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1628" windowHeight="6312" tabRatio="817" activeTab="0"/>
  </bookViews>
  <sheets>
    <sheet name="2019-1(1;2;3;4)" sheetId="1" r:id="rId1"/>
    <sheet name="2019-2(1;2;3;4;5;.5.1,5.2)" sheetId="2" r:id="rId2"/>
    <sheet name="2019-2(6.1;6.2;6.3,6.4)" sheetId="3" r:id="rId3"/>
    <sheet name="2019-(7.1,7.2)" sheetId="4" r:id="rId4"/>
    <sheet name="2019-2(8.1,8.2)" sheetId="5" r:id="rId5"/>
    <sheet name="2019-2(9;10)" sheetId="6" r:id="rId6"/>
    <sheet name="2019-2(11.1;11.2)" sheetId="7" r:id="rId7"/>
    <sheet name="2019-2(12.1;12.2;13)" sheetId="8" r:id="rId8"/>
    <sheet name="2019-2(14)заг" sheetId="9" r:id="rId9"/>
    <sheet name="2019-2(14)спец" sheetId="10" r:id="rId10"/>
    <sheet name="2019-2(14.4-15" sheetId="11" r:id="rId11"/>
    <sheet name="2019-3додатковий" sheetId="12" r:id="rId12"/>
    <sheet name="2019-Спец_додатковий" sheetId="13" r:id="rId13"/>
  </sheets>
  <definedNames>
    <definedName name="_xlnm.Print_Area" localSheetId="0">'2019-1(1;2;3;4)'!$A$1:$P$38</definedName>
    <definedName name="_xlnm.Print_Area" localSheetId="1">'2019-2(1;2;3;4;5;.5.1,5.2)'!$A$1:$O$53</definedName>
    <definedName name="_xlnm.Print_Area" localSheetId="6">'2019-2(11.1;11.2)'!$A$1:$K$24</definedName>
    <definedName name="_xlnm.Print_Area" localSheetId="7">'2019-2(12.1;12.2;13)'!$A$16:$O$61</definedName>
    <definedName name="_xlnm.Print_Area" localSheetId="8">'2019-2(14)заг'!$A$1:$M$124</definedName>
    <definedName name="_xlnm.Print_Area" localSheetId="9">'2019-2(14)спец'!$A$1:$M$125</definedName>
    <definedName name="_xlnm.Print_Area" localSheetId="10">'2019-2(14.4-15'!$A$8:$I$20</definedName>
    <definedName name="_xlnm.Print_Area" localSheetId="2">'2019-2(6.1;6.2;6.3,6.4)'!$A$1:$O$73</definedName>
    <definedName name="_xlnm.Print_Area" localSheetId="4">'2019-2(8.1,8.2)'!$A$1:$M$117</definedName>
    <definedName name="_xlnm.Print_Area" localSheetId="5">'2019-2(9;10)'!$A$1:$Q$42</definedName>
    <definedName name="_xlnm.Print_Area" localSheetId="11">'2019-3додатковий'!$A$1:$I$92</definedName>
    <definedName name="_xlnm.Print_Area" localSheetId="12">'2019-Спец_додатковий'!$A$1:$I$94</definedName>
  </definedNames>
  <calcPr fullCalcOnLoad="1"/>
</workbook>
</file>

<file path=xl/sharedStrings.xml><?xml version="1.0" encoding="utf-8"?>
<sst xmlns="http://schemas.openxmlformats.org/spreadsheetml/2006/main" count="1716" uniqueCount="329">
  <si>
    <t>Надходження із загального фонду бюджету</t>
  </si>
  <si>
    <t xml:space="preserve">                     </t>
  </si>
  <si>
    <t>ВСЬОГО</t>
  </si>
  <si>
    <t>загальний фонд</t>
  </si>
  <si>
    <t>спеціальний фонд</t>
  </si>
  <si>
    <t>Загальний фонд</t>
  </si>
  <si>
    <t>…</t>
  </si>
  <si>
    <t>Х</t>
  </si>
  <si>
    <t>(підпис)</t>
  </si>
  <si>
    <t>фактично зайняті</t>
  </si>
  <si>
    <t xml:space="preserve">Обов'язкові виплати </t>
  </si>
  <si>
    <t>Стимулюючі доплати та надбавки</t>
  </si>
  <si>
    <t>Премії</t>
  </si>
  <si>
    <t>Матеріальна допомога</t>
  </si>
  <si>
    <t>Затверджено з урахуванням змін</t>
  </si>
  <si>
    <t>загального фонду</t>
  </si>
  <si>
    <t>спеціального фонду</t>
  </si>
  <si>
    <t>Код</t>
  </si>
  <si>
    <t>X</t>
  </si>
  <si>
    <t xml:space="preserve">1. </t>
  </si>
  <si>
    <t>2.</t>
  </si>
  <si>
    <t>На початок періоду</t>
  </si>
  <si>
    <t>3.</t>
  </si>
  <si>
    <t>4.</t>
  </si>
  <si>
    <t>№ з/п</t>
  </si>
  <si>
    <t>1.</t>
  </si>
  <si>
    <t>5.</t>
  </si>
  <si>
    <t>Категорії працівників</t>
  </si>
  <si>
    <t>Спеціальний фонд</t>
  </si>
  <si>
    <t>затверджено</t>
  </si>
  <si>
    <t>6.</t>
  </si>
  <si>
    <t>Коли та яким документом затверджена</t>
  </si>
  <si>
    <t>Короткий зміст заходів за програмою</t>
  </si>
  <si>
    <t>7.</t>
  </si>
  <si>
    <t>Причини виникнення заборгованості</t>
  </si>
  <si>
    <t>(прізвище та ініціали)</t>
  </si>
  <si>
    <t>Виконавчий комітет Сумської міської ради</t>
  </si>
  <si>
    <t>Медикаменти та перев'язувальні матеріали</t>
  </si>
  <si>
    <t>Продукти харчування</t>
  </si>
  <si>
    <t>Видатки на відрядження</t>
  </si>
  <si>
    <t>Оплата комунальних послуг та енергоносіїв</t>
  </si>
  <si>
    <t>Окремі заходи по реалізації державних (регіональних) програм, не віднесені до заходів розвитку</t>
  </si>
  <si>
    <t>2110</t>
  </si>
  <si>
    <t>Капітальне будівництво (придбання)</t>
  </si>
  <si>
    <t>Капітальний ремонт</t>
  </si>
  <si>
    <t>Реконструкція та реставрація</t>
  </si>
  <si>
    <t>Створення державних запасів і резервів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</si>
  <si>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</si>
  <si>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</si>
  <si>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Капітальні трансферти населенню</t>
  </si>
  <si>
    <t>Нерозподілені видатки</t>
  </si>
  <si>
    <t>-</t>
  </si>
  <si>
    <t>Начальник відділу бухгалтерського обліку та звітності, головний бухгалтер</t>
  </si>
  <si>
    <t>О.А.Костенко</t>
  </si>
  <si>
    <t>в т.ч бюджет розвитку</t>
  </si>
  <si>
    <t xml:space="preserve">Найменування </t>
  </si>
  <si>
    <t>(найменування головного розпорядника коштів місцевого бюджету)</t>
  </si>
  <si>
    <t>8.</t>
  </si>
  <si>
    <t>Показники</t>
  </si>
  <si>
    <t>Одиниця виміру</t>
  </si>
  <si>
    <t>Джерело інформації</t>
  </si>
  <si>
    <t>Завдання</t>
  </si>
  <si>
    <t>затрат</t>
  </si>
  <si>
    <t>продукту</t>
  </si>
  <si>
    <t>ефективності</t>
  </si>
  <si>
    <t>якості</t>
  </si>
  <si>
    <t>10.</t>
  </si>
  <si>
    <t>11.</t>
  </si>
  <si>
    <t>11.1.</t>
  </si>
  <si>
    <t>Код програми/КТКВК</t>
  </si>
  <si>
    <t>11.2.</t>
  </si>
  <si>
    <t>12.</t>
  </si>
  <si>
    <t>12.1.</t>
  </si>
  <si>
    <t>Пояснення, що характеризують джерала фінасування</t>
  </si>
  <si>
    <t>Надходження із бюджету</t>
  </si>
  <si>
    <t>Інші джерела фінасування (за видами)…</t>
  </si>
  <si>
    <t>12.2.</t>
  </si>
  <si>
    <t>14.</t>
  </si>
  <si>
    <t>грн.</t>
  </si>
  <si>
    <t>Інші надходження спеціального фонду</t>
  </si>
  <si>
    <t>Запозичення</t>
  </si>
  <si>
    <t>Кошти, що передаються із загального фонду до спеціального фонду (бюджету розвитку)</t>
  </si>
  <si>
    <t xml:space="preserve">На кінець періоду </t>
  </si>
  <si>
    <t>Відповідальний
виконавець</t>
  </si>
  <si>
    <t>(грн.)</t>
  </si>
  <si>
    <t>разом</t>
  </si>
  <si>
    <t>разом
(3+4)</t>
  </si>
  <si>
    <t>разом
(7+8)</t>
  </si>
  <si>
    <t>разом
(11+12)</t>
  </si>
  <si>
    <t>Підпрограма 1</t>
  </si>
  <si>
    <t>Підпрограма</t>
  </si>
  <si>
    <t>№
з/п</t>
  </si>
  <si>
    <t>Найменування джерел надходжень</t>
  </si>
  <si>
    <t>Інвестиційний проект 1</t>
  </si>
  <si>
    <t>Інвестиційний проект 2</t>
  </si>
  <si>
    <t>Касові видатки/ надання кредитів</t>
  </si>
  <si>
    <t>(6–5)</t>
  </si>
  <si>
    <t>Затверджені призначення</t>
  </si>
  <si>
    <t>Найменування</t>
  </si>
  <si>
    <t>Обсяг видатків/ надання кредитів, необхідний для виконання статей (пунктів) (тис.грн.)</t>
  </si>
  <si>
    <t>Заходи, яких необхідно вжити для забезпечення виконання статей (пунктів) нормативно-правового акта в межах граничного обсягу</t>
  </si>
  <si>
    <t xml:space="preserve">Статті (пункти) нормативно-правового акта </t>
  </si>
  <si>
    <t>Обсяг видатків/надання кредитів, не забезпечений граничним обсягом (тис.грн.) (4-5)</t>
  </si>
  <si>
    <t>індикативні прогнозні показники</t>
  </si>
  <si>
    <t>Підсумковий рядок таблиці пункту 2.1</t>
  </si>
  <si>
    <t>Підсумковий рядок таблиці пункту 2.2</t>
  </si>
  <si>
    <t>Оплата праці</t>
  </si>
  <si>
    <t>Нарахування на оплату праці</t>
  </si>
  <si>
    <t>Предмети, матеріали, обладнання та інвентар</t>
  </si>
  <si>
    <t>Видатки та заходи спеціального призначення</t>
  </si>
  <si>
    <t>Інші видатки</t>
  </si>
  <si>
    <t>Придбання обладнання і предметів довгострокового користування</t>
  </si>
  <si>
    <t>Придбання землі та нематеріальних активів</t>
  </si>
  <si>
    <t>Капітальні трансферти урядам іноземних держав та міжнародним організаціям</t>
  </si>
  <si>
    <t xml:space="preserve">      Управління на рівні районів, міст, районів у містах.</t>
  </si>
  <si>
    <t>091106</t>
  </si>
  <si>
    <t>Оплата водопостачання та водовідведення</t>
  </si>
  <si>
    <t xml:space="preserve">Оплата електроенергії </t>
  </si>
  <si>
    <t>%</t>
  </si>
  <si>
    <t xml:space="preserve">Власні надходження бюджетних установ </t>
  </si>
  <si>
    <t xml:space="preserve"> - </t>
  </si>
  <si>
    <t>Завдання 2</t>
  </si>
  <si>
    <t>2018 рік</t>
  </si>
  <si>
    <t>14.1.</t>
  </si>
  <si>
    <t>КПКВК*</t>
  </si>
  <si>
    <t>14.2.</t>
  </si>
  <si>
    <t>14.3.</t>
  </si>
  <si>
    <t>14.4.</t>
  </si>
  <si>
    <t>15.</t>
  </si>
  <si>
    <t>граничний обсяг</t>
  </si>
  <si>
    <t>Оплата послуг (крім комунальних)</t>
  </si>
  <si>
    <t>Погашення кредиторської заборгованості, що склалася станом на початок року</t>
  </si>
  <si>
    <t>обсяг кредиторської заборгованості станом на початок року</t>
  </si>
  <si>
    <t>Звіт про заборгованість за бюджетними коштами 
(форма № 7д, № 7м)</t>
  </si>
  <si>
    <t xml:space="preserve">обсяг кредиторської заборгованості станом на початок року, який планується погасити </t>
  </si>
  <si>
    <t>розрахунок до кошторису</t>
  </si>
  <si>
    <t>відсоток погашення кредиторської заборгованості</t>
  </si>
  <si>
    <t>розрахункові дані</t>
  </si>
  <si>
    <t>Проведення комплексу маркетингових досліджень на предмет брендування міста</t>
  </si>
  <si>
    <t>Звіт про надходження та використання коштів загального фонду  (форма №2д, №2м), розрахунок до бюджетного запиту</t>
  </si>
  <si>
    <t xml:space="preserve">обсяг витрат </t>
  </si>
  <si>
    <t>кількість заходів</t>
  </si>
  <si>
    <t>од.</t>
  </si>
  <si>
    <t>розрахунок до бюджетного запиту</t>
  </si>
  <si>
    <t>середня вартість одного заходу</t>
  </si>
  <si>
    <t>темп зростання витрат на проведення одного заходу, порівняно з попереднім роком</t>
  </si>
  <si>
    <t>Проведення комплексу соціологічних досліджень на предмет якості життя в місті Суми</t>
  </si>
  <si>
    <t>Розрахунок до бюджетного запиту</t>
  </si>
  <si>
    <t>прогнозні показники</t>
  </si>
  <si>
    <t>індикативні прогнозні показники на 2017-2018 роки</t>
  </si>
  <si>
    <t>Оплата природного газу</t>
  </si>
  <si>
    <t>Оплата інших  енергоносіїв</t>
  </si>
  <si>
    <t>Інші поточні видатки</t>
  </si>
  <si>
    <t>0317840</t>
  </si>
  <si>
    <t>Забезпечення безпечних умов перебування та відпочинку населення на водних об'єктах</t>
  </si>
  <si>
    <t xml:space="preserve">Кількість установ                     </t>
  </si>
  <si>
    <t xml:space="preserve">Кількість штатних одиниць, з них :                     </t>
  </si>
  <si>
    <t xml:space="preserve">Кількість водолазів                     </t>
  </si>
  <si>
    <t xml:space="preserve">Кількість районів та міст, які входять до зони відповідальності                     </t>
  </si>
  <si>
    <t xml:space="preserve">Площа водних об'єктів, на якій надаються 
рятувально-пошукові роботи   </t>
  </si>
  <si>
    <t>тис.га</t>
  </si>
  <si>
    <t>Рішення  СМР від 20.07.2005 р. №1314-МР "Про створення комунальної установи “Сумська міська рятувально-водолазна служба”, штатний розпис</t>
  </si>
  <si>
    <t>Рішення Сумської обласної ради від 28.04.2005 "Про реорганізацію державної комунальної установи "Сумська обласна рятувальна станція"</t>
  </si>
  <si>
    <t>Водний меліоративний фонд Сумської області (Сумське обласне управління водних ресурсів)</t>
  </si>
  <si>
    <t>Середньомісячні витрати на утримання КУ "Сумська міська рятувально-водолазна служба"</t>
  </si>
  <si>
    <t>Охоплення пошуково – рятувальними послугами водних об’єктів</t>
  </si>
  <si>
    <t>керівник</t>
  </si>
  <si>
    <t>медичний персонал</t>
  </si>
  <si>
    <t>Вжиті заходи щодо погашення заборгованості</t>
  </si>
  <si>
    <t>Обсяг видатків/надання кредитів, врахований у граничному обсязі (тис.грн.)</t>
  </si>
  <si>
    <t>разом
(4+5)</t>
  </si>
  <si>
    <t>разом
(8+9)</t>
  </si>
  <si>
    <t>2019 рік (прогноз)</t>
  </si>
  <si>
    <t>загальний</t>
  </si>
  <si>
    <t>9.</t>
  </si>
  <si>
    <t>2019 рік</t>
  </si>
  <si>
    <t>Інвестиційні проекти, які виконуються у межах бюджетної програми</t>
  </si>
  <si>
    <t>Погашено кредиторська заборгованість за рахунок коштів</t>
  </si>
  <si>
    <t>ЗАТВЕРДЖЕНО
Наказ Міністерства фінансів України
17 липня 2015 року N 648</t>
  </si>
  <si>
    <t>Завдання 1.:  Погашення кредиторської заборгованості, що склалася станом на початок року</t>
  </si>
  <si>
    <t>Перший заступник міського голови</t>
  </si>
  <si>
    <t>В.В.Войтенко</t>
  </si>
  <si>
    <t>Завдання 1.:  Забезпечення безпечних умов відпочинку населення на водних об'єктах.</t>
  </si>
  <si>
    <t>необхідно додатково
(+)</t>
  </si>
  <si>
    <t>2017 рік
(затверджено з урахуванням змін)</t>
  </si>
  <si>
    <t>2020 рік
(прогноз)</t>
  </si>
  <si>
    <t>2016 рік (звіт)</t>
  </si>
  <si>
    <t>2018 (проект)</t>
  </si>
  <si>
    <t>2020 рік (прогноз)</t>
  </si>
  <si>
    <t>Обсяги та джерела фінансування інвестиційних проектів у 2016 - 2018 роках</t>
  </si>
  <si>
    <t>Обсяги та джерела фінансування інвестиційних проектів у 2019-2020 роках</t>
  </si>
  <si>
    <t>Дебіторська заборгованість на 01.01.2017</t>
  </si>
  <si>
    <t>Нормативно-правові акти, виконання яких у 2018 році не забезпечено граничним обсягом видатків/надання кредитів загального фонду</t>
  </si>
  <si>
    <t>2020 рік 
(прогноз)</t>
  </si>
  <si>
    <t>2020 рік (прогноз) у межах доведених індикативних прогнозних показників</t>
  </si>
  <si>
    <t>2020 рік (прогноз) зміни у разі передбачення додаткових коштів</t>
  </si>
  <si>
    <t>інші працівники</t>
  </si>
  <si>
    <t>(0) (2)</t>
  </si>
  <si>
    <t>0218120</t>
  </si>
  <si>
    <t>Заходи з організації рятування на водах</t>
  </si>
  <si>
    <t>(0) (2) (1)</t>
  </si>
  <si>
    <t>"Заходи з організації рятування на водах"</t>
  </si>
  <si>
    <t>(0) (2) (1) (8) (1) (2) (0)</t>
  </si>
  <si>
    <t>БЮДЖЕТНИЙ ЗАПИТ НА 2019 - 2021 РОКИ загальний (Форма 2019-1)</t>
  </si>
  <si>
    <t>(код Типової відомчої класифікації видатків та кредитування місцевих бюджетів)</t>
  </si>
  <si>
    <t>Мета діяльності головного розпорядника коштів місцевого бюджету.</t>
  </si>
  <si>
    <t>Розподіл граничного обсягу витрат загального фонду місцевого бюджету на 2019 рік та індикативних</t>
  </si>
  <si>
    <t>Код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</si>
  <si>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</si>
  <si>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2017 рік
(звіт)</t>
  </si>
  <si>
    <t>2019 рік
(проект)</t>
  </si>
  <si>
    <t>2021 рік
(прогноз)</t>
  </si>
  <si>
    <t>УСЬОГО</t>
  </si>
  <si>
    <t xml:space="preserve">Розподіл граничного обсягу витрат спеціального фонду місцевого бюджету на 2019 рік та індикативних </t>
  </si>
  <si>
    <t>БЮДЖЕТНИЙ ЗАПИТ НА 2019 – 2021 РОКИ індивідуальний (Форма 2019-2)</t>
  </si>
  <si>
    <t>(найменування відповідального виконавця)</t>
  </si>
  <si>
    <t>класифікацією видатків та кредитування місцевих бюджетів)</t>
  </si>
  <si>
    <t>1)</t>
  </si>
  <si>
    <t>2)</t>
  </si>
  <si>
    <t>3)</t>
  </si>
  <si>
    <t>2017 рік (звіт)</t>
  </si>
  <si>
    <t>2019 (проект)</t>
  </si>
  <si>
    <t>у тому числі бюджет розвитку</t>
  </si>
  <si>
    <t>разом (11+12)</t>
  </si>
  <si>
    <t>Витрати за кодами Економічної класифікації видатків / Класифікації кредитування бюджету:</t>
  </si>
  <si>
    <t>видатки за кодами Економічної класифікації видатків бюджету у 2017 – 2019 роках:</t>
  </si>
  <si>
    <t>Код Економічної класифікації видатків бюджету</t>
  </si>
  <si>
    <t>надання кредитів за кодами Класифікації кредитування бюджету у 2017 – 2019 роках:</t>
  </si>
  <si>
    <t>видатки за кодами Економічної класифікації видатків бюджету у 2020 – 2021 роках:</t>
  </si>
  <si>
    <t>2021 рік (погноз)</t>
  </si>
  <si>
    <t>4)</t>
  </si>
  <si>
    <t>надання кредитів за кодами Класифікації кредитування бюджету у 2020 – 2021 роках:</t>
  </si>
  <si>
    <t>Витрати за напрямами використання бюджетних коштів:</t>
  </si>
  <si>
    <t xml:space="preserve"> витрати за напрямами використання бюджетних коштів у 2017 – 2019 роках:</t>
  </si>
  <si>
    <t>Напрями використання бюджетних коштів</t>
  </si>
  <si>
    <t>витрати за напрямами використання бюджетних коштів у 2020 – 2021 роках:</t>
  </si>
  <si>
    <t>разом
(5+6)</t>
  </si>
  <si>
    <t>2021 рік (прогноз)</t>
  </si>
  <si>
    <t>9. Структура видатків на оплату праці</t>
  </si>
  <si>
    <t>2021 (прогноз)</t>
  </si>
  <si>
    <t>у тому числі оплата праці штатних одиниць за загальним фондом, що враховані також у спеціальному фонді</t>
  </si>
  <si>
    <t>10. Чисельність зайнятих у бюджетних установах:</t>
  </si>
  <si>
    <t>20120рік</t>
  </si>
  <si>
    <t>2021 рік</t>
  </si>
  <si>
    <t>з них: штатні одиниці за загальним фондом, що враховані також у спеціальному фонді</t>
  </si>
  <si>
    <t>Найменування місцевої/ регіональної програми</t>
  </si>
  <si>
    <t>разом
(10+11)</t>
  </si>
  <si>
    <t>Найменування об’єкта відповідно до проектно-кошторисної документації</t>
  </si>
  <si>
    <t>Строк реалізації об’єкта (рік початку і завершення)</t>
  </si>
  <si>
    <t>Загальна вартість об’єкта</t>
  </si>
  <si>
    <t>спеціальний фонд
(бюджет розвитку</t>
  </si>
  <si>
    <t>рівень будівельної  готовності об’єкта на кінець бюджетного періоду, %</t>
  </si>
  <si>
    <t>Назва інвестиційного проекту (об’єкта) 1</t>
  </si>
  <si>
    <t>Інші джерела фінасування (за видами)</t>
  </si>
  <si>
    <t>Назва інвестиційного проекту (об’єкта) 2</t>
  </si>
  <si>
    <t>13. Аналіз результатів, досягнутих внаслідок використання коштів загального фонду бюджету у 2017 році, очікувані результати у 2018 році, обґрунтування необхідності передбачення витрат на 2019 – 2021 роки.</t>
  </si>
  <si>
    <t>14. Бюджетні зобов’язання у 2017 - 2019 роках:</t>
  </si>
  <si>
    <t>Код Економічної класифікації видатків бюджету / код Класифікації кредитування бюджету</t>
  </si>
  <si>
    <t>Кредиторська заборгованість на початок минулого бюджетного періоду</t>
  </si>
  <si>
    <t>Кредиторська заборгованість на кінець минулого бюджетного періоду</t>
  </si>
  <si>
    <t>Зміна кредиторської заборгованості
(6-5)</t>
  </si>
  <si>
    <t>Бюджетні зобов’язання (4+6)</t>
  </si>
  <si>
    <t xml:space="preserve">кредиторська заборгованість на початок поточного  бюджетного періоду  </t>
  </si>
  <si>
    <t>планується погасити кредиторської заборгованості за рахунок коштів</t>
  </si>
  <si>
    <t>очікуваний обсяг взяття поточних зобов’язань
(3-5)</t>
  </si>
  <si>
    <t>можлива кредиторська заборгованість на початок планового бюджетного періоду
(4-5-6)</t>
  </si>
  <si>
    <t>планується погасити кредиторську заборгованість за рахунок коштів</t>
  </si>
  <si>
    <t>очікуваний обсяг взяття поточних зобов’язань
(8-10)</t>
  </si>
  <si>
    <t>3) дебіторська заборгованість у 2017 – 2018 роках:</t>
  </si>
  <si>
    <t>Дебіторська заборгованість на 01.01.2018</t>
  </si>
  <si>
    <t>Очікувана дебіторська заборгованість на 01.01.2019</t>
  </si>
  <si>
    <t>14. Бюджетні зобов’язання у 2017 - 2019 роках</t>
  </si>
  <si>
    <t>затверджені призначення</t>
  </si>
  <si>
    <t>Очікуваний обсяг взяття поточних зобов’язань
(8-10)</t>
  </si>
  <si>
    <t>аналіз управління бюджетними зобов’язаннями та пропозиції щодо упорядкування бюджетних зобов’язань у 2019 році.</t>
  </si>
  <si>
    <t>Підстави та обґрунтування видатків спеціального фонду на 2019 рік та на 2020 - 2021 роки за рахунок надходжень до спеціального фонду, аналіз результатів, досягнутих унаслідок використання коштів спеціального фонду бюджету у 2017 році, та очікувані результати у 2018 році.</t>
  </si>
  <si>
    <t>БЮДЖЕТНИЙ ЗАПИТ НА 2019 - 2021 роки додатковий  (Форма 2019-3)</t>
  </si>
  <si>
    <t>(код Програмної класифікації видатків та кредитування місцевих бюджетів)</t>
  </si>
  <si>
    <t>2019 рік (проект)</t>
  </si>
  <si>
    <t>Обґрунтування необхідності додаткових коштів на 2019 рік</t>
  </si>
  <si>
    <t>2019 рік (проект) в межах доведених граничних обсягів</t>
  </si>
  <si>
    <t>2019 рік (проект) зміни у разі передбачення додаткових коштів</t>
  </si>
  <si>
    <t>2021 рік 
(прогноз)</t>
  </si>
  <si>
    <t>Обґрунтування необхідності додаткових коштів на 2020-2021 роки</t>
  </si>
  <si>
    <t>2021 рік (прогноз) у межах доведених індикативних прогнозних показників</t>
  </si>
  <si>
    <t>2021 рік (прогноз) зміни у разі передбачення додаткових коштів</t>
  </si>
  <si>
    <t>Наслідки у разі, якщо додаткові кошти не будуть передбачені у 2020 – 2021 роках, та альтернативні заходи, яких необхідно вжити для забезпечення виконання бюджетної програми</t>
  </si>
  <si>
    <t>прогнозних показників на 2020 і 2021 роки за бюджетними програмами:</t>
  </si>
  <si>
    <t>Найменування бюджетної програми згідно з Типовою програмною класифікацією видатків та кредитування місцевих бюджетів</t>
  </si>
  <si>
    <t xml:space="preserve">                       (найменування бюджетної програми згідно з Типовою програмною</t>
  </si>
  <si>
    <t>Мета та завдання бюджетної програми на 2019 – 2021 роки:</t>
  </si>
  <si>
    <t>(найменування відповідного виконавця)</t>
  </si>
  <si>
    <t>мета бюджетної програми, строки її реалізації:</t>
  </si>
  <si>
    <t>завдання бюджетної програми:</t>
  </si>
  <si>
    <t>підстави реалізації бюджетної програми</t>
  </si>
  <si>
    <t>Надходження для виконання бюджетної програми:</t>
  </si>
  <si>
    <t>надходження для виконання бюджетної програми у 2017 – 2019 роках:</t>
  </si>
  <si>
    <t>надходження для виконання бюджетної програми у 2020 – 2021 роках:</t>
  </si>
  <si>
    <t>Результативні показники бюджетної програми:</t>
  </si>
  <si>
    <t>результативні показники бюджетної програми у 2017– 2019 роках:</t>
  </si>
  <si>
    <t>результативні показники бюджетної програми у 2020 – 2021 роках:</t>
  </si>
  <si>
    <t>Місцеві/регіональні програми, які виконуються в межах бюджетної програми:</t>
  </si>
  <si>
    <t>місцеві/регіональні програми, які виконуються в межах бюджетної програми у 2017 – 2019 роках:</t>
  </si>
  <si>
    <t>місцеві/регіональні програми, які виконуються в межах бюджетної програми у 2020 – 2021 роках:</t>
  </si>
  <si>
    <t>12. Об’єкти, які виконуються в межах бюджетної програми за рахунок коштів бюджету розвитку у 2017 – 2021 роках:</t>
  </si>
  <si>
    <t>(найменування бюджетної програми згідно з Типовою програмною класифікацією видатків та кредитування місцевих бюджетів)</t>
  </si>
  <si>
    <t>додаткові витрати на 2019 рік за бюджетними програмами:</t>
  </si>
  <si>
    <t>Зміна результативних показників, які характеризують виконання бюджетної програми, у разі передбачення додаткових коштів</t>
  </si>
  <si>
    <t>Наслідки у разі, якщо додаткові кошти не будуть передбачені у 2019 році, та альтернативні заходи, яких необхідно вжити для забезпечення виконання бюджетної програми</t>
  </si>
  <si>
    <t>додаткові витрати на 2020 – 2021 роки за бюджетними програмами:</t>
  </si>
  <si>
    <t>Зміна результативних показників бюджетної програми у разі передбачення додаткових коштів:</t>
  </si>
  <si>
    <t>Додаток 1
до пункту 2 розділу І Інструкції з підготовки бюджетних запитів</t>
  </si>
  <si>
    <t>Додаток 2
до пункту 2 розділу І Інструкції з підготовки бюджетних запитів</t>
  </si>
  <si>
    <t>Додаток 3
до пункту 2 розділу I Інструкції
з підготовки бюджетних запитів</t>
  </si>
  <si>
    <t xml:space="preserve">     Проведеним аналізом використання коштів спеціального фонду бюджету у 2017 році  визначено, що кошти використані  на утримання  КУ "Сумська міська рятувально-водолазна служба". На 2018 рік кошти спеціального фонду (платні послуги) заплановано видатки на придбання бензину, видатки на відрядження та заправка 2-х газових балонів скрапленим газом та за рахунок спеціального фонду (видатків розвитку) придбання мотопомпи для подальшого використання установою з метою забезпечення ефективного функціонування установи. 
     На 2019 рік кошти спеціального фонду (платні послуги) заплановано видатки на придбання бензину, видатки на відрядження та заправка 2-х газових балонів скрапленим газом для подальшого використання установою з метою забезпечення ефективного функціонування установи. Вказані видатки забезпечать постійну готовність рятувальної групи за призначенням; проведення пошуково-рятувальних робіт, пов'язаних з виявленням та підняттям потерпілих на водних об'єктах силами та засобами рятувальної служби.</t>
  </si>
  <si>
    <t>Заступник начальника відділу
бухгалтерського обліку та звітності</t>
  </si>
  <si>
    <t>В.В.Цилюрик</t>
  </si>
  <si>
    <t>Повернення кредитів до бюжету</t>
  </si>
  <si>
    <t>Плата за послуги, що надаються бюджетними установами згідно з їх діяльністю</t>
  </si>
  <si>
    <t>2018 рік
(затверджено)</t>
  </si>
  <si>
    <t>0320</t>
  </si>
  <si>
    <t>Додаткові витрати місцевого бюджету спеціального фонду:</t>
  </si>
  <si>
    <t>Додаткові витрати місцевого бюджету загального фонду:</t>
  </si>
  <si>
    <t>2) кредиторська заборгованість спеціального фонду місцевого бюджету у 2018 - 2019 роках:</t>
  </si>
  <si>
    <t>2) кредиторська заборгованість загального фонду місцевого бюджету у 2018 – 2019 роках:</t>
  </si>
  <si>
    <t xml:space="preserve"> Проведеним аналізом використання коштів загального фонду бюджету визначено, що у 2017 році кошти використані на утримання КУ "Сумська міська рятувально-водолазна служба", що забезпечило постійну готовність рятувальної групи за призначенням; проведення пошуково-рятувальних робіт, пов'язаних з виявленням та підняттям потерпілих на водних об'єктах силами та засобами рятувальної служби. На 2018 рік кошти заплановані для утримання КУ "Сумська міська рятувально-водолазна служба", що забезпечить установі виконувати функції відповідно до покладених на неї завдань. На 2019 рік кошти заплановані для утримання КУ "Сумська міська рятувально-водолазна служба", що забезпечить установі виконувати функції відповідно до покладених на неї завдань.</t>
  </si>
  <si>
    <t xml:space="preserve"> Конституція України, Бюджетний кодекс України, наказ Міністерства фінансів України від 27.07.2011 року №945 "Про затвердження Примірного переліку результативних показників бюджетних програм для місцевих бюджетів за видаткам, що можуть здійснюватися з усіх бюджетів (зі змінами), наказ Міністерства фінансів України від 20.09.2017року №793 "Про затвердження складових програмної класифікації видатків та кредитування місцевих бюджетів" (зі змінами), наказ Міністерства фінансів України від 26.08.2014року №836 "Про деякі питання проведення запровадження програмно-цільового методу складання та виконання місцевих бюджетів" (зі змінами).</t>
  </si>
  <si>
    <t>1) кредиторська заборгованість спеціального фонду місцевого бюджету у 2017 році:</t>
  </si>
  <si>
    <t>1) кредиторська заборгованість загального фонду місцевого бюджету у 2017 році:</t>
  </si>
</sst>
</file>

<file path=xl/styles.xml><?xml version="1.0" encoding="utf-8"?>
<styleSheet xmlns="http://schemas.openxmlformats.org/spreadsheetml/2006/main">
  <numFmts count="5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0.000"/>
    <numFmt numFmtId="202" formatCode="0.000000"/>
    <numFmt numFmtId="203" formatCode="0.00000"/>
    <numFmt numFmtId="204" formatCode="0.0000"/>
    <numFmt numFmtId="205" formatCode="0.0%"/>
  </numFmts>
  <fonts count="64">
    <font>
      <sz val="12"/>
      <name val="Times New Roman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2"/>
      <name val="Arial Cyr"/>
      <family val="0"/>
    </font>
    <font>
      <i/>
      <sz val="12"/>
      <name val="Times New Roman"/>
      <family val="1"/>
    </font>
    <font>
      <sz val="12"/>
      <color indexed="21"/>
      <name val="Times New Roman"/>
      <family val="1"/>
    </font>
    <font>
      <sz val="12"/>
      <color indexed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0"/>
      <name val="Times New Roman"/>
      <family val="1"/>
    </font>
    <font>
      <sz val="10"/>
      <name val="Times New Roman CE"/>
      <family val="1"/>
    </font>
    <font>
      <sz val="11"/>
      <name val="Times New Roman CYR"/>
      <family val="0"/>
    </font>
    <font>
      <b/>
      <sz val="10"/>
      <name val="Times New Roman CE"/>
      <family val="0"/>
    </font>
    <font>
      <b/>
      <i/>
      <sz val="10"/>
      <name val="Times New Roman"/>
      <family val="1"/>
    </font>
    <font>
      <b/>
      <i/>
      <sz val="10"/>
      <name val="Times New Roman CE"/>
      <family val="0"/>
    </font>
    <font>
      <b/>
      <sz val="13"/>
      <name val="Times New Roman"/>
      <family val="1"/>
    </font>
    <font>
      <b/>
      <i/>
      <sz val="14"/>
      <name val="Times New Roman"/>
      <family val="1"/>
    </font>
    <font>
      <b/>
      <i/>
      <sz val="12"/>
      <name val="Times New Roman"/>
      <family val="1"/>
    </font>
    <font>
      <b/>
      <sz val="9"/>
      <name val="Times New Roman"/>
      <family val="1"/>
    </font>
    <font>
      <sz val="11"/>
      <name val="Times New Roman 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70C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0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25" borderId="1" applyNumberFormat="0" applyAlignment="0" applyProtection="0"/>
    <xf numFmtId="0" fontId="49" fillId="26" borderId="2" applyNumberFormat="0" applyAlignment="0" applyProtection="0"/>
    <xf numFmtId="0" fontId="50" fillId="26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7" borderId="7" applyNumberFormat="0" applyAlignment="0" applyProtection="0"/>
    <xf numFmtId="0" fontId="56" fillId="0" borderId="0" applyNumberFormat="0" applyFill="0" applyBorder="0" applyAlignment="0" applyProtection="0"/>
    <xf numFmtId="0" fontId="57" fillId="28" borderId="0" applyNumberFormat="0" applyBorder="0" applyAlignment="0" applyProtection="0"/>
    <xf numFmtId="0" fontId="7" fillId="0" borderId="0">
      <alignment/>
      <protection/>
    </xf>
    <xf numFmtId="0" fontId="6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2" fillId="31" borderId="0" applyNumberFormat="0" applyBorder="0" applyAlignment="0" applyProtection="0"/>
  </cellStyleXfs>
  <cellXfs count="41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 wrapText="1"/>
    </xf>
    <xf numFmtId="49" fontId="1" fillId="0" borderId="0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12" fillId="0" borderId="0" xfId="0" applyFont="1" applyAlignment="1">
      <alignment horizontal="right"/>
    </xf>
    <xf numFmtId="0" fontId="12" fillId="0" borderId="0" xfId="0" applyFont="1" applyFill="1" applyAlignment="1">
      <alignment horizontal="right"/>
    </xf>
    <xf numFmtId="0" fontId="8" fillId="0" borderId="0" xfId="0" applyFont="1" applyAlignment="1">
      <alignment/>
    </xf>
    <xf numFmtId="0" fontId="15" fillId="0" borderId="0" xfId="0" applyFont="1" applyAlignment="1">
      <alignment horizontal="justify" vertical="center" wrapText="1"/>
    </xf>
    <xf numFmtId="0" fontId="0" fillId="0" borderId="0" xfId="0" applyFont="1" applyFill="1" applyAlignment="1">
      <alignment wrapText="1"/>
    </xf>
    <xf numFmtId="0" fontId="2" fillId="0" borderId="11" xfId="0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/>
    </xf>
    <xf numFmtId="0" fontId="63" fillId="0" borderId="0" xfId="0" applyFont="1" applyAlignment="1">
      <alignment/>
    </xf>
    <xf numFmtId="0" fontId="63" fillId="0" borderId="0" xfId="0" applyFont="1" applyFill="1" applyAlignment="1">
      <alignment/>
    </xf>
    <xf numFmtId="0" fontId="63" fillId="0" borderId="0" xfId="0" applyFont="1" applyBorder="1" applyAlignment="1">
      <alignment/>
    </xf>
    <xf numFmtId="0" fontId="0" fillId="0" borderId="0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horizontal="left" vertical="top"/>
    </xf>
    <xf numFmtId="0" fontId="12" fillId="0" borderId="0" xfId="0" applyFont="1" applyFill="1" applyBorder="1" applyAlignment="1">
      <alignment horizontal="right"/>
    </xf>
    <xf numFmtId="0" fontId="13" fillId="0" borderId="0" xfId="0" applyFont="1" applyFill="1" applyBorder="1" applyAlignment="1">
      <alignment vertical="top" wrapText="1"/>
    </xf>
    <xf numFmtId="1" fontId="2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top" wrapText="1"/>
    </xf>
    <xf numFmtId="0" fontId="0" fillId="0" borderId="12" xfId="0" applyFont="1" applyBorder="1" applyAlignment="1">
      <alignment horizontal="center"/>
    </xf>
    <xf numFmtId="0" fontId="23" fillId="0" borderId="0" xfId="0" applyFont="1" applyAlignment="1">
      <alignment horizontal="center" vertical="top" wrapText="1"/>
    </xf>
    <xf numFmtId="0" fontId="23" fillId="0" borderId="0" xfId="0" applyFont="1" applyAlignment="1">
      <alignment horizontal="justify" vertical="top" wrapText="1"/>
    </xf>
    <xf numFmtId="0" fontId="2" fillId="0" borderId="10" xfId="0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0" fillId="32" borderId="0" xfId="0" applyFont="1" applyFill="1" applyAlignment="1">
      <alignment/>
    </xf>
    <xf numFmtId="0" fontId="1" fillId="32" borderId="0" xfId="0" applyFont="1" applyFill="1" applyAlignment="1">
      <alignment horizontal="right"/>
    </xf>
    <xf numFmtId="49" fontId="1" fillId="32" borderId="0" xfId="0" applyNumberFormat="1" applyFont="1" applyFill="1" applyBorder="1" applyAlignment="1">
      <alignment horizontal="center"/>
    </xf>
    <xf numFmtId="0" fontId="3" fillId="32" borderId="10" xfId="0" applyFont="1" applyFill="1" applyBorder="1" applyAlignment="1">
      <alignment horizontal="center" vertical="center" wrapText="1"/>
    </xf>
    <xf numFmtId="49" fontId="3" fillId="32" borderId="10" xfId="0" applyNumberFormat="1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left" vertical="center" wrapText="1"/>
    </xf>
    <xf numFmtId="0" fontId="1" fillId="32" borderId="0" xfId="0" applyFont="1" applyFill="1" applyAlignment="1">
      <alignment horizontal="right" vertical="top"/>
    </xf>
    <xf numFmtId="0" fontId="0" fillId="32" borderId="0" xfId="0" applyFont="1" applyFill="1" applyBorder="1" applyAlignment="1">
      <alignment/>
    </xf>
    <xf numFmtId="0" fontId="12" fillId="32" borderId="0" xfId="0" applyFont="1" applyFill="1" applyAlignment="1">
      <alignment horizontal="right"/>
    </xf>
    <xf numFmtId="1" fontId="2" fillId="32" borderId="10" xfId="0" applyNumberFormat="1" applyFont="1" applyFill="1" applyBorder="1" applyAlignment="1">
      <alignment horizontal="center" vertical="center" wrapText="1"/>
    </xf>
    <xf numFmtId="0" fontId="0" fillId="32" borderId="10" xfId="0" applyFont="1" applyFill="1" applyBorder="1" applyAlignment="1">
      <alignment/>
    </xf>
    <xf numFmtId="49" fontId="2" fillId="32" borderId="13" xfId="0" applyNumberFormat="1" applyFont="1" applyFill="1" applyBorder="1" applyAlignment="1">
      <alignment horizontal="center" vertical="center" wrapText="1"/>
    </xf>
    <xf numFmtId="49" fontId="2" fillId="32" borderId="10" xfId="0" applyNumberFormat="1" applyFont="1" applyFill="1" applyBorder="1" applyAlignment="1">
      <alignment horizontal="center" vertical="center" wrapText="1"/>
    </xf>
    <xf numFmtId="0" fontId="2" fillId="32" borderId="0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left" vertical="center" wrapText="1"/>
    </xf>
    <xf numFmtId="0" fontId="2" fillId="32" borderId="0" xfId="0" applyFont="1" applyFill="1" applyBorder="1" applyAlignment="1">
      <alignment horizontal="center"/>
    </xf>
    <xf numFmtId="1" fontId="2" fillId="32" borderId="10" xfId="53" applyNumberFormat="1" applyFont="1" applyFill="1" applyBorder="1" applyAlignment="1">
      <alignment horizontal="center" vertical="top" wrapText="1"/>
      <protection/>
    </xf>
    <xf numFmtId="2" fontId="2" fillId="32" borderId="10" xfId="53" applyNumberFormat="1" applyFont="1" applyFill="1" applyBorder="1" applyAlignment="1">
      <alignment horizontal="center" vertical="top" wrapText="1"/>
      <protection/>
    </xf>
    <xf numFmtId="2" fontId="2" fillId="32" borderId="10" xfId="0" applyNumberFormat="1" applyFont="1" applyFill="1" applyBorder="1" applyAlignment="1">
      <alignment horizontal="center" vertical="center" wrapText="1"/>
    </xf>
    <xf numFmtId="49" fontId="2" fillId="32" borderId="10" xfId="0" applyNumberFormat="1" applyFont="1" applyFill="1" applyBorder="1" applyAlignment="1">
      <alignment horizontal="center" vertical="center"/>
    </xf>
    <xf numFmtId="0" fontId="2" fillId="32" borderId="0" xfId="0" applyFont="1" applyFill="1" applyAlignment="1">
      <alignment horizontal="center"/>
    </xf>
    <xf numFmtId="0" fontId="8" fillId="32" borderId="0" xfId="0" applyFont="1" applyFill="1" applyAlignment="1">
      <alignment/>
    </xf>
    <xf numFmtId="0" fontId="15" fillId="32" borderId="0" xfId="0" applyFont="1" applyFill="1" applyAlignment="1">
      <alignment horizontal="justify" vertical="center" wrapText="1"/>
    </xf>
    <xf numFmtId="0" fontId="13" fillId="32" borderId="0" xfId="0" applyFont="1" applyFill="1" applyBorder="1" applyAlignment="1">
      <alignment vertical="top" wrapText="1"/>
    </xf>
    <xf numFmtId="0" fontId="13" fillId="32" borderId="10" xfId="0" applyFont="1" applyFill="1" applyBorder="1" applyAlignment="1">
      <alignment horizontal="left" vertical="center" wrapText="1"/>
    </xf>
    <xf numFmtId="0" fontId="13" fillId="32" borderId="0" xfId="0" applyFont="1" applyFill="1" applyBorder="1" applyAlignment="1">
      <alignment horizontal="right" vertical="top" wrapText="1"/>
    </xf>
    <xf numFmtId="0" fontId="1" fillId="0" borderId="0" xfId="0" applyFont="1" applyFill="1" applyAlignment="1">
      <alignment horizontal="right"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 vertical="top"/>
    </xf>
    <xf numFmtId="0" fontId="0" fillId="0" borderId="0" xfId="0" applyFont="1" applyFill="1" applyAlignment="1">
      <alignment horizontal="justify" wrapText="1"/>
    </xf>
    <xf numFmtId="0" fontId="0" fillId="0" borderId="0" xfId="0" applyFont="1" applyFill="1" applyAlignment="1">
      <alignment horizontal="center"/>
    </xf>
    <xf numFmtId="0" fontId="2" fillId="0" borderId="16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3" fillId="0" borderId="17" xfId="0" applyFont="1" applyFill="1" applyBorder="1" applyAlignment="1">
      <alignment vertical="center" wrapText="1"/>
    </xf>
    <xf numFmtId="0" fontId="1" fillId="0" borderId="0" xfId="0" applyFont="1" applyFill="1" applyAlignment="1">
      <alignment horizontal="right" vertical="top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left" wrapText="1"/>
    </xf>
    <xf numFmtId="0" fontId="1" fillId="32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top"/>
    </xf>
    <xf numFmtId="0" fontId="0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right" vertical="center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/>
    </xf>
    <xf numFmtId="16" fontId="1" fillId="0" borderId="0" xfId="0" applyNumberFormat="1" applyFont="1" applyFill="1" applyAlignment="1">
      <alignment horizontal="right"/>
    </xf>
    <xf numFmtId="0" fontId="15" fillId="0" borderId="0" xfId="0" applyFont="1" applyFill="1" applyAlignment="1">
      <alignment/>
    </xf>
    <xf numFmtId="0" fontId="13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13" fillId="0" borderId="15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 wrapText="1"/>
    </xf>
    <xf numFmtId="0" fontId="17" fillId="0" borderId="17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7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/>
    </xf>
    <xf numFmtId="0" fontId="3" fillId="0" borderId="1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1" fontId="2" fillId="0" borderId="0" xfId="0" applyNumberFormat="1" applyFont="1" applyFill="1" applyBorder="1" applyAlignment="1">
      <alignment horizontal="center" vertical="center" wrapText="1"/>
    </xf>
    <xf numFmtId="1" fontId="3" fillId="0" borderId="0" xfId="0" applyNumberFormat="1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top"/>
    </xf>
    <xf numFmtId="0" fontId="2" fillId="0" borderId="0" xfId="0" applyFont="1" applyFill="1" applyBorder="1" applyAlignment="1">
      <alignment vertical="center" wrapText="1"/>
    </xf>
    <xf numFmtId="200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0" fontId="13" fillId="0" borderId="0" xfId="0" applyFont="1" applyFill="1" applyAlignment="1">
      <alignment horizontal="center" vertical="top"/>
    </xf>
    <xf numFmtId="0" fontId="3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20" xfId="0" applyFont="1" applyFill="1" applyBorder="1" applyAlignment="1">
      <alignment vertical="top"/>
    </xf>
    <xf numFmtId="0" fontId="1" fillId="0" borderId="0" xfId="0" applyFont="1" applyFill="1" applyAlignment="1">
      <alignment horizontal="right" vertical="distributed"/>
    </xf>
    <xf numFmtId="0" fontId="2" fillId="0" borderId="13" xfId="0" applyFont="1" applyFill="1" applyBorder="1" applyAlignment="1">
      <alignment horizontal="center"/>
    </xf>
    <xf numFmtId="0" fontId="8" fillId="0" borderId="0" xfId="0" applyFont="1" applyFill="1" applyAlignment="1">
      <alignment/>
    </xf>
    <xf numFmtId="0" fontId="15" fillId="0" borderId="0" xfId="0" applyFont="1" applyFill="1" applyAlignment="1">
      <alignment horizontal="justify" vertical="center" wrapText="1"/>
    </xf>
    <xf numFmtId="0" fontId="13" fillId="0" borderId="10" xfId="0" applyFont="1" applyFill="1" applyBorder="1" applyAlignment="1">
      <alignment horizontal="right" vertical="top" wrapText="1"/>
    </xf>
    <xf numFmtId="0" fontId="13" fillId="0" borderId="10" xfId="0" applyFont="1" applyFill="1" applyBorder="1" applyAlignment="1">
      <alignment vertical="top" wrapText="1"/>
    </xf>
    <xf numFmtId="0" fontId="12" fillId="0" borderId="10" xfId="0" applyFont="1" applyFill="1" applyBorder="1" applyAlignment="1">
      <alignment horizontal="justify" vertical="center" wrapText="1"/>
    </xf>
    <xf numFmtId="0" fontId="16" fillId="0" borderId="10" xfId="0" applyFont="1" applyFill="1" applyBorder="1" applyAlignment="1">
      <alignment horizontal="justify" vertical="center" wrapText="1"/>
    </xf>
    <xf numFmtId="0" fontId="2" fillId="0" borderId="0" xfId="0" applyFont="1" applyFill="1" applyBorder="1" applyAlignment="1">
      <alignment/>
    </xf>
    <xf numFmtId="0" fontId="12" fillId="0" borderId="2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center" vertical="center" wrapText="1"/>
    </xf>
    <xf numFmtId="1" fontId="2" fillId="0" borderId="0" xfId="0" applyNumberFormat="1" applyFont="1" applyFill="1" applyAlignment="1">
      <alignment horizontal="center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left" vertical="center" wrapText="1"/>
    </xf>
    <xf numFmtId="1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 wrapText="1"/>
    </xf>
    <xf numFmtId="1" fontId="1" fillId="0" borderId="10" xfId="0" applyNumberFormat="1" applyFont="1" applyFill="1" applyBorder="1" applyAlignment="1">
      <alignment horizontal="center"/>
    </xf>
    <xf numFmtId="200" fontId="3" fillId="0" borderId="10" xfId="53" applyNumberFormat="1" applyFont="1" applyFill="1" applyBorder="1" applyAlignment="1">
      <alignment horizontal="center" vertical="top" wrapText="1"/>
      <protection/>
    </xf>
    <xf numFmtId="0" fontId="1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justify" vertical="center" wrapText="1"/>
    </xf>
    <xf numFmtId="1" fontId="2" fillId="0" borderId="14" xfId="0" applyNumberFormat="1" applyFont="1" applyFill="1" applyBorder="1" applyAlignment="1">
      <alignment horizontal="center" vertical="center" wrapText="1"/>
    </xf>
    <xf numFmtId="1" fontId="3" fillId="0" borderId="10" xfId="53" applyNumberFormat="1" applyFont="1" applyFill="1" applyBorder="1" applyAlignment="1">
      <alignment horizontal="center" vertical="top" wrapText="1"/>
      <protection/>
    </xf>
    <xf numFmtId="0" fontId="18" fillId="0" borderId="10" xfId="0" applyFont="1" applyFill="1" applyBorder="1" applyAlignment="1">
      <alignment horizontal="left" vertical="center"/>
    </xf>
    <xf numFmtId="0" fontId="20" fillId="0" borderId="10" xfId="0" applyFont="1" applyFill="1" applyBorder="1" applyAlignment="1">
      <alignment horizontal="left" vertical="top" wrapText="1"/>
    </xf>
    <xf numFmtId="1" fontId="2" fillId="0" borderId="10" xfId="53" applyNumberFormat="1" applyFont="1" applyFill="1" applyBorder="1" applyAlignment="1">
      <alignment horizontal="center" vertical="top" wrapText="1"/>
      <protection/>
    </xf>
    <xf numFmtId="2" fontId="2" fillId="0" borderId="10" xfId="53" applyNumberFormat="1" applyFont="1" applyFill="1" applyBorder="1" applyAlignment="1">
      <alignment horizontal="center" vertical="top" wrapText="1"/>
      <protection/>
    </xf>
    <xf numFmtId="2" fontId="2" fillId="0" borderId="10" xfId="0" applyNumberFormat="1" applyFont="1" applyFill="1" applyBorder="1" applyAlignment="1">
      <alignment horizontal="center" vertical="center" wrapText="1"/>
    </xf>
    <xf numFmtId="2" fontId="3" fillId="0" borderId="10" xfId="53" applyNumberFormat="1" applyFont="1" applyFill="1" applyBorder="1" applyAlignment="1">
      <alignment horizontal="center" vertical="top" wrapText="1"/>
      <protection/>
    </xf>
    <xf numFmtId="0" fontId="21" fillId="0" borderId="10" xfId="0" applyFont="1" applyFill="1" applyBorder="1" applyAlignment="1">
      <alignment horizontal="left" vertical="center" wrapText="1"/>
    </xf>
    <xf numFmtId="1" fontId="2" fillId="0" borderId="10" xfId="0" applyNumberFormat="1" applyFont="1" applyFill="1" applyBorder="1" applyAlignment="1">
      <alignment horizontal="center"/>
    </xf>
    <xf numFmtId="0" fontId="17" fillId="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left" vertical="center"/>
    </xf>
    <xf numFmtId="0" fontId="22" fillId="0" borderId="10" xfId="0" applyFont="1" applyFill="1" applyBorder="1" applyAlignment="1">
      <alignment horizontal="left" vertical="top" wrapText="1"/>
    </xf>
    <xf numFmtId="0" fontId="24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1" fontId="0" fillId="0" borderId="10" xfId="0" applyNumberFormat="1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top"/>
    </xf>
    <xf numFmtId="0" fontId="25" fillId="0" borderId="10" xfId="0" applyFont="1" applyFill="1" applyBorder="1" applyAlignment="1">
      <alignment horizontal="left"/>
    </xf>
    <xf numFmtId="0" fontId="0" fillId="0" borderId="15" xfId="0" applyFont="1" applyFill="1" applyBorder="1" applyAlignment="1">
      <alignment horizontal="left" vertical="center" wrapText="1"/>
    </xf>
    <xf numFmtId="200" fontId="0" fillId="0" borderId="10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200" fontId="0" fillId="0" borderId="10" xfId="0" applyNumberFormat="1" applyFont="1" applyFill="1" applyBorder="1" applyAlignment="1">
      <alignment vertical="center"/>
    </xf>
    <xf numFmtId="1" fontId="0" fillId="0" borderId="15" xfId="0" applyNumberFormat="1" applyFont="1" applyFill="1" applyBorder="1" applyAlignment="1">
      <alignment horizontal="center" vertical="center"/>
    </xf>
    <xf numFmtId="200" fontId="0" fillId="0" borderId="15" xfId="0" applyNumberFormat="1" applyFont="1" applyFill="1" applyBorder="1" applyAlignment="1">
      <alignment horizontal="center" vertical="center"/>
    </xf>
    <xf numFmtId="200" fontId="2" fillId="0" borderId="10" xfId="0" applyNumberFormat="1" applyFont="1" applyFill="1" applyBorder="1" applyAlignment="1">
      <alignment horizontal="center" vertical="center" wrapText="1"/>
    </xf>
    <xf numFmtId="0" fontId="19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19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9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18" fillId="0" borderId="10" xfId="0" applyFont="1" applyFill="1" applyBorder="1" applyAlignment="1">
      <alignment horizontal="left" vertical="top" wrapText="1"/>
    </xf>
    <xf numFmtId="1" fontId="3" fillId="0" borderId="10" xfId="0" applyNumberFormat="1" applyFont="1" applyFill="1" applyBorder="1" applyAlignment="1">
      <alignment horizontal="center"/>
    </xf>
    <xf numFmtId="0" fontId="2" fillId="32" borderId="1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7" fillId="32" borderId="17" xfId="0" applyFont="1" applyFill="1" applyBorder="1" applyAlignment="1">
      <alignment horizontal="left" vertical="center" wrapText="1"/>
    </xf>
    <xf numFmtId="0" fontId="2" fillId="32" borderId="17" xfId="0" applyFont="1" applyFill="1" applyBorder="1" applyAlignment="1">
      <alignment vertical="center" wrapText="1"/>
    </xf>
    <xf numFmtId="0" fontId="2" fillId="32" borderId="10" xfId="0" applyFont="1" applyFill="1" applyBorder="1" applyAlignment="1">
      <alignment vertical="center" wrapText="1"/>
    </xf>
    <xf numFmtId="0" fontId="2" fillId="32" borderId="13" xfId="0" applyFont="1" applyFill="1" applyBorder="1" applyAlignment="1">
      <alignment horizontal="center" vertical="center" wrapText="1"/>
    </xf>
    <xf numFmtId="0" fontId="2" fillId="32" borderId="14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200" fontId="3" fillId="0" borderId="0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/>
    </xf>
    <xf numFmtId="0" fontId="23" fillId="0" borderId="0" xfId="0" applyFont="1" applyFill="1" applyAlignment="1">
      <alignment horizontal="justify" vertical="top" wrapText="1"/>
    </xf>
    <xf numFmtId="0" fontId="12" fillId="0" borderId="0" xfId="0" applyFont="1" applyFill="1" applyBorder="1" applyAlignment="1">
      <alignment horizontal="center" vertical="top" wrapText="1"/>
    </xf>
    <xf numFmtId="0" fontId="12" fillId="0" borderId="0" xfId="0" applyFont="1" applyFill="1" applyAlignment="1">
      <alignment horizontal="center" vertical="top" wrapText="1"/>
    </xf>
    <xf numFmtId="0" fontId="23" fillId="0" borderId="0" xfId="0" applyFont="1" applyFill="1" applyAlignment="1">
      <alignment horizontal="center" vertical="top" wrapText="1"/>
    </xf>
    <xf numFmtId="1" fontId="2" fillId="32" borderId="10" xfId="0" applyNumberFormat="1" applyFont="1" applyFill="1" applyBorder="1" applyAlignment="1">
      <alignment horizontal="center"/>
    </xf>
    <xf numFmtId="0" fontId="2" fillId="32" borderId="10" xfId="0" applyFont="1" applyFill="1" applyBorder="1" applyAlignment="1">
      <alignment horizontal="center"/>
    </xf>
    <xf numFmtId="0" fontId="0" fillId="32" borderId="0" xfId="0" applyFont="1" applyFill="1" applyBorder="1" applyAlignment="1">
      <alignment horizontal="center"/>
    </xf>
    <xf numFmtId="0" fontId="26" fillId="32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6" fillId="0" borderId="0" xfId="0" applyFont="1" applyFill="1" applyAlignment="1">
      <alignment horizontal="justify"/>
    </xf>
    <xf numFmtId="1" fontId="3" fillId="0" borderId="10" xfId="53" applyNumberFormat="1" applyFont="1" applyFill="1" applyBorder="1" applyAlignment="1">
      <alignment horizontal="center" vertical="center" wrapText="1"/>
      <protection/>
    </xf>
    <xf numFmtId="0" fontId="1" fillId="32" borderId="0" xfId="0" applyFont="1" applyFill="1" applyAlignment="1">
      <alignment/>
    </xf>
    <xf numFmtId="0" fontId="23" fillId="0" borderId="0" xfId="0" applyFont="1" applyFill="1" applyAlignment="1">
      <alignment vertical="top" wrapText="1"/>
    </xf>
    <xf numFmtId="0" fontId="13" fillId="32" borderId="15" xfId="0" applyFont="1" applyFill="1" applyBorder="1" applyAlignment="1">
      <alignment horizontal="center" vertical="center" wrapText="1"/>
    </xf>
    <xf numFmtId="1" fontId="3" fillId="32" borderId="10" xfId="53" applyNumberFormat="1" applyFont="1" applyFill="1" applyBorder="1" applyAlignment="1">
      <alignment horizontal="center" vertical="top" wrapText="1"/>
      <protection/>
    </xf>
    <xf numFmtId="49" fontId="2" fillId="32" borderId="10" xfId="0" applyNumberFormat="1" applyFont="1" applyFill="1" applyBorder="1" applyAlignment="1">
      <alignment horizontal="center"/>
    </xf>
    <xf numFmtId="0" fontId="0" fillId="32" borderId="10" xfId="0" applyFont="1" applyFill="1" applyBorder="1" applyAlignment="1">
      <alignment horizontal="center"/>
    </xf>
    <xf numFmtId="0" fontId="1" fillId="32" borderId="10" xfId="0" applyFont="1" applyFill="1" applyBorder="1" applyAlignment="1">
      <alignment/>
    </xf>
    <xf numFmtId="0" fontId="0" fillId="32" borderId="14" xfId="0" applyFont="1" applyFill="1" applyBorder="1" applyAlignment="1">
      <alignment/>
    </xf>
    <xf numFmtId="0" fontId="1" fillId="32" borderId="14" xfId="0" applyFont="1" applyFill="1" applyBorder="1" applyAlignment="1">
      <alignment/>
    </xf>
    <xf numFmtId="0" fontId="0" fillId="32" borderId="14" xfId="0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0" fontId="27" fillId="32" borderId="10" xfId="0" applyFont="1" applyFill="1" applyBorder="1" applyAlignment="1">
      <alignment horizontal="right" vertical="center"/>
    </xf>
    <xf numFmtId="0" fontId="18" fillId="32" borderId="10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32" borderId="10" xfId="0" applyFont="1" applyFill="1" applyBorder="1" applyAlignment="1">
      <alignment horizontal="center" vertical="top"/>
    </xf>
    <xf numFmtId="0" fontId="25" fillId="32" borderId="10" xfId="0" applyFont="1" applyFill="1" applyBorder="1" applyAlignment="1">
      <alignment horizontal="left"/>
    </xf>
    <xf numFmtId="0" fontId="0" fillId="32" borderId="16" xfId="0" applyFont="1" applyFill="1" applyBorder="1" applyAlignment="1">
      <alignment horizontal="center"/>
    </xf>
    <xf numFmtId="49" fontId="0" fillId="32" borderId="10" xfId="0" applyNumberFormat="1" applyFont="1" applyFill="1" applyBorder="1" applyAlignment="1">
      <alignment horizontal="center" vertical="center"/>
    </xf>
    <xf numFmtId="0" fontId="0" fillId="32" borderId="10" xfId="0" applyFont="1" applyFill="1" applyBorder="1" applyAlignment="1">
      <alignment horizontal="left" vertical="center" wrapText="1"/>
    </xf>
    <xf numFmtId="0" fontId="0" fillId="32" borderId="10" xfId="0" applyFont="1" applyFill="1" applyBorder="1" applyAlignment="1">
      <alignment horizontal="center" vertical="center"/>
    </xf>
    <xf numFmtId="0" fontId="0" fillId="32" borderId="14" xfId="0" applyFont="1" applyFill="1" applyBorder="1" applyAlignment="1">
      <alignment horizontal="center" vertical="center" wrapText="1"/>
    </xf>
    <xf numFmtId="1" fontId="0" fillId="32" borderId="10" xfId="0" applyNumberFormat="1" applyFont="1" applyFill="1" applyBorder="1" applyAlignment="1">
      <alignment horizontal="center" vertical="center"/>
    </xf>
    <xf numFmtId="0" fontId="0" fillId="32" borderId="10" xfId="0" applyFont="1" applyFill="1" applyBorder="1" applyAlignment="1">
      <alignment vertical="center" wrapText="1"/>
    </xf>
    <xf numFmtId="200" fontId="2" fillId="32" borderId="10" xfId="0" applyNumberFormat="1" applyFont="1" applyFill="1" applyBorder="1" applyAlignment="1">
      <alignment horizontal="center" vertical="center" wrapText="1"/>
    </xf>
    <xf numFmtId="200" fontId="2" fillId="32" borderId="10" xfId="0" applyNumberFormat="1" applyFont="1" applyFill="1" applyBorder="1" applyAlignment="1">
      <alignment horizontal="center" vertical="center"/>
    </xf>
    <xf numFmtId="200" fontId="0" fillId="32" borderId="10" xfId="0" applyNumberFormat="1" applyFont="1" applyFill="1" applyBorder="1" applyAlignment="1">
      <alignment horizontal="center" vertical="center"/>
    </xf>
    <xf numFmtId="200" fontId="0" fillId="32" borderId="10" xfId="0" applyNumberFormat="1" applyFont="1" applyFill="1" applyBorder="1" applyAlignment="1">
      <alignment vertical="center"/>
    </xf>
    <xf numFmtId="0" fontId="8" fillId="32" borderId="10" xfId="0" applyFont="1" applyFill="1" applyBorder="1" applyAlignment="1">
      <alignment vertical="center" wrapText="1"/>
    </xf>
    <xf numFmtId="0" fontId="1" fillId="32" borderId="10" xfId="0" applyFont="1" applyFill="1" applyBorder="1" applyAlignment="1">
      <alignment vertical="center" wrapText="1"/>
    </xf>
    <xf numFmtId="1" fontId="0" fillId="32" borderId="10" xfId="0" applyNumberFormat="1" applyFont="1" applyFill="1" applyBorder="1" applyAlignment="1">
      <alignment vertical="center"/>
    </xf>
    <xf numFmtId="0" fontId="0" fillId="32" borderId="0" xfId="0" applyFont="1" applyFill="1" applyAlignment="1">
      <alignment horizontal="left" vertical="center"/>
    </xf>
    <xf numFmtId="0" fontId="0" fillId="32" borderId="10" xfId="0" applyFont="1" applyFill="1" applyBorder="1" applyAlignment="1">
      <alignment horizontal="center" vertical="center" wrapText="1"/>
    </xf>
    <xf numFmtId="49" fontId="0" fillId="32" borderId="10" xfId="0" applyNumberFormat="1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left" vertical="center" wrapText="1"/>
    </xf>
    <xf numFmtId="205" fontId="0" fillId="32" borderId="1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 wrapText="1"/>
    </xf>
    <xf numFmtId="200" fontId="0" fillId="0" borderId="0" xfId="0" applyNumberFormat="1" applyFont="1" applyFill="1" applyBorder="1" applyAlignment="1">
      <alignment horizontal="center" vertical="center"/>
    </xf>
    <xf numFmtId="0" fontId="0" fillId="32" borderId="0" xfId="0" applyFont="1" applyFill="1" applyAlignment="1">
      <alignment horizontal="center" vertical="center"/>
    </xf>
    <xf numFmtId="0" fontId="8" fillId="0" borderId="10" xfId="0" applyFont="1" applyFill="1" applyBorder="1" applyAlignment="1">
      <alignment vertical="center" wrapText="1"/>
    </xf>
    <xf numFmtId="0" fontId="0" fillId="0" borderId="0" xfId="0" applyFont="1" applyFill="1" applyAlignment="1">
      <alignment horizontal="left" vertical="center"/>
    </xf>
    <xf numFmtId="1" fontId="0" fillId="0" borderId="13" xfId="0" applyNumberFormat="1" applyFont="1" applyFill="1" applyBorder="1" applyAlignment="1">
      <alignment horizontal="center" vertical="center"/>
    </xf>
    <xf numFmtId="1" fontId="0" fillId="0" borderId="17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205" fontId="0" fillId="0" borderId="10" xfId="0" applyNumberFormat="1" applyFont="1" applyFill="1" applyBorder="1" applyAlignment="1">
      <alignment horizontal="center" vertical="center"/>
    </xf>
    <xf numFmtId="0" fontId="8" fillId="32" borderId="10" xfId="0" applyFont="1" applyFill="1" applyBorder="1" applyAlignment="1">
      <alignment horizontal="left" vertical="center" wrapText="1"/>
    </xf>
    <xf numFmtId="1" fontId="0" fillId="32" borderId="14" xfId="0" applyNumberFormat="1" applyFont="1" applyFill="1" applyBorder="1" applyAlignment="1">
      <alignment horizontal="center" vertical="center"/>
    </xf>
    <xf numFmtId="1" fontId="0" fillId="0" borderId="16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0" fontId="12" fillId="0" borderId="0" xfId="0" applyFont="1" applyFill="1" applyAlignment="1">
      <alignment vertical="top" wrapText="1"/>
    </xf>
    <xf numFmtId="0" fontId="12" fillId="0" borderId="0" xfId="0" applyFont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2" fillId="32" borderId="10" xfId="0" applyFont="1" applyFill="1" applyBorder="1" applyAlignment="1">
      <alignment horizontal="justify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32" borderId="10" xfId="0" applyFont="1" applyFill="1" applyBorder="1" applyAlignment="1">
      <alignment horizontal="justify" wrapText="1"/>
    </xf>
    <xf numFmtId="0" fontId="3" fillId="32" borderId="10" xfId="0" applyFont="1" applyFill="1" applyBorder="1" applyAlignment="1">
      <alignment horizontal="center" vertical="top" wrapText="1"/>
    </xf>
    <xf numFmtId="200" fontId="3" fillId="32" borderId="10" xfId="0" applyNumberFormat="1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justify" vertical="center" wrapText="1"/>
    </xf>
    <xf numFmtId="1" fontId="2" fillId="32" borderId="14" xfId="0" applyNumberFormat="1" applyFont="1" applyFill="1" applyBorder="1" applyAlignment="1">
      <alignment horizontal="center" vertical="center" wrapText="1"/>
    </xf>
    <xf numFmtId="0" fontId="24" fillId="32" borderId="10" xfId="0" applyFont="1" applyFill="1" applyBorder="1" applyAlignment="1">
      <alignment vertical="center" wrapText="1"/>
    </xf>
    <xf numFmtId="0" fontId="0" fillId="0" borderId="16" xfId="0" applyFont="1" applyFill="1" applyBorder="1" applyAlignment="1">
      <alignment vertical="center" wrapText="1"/>
    </xf>
    <xf numFmtId="0" fontId="0" fillId="0" borderId="17" xfId="0" applyFont="1" applyFill="1" applyBorder="1" applyAlignment="1">
      <alignment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left" vertical="top" wrapText="1"/>
    </xf>
    <xf numFmtId="0" fontId="1" fillId="0" borderId="12" xfId="0" applyFont="1" applyFill="1" applyBorder="1" applyAlignment="1">
      <alignment horizontal="center"/>
    </xf>
    <xf numFmtId="0" fontId="12" fillId="0" borderId="20" xfId="0" applyFont="1" applyFill="1" applyBorder="1" applyAlignment="1">
      <alignment horizontal="center" vertical="top" wrapText="1"/>
    </xf>
    <xf numFmtId="1" fontId="3" fillId="0" borderId="10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23" fillId="0" borderId="0" xfId="0" applyFont="1" applyFill="1" applyBorder="1" applyAlignment="1">
      <alignment horizontal="left" wrapText="1"/>
    </xf>
    <xf numFmtId="1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 vertical="top"/>
    </xf>
    <xf numFmtId="0" fontId="12" fillId="0" borderId="0" xfId="0" applyFont="1" applyFill="1" applyAlignment="1">
      <alignment horizontal="left" wrapText="1"/>
    </xf>
    <xf numFmtId="0" fontId="11" fillId="0" borderId="21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top"/>
    </xf>
    <xf numFmtId="0" fontId="0" fillId="0" borderId="0" xfId="0" applyFont="1" applyFill="1" applyAlignment="1">
      <alignment horizontal="left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left" vertical="center" wrapText="1"/>
    </xf>
    <xf numFmtId="49" fontId="2" fillId="0" borderId="17" xfId="0" applyNumberFormat="1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32" borderId="16" xfId="0" applyFont="1" applyFill="1" applyBorder="1" applyAlignment="1">
      <alignment horizontal="center" vertical="center" wrapText="1"/>
    </xf>
    <xf numFmtId="0" fontId="2" fillId="32" borderId="17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0" fontId="2" fillId="0" borderId="25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top"/>
    </xf>
    <xf numFmtId="0" fontId="12" fillId="0" borderId="0" xfId="0" applyFont="1" applyFill="1" applyBorder="1" applyAlignment="1">
      <alignment horizontal="center" vertical="top"/>
    </xf>
    <xf numFmtId="0" fontId="12" fillId="0" borderId="0" xfId="0" applyFont="1" applyFill="1" applyAlignment="1">
      <alignment horizontal="center" vertical="top"/>
    </xf>
    <xf numFmtId="0" fontId="2" fillId="32" borderId="13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 wrapText="1"/>
    </xf>
    <xf numFmtId="0" fontId="0" fillId="0" borderId="0" xfId="0" applyFont="1" applyFill="1" applyBorder="1" applyAlignment="1">
      <alignment horizontal="left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0" fontId="2" fillId="32" borderId="14" xfId="0" applyFont="1" applyFill="1" applyBorder="1" applyAlignment="1">
      <alignment horizontal="center" vertical="center" wrapText="1"/>
    </xf>
    <xf numFmtId="0" fontId="2" fillId="32" borderId="15" xfId="0" applyFont="1" applyFill="1" applyBorder="1" applyAlignment="1">
      <alignment horizontal="center" vertical="center" wrapText="1"/>
    </xf>
    <xf numFmtId="0" fontId="0" fillId="32" borderId="13" xfId="0" applyFont="1" applyFill="1" applyBorder="1" applyAlignment="1">
      <alignment horizontal="left" vertical="center" wrapText="1"/>
    </xf>
    <xf numFmtId="0" fontId="0" fillId="32" borderId="16" xfId="0" applyFont="1" applyFill="1" applyBorder="1" applyAlignment="1">
      <alignment horizontal="left" vertical="center" wrapText="1"/>
    </xf>
    <xf numFmtId="0" fontId="0" fillId="32" borderId="17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 wrapText="1"/>
    </xf>
    <xf numFmtId="0" fontId="0" fillId="32" borderId="13" xfId="0" applyFont="1" applyFill="1" applyBorder="1" applyAlignment="1">
      <alignment horizontal="center"/>
    </xf>
    <xf numFmtId="0" fontId="0" fillId="32" borderId="16" xfId="0" applyFont="1" applyFill="1" applyBorder="1" applyAlignment="1">
      <alignment horizontal="center"/>
    </xf>
    <xf numFmtId="0" fontId="0" fillId="32" borderId="17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left" vertical="center" wrapText="1"/>
    </xf>
    <xf numFmtId="0" fontId="25" fillId="0" borderId="13" xfId="0" applyFont="1" applyFill="1" applyBorder="1" applyAlignment="1">
      <alignment horizontal="left"/>
    </xf>
    <xf numFmtId="0" fontId="25" fillId="0" borderId="16" xfId="0" applyFont="1" applyFill="1" applyBorder="1" applyAlignment="1">
      <alignment horizontal="left"/>
    </xf>
    <xf numFmtId="0" fontId="25" fillId="0" borderId="17" xfId="0" applyFont="1" applyFill="1" applyBorder="1" applyAlignment="1">
      <alignment horizontal="left"/>
    </xf>
    <xf numFmtId="0" fontId="2" fillId="0" borderId="26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 vertical="center"/>
    </xf>
    <xf numFmtId="1" fontId="0" fillId="0" borderId="13" xfId="0" applyNumberFormat="1" applyFont="1" applyFill="1" applyBorder="1" applyAlignment="1">
      <alignment horizontal="center" vertical="center"/>
    </xf>
    <xf numFmtId="1" fontId="0" fillId="0" borderId="17" xfId="0" applyNumberFormat="1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textRotation="90" wrapText="1"/>
    </xf>
    <xf numFmtId="0" fontId="2" fillId="0" borderId="18" xfId="0" applyFont="1" applyFill="1" applyBorder="1" applyAlignment="1">
      <alignment horizontal="center" vertical="center" textRotation="90" wrapText="1"/>
    </xf>
    <xf numFmtId="0" fontId="12" fillId="0" borderId="13" xfId="0" applyFont="1" applyFill="1" applyBorder="1" applyAlignment="1">
      <alignment horizontal="left" vertical="center" wrapText="1"/>
    </xf>
    <xf numFmtId="0" fontId="12" fillId="0" borderId="17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/>
    </xf>
    <xf numFmtId="0" fontId="3" fillId="0" borderId="17" xfId="0" applyFont="1" applyFill="1" applyBorder="1" applyAlignment="1">
      <alignment horizontal="left"/>
    </xf>
    <xf numFmtId="0" fontId="18" fillId="0" borderId="13" xfId="0" applyFont="1" applyFill="1" applyBorder="1" applyAlignment="1">
      <alignment horizontal="left" vertical="top" wrapText="1"/>
    </xf>
    <xf numFmtId="0" fontId="18" fillId="0" borderId="17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center" textRotation="90" wrapText="1"/>
    </xf>
    <xf numFmtId="1" fontId="2" fillId="0" borderId="14" xfId="0" applyNumberFormat="1" applyFont="1" applyFill="1" applyBorder="1" applyAlignment="1">
      <alignment horizontal="center" vertical="center" wrapText="1"/>
    </xf>
    <xf numFmtId="1" fontId="2" fillId="0" borderId="15" xfId="0" applyNumberFormat="1" applyFont="1" applyFill="1" applyBorder="1" applyAlignment="1">
      <alignment horizontal="center" vertical="center" wrapText="1"/>
    </xf>
    <xf numFmtId="49" fontId="2" fillId="32" borderId="14" xfId="0" applyNumberFormat="1" applyFont="1" applyFill="1" applyBorder="1" applyAlignment="1">
      <alignment horizontal="center" vertical="center" wrapText="1"/>
    </xf>
    <xf numFmtId="49" fontId="2" fillId="32" borderId="11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/>
    </xf>
    <xf numFmtId="0" fontId="1" fillId="32" borderId="0" xfId="0" applyFont="1" applyFill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0" fontId="2" fillId="32" borderId="1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1" fillId="0" borderId="0" xfId="0" applyFont="1" applyFill="1" applyAlignment="1">
      <alignment horizontal="left" vertical="top"/>
    </xf>
    <xf numFmtId="0" fontId="2" fillId="0" borderId="27" xfId="0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justify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top" wrapText="1"/>
    </xf>
    <xf numFmtId="0" fontId="0" fillId="0" borderId="12" xfId="0" applyFont="1" applyBorder="1" applyAlignment="1">
      <alignment horizontal="center"/>
    </xf>
    <xf numFmtId="0" fontId="12" fillId="0" borderId="0" xfId="0" applyFont="1" applyBorder="1" applyAlignment="1">
      <alignment horizontal="center" vertical="top" wrapText="1"/>
    </xf>
    <xf numFmtId="200" fontId="2" fillId="32" borderId="10" xfId="0" applyNumberFormat="1" applyFont="1" applyFill="1" applyBorder="1" applyAlignment="1">
      <alignment horizontal="center" vertical="center" wrapText="1"/>
    </xf>
    <xf numFmtId="200" fontId="3" fillId="32" borderId="10" xfId="0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/>
    </xf>
    <xf numFmtId="0" fontId="13" fillId="0" borderId="13" xfId="0" applyFont="1" applyFill="1" applyBorder="1" applyAlignment="1">
      <alignment horizontal="left" vertical="center" wrapText="1"/>
    </xf>
    <xf numFmtId="0" fontId="13" fillId="0" borderId="17" xfId="0" applyFont="1" applyFill="1" applyBorder="1" applyAlignment="1">
      <alignment horizontal="left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 vertical="top" wrapText="1"/>
    </xf>
    <xf numFmtId="0" fontId="8" fillId="32" borderId="0" xfId="0" applyFont="1" applyFill="1" applyAlignment="1">
      <alignment horizontal="left" wrapText="1"/>
    </xf>
    <xf numFmtId="0" fontId="13" fillId="32" borderId="13" xfId="0" applyFont="1" applyFill="1" applyBorder="1" applyAlignment="1">
      <alignment horizontal="left" vertical="center" wrapText="1"/>
    </xf>
    <xf numFmtId="0" fontId="13" fillId="32" borderId="17" xfId="0" applyFont="1" applyFill="1" applyBorder="1" applyAlignment="1">
      <alignment horizontal="left" vertical="center" wrapText="1"/>
    </xf>
    <xf numFmtId="0" fontId="13" fillId="0" borderId="13" xfId="0" applyFont="1" applyFill="1" applyBorder="1" applyAlignment="1">
      <alignment horizontal="left" vertical="top" wrapText="1"/>
    </xf>
    <xf numFmtId="0" fontId="13" fillId="0" borderId="17" xfId="0" applyFont="1" applyFill="1" applyBorder="1" applyAlignment="1">
      <alignment horizontal="left" vertical="top" wrapText="1"/>
    </xf>
    <xf numFmtId="0" fontId="13" fillId="0" borderId="13" xfId="0" applyFont="1" applyFill="1" applyBorder="1" applyAlignment="1">
      <alignment horizontal="center" vertical="top" wrapText="1"/>
    </xf>
    <xf numFmtId="0" fontId="13" fillId="0" borderId="17" xfId="0" applyFont="1" applyFill="1" applyBorder="1" applyAlignment="1">
      <alignment horizontal="center" vertical="top" wrapText="1"/>
    </xf>
    <xf numFmtId="0" fontId="12" fillId="0" borderId="20" xfId="0" applyFont="1" applyFill="1" applyBorder="1" applyAlignment="1">
      <alignment horizontal="left" wrapText="1"/>
    </xf>
    <xf numFmtId="0" fontId="8" fillId="0" borderId="0" xfId="0" applyFont="1" applyFill="1" applyAlignment="1">
      <alignment horizontal="left" wrapText="1"/>
    </xf>
    <xf numFmtId="0" fontId="12" fillId="0" borderId="20" xfId="0" applyFont="1" applyBorder="1" applyAlignment="1">
      <alignment horizontal="center" vertical="top" wrapText="1"/>
    </xf>
    <xf numFmtId="0" fontId="12" fillId="0" borderId="0" xfId="0" applyFont="1" applyFill="1" applyAlignment="1">
      <alignment horizontal="left" vertical="top" wrapText="1"/>
    </xf>
    <xf numFmtId="0" fontId="13" fillId="32" borderId="13" xfId="0" applyFont="1" applyFill="1" applyBorder="1" applyAlignment="1">
      <alignment horizontal="left" vertical="top" wrapText="1"/>
    </xf>
    <xf numFmtId="0" fontId="13" fillId="32" borderId="17" xfId="0" applyFont="1" applyFill="1" applyBorder="1" applyAlignment="1">
      <alignment horizontal="left" vertical="top" wrapText="1"/>
    </xf>
    <xf numFmtId="0" fontId="12" fillId="0" borderId="0" xfId="0" applyFont="1" applyFill="1" applyBorder="1" applyAlignment="1">
      <alignment horizontal="left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звіт ІІІкв форма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-0.24997000396251678"/>
    <pageSetUpPr fitToPage="1"/>
  </sheetPr>
  <dimension ref="A1:P40"/>
  <sheetViews>
    <sheetView tabSelected="1" view="pageBreakPreview" zoomScale="85" zoomScaleSheetLayoutView="85" zoomScalePageLayoutView="0" workbookViewId="0" topLeftCell="A1">
      <selection activeCell="A39" sqref="A39:IV40"/>
    </sheetView>
  </sheetViews>
  <sheetFormatPr defaultColWidth="9.00390625" defaultRowHeight="15.75"/>
  <cols>
    <col min="1" max="1" width="11.00390625" style="2" customWidth="1"/>
    <col min="2" max="2" width="9.25390625" style="2" customWidth="1"/>
    <col min="3" max="3" width="35.125" style="2" customWidth="1"/>
    <col min="4" max="4" width="17.75390625" style="2" customWidth="1"/>
    <col min="5" max="5" width="9.00390625" style="2" customWidth="1"/>
    <col min="6" max="6" width="7.50390625" style="2" customWidth="1"/>
    <col min="7" max="7" width="8.00390625" style="2" customWidth="1"/>
    <col min="8" max="8" width="10.00390625" style="2" customWidth="1"/>
    <col min="9" max="9" width="10.875" style="2" customWidth="1"/>
    <col min="10" max="10" width="11.375" style="2" customWidth="1"/>
    <col min="11" max="16384" width="9.00390625" style="2" customWidth="1"/>
  </cols>
  <sheetData>
    <row r="1" spans="13:16" s="12" customFormat="1" ht="89.25" customHeight="1">
      <c r="M1" s="293" t="s">
        <v>311</v>
      </c>
      <c r="N1" s="293"/>
      <c r="O1" s="293"/>
      <c r="P1" s="293"/>
    </row>
    <row r="2" spans="1:11" s="12" customFormat="1" ht="18" thickBot="1">
      <c r="A2" s="294" t="s">
        <v>203</v>
      </c>
      <c r="B2" s="294"/>
      <c r="C2" s="294"/>
      <c r="D2" s="294"/>
      <c r="E2" s="294"/>
      <c r="F2" s="294"/>
      <c r="G2" s="294"/>
      <c r="H2" s="294"/>
      <c r="I2" s="294"/>
      <c r="J2" s="294"/>
      <c r="K2" s="294"/>
    </row>
    <row r="3" s="12" customFormat="1" ht="15"/>
    <row r="4" spans="1:11" s="12" customFormat="1" ht="20.25" customHeight="1">
      <c r="A4" s="68" t="s">
        <v>19</v>
      </c>
      <c r="B4" s="279" t="s">
        <v>36</v>
      </c>
      <c r="C4" s="279"/>
      <c r="D4" s="279"/>
      <c r="E4" s="279"/>
      <c r="F4" s="279"/>
      <c r="G4" s="279"/>
      <c r="H4" s="69"/>
      <c r="I4" s="21" t="s">
        <v>197</v>
      </c>
      <c r="J4" s="11"/>
      <c r="K4" s="10"/>
    </row>
    <row r="5" spans="1:16" s="12" customFormat="1" ht="15">
      <c r="A5" s="70" t="s">
        <v>1</v>
      </c>
      <c r="B5" s="295" t="s">
        <v>56</v>
      </c>
      <c r="C5" s="295"/>
      <c r="D5" s="295"/>
      <c r="E5" s="295"/>
      <c r="F5" s="295"/>
      <c r="G5" s="295"/>
      <c r="H5" s="26"/>
      <c r="I5" s="292" t="s">
        <v>204</v>
      </c>
      <c r="J5" s="292"/>
      <c r="K5" s="292"/>
      <c r="L5" s="292"/>
      <c r="M5" s="292"/>
      <c r="N5" s="292"/>
      <c r="O5" s="292"/>
      <c r="P5" s="292"/>
    </row>
    <row r="6" spans="1:2" s="12" customFormat="1" ht="15">
      <c r="A6" s="8"/>
      <c r="B6" s="8"/>
    </row>
    <row r="7" spans="1:4" s="12" customFormat="1" ht="15">
      <c r="A7" s="68" t="s">
        <v>20</v>
      </c>
      <c r="B7" s="8" t="s">
        <v>205</v>
      </c>
      <c r="C7" s="8"/>
      <c r="D7" s="8"/>
    </row>
    <row r="8" spans="1:2" s="12" customFormat="1" ht="15">
      <c r="A8" s="8"/>
      <c r="B8" s="8"/>
    </row>
    <row r="9" spans="1:10" s="12" customFormat="1" ht="27.75" customHeight="1">
      <c r="A9" s="8"/>
      <c r="B9" s="296" t="s">
        <v>114</v>
      </c>
      <c r="C9" s="296"/>
      <c r="D9" s="296"/>
      <c r="E9" s="296"/>
      <c r="F9" s="296"/>
      <c r="G9" s="19"/>
      <c r="H9" s="19"/>
      <c r="I9" s="19"/>
      <c r="J9" s="19"/>
    </row>
    <row r="10" spans="1:10" s="12" customFormat="1" ht="15" customHeight="1">
      <c r="A10" s="8"/>
      <c r="B10" s="8"/>
      <c r="C10" s="71"/>
      <c r="D10" s="71"/>
      <c r="E10" s="71"/>
      <c r="F10" s="71"/>
      <c r="G10" s="71"/>
      <c r="H10" s="71"/>
      <c r="I10" s="71"/>
      <c r="J10" s="71"/>
    </row>
    <row r="11" spans="1:4" s="12" customFormat="1" ht="15">
      <c r="A11" s="68" t="s">
        <v>22</v>
      </c>
      <c r="B11" s="8" t="s">
        <v>206</v>
      </c>
      <c r="C11" s="8"/>
      <c r="D11" s="8"/>
    </row>
    <row r="12" spans="1:4" s="12" customFormat="1" ht="15">
      <c r="A12" s="68"/>
      <c r="B12" s="8" t="s">
        <v>287</v>
      </c>
      <c r="C12" s="8"/>
      <c r="D12" s="8"/>
    </row>
    <row r="13" spans="1:16" s="12" customFormat="1" ht="15">
      <c r="A13" s="68"/>
      <c r="B13" s="68"/>
      <c r="C13" s="8"/>
      <c r="D13" s="8"/>
      <c r="P13" s="12" t="s">
        <v>84</v>
      </c>
    </row>
    <row r="14" spans="1:16" s="74" customFormat="1" ht="108.75" customHeight="1">
      <c r="A14" s="3" t="s">
        <v>207</v>
      </c>
      <c r="B14" s="287" t="s">
        <v>288</v>
      </c>
      <c r="C14" s="288"/>
      <c r="D14" s="73" t="s">
        <v>83</v>
      </c>
      <c r="E14" s="287" t="s">
        <v>208</v>
      </c>
      <c r="F14" s="288"/>
      <c r="G14" s="287" t="s">
        <v>209</v>
      </c>
      <c r="H14" s="288"/>
      <c r="I14" s="287" t="s">
        <v>319</v>
      </c>
      <c r="J14" s="288"/>
      <c r="K14" s="290" t="s">
        <v>210</v>
      </c>
      <c r="L14" s="290"/>
      <c r="M14" s="290" t="s">
        <v>185</v>
      </c>
      <c r="N14" s="290"/>
      <c r="O14" s="290" t="s">
        <v>211</v>
      </c>
      <c r="P14" s="290"/>
    </row>
    <row r="15" spans="1:16" s="77" customFormat="1" ht="15">
      <c r="A15" s="75">
        <v>1</v>
      </c>
      <c r="B15" s="297">
        <v>2</v>
      </c>
      <c r="C15" s="298"/>
      <c r="D15" s="76">
        <v>3</v>
      </c>
      <c r="E15" s="289">
        <v>4</v>
      </c>
      <c r="F15" s="289"/>
      <c r="G15" s="289">
        <v>5</v>
      </c>
      <c r="H15" s="289"/>
      <c r="I15" s="289">
        <v>6</v>
      </c>
      <c r="J15" s="289"/>
      <c r="K15" s="289">
        <v>7</v>
      </c>
      <c r="L15" s="289"/>
      <c r="M15" s="291">
        <v>8</v>
      </c>
      <c r="N15" s="291"/>
      <c r="O15" s="291">
        <v>9</v>
      </c>
      <c r="P15" s="291"/>
    </row>
    <row r="16" spans="1:16" s="42" customFormat="1" ht="34.5" customHeight="1">
      <c r="A16" s="160" t="s">
        <v>198</v>
      </c>
      <c r="B16" s="299" t="s">
        <v>199</v>
      </c>
      <c r="C16" s="300"/>
      <c r="D16" s="98" t="s">
        <v>36</v>
      </c>
      <c r="E16" s="286" t="s">
        <v>320</v>
      </c>
      <c r="F16" s="286"/>
      <c r="G16" s="285">
        <f>'2019-2(6.1;6.2;6.3,6.4)'!D20</f>
        <v>1271388.6300000004</v>
      </c>
      <c r="H16" s="285"/>
      <c r="I16" s="285">
        <f>'2019-2(6.1;6.2;6.3,6.4)'!H20</f>
        <v>1533870</v>
      </c>
      <c r="J16" s="285"/>
      <c r="K16" s="285">
        <f>'2019-2(6.1;6.2;6.3,6.4)'!L20</f>
        <v>1698200</v>
      </c>
      <c r="L16" s="285"/>
      <c r="M16" s="285">
        <f>'2019-2(6.1;6.2;6.3,6.4)'!D56</f>
        <v>1854685.5430000005</v>
      </c>
      <c r="N16" s="285"/>
      <c r="O16" s="285">
        <f>'2019-2(6.1;6.2;6.3,6.4)'!H56</f>
        <v>1992301.0285450006</v>
      </c>
      <c r="P16" s="285"/>
    </row>
    <row r="17" spans="1:16" s="42" customFormat="1" ht="15" customHeight="1" hidden="1">
      <c r="A17" s="31"/>
      <c r="B17" s="31"/>
      <c r="C17" s="113"/>
      <c r="D17" s="287"/>
      <c r="E17" s="288"/>
      <c r="F17" s="287"/>
      <c r="G17" s="288"/>
      <c r="H17" s="287"/>
      <c r="I17" s="288"/>
      <c r="J17" s="287"/>
      <c r="K17" s="288"/>
      <c r="L17" s="287"/>
      <c r="M17" s="288"/>
      <c r="N17" s="287"/>
      <c r="O17" s="288"/>
      <c r="P17" s="12"/>
    </row>
    <row r="18" spans="1:16" s="42" customFormat="1" ht="15" customHeight="1" hidden="1">
      <c r="A18" s="3"/>
      <c r="B18" s="3"/>
      <c r="C18" s="113"/>
      <c r="D18" s="287"/>
      <c r="E18" s="288"/>
      <c r="F18" s="287"/>
      <c r="G18" s="288"/>
      <c r="H18" s="287"/>
      <c r="I18" s="288"/>
      <c r="J18" s="287"/>
      <c r="K18" s="288"/>
      <c r="L18" s="287"/>
      <c r="M18" s="288"/>
      <c r="N18" s="287"/>
      <c r="O18" s="288"/>
      <c r="P18" s="12"/>
    </row>
    <row r="19" spans="1:16" s="42" customFormat="1" ht="15" customHeight="1" hidden="1">
      <c r="A19" s="3"/>
      <c r="B19" s="3"/>
      <c r="C19" s="113"/>
      <c r="D19" s="287"/>
      <c r="E19" s="288"/>
      <c r="F19" s="287"/>
      <c r="G19" s="288"/>
      <c r="H19" s="287"/>
      <c r="I19" s="288"/>
      <c r="J19" s="287"/>
      <c r="K19" s="288"/>
      <c r="L19" s="287"/>
      <c r="M19" s="288"/>
      <c r="N19" s="287"/>
      <c r="O19" s="288"/>
      <c r="P19" s="12"/>
    </row>
    <row r="20" spans="1:16" s="42" customFormat="1" ht="15" customHeight="1" hidden="1">
      <c r="A20" s="3"/>
      <c r="B20" s="301" t="s">
        <v>90</v>
      </c>
      <c r="C20" s="302"/>
      <c r="D20" s="39"/>
      <c r="E20" s="135"/>
      <c r="F20" s="39"/>
      <c r="G20" s="135"/>
      <c r="H20" s="39"/>
      <c r="I20" s="135"/>
      <c r="J20" s="39"/>
      <c r="K20" s="135"/>
      <c r="L20" s="39"/>
      <c r="M20" s="135"/>
      <c r="N20" s="39"/>
      <c r="O20" s="135"/>
      <c r="P20" s="12"/>
    </row>
    <row r="21" spans="1:16" s="42" customFormat="1" ht="15" customHeight="1">
      <c r="A21" s="3"/>
      <c r="B21" s="282" t="s">
        <v>212</v>
      </c>
      <c r="C21" s="283"/>
      <c r="D21" s="98"/>
      <c r="E21" s="285"/>
      <c r="F21" s="285" t="str">
        <f>E16</f>
        <v>0320</v>
      </c>
      <c r="G21" s="281">
        <f>G16</f>
        <v>1271388.6300000004</v>
      </c>
      <c r="H21" s="281">
        <f>G16</f>
        <v>1271388.6300000004</v>
      </c>
      <c r="I21" s="281">
        <f>I16</f>
        <v>1533870</v>
      </c>
      <c r="J21" s="281">
        <f>I16</f>
        <v>1533870</v>
      </c>
      <c r="K21" s="281">
        <f>K16</f>
        <v>1698200</v>
      </c>
      <c r="L21" s="281">
        <f>K16</f>
        <v>1698200</v>
      </c>
      <c r="M21" s="281">
        <f>M16</f>
        <v>1854685.5430000005</v>
      </c>
      <c r="N21" s="281">
        <f>M16</f>
        <v>1854685.5430000005</v>
      </c>
      <c r="O21" s="281">
        <f>O16</f>
        <v>1992301.0285450006</v>
      </c>
      <c r="P21" s="281">
        <f>O16</f>
        <v>1992301.0285450006</v>
      </c>
    </row>
    <row r="22" spans="1:15" s="12" customFormat="1" ht="15" customHeight="1">
      <c r="A22" s="102"/>
      <c r="B22" s="102"/>
      <c r="C22" s="191"/>
      <c r="D22" s="102"/>
      <c r="E22" s="102"/>
      <c r="F22" s="192"/>
      <c r="G22" s="192"/>
      <c r="H22" s="192"/>
      <c r="I22" s="192"/>
      <c r="J22" s="192"/>
      <c r="K22" s="192"/>
      <c r="L22" s="192"/>
      <c r="M22" s="192"/>
      <c r="N22" s="192"/>
      <c r="O22" s="192"/>
    </row>
    <row r="23" spans="1:12" s="12" customFormat="1" ht="16.5" customHeight="1">
      <c r="A23" s="79" t="s">
        <v>23</v>
      </c>
      <c r="B23" s="8" t="s">
        <v>213</v>
      </c>
      <c r="C23" s="80"/>
      <c r="D23" s="80"/>
      <c r="E23" s="80"/>
      <c r="F23" s="80"/>
      <c r="G23" s="80"/>
      <c r="H23" s="80"/>
      <c r="I23" s="80"/>
      <c r="J23" s="80"/>
      <c r="K23" s="80"/>
      <c r="L23" s="80"/>
    </row>
    <row r="24" spans="1:12" s="12" customFormat="1" ht="18" customHeight="1">
      <c r="A24" s="79"/>
      <c r="B24" s="8" t="s">
        <v>287</v>
      </c>
      <c r="C24" s="81"/>
      <c r="D24" s="81"/>
      <c r="E24" s="81"/>
      <c r="F24" s="81"/>
      <c r="G24" s="81"/>
      <c r="H24" s="81"/>
      <c r="I24" s="81"/>
      <c r="J24" s="81"/>
      <c r="K24" s="81"/>
      <c r="L24" s="81"/>
    </row>
    <row r="25" s="12" customFormat="1" ht="15">
      <c r="P25" s="12" t="s">
        <v>84</v>
      </c>
    </row>
    <row r="26" spans="1:16" s="62" customFormat="1" ht="110.25" customHeight="1">
      <c r="A26" s="3" t="s">
        <v>207</v>
      </c>
      <c r="B26" s="287" t="s">
        <v>288</v>
      </c>
      <c r="C26" s="288"/>
      <c r="D26" s="73" t="s">
        <v>83</v>
      </c>
      <c r="E26" s="287" t="s">
        <v>208</v>
      </c>
      <c r="F26" s="288"/>
      <c r="G26" s="287" t="s">
        <v>209</v>
      </c>
      <c r="H26" s="288"/>
      <c r="I26" s="287" t="s">
        <v>319</v>
      </c>
      <c r="J26" s="288"/>
      <c r="K26" s="290" t="s">
        <v>210</v>
      </c>
      <c r="L26" s="290"/>
      <c r="M26" s="290" t="s">
        <v>185</v>
      </c>
      <c r="N26" s="290"/>
      <c r="O26" s="290" t="s">
        <v>211</v>
      </c>
      <c r="P26" s="290"/>
    </row>
    <row r="27" spans="1:16" s="82" customFormat="1" ht="15">
      <c r="A27" s="75">
        <v>1</v>
      </c>
      <c r="B27" s="297">
        <v>2</v>
      </c>
      <c r="C27" s="298"/>
      <c r="D27" s="76">
        <v>3</v>
      </c>
      <c r="E27" s="289">
        <v>4</v>
      </c>
      <c r="F27" s="289"/>
      <c r="G27" s="289">
        <v>5</v>
      </c>
      <c r="H27" s="289"/>
      <c r="I27" s="289">
        <v>6</v>
      </c>
      <c r="J27" s="289"/>
      <c r="K27" s="289">
        <v>7</v>
      </c>
      <c r="L27" s="289"/>
      <c r="M27" s="291">
        <v>8</v>
      </c>
      <c r="N27" s="291"/>
      <c r="O27" s="291">
        <v>9</v>
      </c>
      <c r="P27" s="291"/>
    </row>
    <row r="28" spans="1:16" s="12" customFormat="1" ht="36" customHeight="1">
      <c r="A28" s="160" t="s">
        <v>198</v>
      </c>
      <c r="B28" s="299" t="s">
        <v>199</v>
      </c>
      <c r="C28" s="300"/>
      <c r="D28" s="98" t="s">
        <v>36</v>
      </c>
      <c r="E28" s="286" t="s">
        <v>320</v>
      </c>
      <c r="F28" s="286"/>
      <c r="G28" s="285">
        <f>'2019-2(6.1;6.2;6.3,6.4)'!E20</f>
        <v>41324.23</v>
      </c>
      <c r="H28" s="285"/>
      <c r="I28" s="285">
        <f>'2019-2(6.1;6.2;6.3,6.4)'!I20</f>
        <v>63000</v>
      </c>
      <c r="J28" s="285"/>
      <c r="K28" s="285">
        <f>'2019-2(6.1;6.2;6.3,6.4)'!M20</f>
        <v>5300</v>
      </c>
      <c r="L28" s="285"/>
      <c r="M28" s="285">
        <f>'2019-2(6.1;6.2;6.3,6.4)'!E56</f>
        <v>5500</v>
      </c>
      <c r="N28" s="285"/>
      <c r="O28" s="285">
        <f>'2019-2(6.1;6.2;6.3,6.4)'!I56</f>
        <v>5700</v>
      </c>
      <c r="P28" s="285"/>
    </row>
    <row r="29" spans="1:15" s="12" customFormat="1" ht="15" customHeight="1" hidden="1">
      <c r="A29" s="31"/>
      <c r="B29" s="31"/>
      <c r="C29" s="113"/>
      <c r="D29" s="276"/>
      <c r="E29" s="277"/>
      <c r="F29" s="276"/>
      <c r="G29" s="277"/>
      <c r="H29" s="276"/>
      <c r="I29" s="277"/>
      <c r="J29" s="276"/>
      <c r="K29" s="277"/>
      <c r="L29" s="276"/>
      <c r="M29" s="277"/>
      <c r="N29" s="276"/>
      <c r="O29" s="277"/>
    </row>
    <row r="30" spans="1:15" s="12" customFormat="1" ht="15" customHeight="1" hidden="1">
      <c r="A30" s="3"/>
      <c r="B30" s="3"/>
      <c r="C30" s="113"/>
      <c r="D30" s="287"/>
      <c r="E30" s="288"/>
      <c r="F30" s="287"/>
      <c r="G30" s="288"/>
      <c r="H30" s="287"/>
      <c r="I30" s="288"/>
      <c r="J30" s="287"/>
      <c r="K30" s="288"/>
      <c r="L30" s="287"/>
      <c r="M30" s="288"/>
      <c r="N30" s="287"/>
      <c r="O30" s="288"/>
    </row>
    <row r="31" spans="1:15" s="12" customFormat="1" ht="15" customHeight="1" hidden="1">
      <c r="A31" s="3"/>
      <c r="B31" s="3"/>
      <c r="C31" s="113"/>
      <c r="D31" s="287"/>
      <c r="E31" s="288"/>
      <c r="F31" s="287"/>
      <c r="G31" s="288"/>
      <c r="H31" s="287"/>
      <c r="I31" s="288"/>
      <c r="J31" s="287"/>
      <c r="K31" s="288"/>
      <c r="L31" s="287"/>
      <c r="M31" s="288"/>
      <c r="N31" s="287"/>
      <c r="O31" s="288"/>
    </row>
    <row r="32" spans="1:15" s="12" customFormat="1" ht="15" customHeight="1" hidden="1">
      <c r="A32" s="3"/>
      <c r="B32" s="301" t="s">
        <v>90</v>
      </c>
      <c r="C32" s="302"/>
      <c r="D32" s="39"/>
      <c r="E32" s="135"/>
      <c r="F32" s="39"/>
      <c r="G32" s="135"/>
      <c r="H32" s="39"/>
      <c r="I32" s="135"/>
      <c r="J32" s="39"/>
      <c r="K32" s="135"/>
      <c r="L32" s="39"/>
      <c r="M32" s="135"/>
      <c r="N32" s="39"/>
      <c r="O32" s="135"/>
    </row>
    <row r="33" spans="1:16" s="12" customFormat="1" ht="15" customHeight="1">
      <c r="A33" s="3"/>
      <c r="B33" s="282" t="s">
        <v>212</v>
      </c>
      <c r="C33" s="283"/>
      <c r="D33" s="98"/>
      <c r="E33" s="285"/>
      <c r="F33" s="285" t="str">
        <f>E28</f>
        <v>0320</v>
      </c>
      <c r="G33" s="281">
        <f>G28</f>
        <v>41324.23</v>
      </c>
      <c r="H33" s="281">
        <f>G28</f>
        <v>41324.23</v>
      </c>
      <c r="I33" s="281">
        <f>I28</f>
        <v>63000</v>
      </c>
      <c r="J33" s="281">
        <f>I28</f>
        <v>63000</v>
      </c>
      <c r="K33" s="281">
        <f>K28</f>
        <v>5300</v>
      </c>
      <c r="L33" s="281">
        <f>K28</f>
        <v>5300</v>
      </c>
      <c r="M33" s="281">
        <f>M28</f>
        <v>5500</v>
      </c>
      <c r="N33" s="281">
        <f>M28</f>
        <v>5500</v>
      </c>
      <c r="O33" s="281">
        <f>O28</f>
        <v>5700</v>
      </c>
      <c r="P33" s="281">
        <f>O28</f>
        <v>5700</v>
      </c>
    </row>
    <row r="34" spans="1:15" s="12" customFormat="1" ht="8.25" customHeight="1">
      <c r="A34" s="303"/>
      <c r="B34" s="303"/>
      <c r="C34" s="303"/>
      <c r="D34" s="303"/>
      <c r="E34" s="303"/>
      <c r="F34" s="303"/>
      <c r="G34" s="303"/>
      <c r="H34" s="303"/>
      <c r="I34" s="303"/>
      <c r="J34" s="303"/>
      <c r="K34" s="303"/>
      <c r="L34" s="303"/>
      <c r="M34" s="303"/>
      <c r="N34" s="303"/>
      <c r="O34" s="303"/>
    </row>
    <row r="35" spans="1:15" s="12" customFormat="1" ht="24" customHeight="1">
      <c r="A35" s="284" t="s">
        <v>180</v>
      </c>
      <c r="B35" s="284"/>
      <c r="C35" s="284"/>
      <c r="D35" s="193"/>
      <c r="E35" s="193"/>
      <c r="F35" s="109"/>
      <c r="G35" s="194"/>
      <c r="H35" s="279" t="s">
        <v>181</v>
      </c>
      <c r="I35" s="279"/>
      <c r="J35" s="195"/>
      <c r="K35" s="13"/>
      <c r="L35" s="13"/>
      <c r="M35" s="13"/>
      <c r="N35" s="13"/>
      <c r="O35" s="13"/>
    </row>
    <row r="36" spans="1:10" s="12" customFormat="1" ht="16.5" customHeight="1">
      <c r="A36" s="196"/>
      <c r="B36" s="196"/>
      <c r="D36" s="280" t="s">
        <v>8</v>
      </c>
      <c r="E36" s="280"/>
      <c r="F36" s="197"/>
      <c r="H36" s="280" t="s">
        <v>35</v>
      </c>
      <c r="I36" s="280"/>
      <c r="J36" s="198"/>
    </row>
    <row r="37" spans="1:10" s="12" customFormat="1" ht="34.5" customHeight="1">
      <c r="A37" s="278" t="s">
        <v>315</v>
      </c>
      <c r="B37" s="278"/>
      <c r="C37" s="278"/>
      <c r="D37" s="193"/>
      <c r="E37" s="193"/>
      <c r="F37" s="109"/>
      <c r="G37" s="199"/>
      <c r="H37" s="279" t="s">
        <v>316</v>
      </c>
      <c r="I37" s="279"/>
      <c r="J37" s="195"/>
    </row>
    <row r="38" spans="1:10" s="12" customFormat="1" ht="16.5" customHeight="1">
      <c r="A38" s="196"/>
      <c r="B38" s="196"/>
      <c r="D38" s="280" t="s">
        <v>8</v>
      </c>
      <c r="E38" s="280"/>
      <c r="F38" s="197"/>
      <c r="H38" s="280" t="s">
        <v>35</v>
      </c>
      <c r="I38" s="280"/>
      <c r="J38" s="198"/>
    </row>
    <row r="39" spans="1:10" s="12" customFormat="1" ht="34.5" customHeight="1" hidden="1">
      <c r="A39" s="278" t="s">
        <v>52</v>
      </c>
      <c r="B39" s="278"/>
      <c r="C39" s="278"/>
      <c r="D39" s="193"/>
      <c r="E39" s="193"/>
      <c r="F39" s="109"/>
      <c r="G39" s="199"/>
      <c r="H39" s="279" t="s">
        <v>53</v>
      </c>
      <c r="I39" s="279"/>
      <c r="J39" s="195"/>
    </row>
    <row r="40" spans="1:10" s="12" customFormat="1" ht="16.5" customHeight="1" hidden="1">
      <c r="A40" s="196"/>
      <c r="B40" s="196"/>
      <c r="D40" s="280" t="s">
        <v>8</v>
      </c>
      <c r="E40" s="280"/>
      <c r="F40" s="197"/>
      <c r="H40" s="280" t="s">
        <v>35</v>
      </c>
      <c r="I40" s="280"/>
      <c r="J40" s="198"/>
    </row>
    <row r="41" s="42" customFormat="1" ht="15" customHeight="1"/>
    <row r="42" s="42" customFormat="1" ht="15" customHeight="1"/>
    <row r="43" s="42" customFormat="1" ht="15"/>
    <row r="44" s="42" customFormat="1" ht="15"/>
    <row r="45" s="42" customFormat="1" ht="15" customHeight="1"/>
    <row r="46" s="42" customFormat="1" ht="15"/>
    <row r="47" ht="15" customHeight="1"/>
    <row r="130" s="22" customFormat="1" ht="15"/>
    <row r="131" s="22" customFormat="1" ht="15"/>
    <row r="132" s="22" customFormat="1" ht="15"/>
    <row r="133" s="22" customFormat="1" ht="15"/>
    <row r="134" s="22" customFormat="1" ht="15"/>
    <row r="135" s="22" customFormat="1" ht="15"/>
    <row r="136" s="22" customFormat="1" ht="15"/>
    <row r="137" s="22" customFormat="1" ht="15"/>
    <row r="138" s="22" customFormat="1" ht="15"/>
    <row r="139" s="22" customFormat="1" ht="15"/>
    <row r="140" s="22" customFormat="1" ht="15"/>
    <row r="141" s="22" customFormat="1" ht="15"/>
    <row r="142" s="22" customFormat="1" ht="15"/>
    <row r="143" s="22" customFormat="1" ht="15"/>
    <row r="144" s="22" customFormat="1" ht="15"/>
    <row r="145" s="22" customFormat="1" ht="15"/>
    <row r="146" s="22" customFormat="1" ht="15"/>
    <row r="147" s="22" customFormat="1" ht="15"/>
    <row r="148" s="22" customFormat="1" ht="15"/>
    <row r="149" s="22" customFormat="1" ht="15"/>
    <row r="150" s="22" customFormat="1" ht="15"/>
    <row r="151" s="22" customFormat="1" ht="15"/>
    <row r="152" s="22" customFormat="1" ht="15"/>
    <row r="153" s="22" customFormat="1" ht="15"/>
    <row r="154" s="22" customFormat="1" ht="15"/>
    <row r="155" s="22" customFormat="1" ht="15"/>
    <row r="156" s="22" customFormat="1" ht="15"/>
    <row r="157" s="22" customFormat="1" ht="15"/>
    <row r="158" s="22" customFormat="1" ht="15"/>
    <row r="159" s="22" customFormat="1" ht="15"/>
    <row r="160" s="22" customFormat="1" ht="15"/>
    <row r="161" s="22" customFormat="1" ht="15"/>
    <row r="162" s="22" customFormat="1" ht="15"/>
    <row r="163" s="22" customFormat="1" ht="15"/>
    <row r="164" s="22" customFormat="1" ht="15"/>
    <row r="165" s="22" customFormat="1" ht="15"/>
    <row r="166" s="22" customFormat="1" ht="15"/>
    <row r="167" s="22" customFormat="1" ht="15"/>
    <row r="168" s="22" customFormat="1" ht="15"/>
    <row r="169" s="22" customFormat="1" ht="15"/>
    <row r="170" s="22" customFormat="1" ht="15"/>
    <row r="171" s="22" customFormat="1" ht="15"/>
    <row r="172" s="22" customFormat="1" ht="15"/>
    <row r="173" s="22" customFormat="1" ht="15"/>
    <row r="174" s="22" customFormat="1" ht="15"/>
    <row r="175" s="22" customFormat="1" ht="15"/>
    <row r="176" s="22" customFormat="1" ht="15"/>
    <row r="177" s="22" customFormat="1" ht="15"/>
  </sheetData>
  <sheetProtection/>
  <mergeCells count="113">
    <mergeCell ref="N31:O31"/>
    <mergeCell ref="F30:G30"/>
    <mergeCell ref="H30:I30"/>
    <mergeCell ref="J30:K30"/>
    <mergeCell ref="L30:M30"/>
    <mergeCell ref="L19:M19"/>
    <mergeCell ref="E21:F21"/>
    <mergeCell ref="J19:K19"/>
    <mergeCell ref="N30:O30"/>
    <mergeCell ref="G27:H27"/>
    <mergeCell ref="H39:I39"/>
    <mergeCell ref="D17:E17"/>
    <mergeCell ref="L29:M29"/>
    <mergeCell ref="D31:E31"/>
    <mergeCell ref="F29:G29"/>
    <mergeCell ref="M21:N21"/>
    <mergeCell ref="E27:F27"/>
    <mergeCell ref="N18:O18"/>
    <mergeCell ref="F19:G19"/>
    <mergeCell ref="H19:I19"/>
    <mergeCell ref="L18:M18"/>
    <mergeCell ref="O26:P26"/>
    <mergeCell ref="M27:N27"/>
    <mergeCell ref="O27:P27"/>
    <mergeCell ref="I21:J21"/>
    <mergeCell ref="K21:L21"/>
    <mergeCell ref="O21:P21"/>
    <mergeCell ref="I27:J27"/>
    <mergeCell ref="B27:C27"/>
    <mergeCell ref="B28:C28"/>
    <mergeCell ref="F17:G17"/>
    <mergeCell ref="N19:O19"/>
    <mergeCell ref="D40:E40"/>
    <mergeCell ref="H40:I40"/>
    <mergeCell ref="D36:E36"/>
    <mergeCell ref="H36:I36"/>
    <mergeCell ref="A34:O34"/>
    <mergeCell ref="A39:C39"/>
    <mergeCell ref="B32:C32"/>
    <mergeCell ref="E33:F33"/>
    <mergeCell ref="G33:H33"/>
    <mergeCell ref="I33:J33"/>
    <mergeCell ref="J31:K31"/>
    <mergeCell ref="K33:L33"/>
    <mergeCell ref="L31:M31"/>
    <mergeCell ref="B14:C14"/>
    <mergeCell ref="B15:C15"/>
    <mergeCell ref="B16:C16"/>
    <mergeCell ref="B20:C20"/>
    <mergeCell ref="F18:G18"/>
    <mergeCell ref="B26:C26"/>
    <mergeCell ref="D18:E18"/>
    <mergeCell ref="D19:E19"/>
    <mergeCell ref="E16:F16"/>
    <mergeCell ref="G16:H16"/>
    <mergeCell ref="I5:P5"/>
    <mergeCell ref="E14:F14"/>
    <mergeCell ref="G14:H14"/>
    <mergeCell ref="I14:J14"/>
    <mergeCell ref="K14:L14"/>
    <mergeCell ref="M1:P1"/>
    <mergeCell ref="A2:K2"/>
    <mergeCell ref="B4:G4"/>
    <mergeCell ref="B5:G5"/>
    <mergeCell ref="B9:F9"/>
    <mergeCell ref="M14:N14"/>
    <mergeCell ref="O14:P14"/>
    <mergeCell ref="E15:F15"/>
    <mergeCell ref="G15:H15"/>
    <mergeCell ref="I15:J15"/>
    <mergeCell ref="K15:L15"/>
    <mergeCell ref="M15:N15"/>
    <mergeCell ref="O15:P15"/>
    <mergeCell ref="I16:J16"/>
    <mergeCell ref="K16:L16"/>
    <mergeCell ref="M16:N16"/>
    <mergeCell ref="O16:P16"/>
    <mergeCell ref="N17:O17"/>
    <mergeCell ref="H18:I18"/>
    <mergeCell ref="J18:K18"/>
    <mergeCell ref="H17:I17"/>
    <mergeCell ref="J17:K17"/>
    <mergeCell ref="L17:M17"/>
    <mergeCell ref="B21:C21"/>
    <mergeCell ref="E26:F26"/>
    <mergeCell ref="G26:H26"/>
    <mergeCell ref="I26:J26"/>
    <mergeCell ref="K26:L26"/>
    <mergeCell ref="M26:N26"/>
    <mergeCell ref="G21:H21"/>
    <mergeCell ref="H29:I29"/>
    <mergeCell ref="J29:K29"/>
    <mergeCell ref="F31:G31"/>
    <mergeCell ref="H31:I31"/>
    <mergeCell ref="K27:L27"/>
    <mergeCell ref="D29:E29"/>
    <mergeCell ref="D30:E30"/>
    <mergeCell ref="O28:P28"/>
    <mergeCell ref="M28:N28"/>
    <mergeCell ref="K28:L28"/>
    <mergeCell ref="I28:J28"/>
    <mergeCell ref="G28:H28"/>
    <mergeCell ref="E28:F28"/>
    <mergeCell ref="N29:O29"/>
    <mergeCell ref="A37:C37"/>
    <mergeCell ref="H37:I37"/>
    <mergeCell ref="D38:E38"/>
    <mergeCell ref="H38:I38"/>
    <mergeCell ref="M33:N33"/>
    <mergeCell ref="O33:P33"/>
    <mergeCell ref="B33:C33"/>
    <mergeCell ref="A35:C35"/>
    <mergeCell ref="H35:I35"/>
  </mergeCells>
  <printOptions horizontalCentered="1"/>
  <pageMargins left="0" right="0" top="0.2755905511811024" bottom="0" header="0" footer="0"/>
  <pageSetup fitToHeight="1" fitToWidth="1" horizontalDpi="600" verticalDpi="600" orientation="landscape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3" tint="-0.24997000396251678"/>
    <pageSetUpPr fitToPage="1"/>
  </sheetPr>
  <dimension ref="A1:M125"/>
  <sheetViews>
    <sheetView view="pageBreakPreview" zoomScale="85" zoomScaleSheetLayoutView="85" zoomScalePageLayoutView="0" workbookViewId="0" topLeftCell="B1">
      <selection activeCell="B8" sqref="B8"/>
    </sheetView>
  </sheetViews>
  <sheetFormatPr defaultColWidth="9.00390625" defaultRowHeight="15.75"/>
  <cols>
    <col min="1" max="1" width="0" style="0" hidden="1" customWidth="1"/>
    <col min="2" max="2" width="10.75390625" style="0" customWidth="1"/>
    <col min="3" max="3" width="50.375" style="0" customWidth="1"/>
    <col min="4" max="4" width="10.625" style="0" customWidth="1"/>
    <col min="5" max="5" width="12.00390625" style="0" customWidth="1"/>
    <col min="6" max="6" width="11.25390625" style="0" customWidth="1"/>
    <col min="7" max="7" width="11.625" style="0" customWidth="1"/>
    <col min="8" max="8" width="12.50390625" style="0" customWidth="1"/>
    <col min="9" max="9" width="12.375" style="0" customWidth="1"/>
    <col min="10" max="10" width="12.75390625" style="0" customWidth="1"/>
    <col min="11" max="11" width="9.875" style="0" customWidth="1"/>
    <col min="12" max="12" width="10.00390625" style="0" customWidth="1"/>
    <col min="13" max="13" width="10.50390625" style="0" customWidth="1"/>
  </cols>
  <sheetData>
    <row r="1" s="2" customFormat="1" ht="15">
      <c r="B1" s="226"/>
    </row>
    <row r="2" spans="1:11" s="12" customFormat="1" ht="17.25" customHeight="1">
      <c r="A2" s="79" t="s">
        <v>77</v>
      </c>
      <c r="B2" s="378" t="s">
        <v>271</v>
      </c>
      <c r="C2" s="378"/>
      <c r="D2" s="378"/>
      <c r="E2" s="378"/>
      <c r="F2" s="378"/>
      <c r="G2" s="378"/>
      <c r="H2" s="378"/>
      <c r="I2" s="378"/>
      <c r="J2" s="378"/>
      <c r="K2" s="378"/>
    </row>
    <row r="3" spans="1:9" s="12" customFormat="1" ht="12" customHeight="1">
      <c r="A3" s="68"/>
      <c r="B3" s="68"/>
      <c r="C3" s="8"/>
      <c r="D3" s="8"/>
      <c r="E3" s="8"/>
      <c r="F3" s="8"/>
      <c r="G3" s="8"/>
      <c r="H3" s="8"/>
      <c r="I3" s="8"/>
    </row>
    <row r="4" spans="1:8" s="12" customFormat="1" ht="15">
      <c r="A4" s="68" t="s">
        <v>123</v>
      </c>
      <c r="B4" s="318" t="s">
        <v>327</v>
      </c>
      <c r="C4" s="318"/>
      <c r="D4" s="318"/>
      <c r="E4" s="318"/>
      <c r="F4" s="318"/>
      <c r="G4" s="318"/>
      <c r="H4" s="8"/>
    </row>
    <row r="5" s="12" customFormat="1" ht="15.75" customHeight="1">
      <c r="K5" s="16" t="s">
        <v>84</v>
      </c>
    </row>
    <row r="6" spans="1:11" s="12" customFormat="1" ht="39.75" customHeight="1">
      <c r="A6" s="315" t="s">
        <v>124</v>
      </c>
      <c r="B6" s="315" t="s">
        <v>257</v>
      </c>
      <c r="C6" s="315" t="s">
        <v>98</v>
      </c>
      <c r="D6" s="315" t="s">
        <v>14</v>
      </c>
      <c r="E6" s="315" t="s">
        <v>95</v>
      </c>
      <c r="F6" s="315" t="s">
        <v>258</v>
      </c>
      <c r="G6" s="315" t="s">
        <v>259</v>
      </c>
      <c r="H6" s="315" t="s">
        <v>260</v>
      </c>
      <c r="I6" s="287" t="s">
        <v>177</v>
      </c>
      <c r="J6" s="311"/>
      <c r="K6" s="315" t="s">
        <v>261</v>
      </c>
    </row>
    <row r="7" spans="1:11" s="12" customFormat="1" ht="77.25" customHeight="1">
      <c r="A7" s="316"/>
      <c r="B7" s="316"/>
      <c r="C7" s="316"/>
      <c r="D7" s="316"/>
      <c r="E7" s="316"/>
      <c r="F7" s="316"/>
      <c r="G7" s="316"/>
      <c r="H7" s="316" t="s">
        <v>96</v>
      </c>
      <c r="I7" s="41" t="s">
        <v>15</v>
      </c>
      <c r="J7" s="41" t="s">
        <v>16</v>
      </c>
      <c r="K7" s="316"/>
    </row>
    <row r="8" spans="1:11" s="12" customFormat="1" ht="15">
      <c r="A8" s="3">
        <v>1</v>
      </c>
      <c r="B8" s="3">
        <v>1</v>
      </c>
      <c r="C8" s="3">
        <v>2</v>
      </c>
      <c r="D8" s="3">
        <v>3</v>
      </c>
      <c r="E8" s="3">
        <v>4</v>
      </c>
      <c r="F8" s="3">
        <v>5</v>
      </c>
      <c r="G8" s="3">
        <v>6</v>
      </c>
      <c r="H8" s="3">
        <v>7</v>
      </c>
      <c r="I8" s="3">
        <v>8</v>
      </c>
      <c r="J8" s="3">
        <v>9</v>
      </c>
      <c r="K8" s="3">
        <v>10</v>
      </c>
    </row>
    <row r="9" spans="1:11" s="42" customFormat="1" ht="15" hidden="1">
      <c r="A9" s="52"/>
      <c r="B9" s="183"/>
      <c r="C9" s="56" t="s">
        <v>89</v>
      </c>
      <c r="D9" s="183"/>
      <c r="E9" s="183"/>
      <c r="F9" s="183"/>
      <c r="G9" s="183"/>
      <c r="H9" s="183"/>
      <c r="I9" s="183"/>
      <c r="J9" s="183"/>
      <c r="K9" s="183"/>
    </row>
    <row r="10" spans="1:11" s="42" customFormat="1" ht="15" hidden="1">
      <c r="A10" s="52"/>
      <c r="B10" s="54" t="s">
        <v>42</v>
      </c>
      <c r="C10" s="47" t="s">
        <v>106</v>
      </c>
      <c r="D10" s="58"/>
      <c r="E10" s="51"/>
      <c r="F10" s="59"/>
      <c r="G10" s="59"/>
      <c r="H10" s="59"/>
      <c r="I10" s="59"/>
      <c r="J10" s="59"/>
      <c r="K10" s="58">
        <f>E10+G10</f>
        <v>0</v>
      </c>
    </row>
    <row r="11" spans="1:11" s="42" customFormat="1" ht="15" hidden="1">
      <c r="A11" s="52"/>
      <c r="B11" s="183">
        <v>2120</v>
      </c>
      <c r="C11" s="47" t="s">
        <v>107</v>
      </c>
      <c r="D11" s="58"/>
      <c r="E11" s="51"/>
      <c r="F11" s="59"/>
      <c r="G11" s="59"/>
      <c r="H11" s="59"/>
      <c r="I11" s="59"/>
      <c r="J11" s="59"/>
      <c r="K11" s="58">
        <f>E11+G11</f>
        <v>0</v>
      </c>
    </row>
    <row r="12" spans="1:11" s="42" customFormat="1" ht="15" hidden="1">
      <c r="A12" s="52"/>
      <c r="B12" s="183">
        <v>2210</v>
      </c>
      <c r="C12" s="47" t="s">
        <v>108</v>
      </c>
      <c r="D12" s="58"/>
      <c r="E12" s="51"/>
      <c r="F12" s="59"/>
      <c r="G12" s="58"/>
      <c r="H12" s="51">
        <f>G12-F12</f>
        <v>0</v>
      </c>
      <c r="I12" s="51">
        <f>H12</f>
        <v>0</v>
      </c>
      <c r="J12" s="59"/>
      <c r="K12" s="58">
        <f>E12+G12</f>
        <v>0</v>
      </c>
    </row>
    <row r="13" spans="1:11" s="42" customFormat="1" ht="15" hidden="1">
      <c r="A13" s="52"/>
      <c r="B13" s="183">
        <v>2220</v>
      </c>
      <c r="C13" s="47" t="s">
        <v>37</v>
      </c>
      <c r="D13" s="51"/>
      <c r="E13" s="51"/>
      <c r="F13" s="60"/>
      <c r="G13" s="51"/>
      <c r="H13" s="51">
        <f>G13-F13</f>
        <v>0</v>
      </c>
      <c r="I13" s="51">
        <f>H13</f>
        <v>0</v>
      </c>
      <c r="J13" s="60"/>
      <c r="K13" s="51"/>
    </row>
    <row r="14" spans="1:11" s="42" customFormat="1" ht="15" hidden="1">
      <c r="A14" s="52"/>
      <c r="B14" s="183">
        <v>2230</v>
      </c>
      <c r="C14" s="47" t="s">
        <v>38</v>
      </c>
      <c r="D14" s="51"/>
      <c r="E14" s="51"/>
      <c r="F14" s="60"/>
      <c r="G14" s="51"/>
      <c r="H14" s="51">
        <f>G14-F14</f>
        <v>0</v>
      </c>
      <c r="I14" s="51">
        <f>H14</f>
        <v>0</v>
      </c>
      <c r="J14" s="60"/>
      <c r="K14" s="51"/>
    </row>
    <row r="15" spans="1:11" s="42" customFormat="1" ht="18.75" customHeight="1" hidden="1">
      <c r="A15" s="61" t="s">
        <v>153</v>
      </c>
      <c r="B15" s="183">
        <v>2111</v>
      </c>
      <c r="C15" s="47" t="s">
        <v>106</v>
      </c>
      <c r="D15" s="51"/>
      <c r="E15" s="51"/>
      <c r="F15" s="60"/>
      <c r="G15" s="51"/>
      <c r="H15" s="51"/>
      <c r="I15" s="51"/>
      <c r="J15" s="60"/>
      <c r="K15" s="51">
        <f aca="true" t="shared" si="0" ref="K15:K25">E15+G15</f>
        <v>0</v>
      </c>
    </row>
    <row r="16" spans="1:11" s="42" customFormat="1" ht="14.25" customHeight="1" hidden="1">
      <c r="A16" s="61"/>
      <c r="B16" s="183">
        <v>2120</v>
      </c>
      <c r="C16" s="47" t="s">
        <v>107</v>
      </c>
      <c r="D16" s="51"/>
      <c r="E16" s="51"/>
      <c r="F16" s="60"/>
      <c r="G16" s="51"/>
      <c r="H16" s="51"/>
      <c r="I16" s="51"/>
      <c r="J16" s="60"/>
      <c r="K16" s="51">
        <f t="shared" si="0"/>
        <v>0</v>
      </c>
    </row>
    <row r="17" spans="1:11" s="12" customFormat="1" ht="15.75" customHeight="1">
      <c r="A17" s="159" t="s">
        <v>198</v>
      </c>
      <c r="B17" s="3">
        <v>2210</v>
      </c>
      <c r="C17" s="113" t="s">
        <v>108</v>
      </c>
      <c r="D17" s="30">
        <v>59753</v>
      </c>
      <c r="E17" s="30">
        <f>'2019-2(6.1;6.2;6.3,6.4)'!E10</f>
        <v>40288.23</v>
      </c>
      <c r="F17" s="30"/>
      <c r="G17" s="30"/>
      <c r="H17" s="30">
        <f>G17-F17</f>
        <v>0</v>
      </c>
      <c r="I17" s="30"/>
      <c r="J17" s="153"/>
      <c r="K17" s="30">
        <f t="shared" si="0"/>
        <v>40288.23</v>
      </c>
    </row>
    <row r="18" spans="1:11" s="12" customFormat="1" ht="15">
      <c r="A18" s="100"/>
      <c r="B18" s="3">
        <v>2240</v>
      </c>
      <c r="C18" s="113" t="s">
        <v>130</v>
      </c>
      <c r="D18" s="30">
        <v>2000</v>
      </c>
      <c r="E18" s="30"/>
      <c r="F18" s="30"/>
      <c r="G18" s="30"/>
      <c r="H18" s="30">
        <f>G18-F18</f>
        <v>0</v>
      </c>
      <c r="I18" s="30"/>
      <c r="J18" s="153"/>
      <c r="K18" s="30">
        <f t="shared" si="0"/>
        <v>0</v>
      </c>
    </row>
    <row r="19" spans="1:11" s="12" customFormat="1" ht="15" hidden="1">
      <c r="A19" s="100"/>
      <c r="B19" s="3">
        <v>2250</v>
      </c>
      <c r="C19" s="113" t="s">
        <v>39</v>
      </c>
      <c r="D19" s="30"/>
      <c r="E19" s="30"/>
      <c r="F19" s="30"/>
      <c r="G19" s="30"/>
      <c r="H19" s="30"/>
      <c r="I19" s="30"/>
      <c r="J19" s="153"/>
      <c r="K19" s="30">
        <f t="shared" si="0"/>
        <v>0</v>
      </c>
    </row>
    <row r="20" spans="1:11" s="12" customFormat="1" ht="15">
      <c r="A20" s="100"/>
      <c r="B20" s="3">
        <v>2270</v>
      </c>
      <c r="C20" s="113" t="s">
        <v>40</v>
      </c>
      <c r="D20" s="30">
        <f>D21+D22+D23+D24</f>
        <v>1500</v>
      </c>
      <c r="E20" s="30">
        <f>E21+E22+E23+E24</f>
        <v>1036</v>
      </c>
      <c r="F20" s="30"/>
      <c r="G20" s="30"/>
      <c r="H20" s="30">
        <f>G20-F20</f>
        <v>0</v>
      </c>
      <c r="I20" s="30"/>
      <c r="J20" s="153"/>
      <c r="K20" s="30">
        <f t="shared" si="0"/>
        <v>1036</v>
      </c>
    </row>
    <row r="21" spans="1:11" s="12" customFormat="1" ht="15" hidden="1">
      <c r="A21" s="100"/>
      <c r="B21" s="3">
        <v>2272</v>
      </c>
      <c r="C21" s="113" t="s">
        <v>116</v>
      </c>
      <c r="D21" s="30"/>
      <c r="E21" s="30">
        <v>0</v>
      </c>
      <c r="F21" s="30"/>
      <c r="G21" s="30"/>
      <c r="H21" s="30"/>
      <c r="I21" s="30"/>
      <c r="J21" s="153"/>
      <c r="K21" s="30">
        <f t="shared" si="0"/>
        <v>0</v>
      </c>
    </row>
    <row r="22" spans="1:11" s="12" customFormat="1" ht="15" hidden="1">
      <c r="A22" s="100"/>
      <c r="B22" s="3">
        <v>2273</v>
      </c>
      <c r="C22" s="113" t="s">
        <v>117</v>
      </c>
      <c r="D22" s="30"/>
      <c r="E22" s="30"/>
      <c r="F22" s="30"/>
      <c r="G22" s="30"/>
      <c r="H22" s="30"/>
      <c r="I22" s="30"/>
      <c r="J22" s="153"/>
      <c r="K22" s="30">
        <f t="shared" si="0"/>
        <v>0</v>
      </c>
    </row>
    <row r="23" spans="1:11" s="12" customFormat="1" ht="15">
      <c r="A23" s="100"/>
      <c r="B23" s="3">
        <v>2274</v>
      </c>
      <c r="C23" s="113" t="s">
        <v>150</v>
      </c>
      <c r="D23" s="30">
        <v>1500</v>
      </c>
      <c r="E23" s="30">
        <f>'2019-2(6.1;6.2;6.3,6.4)'!E15</f>
        <v>1036</v>
      </c>
      <c r="F23" s="32"/>
      <c r="G23" s="30"/>
      <c r="H23" s="30">
        <f>G23-F23</f>
        <v>0</v>
      </c>
      <c r="I23" s="32"/>
      <c r="J23" s="153"/>
      <c r="K23" s="30">
        <f t="shared" si="0"/>
        <v>1036</v>
      </c>
    </row>
    <row r="24" spans="1:11" s="12" customFormat="1" ht="15.75" customHeight="1" hidden="1">
      <c r="A24" s="100"/>
      <c r="B24" s="3">
        <v>2275</v>
      </c>
      <c r="C24" s="113" t="s">
        <v>151</v>
      </c>
      <c r="D24" s="30"/>
      <c r="E24" s="30"/>
      <c r="F24" s="152"/>
      <c r="G24" s="152"/>
      <c r="H24" s="30"/>
      <c r="I24" s="152"/>
      <c r="J24" s="152"/>
      <c r="K24" s="30">
        <f t="shared" si="0"/>
        <v>0</v>
      </c>
    </row>
    <row r="25" spans="1:11" s="12" customFormat="1" ht="26.25" hidden="1">
      <c r="A25" s="100"/>
      <c r="B25" s="3">
        <v>2282</v>
      </c>
      <c r="C25" s="113" t="s">
        <v>41</v>
      </c>
      <c r="D25" s="30"/>
      <c r="E25" s="30">
        <f>'2019-2(6.1;6.2;6.3,6.4)'!E17</f>
        <v>0</v>
      </c>
      <c r="F25" s="30"/>
      <c r="G25" s="153"/>
      <c r="H25" s="30"/>
      <c r="I25" s="30"/>
      <c r="J25" s="153"/>
      <c r="K25" s="30">
        <f t="shared" si="0"/>
        <v>0</v>
      </c>
    </row>
    <row r="26" spans="1:11" s="12" customFormat="1" ht="15" hidden="1">
      <c r="A26" s="100"/>
      <c r="B26" s="3">
        <v>2800</v>
      </c>
      <c r="C26" s="113" t="s">
        <v>130</v>
      </c>
      <c r="E26" s="30">
        <f>'2019-2(6.1;6.2;6.3,6.4)'!D18</f>
        <v>0</v>
      </c>
      <c r="F26" s="153"/>
      <c r="G26" s="153"/>
      <c r="H26" s="153"/>
      <c r="I26" s="153"/>
      <c r="J26" s="153"/>
      <c r="K26" s="151"/>
    </row>
    <row r="27" spans="1:11" s="12" customFormat="1" ht="15" hidden="1">
      <c r="A27" s="159"/>
      <c r="B27" s="3">
        <v>3110</v>
      </c>
      <c r="C27" s="113" t="s">
        <v>108</v>
      </c>
      <c r="D27" s="30"/>
      <c r="E27" s="30"/>
      <c r="F27" s="153"/>
      <c r="G27" s="153"/>
      <c r="H27" s="153"/>
      <c r="I27" s="153"/>
      <c r="J27" s="153"/>
      <c r="K27" s="30">
        <f>E27+G27</f>
        <v>0</v>
      </c>
    </row>
    <row r="28" spans="1:11" s="12" customFormat="1" ht="15" hidden="1">
      <c r="A28" s="100"/>
      <c r="B28" s="3">
        <v>3120</v>
      </c>
      <c r="C28" s="113" t="s">
        <v>130</v>
      </c>
      <c r="D28" s="30"/>
      <c r="E28" s="30"/>
      <c r="F28" s="153"/>
      <c r="G28" s="153"/>
      <c r="H28" s="153"/>
      <c r="I28" s="153"/>
      <c r="J28" s="153"/>
      <c r="K28" s="151"/>
    </row>
    <row r="29" spans="1:11" s="12" customFormat="1" ht="15" hidden="1">
      <c r="A29" s="100"/>
      <c r="B29" s="3">
        <v>3130</v>
      </c>
      <c r="C29" s="113" t="s">
        <v>108</v>
      </c>
      <c r="D29" s="30"/>
      <c r="E29" s="30"/>
      <c r="F29" s="153"/>
      <c r="G29" s="153"/>
      <c r="H29" s="153"/>
      <c r="I29" s="153"/>
      <c r="J29" s="153"/>
      <c r="K29" s="151"/>
    </row>
    <row r="30" spans="1:11" s="12" customFormat="1" ht="15" hidden="1">
      <c r="A30" s="100"/>
      <c r="B30" s="3">
        <v>3140</v>
      </c>
      <c r="C30" s="113" t="s">
        <v>130</v>
      </c>
      <c r="D30" s="30"/>
      <c r="E30" s="30"/>
      <c r="F30" s="153"/>
      <c r="G30" s="153"/>
      <c r="H30" s="153"/>
      <c r="I30" s="153"/>
      <c r="J30" s="153"/>
      <c r="K30" s="151"/>
    </row>
    <row r="31" spans="1:11" s="12" customFormat="1" ht="15" hidden="1">
      <c r="A31" s="100"/>
      <c r="B31" s="3">
        <v>3150</v>
      </c>
      <c r="C31" s="113" t="s">
        <v>108</v>
      </c>
      <c r="D31" s="148"/>
      <c r="E31" s="30"/>
      <c r="F31" s="154"/>
      <c r="G31" s="154"/>
      <c r="H31" s="154"/>
      <c r="I31" s="154"/>
      <c r="J31" s="154"/>
      <c r="K31" s="151"/>
    </row>
    <row r="32" spans="1:11" s="12" customFormat="1" ht="15" hidden="1">
      <c r="A32" s="100"/>
      <c r="B32" s="3">
        <v>3160</v>
      </c>
      <c r="C32" s="113" t="s">
        <v>130</v>
      </c>
      <c r="D32" s="30"/>
      <c r="E32" s="30"/>
      <c r="F32" s="153"/>
      <c r="G32" s="153"/>
      <c r="H32" s="153"/>
      <c r="I32" s="153"/>
      <c r="J32" s="153"/>
      <c r="K32" s="151"/>
    </row>
    <row r="33" spans="1:11" s="12" customFormat="1" ht="15" hidden="1">
      <c r="A33" s="100"/>
      <c r="B33" s="3">
        <v>3210</v>
      </c>
      <c r="C33" s="113" t="s">
        <v>108</v>
      </c>
      <c r="D33" s="30"/>
      <c r="E33" s="30"/>
      <c r="F33" s="153"/>
      <c r="G33" s="153"/>
      <c r="H33" s="153"/>
      <c r="I33" s="153"/>
      <c r="J33" s="153"/>
      <c r="K33" s="151"/>
    </row>
    <row r="34" spans="1:11" s="12" customFormat="1" ht="15" hidden="1">
      <c r="A34" s="100"/>
      <c r="B34" s="3">
        <v>3220</v>
      </c>
      <c r="C34" s="113" t="s">
        <v>130</v>
      </c>
      <c r="D34" s="30"/>
      <c r="E34" s="30"/>
      <c r="F34" s="153"/>
      <c r="G34" s="153"/>
      <c r="H34" s="153"/>
      <c r="I34" s="153"/>
      <c r="J34" s="153"/>
      <c r="K34" s="151"/>
    </row>
    <row r="35" spans="1:11" s="12" customFormat="1" ht="15" hidden="1">
      <c r="A35" s="100"/>
      <c r="B35" s="3">
        <v>3230</v>
      </c>
      <c r="C35" s="113" t="s">
        <v>108</v>
      </c>
      <c r="D35" s="30"/>
      <c r="E35" s="30"/>
      <c r="F35" s="153"/>
      <c r="G35" s="153"/>
      <c r="H35" s="153"/>
      <c r="I35" s="153"/>
      <c r="J35" s="153"/>
      <c r="K35" s="151"/>
    </row>
    <row r="36" spans="1:11" s="12" customFormat="1" ht="15" hidden="1">
      <c r="A36" s="100"/>
      <c r="B36" s="3">
        <v>3240</v>
      </c>
      <c r="C36" s="113" t="s">
        <v>130</v>
      </c>
      <c r="D36" s="30"/>
      <c r="E36" s="30"/>
      <c r="F36" s="153"/>
      <c r="G36" s="153"/>
      <c r="H36" s="153"/>
      <c r="I36" s="153"/>
      <c r="J36" s="153"/>
      <c r="K36" s="151"/>
    </row>
    <row r="37" spans="1:11" s="12" customFormat="1" ht="15" hidden="1">
      <c r="A37" s="100"/>
      <c r="B37" s="3">
        <v>9000</v>
      </c>
      <c r="C37" s="113" t="s">
        <v>108</v>
      </c>
      <c r="D37" s="30"/>
      <c r="E37" s="30"/>
      <c r="F37" s="153"/>
      <c r="G37" s="153"/>
      <c r="H37" s="153"/>
      <c r="I37" s="153"/>
      <c r="J37" s="153"/>
      <c r="K37" s="151"/>
    </row>
    <row r="38" spans="1:11" s="12" customFormat="1" ht="15">
      <c r="A38" s="100"/>
      <c r="B38" s="149"/>
      <c r="C38" s="150" t="s">
        <v>212</v>
      </c>
      <c r="D38" s="148">
        <f>SUM(D15:D25)-D20+D27</f>
        <v>63253</v>
      </c>
      <c r="E38" s="148">
        <f>SUM(E15:E25)-E20+E27</f>
        <v>41324.23</v>
      </c>
      <c r="F38" s="148">
        <f>SUM(F15:F25)-F20</f>
        <v>0</v>
      </c>
      <c r="G38" s="148">
        <f>SUM(G15:G25)-G20</f>
        <v>0</v>
      </c>
      <c r="H38" s="148">
        <f>SUM(H15:H25)-H20</f>
        <v>0</v>
      </c>
      <c r="I38" s="148">
        <f>SUM(I15:I25)-I20</f>
        <v>0</v>
      </c>
      <c r="J38" s="148">
        <f>SUM(J15:J25)-J20</f>
        <v>0</v>
      </c>
      <c r="K38" s="148">
        <f>SUM(K15:K25)-K20+K27</f>
        <v>41324.23</v>
      </c>
    </row>
    <row r="39" s="12" customFormat="1" ht="15"/>
    <row r="40" spans="1:8" s="12" customFormat="1" ht="15">
      <c r="A40" s="68" t="s">
        <v>125</v>
      </c>
      <c r="B40" s="118" t="s">
        <v>323</v>
      </c>
      <c r="C40" s="118"/>
      <c r="D40" s="118"/>
      <c r="E40" s="118"/>
      <c r="F40" s="118"/>
      <c r="G40" s="118"/>
      <c r="H40" s="8"/>
    </row>
    <row r="41" s="12" customFormat="1" ht="12.75" customHeight="1">
      <c r="M41" s="16" t="s">
        <v>84</v>
      </c>
    </row>
    <row r="42" spans="1:13" s="12" customFormat="1" ht="15.75" customHeight="1">
      <c r="A42" s="315" t="s">
        <v>124</v>
      </c>
      <c r="B42" s="315" t="s">
        <v>257</v>
      </c>
      <c r="C42" s="315" t="s">
        <v>98</v>
      </c>
      <c r="D42" s="315" t="s">
        <v>122</v>
      </c>
      <c r="E42" s="315"/>
      <c r="F42" s="315"/>
      <c r="G42" s="315"/>
      <c r="H42" s="315"/>
      <c r="I42" s="315" t="s">
        <v>175</v>
      </c>
      <c r="J42" s="315"/>
      <c r="K42" s="315"/>
      <c r="L42" s="315"/>
      <c r="M42" s="315"/>
    </row>
    <row r="43" spans="1:13" s="12" customFormat="1" ht="65.25" customHeight="1">
      <c r="A43" s="356"/>
      <c r="B43" s="356"/>
      <c r="C43" s="379"/>
      <c r="D43" s="290" t="s">
        <v>272</v>
      </c>
      <c r="E43" s="290" t="s">
        <v>262</v>
      </c>
      <c r="F43" s="290" t="s">
        <v>263</v>
      </c>
      <c r="G43" s="290"/>
      <c r="H43" s="315" t="s">
        <v>264</v>
      </c>
      <c r="I43" s="290" t="s">
        <v>129</v>
      </c>
      <c r="J43" s="315" t="s">
        <v>265</v>
      </c>
      <c r="K43" s="287" t="s">
        <v>266</v>
      </c>
      <c r="L43" s="288"/>
      <c r="M43" s="315" t="s">
        <v>273</v>
      </c>
    </row>
    <row r="44" spans="1:13" s="12" customFormat="1" ht="50.25" customHeight="1">
      <c r="A44" s="316"/>
      <c r="B44" s="316"/>
      <c r="C44" s="276"/>
      <c r="D44" s="290"/>
      <c r="E44" s="290"/>
      <c r="F44" s="3" t="s">
        <v>15</v>
      </c>
      <c r="G44" s="3" t="s">
        <v>16</v>
      </c>
      <c r="H44" s="316"/>
      <c r="I44" s="290"/>
      <c r="J44" s="316"/>
      <c r="K44" s="3" t="s">
        <v>15</v>
      </c>
      <c r="L44" s="3" t="s">
        <v>16</v>
      </c>
      <c r="M44" s="316"/>
    </row>
    <row r="45" spans="1:13" s="12" customFormat="1" ht="15">
      <c r="A45" s="3">
        <v>1</v>
      </c>
      <c r="B45" s="3">
        <v>1</v>
      </c>
      <c r="C45" s="3">
        <v>2</v>
      </c>
      <c r="D45" s="3">
        <v>3</v>
      </c>
      <c r="E45" s="3">
        <v>4</v>
      </c>
      <c r="F45" s="3">
        <v>5</v>
      </c>
      <c r="G45" s="3">
        <v>6</v>
      </c>
      <c r="H45" s="3">
        <v>7</v>
      </c>
      <c r="I45" s="3">
        <v>8</v>
      </c>
      <c r="J45" s="3">
        <v>9</v>
      </c>
      <c r="K45" s="3">
        <v>10</v>
      </c>
      <c r="L45" s="3">
        <v>11</v>
      </c>
      <c r="M45" s="3">
        <v>12</v>
      </c>
    </row>
    <row r="46" spans="1:13" s="42" customFormat="1" ht="15" hidden="1">
      <c r="A46" s="52"/>
      <c r="B46" s="183"/>
      <c r="C46" s="56" t="s">
        <v>89</v>
      </c>
      <c r="D46" s="209"/>
      <c r="E46" s="209"/>
      <c r="F46" s="209"/>
      <c r="G46" s="209"/>
      <c r="H46" s="209"/>
      <c r="I46" s="209"/>
      <c r="J46" s="209"/>
      <c r="K46" s="209"/>
      <c r="L46" s="209"/>
      <c r="M46" s="209"/>
    </row>
    <row r="47" spans="1:13" s="42" customFormat="1" ht="15" hidden="1">
      <c r="A47" s="52"/>
      <c r="B47" s="54" t="s">
        <v>42</v>
      </c>
      <c r="C47" s="47" t="s">
        <v>106</v>
      </c>
      <c r="D47" s="51"/>
      <c r="E47" s="210"/>
      <c r="F47" s="210"/>
      <c r="G47" s="210"/>
      <c r="H47" s="58">
        <f>D47-E47</f>
        <v>0</v>
      </c>
      <c r="I47" s="51"/>
      <c r="J47" s="210"/>
      <c r="K47" s="58"/>
      <c r="L47" s="210"/>
      <c r="M47" s="58">
        <f>I47-J47</f>
        <v>0</v>
      </c>
    </row>
    <row r="48" spans="1:13" s="42" customFormat="1" ht="15" hidden="1">
      <c r="A48" s="52"/>
      <c r="B48" s="183">
        <v>2120</v>
      </c>
      <c r="C48" s="47" t="s">
        <v>107</v>
      </c>
      <c r="D48" s="51"/>
      <c r="E48" s="210"/>
      <c r="F48" s="210"/>
      <c r="G48" s="210"/>
      <c r="H48" s="58">
        <f>D48-E48</f>
        <v>0</v>
      </c>
      <c r="I48" s="51"/>
      <c r="J48" s="210"/>
      <c r="K48" s="58"/>
      <c r="L48" s="210"/>
      <c r="M48" s="58">
        <f>I48-J48</f>
        <v>0</v>
      </c>
    </row>
    <row r="49" spans="1:13" s="42" customFormat="1" ht="15" hidden="1">
      <c r="A49" s="52"/>
      <c r="B49" s="183">
        <v>2210</v>
      </c>
      <c r="C49" s="47" t="s">
        <v>108</v>
      </c>
      <c r="D49" s="51"/>
      <c r="E49" s="58"/>
      <c r="F49" s="51">
        <f>E49</f>
        <v>0</v>
      </c>
      <c r="G49" s="210"/>
      <c r="H49" s="58">
        <f>D49-E49</f>
        <v>0</v>
      </c>
      <c r="I49" s="51"/>
      <c r="J49" s="51"/>
      <c r="K49" s="58">
        <f>J49</f>
        <v>0</v>
      </c>
      <c r="L49" s="210"/>
      <c r="M49" s="58">
        <f>I49-J49</f>
        <v>0</v>
      </c>
    </row>
    <row r="50" spans="1:13" s="42" customFormat="1" ht="15" hidden="1">
      <c r="A50" s="52"/>
      <c r="B50" s="183">
        <v>2220</v>
      </c>
      <c r="C50" s="47" t="s">
        <v>37</v>
      </c>
      <c r="D50" s="51"/>
      <c r="E50" s="51"/>
      <c r="F50" s="51">
        <f>E50</f>
        <v>0</v>
      </c>
      <c r="G50" s="51"/>
      <c r="H50" s="51"/>
      <c r="I50" s="51"/>
      <c r="J50" s="51"/>
      <c r="K50" s="58">
        <f>J50</f>
        <v>0</v>
      </c>
      <c r="L50" s="51"/>
      <c r="M50" s="51"/>
    </row>
    <row r="51" spans="1:13" s="42" customFormat="1" ht="15" hidden="1">
      <c r="A51" s="52"/>
      <c r="B51" s="183">
        <v>2230</v>
      </c>
      <c r="C51" s="47" t="s">
        <v>38</v>
      </c>
      <c r="D51" s="51"/>
      <c r="E51" s="51"/>
      <c r="F51" s="51">
        <f>E51</f>
        <v>0</v>
      </c>
      <c r="G51" s="51"/>
      <c r="H51" s="51"/>
      <c r="I51" s="51"/>
      <c r="J51" s="51"/>
      <c r="K51" s="58">
        <f>J51</f>
        <v>0</v>
      </c>
      <c r="L51" s="51"/>
      <c r="M51" s="51"/>
    </row>
    <row r="52" spans="1:13" s="42" customFormat="1" ht="18.75" customHeight="1" hidden="1">
      <c r="A52" s="61" t="s">
        <v>153</v>
      </c>
      <c r="B52" s="183">
        <v>2111</v>
      </c>
      <c r="C52" s="47" t="s">
        <v>106</v>
      </c>
      <c r="D52" s="51"/>
      <c r="E52" s="51"/>
      <c r="F52" s="60"/>
      <c r="G52" s="51"/>
      <c r="H52" s="51">
        <f aca="true" t="shared" si="1" ref="H52:H69">D52-F52</f>
        <v>0</v>
      </c>
      <c r="I52" s="51"/>
      <c r="J52" s="60"/>
      <c r="K52" s="58"/>
      <c r="L52" s="52"/>
      <c r="M52" s="200">
        <f aca="true" t="shared" si="2" ref="M52:M83">I52</f>
        <v>0</v>
      </c>
    </row>
    <row r="53" spans="1:13" s="42" customFormat="1" ht="15" hidden="1">
      <c r="A53" s="61"/>
      <c r="B53" s="183">
        <v>2120</v>
      </c>
      <c r="C53" s="47" t="s">
        <v>107</v>
      </c>
      <c r="D53" s="51"/>
      <c r="E53" s="51"/>
      <c r="F53" s="60"/>
      <c r="G53" s="60"/>
      <c r="H53" s="51">
        <f t="shared" si="1"/>
        <v>0</v>
      </c>
      <c r="I53" s="51"/>
      <c r="J53" s="60"/>
      <c r="K53" s="58"/>
      <c r="L53" s="52"/>
      <c r="M53" s="200">
        <f t="shared" si="2"/>
        <v>0</v>
      </c>
    </row>
    <row r="54" spans="1:13" s="42" customFormat="1" ht="15">
      <c r="A54" s="61" t="s">
        <v>198</v>
      </c>
      <c r="B54" s="3">
        <v>2210</v>
      </c>
      <c r="C54" s="113" t="s">
        <v>108</v>
      </c>
      <c r="D54" s="30">
        <f>'2019-2(6.1;6.2;6.3,6.4)'!I10</f>
        <v>3000</v>
      </c>
      <c r="E54" s="30"/>
      <c r="F54" s="30"/>
      <c r="G54" s="153"/>
      <c r="H54" s="30">
        <f t="shared" si="1"/>
        <v>3000</v>
      </c>
      <c r="I54" s="30">
        <f>'2019-2(6.1;6.2;6.3,6.4)'!M10</f>
        <v>3000</v>
      </c>
      <c r="J54" s="153"/>
      <c r="K54" s="151"/>
      <c r="L54" s="100"/>
      <c r="M54" s="156">
        <f t="shared" si="2"/>
        <v>3000</v>
      </c>
    </row>
    <row r="55" spans="1:13" s="42" customFormat="1" ht="15" hidden="1">
      <c r="A55" s="52"/>
      <c r="B55" s="3">
        <v>2240</v>
      </c>
      <c r="C55" s="113" t="s">
        <v>130</v>
      </c>
      <c r="D55" s="30"/>
      <c r="E55" s="30"/>
      <c r="F55" s="30">
        <f>E55</f>
        <v>0</v>
      </c>
      <c r="G55" s="30"/>
      <c r="H55" s="30">
        <f t="shared" si="1"/>
        <v>0</v>
      </c>
      <c r="I55" s="30"/>
      <c r="J55" s="30"/>
      <c r="K55" s="30"/>
      <c r="L55" s="30"/>
      <c r="M55" s="156">
        <f t="shared" si="2"/>
        <v>0</v>
      </c>
    </row>
    <row r="56" spans="1:13" s="42" customFormat="1" ht="15">
      <c r="A56" s="52"/>
      <c r="B56" s="3">
        <v>2250</v>
      </c>
      <c r="C56" s="113" t="s">
        <v>39</v>
      </c>
      <c r="D56" s="30">
        <f>'2019-2(6.1;6.2;6.3,6.4)'!I12</f>
        <v>900</v>
      </c>
      <c r="E56" s="30"/>
      <c r="F56" s="30"/>
      <c r="G56" s="30"/>
      <c r="H56" s="30">
        <f t="shared" si="1"/>
        <v>900</v>
      </c>
      <c r="I56" s="30">
        <f>'2019-2(6.1;6.2;6.3,6.4)'!M12</f>
        <v>900</v>
      </c>
      <c r="J56" s="30"/>
      <c r="K56" s="30"/>
      <c r="L56" s="30"/>
      <c r="M56" s="156">
        <f t="shared" si="2"/>
        <v>900</v>
      </c>
    </row>
    <row r="57" spans="1:13" s="42" customFormat="1" ht="15">
      <c r="A57" s="52"/>
      <c r="B57" s="3">
        <v>2270</v>
      </c>
      <c r="C57" s="113" t="s">
        <v>40</v>
      </c>
      <c r="D57" s="30">
        <f>D58+D59+D60+D61</f>
        <v>1200</v>
      </c>
      <c r="E57" s="30"/>
      <c r="F57" s="30"/>
      <c r="G57" s="30"/>
      <c r="H57" s="30">
        <f t="shared" si="1"/>
        <v>1200</v>
      </c>
      <c r="I57" s="30">
        <f>I58+I59+I60+I61</f>
        <v>1400</v>
      </c>
      <c r="J57" s="30"/>
      <c r="K57" s="30"/>
      <c r="L57" s="30"/>
      <c r="M57" s="156">
        <f t="shared" si="2"/>
        <v>1400</v>
      </c>
    </row>
    <row r="58" spans="1:13" s="42" customFormat="1" ht="15" hidden="1">
      <c r="A58" s="52"/>
      <c r="B58" s="3">
        <v>2272</v>
      </c>
      <c r="C58" s="113" t="s">
        <v>116</v>
      </c>
      <c r="D58" s="30"/>
      <c r="E58" s="30"/>
      <c r="F58" s="30"/>
      <c r="G58" s="30"/>
      <c r="H58" s="30">
        <f t="shared" si="1"/>
        <v>0</v>
      </c>
      <c r="I58" s="30"/>
      <c r="J58" s="30"/>
      <c r="K58" s="30"/>
      <c r="L58" s="30"/>
      <c r="M58" s="156">
        <f t="shared" si="2"/>
        <v>0</v>
      </c>
    </row>
    <row r="59" spans="1:13" s="42" customFormat="1" ht="15" hidden="1">
      <c r="A59" s="52"/>
      <c r="B59" s="3">
        <v>2273</v>
      </c>
      <c r="C59" s="113" t="s">
        <v>117</v>
      </c>
      <c r="D59" s="136"/>
      <c r="E59" s="30"/>
      <c r="F59" s="30"/>
      <c r="G59" s="30"/>
      <c r="H59" s="30">
        <f t="shared" si="1"/>
        <v>0</v>
      </c>
      <c r="I59" s="30"/>
      <c r="J59" s="30"/>
      <c r="K59" s="30"/>
      <c r="L59" s="30"/>
      <c r="M59" s="156">
        <f t="shared" si="2"/>
        <v>0</v>
      </c>
    </row>
    <row r="60" spans="1:13" s="42" customFormat="1" ht="15">
      <c r="A60" s="52"/>
      <c r="B60" s="3">
        <v>2274</v>
      </c>
      <c r="C60" s="113" t="s">
        <v>150</v>
      </c>
      <c r="D60" s="30">
        <f>'2019-2(6.1;6.2;6.3,6.4)'!I15</f>
        <v>1200</v>
      </c>
      <c r="E60" s="148"/>
      <c r="F60" s="148"/>
      <c r="G60" s="148"/>
      <c r="H60" s="30">
        <f t="shared" si="1"/>
        <v>1200</v>
      </c>
      <c r="I60" s="30">
        <f>'2019-2(6.1;6.2;6.3,6.4)'!M15</f>
        <v>1400</v>
      </c>
      <c r="J60" s="148"/>
      <c r="K60" s="148"/>
      <c r="L60" s="148"/>
      <c r="M60" s="156">
        <f t="shared" si="2"/>
        <v>1400</v>
      </c>
    </row>
    <row r="61" spans="1:13" s="42" customFormat="1" ht="15" hidden="1">
      <c r="A61" s="52"/>
      <c r="B61" s="3">
        <v>2275</v>
      </c>
      <c r="C61" s="113" t="s">
        <v>151</v>
      </c>
      <c r="D61" s="30"/>
      <c r="E61" s="30"/>
      <c r="F61" s="30"/>
      <c r="G61" s="30"/>
      <c r="H61" s="30">
        <f t="shared" si="1"/>
        <v>0</v>
      </c>
      <c r="I61" s="30"/>
      <c r="J61" s="30"/>
      <c r="K61" s="30"/>
      <c r="L61" s="30"/>
      <c r="M61" s="156">
        <f t="shared" si="2"/>
        <v>0</v>
      </c>
    </row>
    <row r="62" spans="1:13" s="42" customFormat="1" ht="26.25" hidden="1">
      <c r="A62" s="52"/>
      <c r="B62" s="3">
        <v>2282</v>
      </c>
      <c r="C62" s="113" t="s">
        <v>41</v>
      </c>
      <c r="D62" s="30"/>
      <c r="E62" s="30"/>
      <c r="F62" s="30"/>
      <c r="G62" s="30"/>
      <c r="H62" s="30">
        <f t="shared" si="1"/>
        <v>0</v>
      </c>
      <c r="I62" s="30">
        <f>'2019-2(6.1;6.2;6.3,6.4)'!L18</f>
        <v>0</v>
      </c>
      <c r="J62" s="30"/>
      <c r="K62" s="30"/>
      <c r="L62" s="30"/>
      <c r="M62" s="156">
        <f t="shared" si="2"/>
        <v>0</v>
      </c>
    </row>
    <row r="63" spans="1:13" s="42" customFormat="1" ht="15" hidden="1">
      <c r="A63" s="52"/>
      <c r="B63" s="3"/>
      <c r="C63" s="113"/>
      <c r="D63" s="30">
        <f>'2019-2(6.1;6.2;6.3,6.4)'!H19</f>
        <v>0</v>
      </c>
      <c r="E63" s="30"/>
      <c r="F63" s="30"/>
      <c r="G63" s="30"/>
      <c r="H63" s="30">
        <f t="shared" si="1"/>
        <v>0</v>
      </c>
      <c r="I63" s="30">
        <f>'2019-2(6.1;6.2;6.3,6.4)'!L19</f>
        <v>0</v>
      </c>
      <c r="J63" s="30"/>
      <c r="K63" s="30"/>
      <c r="L63" s="30"/>
      <c r="M63" s="156">
        <f t="shared" si="2"/>
        <v>0</v>
      </c>
    </row>
    <row r="64" spans="1:13" s="42" customFormat="1" ht="15" hidden="1">
      <c r="A64" s="52"/>
      <c r="B64" s="3"/>
      <c r="C64" s="113"/>
      <c r="D64" s="30"/>
      <c r="E64" s="148"/>
      <c r="F64" s="148"/>
      <c r="G64" s="148"/>
      <c r="H64" s="30">
        <f t="shared" si="1"/>
        <v>0</v>
      </c>
      <c r="I64" s="30"/>
      <c r="J64" s="148"/>
      <c r="K64" s="148"/>
      <c r="L64" s="148"/>
      <c r="M64" s="156">
        <f t="shared" si="2"/>
        <v>0</v>
      </c>
    </row>
    <row r="65" spans="1:13" s="42" customFormat="1" ht="15" hidden="1">
      <c r="A65" s="52"/>
      <c r="B65" s="3"/>
      <c r="C65" s="113"/>
      <c r="D65" s="30"/>
      <c r="E65" s="30"/>
      <c r="F65" s="30"/>
      <c r="G65" s="30"/>
      <c r="H65" s="30">
        <f t="shared" si="1"/>
        <v>0</v>
      </c>
      <c r="I65" s="30"/>
      <c r="J65" s="30"/>
      <c r="K65" s="30"/>
      <c r="L65" s="30"/>
      <c r="M65" s="156">
        <f t="shared" si="2"/>
        <v>0</v>
      </c>
    </row>
    <row r="66" spans="1:13" s="42" customFormat="1" ht="15" hidden="1">
      <c r="A66" s="52"/>
      <c r="B66" s="3"/>
      <c r="C66" s="113"/>
      <c r="D66" s="30"/>
      <c r="E66" s="30"/>
      <c r="F66" s="30"/>
      <c r="G66" s="30"/>
      <c r="H66" s="30">
        <f t="shared" si="1"/>
        <v>0</v>
      </c>
      <c r="I66" s="30"/>
      <c r="J66" s="30"/>
      <c r="K66" s="30"/>
      <c r="L66" s="30"/>
      <c r="M66" s="156">
        <f t="shared" si="2"/>
        <v>0</v>
      </c>
    </row>
    <row r="67" spans="1:13" s="42" customFormat="1" ht="15" hidden="1">
      <c r="A67" s="52"/>
      <c r="B67" s="3"/>
      <c r="C67" s="115"/>
      <c r="D67" s="30"/>
      <c r="E67" s="32"/>
      <c r="F67" s="32"/>
      <c r="G67" s="32"/>
      <c r="H67" s="30">
        <f t="shared" si="1"/>
        <v>0</v>
      </c>
      <c r="I67" s="30"/>
      <c r="J67" s="30"/>
      <c r="K67" s="30"/>
      <c r="L67" s="30"/>
      <c r="M67" s="156">
        <f t="shared" si="2"/>
        <v>0</v>
      </c>
    </row>
    <row r="68" spans="1:13" s="42" customFormat="1" ht="17.25" customHeight="1" hidden="1">
      <c r="A68" s="61"/>
      <c r="B68" s="3"/>
      <c r="C68" s="155"/>
      <c r="D68" s="30"/>
      <c r="E68" s="30"/>
      <c r="F68" s="153"/>
      <c r="G68" s="30"/>
      <c r="H68" s="30">
        <f t="shared" si="1"/>
        <v>0</v>
      </c>
      <c r="I68" s="30"/>
      <c r="J68" s="153"/>
      <c r="K68" s="151"/>
      <c r="L68" s="100"/>
      <c r="M68" s="156">
        <f t="shared" si="2"/>
        <v>0</v>
      </c>
    </row>
    <row r="69" spans="1:13" s="42" customFormat="1" ht="15" hidden="1">
      <c r="A69" s="61"/>
      <c r="B69" s="3"/>
      <c r="C69" s="113"/>
      <c r="D69" s="30"/>
      <c r="E69" s="30"/>
      <c r="F69" s="153"/>
      <c r="G69" s="153"/>
      <c r="H69" s="30">
        <f t="shared" si="1"/>
        <v>0</v>
      </c>
      <c r="I69" s="30"/>
      <c r="J69" s="153"/>
      <c r="K69" s="151"/>
      <c r="L69" s="100"/>
      <c r="M69" s="156">
        <f t="shared" si="2"/>
        <v>0</v>
      </c>
    </row>
    <row r="70" spans="1:13" s="42" customFormat="1" ht="15" hidden="1">
      <c r="A70" s="52"/>
      <c r="B70" s="3"/>
      <c r="C70" s="113"/>
      <c r="D70" s="30"/>
      <c r="E70" s="30"/>
      <c r="F70" s="30"/>
      <c r="G70" s="153"/>
      <c r="H70" s="30"/>
      <c r="I70" s="30"/>
      <c r="J70" s="153"/>
      <c r="K70" s="151"/>
      <c r="L70" s="100"/>
      <c r="M70" s="156">
        <f t="shared" si="2"/>
        <v>0</v>
      </c>
    </row>
    <row r="71" spans="1:13" s="42" customFormat="1" ht="15" hidden="1">
      <c r="A71" s="52"/>
      <c r="B71" s="3"/>
      <c r="C71" s="113"/>
      <c r="D71" s="30">
        <f>'2019-2(6.1;6.2;6.3,6.4)'!H27</f>
        <v>0</v>
      </c>
      <c r="E71" s="30"/>
      <c r="F71" s="30"/>
      <c r="G71" s="30"/>
      <c r="H71" s="30">
        <f aca="true" t="shared" si="3" ref="H71:H84">D71-F71</f>
        <v>0</v>
      </c>
      <c r="I71" s="30">
        <f>'2019-2(6.1;6.2;6.3,6.4)'!L27</f>
        <v>0</v>
      </c>
      <c r="J71" s="30"/>
      <c r="K71" s="30"/>
      <c r="L71" s="30"/>
      <c r="M71" s="156">
        <f t="shared" si="2"/>
        <v>0</v>
      </c>
    </row>
    <row r="72" spans="1:13" s="42" customFormat="1" ht="15">
      <c r="A72" s="61"/>
      <c r="B72" s="3">
        <v>3110</v>
      </c>
      <c r="C72" s="113" t="s">
        <v>111</v>
      </c>
      <c r="D72" s="30">
        <f>'2019-2(6.1;6.2;6.3,6.4)'!I19</f>
        <v>57900</v>
      </c>
      <c r="E72" s="30"/>
      <c r="F72" s="30"/>
      <c r="G72" s="30"/>
      <c r="H72" s="30">
        <f t="shared" si="3"/>
        <v>57900</v>
      </c>
      <c r="I72" s="30">
        <f>'2019-2(6.1;6.2;6.3,6.4)'!M19</f>
        <v>0</v>
      </c>
      <c r="J72" s="30"/>
      <c r="K72" s="30"/>
      <c r="L72" s="30"/>
      <c r="M72" s="156">
        <f t="shared" si="2"/>
        <v>0</v>
      </c>
    </row>
    <row r="73" spans="1:13" s="42" customFormat="1" ht="15" hidden="1">
      <c r="A73" s="52"/>
      <c r="B73" s="3">
        <v>3120</v>
      </c>
      <c r="C73" s="113" t="s">
        <v>43</v>
      </c>
      <c r="D73" s="30">
        <f>'2019-2(6.1;6.2;6.3,6.4)'!H29</f>
        <v>0</v>
      </c>
      <c r="E73" s="30"/>
      <c r="F73" s="30"/>
      <c r="G73" s="30"/>
      <c r="H73" s="30">
        <f t="shared" si="3"/>
        <v>0</v>
      </c>
      <c r="I73" s="30">
        <f>'2019-2(6.1;6.2;6.3,6.4)'!L29</f>
        <v>0</v>
      </c>
      <c r="J73" s="30"/>
      <c r="K73" s="30"/>
      <c r="L73" s="30"/>
      <c r="M73" s="156">
        <f t="shared" si="2"/>
        <v>0</v>
      </c>
    </row>
    <row r="74" spans="1:13" s="42" customFormat="1" ht="15" hidden="1">
      <c r="A74" s="52"/>
      <c r="B74" s="3">
        <v>3130</v>
      </c>
      <c r="C74" s="113" t="s">
        <v>44</v>
      </c>
      <c r="D74" s="30">
        <f>'2019-2(6.1;6.2;6.3,6.4)'!H30</f>
        <v>0</v>
      </c>
      <c r="E74" s="30"/>
      <c r="F74" s="30"/>
      <c r="G74" s="30"/>
      <c r="H74" s="30">
        <f t="shared" si="3"/>
        <v>0</v>
      </c>
      <c r="I74" s="30">
        <f>'2019-2(6.1;6.2;6.3,6.4)'!L30</f>
        <v>0</v>
      </c>
      <c r="J74" s="30"/>
      <c r="K74" s="30"/>
      <c r="L74" s="30"/>
      <c r="M74" s="156">
        <f t="shared" si="2"/>
        <v>0</v>
      </c>
    </row>
    <row r="75" spans="1:13" s="42" customFormat="1" ht="15" hidden="1">
      <c r="A75" s="52"/>
      <c r="B75" s="3">
        <v>3140</v>
      </c>
      <c r="C75" s="113" t="s">
        <v>45</v>
      </c>
      <c r="D75" s="30">
        <f>'2019-2(6.1;6.2;6.3,6.4)'!H31</f>
        <v>0</v>
      </c>
      <c r="E75" s="30"/>
      <c r="F75" s="30"/>
      <c r="G75" s="30"/>
      <c r="H75" s="30">
        <f t="shared" si="3"/>
        <v>0</v>
      </c>
      <c r="I75" s="30">
        <f>'2019-2(6.1;6.2;6.3,6.4)'!L31</f>
        <v>0</v>
      </c>
      <c r="J75" s="30"/>
      <c r="K75" s="30"/>
      <c r="L75" s="30"/>
      <c r="M75" s="156">
        <f t="shared" si="2"/>
        <v>0</v>
      </c>
    </row>
    <row r="76" spans="1:13" s="42" customFormat="1" ht="15" hidden="1">
      <c r="A76" s="52"/>
      <c r="B76" s="3">
        <v>3150</v>
      </c>
      <c r="C76" s="113" t="s">
        <v>46</v>
      </c>
      <c r="D76" s="30">
        <f>'2019-2(6.1;6.2;6.3,6.4)'!H32</f>
        <v>0</v>
      </c>
      <c r="E76" s="148"/>
      <c r="F76" s="148"/>
      <c r="G76" s="148"/>
      <c r="H76" s="30">
        <f t="shared" si="3"/>
        <v>0</v>
      </c>
      <c r="I76" s="30">
        <f>'2019-2(6.1;6.2;6.3,6.4)'!L32</f>
        <v>0</v>
      </c>
      <c r="J76" s="148"/>
      <c r="K76" s="148"/>
      <c r="L76" s="148"/>
      <c r="M76" s="156">
        <f t="shared" si="2"/>
        <v>0</v>
      </c>
    </row>
    <row r="77" spans="1:13" s="42" customFormat="1" ht="15" hidden="1">
      <c r="A77" s="52"/>
      <c r="B77" s="3">
        <v>3160</v>
      </c>
      <c r="C77" s="113" t="s">
        <v>112</v>
      </c>
      <c r="D77" s="30">
        <f>'2019-2(6.1;6.2;6.3,6.4)'!H33</f>
        <v>0</v>
      </c>
      <c r="E77" s="30"/>
      <c r="F77" s="30"/>
      <c r="G77" s="30"/>
      <c r="H77" s="30">
        <f t="shared" si="3"/>
        <v>0</v>
      </c>
      <c r="I77" s="30">
        <f>'2019-2(6.1;6.2;6.3,6.4)'!L33</f>
        <v>0</v>
      </c>
      <c r="J77" s="30"/>
      <c r="K77" s="30"/>
      <c r="L77" s="30"/>
      <c r="M77" s="156">
        <f t="shared" si="2"/>
        <v>0</v>
      </c>
    </row>
    <row r="78" spans="1:13" s="42" customFormat="1" ht="15" hidden="1">
      <c r="A78" s="52"/>
      <c r="B78" s="3">
        <v>3210</v>
      </c>
      <c r="C78" s="113" t="s">
        <v>47</v>
      </c>
      <c r="D78" s="30">
        <f>'2019-2(6.1;6.2;6.3,6.4)'!H34</f>
        <v>0</v>
      </c>
      <c r="E78" s="30"/>
      <c r="F78" s="30"/>
      <c r="G78" s="30"/>
      <c r="H78" s="30">
        <f t="shared" si="3"/>
        <v>0</v>
      </c>
      <c r="I78" s="30">
        <f>'2019-2(6.1;6.2;6.3,6.4)'!L34</f>
        <v>0</v>
      </c>
      <c r="J78" s="30"/>
      <c r="K78" s="30"/>
      <c r="L78" s="30"/>
      <c r="M78" s="156">
        <f t="shared" si="2"/>
        <v>0</v>
      </c>
    </row>
    <row r="79" spans="1:13" s="42" customFormat="1" ht="15" hidden="1">
      <c r="A79" s="52"/>
      <c r="B79" s="3">
        <v>3220</v>
      </c>
      <c r="C79" s="113" t="s">
        <v>48</v>
      </c>
      <c r="D79" s="30">
        <f>'2019-2(6.1;6.2;6.3,6.4)'!H35</f>
        <v>0</v>
      </c>
      <c r="E79" s="30"/>
      <c r="F79" s="30"/>
      <c r="G79" s="30"/>
      <c r="H79" s="30">
        <f t="shared" si="3"/>
        <v>0</v>
      </c>
      <c r="I79" s="30">
        <f>'2019-2(6.1;6.2;6.3,6.4)'!L35</f>
        <v>0</v>
      </c>
      <c r="J79" s="30"/>
      <c r="K79" s="30"/>
      <c r="L79" s="30"/>
      <c r="M79" s="156">
        <f t="shared" si="2"/>
        <v>0</v>
      </c>
    </row>
    <row r="80" spans="1:13" s="42" customFormat="1" ht="26.25" hidden="1">
      <c r="A80" s="52"/>
      <c r="B80" s="3">
        <v>3230</v>
      </c>
      <c r="C80" s="113" t="s">
        <v>113</v>
      </c>
      <c r="D80" s="30">
        <f>'2019-2(6.1;6.2;6.3,6.4)'!H36</f>
        <v>0</v>
      </c>
      <c r="E80" s="148"/>
      <c r="F80" s="148"/>
      <c r="G80" s="148"/>
      <c r="H80" s="30">
        <f t="shared" si="3"/>
        <v>0</v>
      </c>
      <c r="I80" s="30">
        <f>'2019-2(6.1;6.2;6.3,6.4)'!L36</f>
        <v>0</v>
      </c>
      <c r="J80" s="148"/>
      <c r="K80" s="148"/>
      <c r="L80" s="148"/>
      <c r="M80" s="156">
        <f t="shared" si="2"/>
        <v>0</v>
      </c>
    </row>
    <row r="81" spans="1:13" s="42" customFormat="1" ht="15" hidden="1">
      <c r="A81" s="52"/>
      <c r="B81" s="3">
        <v>3240</v>
      </c>
      <c r="C81" s="113" t="s">
        <v>49</v>
      </c>
      <c r="D81" s="30">
        <f>'2019-2(6.1;6.2;6.3,6.4)'!H37</f>
        <v>0</v>
      </c>
      <c r="E81" s="30"/>
      <c r="F81" s="30"/>
      <c r="G81" s="30"/>
      <c r="H81" s="30">
        <f t="shared" si="3"/>
        <v>0</v>
      </c>
      <c r="I81" s="30">
        <f>'2019-2(6.1;6.2;6.3,6.4)'!L37</f>
        <v>0</v>
      </c>
      <c r="J81" s="30"/>
      <c r="K81" s="30"/>
      <c r="L81" s="30"/>
      <c r="M81" s="156">
        <f t="shared" si="2"/>
        <v>0</v>
      </c>
    </row>
    <row r="82" spans="1:13" s="42" customFormat="1" ht="15" hidden="1">
      <c r="A82" s="52"/>
      <c r="B82" s="3">
        <v>9000</v>
      </c>
      <c r="C82" s="113" t="s">
        <v>50</v>
      </c>
      <c r="D82" s="30">
        <f>'2019-2(6.1;6.2;6.3,6.4)'!H38</f>
        <v>0</v>
      </c>
      <c r="E82" s="30"/>
      <c r="F82" s="30"/>
      <c r="G82" s="30"/>
      <c r="H82" s="30">
        <f t="shared" si="3"/>
        <v>0</v>
      </c>
      <c r="I82" s="30">
        <f>'2019-2(6.1;6.2;6.3,6.4)'!L38</f>
        <v>0</v>
      </c>
      <c r="J82" s="30"/>
      <c r="K82" s="30"/>
      <c r="L82" s="30"/>
      <c r="M82" s="156">
        <f t="shared" si="2"/>
        <v>0</v>
      </c>
    </row>
    <row r="83" spans="1:13" s="42" customFormat="1" ht="15" hidden="1">
      <c r="A83" s="52"/>
      <c r="B83" s="3">
        <v>2800</v>
      </c>
      <c r="C83" s="113" t="s">
        <v>152</v>
      </c>
      <c r="D83" s="30">
        <f>'2019-2(6.1;6.2;6.3,6.4)'!H39</f>
        <v>0</v>
      </c>
      <c r="E83" s="30"/>
      <c r="F83" s="30"/>
      <c r="G83" s="30"/>
      <c r="H83" s="30">
        <f t="shared" si="3"/>
        <v>0</v>
      </c>
      <c r="I83" s="30">
        <f>'2019-2(6.1;6.2;6.3,6.4)'!L39</f>
        <v>0</v>
      </c>
      <c r="J83" s="30"/>
      <c r="K83" s="30"/>
      <c r="L83" s="30"/>
      <c r="M83" s="156">
        <f t="shared" si="2"/>
        <v>0</v>
      </c>
    </row>
    <row r="84" spans="1:13" s="42" customFormat="1" ht="15">
      <c r="A84" s="52"/>
      <c r="B84" s="149"/>
      <c r="C84" s="150" t="s">
        <v>212</v>
      </c>
      <c r="D84" s="148">
        <f>SUM(D52:D83)-D57</f>
        <v>63000</v>
      </c>
      <c r="E84" s="148">
        <f>E55</f>
        <v>0</v>
      </c>
      <c r="F84" s="148">
        <f>F55</f>
        <v>0</v>
      </c>
      <c r="G84" s="148">
        <f>G67</f>
        <v>0</v>
      </c>
      <c r="H84" s="32">
        <f t="shared" si="3"/>
        <v>63000</v>
      </c>
      <c r="I84" s="148">
        <f>SUM(I52:I83)-I57</f>
        <v>5300</v>
      </c>
      <c r="J84" s="148">
        <f>SUM(J52:J83)-J57</f>
        <v>0</v>
      </c>
      <c r="K84" s="148">
        <f>SUM(K52:K83)-K57</f>
        <v>0</v>
      </c>
      <c r="L84" s="148">
        <f>SUM(L52:L83)-L57</f>
        <v>0</v>
      </c>
      <c r="M84" s="148">
        <f>SUM(M52:M83)-M57</f>
        <v>5300</v>
      </c>
    </row>
    <row r="85" s="12" customFormat="1" ht="15"/>
    <row r="86" spans="1:8" s="12" customFormat="1" ht="15">
      <c r="A86" s="68" t="s">
        <v>126</v>
      </c>
      <c r="B86" s="118" t="s">
        <v>268</v>
      </c>
      <c r="C86" s="8"/>
      <c r="D86" s="8"/>
      <c r="E86" s="8"/>
      <c r="F86" s="8"/>
      <c r="G86" s="8"/>
      <c r="H86" s="8"/>
    </row>
    <row r="87" s="12" customFormat="1" ht="15" customHeight="1">
      <c r="J87" s="16" t="s">
        <v>84</v>
      </c>
    </row>
    <row r="88" spans="1:11" s="12" customFormat="1" ht="118.5">
      <c r="A88" s="40" t="s">
        <v>124</v>
      </c>
      <c r="B88" s="40" t="s">
        <v>257</v>
      </c>
      <c r="C88" s="40" t="s">
        <v>98</v>
      </c>
      <c r="D88" s="40" t="s">
        <v>14</v>
      </c>
      <c r="E88" s="40" t="s">
        <v>95</v>
      </c>
      <c r="F88" s="40" t="s">
        <v>191</v>
      </c>
      <c r="G88" s="40" t="s">
        <v>269</v>
      </c>
      <c r="H88" s="40" t="s">
        <v>270</v>
      </c>
      <c r="I88" s="3" t="s">
        <v>34</v>
      </c>
      <c r="J88" s="3" t="s">
        <v>168</v>
      </c>
      <c r="K88" s="102"/>
    </row>
    <row r="89" spans="1:11" s="12" customFormat="1" ht="15">
      <c r="A89" s="3">
        <v>1</v>
      </c>
      <c r="B89" s="3">
        <v>1</v>
      </c>
      <c r="C89" s="3">
        <v>2</v>
      </c>
      <c r="D89" s="3">
        <v>3</v>
      </c>
      <c r="E89" s="3">
        <v>4</v>
      </c>
      <c r="F89" s="3">
        <v>5</v>
      </c>
      <c r="G89" s="3">
        <v>6</v>
      </c>
      <c r="H89" s="3">
        <v>7</v>
      </c>
      <c r="I89" s="3">
        <v>8</v>
      </c>
      <c r="J89" s="3">
        <v>9</v>
      </c>
      <c r="K89" s="102"/>
    </row>
    <row r="90" spans="1:11" s="42" customFormat="1" ht="15.75" customHeight="1" hidden="1">
      <c r="A90" s="52"/>
      <c r="B90" s="183"/>
      <c r="C90" s="56" t="s">
        <v>89</v>
      </c>
      <c r="D90" s="183"/>
      <c r="E90" s="183"/>
      <c r="F90" s="183"/>
      <c r="G90" s="183"/>
      <c r="H90" s="183"/>
      <c r="I90" s="183"/>
      <c r="J90" s="183"/>
      <c r="K90" s="55"/>
    </row>
    <row r="91" spans="1:11" s="42" customFormat="1" ht="15" hidden="1">
      <c r="A91" s="61" t="s">
        <v>153</v>
      </c>
      <c r="B91" s="54" t="s">
        <v>42</v>
      </c>
      <c r="C91" s="47" t="s">
        <v>106</v>
      </c>
      <c r="D91" s="58"/>
      <c r="E91" s="51"/>
      <c r="F91" s="59"/>
      <c r="G91" s="59"/>
      <c r="H91" s="59"/>
      <c r="I91" s="59"/>
      <c r="J91" s="59"/>
      <c r="K91" s="55"/>
    </row>
    <row r="92" spans="1:11" s="42" customFormat="1" ht="15" hidden="1">
      <c r="A92" s="52"/>
      <c r="B92" s="183">
        <v>2120</v>
      </c>
      <c r="C92" s="47" t="s">
        <v>107</v>
      </c>
      <c r="D92" s="58"/>
      <c r="E92" s="51"/>
      <c r="F92" s="59"/>
      <c r="G92" s="59"/>
      <c r="H92" s="59"/>
      <c r="I92" s="59"/>
      <c r="J92" s="59"/>
      <c r="K92" s="55"/>
    </row>
    <row r="93" spans="1:11" s="42" customFormat="1" ht="15" hidden="1">
      <c r="A93" s="52"/>
      <c r="B93" s="183">
        <v>2210</v>
      </c>
      <c r="C93" s="47" t="s">
        <v>108</v>
      </c>
      <c r="D93" s="58"/>
      <c r="E93" s="51"/>
      <c r="F93" s="59"/>
      <c r="G93" s="59"/>
      <c r="H93" s="59"/>
      <c r="I93" s="59"/>
      <c r="J93" s="59"/>
      <c r="K93" s="55"/>
    </row>
    <row r="94" spans="1:11" s="42" customFormat="1" ht="15" hidden="1">
      <c r="A94" s="52"/>
      <c r="B94" s="183">
        <v>2220</v>
      </c>
      <c r="C94" s="47" t="s">
        <v>37</v>
      </c>
      <c r="D94" s="51"/>
      <c r="E94" s="51"/>
      <c r="F94" s="60"/>
      <c r="G94" s="60"/>
      <c r="H94" s="60"/>
      <c r="I94" s="60"/>
      <c r="J94" s="60"/>
      <c r="K94" s="55"/>
    </row>
    <row r="95" spans="1:11" s="42" customFormat="1" ht="15" hidden="1">
      <c r="A95" s="52"/>
      <c r="B95" s="183">
        <v>2230</v>
      </c>
      <c r="C95" s="47" t="s">
        <v>38</v>
      </c>
      <c r="D95" s="51"/>
      <c r="E95" s="51"/>
      <c r="F95" s="60"/>
      <c r="G95" s="60"/>
      <c r="H95" s="60"/>
      <c r="I95" s="60"/>
      <c r="J95" s="60"/>
      <c r="K95" s="55"/>
    </row>
    <row r="96" spans="1:11" s="42" customFormat="1" ht="18.75" customHeight="1" hidden="1">
      <c r="A96" s="211" t="s">
        <v>153</v>
      </c>
      <c r="B96" s="183">
        <v>2111</v>
      </c>
      <c r="C96" s="47" t="s">
        <v>106</v>
      </c>
      <c r="D96" s="51">
        <f aca="true" t="shared" si="4" ref="D96:E106">D15</f>
        <v>0</v>
      </c>
      <c r="E96" s="51">
        <f t="shared" si="4"/>
        <v>0</v>
      </c>
      <c r="F96" s="60"/>
      <c r="G96" s="60"/>
      <c r="H96" s="60"/>
      <c r="I96" s="60"/>
      <c r="J96" s="60"/>
      <c r="K96" s="55"/>
    </row>
    <row r="97" spans="1:11" s="42" customFormat="1" ht="16.5" customHeight="1" hidden="1">
      <c r="A97" s="52"/>
      <c r="B97" s="183">
        <v>2120</v>
      </c>
      <c r="C97" s="47" t="s">
        <v>107</v>
      </c>
      <c r="D97" s="51">
        <f t="shared" si="4"/>
        <v>0</v>
      </c>
      <c r="E97" s="51">
        <f t="shared" si="4"/>
        <v>0</v>
      </c>
      <c r="F97" s="60"/>
      <c r="G97" s="60"/>
      <c r="H97" s="60"/>
      <c r="I97" s="60"/>
      <c r="J97" s="60"/>
      <c r="K97" s="55"/>
    </row>
    <row r="98" spans="1:10" s="12" customFormat="1" ht="15">
      <c r="A98" s="159" t="s">
        <v>198</v>
      </c>
      <c r="B98" s="3">
        <v>2210</v>
      </c>
      <c r="C98" s="113" t="s">
        <v>108</v>
      </c>
      <c r="D98" s="30">
        <f t="shared" si="4"/>
        <v>59753</v>
      </c>
      <c r="E98" s="30">
        <f t="shared" si="4"/>
        <v>40288.23</v>
      </c>
      <c r="F98" s="153"/>
      <c r="G98" s="153"/>
      <c r="H98" s="153"/>
      <c r="I98" s="153"/>
      <c r="J98" s="153"/>
    </row>
    <row r="99" spans="1:10" s="12" customFormat="1" ht="15">
      <c r="A99" s="100"/>
      <c r="B99" s="3">
        <v>2240</v>
      </c>
      <c r="C99" s="113" t="s">
        <v>130</v>
      </c>
      <c r="D99" s="30">
        <f t="shared" si="4"/>
        <v>2000</v>
      </c>
      <c r="E99" s="30">
        <f t="shared" si="4"/>
        <v>0</v>
      </c>
      <c r="F99" s="152"/>
      <c r="G99" s="152"/>
      <c r="H99" s="152"/>
      <c r="I99" s="152"/>
      <c r="J99" s="152"/>
    </row>
    <row r="100" spans="1:10" s="12" customFormat="1" ht="15" hidden="1">
      <c r="A100" s="100"/>
      <c r="B100" s="3">
        <v>2250</v>
      </c>
      <c r="C100" s="113" t="s">
        <v>39</v>
      </c>
      <c r="D100" s="30">
        <f t="shared" si="4"/>
        <v>0</v>
      </c>
      <c r="E100" s="30">
        <f t="shared" si="4"/>
        <v>0</v>
      </c>
      <c r="F100" s="153"/>
      <c r="G100" s="153"/>
      <c r="H100" s="153"/>
      <c r="I100" s="153"/>
      <c r="J100" s="153"/>
    </row>
    <row r="101" spans="1:10" s="12" customFormat="1" ht="15">
      <c r="A101" s="100"/>
      <c r="B101" s="3">
        <v>2270</v>
      </c>
      <c r="C101" s="113" t="s">
        <v>40</v>
      </c>
      <c r="D101" s="30">
        <f t="shared" si="4"/>
        <v>1500</v>
      </c>
      <c r="E101" s="30">
        <f t="shared" si="4"/>
        <v>1036</v>
      </c>
      <c r="F101" s="153"/>
      <c r="G101" s="153"/>
      <c r="H101" s="153"/>
      <c r="I101" s="153"/>
      <c r="J101" s="153"/>
    </row>
    <row r="102" spans="1:10" s="12" customFormat="1" ht="15" hidden="1">
      <c r="A102" s="100"/>
      <c r="B102" s="3">
        <v>2272</v>
      </c>
      <c r="C102" s="113" t="s">
        <v>116</v>
      </c>
      <c r="D102" s="30">
        <f t="shared" si="4"/>
        <v>0</v>
      </c>
      <c r="E102" s="30">
        <f t="shared" si="4"/>
        <v>0</v>
      </c>
      <c r="F102" s="153"/>
      <c r="G102" s="153"/>
      <c r="H102" s="153"/>
      <c r="I102" s="153"/>
      <c r="J102" s="153"/>
    </row>
    <row r="103" spans="1:10" s="12" customFormat="1" ht="15" hidden="1">
      <c r="A103" s="100"/>
      <c r="B103" s="3">
        <v>2273</v>
      </c>
      <c r="C103" s="113" t="s">
        <v>117</v>
      </c>
      <c r="D103" s="30">
        <f t="shared" si="4"/>
        <v>0</v>
      </c>
      <c r="E103" s="30">
        <f t="shared" si="4"/>
        <v>0</v>
      </c>
      <c r="F103" s="153"/>
      <c r="G103" s="153"/>
      <c r="H103" s="153"/>
      <c r="I103" s="153"/>
      <c r="J103" s="153"/>
    </row>
    <row r="104" spans="1:10" s="12" customFormat="1" ht="15">
      <c r="A104" s="100"/>
      <c r="B104" s="3">
        <v>2274</v>
      </c>
      <c r="C104" s="113" t="s">
        <v>150</v>
      </c>
      <c r="D104" s="30">
        <f t="shared" si="4"/>
        <v>1500</v>
      </c>
      <c r="E104" s="30">
        <f t="shared" si="4"/>
        <v>1036</v>
      </c>
      <c r="F104" s="153"/>
      <c r="G104" s="153"/>
      <c r="H104" s="153"/>
      <c r="I104" s="153"/>
      <c r="J104" s="153"/>
    </row>
    <row r="105" spans="1:10" s="12" customFormat="1" ht="15" hidden="1">
      <c r="A105" s="100"/>
      <c r="B105" s="3">
        <v>2275</v>
      </c>
      <c r="C105" s="113" t="s">
        <v>151</v>
      </c>
      <c r="D105" s="30">
        <f t="shared" si="4"/>
        <v>0</v>
      </c>
      <c r="E105" s="30">
        <f t="shared" si="4"/>
        <v>0</v>
      </c>
      <c r="F105" s="153"/>
      <c r="G105" s="153"/>
      <c r="H105" s="153"/>
      <c r="I105" s="153"/>
      <c r="J105" s="153"/>
    </row>
    <row r="106" spans="1:10" s="12" customFormat="1" ht="26.25" hidden="1">
      <c r="A106" s="100"/>
      <c r="B106" s="3">
        <v>2282</v>
      </c>
      <c r="C106" s="113" t="s">
        <v>41</v>
      </c>
      <c r="D106" s="30">
        <f t="shared" si="4"/>
        <v>0</v>
      </c>
      <c r="E106" s="30">
        <f t="shared" si="4"/>
        <v>0</v>
      </c>
      <c r="F106" s="153"/>
      <c r="G106" s="153"/>
      <c r="H106" s="153"/>
      <c r="I106" s="153"/>
      <c r="J106" s="153"/>
    </row>
    <row r="107" spans="1:10" s="12" customFormat="1" ht="15" hidden="1">
      <c r="A107" s="100"/>
      <c r="B107" s="3"/>
      <c r="C107" s="113"/>
      <c r="D107" s="30"/>
      <c r="E107" s="30"/>
      <c r="F107" s="153"/>
      <c r="G107" s="153"/>
      <c r="H107" s="153"/>
      <c r="I107" s="153"/>
      <c r="J107" s="153"/>
    </row>
    <row r="108" spans="1:10" s="12" customFormat="1" ht="15" hidden="1">
      <c r="A108" s="100"/>
      <c r="B108" s="3"/>
      <c r="C108" s="113"/>
      <c r="D108" s="30"/>
      <c r="E108" s="30"/>
      <c r="F108" s="153"/>
      <c r="G108" s="153"/>
      <c r="H108" s="153"/>
      <c r="I108" s="153"/>
      <c r="J108" s="153"/>
    </row>
    <row r="109" spans="1:10" s="12" customFormat="1" ht="15" hidden="1">
      <c r="A109" s="100"/>
      <c r="B109" s="157"/>
      <c r="C109" s="158"/>
      <c r="D109" s="30"/>
      <c r="E109" s="30"/>
      <c r="F109" s="153"/>
      <c r="G109" s="153"/>
      <c r="H109" s="153"/>
      <c r="I109" s="153"/>
      <c r="J109" s="153"/>
    </row>
    <row r="110" spans="1:10" s="12" customFormat="1" ht="15" hidden="1">
      <c r="A110" s="100"/>
      <c r="B110" s="3"/>
      <c r="C110" s="113"/>
      <c r="D110" s="151"/>
      <c r="E110" s="30"/>
      <c r="F110" s="152"/>
      <c r="G110" s="152"/>
      <c r="H110" s="152"/>
      <c r="I110" s="152"/>
      <c r="J110" s="152"/>
    </row>
    <row r="111" spans="1:10" s="12" customFormat="1" ht="15" hidden="1">
      <c r="A111" s="100"/>
      <c r="B111" s="3"/>
      <c r="C111" s="113"/>
      <c r="D111" s="30"/>
      <c r="E111" s="30"/>
      <c r="F111" s="153"/>
      <c r="G111" s="153"/>
      <c r="H111" s="153"/>
      <c r="I111" s="153"/>
      <c r="J111" s="153"/>
    </row>
    <row r="112" spans="1:10" s="12" customFormat="1" ht="15" hidden="1">
      <c r="A112" s="100"/>
      <c r="B112" s="3"/>
      <c r="C112" s="113" t="s">
        <v>2</v>
      </c>
      <c r="D112" s="30"/>
      <c r="E112" s="30"/>
      <c r="F112" s="153"/>
      <c r="G112" s="153"/>
      <c r="H112" s="153"/>
      <c r="I112" s="153"/>
      <c r="J112" s="153"/>
    </row>
    <row r="113" spans="1:10" s="12" customFormat="1" ht="15" hidden="1">
      <c r="A113" s="100"/>
      <c r="B113" s="3">
        <v>2800</v>
      </c>
      <c r="C113" s="113" t="s">
        <v>110</v>
      </c>
      <c r="D113" s="30"/>
      <c r="E113" s="30"/>
      <c r="F113" s="153"/>
      <c r="G113" s="153"/>
      <c r="H113" s="153"/>
      <c r="I113" s="153"/>
      <c r="J113" s="153"/>
    </row>
    <row r="114" spans="1:10" s="12" customFormat="1" ht="15" hidden="1">
      <c r="A114" s="159" t="s">
        <v>153</v>
      </c>
      <c r="B114" s="3">
        <v>3110</v>
      </c>
      <c r="C114" s="113" t="s">
        <v>111</v>
      </c>
      <c r="D114" s="30"/>
      <c r="E114" s="30"/>
      <c r="F114" s="153"/>
      <c r="G114" s="153"/>
      <c r="H114" s="153"/>
      <c r="I114" s="153"/>
      <c r="J114" s="153"/>
    </row>
    <row r="115" spans="1:10" s="12" customFormat="1" ht="15" hidden="1">
      <c r="A115" s="100"/>
      <c r="B115" s="3">
        <v>3120</v>
      </c>
      <c r="C115" s="113" t="s">
        <v>43</v>
      </c>
      <c r="D115" s="30"/>
      <c r="E115" s="30"/>
      <c r="F115" s="153"/>
      <c r="G115" s="153"/>
      <c r="H115" s="153"/>
      <c r="I115" s="153"/>
      <c r="J115" s="153"/>
    </row>
    <row r="116" spans="1:10" s="12" customFormat="1" ht="15" hidden="1">
      <c r="A116" s="100"/>
      <c r="B116" s="3">
        <v>3130</v>
      </c>
      <c r="C116" s="113" t="s">
        <v>44</v>
      </c>
      <c r="D116" s="30"/>
      <c r="E116" s="30"/>
      <c r="F116" s="153"/>
      <c r="G116" s="153"/>
      <c r="H116" s="153"/>
      <c r="I116" s="153"/>
      <c r="J116" s="153"/>
    </row>
    <row r="117" spans="1:10" s="12" customFormat="1" ht="15" hidden="1">
      <c r="A117" s="100"/>
      <c r="B117" s="3">
        <v>3140</v>
      </c>
      <c r="C117" s="113" t="s">
        <v>45</v>
      </c>
      <c r="D117" s="30"/>
      <c r="E117" s="30"/>
      <c r="F117" s="153"/>
      <c r="G117" s="153"/>
      <c r="H117" s="153"/>
      <c r="I117" s="153"/>
      <c r="J117" s="153"/>
    </row>
    <row r="118" spans="1:10" s="12" customFormat="1" ht="15" hidden="1">
      <c r="A118" s="100"/>
      <c r="B118" s="3">
        <v>3150</v>
      </c>
      <c r="C118" s="113" t="s">
        <v>46</v>
      </c>
      <c r="D118" s="148"/>
      <c r="E118" s="30"/>
      <c r="F118" s="154"/>
      <c r="G118" s="154"/>
      <c r="H118" s="154"/>
      <c r="I118" s="154"/>
      <c r="J118" s="154"/>
    </row>
    <row r="119" spans="1:10" s="12" customFormat="1" ht="15" hidden="1">
      <c r="A119" s="100"/>
      <c r="B119" s="3">
        <v>3160</v>
      </c>
      <c r="C119" s="113" t="s">
        <v>112</v>
      </c>
      <c r="D119" s="30"/>
      <c r="E119" s="30"/>
      <c r="F119" s="153"/>
      <c r="G119" s="153"/>
      <c r="H119" s="153"/>
      <c r="I119" s="153"/>
      <c r="J119" s="153"/>
    </row>
    <row r="120" spans="1:10" s="12" customFormat="1" ht="15" hidden="1">
      <c r="A120" s="100"/>
      <c r="B120" s="3">
        <v>3210</v>
      </c>
      <c r="C120" s="113" t="s">
        <v>47</v>
      </c>
      <c r="D120" s="30"/>
      <c r="E120" s="30"/>
      <c r="F120" s="153"/>
      <c r="G120" s="153"/>
      <c r="H120" s="153"/>
      <c r="I120" s="153"/>
      <c r="J120" s="153"/>
    </row>
    <row r="121" spans="1:10" s="12" customFormat="1" ht="15" hidden="1">
      <c r="A121" s="100"/>
      <c r="B121" s="3">
        <v>3220</v>
      </c>
      <c r="C121" s="113" t="s">
        <v>48</v>
      </c>
      <c r="D121" s="30"/>
      <c r="E121" s="30"/>
      <c r="F121" s="153"/>
      <c r="G121" s="153"/>
      <c r="H121" s="153"/>
      <c r="I121" s="153"/>
      <c r="J121" s="153"/>
    </row>
    <row r="122" spans="1:10" s="12" customFormat="1" ht="26.25" hidden="1">
      <c r="A122" s="100"/>
      <c r="B122" s="3">
        <v>3230</v>
      </c>
      <c r="C122" s="113" t="s">
        <v>113</v>
      </c>
      <c r="D122" s="30"/>
      <c r="E122" s="30"/>
      <c r="F122" s="153"/>
      <c r="G122" s="153"/>
      <c r="H122" s="153"/>
      <c r="I122" s="153"/>
      <c r="J122" s="153"/>
    </row>
    <row r="123" spans="1:10" s="12" customFormat="1" ht="15" hidden="1">
      <c r="A123" s="100"/>
      <c r="B123" s="3">
        <v>3240</v>
      </c>
      <c r="C123" s="113" t="s">
        <v>49</v>
      </c>
      <c r="D123" s="30"/>
      <c r="E123" s="30"/>
      <c r="F123" s="153"/>
      <c r="G123" s="153"/>
      <c r="H123" s="153"/>
      <c r="I123" s="153"/>
      <c r="J123" s="153"/>
    </row>
    <row r="124" spans="1:10" s="12" customFormat="1" ht="15" hidden="1">
      <c r="A124" s="100"/>
      <c r="B124" s="3">
        <v>9000</v>
      </c>
      <c r="C124" s="113" t="s">
        <v>50</v>
      </c>
      <c r="D124" s="30"/>
      <c r="E124" s="30"/>
      <c r="F124" s="153"/>
      <c r="G124" s="153"/>
      <c r="H124" s="153"/>
      <c r="I124" s="153"/>
      <c r="J124" s="153"/>
    </row>
    <row r="125" spans="1:10" s="12" customFormat="1" ht="15">
      <c r="A125" s="100"/>
      <c r="B125" s="149"/>
      <c r="C125" s="150" t="s">
        <v>212</v>
      </c>
      <c r="D125" s="148">
        <f>SUM(D98:D112)-D107+D114-D101</f>
        <v>63253</v>
      </c>
      <c r="E125" s="148">
        <f>SUM(E98:E112)-E107+E114-E101</f>
        <v>41324.23</v>
      </c>
      <c r="F125" s="148">
        <f>SUM(F91:F124)-F101</f>
        <v>0</v>
      </c>
      <c r="G125" s="148">
        <f>SUM(G91:G124)-G101</f>
        <v>0</v>
      </c>
      <c r="H125" s="148">
        <f>SUM(H91:H124)-H101</f>
        <v>0</v>
      </c>
      <c r="I125" s="154"/>
      <c r="J125" s="154"/>
    </row>
    <row r="126" s="12" customFormat="1" ht="15"/>
    <row r="127" s="2" customFormat="1" ht="15"/>
    <row r="128" s="2" customFormat="1" ht="15"/>
    <row r="129" s="2" customFormat="1" ht="15"/>
    <row r="130" s="22" customFormat="1" ht="15"/>
    <row r="131" s="22" customFormat="1" ht="15"/>
    <row r="132" s="22" customFormat="1" ht="15"/>
    <row r="133" s="22" customFormat="1" ht="15"/>
    <row r="134" s="22" customFormat="1" ht="15"/>
    <row r="135" s="22" customFormat="1" ht="15"/>
    <row r="136" s="22" customFormat="1" ht="15"/>
    <row r="137" s="22" customFormat="1" ht="15"/>
    <row r="138" s="22" customFormat="1" ht="15"/>
    <row r="139" s="22" customFormat="1" ht="15"/>
    <row r="140" s="22" customFormat="1" ht="15"/>
    <row r="141" s="22" customFormat="1" ht="15"/>
    <row r="142" s="22" customFormat="1" ht="15"/>
    <row r="143" s="22" customFormat="1" ht="15"/>
    <row r="144" s="22" customFormat="1" ht="15"/>
    <row r="145" s="22" customFormat="1" ht="15"/>
    <row r="146" s="22" customFormat="1" ht="15"/>
    <row r="147" s="22" customFormat="1" ht="15"/>
    <row r="148" s="22" customFormat="1" ht="15"/>
    <row r="149" s="22" customFormat="1" ht="15"/>
    <row r="150" s="22" customFormat="1" ht="15"/>
    <row r="151" s="22" customFormat="1" ht="15"/>
    <row r="152" s="22" customFormat="1" ht="15"/>
    <row r="153" s="22" customFormat="1" ht="15"/>
    <row r="154" s="22" customFormat="1" ht="15"/>
    <row r="155" s="22" customFormat="1" ht="15"/>
    <row r="156" s="22" customFormat="1" ht="15"/>
    <row r="157" s="22" customFormat="1" ht="15"/>
    <row r="158" s="22" customFormat="1" ht="15"/>
    <row r="159" s="22" customFormat="1" ht="15"/>
    <row r="160" s="22" customFormat="1" ht="15"/>
    <row r="161" s="22" customFormat="1" ht="15"/>
    <row r="162" s="22" customFormat="1" ht="15"/>
    <row r="163" s="22" customFormat="1" ht="15"/>
    <row r="164" s="22" customFormat="1" ht="15"/>
    <row r="165" s="22" customFormat="1" ht="15"/>
    <row r="166" s="22" customFormat="1" ht="15"/>
    <row r="167" s="22" customFormat="1" ht="15"/>
    <row r="168" s="22" customFormat="1" ht="15"/>
    <row r="169" s="22" customFormat="1" ht="15"/>
    <row r="170" s="22" customFormat="1" ht="15"/>
    <row r="171" s="22" customFormat="1" ht="15"/>
    <row r="172" s="22" customFormat="1" ht="15"/>
    <row r="173" s="22" customFormat="1" ht="15"/>
    <row r="174" s="22" customFormat="1" ht="15"/>
    <row r="175" s="22" customFormat="1" ht="15"/>
    <row r="176" s="22" customFormat="1" ht="15"/>
    <row r="177" s="22" customFormat="1" ht="15"/>
  </sheetData>
  <sheetProtection/>
  <mergeCells count="25">
    <mergeCell ref="B2:K2"/>
    <mergeCell ref="B4:G4"/>
    <mergeCell ref="G6:G7"/>
    <mergeCell ref="K6:K7"/>
    <mergeCell ref="C6:C7"/>
    <mergeCell ref="I6:J6"/>
    <mergeCell ref="H6:H7"/>
    <mergeCell ref="E6:E7"/>
    <mergeCell ref="F6:F7"/>
    <mergeCell ref="C42:C44"/>
    <mergeCell ref="D42:H42"/>
    <mergeCell ref="D43:D44"/>
    <mergeCell ref="E43:E44"/>
    <mergeCell ref="F43:G43"/>
    <mergeCell ref="H43:H44"/>
    <mergeCell ref="A6:A7"/>
    <mergeCell ref="A42:A44"/>
    <mergeCell ref="I42:M42"/>
    <mergeCell ref="I43:I44"/>
    <mergeCell ref="J43:J44"/>
    <mergeCell ref="K43:L43"/>
    <mergeCell ref="M43:M44"/>
    <mergeCell ref="B6:B7"/>
    <mergeCell ref="D6:D7"/>
    <mergeCell ref="B42:B44"/>
  </mergeCells>
  <printOptions horizontalCentered="1"/>
  <pageMargins left="0" right="0" top="0.37" bottom="0" header="0" footer="0"/>
  <pageSetup fitToHeight="1" fitToWidth="1" horizontalDpi="600" verticalDpi="600" orientation="landscape" paperSize="9" scale="6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3" tint="-0.24997000396251678"/>
    <pageSetUpPr fitToPage="1"/>
  </sheetPr>
  <dimension ref="A1:J180"/>
  <sheetViews>
    <sheetView view="pageBreakPreview" zoomScale="85" zoomScaleSheetLayoutView="85" zoomScalePageLayoutView="0" workbookViewId="0" topLeftCell="A8">
      <selection activeCell="A1" sqref="A1:IV7"/>
    </sheetView>
  </sheetViews>
  <sheetFormatPr defaultColWidth="9.00390625" defaultRowHeight="15.75"/>
  <cols>
    <col min="1" max="1" width="8.625" style="119" customWidth="1"/>
    <col min="2" max="2" width="50.375" style="0" customWidth="1"/>
    <col min="3" max="3" width="10.625" style="0" customWidth="1"/>
    <col min="4" max="4" width="12.00390625" style="0" customWidth="1"/>
    <col min="5" max="5" width="11.25390625" style="0" customWidth="1"/>
    <col min="6" max="6" width="11.625" style="0" customWidth="1"/>
    <col min="7" max="7" width="11.375" style="0" customWidth="1"/>
    <col min="8" max="8" width="11.25390625" style="0" customWidth="1"/>
    <col min="9" max="9" width="34.625" style="0" customWidth="1"/>
    <col min="10" max="10" width="9.875" style="0" customWidth="1"/>
    <col min="11" max="11" width="10.00390625" style="0" customWidth="1"/>
    <col min="12" max="12" width="10.50390625" style="0" customWidth="1"/>
  </cols>
  <sheetData>
    <row r="1" spans="1:7" s="42" customFormat="1" ht="15" customHeight="1" hidden="1">
      <c r="A1" s="68" t="s">
        <v>127</v>
      </c>
      <c r="B1" s="207" t="s">
        <v>192</v>
      </c>
      <c r="C1" s="207"/>
      <c r="D1" s="207"/>
      <c r="E1" s="207"/>
      <c r="F1" s="207"/>
      <c r="G1" s="207"/>
    </row>
    <row r="2" spans="1:7" s="42" customFormat="1" ht="10.5" customHeight="1" hidden="1">
      <c r="A2" s="68"/>
      <c r="B2" s="207"/>
      <c r="C2" s="207"/>
      <c r="D2" s="207"/>
      <c r="E2" s="207"/>
      <c r="F2" s="207"/>
      <c r="G2" s="207"/>
    </row>
    <row r="3" spans="1:9" s="42" customFormat="1" ht="105" customHeight="1" hidden="1">
      <c r="A3" s="3" t="s">
        <v>24</v>
      </c>
      <c r="B3" s="183" t="s">
        <v>98</v>
      </c>
      <c r="C3" s="183" t="s">
        <v>101</v>
      </c>
      <c r="D3" s="183" t="s">
        <v>99</v>
      </c>
      <c r="E3" s="183" t="s">
        <v>169</v>
      </c>
      <c r="F3" s="374" t="s">
        <v>102</v>
      </c>
      <c r="G3" s="374"/>
      <c r="H3" s="374" t="s">
        <v>100</v>
      </c>
      <c r="I3" s="374"/>
    </row>
    <row r="4" spans="1:9" s="42" customFormat="1" ht="15" customHeight="1" hidden="1">
      <c r="A4" s="3">
        <v>1</v>
      </c>
      <c r="B4" s="183">
        <v>2</v>
      </c>
      <c r="C4" s="183">
        <v>3</v>
      </c>
      <c r="D4" s="183">
        <v>4</v>
      </c>
      <c r="E4" s="183">
        <v>5</v>
      </c>
      <c r="F4" s="374">
        <v>6</v>
      </c>
      <c r="G4" s="374"/>
      <c r="H4" s="374">
        <v>7</v>
      </c>
      <c r="I4" s="374"/>
    </row>
    <row r="5" spans="1:9" s="42" customFormat="1" ht="31.5" customHeight="1" hidden="1">
      <c r="A5" s="265"/>
      <c r="B5" s="266"/>
      <c r="C5" s="266"/>
      <c r="D5" s="266"/>
      <c r="E5" s="266"/>
      <c r="F5" s="374"/>
      <c r="G5" s="374"/>
      <c r="H5" s="374"/>
      <c r="I5" s="374"/>
    </row>
    <row r="6" spans="1:9" s="42" customFormat="1" ht="77.25" customHeight="1" hidden="1">
      <c r="A6" s="3" t="s">
        <v>51</v>
      </c>
      <c r="B6" s="183" t="s">
        <v>51</v>
      </c>
      <c r="C6" s="183" t="s">
        <v>51</v>
      </c>
      <c r="D6" s="236" t="s">
        <v>51</v>
      </c>
      <c r="E6" s="236" t="s">
        <v>51</v>
      </c>
      <c r="F6" s="386" t="s">
        <v>51</v>
      </c>
      <c r="G6" s="386"/>
      <c r="H6" s="324" t="s">
        <v>51</v>
      </c>
      <c r="I6" s="305"/>
    </row>
    <row r="7" spans="1:9" s="42" customFormat="1" ht="15" customHeight="1" hidden="1">
      <c r="A7" s="267"/>
      <c r="B7" s="268" t="s">
        <v>2</v>
      </c>
      <c r="C7" s="269"/>
      <c r="D7" s="270" t="str">
        <f>D6</f>
        <v>-</v>
      </c>
      <c r="E7" s="270" t="str">
        <f>E6</f>
        <v>-</v>
      </c>
      <c r="F7" s="387" t="str">
        <f>F6</f>
        <v>-</v>
      </c>
      <c r="G7" s="387"/>
      <c r="H7" s="382"/>
      <c r="I7" s="382"/>
    </row>
    <row r="8" spans="1:7" s="12" customFormat="1" ht="15">
      <c r="A8" s="68"/>
      <c r="B8" s="8"/>
      <c r="C8" s="8"/>
      <c r="D8" s="8"/>
      <c r="E8" s="8"/>
      <c r="F8" s="8"/>
      <c r="G8" s="8"/>
    </row>
    <row r="9" spans="1:7" s="12" customFormat="1" ht="15">
      <c r="A9" s="68" t="s">
        <v>230</v>
      </c>
      <c r="B9" s="8" t="s">
        <v>274</v>
      </c>
      <c r="C9" s="8"/>
      <c r="D9" s="8"/>
      <c r="E9" s="8"/>
      <c r="F9" s="8"/>
      <c r="G9" s="8"/>
    </row>
    <row r="10" spans="1:7" s="12" customFormat="1" ht="15">
      <c r="A10" s="68"/>
      <c r="B10" s="8"/>
      <c r="C10" s="8"/>
      <c r="D10" s="8"/>
      <c r="E10" s="8"/>
      <c r="F10" s="8"/>
      <c r="G10" s="8"/>
    </row>
    <row r="11" spans="1:9" s="12" customFormat="1" ht="32.25" customHeight="1">
      <c r="A11" s="79" t="s">
        <v>128</v>
      </c>
      <c r="B11" s="310" t="s">
        <v>275</v>
      </c>
      <c r="C11" s="310"/>
      <c r="D11" s="310"/>
      <c r="E11" s="310"/>
      <c r="F11" s="310"/>
      <c r="G11" s="310"/>
      <c r="H11" s="310"/>
      <c r="I11" s="310"/>
    </row>
    <row r="12" spans="1:9" s="12" customFormat="1" ht="141" customHeight="1">
      <c r="A12" s="68"/>
      <c r="B12" s="381" t="s">
        <v>314</v>
      </c>
      <c r="C12" s="381"/>
      <c r="D12" s="381"/>
      <c r="E12" s="381"/>
      <c r="F12" s="381"/>
      <c r="G12" s="381"/>
      <c r="H12" s="381"/>
      <c r="I12" s="381"/>
    </row>
    <row r="13" spans="1:7" s="12" customFormat="1" ht="12" customHeight="1">
      <c r="A13" s="68"/>
      <c r="B13" s="8"/>
      <c r="C13" s="8"/>
      <c r="D13" s="8"/>
      <c r="E13" s="8"/>
      <c r="F13" s="8"/>
      <c r="G13" s="8"/>
    </row>
    <row r="14" spans="1:10" s="42" customFormat="1" ht="15" hidden="1">
      <c r="A14" s="68"/>
      <c r="B14" s="207"/>
      <c r="C14" s="207"/>
      <c r="D14" s="207"/>
      <c r="E14" s="207"/>
      <c r="F14" s="207"/>
      <c r="G14" s="207"/>
      <c r="J14" s="55"/>
    </row>
    <row r="15" spans="1:7" s="42" customFormat="1" ht="22.5" customHeight="1" hidden="1">
      <c r="A15" s="68"/>
      <c r="B15" s="207"/>
      <c r="C15" s="207"/>
      <c r="D15" s="207"/>
      <c r="E15" s="207"/>
      <c r="F15" s="207"/>
      <c r="G15" s="207"/>
    </row>
    <row r="16" s="2" customFormat="1" ht="15">
      <c r="A16" s="12"/>
    </row>
    <row r="17" spans="1:9" s="2" customFormat="1" ht="33.75" customHeight="1">
      <c r="A17" s="208"/>
      <c r="B17" s="9" t="s">
        <v>180</v>
      </c>
      <c r="E17" s="384"/>
      <c r="F17" s="384"/>
      <c r="G17" s="35"/>
      <c r="H17" s="388" t="s">
        <v>181</v>
      </c>
      <c r="I17" s="388"/>
    </row>
    <row r="18" spans="1:9" s="2" customFormat="1" ht="16.5" customHeight="1">
      <c r="A18" s="196"/>
      <c r="E18" s="383" t="s">
        <v>8</v>
      </c>
      <c r="F18" s="383"/>
      <c r="H18" s="385" t="s">
        <v>35</v>
      </c>
      <c r="I18" s="385"/>
    </row>
    <row r="19" spans="1:9" s="2" customFormat="1" ht="30.75">
      <c r="A19" s="208"/>
      <c r="B19" s="33" t="s">
        <v>315</v>
      </c>
      <c r="E19" s="384"/>
      <c r="F19" s="384"/>
      <c r="G19" s="35"/>
      <c r="H19" s="388" t="s">
        <v>316</v>
      </c>
      <c r="I19" s="388"/>
    </row>
    <row r="20" spans="1:9" s="2" customFormat="1" ht="30" customHeight="1">
      <c r="A20" s="196"/>
      <c r="E20" s="383" t="s">
        <v>8</v>
      </c>
      <c r="F20" s="383"/>
      <c r="H20" s="383" t="s">
        <v>35</v>
      </c>
      <c r="I20" s="383"/>
    </row>
    <row r="21" spans="1:9" s="2" customFormat="1" ht="30.75" hidden="1">
      <c r="A21" s="208"/>
      <c r="B21" s="33" t="s">
        <v>52</v>
      </c>
      <c r="E21" s="384"/>
      <c r="F21" s="384"/>
      <c r="G21" s="35"/>
      <c r="H21" s="388" t="s">
        <v>53</v>
      </c>
      <c r="I21" s="388"/>
    </row>
    <row r="22" spans="1:9" s="2" customFormat="1" ht="30" customHeight="1" hidden="1">
      <c r="A22" s="196"/>
      <c r="E22" s="383" t="s">
        <v>8</v>
      </c>
      <c r="F22" s="383"/>
      <c r="H22" s="383" t="s">
        <v>35</v>
      </c>
      <c r="I22" s="383"/>
    </row>
    <row r="23" s="2" customFormat="1" ht="15">
      <c r="A23" s="12"/>
    </row>
    <row r="24" s="2" customFormat="1" ht="15">
      <c r="A24" s="12"/>
    </row>
    <row r="25" s="2" customFormat="1" ht="15">
      <c r="A25" s="12"/>
    </row>
    <row r="26" s="2" customFormat="1" ht="15">
      <c r="A26" s="12"/>
    </row>
    <row r="27" s="2" customFormat="1" ht="15">
      <c r="A27" s="12"/>
    </row>
    <row r="28" s="2" customFormat="1" ht="15">
      <c r="A28" s="12"/>
    </row>
    <row r="29" s="2" customFormat="1" ht="15">
      <c r="A29" s="12"/>
    </row>
    <row r="30" s="2" customFormat="1" ht="15">
      <c r="A30" s="12"/>
    </row>
    <row r="31" s="2" customFormat="1" ht="15">
      <c r="A31" s="12"/>
    </row>
    <row r="32" s="2" customFormat="1" ht="15">
      <c r="A32" s="12"/>
    </row>
    <row r="33" s="2" customFormat="1" ht="15">
      <c r="A33" s="12"/>
    </row>
    <row r="34" s="2" customFormat="1" ht="15">
      <c r="A34" s="12"/>
    </row>
    <row r="35" s="2" customFormat="1" ht="15">
      <c r="A35" s="12"/>
    </row>
    <row r="36" s="2" customFormat="1" ht="15">
      <c r="A36" s="12"/>
    </row>
    <row r="37" s="2" customFormat="1" ht="15">
      <c r="A37" s="12"/>
    </row>
    <row r="38" s="2" customFormat="1" ht="15">
      <c r="A38" s="12"/>
    </row>
    <row r="39" s="2" customFormat="1" ht="15">
      <c r="A39" s="12"/>
    </row>
    <row r="40" s="2" customFormat="1" ht="15">
      <c r="A40" s="12"/>
    </row>
    <row r="41" s="2" customFormat="1" ht="15">
      <c r="A41" s="12"/>
    </row>
    <row r="42" s="2" customFormat="1" ht="15">
      <c r="A42" s="12"/>
    </row>
    <row r="43" s="2" customFormat="1" ht="15">
      <c r="A43" s="12"/>
    </row>
    <row r="44" s="2" customFormat="1" ht="15">
      <c r="A44" s="12"/>
    </row>
    <row r="45" s="2" customFormat="1" ht="15">
      <c r="A45" s="12"/>
    </row>
    <row r="46" s="2" customFormat="1" ht="15">
      <c r="A46" s="12"/>
    </row>
    <row r="47" s="2" customFormat="1" ht="15">
      <c r="A47" s="12"/>
    </row>
    <row r="48" s="2" customFormat="1" ht="15">
      <c r="A48" s="12"/>
    </row>
    <row r="49" s="2" customFormat="1" ht="15">
      <c r="A49" s="12"/>
    </row>
    <row r="50" s="2" customFormat="1" ht="15">
      <c r="A50" s="12"/>
    </row>
    <row r="51" s="2" customFormat="1" ht="15">
      <c r="A51" s="12"/>
    </row>
    <row r="52" s="2" customFormat="1" ht="15">
      <c r="A52" s="12"/>
    </row>
    <row r="53" s="2" customFormat="1" ht="15">
      <c r="A53" s="12"/>
    </row>
    <row r="54" s="2" customFormat="1" ht="15">
      <c r="A54" s="12"/>
    </row>
    <row r="55" s="2" customFormat="1" ht="15">
      <c r="A55" s="12"/>
    </row>
    <row r="56" s="2" customFormat="1" ht="15">
      <c r="A56" s="12"/>
    </row>
    <row r="57" s="2" customFormat="1" ht="15">
      <c r="A57" s="12"/>
    </row>
    <row r="58" s="2" customFormat="1" ht="15">
      <c r="A58" s="12"/>
    </row>
    <row r="59" s="2" customFormat="1" ht="15">
      <c r="A59" s="12"/>
    </row>
    <row r="60" s="2" customFormat="1" ht="15">
      <c r="A60" s="12"/>
    </row>
    <row r="61" s="2" customFormat="1" ht="15">
      <c r="A61" s="12"/>
    </row>
    <row r="62" s="2" customFormat="1" ht="15">
      <c r="A62" s="12"/>
    </row>
    <row r="63" s="2" customFormat="1" ht="15">
      <c r="A63" s="12"/>
    </row>
    <row r="64" s="2" customFormat="1" ht="15">
      <c r="A64" s="12"/>
    </row>
    <row r="65" s="2" customFormat="1" ht="15">
      <c r="A65" s="12"/>
    </row>
    <row r="66" s="2" customFormat="1" ht="15">
      <c r="A66" s="12"/>
    </row>
    <row r="67" s="2" customFormat="1" ht="15">
      <c r="A67" s="12"/>
    </row>
    <row r="68" s="2" customFormat="1" ht="15">
      <c r="A68" s="12"/>
    </row>
    <row r="69" s="2" customFormat="1" ht="15">
      <c r="A69" s="12"/>
    </row>
    <row r="70" s="2" customFormat="1" ht="15">
      <c r="A70" s="12"/>
    </row>
    <row r="71" s="2" customFormat="1" ht="15">
      <c r="A71" s="12"/>
    </row>
    <row r="72" s="2" customFormat="1" ht="15">
      <c r="A72" s="12"/>
    </row>
    <row r="73" s="2" customFormat="1" ht="15">
      <c r="A73" s="12"/>
    </row>
    <row r="74" s="2" customFormat="1" ht="15">
      <c r="A74" s="12"/>
    </row>
    <row r="75" s="2" customFormat="1" ht="15">
      <c r="A75" s="12"/>
    </row>
    <row r="76" s="2" customFormat="1" ht="15">
      <c r="A76" s="12"/>
    </row>
    <row r="77" s="2" customFormat="1" ht="15">
      <c r="A77" s="12"/>
    </row>
    <row r="78" s="2" customFormat="1" ht="15">
      <c r="A78" s="12"/>
    </row>
    <row r="79" s="2" customFormat="1" ht="15">
      <c r="A79" s="12"/>
    </row>
    <row r="80" s="2" customFormat="1" ht="15">
      <c r="A80" s="12"/>
    </row>
    <row r="81" s="2" customFormat="1" ht="15">
      <c r="A81" s="12"/>
    </row>
    <row r="82" s="2" customFormat="1" ht="15">
      <c r="A82" s="12"/>
    </row>
    <row r="83" s="2" customFormat="1" ht="15">
      <c r="A83" s="12"/>
    </row>
    <row r="84" s="2" customFormat="1" ht="15">
      <c r="A84" s="12"/>
    </row>
    <row r="85" s="2" customFormat="1" ht="15">
      <c r="A85" s="12"/>
    </row>
    <row r="86" s="2" customFormat="1" ht="15">
      <c r="A86" s="12"/>
    </row>
    <row r="87" s="2" customFormat="1" ht="15">
      <c r="A87" s="12"/>
    </row>
    <row r="88" s="2" customFormat="1" ht="15">
      <c r="A88" s="12"/>
    </row>
    <row r="89" s="2" customFormat="1" ht="15">
      <c r="A89" s="12"/>
    </row>
    <row r="90" s="2" customFormat="1" ht="15">
      <c r="A90" s="12"/>
    </row>
    <row r="91" s="2" customFormat="1" ht="15">
      <c r="A91" s="12"/>
    </row>
    <row r="92" s="2" customFormat="1" ht="15">
      <c r="A92" s="12"/>
    </row>
    <row r="93" s="2" customFormat="1" ht="15">
      <c r="A93" s="12"/>
    </row>
    <row r="94" s="2" customFormat="1" ht="15">
      <c r="A94" s="12"/>
    </row>
    <row r="95" s="2" customFormat="1" ht="15">
      <c r="A95" s="12"/>
    </row>
    <row r="96" s="2" customFormat="1" ht="15">
      <c r="A96" s="12"/>
    </row>
    <row r="97" s="2" customFormat="1" ht="15">
      <c r="A97" s="12"/>
    </row>
    <row r="98" s="2" customFormat="1" ht="15">
      <c r="A98" s="12"/>
    </row>
    <row r="99" s="2" customFormat="1" ht="15">
      <c r="A99" s="12"/>
    </row>
    <row r="100" s="2" customFormat="1" ht="15">
      <c r="A100" s="12"/>
    </row>
    <row r="101" s="2" customFormat="1" ht="15">
      <c r="A101" s="12"/>
    </row>
    <row r="102" s="2" customFormat="1" ht="15">
      <c r="A102" s="12"/>
    </row>
    <row r="103" s="2" customFormat="1" ht="15">
      <c r="A103" s="12"/>
    </row>
    <row r="104" s="2" customFormat="1" ht="15">
      <c r="A104" s="12"/>
    </row>
    <row r="105" s="2" customFormat="1" ht="15">
      <c r="A105" s="12"/>
    </row>
    <row r="106" s="2" customFormat="1" ht="15">
      <c r="A106" s="12"/>
    </row>
    <row r="107" s="2" customFormat="1" ht="15">
      <c r="A107" s="12"/>
    </row>
    <row r="108" s="2" customFormat="1" ht="15">
      <c r="A108" s="12"/>
    </row>
    <row r="109" s="2" customFormat="1" ht="15">
      <c r="A109" s="12"/>
    </row>
    <row r="110" s="2" customFormat="1" ht="15">
      <c r="A110" s="12"/>
    </row>
    <row r="111" s="2" customFormat="1" ht="15">
      <c r="A111" s="12"/>
    </row>
    <row r="112" s="2" customFormat="1" ht="15">
      <c r="A112" s="12"/>
    </row>
    <row r="113" s="2" customFormat="1" ht="15">
      <c r="A113" s="12"/>
    </row>
    <row r="114" s="2" customFormat="1" ht="15">
      <c r="A114" s="12"/>
    </row>
    <row r="115" s="2" customFormat="1" ht="15">
      <c r="A115" s="12"/>
    </row>
    <row r="116" s="2" customFormat="1" ht="15">
      <c r="A116" s="12"/>
    </row>
    <row r="117" s="2" customFormat="1" ht="15">
      <c r="A117" s="12"/>
    </row>
    <row r="118" s="2" customFormat="1" ht="15">
      <c r="A118" s="12"/>
    </row>
    <row r="119" s="2" customFormat="1" ht="15">
      <c r="A119" s="12"/>
    </row>
    <row r="120" s="2" customFormat="1" ht="15">
      <c r="A120" s="12"/>
    </row>
    <row r="121" s="2" customFormat="1" ht="15">
      <c r="A121" s="12"/>
    </row>
    <row r="122" s="2" customFormat="1" ht="15">
      <c r="A122" s="12"/>
    </row>
    <row r="123" s="2" customFormat="1" ht="15">
      <c r="A123" s="12"/>
    </row>
    <row r="124" s="2" customFormat="1" ht="15">
      <c r="A124" s="12"/>
    </row>
    <row r="125" s="2" customFormat="1" ht="15">
      <c r="A125" s="12"/>
    </row>
    <row r="126" s="2" customFormat="1" ht="15">
      <c r="A126" s="12"/>
    </row>
    <row r="127" s="2" customFormat="1" ht="15">
      <c r="A127" s="12"/>
    </row>
    <row r="128" s="2" customFormat="1" ht="15">
      <c r="A128" s="12"/>
    </row>
    <row r="129" s="2" customFormat="1" ht="15">
      <c r="A129" s="12"/>
    </row>
    <row r="130" s="22" customFormat="1" ht="15">
      <c r="A130" s="23"/>
    </row>
    <row r="131" s="22" customFormat="1" ht="15">
      <c r="A131" s="23"/>
    </row>
    <row r="132" s="22" customFormat="1" ht="15">
      <c r="A132" s="23"/>
    </row>
    <row r="133" s="22" customFormat="1" ht="15">
      <c r="A133" s="23"/>
    </row>
    <row r="134" s="22" customFormat="1" ht="15">
      <c r="A134" s="23"/>
    </row>
    <row r="135" s="22" customFormat="1" ht="15">
      <c r="A135" s="23"/>
    </row>
    <row r="136" s="22" customFormat="1" ht="15">
      <c r="A136" s="23"/>
    </row>
    <row r="137" s="22" customFormat="1" ht="15">
      <c r="A137" s="23"/>
    </row>
    <row r="138" s="22" customFormat="1" ht="15">
      <c r="A138" s="23"/>
    </row>
    <row r="139" s="22" customFormat="1" ht="15">
      <c r="A139" s="23"/>
    </row>
    <row r="140" s="22" customFormat="1" ht="15">
      <c r="A140" s="23"/>
    </row>
    <row r="141" s="22" customFormat="1" ht="15">
      <c r="A141" s="23"/>
    </row>
    <row r="142" s="22" customFormat="1" ht="15">
      <c r="A142" s="23"/>
    </row>
    <row r="143" s="22" customFormat="1" ht="15">
      <c r="A143" s="23"/>
    </row>
    <row r="144" s="22" customFormat="1" ht="15">
      <c r="A144" s="23"/>
    </row>
    <row r="145" s="22" customFormat="1" ht="15">
      <c r="A145" s="23"/>
    </row>
    <row r="146" s="22" customFormat="1" ht="15">
      <c r="A146" s="23"/>
    </row>
    <row r="147" s="22" customFormat="1" ht="15">
      <c r="A147" s="23"/>
    </row>
    <row r="148" s="22" customFormat="1" ht="15">
      <c r="A148" s="23"/>
    </row>
    <row r="149" s="22" customFormat="1" ht="15">
      <c r="A149" s="23"/>
    </row>
    <row r="150" s="22" customFormat="1" ht="15">
      <c r="A150" s="23"/>
    </row>
    <row r="151" s="22" customFormat="1" ht="15">
      <c r="A151" s="23"/>
    </row>
    <row r="152" s="22" customFormat="1" ht="15">
      <c r="A152" s="23"/>
    </row>
    <row r="153" s="22" customFormat="1" ht="15">
      <c r="A153" s="23"/>
    </row>
    <row r="154" s="22" customFormat="1" ht="15">
      <c r="A154" s="23"/>
    </row>
    <row r="155" s="22" customFormat="1" ht="15">
      <c r="A155" s="23"/>
    </row>
    <row r="156" s="22" customFormat="1" ht="15">
      <c r="A156" s="23"/>
    </row>
    <row r="157" s="22" customFormat="1" ht="15">
      <c r="A157" s="23"/>
    </row>
    <row r="158" s="22" customFormat="1" ht="15">
      <c r="A158" s="23"/>
    </row>
    <row r="159" s="22" customFormat="1" ht="15">
      <c r="A159" s="23"/>
    </row>
    <row r="160" s="22" customFormat="1" ht="15">
      <c r="A160" s="23"/>
    </row>
    <row r="161" s="22" customFormat="1" ht="15">
      <c r="A161" s="23"/>
    </row>
    <row r="162" s="22" customFormat="1" ht="15">
      <c r="A162" s="23"/>
    </row>
    <row r="163" s="22" customFormat="1" ht="15">
      <c r="A163" s="23"/>
    </row>
    <row r="164" s="22" customFormat="1" ht="15">
      <c r="A164" s="23"/>
    </row>
    <row r="165" s="22" customFormat="1" ht="15">
      <c r="A165" s="23"/>
    </row>
    <row r="166" s="22" customFormat="1" ht="15">
      <c r="A166" s="23"/>
    </row>
    <row r="167" s="22" customFormat="1" ht="15">
      <c r="A167" s="23"/>
    </row>
    <row r="168" s="22" customFormat="1" ht="15">
      <c r="A168" s="23"/>
    </row>
    <row r="169" s="22" customFormat="1" ht="15">
      <c r="A169" s="23"/>
    </row>
    <row r="170" s="22" customFormat="1" ht="15">
      <c r="A170" s="23"/>
    </row>
    <row r="171" s="22" customFormat="1" ht="15">
      <c r="A171" s="23"/>
    </row>
    <row r="172" s="22" customFormat="1" ht="15">
      <c r="A172" s="23"/>
    </row>
    <row r="173" s="22" customFormat="1" ht="15">
      <c r="A173" s="23"/>
    </row>
    <row r="174" s="22" customFormat="1" ht="15">
      <c r="A174" s="23"/>
    </row>
    <row r="175" s="22" customFormat="1" ht="15">
      <c r="A175" s="23"/>
    </row>
    <row r="176" s="22" customFormat="1" ht="15">
      <c r="A176" s="23"/>
    </row>
    <row r="177" s="22" customFormat="1" ht="15">
      <c r="A177" s="23"/>
    </row>
    <row r="178" s="22" customFormat="1" ht="15">
      <c r="A178" s="23"/>
    </row>
    <row r="179" s="22" customFormat="1" ht="15">
      <c r="A179" s="23"/>
    </row>
    <row r="180" s="22" customFormat="1" ht="15">
      <c r="A180" s="23"/>
    </row>
  </sheetData>
  <sheetProtection/>
  <mergeCells count="24">
    <mergeCell ref="H21:I21"/>
    <mergeCell ref="H17:I17"/>
    <mergeCell ref="E19:F19"/>
    <mergeCell ref="H19:I19"/>
    <mergeCell ref="F4:G4"/>
    <mergeCell ref="F5:G5"/>
    <mergeCell ref="B11:I11"/>
    <mergeCell ref="H5:I5"/>
    <mergeCell ref="E22:F22"/>
    <mergeCell ref="E18:F18"/>
    <mergeCell ref="E17:F17"/>
    <mergeCell ref="H18:I18"/>
    <mergeCell ref="H22:I22"/>
    <mergeCell ref="F6:G6"/>
    <mergeCell ref="E20:F20"/>
    <mergeCell ref="H20:I20"/>
    <mergeCell ref="F7:G7"/>
    <mergeCell ref="E21:F21"/>
    <mergeCell ref="H3:I3"/>
    <mergeCell ref="H4:I4"/>
    <mergeCell ref="B12:I12"/>
    <mergeCell ref="H6:I6"/>
    <mergeCell ref="H7:I7"/>
    <mergeCell ref="F3:G3"/>
  </mergeCells>
  <printOptions horizontalCentered="1"/>
  <pageMargins left="0" right="0" top="0.35433070866141736" bottom="0" header="0" footer="0"/>
  <pageSetup fitToHeight="1" fitToWidth="1" horizontalDpi="600" verticalDpi="600" orientation="landscape" paperSize="9" scale="8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3" tint="-0.24997000396251678"/>
    <pageSetUpPr fitToPage="1"/>
  </sheetPr>
  <dimension ref="A1:O181"/>
  <sheetViews>
    <sheetView view="pageBreakPreview" zoomScale="85" zoomScaleSheetLayoutView="85" zoomScalePageLayoutView="0" workbookViewId="0" topLeftCell="A1">
      <selection activeCell="A93" sqref="A93:IV95"/>
    </sheetView>
  </sheetViews>
  <sheetFormatPr defaultColWidth="9.00390625" defaultRowHeight="15.75"/>
  <cols>
    <col min="1" max="1" width="11.75390625" style="6" customWidth="1"/>
    <col min="2" max="2" width="38.25390625" style="6" customWidth="1"/>
    <col min="3" max="3" width="11.125" style="6" customWidth="1"/>
    <col min="4" max="4" width="15.75390625" style="6" customWidth="1"/>
    <col min="5" max="5" width="12.75390625" style="6" customWidth="1"/>
    <col min="6" max="6" width="18.25390625" style="6" customWidth="1"/>
    <col min="7" max="7" width="33.875" style="6" customWidth="1"/>
    <col min="8" max="8" width="19.75390625" style="0" customWidth="1"/>
    <col min="9" max="9" width="10.25390625" style="1" customWidth="1"/>
    <col min="10" max="16384" width="9.00390625" style="1" customWidth="1"/>
  </cols>
  <sheetData>
    <row r="1" spans="7:15" s="12" customFormat="1" ht="89.25" customHeight="1">
      <c r="G1" s="264"/>
      <c r="H1" s="395" t="s">
        <v>313</v>
      </c>
      <c r="I1" s="395"/>
      <c r="L1" s="325" t="s">
        <v>178</v>
      </c>
      <c r="M1" s="325"/>
      <c r="N1" s="325"/>
      <c r="O1" s="325"/>
    </row>
    <row r="2" spans="1:9" s="13" customFormat="1" ht="18" thickBot="1">
      <c r="A2" s="294" t="s">
        <v>276</v>
      </c>
      <c r="B2" s="294"/>
      <c r="C2" s="294"/>
      <c r="D2" s="294"/>
      <c r="E2" s="294"/>
      <c r="F2" s="294"/>
      <c r="G2" s="294"/>
      <c r="H2" s="294"/>
      <c r="I2" s="12"/>
    </row>
    <row r="3" spans="1:9" s="13" customFormat="1" ht="15">
      <c r="A3" s="12"/>
      <c r="B3" s="12"/>
      <c r="C3" s="12"/>
      <c r="D3" s="12"/>
      <c r="E3" s="12"/>
      <c r="F3" s="12"/>
      <c r="G3" s="12"/>
      <c r="H3" s="12"/>
      <c r="I3" s="12"/>
    </row>
    <row r="4" spans="1:10" s="13" customFormat="1" ht="15">
      <c r="A4" s="68" t="s">
        <v>19</v>
      </c>
      <c r="B4" s="279" t="s">
        <v>36</v>
      </c>
      <c r="C4" s="279"/>
      <c r="D4" s="279"/>
      <c r="E4" s="69"/>
      <c r="F4" s="317" t="s">
        <v>197</v>
      </c>
      <c r="G4" s="317"/>
      <c r="H4" s="10"/>
      <c r="I4" s="11"/>
      <c r="J4" s="10"/>
    </row>
    <row r="5" spans="1:10" s="13" customFormat="1" ht="15">
      <c r="A5" s="70" t="s">
        <v>1</v>
      </c>
      <c r="B5" s="322" t="s">
        <v>56</v>
      </c>
      <c r="C5" s="322"/>
      <c r="D5" s="322"/>
      <c r="E5" s="120"/>
      <c r="F5" s="322" t="s">
        <v>204</v>
      </c>
      <c r="G5" s="322"/>
      <c r="H5" s="322"/>
      <c r="I5" s="26"/>
      <c r="J5" s="25"/>
    </row>
    <row r="6" spans="1:10" s="13" customFormat="1" ht="15">
      <c r="A6" s="70"/>
      <c r="B6" s="25"/>
      <c r="C6" s="25"/>
      <c r="D6" s="25"/>
      <c r="E6" s="26"/>
      <c r="F6" s="25"/>
      <c r="G6" s="25"/>
      <c r="H6" s="25"/>
      <c r="I6" s="25"/>
      <c r="J6" s="25"/>
    </row>
    <row r="7" spans="1:10" s="49" customFormat="1" ht="15">
      <c r="A7" s="68" t="s">
        <v>20</v>
      </c>
      <c r="B7" s="279" t="s">
        <v>36</v>
      </c>
      <c r="C7" s="279"/>
      <c r="D7" s="279"/>
      <c r="E7" s="69"/>
      <c r="F7" s="317" t="s">
        <v>200</v>
      </c>
      <c r="G7" s="317"/>
      <c r="H7" s="10"/>
      <c r="I7" s="11"/>
      <c r="J7" s="44"/>
    </row>
    <row r="8" spans="1:10" s="13" customFormat="1" ht="15">
      <c r="A8" s="70" t="s">
        <v>1</v>
      </c>
      <c r="B8" s="322" t="s">
        <v>215</v>
      </c>
      <c r="C8" s="322"/>
      <c r="D8" s="322"/>
      <c r="E8" s="120"/>
      <c r="F8" s="322" t="s">
        <v>204</v>
      </c>
      <c r="G8" s="322"/>
      <c r="H8" s="322"/>
      <c r="I8" s="26"/>
      <c r="J8" s="25"/>
    </row>
    <row r="9" spans="1:10" s="13" customFormat="1" ht="15">
      <c r="A9" s="70"/>
      <c r="B9" s="25"/>
      <c r="C9" s="25"/>
      <c r="D9" s="25"/>
      <c r="E9" s="26"/>
      <c r="F9" s="25"/>
      <c r="G9" s="25"/>
      <c r="H9" s="25"/>
      <c r="I9" s="25"/>
      <c r="J9" s="25"/>
    </row>
    <row r="10" spans="1:10" s="13" customFormat="1" ht="15">
      <c r="A10" s="68" t="s">
        <v>22</v>
      </c>
      <c r="B10" s="279" t="s">
        <v>201</v>
      </c>
      <c r="C10" s="279"/>
      <c r="D10" s="279"/>
      <c r="E10" s="279"/>
      <c r="F10" s="317" t="s">
        <v>202</v>
      </c>
      <c r="G10" s="317"/>
      <c r="H10" s="10"/>
      <c r="I10" s="11"/>
      <c r="J10" s="25"/>
    </row>
    <row r="11" spans="1:10" s="13" customFormat="1" ht="32.25" customHeight="1">
      <c r="A11" s="70"/>
      <c r="B11" s="280" t="s">
        <v>305</v>
      </c>
      <c r="C11" s="280"/>
      <c r="D11" s="280"/>
      <c r="E11" s="280"/>
      <c r="F11" s="322" t="s">
        <v>277</v>
      </c>
      <c r="G11" s="322"/>
      <c r="H11" s="322"/>
      <c r="I11" s="26"/>
      <c r="J11" s="25"/>
    </row>
    <row r="12" spans="1:9" s="13" customFormat="1" ht="15">
      <c r="A12" s="8"/>
      <c r="B12" s="8"/>
      <c r="C12" s="12"/>
      <c r="D12" s="12"/>
      <c r="E12" s="12"/>
      <c r="F12" s="12"/>
      <c r="G12" s="12"/>
      <c r="H12" s="12"/>
      <c r="I12" s="12"/>
    </row>
    <row r="13" spans="1:9" s="13" customFormat="1" ht="15.75" customHeight="1">
      <c r="A13" s="121" t="s">
        <v>23</v>
      </c>
      <c r="B13" s="335" t="s">
        <v>322</v>
      </c>
      <c r="C13" s="335"/>
      <c r="D13" s="335"/>
      <c r="E13" s="335"/>
      <c r="F13" s="335"/>
      <c r="G13" s="80"/>
      <c r="H13" s="80"/>
      <c r="I13" s="12"/>
    </row>
    <row r="14" spans="1:9" s="13" customFormat="1" ht="15">
      <c r="A14" s="121"/>
      <c r="B14" s="121"/>
      <c r="C14" s="81"/>
      <c r="D14" s="81"/>
      <c r="E14" s="81"/>
      <c r="F14" s="81"/>
      <c r="G14" s="81"/>
      <c r="H14" s="81"/>
      <c r="I14" s="12"/>
    </row>
    <row r="15" spans="1:9" s="13" customFormat="1" ht="15.75" customHeight="1">
      <c r="A15" s="79" t="s">
        <v>217</v>
      </c>
      <c r="B15" s="335" t="s">
        <v>306</v>
      </c>
      <c r="C15" s="335"/>
      <c r="D15" s="335"/>
      <c r="E15" s="335"/>
      <c r="F15" s="335"/>
      <c r="G15" s="335"/>
      <c r="H15" s="335"/>
      <c r="I15" s="12"/>
    </row>
    <row r="16" spans="1:8" s="13" customFormat="1" ht="15">
      <c r="A16" s="12"/>
      <c r="B16" s="12"/>
      <c r="C16" s="12"/>
      <c r="D16" s="12"/>
      <c r="E16" s="12"/>
      <c r="F16" s="12"/>
      <c r="G16" s="16" t="s">
        <v>84</v>
      </c>
      <c r="H16" s="12"/>
    </row>
    <row r="17" spans="1:9" s="55" customFormat="1" ht="42.75" customHeight="1">
      <c r="A17" s="315" t="s">
        <v>257</v>
      </c>
      <c r="B17" s="290" t="s">
        <v>55</v>
      </c>
      <c r="C17" s="315" t="s">
        <v>220</v>
      </c>
      <c r="D17" s="315" t="s">
        <v>319</v>
      </c>
      <c r="E17" s="287" t="s">
        <v>278</v>
      </c>
      <c r="F17" s="288"/>
      <c r="G17" s="315" t="s">
        <v>279</v>
      </c>
      <c r="H17" s="12"/>
      <c r="I17" s="102"/>
    </row>
    <row r="18" spans="1:9" s="55" customFormat="1" ht="69" customHeight="1">
      <c r="A18" s="316"/>
      <c r="B18" s="290"/>
      <c r="C18" s="316"/>
      <c r="D18" s="316"/>
      <c r="E18" s="3" t="s">
        <v>129</v>
      </c>
      <c r="F18" s="39" t="s">
        <v>183</v>
      </c>
      <c r="G18" s="316"/>
      <c r="H18" s="72"/>
      <c r="I18" s="102"/>
    </row>
    <row r="19" spans="1:9" s="57" customFormat="1" ht="15">
      <c r="A19" s="37">
        <v>1</v>
      </c>
      <c r="B19" s="122">
        <v>2</v>
      </c>
      <c r="C19" s="37">
        <v>3</v>
      </c>
      <c r="D19" s="37">
        <v>4</v>
      </c>
      <c r="E19" s="37">
        <v>5</v>
      </c>
      <c r="F19" s="37">
        <v>6</v>
      </c>
      <c r="G19" s="37">
        <v>7</v>
      </c>
      <c r="H19" s="72"/>
      <c r="I19" s="133"/>
    </row>
    <row r="20" spans="1:9" s="57" customFormat="1" ht="15">
      <c r="A20" s="160" t="s">
        <v>42</v>
      </c>
      <c r="B20" s="113" t="s">
        <v>106</v>
      </c>
      <c r="C20" s="161">
        <f>'2019-2(6.1;6.2;6.3,6.4)'!D8</f>
        <v>965380.56</v>
      </c>
      <c r="D20" s="111">
        <f>'2019-2(6.1;6.2;6.3,6.4)'!H8</f>
        <v>1087750</v>
      </c>
      <c r="E20" s="111">
        <f>'2019-2(6.1;6.2;6.3,6.4)'!L8</f>
        <v>1264118</v>
      </c>
      <c r="F20" s="111"/>
      <c r="G20" s="37"/>
      <c r="H20" s="72"/>
      <c r="I20" s="133"/>
    </row>
    <row r="21" spans="1:9" s="57" customFormat="1" ht="15">
      <c r="A21" s="3">
        <v>2120</v>
      </c>
      <c r="B21" s="113" t="s">
        <v>107</v>
      </c>
      <c r="C21" s="161">
        <f>'2019-2(6.1;6.2;6.3,6.4)'!D9</f>
        <v>207595.87</v>
      </c>
      <c r="D21" s="111">
        <f>'2019-2(6.1;6.2;6.3,6.4)'!H9</f>
        <v>235911</v>
      </c>
      <c r="E21" s="111">
        <f>'2019-2(6.1;6.2;6.3,6.4)'!L9</f>
        <v>278106</v>
      </c>
      <c r="F21" s="111"/>
      <c r="G21" s="37"/>
      <c r="H21" s="72"/>
      <c r="I21" s="133"/>
    </row>
    <row r="22" spans="1:9" s="57" customFormat="1" ht="14.25" customHeight="1">
      <c r="A22" s="3">
        <v>2210</v>
      </c>
      <c r="B22" s="113" t="s">
        <v>108</v>
      </c>
      <c r="C22" s="161">
        <f>'2019-2(6.1;6.2;6.3,6.4)'!D10</f>
        <v>28188</v>
      </c>
      <c r="D22" s="111">
        <f>'2019-2(6.1;6.2;6.3,6.4)'!H10</f>
        <v>95914</v>
      </c>
      <c r="E22" s="111">
        <f>'2019-2(6.1;6.2;6.3,6.4)'!L10</f>
        <v>46315</v>
      </c>
      <c r="F22" s="111"/>
      <c r="G22" s="98"/>
      <c r="H22" s="72"/>
      <c r="I22" s="133"/>
    </row>
    <row r="23" spans="1:9" s="57" customFormat="1" ht="15" customHeight="1" hidden="1">
      <c r="A23" s="3">
        <v>2220</v>
      </c>
      <c r="B23" s="113" t="s">
        <v>37</v>
      </c>
      <c r="C23" s="161"/>
      <c r="D23" s="111"/>
      <c r="E23" s="111"/>
      <c r="F23" s="111"/>
      <c r="G23" s="98"/>
      <c r="H23" s="72"/>
      <c r="I23" s="133"/>
    </row>
    <row r="24" spans="1:9" s="57" customFormat="1" ht="15" customHeight="1" hidden="1">
      <c r="A24" s="3">
        <v>2230</v>
      </c>
      <c r="B24" s="113" t="s">
        <v>38</v>
      </c>
      <c r="C24" s="161"/>
      <c r="D24" s="111"/>
      <c r="E24" s="111"/>
      <c r="F24" s="111"/>
      <c r="G24" s="98"/>
      <c r="H24" s="72"/>
      <c r="I24" s="133"/>
    </row>
    <row r="25" spans="1:9" s="202" customFormat="1" ht="13.5" customHeight="1">
      <c r="A25" s="3">
        <v>2240</v>
      </c>
      <c r="B25" s="113" t="s">
        <v>130</v>
      </c>
      <c r="C25" s="161">
        <f>'2019-2(6.1;6.2;6.3,6.4)'!D11</f>
        <v>9971.08</v>
      </c>
      <c r="D25" s="161">
        <f>'2019-2(6.1;6.2;6.3,6.4)'!H11</f>
        <v>11540</v>
      </c>
      <c r="E25" s="161">
        <f>'2019-2(6.1;6.2;6.3,6.4)'!L11</f>
        <v>13388</v>
      </c>
      <c r="F25" s="140"/>
      <c r="G25" s="98"/>
      <c r="H25" s="72"/>
      <c r="I25" s="109"/>
    </row>
    <row r="26" spans="1:9" s="202" customFormat="1" ht="14.25" customHeight="1">
      <c r="A26" s="3">
        <v>2250</v>
      </c>
      <c r="B26" s="113" t="s">
        <v>39</v>
      </c>
      <c r="C26" s="161">
        <f>'2019-2(6.1;6.2;6.3,6.4)'!D12</f>
        <v>4810</v>
      </c>
      <c r="D26" s="161">
        <f>'2019-2(6.1;6.2;6.3,6.4)'!H12</f>
        <v>6000</v>
      </c>
      <c r="E26" s="161">
        <f>'2019-2(6.1;6.2;6.3,6.4)'!L12</f>
        <v>6000</v>
      </c>
      <c r="F26" s="140"/>
      <c r="G26" s="98"/>
      <c r="H26" s="72"/>
      <c r="I26" s="109"/>
    </row>
    <row r="27" spans="1:9" s="202" customFormat="1" ht="15" customHeight="1" hidden="1">
      <c r="A27" s="3">
        <v>2260</v>
      </c>
      <c r="B27" s="113" t="s">
        <v>109</v>
      </c>
      <c r="C27" s="161"/>
      <c r="D27" s="140"/>
      <c r="E27" s="111"/>
      <c r="F27" s="140"/>
      <c r="G27" s="98"/>
      <c r="H27" s="72"/>
      <c r="I27" s="109"/>
    </row>
    <row r="28" spans="1:9" s="202" customFormat="1" ht="15" customHeight="1">
      <c r="A28" s="3">
        <v>2270</v>
      </c>
      <c r="B28" s="113" t="s">
        <v>40</v>
      </c>
      <c r="C28" s="161">
        <f>C29+C30+C31</f>
        <v>52619.119999999995</v>
      </c>
      <c r="D28" s="161">
        <f>D29+D30+D31</f>
        <v>93075</v>
      </c>
      <c r="E28" s="161">
        <f>E29+E30+E31</f>
        <v>86593</v>
      </c>
      <c r="F28" s="140"/>
      <c r="G28" s="98"/>
      <c r="H28" s="72"/>
      <c r="I28" s="109"/>
    </row>
    <row r="29" spans="1:9" s="202" customFormat="1" ht="17.25" customHeight="1">
      <c r="A29" s="3">
        <v>2273</v>
      </c>
      <c r="B29" s="113" t="s">
        <v>117</v>
      </c>
      <c r="C29" s="161">
        <f>'2019-2(6.1;6.2;6.3,6.4)'!D14</f>
        <v>15431.74</v>
      </c>
      <c r="D29" s="161">
        <f>'2019-2(6.1;6.2;6.3,6.4)'!H14</f>
        <v>18142</v>
      </c>
      <c r="E29" s="161">
        <f>'2019-2(6.1;6.2;6.3,6.4)'!L14</f>
        <v>19416</v>
      </c>
      <c r="F29" s="140"/>
      <c r="G29" s="98"/>
      <c r="H29" s="72"/>
      <c r="I29" s="109"/>
    </row>
    <row r="30" spans="1:9" s="202" customFormat="1" ht="17.25" customHeight="1">
      <c r="A30" s="3">
        <v>2274</v>
      </c>
      <c r="B30" s="113" t="s">
        <v>150</v>
      </c>
      <c r="C30" s="161">
        <f>'2019-2(6.1;6.2;6.3,6.4)'!D15</f>
        <v>15157.38</v>
      </c>
      <c r="D30" s="161">
        <f>'2019-2(6.1;6.2;6.3,6.4)'!H15</f>
        <v>18633</v>
      </c>
      <c r="E30" s="161">
        <f>'2019-2(6.1;6.2;6.3,6.4)'!L15</f>
        <v>24377</v>
      </c>
      <c r="F30" s="140"/>
      <c r="G30" s="98"/>
      <c r="H30" s="72"/>
      <c r="I30" s="109"/>
    </row>
    <row r="31" spans="1:9" s="202" customFormat="1" ht="17.25" customHeight="1">
      <c r="A31" s="3">
        <v>2275</v>
      </c>
      <c r="B31" s="113" t="s">
        <v>151</v>
      </c>
      <c r="C31" s="161">
        <f>'2019-2(6.1;6.2;6.3,6.4)'!D16</f>
        <v>22030</v>
      </c>
      <c r="D31" s="161">
        <f>'2019-2(6.1;6.2;6.3,6.4)'!H16</f>
        <v>56300</v>
      </c>
      <c r="E31" s="161">
        <f>'2019-2(6.1;6.2;6.3,6.4)'!L16</f>
        <v>42800</v>
      </c>
      <c r="F31" s="140"/>
      <c r="G31" s="98"/>
      <c r="H31" s="72"/>
      <c r="I31" s="109"/>
    </row>
    <row r="32" spans="1:9" s="57" customFormat="1" ht="45" customHeight="1">
      <c r="A32" s="3">
        <v>2282</v>
      </c>
      <c r="B32" s="113" t="s">
        <v>41</v>
      </c>
      <c r="C32" s="161">
        <f>'2019-2(6.1;6.2;6.3,6.4)'!D17</f>
        <v>2824</v>
      </c>
      <c r="D32" s="161">
        <f>'2019-2(6.1;6.2;6.3,6.4)'!H17</f>
        <v>3680</v>
      </c>
      <c r="E32" s="161">
        <f>'2019-2(6.1;6.2;6.3,6.4)'!L17</f>
        <v>3680</v>
      </c>
      <c r="F32" s="206"/>
      <c r="G32" s="98"/>
      <c r="H32" s="74"/>
      <c r="I32" s="133"/>
    </row>
    <row r="33" spans="1:9" s="57" customFormat="1" ht="13.5">
      <c r="A33" s="162"/>
      <c r="B33" s="163" t="s">
        <v>212</v>
      </c>
      <c r="C33" s="148">
        <f>SUM(C20:C32)-C28</f>
        <v>1271388.6300000004</v>
      </c>
      <c r="D33" s="148">
        <f>SUM(D20:D32)-D28</f>
        <v>1533870</v>
      </c>
      <c r="E33" s="148">
        <f>SUM(E20:E32)-E28</f>
        <v>1698200</v>
      </c>
      <c r="F33" s="148">
        <f>SUM(F20:F32)-F28</f>
        <v>0</v>
      </c>
      <c r="G33" s="37"/>
      <c r="H33" s="74"/>
      <c r="I33" s="133"/>
    </row>
    <row r="34" spans="1:8" s="13" customFormat="1" ht="15">
      <c r="A34" s="12"/>
      <c r="B34" s="12"/>
      <c r="C34" s="12"/>
      <c r="D34" s="12"/>
      <c r="E34" s="12"/>
      <c r="F34" s="12"/>
      <c r="G34" s="12"/>
      <c r="H34" s="12"/>
    </row>
    <row r="35" spans="1:9" s="13" customFormat="1" ht="13.5" customHeight="1">
      <c r="A35" s="123" t="s">
        <v>307</v>
      </c>
      <c r="B35" s="123"/>
      <c r="C35" s="124"/>
      <c r="D35" s="124"/>
      <c r="E35" s="124"/>
      <c r="F35" s="124"/>
      <c r="G35" s="124"/>
      <c r="H35" s="124"/>
      <c r="I35" s="12"/>
    </row>
    <row r="36" spans="1:9" s="13" customFormat="1" ht="15">
      <c r="A36" s="12"/>
      <c r="B36" s="12"/>
      <c r="C36" s="12"/>
      <c r="D36" s="12"/>
      <c r="E36" s="12"/>
      <c r="F36" s="12"/>
      <c r="G36" s="12"/>
      <c r="H36" s="12"/>
      <c r="I36" s="12"/>
    </row>
    <row r="37" spans="1:9" s="13" customFormat="1" ht="42" customHeight="1">
      <c r="A37" s="3" t="s">
        <v>24</v>
      </c>
      <c r="B37" s="287" t="s">
        <v>98</v>
      </c>
      <c r="C37" s="288"/>
      <c r="D37" s="3" t="s">
        <v>59</v>
      </c>
      <c r="E37" s="3" t="s">
        <v>60</v>
      </c>
      <c r="F37" s="290" t="s">
        <v>280</v>
      </c>
      <c r="G37" s="290"/>
      <c r="H37" s="3" t="s">
        <v>281</v>
      </c>
      <c r="I37" s="12"/>
    </row>
    <row r="38" spans="1:9" s="109" customFormat="1" ht="15">
      <c r="A38" s="37">
        <v>1</v>
      </c>
      <c r="B38" s="375">
        <v>2</v>
      </c>
      <c r="C38" s="377"/>
      <c r="D38" s="37">
        <v>3</v>
      </c>
      <c r="E38" s="37">
        <v>4</v>
      </c>
      <c r="F38" s="371">
        <v>5</v>
      </c>
      <c r="G38" s="371"/>
      <c r="H38" s="37">
        <v>6</v>
      </c>
      <c r="I38" s="72"/>
    </row>
    <row r="39" spans="1:8" s="202" customFormat="1" ht="15" hidden="1">
      <c r="A39" s="37"/>
      <c r="B39" s="399" t="s">
        <v>61</v>
      </c>
      <c r="C39" s="400"/>
      <c r="D39" s="37"/>
      <c r="E39" s="37"/>
      <c r="F39" s="313"/>
      <c r="G39" s="314"/>
      <c r="H39" s="37"/>
    </row>
    <row r="40" spans="1:9" s="202" customFormat="1" ht="15">
      <c r="A40" s="37"/>
      <c r="B40" s="399" t="s">
        <v>62</v>
      </c>
      <c r="C40" s="400"/>
      <c r="D40" s="37"/>
      <c r="E40" s="37"/>
      <c r="F40" s="313"/>
      <c r="G40" s="314"/>
      <c r="H40" s="37"/>
      <c r="I40" s="109"/>
    </row>
    <row r="41" spans="1:9" s="202" customFormat="1" ht="13.5" customHeight="1">
      <c r="A41" s="37"/>
      <c r="B41" s="399"/>
      <c r="C41" s="400"/>
      <c r="D41" s="37"/>
      <c r="E41" s="37"/>
      <c r="F41" s="313"/>
      <c r="G41" s="314"/>
      <c r="H41" s="37"/>
      <c r="I41" s="109"/>
    </row>
    <row r="42" spans="1:9" s="202" customFormat="1" ht="15">
      <c r="A42" s="100"/>
      <c r="B42" s="399" t="s">
        <v>63</v>
      </c>
      <c r="C42" s="400"/>
      <c r="D42" s="100"/>
      <c r="E42" s="100"/>
      <c r="F42" s="313"/>
      <c r="G42" s="314"/>
      <c r="H42" s="100"/>
      <c r="I42" s="109"/>
    </row>
    <row r="43" spans="1:9" s="202" customFormat="1" ht="15" customHeight="1">
      <c r="A43" s="100"/>
      <c r="B43" s="399"/>
      <c r="C43" s="400"/>
      <c r="D43" s="100"/>
      <c r="E43" s="100"/>
      <c r="F43" s="313"/>
      <c r="G43" s="314"/>
      <c r="H43" s="100"/>
      <c r="I43" s="109"/>
    </row>
    <row r="44" spans="1:9" s="202" customFormat="1" ht="15" customHeight="1">
      <c r="A44" s="100"/>
      <c r="B44" s="399" t="s">
        <v>64</v>
      </c>
      <c r="C44" s="400"/>
      <c r="D44" s="100"/>
      <c r="E44" s="100"/>
      <c r="F44" s="313"/>
      <c r="G44" s="314"/>
      <c r="H44" s="100"/>
      <c r="I44" s="109"/>
    </row>
    <row r="45" spans="1:9" s="202" customFormat="1" ht="15" customHeight="1">
      <c r="A45" s="100"/>
      <c r="B45" s="399"/>
      <c r="C45" s="400"/>
      <c r="D45" s="100"/>
      <c r="E45" s="100"/>
      <c r="F45" s="313"/>
      <c r="G45" s="314"/>
      <c r="H45" s="100"/>
      <c r="I45" s="109"/>
    </row>
    <row r="46" spans="1:9" s="202" customFormat="1" ht="15" customHeight="1">
      <c r="A46" s="100"/>
      <c r="B46" s="399" t="s">
        <v>65</v>
      </c>
      <c r="C46" s="400"/>
      <c r="D46" s="100"/>
      <c r="E46" s="100"/>
      <c r="F46" s="313"/>
      <c r="G46" s="314"/>
      <c r="H46" s="100"/>
      <c r="I46" s="109"/>
    </row>
    <row r="47" spans="1:9" s="49" customFormat="1" ht="13.5" customHeight="1">
      <c r="A47" s="100"/>
      <c r="B47" s="399"/>
      <c r="C47" s="400"/>
      <c r="D47" s="100"/>
      <c r="E47" s="100"/>
      <c r="F47" s="313"/>
      <c r="G47" s="314"/>
      <c r="H47" s="100"/>
      <c r="I47" s="13"/>
    </row>
    <row r="48" spans="1:8" s="13" customFormat="1" ht="15">
      <c r="A48" s="12"/>
      <c r="B48" s="12"/>
      <c r="C48" s="12"/>
      <c r="D48" s="12"/>
      <c r="E48" s="12"/>
      <c r="F48" s="12"/>
      <c r="G48" s="12"/>
      <c r="H48" s="12"/>
    </row>
    <row r="49" spans="1:9" s="13" customFormat="1" ht="30" customHeight="1">
      <c r="A49" s="404" t="s">
        <v>308</v>
      </c>
      <c r="B49" s="404"/>
      <c r="C49" s="404"/>
      <c r="D49" s="404"/>
      <c r="E49" s="404"/>
      <c r="F49" s="404"/>
      <c r="G49" s="404"/>
      <c r="H49" s="404"/>
      <c r="I49" s="12"/>
    </row>
    <row r="50" spans="1:9" s="13" customFormat="1" ht="13.5" customHeight="1">
      <c r="A50" s="12"/>
      <c r="B50" s="12"/>
      <c r="C50" s="124"/>
      <c r="D50" s="124"/>
      <c r="E50" s="124"/>
      <c r="F50" s="124"/>
      <c r="G50" s="124"/>
      <c r="H50" s="124"/>
      <c r="I50" s="12"/>
    </row>
    <row r="51" spans="1:9" s="49" customFormat="1" ht="13.5" customHeight="1" hidden="1">
      <c r="A51" s="396" t="s">
        <v>104</v>
      </c>
      <c r="B51" s="396"/>
      <c r="C51" s="396"/>
      <c r="D51" s="396"/>
      <c r="E51" s="396"/>
      <c r="F51" s="396"/>
      <c r="G51" s="396"/>
      <c r="H51" s="396"/>
      <c r="I51" s="13"/>
    </row>
    <row r="52" spans="1:9" s="49" customFormat="1" ht="13.5" customHeight="1" hidden="1">
      <c r="A52" s="42"/>
      <c r="B52" s="42"/>
      <c r="C52" s="64"/>
      <c r="D52" s="64"/>
      <c r="E52" s="64"/>
      <c r="F52" s="64"/>
      <c r="G52" s="64"/>
      <c r="H52" s="50" t="s">
        <v>84</v>
      </c>
      <c r="I52" s="28"/>
    </row>
    <row r="53" spans="1:9" s="13" customFormat="1" ht="13.5" customHeight="1">
      <c r="A53" s="401" t="s">
        <v>212</v>
      </c>
      <c r="B53" s="402"/>
      <c r="C53" s="125"/>
      <c r="D53" s="126"/>
      <c r="E53" s="126"/>
      <c r="F53" s="126"/>
      <c r="G53" s="126"/>
      <c r="H53" s="126"/>
      <c r="I53" s="29"/>
    </row>
    <row r="54" spans="1:9" s="13" customFormat="1" ht="13.5" customHeight="1">
      <c r="A54" s="12"/>
      <c r="B54" s="12"/>
      <c r="C54" s="124"/>
      <c r="D54" s="124"/>
      <c r="E54" s="124"/>
      <c r="F54" s="124"/>
      <c r="G54" s="124"/>
      <c r="H54" s="124"/>
      <c r="I54" s="12"/>
    </row>
    <row r="55" spans="1:9" s="13" customFormat="1" ht="16.5" customHeight="1">
      <c r="A55" s="79" t="s">
        <v>218</v>
      </c>
      <c r="B55" s="378" t="s">
        <v>309</v>
      </c>
      <c r="C55" s="378"/>
      <c r="D55" s="378"/>
      <c r="E55" s="378"/>
      <c r="F55" s="378"/>
      <c r="G55" s="378"/>
      <c r="H55" s="378"/>
      <c r="I55" s="12"/>
    </row>
    <row r="56" spans="1:9" s="13" customFormat="1" ht="13.5" customHeight="1">
      <c r="A56" s="12"/>
      <c r="B56" s="12"/>
      <c r="C56" s="124"/>
      <c r="D56" s="124"/>
      <c r="E56" s="124"/>
      <c r="F56" s="124"/>
      <c r="G56" s="124"/>
      <c r="H56" s="124"/>
      <c r="I56" s="12"/>
    </row>
    <row r="57" spans="1:9" s="13" customFormat="1" ht="32.25" customHeight="1">
      <c r="A57" s="290" t="s">
        <v>17</v>
      </c>
      <c r="B57" s="306" t="s">
        <v>55</v>
      </c>
      <c r="C57" s="307"/>
      <c r="D57" s="290" t="s">
        <v>193</v>
      </c>
      <c r="E57" s="290"/>
      <c r="F57" s="290" t="s">
        <v>282</v>
      </c>
      <c r="G57" s="290"/>
      <c r="H57" s="315" t="s">
        <v>283</v>
      </c>
      <c r="I57" s="12"/>
    </row>
    <row r="58" spans="1:9" s="13" customFormat="1" ht="41.25" customHeight="1">
      <c r="A58" s="290"/>
      <c r="B58" s="276"/>
      <c r="C58" s="277"/>
      <c r="D58" s="3" t="s">
        <v>103</v>
      </c>
      <c r="E58" s="40" t="s">
        <v>183</v>
      </c>
      <c r="F58" s="3" t="s">
        <v>103</v>
      </c>
      <c r="G58" s="40" t="s">
        <v>183</v>
      </c>
      <c r="H58" s="316"/>
      <c r="I58" s="12"/>
    </row>
    <row r="59" spans="1:9" s="13" customFormat="1" ht="13.5" customHeight="1">
      <c r="A59" s="3">
        <v>1</v>
      </c>
      <c r="B59" s="287">
        <v>2</v>
      </c>
      <c r="C59" s="288"/>
      <c r="D59" s="3">
        <v>3</v>
      </c>
      <c r="E59" s="3">
        <v>4</v>
      </c>
      <c r="F59" s="3">
        <v>5</v>
      </c>
      <c r="G59" s="3">
        <v>6</v>
      </c>
      <c r="H59" s="3">
        <v>7</v>
      </c>
      <c r="I59" s="12"/>
    </row>
    <row r="60" spans="1:9" s="13" customFormat="1" ht="13.5" customHeight="1">
      <c r="A60" s="113"/>
      <c r="B60" s="301"/>
      <c r="C60" s="302"/>
      <c r="D60" s="3"/>
      <c r="E60" s="3"/>
      <c r="F60" s="3"/>
      <c r="G60" s="3"/>
      <c r="H60" s="3"/>
      <c r="I60" s="12"/>
    </row>
    <row r="61" spans="1:9" s="13" customFormat="1" ht="13.5" customHeight="1">
      <c r="A61" s="113"/>
      <c r="B61" s="301"/>
      <c r="C61" s="302"/>
      <c r="D61" s="3"/>
      <c r="E61" s="3"/>
      <c r="F61" s="3"/>
      <c r="G61" s="3"/>
      <c r="H61" s="3"/>
      <c r="I61" s="12"/>
    </row>
    <row r="62" spans="1:9" s="13" customFormat="1" ht="13.5" customHeight="1">
      <c r="A62" s="113"/>
      <c r="B62" s="301"/>
      <c r="C62" s="302"/>
      <c r="D62" s="3"/>
      <c r="E62" s="3"/>
      <c r="F62" s="3"/>
      <c r="G62" s="3"/>
      <c r="H62" s="3"/>
      <c r="I62" s="12"/>
    </row>
    <row r="63" spans="1:9" s="13" customFormat="1" ht="13.5" customHeight="1">
      <c r="A63" s="113"/>
      <c r="B63" s="301"/>
      <c r="C63" s="302"/>
      <c r="D63" s="3"/>
      <c r="E63" s="3"/>
      <c r="F63" s="3"/>
      <c r="G63" s="3"/>
      <c r="H63" s="3"/>
      <c r="I63" s="12"/>
    </row>
    <row r="64" spans="1:9" s="13" customFormat="1" ht="13.5" customHeight="1">
      <c r="A64" s="113"/>
      <c r="B64" s="301"/>
      <c r="C64" s="302"/>
      <c r="D64" s="3"/>
      <c r="E64" s="3"/>
      <c r="F64" s="3"/>
      <c r="G64" s="3"/>
      <c r="H64" s="3"/>
      <c r="I64" s="12"/>
    </row>
    <row r="65" spans="1:9" s="13" customFormat="1" ht="13.5" customHeight="1">
      <c r="A65" s="12"/>
      <c r="B65" s="12"/>
      <c r="C65" s="124"/>
      <c r="D65" s="124"/>
      <c r="E65" s="124"/>
      <c r="F65" s="124"/>
      <c r="G65" s="124"/>
      <c r="H65" s="124"/>
      <c r="I65" s="12"/>
    </row>
    <row r="66" spans="1:9" s="13" customFormat="1" ht="13.5" customHeight="1">
      <c r="A66" s="123" t="s">
        <v>310</v>
      </c>
      <c r="B66" s="123"/>
      <c r="C66" s="124"/>
      <c r="D66" s="124"/>
      <c r="E66" s="124"/>
      <c r="F66" s="124"/>
      <c r="G66" s="124"/>
      <c r="H66" s="124"/>
      <c r="I66" s="12"/>
    </row>
    <row r="67" spans="1:9" s="13" customFormat="1" ht="13.5" customHeight="1">
      <c r="A67" s="123"/>
      <c r="B67" s="123"/>
      <c r="C67" s="124"/>
      <c r="D67" s="124"/>
      <c r="E67" s="124"/>
      <c r="F67" s="124"/>
      <c r="G67" s="124"/>
      <c r="H67" s="124"/>
      <c r="I67" s="12"/>
    </row>
    <row r="68" spans="1:9" s="13" customFormat="1" ht="72.75" customHeight="1">
      <c r="A68" s="92" t="s">
        <v>24</v>
      </c>
      <c r="B68" s="327" t="s">
        <v>55</v>
      </c>
      <c r="C68" s="329"/>
      <c r="D68" s="92" t="s">
        <v>59</v>
      </c>
      <c r="E68" s="92" t="s">
        <v>60</v>
      </c>
      <c r="F68" s="92" t="s">
        <v>194</v>
      </c>
      <c r="G68" s="92" t="s">
        <v>195</v>
      </c>
      <c r="H68" s="92" t="s">
        <v>284</v>
      </c>
      <c r="I68" s="92" t="s">
        <v>285</v>
      </c>
    </row>
    <row r="69" spans="1:9" s="13" customFormat="1" ht="13.5" customHeight="1">
      <c r="A69" s="92">
        <v>1</v>
      </c>
      <c r="B69" s="327">
        <v>2</v>
      </c>
      <c r="C69" s="329"/>
      <c r="D69" s="92">
        <v>3</v>
      </c>
      <c r="E69" s="92">
        <v>4</v>
      </c>
      <c r="F69" s="92">
        <v>5</v>
      </c>
      <c r="G69" s="92">
        <v>6</v>
      </c>
      <c r="H69" s="92">
        <v>7</v>
      </c>
      <c r="I69" s="92">
        <v>8</v>
      </c>
    </row>
    <row r="70" spans="1:9" s="49" customFormat="1" ht="13.5" customHeight="1" hidden="1">
      <c r="A70" s="203"/>
      <c r="B70" s="397" t="s">
        <v>90</v>
      </c>
      <c r="C70" s="398"/>
      <c r="D70" s="203"/>
      <c r="E70" s="203"/>
      <c r="F70" s="203"/>
      <c r="G70" s="203"/>
      <c r="H70" s="203"/>
      <c r="I70" s="203"/>
    </row>
    <row r="71" spans="1:9" s="13" customFormat="1" ht="13.5" customHeight="1">
      <c r="A71" s="204"/>
      <c r="B71" s="389" t="s">
        <v>61</v>
      </c>
      <c r="C71" s="390"/>
      <c r="D71" s="204"/>
      <c r="E71" s="204"/>
      <c r="F71" s="204"/>
      <c r="G71" s="204"/>
      <c r="H71" s="204"/>
      <c r="I71" s="204"/>
    </row>
    <row r="72" spans="1:9" s="13" customFormat="1" ht="13.5" customHeight="1">
      <c r="A72" s="204"/>
      <c r="B72" s="389" t="s">
        <v>62</v>
      </c>
      <c r="C72" s="390"/>
      <c r="D72" s="204"/>
      <c r="E72" s="204"/>
      <c r="F72" s="204"/>
      <c r="G72" s="204"/>
      <c r="H72" s="204"/>
      <c r="I72" s="204"/>
    </row>
    <row r="73" spans="1:9" s="13" customFormat="1" ht="13.5" customHeight="1">
      <c r="A73" s="204"/>
      <c r="B73" s="389"/>
      <c r="C73" s="390"/>
      <c r="D73" s="204"/>
      <c r="E73" s="204"/>
      <c r="F73" s="204"/>
      <c r="G73" s="204"/>
      <c r="H73" s="204"/>
      <c r="I73" s="204"/>
    </row>
    <row r="74" spans="1:9" s="13" customFormat="1" ht="13.5" customHeight="1">
      <c r="A74" s="204"/>
      <c r="B74" s="389" t="s">
        <v>63</v>
      </c>
      <c r="C74" s="390"/>
      <c r="D74" s="204"/>
      <c r="E74" s="204"/>
      <c r="F74" s="204"/>
      <c r="G74" s="204"/>
      <c r="H74" s="204"/>
      <c r="I74" s="204"/>
    </row>
    <row r="75" spans="1:9" s="13" customFormat="1" ht="13.5" customHeight="1">
      <c r="A75" s="204"/>
      <c r="B75" s="389"/>
      <c r="C75" s="390"/>
      <c r="D75" s="204"/>
      <c r="E75" s="204"/>
      <c r="F75" s="204"/>
      <c r="G75" s="204"/>
      <c r="H75" s="204"/>
      <c r="I75" s="204"/>
    </row>
    <row r="76" spans="1:9" s="13" customFormat="1" ht="13.5" customHeight="1">
      <c r="A76" s="204"/>
      <c r="B76" s="389" t="s">
        <v>64</v>
      </c>
      <c r="C76" s="390"/>
      <c r="D76" s="204"/>
      <c r="E76" s="204"/>
      <c r="F76" s="204"/>
      <c r="G76" s="204"/>
      <c r="H76" s="204"/>
      <c r="I76" s="204"/>
    </row>
    <row r="77" spans="1:9" s="13" customFormat="1" ht="13.5" customHeight="1">
      <c r="A77" s="204"/>
      <c r="B77" s="389"/>
      <c r="C77" s="390"/>
      <c r="D77" s="204"/>
      <c r="E77" s="204"/>
      <c r="F77" s="204"/>
      <c r="G77" s="204"/>
      <c r="H77" s="204"/>
      <c r="I77" s="204"/>
    </row>
    <row r="78" spans="1:9" s="13" customFormat="1" ht="13.5" customHeight="1">
      <c r="A78" s="204"/>
      <c r="B78" s="389" t="s">
        <v>65</v>
      </c>
      <c r="C78" s="390"/>
      <c r="D78" s="204"/>
      <c r="E78" s="204"/>
      <c r="F78" s="204"/>
      <c r="G78" s="204"/>
      <c r="H78" s="204"/>
      <c r="I78" s="204"/>
    </row>
    <row r="79" spans="1:9" s="13" customFormat="1" ht="13.5" customHeight="1">
      <c r="A79" s="204"/>
      <c r="B79" s="389"/>
      <c r="C79" s="390"/>
      <c r="D79" s="204"/>
      <c r="E79" s="204"/>
      <c r="F79" s="204"/>
      <c r="G79" s="204"/>
      <c r="H79" s="204"/>
      <c r="I79" s="204"/>
    </row>
    <row r="80" spans="1:9" s="13" customFormat="1" ht="13.5" customHeight="1">
      <c r="A80" s="205"/>
      <c r="B80" s="205"/>
      <c r="C80" s="12"/>
      <c r="D80" s="12"/>
      <c r="E80" s="12"/>
      <c r="F80" s="12"/>
      <c r="G80" s="12"/>
      <c r="H80" s="12"/>
      <c r="I80" s="12"/>
    </row>
    <row r="81" spans="1:9" s="13" customFormat="1" ht="29.25" customHeight="1">
      <c r="A81" s="404" t="s">
        <v>286</v>
      </c>
      <c r="B81" s="404"/>
      <c r="C81" s="404"/>
      <c r="D81" s="404"/>
      <c r="E81" s="404"/>
      <c r="F81" s="404"/>
      <c r="G81" s="404"/>
      <c r="H81" s="404"/>
      <c r="I81" s="12"/>
    </row>
    <row r="82" spans="1:9" s="13" customFormat="1" ht="13.5" customHeight="1">
      <c r="A82" s="123"/>
      <c r="B82" s="123"/>
      <c r="C82" s="124"/>
      <c r="D82" s="124"/>
      <c r="E82" s="124"/>
      <c r="F82" s="124"/>
      <c r="G82" s="124"/>
      <c r="H82" s="124"/>
      <c r="I82" s="12"/>
    </row>
    <row r="83" spans="1:9" s="49" customFormat="1" ht="13.5" customHeight="1" hidden="1">
      <c r="A83" s="396" t="s">
        <v>105</v>
      </c>
      <c r="B83" s="396"/>
      <c r="C83" s="396"/>
      <c r="D83" s="396"/>
      <c r="E83" s="396"/>
      <c r="F83" s="396"/>
      <c r="G83" s="396"/>
      <c r="H83" s="396"/>
      <c r="I83" s="42"/>
    </row>
    <row r="84" spans="1:9" s="49" customFormat="1" ht="13.5" customHeight="1" hidden="1">
      <c r="A84" s="63"/>
      <c r="B84" s="63"/>
      <c r="C84" s="64"/>
      <c r="D84" s="64"/>
      <c r="E84" s="64"/>
      <c r="F84" s="64"/>
      <c r="G84" s="64"/>
      <c r="H84" s="64"/>
      <c r="I84" s="42"/>
    </row>
    <row r="85" spans="1:9" s="49" customFormat="1" ht="13.5" customHeight="1" hidden="1">
      <c r="A85" s="65"/>
      <c r="B85" s="65"/>
      <c r="C85" s="67"/>
      <c r="D85" s="65"/>
      <c r="E85" s="65"/>
      <c r="F85" s="65"/>
      <c r="G85" s="65"/>
      <c r="H85" s="65"/>
      <c r="I85" s="50" t="s">
        <v>84</v>
      </c>
    </row>
    <row r="86" spans="1:9" s="129" customFormat="1" ht="13.5" customHeight="1">
      <c r="A86" s="391" t="s">
        <v>212</v>
      </c>
      <c r="B86" s="392"/>
      <c r="C86" s="127"/>
      <c r="D86" s="128"/>
      <c r="E86" s="128"/>
      <c r="F86" s="393"/>
      <c r="G86" s="394"/>
      <c r="H86" s="128"/>
      <c r="I86" s="128"/>
    </row>
    <row r="87" spans="1:9" s="13" customFormat="1" ht="33" customHeight="1">
      <c r="A87" s="403"/>
      <c r="B87" s="403"/>
      <c r="C87" s="403"/>
      <c r="D87" s="403"/>
      <c r="E87" s="403"/>
      <c r="F87" s="403"/>
      <c r="G87" s="403"/>
      <c r="H87" s="403"/>
      <c r="I87" s="130"/>
    </row>
    <row r="88" spans="1:8" s="14" customFormat="1" ht="13.5" customHeight="1">
      <c r="A88" s="17"/>
      <c r="B88" s="18"/>
      <c r="C88" s="18"/>
      <c r="D88" s="18"/>
      <c r="E88" s="18"/>
      <c r="F88" s="18"/>
      <c r="G88" s="18"/>
      <c r="H88" s="2"/>
    </row>
    <row r="89" spans="1:8" s="14" customFormat="1" ht="22.5" customHeight="1">
      <c r="A89" s="33"/>
      <c r="B89" s="9" t="s">
        <v>180</v>
      </c>
      <c r="C89" s="34"/>
      <c r="D89" s="34"/>
      <c r="E89" s="35"/>
      <c r="F89" s="388" t="s">
        <v>181</v>
      </c>
      <c r="G89" s="388"/>
      <c r="H89" s="2"/>
    </row>
    <row r="90" spans="1:8" s="14" customFormat="1" ht="15">
      <c r="A90" s="2"/>
      <c r="B90" s="2"/>
      <c r="C90" s="405" t="s">
        <v>8</v>
      </c>
      <c r="D90" s="405"/>
      <c r="E90" s="2"/>
      <c r="F90" s="383" t="s">
        <v>35</v>
      </c>
      <c r="G90" s="383"/>
      <c r="H90" s="2"/>
    </row>
    <row r="91" spans="1:8" s="14" customFormat="1" ht="36" customHeight="1">
      <c r="A91" s="33"/>
      <c r="B91" s="33" t="s">
        <v>315</v>
      </c>
      <c r="C91" s="34"/>
      <c r="D91" s="34"/>
      <c r="E91" s="35"/>
      <c r="F91" s="388" t="s">
        <v>316</v>
      </c>
      <c r="G91" s="388"/>
      <c r="H91" s="2"/>
    </row>
    <row r="92" spans="1:8" s="14" customFormat="1" ht="16.5">
      <c r="A92" s="36"/>
      <c r="B92" s="2"/>
      <c r="C92" s="405" t="s">
        <v>8</v>
      </c>
      <c r="D92" s="405"/>
      <c r="E92" s="2"/>
      <c r="F92" s="383" t="s">
        <v>35</v>
      </c>
      <c r="G92" s="383"/>
      <c r="H92" s="2"/>
    </row>
    <row r="93" spans="1:8" s="14" customFormat="1" ht="36" customHeight="1" hidden="1">
      <c r="A93" s="33"/>
      <c r="B93" s="33" t="s">
        <v>52</v>
      </c>
      <c r="C93" s="34"/>
      <c r="D93" s="34"/>
      <c r="E93" s="35"/>
      <c r="F93" s="388" t="s">
        <v>53</v>
      </c>
      <c r="G93" s="388"/>
      <c r="H93" s="2"/>
    </row>
    <row r="94" spans="1:8" s="14" customFormat="1" ht="16.5" hidden="1">
      <c r="A94" s="36"/>
      <c r="B94" s="2"/>
      <c r="C94" s="405" t="s">
        <v>8</v>
      </c>
      <c r="D94" s="405"/>
      <c r="E94" s="2"/>
      <c r="F94" s="383" t="s">
        <v>35</v>
      </c>
      <c r="G94" s="383"/>
      <c r="H94" s="2"/>
    </row>
    <row r="95" spans="1:8" s="14" customFormat="1" ht="15" hidden="1">
      <c r="A95" s="2"/>
      <c r="B95" s="2"/>
      <c r="C95" s="2"/>
      <c r="D95" s="2"/>
      <c r="E95" s="2"/>
      <c r="F95" s="2"/>
      <c r="G95" s="2"/>
      <c r="H95" s="2"/>
    </row>
    <row r="96" spans="1:8" s="14" customFormat="1" ht="15">
      <c r="A96" s="2"/>
      <c r="B96" s="2"/>
      <c r="C96" s="2"/>
      <c r="D96" s="2"/>
      <c r="E96" s="2"/>
      <c r="F96" s="2"/>
      <c r="G96" s="2"/>
      <c r="H96" s="2"/>
    </row>
    <row r="97" spans="1:8" s="14" customFormat="1" ht="15">
      <c r="A97" s="2"/>
      <c r="B97" s="2"/>
      <c r="C97" s="2"/>
      <c r="D97" s="2"/>
      <c r="E97" s="2"/>
      <c r="F97" s="2"/>
      <c r="G97" s="2"/>
      <c r="H97" s="2"/>
    </row>
    <row r="98" spans="1:8" s="14" customFormat="1" ht="15">
      <c r="A98" s="2"/>
      <c r="B98" s="2"/>
      <c r="C98" s="2"/>
      <c r="D98" s="2"/>
      <c r="E98" s="2"/>
      <c r="F98" s="2"/>
      <c r="G98" s="2"/>
      <c r="H98" s="2"/>
    </row>
    <row r="99" spans="1:8" s="14" customFormat="1" ht="15">
      <c r="A99" s="2"/>
      <c r="B99" s="2"/>
      <c r="C99" s="2"/>
      <c r="D99" s="2"/>
      <c r="E99" s="2"/>
      <c r="F99" s="2"/>
      <c r="G99" s="2"/>
      <c r="H99" s="2"/>
    </row>
    <row r="100" spans="1:8" s="14" customFormat="1" ht="15">
      <c r="A100" s="2"/>
      <c r="B100" s="2"/>
      <c r="C100" s="2"/>
      <c r="D100" s="2"/>
      <c r="E100" s="2"/>
      <c r="F100" s="2"/>
      <c r="G100" s="2"/>
      <c r="H100" s="2"/>
    </row>
    <row r="101" spans="1:8" s="14" customFormat="1" ht="15">
      <c r="A101" s="2"/>
      <c r="B101" s="2"/>
      <c r="C101" s="2"/>
      <c r="D101" s="2"/>
      <c r="E101" s="2"/>
      <c r="F101" s="2"/>
      <c r="G101" s="2"/>
      <c r="H101" s="2"/>
    </row>
    <row r="102" spans="1:8" s="14" customFormat="1" ht="15">
      <c r="A102" s="2"/>
      <c r="B102" s="2"/>
      <c r="C102" s="2"/>
      <c r="D102" s="2"/>
      <c r="E102" s="2"/>
      <c r="F102" s="2"/>
      <c r="G102" s="2"/>
      <c r="H102" s="2"/>
    </row>
    <row r="103" spans="1:8" s="14" customFormat="1" ht="15">
      <c r="A103" s="2"/>
      <c r="B103" s="2"/>
      <c r="C103" s="2"/>
      <c r="D103" s="2"/>
      <c r="E103" s="2"/>
      <c r="F103" s="2"/>
      <c r="G103" s="2"/>
      <c r="H103" s="2"/>
    </row>
    <row r="104" spans="1:8" s="14" customFormat="1" ht="15">
      <c r="A104" s="2"/>
      <c r="B104" s="2"/>
      <c r="C104" s="2"/>
      <c r="D104" s="2"/>
      <c r="E104" s="2"/>
      <c r="F104" s="2"/>
      <c r="G104" s="2"/>
      <c r="H104" s="2"/>
    </row>
    <row r="105" spans="1:8" s="14" customFormat="1" ht="15">
      <c r="A105" s="2"/>
      <c r="B105" s="2"/>
      <c r="C105" s="2"/>
      <c r="D105" s="2"/>
      <c r="E105" s="2"/>
      <c r="F105" s="2"/>
      <c r="G105" s="2"/>
      <c r="H105" s="2"/>
    </row>
    <row r="106" spans="1:8" s="14" customFormat="1" ht="15">
      <c r="A106" s="2"/>
      <c r="B106" s="2"/>
      <c r="C106" s="2"/>
      <c r="D106" s="2"/>
      <c r="E106" s="2"/>
      <c r="F106" s="2"/>
      <c r="G106" s="2"/>
      <c r="H106" s="2"/>
    </row>
    <row r="107" spans="1:8" s="14" customFormat="1" ht="15">
      <c r="A107" s="2"/>
      <c r="B107" s="2"/>
      <c r="C107" s="2"/>
      <c r="D107" s="2"/>
      <c r="E107" s="2"/>
      <c r="F107" s="2"/>
      <c r="G107" s="2"/>
      <c r="H107" s="2"/>
    </row>
    <row r="108" spans="1:8" s="14" customFormat="1" ht="15">
      <c r="A108" s="2"/>
      <c r="B108" s="2"/>
      <c r="C108" s="2"/>
      <c r="D108" s="2"/>
      <c r="E108" s="2"/>
      <c r="F108" s="2"/>
      <c r="G108" s="2"/>
      <c r="H108" s="2"/>
    </row>
    <row r="109" spans="1:8" s="14" customFormat="1" ht="15">
      <c r="A109" s="2"/>
      <c r="B109" s="2"/>
      <c r="C109" s="2"/>
      <c r="D109" s="2"/>
      <c r="E109" s="2"/>
      <c r="F109" s="2"/>
      <c r="G109" s="2"/>
      <c r="H109" s="2"/>
    </row>
    <row r="110" spans="1:8" s="14" customFormat="1" ht="15">
      <c r="A110" s="2"/>
      <c r="B110" s="2"/>
      <c r="C110" s="2"/>
      <c r="D110" s="2"/>
      <c r="E110" s="2"/>
      <c r="F110" s="2"/>
      <c r="G110" s="2"/>
      <c r="H110" s="2"/>
    </row>
    <row r="111" spans="1:8" s="14" customFormat="1" ht="15">
      <c r="A111" s="2"/>
      <c r="B111" s="2"/>
      <c r="C111" s="2"/>
      <c r="D111" s="2"/>
      <c r="E111" s="2"/>
      <c r="F111" s="2"/>
      <c r="G111" s="2"/>
      <c r="H111" s="2"/>
    </row>
    <row r="112" spans="1:8" s="14" customFormat="1" ht="15">
      <c r="A112" s="2"/>
      <c r="B112" s="2"/>
      <c r="C112" s="2"/>
      <c r="D112" s="2"/>
      <c r="E112" s="2"/>
      <c r="F112" s="2"/>
      <c r="G112" s="2"/>
      <c r="H112" s="2"/>
    </row>
    <row r="113" spans="1:8" s="14" customFormat="1" ht="15">
      <c r="A113" s="2"/>
      <c r="B113" s="2"/>
      <c r="C113" s="2"/>
      <c r="D113" s="2"/>
      <c r="E113" s="2"/>
      <c r="F113" s="2"/>
      <c r="G113" s="2"/>
      <c r="H113" s="2"/>
    </row>
    <row r="114" spans="1:8" s="14" customFormat="1" ht="15">
      <c r="A114" s="2"/>
      <c r="B114" s="2"/>
      <c r="C114" s="2"/>
      <c r="D114" s="2"/>
      <c r="E114" s="2"/>
      <c r="F114" s="2"/>
      <c r="G114" s="2"/>
      <c r="H114" s="2"/>
    </row>
    <row r="115" spans="1:8" s="14" customFormat="1" ht="15">
      <c r="A115" s="2"/>
      <c r="B115" s="2"/>
      <c r="C115" s="2"/>
      <c r="D115" s="2"/>
      <c r="E115" s="2"/>
      <c r="F115" s="2"/>
      <c r="G115" s="2"/>
      <c r="H115" s="2"/>
    </row>
    <row r="116" spans="1:8" s="14" customFormat="1" ht="15">
      <c r="A116" s="2"/>
      <c r="B116" s="2"/>
      <c r="C116" s="2"/>
      <c r="D116" s="2"/>
      <c r="E116" s="2"/>
      <c r="F116" s="2"/>
      <c r="G116" s="2"/>
      <c r="H116" s="2"/>
    </row>
    <row r="117" spans="1:8" s="14" customFormat="1" ht="15">
      <c r="A117" s="2"/>
      <c r="B117" s="2"/>
      <c r="C117" s="2"/>
      <c r="D117" s="2"/>
      <c r="E117" s="2"/>
      <c r="F117" s="2"/>
      <c r="G117" s="2"/>
      <c r="H117" s="2"/>
    </row>
    <row r="118" spans="1:8" s="14" customFormat="1" ht="15">
      <c r="A118" s="2"/>
      <c r="B118" s="2"/>
      <c r="C118" s="2"/>
      <c r="D118" s="2"/>
      <c r="E118" s="2"/>
      <c r="F118" s="2"/>
      <c r="G118" s="2"/>
      <c r="H118" s="2"/>
    </row>
    <row r="119" spans="1:8" s="14" customFormat="1" ht="15">
      <c r="A119" s="2"/>
      <c r="B119" s="2"/>
      <c r="C119" s="2"/>
      <c r="D119" s="2"/>
      <c r="E119" s="2"/>
      <c r="F119" s="2"/>
      <c r="G119" s="2"/>
      <c r="H119" s="2"/>
    </row>
    <row r="120" spans="1:8" s="14" customFormat="1" ht="15">
      <c r="A120" s="2"/>
      <c r="B120" s="2"/>
      <c r="C120" s="2"/>
      <c r="D120" s="2"/>
      <c r="E120" s="2"/>
      <c r="F120" s="2"/>
      <c r="G120" s="2"/>
      <c r="H120" s="2"/>
    </row>
    <row r="121" spans="1:8" s="14" customFormat="1" ht="15">
      <c r="A121" s="2"/>
      <c r="B121" s="2"/>
      <c r="C121" s="2"/>
      <c r="D121" s="2"/>
      <c r="E121" s="2"/>
      <c r="F121" s="2"/>
      <c r="G121" s="2"/>
      <c r="H121" s="2"/>
    </row>
    <row r="122" spans="1:8" s="14" customFormat="1" ht="15">
      <c r="A122" s="2"/>
      <c r="B122" s="2"/>
      <c r="C122" s="2"/>
      <c r="D122" s="2"/>
      <c r="E122" s="2"/>
      <c r="F122" s="2"/>
      <c r="G122" s="2"/>
      <c r="H122" s="2"/>
    </row>
    <row r="123" spans="1:8" s="14" customFormat="1" ht="15">
      <c r="A123" s="2"/>
      <c r="B123" s="2"/>
      <c r="C123" s="2"/>
      <c r="D123" s="2"/>
      <c r="E123" s="2"/>
      <c r="F123" s="2"/>
      <c r="G123" s="2"/>
      <c r="H123" s="2"/>
    </row>
    <row r="124" spans="1:8" s="14" customFormat="1" ht="15">
      <c r="A124" s="2"/>
      <c r="B124" s="2"/>
      <c r="C124" s="2"/>
      <c r="D124" s="2"/>
      <c r="E124" s="2"/>
      <c r="F124" s="2"/>
      <c r="G124" s="2"/>
      <c r="H124" s="2"/>
    </row>
    <row r="125" spans="1:8" s="14" customFormat="1" ht="15">
      <c r="A125" s="2"/>
      <c r="B125" s="2"/>
      <c r="C125" s="2"/>
      <c r="D125" s="2"/>
      <c r="E125" s="2"/>
      <c r="F125" s="2"/>
      <c r="G125" s="2"/>
      <c r="H125" s="2"/>
    </row>
    <row r="126" spans="1:8" s="14" customFormat="1" ht="15">
      <c r="A126" s="2"/>
      <c r="B126" s="2"/>
      <c r="C126" s="2"/>
      <c r="D126" s="2"/>
      <c r="E126" s="2"/>
      <c r="F126" s="2"/>
      <c r="G126" s="2"/>
      <c r="H126" s="2"/>
    </row>
    <row r="127" spans="1:8" s="14" customFormat="1" ht="15">
      <c r="A127" s="2"/>
      <c r="B127" s="2"/>
      <c r="C127" s="2"/>
      <c r="D127" s="2"/>
      <c r="E127" s="2"/>
      <c r="F127" s="2"/>
      <c r="G127" s="2"/>
      <c r="H127" s="2"/>
    </row>
    <row r="128" spans="1:8" s="14" customFormat="1" ht="15">
      <c r="A128" s="2"/>
      <c r="B128" s="2"/>
      <c r="C128" s="2"/>
      <c r="D128" s="2"/>
      <c r="E128" s="2"/>
      <c r="F128" s="2"/>
      <c r="G128" s="2"/>
      <c r="H128" s="2"/>
    </row>
    <row r="129" spans="1:8" s="14" customFormat="1" ht="15">
      <c r="A129" s="2"/>
      <c r="B129" s="2"/>
      <c r="C129" s="2"/>
      <c r="D129" s="2"/>
      <c r="E129" s="2"/>
      <c r="F129" s="2"/>
      <c r="G129" s="2"/>
      <c r="H129" s="2"/>
    </row>
    <row r="130" spans="1:8" s="24" customFormat="1" ht="15">
      <c r="A130" s="22"/>
      <c r="B130" s="22"/>
      <c r="C130" s="22"/>
      <c r="D130" s="22"/>
      <c r="E130" s="22"/>
      <c r="F130" s="22"/>
      <c r="G130" s="22"/>
      <c r="H130" s="22"/>
    </row>
    <row r="131" spans="1:8" s="24" customFormat="1" ht="15">
      <c r="A131" s="22"/>
      <c r="B131" s="22"/>
      <c r="C131" s="22"/>
      <c r="D131" s="22"/>
      <c r="E131" s="22"/>
      <c r="F131" s="22"/>
      <c r="G131" s="22"/>
      <c r="H131" s="22"/>
    </row>
    <row r="132" spans="1:8" s="24" customFormat="1" ht="15">
      <c r="A132" s="22"/>
      <c r="B132" s="22"/>
      <c r="C132" s="22"/>
      <c r="D132" s="22"/>
      <c r="E132" s="22"/>
      <c r="F132" s="22"/>
      <c r="G132" s="22"/>
      <c r="H132" s="22"/>
    </row>
    <row r="133" spans="1:8" s="24" customFormat="1" ht="15">
      <c r="A133" s="22"/>
      <c r="B133" s="22"/>
      <c r="C133" s="22"/>
      <c r="D133" s="22"/>
      <c r="E133" s="22"/>
      <c r="F133" s="22"/>
      <c r="G133" s="22"/>
      <c r="H133" s="22"/>
    </row>
    <row r="134" spans="1:8" s="24" customFormat="1" ht="15">
      <c r="A134" s="22"/>
      <c r="B134" s="22"/>
      <c r="C134" s="22"/>
      <c r="D134" s="22"/>
      <c r="E134" s="22"/>
      <c r="F134" s="22"/>
      <c r="G134" s="22"/>
      <c r="H134" s="22"/>
    </row>
    <row r="135" spans="1:8" s="24" customFormat="1" ht="15">
      <c r="A135" s="22"/>
      <c r="B135" s="22"/>
      <c r="C135" s="22"/>
      <c r="D135" s="22"/>
      <c r="E135" s="22"/>
      <c r="F135" s="22"/>
      <c r="G135" s="22"/>
      <c r="H135" s="22"/>
    </row>
    <row r="136" spans="1:8" s="24" customFormat="1" ht="15">
      <c r="A136" s="22"/>
      <c r="B136" s="22"/>
      <c r="C136" s="22"/>
      <c r="D136" s="22"/>
      <c r="E136" s="22"/>
      <c r="F136" s="22"/>
      <c r="G136" s="22"/>
      <c r="H136" s="22"/>
    </row>
    <row r="137" spans="1:8" s="24" customFormat="1" ht="15">
      <c r="A137" s="22"/>
      <c r="B137" s="22"/>
      <c r="C137" s="22"/>
      <c r="D137" s="22"/>
      <c r="E137" s="22"/>
      <c r="F137" s="22"/>
      <c r="G137" s="22"/>
      <c r="H137" s="22"/>
    </row>
    <row r="138" spans="1:8" s="24" customFormat="1" ht="15">
      <c r="A138" s="22"/>
      <c r="B138" s="22"/>
      <c r="C138" s="22"/>
      <c r="D138" s="22"/>
      <c r="E138" s="22"/>
      <c r="F138" s="22"/>
      <c r="G138" s="22"/>
      <c r="H138" s="22"/>
    </row>
    <row r="139" spans="1:8" s="24" customFormat="1" ht="15">
      <c r="A139" s="22"/>
      <c r="B139" s="22"/>
      <c r="C139" s="22"/>
      <c r="D139" s="22"/>
      <c r="E139" s="22"/>
      <c r="F139" s="22"/>
      <c r="G139" s="22"/>
      <c r="H139" s="22"/>
    </row>
    <row r="140" spans="1:8" s="24" customFormat="1" ht="15">
      <c r="A140" s="22"/>
      <c r="B140" s="22"/>
      <c r="C140" s="22"/>
      <c r="D140" s="22"/>
      <c r="E140" s="22"/>
      <c r="F140" s="22"/>
      <c r="G140" s="22"/>
      <c r="H140" s="22"/>
    </row>
    <row r="141" spans="1:8" s="24" customFormat="1" ht="15">
      <c r="A141" s="22"/>
      <c r="B141" s="22"/>
      <c r="C141" s="22"/>
      <c r="D141" s="22"/>
      <c r="E141" s="22"/>
      <c r="F141" s="22"/>
      <c r="G141" s="22"/>
      <c r="H141" s="22"/>
    </row>
    <row r="142" spans="1:8" s="24" customFormat="1" ht="15">
      <c r="A142" s="22"/>
      <c r="B142" s="22"/>
      <c r="C142" s="22"/>
      <c r="D142" s="22"/>
      <c r="E142" s="22"/>
      <c r="F142" s="22"/>
      <c r="G142" s="22"/>
      <c r="H142" s="22"/>
    </row>
    <row r="143" spans="1:8" s="24" customFormat="1" ht="15">
      <c r="A143" s="22"/>
      <c r="B143" s="22"/>
      <c r="C143" s="22"/>
      <c r="D143" s="22"/>
      <c r="E143" s="22"/>
      <c r="F143" s="22"/>
      <c r="G143" s="22"/>
      <c r="H143" s="22"/>
    </row>
    <row r="144" spans="1:8" s="24" customFormat="1" ht="15">
      <c r="A144" s="22"/>
      <c r="B144" s="22"/>
      <c r="C144" s="22"/>
      <c r="D144" s="22"/>
      <c r="E144" s="22"/>
      <c r="F144" s="22"/>
      <c r="G144" s="22"/>
      <c r="H144" s="22"/>
    </row>
    <row r="145" spans="1:8" s="24" customFormat="1" ht="15">
      <c r="A145" s="22"/>
      <c r="B145" s="22"/>
      <c r="C145" s="22"/>
      <c r="D145" s="22"/>
      <c r="E145" s="22"/>
      <c r="F145" s="22"/>
      <c r="G145" s="22"/>
      <c r="H145" s="22"/>
    </row>
    <row r="146" spans="1:8" s="24" customFormat="1" ht="15">
      <c r="A146" s="22"/>
      <c r="B146" s="22"/>
      <c r="C146" s="22"/>
      <c r="D146" s="22"/>
      <c r="E146" s="22"/>
      <c r="F146" s="22"/>
      <c r="G146" s="22"/>
      <c r="H146" s="22"/>
    </row>
    <row r="147" spans="1:8" s="24" customFormat="1" ht="15">
      <c r="A147" s="22"/>
      <c r="B147" s="22"/>
      <c r="C147" s="22"/>
      <c r="D147" s="22"/>
      <c r="E147" s="22"/>
      <c r="F147" s="22"/>
      <c r="G147" s="22"/>
      <c r="H147" s="22"/>
    </row>
    <row r="148" spans="1:8" s="24" customFormat="1" ht="15">
      <c r="A148" s="22"/>
      <c r="B148" s="22"/>
      <c r="C148" s="22"/>
      <c r="D148" s="22"/>
      <c r="E148" s="22"/>
      <c r="F148" s="22"/>
      <c r="G148" s="22"/>
      <c r="H148" s="22"/>
    </row>
    <row r="149" spans="1:8" s="24" customFormat="1" ht="15">
      <c r="A149" s="22"/>
      <c r="B149" s="22"/>
      <c r="C149" s="22"/>
      <c r="D149" s="22"/>
      <c r="E149" s="22"/>
      <c r="F149" s="22"/>
      <c r="G149" s="22"/>
      <c r="H149" s="22"/>
    </row>
    <row r="150" spans="1:8" s="24" customFormat="1" ht="15">
      <c r="A150" s="22"/>
      <c r="B150" s="22"/>
      <c r="C150" s="22"/>
      <c r="D150" s="22"/>
      <c r="E150" s="22"/>
      <c r="F150" s="22"/>
      <c r="G150" s="22"/>
      <c r="H150" s="22"/>
    </row>
    <row r="151" spans="1:8" s="24" customFormat="1" ht="15">
      <c r="A151" s="22"/>
      <c r="B151" s="22"/>
      <c r="C151" s="22"/>
      <c r="D151" s="22"/>
      <c r="E151" s="22"/>
      <c r="F151" s="22"/>
      <c r="G151" s="22"/>
      <c r="H151" s="22"/>
    </row>
    <row r="152" spans="1:8" s="24" customFormat="1" ht="15">
      <c r="A152" s="22"/>
      <c r="B152" s="22"/>
      <c r="C152" s="22"/>
      <c r="D152" s="22"/>
      <c r="E152" s="22"/>
      <c r="F152" s="22"/>
      <c r="G152" s="22"/>
      <c r="H152" s="22"/>
    </row>
    <row r="153" spans="1:8" s="24" customFormat="1" ht="15">
      <c r="A153" s="22"/>
      <c r="B153" s="22"/>
      <c r="C153" s="22"/>
      <c r="D153" s="22"/>
      <c r="E153" s="22"/>
      <c r="F153" s="22"/>
      <c r="G153" s="22"/>
      <c r="H153" s="22"/>
    </row>
    <row r="154" spans="1:8" s="24" customFormat="1" ht="15">
      <c r="A154" s="22"/>
      <c r="B154" s="22"/>
      <c r="C154" s="22"/>
      <c r="D154" s="22"/>
      <c r="E154" s="22"/>
      <c r="F154" s="22"/>
      <c r="G154" s="22"/>
      <c r="H154" s="22"/>
    </row>
    <row r="155" spans="1:8" s="24" customFormat="1" ht="15">
      <c r="A155" s="22"/>
      <c r="B155" s="22"/>
      <c r="C155" s="22"/>
      <c r="D155" s="22"/>
      <c r="E155" s="22"/>
      <c r="F155" s="22"/>
      <c r="G155" s="22"/>
      <c r="H155" s="22"/>
    </row>
    <row r="156" spans="1:8" s="24" customFormat="1" ht="15">
      <c r="A156" s="22"/>
      <c r="B156" s="22"/>
      <c r="C156" s="22"/>
      <c r="D156" s="22"/>
      <c r="E156" s="22"/>
      <c r="F156" s="22"/>
      <c r="G156" s="22"/>
      <c r="H156" s="22"/>
    </row>
    <row r="157" spans="1:8" s="24" customFormat="1" ht="15">
      <c r="A157" s="22"/>
      <c r="B157" s="22"/>
      <c r="C157" s="22"/>
      <c r="D157" s="22"/>
      <c r="E157" s="22"/>
      <c r="F157" s="22"/>
      <c r="G157" s="22"/>
      <c r="H157" s="22"/>
    </row>
    <row r="158" spans="1:8" s="24" customFormat="1" ht="15">
      <c r="A158" s="22"/>
      <c r="B158" s="22"/>
      <c r="C158" s="22"/>
      <c r="D158" s="22"/>
      <c r="E158" s="22"/>
      <c r="F158" s="22"/>
      <c r="G158" s="22"/>
      <c r="H158" s="22"/>
    </row>
    <row r="159" spans="1:8" s="24" customFormat="1" ht="15">
      <c r="A159" s="22"/>
      <c r="B159" s="22"/>
      <c r="C159" s="22"/>
      <c r="D159" s="22"/>
      <c r="E159" s="22"/>
      <c r="F159" s="22"/>
      <c r="G159" s="22"/>
      <c r="H159" s="22"/>
    </row>
    <row r="160" spans="1:8" s="24" customFormat="1" ht="15">
      <c r="A160" s="22"/>
      <c r="B160" s="22"/>
      <c r="C160" s="22"/>
      <c r="D160" s="22"/>
      <c r="E160" s="22"/>
      <c r="F160" s="22"/>
      <c r="G160" s="22"/>
      <c r="H160" s="22"/>
    </row>
    <row r="161" spans="1:8" s="24" customFormat="1" ht="15">
      <c r="A161" s="22"/>
      <c r="B161" s="22"/>
      <c r="C161" s="22"/>
      <c r="D161" s="22"/>
      <c r="E161" s="22"/>
      <c r="F161" s="22"/>
      <c r="G161" s="22"/>
      <c r="H161" s="22"/>
    </row>
    <row r="162" spans="1:8" s="24" customFormat="1" ht="15">
      <c r="A162" s="22"/>
      <c r="B162" s="22"/>
      <c r="C162" s="22"/>
      <c r="D162" s="22"/>
      <c r="E162" s="22"/>
      <c r="F162" s="22"/>
      <c r="G162" s="22"/>
      <c r="H162" s="22"/>
    </row>
    <row r="163" spans="1:8" s="24" customFormat="1" ht="15">
      <c r="A163" s="22"/>
      <c r="B163" s="22"/>
      <c r="C163" s="22"/>
      <c r="D163" s="22"/>
      <c r="E163" s="22"/>
      <c r="F163" s="22"/>
      <c r="G163" s="22"/>
      <c r="H163" s="22"/>
    </row>
    <row r="164" spans="1:8" s="24" customFormat="1" ht="15">
      <c r="A164" s="22"/>
      <c r="B164" s="22"/>
      <c r="C164" s="22"/>
      <c r="D164" s="22"/>
      <c r="E164" s="22"/>
      <c r="F164" s="22"/>
      <c r="G164" s="22"/>
      <c r="H164" s="22"/>
    </row>
    <row r="165" spans="1:8" s="24" customFormat="1" ht="15">
      <c r="A165" s="22"/>
      <c r="B165" s="22"/>
      <c r="C165" s="22"/>
      <c r="D165" s="22"/>
      <c r="E165" s="22"/>
      <c r="F165" s="22"/>
      <c r="G165" s="22"/>
      <c r="H165" s="22"/>
    </row>
    <row r="166" spans="1:8" s="24" customFormat="1" ht="15">
      <c r="A166" s="22"/>
      <c r="B166" s="22"/>
      <c r="C166" s="22"/>
      <c r="D166" s="22"/>
      <c r="E166" s="22"/>
      <c r="F166" s="22"/>
      <c r="G166" s="22"/>
      <c r="H166" s="22"/>
    </row>
    <row r="167" spans="1:8" s="24" customFormat="1" ht="15">
      <c r="A167" s="22"/>
      <c r="B167" s="22"/>
      <c r="C167" s="22"/>
      <c r="D167" s="22"/>
      <c r="E167" s="22"/>
      <c r="F167" s="22"/>
      <c r="G167" s="22"/>
      <c r="H167" s="22"/>
    </row>
    <row r="168" spans="1:8" s="24" customFormat="1" ht="15">
      <c r="A168" s="22"/>
      <c r="B168" s="22"/>
      <c r="C168" s="22"/>
      <c r="D168" s="22"/>
      <c r="E168" s="22"/>
      <c r="F168" s="22"/>
      <c r="G168" s="22"/>
      <c r="H168" s="22"/>
    </row>
    <row r="169" spans="1:8" s="24" customFormat="1" ht="15">
      <c r="A169" s="22"/>
      <c r="B169" s="22"/>
      <c r="C169" s="22"/>
      <c r="D169" s="22"/>
      <c r="E169" s="22"/>
      <c r="F169" s="22"/>
      <c r="G169" s="22"/>
      <c r="H169" s="22"/>
    </row>
    <row r="170" spans="1:8" s="24" customFormat="1" ht="15">
      <c r="A170" s="22"/>
      <c r="B170" s="22"/>
      <c r="C170" s="22"/>
      <c r="D170" s="22"/>
      <c r="E170" s="22"/>
      <c r="F170" s="22"/>
      <c r="G170" s="22"/>
      <c r="H170" s="22"/>
    </row>
    <row r="171" spans="1:8" s="24" customFormat="1" ht="15">
      <c r="A171" s="22"/>
      <c r="B171" s="22"/>
      <c r="C171" s="22"/>
      <c r="D171" s="22"/>
      <c r="E171" s="22"/>
      <c r="F171" s="22"/>
      <c r="G171" s="22"/>
      <c r="H171" s="22"/>
    </row>
    <row r="172" spans="1:8" s="24" customFormat="1" ht="15">
      <c r="A172" s="22"/>
      <c r="B172" s="22"/>
      <c r="C172" s="22"/>
      <c r="D172" s="22"/>
      <c r="E172" s="22"/>
      <c r="F172" s="22"/>
      <c r="G172" s="22"/>
      <c r="H172" s="22"/>
    </row>
    <row r="173" spans="1:8" s="24" customFormat="1" ht="15">
      <c r="A173" s="22"/>
      <c r="B173" s="22"/>
      <c r="C173" s="22"/>
      <c r="D173" s="22"/>
      <c r="E173" s="22"/>
      <c r="F173" s="22"/>
      <c r="G173" s="22"/>
      <c r="H173" s="22"/>
    </row>
    <row r="174" spans="1:8" s="24" customFormat="1" ht="15">
      <c r="A174" s="22"/>
      <c r="B174" s="22"/>
      <c r="C174" s="22"/>
      <c r="D174" s="22"/>
      <c r="E174" s="22"/>
      <c r="F174" s="22"/>
      <c r="G174" s="22"/>
      <c r="H174" s="22"/>
    </row>
    <row r="175" spans="1:8" s="24" customFormat="1" ht="15">
      <c r="A175" s="22"/>
      <c r="B175" s="22"/>
      <c r="C175" s="22"/>
      <c r="D175" s="22"/>
      <c r="E175" s="22"/>
      <c r="F175" s="22"/>
      <c r="G175" s="22"/>
      <c r="H175" s="22"/>
    </row>
    <row r="176" spans="1:8" s="24" customFormat="1" ht="15">
      <c r="A176" s="22"/>
      <c r="B176" s="22"/>
      <c r="C176" s="22"/>
      <c r="D176" s="22"/>
      <c r="E176" s="22"/>
      <c r="F176" s="22"/>
      <c r="G176" s="22"/>
      <c r="H176" s="22"/>
    </row>
    <row r="177" spans="1:8" s="24" customFormat="1" ht="15">
      <c r="A177" s="22"/>
      <c r="B177" s="22"/>
      <c r="C177" s="22"/>
      <c r="D177" s="22"/>
      <c r="E177" s="22"/>
      <c r="F177" s="22"/>
      <c r="G177" s="22"/>
      <c r="H177" s="22"/>
    </row>
    <row r="178" spans="1:8" s="24" customFormat="1" ht="15">
      <c r="A178" s="22"/>
      <c r="B178" s="22"/>
      <c r="C178" s="22"/>
      <c r="D178" s="22"/>
      <c r="E178" s="22"/>
      <c r="F178" s="22"/>
      <c r="G178" s="22"/>
      <c r="H178" s="22"/>
    </row>
    <row r="179" spans="1:8" s="24" customFormat="1" ht="15">
      <c r="A179" s="22"/>
      <c r="B179" s="22"/>
      <c r="C179" s="22"/>
      <c r="D179" s="22"/>
      <c r="E179" s="22"/>
      <c r="F179" s="22"/>
      <c r="G179" s="22"/>
      <c r="H179" s="22"/>
    </row>
    <row r="180" spans="1:8" s="24" customFormat="1" ht="15">
      <c r="A180" s="22"/>
      <c r="B180" s="22"/>
      <c r="C180" s="22"/>
      <c r="D180" s="22"/>
      <c r="E180" s="22"/>
      <c r="F180" s="22"/>
      <c r="G180" s="22"/>
      <c r="H180" s="22"/>
    </row>
    <row r="181" spans="1:8" s="24" customFormat="1" ht="15">
      <c r="A181" s="22"/>
      <c r="B181" s="22"/>
      <c r="C181" s="22"/>
      <c r="D181" s="22"/>
      <c r="E181" s="22"/>
      <c r="F181" s="22"/>
      <c r="G181" s="22"/>
      <c r="H181" s="22"/>
    </row>
  </sheetData>
  <sheetProtection/>
  <mergeCells count="86">
    <mergeCell ref="C94:D94"/>
    <mergeCell ref="F94:G94"/>
    <mergeCell ref="C90:D90"/>
    <mergeCell ref="F90:G90"/>
    <mergeCell ref="F93:G93"/>
    <mergeCell ref="F89:G89"/>
    <mergeCell ref="F91:G91"/>
    <mergeCell ref="C92:D92"/>
    <mergeCell ref="F92:G92"/>
    <mergeCell ref="L1:O1"/>
    <mergeCell ref="A81:H81"/>
    <mergeCell ref="E17:F17"/>
    <mergeCell ref="B11:E11"/>
    <mergeCell ref="B13:F13"/>
    <mergeCell ref="F11:H11"/>
    <mergeCell ref="F8:H8"/>
    <mergeCell ref="A2:H2"/>
    <mergeCell ref="B4:D4"/>
    <mergeCell ref="B5:D5"/>
    <mergeCell ref="A87:H87"/>
    <mergeCell ref="C17:C18"/>
    <mergeCell ref="A57:A58"/>
    <mergeCell ref="A49:H49"/>
    <mergeCell ref="B39:C39"/>
    <mergeCell ref="F39:G39"/>
    <mergeCell ref="A17:A18"/>
    <mergeCell ref="B37:C37"/>
    <mergeCell ref="F37:G37"/>
    <mergeCell ref="B38:C38"/>
    <mergeCell ref="B7:D7"/>
    <mergeCell ref="B8:D8"/>
    <mergeCell ref="F5:H5"/>
    <mergeCell ref="F4:G4"/>
    <mergeCell ref="F7:G7"/>
    <mergeCell ref="F38:G38"/>
    <mergeCell ref="B15:H15"/>
    <mergeCell ref="B10:E10"/>
    <mergeCell ref="F10:G10"/>
    <mergeCell ref="B46:C46"/>
    <mergeCell ref="B40:C40"/>
    <mergeCell ref="F40:G40"/>
    <mergeCell ref="D17:D18"/>
    <mergeCell ref="G17:G18"/>
    <mergeCell ref="B17:B18"/>
    <mergeCell ref="B41:C41"/>
    <mergeCell ref="F41:G41"/>
    <mergeCell ref="F57:G57"/>
    <mergeCell ref="B42:C42"/>
    <mergeCell ref="F42:G42"/>
    <mergeCell ref="B43:C43"/>
    <mergeCell ref="F43:G43"/>
    <mergeCell ref="H57:H58"/>
    <mergeCell ref="B44:C44"/>
    <mergeCell ref="F44:G44"/>
    <mergeCell ref="B45:C45"/>
    <mergeCell ref="F45:G45"/>
    <mergeCell ref="B64:C64"/>
    <mergeCell ref="F46:G46"/>
    <mergeCell ref="B63:C63"/>
    <mergeCell ref="B47:C47"/>
    <mergeCell ref="F47:G47"/>
    <mergeCell ref="A51:H51"/>
    <mergeCell ref="A53:B53"/>
    <mergeCell ref="B55:H55"/>
    <mergeCell ref="B57:C58"/>
    <mergeCell ref="D57:E57"/>
    <mergeCell ref="B73:C73"/>
    <mergeCell ref="A83:H83"/>
    <mergeCell ref="B59:C59"/>
    <mergeCell ref="B70:C70"/>
    <mergeCell ref="B71:C71"/>
    <mergeCell ref="B72:C72"/>
    <mergeCell ref="B60:C60"/>
    <mergeCell ref="B61:C61"/>
    <mergeCell ref="B62:C62"/>
    <mergeCell ref="B69:C69"/>
    <mergeCell ref="B74:C74"/>
    <mergeCell ref="B68:C68"/>
    <mergeCell ref="A86:B86"/>
    <mergeCell ref="F86:G86"/>
    <mergeCell ref="H1:I1"/>
    <mergeCell ref="B75:C75"/>
    <mergeCell ref="B76:C76"/>
    <mergeCell ref="B77:C77"/>
    <mergeCell ref="B78:C78"/>
    <mergeCell ref="B79:C79"/>
  </mergeCells>
  <printOptions horizontalCentered="1"/>
  <pageMargins left="0" right="0" top="0" bottom="0" header="0" footer="0"/>
  <pageSetup fitToHeight="2" fitToWidth="1" horizontalDpi="600" verticalDpi="600" orientation="landscape" paperSize="9" scale="71" r:id="rId1"/>
  <rowBreaks count="1" manualBreakCount="1">
    <brk id="54" max="8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3" tint="-0.24997000396251678"/>
    <pageSetUpPr fitToPage="1"/>
  </sheetPr>
  <dimension ref="A1:O186"/>
  <sheetViews>
    <sheetView view="pageBreakPreview" zoomScaleSheetLayoutView="100" zoomScalePageLayoutView="0" workbookViewId="0" topLeftCell="A1">
      <selection activeCell="A95" sqref="A95:IV96"/>
    </sheetView>
  </sheetViews>
  <sheetFormatPr defaultColWidth="9.00390625" defaultRowHeight="15.75"/>
  <cols>
    <col min="1" max="1" width="11.25390625" style="6" customWidth="1"/>
    <col min="2" max="2" width="38.25390625" style="6" customWidth="1"/>
    <col min="3" max="3" width="10.50390625" style="6" customWidth="1"/>
    <col min="4" max="4" width="11.75390625" style="6" customWidth="1"/>
    <col min="5" max="5" width="12.75390625" style="6" customWidth="1"/>
    <col min="6" max="6" width="13.50390625" style="6" customWidth="1"/>
    <col min="7" max="7" width="35.125" style="6" customWidth="1"/>
    <col min="8" max="8" width="17.75390625" style="0" customWidth="1"/>
    <col min="9" max="9" width="10.25390625" style="1" customWidth="1"/>
    <col min="10" max="16384" width="9.00390625" style="1" customWidth="1"/>
  </cols>
  <sheetData>
    <row r="1" spans="7:15" s="12" customFormat="1" ht="102.75" customHeight="1">
      <c r="G1" s="263"/>
      <c r="H1" s="406" t="s">
        <v>313</v>
      </c>
      <c r="I1" s="406"/>
      <c r="L1" s="325" t="s">
        <v>178</v>
      </c>
      <c r="M1" s="325"/>
      <c r="N1" s="325"/>
      <c r="O1" s="325"/>
    </row>
    <row r="2" spans="1:9" s="13" customFormat="1" ht="18" thickBot="1">
      <c r="A2" s="294" t="s">
        <v>276</v>
      </c>
      <c r="B2" s="294"/>
      <c r="C2" s="294"/>
      <c r="D2" s="294"/>
      <c r="E2" s="294"/>
      <c r="F2" s="294"/>
      <c r="G2" s="294"/>
      <c r="H2" s="294"/>
      <c r="I2" s="12"/>
    </row>
    <row r="3" spans="1:9" s="13" customFormat="1" ht="15">
      <c r="A3" s="12"/>
      <c r="B3" s="12"/>
      <c r="C3" s="12"/>
      <c r="D3" s="12"/>
      <c r="E3" s="12"/>
      <c r="F3" s="12"/>
      <c r="G3" s="12"/>
      <c r="H3" s="12"/>
      <c r="I3" s="12"/>
    </row>
    <row r="4" spans="1:10" s="13" customFormat="1" ht="15">
      <c r="A4" s="68" t="s">
        <v>19</v>
      </c>
      <c r="B4" s="279" t="s">
        <v>36</v>
      </c>
      <c r="C4" s="279"/>
      <c r="D4" s="279"/>
      <c r="E4" s="69"/>
      <c r="F4" s="317" t="s">
        <v>197</v>
      </c>
      <c r="G4" s="317"/>
      <c r="H4" s="10"/>
      <c r="I4" s="11"/>
      <c r="J4" s="10"/>
    </row>
    <row r="5" spans="1:10" s="13" customFormat="1" ht="15">
      <c r="A5" s="70" t="s">
        <v>1</v>
      </c>
      <c r="B5" s="322" t="s">
        <v>56</v>
      </c>
      <c r="C5" s="322"/>
      <c r="D5" s="322"/>
      <c r="E5" s="120"/>
      <c r="F5" s="322" t="s">
        <v>204</v>
      </c>
      <c r="G5" s="322"/>
      <c r="H5" s="322"/>
      <c r="I5" s="26"/>
      <c r="J5" s="25"/>
    </row>
    <row r="6" spans="1:10" s="13" customFormat="1" ht="15">
      <c r="A6" s="70"/>
      <c r="B6" s="25"/>
      <c r="C6" s="25"/>
      <c r="D6" s="25"/>
      <c r="E6" s="26"/>
      <c r="F6" s="25"/>
      <c r="G6" s="25"/>
      <c r="H6" s="25"/>
      <c r="I6" s="25"/>
      <c r="J6" s="25"/>
    </row>
    <row r="7" spans="1:10" s="49" customFormat="1" ht="15">
      <c r="A7" s="68" t="s">
        <v>20</v>
      </c>
      <c r="B7" s="279" t="s">
        <v>36</v>
      </c>
      <c r="C7" s="279"/>
      <c r="D7" s="279"/>
      <c r="E7" s="69"/>
      <c r="F7" s="317" t="s">
        <v>200</v>
      </c>
      <c r="G7" s="317"/>
      <c r="H7" s="10"/>
      <c r="I7" s="11"/>
      <c r="J7" s="44"/>
    </row>
    <row r="8" spans="1:10" s="13" customFormat="1" ht="15">
      <c r="A8" s="70" t="s">
        <v>1</v>
      </c>
      <c r="B8" s="322" t="s">
        <v>215</v>
      </c>
      <c r="C8" s="322"/>
      <c r="D8" s="322"/>
      <c r="E8" s="120"/>
      <c r="F8" s="322" t="s">
        <v>204</v>
      </c>
      <c r="G8" s="322"/>
      <c r="H8" s="322"/>
      <c r="I8" s="26"/>
      <c r="J8" s="25"/>
    </row>
    <row r="9" spans="1:10" s="13" customFormat="1" ht="15">
      <c r="A9" s="70"/>
      <c r="B9" s="25"/>
      <c r="C9" s="25"/>
      <c r="D9" s="25"/>
      <c r="E9" s="26"/>
      <c r="F9" s="25"/>
      <c r="G9" s="25"/>
      <c r="H9" s="25"/>
      <c r="I9" s="25"/>
      <c r="J9" s="25"/>
    </row>
    <row r="10" spans="1:10" s="13" customFormat="1" ht="15">
      <c r="A10" s="68" t="s">
        <v>22</v>
      </c>
      <c r="B10" s="279" t="s">
        <v>201</v>
      </c>
      <c r="C10" s="279"/>
      <c r="D10" s="279"/>
      <c r="E10" s="279"/>
      <c r="F10" s="317" t="s">
        <v>202</v>
      </c>
      <c r="G10" s="317"/>
      <c r="H10" s="10"/>
      <c r="I10" s="11"/>
      <c r="J10" s="25"/>
    </row>
    <row r="11" spans="1:10" s="13" customFormat="1" ht="32.25" customHeight="1">
      <c r="A11" s="70"/>
      <c r="B11" s="280" t="s">
        <v>305</v>
      </c>
      <c r="C11" s="280"/>
      <c r="D11" s="280"/>
      <c r="E11" s="280"/>
      <c r="F11" s="322" t="s">
        <v>277</v>
      </c>
      <c r="G11" s="322"/>
      <c r="H11" s="322"/>
      <c r="I11" s="26"/>
      <c r="J11" s="25"/>
    </row>
    <row r="12" spans="1:9" s="13" customFormat="1" ht="15">
      <c r="A12" s="8"/>
      <c r="B12" s="8"/>
      <c r="C12" s="12"/>
      <c r="D12" s="12"/>
      <c r="E12" s="12"/>
      <c r="F12" s="12"/>
      <c r="G12" s="12"/>
      <c r="H12" s="12"/>
      <c r="I12" s="12"/>
    </row>
    <row r="13" spans="1:9" s="13" customFormat="1" ht="15.75" customHeight="1">
      <c r="A13" s="121" t="s">
        <v>23</v>
      </c>
      <c r="B13" s="335" t="s">
        <v>321</v>
      </c>
      <c r="C13" s="335"/>
      <c r="D13" s="335"/>
      <c r="E13" s="335"/>
      <c r="F13" s="335"/>
      <c r="G13" s="80"/>
      <c r="H13" s="80"/>
      <c r="I13" s="12"/>
    </row>
    <row r="14" spans="1:9" s="13" customFormat="1" ht="15">
      <c r="A14" s="121"/>
      <c r="B14" s="121"/>
      <c r="C14" s="81"/>
      <c r="D14" s="81"/>
      <c r="E14" s="81"/>
      <c r="F14" s="81"/>
      <c r="G14" s="81"/>
      <c r="H14" s="81"/>
      <c r="I14" s="12"/>
    </row>
    <row r="15" spans="1:9" s="13" customFormat="1" ht="15.75" customHeight="1">
      <c r="A15" s="79" t="s">
        <v>217</v>
      </c>
      <c r="B15" s="335" t="s">
        <v>306</v>
      </c>
      <c r="C15" s="335"/>
      <c r="D15" s="335"/>
      <c r="E15" s="335"/>
      <c r="F15" s="335"/>
      <c r="G15" s="335"/>
      <c r="H15" s="335"/>
      <c r="I15" s="12"/>
    </row>
    <row r="16" spans="1:8" s="13" customFormat="1" ht="15">
      <c r="A16" s="12"/>
      <c r="B16" s="12"/>
      <c r="C16" s="12"/>
      <c r="D16" s="12"/>
      <c r="E16" s="12"/>
      <c r="F16" s="12"/>
      <c r="G16" s="16" t="s">
        <v>84</v>
      </c>
      <c r="H16" s="12"/>
    </row>
    <row r="17" spans="1:9" s="55" customFormat="1" ht="42.75" customHeight="1">
      <c r="A17" s="315" t="s">
        <v>257</v>
      </c>
      <c r="B17" s="290" t="s">
        <v>55</v>
      </c>
      <c r="C17" s="315" t="s">
        <v>220</v>
      </c>
      <c r="D17" s="315" t="s">
        <v>319</v>
      </c>
      <c r="E17" s="287" t="s">
        <v>278</v>
      </c>
      <c r="F17" s="288"/>
      <c r="G17" s="315" t="s">
        <v>279</v>
      </c>
      <c r="H17" s="132"/>
      <c r="I17" s="102"/>
    </row>
    <row r="18" spans="1:9" s="55" customFormat="1" ht="69" customHeight="1">
      <c r="A18" s="316"/>
      <c r="B18" s="290"/>
      <c r="C18" s="316"/>
      <c r="D18" s="316"/>
      <c r="E18" s="3" t="s">
        <v>129</v>
      </c>
      <c r="F18" s="39" t="s">
        <v>183</v>
      </c>
      <c r="G18" s="316"/>
      <c r="H18" s="132"/>
      <c r="I18" s="102"/>
    </row>
    <row r="19" spans="1:9" s="57" customFormat="1" ht="12.75">
      <c r="A19" s="37">
        <v>1</v>
      </c>
      <c r="B19" s="122">
        <v>2</v>
      </c>
      <c r="C19" s="37">
        <v>3</v>
      </c>
      <c r="D19" s="37">
        <v>4</v>
      </c>
      <c r="E19" s="37">
        <v>5</v>
      </c>
      <c r="F19" s="37">
        <v>6</v>
      </c>
      <c r="G19" s="37">
        <v>7</v>
      </c>
      <c r="H19" s="74"/>
      <c r="I19" s="133"/>
    </row>
    <row r="20" spans="1:9" s="57" customFormat="1" ht="12.75" hidden="1">
      <c r="A20" s="54" t="s">
        <v>42</v>
      </c>
      <c r="B20" s="47" t="s">
        <v>106</v>
      </c>
      <c r="C20" s="200"/>
      <c r="D20" s="201"/>
      <c r="E20" s="201"/>
      <c r="F20" s="201"/>
      <c r="G20" s="201"/>
      <c r="H20" s="74"/>
      <c r="I20" s="133"/>
    </row>
    <row r="21" spans="1:9" s="57" customFormat="1" ht="12.75" hidden="1">
      <c r="A21" s="183">
        <v>2120</v>
      </c>
      <c r="B21" s="47" t="s">
        <v>107</v>
      </c>
      <c r="C21" s="200"/>
      <c r="D21" s="201"/>
      <c r="E21" s="201"/>
      <c r="F21" s="201"/>
      <c r="G21" s="201"/>
      <c r="H21" s="74"/>
      <c r="I21" s="133"/>
    </row>
    <row r="22" spans="1:8" s="133" customFormat="1" ht="12.75">
      <c r="A22" s="3">
        <v>2210</v>
      </c>
      <c r="B22" s="113" t="s">
        <v>108</v>
      </c>
      <c r="C22" s="161">
        <f>'2019-2(14)спец'!E17</f>
        <v>40288.23</v>
      </c>
      <c r="D22" s="161">
        <f>'2019-2(14)спец'!D54</f>
        <v>3000</v>
      </c>
      <c r="E22" s="111">
        <f>'2019-2(6.1;6.2;6.3,6.4)'!M10</f>
        <v>3000</v>
      </c>
      <c r="F22" s="37"/>
      <c r="G22" s="37"/>
      <c r="H22" s="74"/>
    </row>
    <row r="23" spans="1:8" s="133" customFormat="1" ht="12.75" hidden="1">
      <c r="A23" s="3">
        <v>2220</v>
      </c>
      <c r="B23" s="113" t="s">
        <v>37</v>
      </c>
      <c r="C23" s="161"/>
      <c r="D23" s="161"/>
      <c r="E23" s="111"/>
      <c r="F23" s="37"/>
      <c r="G23" s="37"/>
      <c r="H23" s="74"/>
    </row>
    <row r="24" spans="1:8" s="133" customFormat="1" ht="12.75" hidden="1">
      <c r="A24" s="3">
        <v>2230</v>
      </c>
      <c r="B24" s="113" t="s">
        <v>38</v>
      </c>
      <c r="C24" s="161"/>
      <c r="D24" s="161"/>
      <c r="E24" s="111"/>
      <c r="F24" s="37"/>
      <c r="G24" s="37"/>
      <c r="H24" s="74"/>
    </row>
    <row r="25" spans="1:8" s="109" customFormat="1" ht="12.75" customHeight="1">
      <c r="A25" s="3">
        <v>2240</v>
      </c>
      <c r="B25" s="113" t="s">
        <v>130</v>
      </c>
      <c r="C25" s="161"/>
      <c r="D25" s="161"/>
      <c r="E25" s="161"/>
      <c r="F25" s="117"/>
      <c r="G25" s="117"/>
      <c r="H25" s="72"/>
    </row>
    <row r="26" spans="1:8" s="109" customFormat="1" ht="13.5" customHeight="1">
      <c r="A26" s="3">
        <v>2250</v>
      </c>
      <c r="B26" s="113" t="s">
        <v>39</v>
      </c>
      <c r="C26" s="161"/>
      <c r="D26" s="161">
        <f>'2019-2(14)спец'!H56</f>
        <v>900</v>
      </c>
      <c r="E26" s="161">
        <f>'2019-2(14)спец'!I56</f>
        <v>900</v>
      </c>
      <c r="F26" s="117"/>
      <c r="G26" s="117"/>
      <c r="H26" s="72"/>
    </row>
    <row r="27" spans="1:8" s="109" customFormat="1" ht="15" hidden="1">
      <c r="A27" s="3">
        <v>2260</v>
      </c>
      <c r="B27" s="113" t="s">
        <v>109</v>
      </c>
      <c r="C27" s="161"/>
      <c r="D27" s="139"/>
      <c r="E27" s="111"/>
      <c r="F27" s="117"/>
      <c r="G27" s="117"/>
      <c r="H27" s="72"/>
    </row>
    <row r="28" spans="1:8" s="109" customFormat="1" ht="14.25" customHeight="1">
      <c r="A28" s="3">
        <v>2270</v>
      </c>
      <c r="B28" s="113" t="s">
        <v>40</v>
      </c>
      <c r="C28" s="161">
        <f>C30</f>
        <v>1036</v>
      </c>
      <c r="D28" s="161">
        <f>D30</f>
        <v>1200</v>
      </c>
      <c r="E28" s="161">
        <f>E30</f>
        <v>1400</v>
      </c>
      <c r="F28" s="117"/>
      <c r="G28" s="117"/>
      <c r="H28" s="72"/>
    </row>
    <row r="29" spans="1:8" s="109" customFormat="1" ht="14.25" customHeight="1" hidden="1">
      <c r="A29" s="3">
        <v>2273</v>
      </c>
      <c r="B29" s="113" t="s">
        <v>117</v>
      </c>
      <c r="C29" s="161"/>
      <c r="D29" s="161"/>
      <c r="E29" s="161"/>
      <c r="F29" s="117"/>
      <c r="G29" s="117"/>
      <c r="H29" s="72"/>
    </row>
    <row r="30" spans="1:8" s="109" customFormat="1" ht="13.5" customHeight="1">
      <c r="A30" s="3">
        <v>2274</v>
      </c>
      <c r="B30" s="113" t="s">
        <v>150</v>
      </c>
      <c r="C30" s="161">
        <f>'2019-2(14)спец'!E23</f>
        <v>1036</v>
      </c>
      <c r="D30" s="161">
        <f>'2019-2(14)спец'!D60</f>
        <v>1200</v>
      </c>
      <c r="E30" s="161">
        <f>'2019-2(6.1;6.2;6.3,6.4)'!M15</f>
        <v>1400</v>
      </c>
      <c r="F30" s="117"/>
      <c r="G30" s="117"/>
      <c r="H30" s="72"/>
    </row>
    <row r="31" spans="1:8" s="109" customFormat="1" ht="12" customHeight="1" hidden="1">
      <c r="A31" s="3">
        <v>2275</v>
      </c>
      <c r="B31" s="113" t="s">
        <v>151</v>
      </c>
      <c r="C31" s="161"/>
      <c r="D31" s="161"/>
      <c r="E31" s="161"/>
      <c r="F31" s="117"/>
      <c r="G31" s="117"/>
      <c r="H31" s="72"/>
    </row>
    <row r="32" spans="1:8" s="133" customFormat="1" ht="37.5" customHeight="1" hidden="1">
      <c r="A32" s="3">
        <v>2282</v>
      </c>
      <c r="B32" s="113" t="s">
        <v>41</v>
      </c>
      <c r="C32" s="161">
        <f>'2019-2(14)спец'!E25</f>
        <v>0</v>
      </c>
      <c r="D32" s="161"/>
      <c r="E32" s="161"/>
      <c r="F32" s="148"/>
      <c r="G32" s="37"/>
      <c r="H32" s="74"/>
    </row>
    <row r="33" spans="1:8" s="133" customFormat="1" ht="30.75" customHeight="1">
      <c r="A33" s="3">
        <v>3110</v>
      </c>
      <c r="B33" s="113" t="s">
        <v>111</v>
      </c>
      <c r="C33" s="161"/>
      <c r="D33" s="161"/>
      <c r="E33" s="161">
        <f>'2019-2(14)спец'!I72</f>
        <v>0</v>
      </c>
      <c r="F33" s="148"/>
      <c r="G33" s="37"/>
      <c r="H33" s="74"/>
    </row>
    <row r="34" spans="1:8" s="133" customFormat="1" ht="13.5">
      <c r="A34" s="162"/>
      <c r="B34" s="163" t="s">
        <v>212</v>
      </c>
      <c r="C34" s="148">
        <f>SUM(C20:C33)-C28</f>
        <v>41324.23</v>
      </c>
      <c r="D34" s="148">
        <f>SUM(D20:D33)-D28</f>
        <v>5100</v>
      </c>
      <c r="E34" s="148">
        <f>SUM(E20:E33)-E28</f>
        <v>5300</v>
      </c>
      <c r="F34" s="148" t="s">
        <v>51</v>
      </c>
      <c r="G34" s="37"/>
      <c r="H34" s="74"/>
    </row>
    <row r="35" spans="1:8" s="13" customFormat="1" ht="15">
      <c r="A35" s="12"/>
      <c r="B35" s="12"/>
      <c r="C35" s="12"/>
      <c r="D35" s="12"/>
      <c r="E35" s="12"/>
      <c r="F35" s="12"/>
      <c r="G35" s="12"/>
      <c r="H35" s="12"/>
    </row>
    <row r="36" spans="1:9" s="13" customFormat="1" ht="13.5" customHeight="1">
      <c r="A36" s="123" t="s">
        <v>307</v>
      </c>
      <c r="B36" s="123"/>
      <c r="C36" s="124"/>
      <c r="D36" s="124"/>
      <c r="E36" s="124"/>
      <c r="F36" s="124"/>
      <c r="G36" s="124"/>
      <c r="H36" s="124"/>
      <c r="I36" s="12"/>
    </row>
    <row r="37" spans="1:9" s="13" customFormat="1" ht="15">
      <c r="A37" s="12"/>
      <c r="B37" s="12"/>
      <c r="C37" s="12"/>
      <c r="D37" s="12"/>
      <c r="E37" s="12"/>
      <c r="F37" s="12"/>
      <c r="G37" s="12"/>
      <c r="H37" s="12"/>
      <c r="I37" s="12"/>
    </row>
    <row r="38" spans="1:9" s="13" customFormat="1" ht="63" customHeight="1">
      <c r="A38" s="3" t="s">
        <v>24</v>
      </c>
      <c r="B38" s="287" t="s">
        <v>98</v>
      </c>
      <c r="C38" s="288"/>
      <c r="D38" s="3" t="s">
        <v>59</v>
      </c>
      <c r="E38" s="3" t="s">
        <v>60</v>
      </c>
      <c r="F38" s="290" t="s">
        <v>280</v>
      </c>
      <c r="G38" s="290"/>
      <c r="H38" s="3" t="s">
        <v>281</v>
      </c>
      <c r="I38" s="12"/>
    </row>
    <row r="39" spans="1:9" s="109" customFormat="1" ht="15">
      <c r="A39" s="37">
        <v>1</v>
      </c>
      <c r="B39" s="375">
        <v>2</v>
      </c>
      <c r="C39" s="377"/>
      <c r="D39" s="37">
        <v>3</v>
      </c>
      <c r="E39" s="37">
        <v>4</v>
      </c>
      <c r="F39" s="371">
        <v>5</v>
      </c>
      <c r="G39" s="371"/>
      <c r="H39" s="37">
        <v>6</v>
      </c>
      <c r="I39" s="72"/>
    </row>
    <row r="40" spans="1:9" s="202" customFormat="1" ht="15" hidden="1">
      <c r="A40" s="201"/>
      <c r="B40" s="407" t="s">
        <v>90</v>
      </c>
      <c r="C40" s="408"/>
      <c r="D40" s="201"/>
      <c r="E40" s="201"/>
      <c r="F40" s="336"/>
      <c r="G40" s="338"/>
      <c r="H40" s="201"/>
      <c r="I40" s="72"/>
    </row>
    <row r="41" spans="1:9" s="109" customFormat="1" ht="15">
      <c r="A41" s="37"/>
      <c r="B41" s="399" t="s">
        <v>61</v>
      </c>
      <c r="C41" s="400"/>
      <c r="D41" s="37"/>
      <c r="E41" s="37"/>
      <c r="F41" s="313"/>
      <c r="G41" s="314"/>
      <c r="H41" s="37"/>
      <c r="I41" s="72"/>
    </row>
    <row r="42" spans="1:9" s="109" customFormat="1" ht="15">
      <c r="A42" s="37"/>
      <c r="B42" s="399" t="s">
        <v>62</v>
      </c>
      <c r="C42" s="400"/>
      <c r="D42" s="37"/>
      <c r="E42" s="37"/>
      <c r="F42" s="313"/>
      <c r="G42" s="314"/>
      <c r="H42" s="37"/>
      <c r="I42" s="72"/>
    </row>
    <row r="43" spans="1:9" s="109" customFormat="1" ht="15">
      <c r="A43" s="37"/>
      <c r="B43" s="399"/>
      <c r="C43" s="400"/>
      <c r="D43" s="37"/>
      <c r="E43" s="37"/>
      <c r="F43" s="313"/>
      <c r="G43" s="314"/>
      <c r="H43" s="37"/>
      <c r="I43" s="72"/>
    </row>
    <row r="44" spans="1:9" s="13" customFormat="1" ht="15">
      <c r="A44" s="100"/>
      <c r="B44" s="399" t="s">
        <v>63</v>
      </c>
      <c r="C44" s="400"/>
      <c r="D44" s="100"/>
      <c r="E44" s="100"/>
      <c r="F44" s="313"/>
      <c r="G44" s="314"/>
      <c r="H44" s="100"/>
      <c r="I44" s="12"/>
    </row>
    <row r="45" spans="1:9" s="13" customFormat="1" ht="15">
      <c r="A45" s="100"/>
      <c r="B45" s="399"/>
      <c r="C45" s="400"/>
      <c r="D45" s="100"/>
      <c r="E45" s="100"/>
      <c r="F45" s="313"/>
      <c r="G45" s="314"/>
      <c r="H45" s="100"/>
      <c r="I45" s="12"/>
    </row>
    <row r="46" spans="1:9" s="13" customFormat="1" ht="15">
      <c r="A46" s="100"/>
      <c r="B46" s="399" t="s">
        <v>64</v>
      </c>
      <c r="C46" s="400"/>
      <c r="D46" s="100"/>
      <c r="E46" s="100"/>
      <c r="F46" s="313"/>
      <c r="G46" s="314"/>
      <c r="H46" s="100"/>
      <c r="I46" s="12"/>
    </row>
    <row r="47" spans="1:9" s="13" customFormat="1" ht="15">
      <c r="A47" s="100"/>
      <c r="B47" s="399"/>
      <c r="C47" s="400"/>
      <c r="D47" s="100"/>
      <c r="E47" s="100"/>
      <c r="F47" s="313"/>
      <c r="G47" s="314"/>
      <c r="H47" s="100"/>
      <c r="I47" s="12"/>
    </row>
    <row r="48" spans="1:9" s="13" customFormat="1" ht="15">
      <c r="A48" s="100"/>
      <c r="B48" s="399" t="s">
        <v>65</v>
      </c>
      <c r="C48" s="400"/>
      <c r="D48" s="100"/>
      <c r="E48" s="100"/>
      <c r="F48" s="313"/>
      <c r="G48" s="314"/>
      <c r="H48" s="100"/>
      <c r="I48" s="12"/>
    </row>
    <row r="49" spans="1:9" s="13" customFormat="1" ht="15">
      <c r="A49" s="100"/>
      <c r="B49" s="399"/>
      <c r="C49" s="400"/>
      <c r="D49" s="100"/>
      <c r="E49" s="100"/>
      <c r="F49" s="313"/>
      <c r="G49" s="314"/>
      <c r="H49" s="100"/>
      <c r="I49" s="12"/>
    </row>
    <row r="50" spans="1:9" s="13" customFormat="1" ht="15">
      <c r="A50" s="12"/>
      <c r="B50" s="12"/>
      <c r="C50" s="12"/>
      <c r="D50" s="12"/>
      <c r="E50" s="12"/>
      <c r="F50" s="12"/>
      <c r="G50" s="12"/>
      <c r="H50" s="12"/>
      <c r="I50" s="12"/>
    </row>
    <row r="51" spans="1:9" s="49" customFormat="1" ht="30" customHeight="1">
      <c r="A51" s="404" t="s">
        <v>308</v>
      </c>
      <c r="B51" s="404"/>
      <c r="C51" s="404"/>
      <c r="D51" s="404"/>
      <c r="E51" s="404"/>
      <c r="F51" s="404"/>
      <c r="G51" s="404"/>
      <c r="H51" s="404"/>
      <c r="I51" s="12"/>
    </row>
    <row r="52" spans="1:9" s="13" customFormat="1" ht="13.5" customHeight="1">
      <c r="A52" s="12"/>
      <c r="B52" s="12"/>
      <c r="C52" s="124"/>
      <c r="D52" s="124"/>
      <c r="E52" s="124"/>
      <c r="F52" s="124"/>
      <c r="G52" s="124"/>
      <c r="H52" s="124"/>
      <c r="I52" s="12"/>
    </row>
    <row r="53" spans="1:8" s="13" customFormat="1" ht="39" customHeight="1" hidden="1">
      <c r="A53" s="404" t="s">
        <v>104</v>
      </c>
      <c r="B53" s="404"/>
      <c r="C53" s="404"/>
      <c r="D53" s="404"/>
      <c r="E53" s="404"/>
      <c r="F53" s="404"/>
      <c r="G53" s="404"/>
      <c r="H53" s="404"/>
    </row>
    <row r="54" spans="1:9" s="13" customFormat="1" ht="39" customHeight="1" hidden="1">
      <c r="A54" s="12"/>
      <c r="B54" s="12"/>
      <c r="C54" s="124"/>
      <c r="D54" s="124"/>
      <c r="E54" s="124"/>
      <c r="F54" s="124"/>
      <c r="G54" s="124"/>
      <c r="H54" s="16" t="s">
        <v>84</v>
      </c>
      <c r="I54" s="28"/>
    </row>
    <row r="55" spans="1:9" s="13" customFormat="1" ht="13.5" customHeight="1">
      <c r="A55" s="401" t="s">
        <v>212</v>
      </c>
      <c r="B55" s="402"/>
      <c r="C55" s="125"/>
      <c r="D55" s="126"/>
      <c r="E55" s="126"/>
      <c r="F55" s="126"/>
      <c r="G55" s="126"/>
      <c r="H55" s="126"/>
      <c r="I55" s="29"/>
    </row>
    <row r="56" spans="1:9" s="13" customFormat="1" ht="13.5" customHeight="1">
      <c r="A56" s="12"/>
      <c r="B56" s="12"/>
      <c r="C56" s="124"/>
      <c r="D56" s="124"/>
      <c r="E56" s="124"/>
      <c r="F56" s="124"/>
      <c r="G56" s="124"/>
      <c r="H56" s="124"/>
      <c r="I56" s="12"/>
    </row>
    <row r="57" spans="1:9" s="13" customFormat="1" ht="16.5" customHeight="1">
      <c r="A57" s="79" t="s">
        <v>218</v>
      </c>
      <c r="B57" s="378" t="s">
        <v>309</v>
      </c>
      <c r="C57" s="378"/>
      <c r="D57" s="378"/>
      <c r="E57" s="378"/>
      <c r="F57" s="378"/>
      <c r="G57" s="378"/>
      <c r="H57" s="378"/>
      <c r="I57" s="12"/>
    </row>
    <row r="58" spans="1:9" s="13" customFormat="1" ht="13.5" customHeight="1">
      <c r="A58" s="12"/>
      <c r="B58" s="12"/>
      <c r="C58" s="124"/>
      <c r="D58" s="124"/>
      <c r="E58" s="124"/>
      <c r="F58" s="124"/>
      <c r="G58" s="124"/>
      <c r="H58" s="124"/>
      <c r="I58" s="12"/>
    </row>
    <row r="59" spans="1:9" s="49" customFormat="1" ht="32.25" customHeight="1">
      <c r="A59" s="290" t="s">
        <v>17</v>
      </c>
      <c r="B59" s="306" t="s">
        <v>55</v>
      </c>
      <c r="C59" s="307"/>
      <c r="D59" s="290" t="s">
        <v>193</v>
      </c>
      <c r="E59" s="290"/>
      <c r="F59" s="290" t="s">
        <v>282</v>
      </c>
      <c r="G59" s="290"/>
      <c r="H59" s="315" t="s">
        <v>283</v>
      </c>
      <c r="I59" s="12"/>
    </row>
    <row r="60" spans="1:9" s="49" customFormat="1" ht="39" customHeight="1">
      <c r="A60" s="290"/>
      <c r="B60" s="276"/>
      <c r="C60" s="277"/>
      <c r="D60" s="3" t="s">
        <v>103</v>
      </c>
      <c r="E60" s="40" t="s">
        <v>183</v>
      </c>
      <c r="F60" s="3" t="s">
        <v>103</v>
      </c>
      <c r="G60" s="40" t="s">
        <v>183</v>
      </c>
      <c r="H60" s="316"/>
      <c r="I60" s="12"/>
    </row>
    <row r="61" spans="1:9" s="49" customFormat="1" ht="13.5" customHeight="1">
      <c r="A61" s="3">
        <v>1</v>
      </c>
      <c r="B61" s="287">
        <v>2</v>
      </c>
      <c r="C61" s="288"/>
      <c r="D61" s="3">
        <v>3</v>
      </c>
      <c r="E61" s="3">
        <v>4</v>
      </c>
      <c r="F61" s="3">
        <v>5</v>
      </c>
      <c r="G61" s="3">
        <v>6</v>
      </c>
      <c r="H61" s="3">
        <v>7</v>
      </c>
      <c r="I61" s="12"/>
    </row>
    <row r="62" spans="1:9" s="13" customFormat="1" ht="13.5" customHeight="1">
      <c r="A62" s="113"/>
      <c r="B62" s="301"/>
      <c r="C62" s="302"/>
      <c r="D62" s="3"/>
      <c r="E62" s="3"/>
      <c r="F62" s="3"/>
      <c r="G62" s="3"/>
      <c r="H62" s="3"/>
      <c r="I62" s="12"/>
    </row>
    <row r="63" spans="1:9" s="13" customFormat="1" ht="13.5" customHeight="1">
      <c r="A63" s="113"/>
      <c r="B63" s="301"/>
      <c r="C63" s="302"/>
      <c r="D63" s="3"/>
      <c r="E63" s="3"/>
      <c r="F63" s="3"/>
      <c r="G63" s="3"/>
      <c r="H63" s="3"/>
      <c r="I63" s="12"/>
    </row>
    <row r="64" spans="1:9" s="13" customFormat="1" ht="13.5" customHeight="1">
      <c r="A64" s="113"/>
      <c r="B64" s="301"/>
      <c r="C64" s="302"/>
      <c r="D64" s="3"/>
      <c r="E64" s="3"/>
      <c r="F64" s="3"/>
      <c r="G64" s="3"/>
      <c r="H64" s="3"/>
      <c r="I64" s="12"/>
    </row>
    <row r="65" spans="1:9" s="13" customFormat="1" ht="13.5" customHeight="1">
      <c r="A65" s="113"/>
      <c r="B65" s="301"/>
      <c r="C65" s="302"/>
      <c r="D65" s="3"/>
      <c r="E65" s="3"/>
      <c r="F65" s="3"/>
      <c r="G65" s="3"/>
      <c r="H65" s="3"/>
      <c r="I65" s="12"/>
    </row>
    <row r="66" spans="1:9" s="13" customFormat="1" ht="13.5" customHeight="1">
      <c r="A66" s="113"/>
      <c r="B66" s="301"/>
      <c r="C66" s="302"/>
      <c r="D66" s="3"/>
      <c r="E66" s="3"/>
      <c r="F66" s="3"/>
      <c r="G66" s="3"/>
      <c r="H66" s="3"/>
      <c r="I66" s="12"/>
    </row>
    <row r="67" spans="1:9" s="13" customFormat="1" ht="13.5" customHeight="1">
      <c r="A67" s="12"/>
      <c r="B67" s="12"/>
      <c r="C67" s="124"/>
      <c r="D67" s="124"/>
      <c r="E67" s="124"/>
      <c r="F67" s="124"/>
      <c r="G67" s="124"/>
      <c r="H67" s="124"/>
      <c r="I67" s="12"/>
    </row>
    <row r="68" spans="1:9" s="13" customFormat="1" ht="13.5" customHeight="1">
      <c r="A68" s="123" t="s">
        <v>310</v>
      </c>
      <c r="B68" s="123"/>
      <c r="C68" s="124"/>
      <c r="D68" s="124"/>
      <c r="E68" s="124"/>
      <c r="F68" s="124"/>
      <c r="G68" s="124"/>
      <c r="H68" s="124"/>
      <c r="I68" s="12"/>
    </row>
    <row r="69" spans="1:9" s="13" customFormat="1" ht="13.5" customHeight="1">
      <c r="A69" s="123"/>
      <c r="B69" s="123"/>
      <c r="C69" s="124"/>
      <c r="D69" s="124"/>
      <c r="E69" s="124"/>
      <c r="F69" s="124"/>
      <c r="G69" s="124"/>
      <c r="H69" s="124"/>
      <c r="I69" s="12"/>
    </row>
    <row r="70" spans="1:9" s="49" customFormat="1" ht="72.75" customHeight="1">
      <c r="A70" s="92" t="s">
        <v>24</v>
      </c>
      <c r="B70" s="327" t="s">
        <v>55</v>
      </c>
      <c r="C70" s="329"/>
      <c r="D70" s="92" t="s">
        <v>59</v>
      </c>
      <c r="E70" s="92" t="s">
        <v>60</v>
      </c>
      <c r="F70" s="92" t="s">
        <v>194</v>
      </c>
      <c r="G70" s="92" t="s">
        <v>195</v>
      </c>
      <c r="H70" s="92" t="s">
        <v>284</v>
      </c>
      <c r="I70" s="92" t="s">
        <v>285</v>
      </c>
    </row>
    <row r="71" spans="1:9" s="49" customFormat="1" ht="13.5" customHeight="1">
      <c r="A71" s="92">
        <v>1</v>
      </c>
      <c r="B71" s="327">
        <v>2</v>
      </c>
      <c r="C71" s="329"/>
      <c r="D71" s="92">
        <v>3</v>
      </c>
      <c r="E71" s="92">
        <v>4</v>
      </c>
      <c r="F71" s="92">
        <v>5</v>
      </c>
      <c r="G71" s="92">
        <v>6</v>
      </c>
      <c r="H71" s="92">
        <v>7</v>
      </c>
      <c r="I71" s="92">
        <v>8</v>
      </c>
    </row>
    <row r="72" spans="1:9" s="49" customFormat="1" ht="39" customHeight="1" hidden="1">
      <c r="A72" s="203"/>
      <c r="B72" s="203"/>
      <c r="C72" s="66" t="s">
        <v>90</v>
      </c>
      <c r="D72" s="203"/>
      <c r="E72" s="203"/>
      <c r="F72" s="203"/>
      <c r="G72" s="203"/>
      <c r="H72" s="203"/>
      <c r="I72" s="203"/>
    </row>
    <row r="73" spans="1:9" s="13" customFormat="1" ht="13.5" customHeight="1">
      <c r="A73" s="204"/>
      <c r="B73" s="389" t="s">
        <v>61</v>
      </c>
      <c r="C73" s="390"/>
      <c r="D73" s="204"/>
      <c r="E73" s="204"/>
      <c r="F73" s="204"/>
      <c r="G73" s="204"/>
      <c r="H73" s="204"/>
      <c r="I73" s="204"/>
    </row>
    <row r="74" spans="1:9" s="13" customFormat="1" ht="13.5" customHeight="1">
      <c r="A74" s="204"/>
      <c r="B74" s="389" t="s">
        <v>62</v>
      </c>
      <c r="C74" s="390"/>
      <c r="D74" s="204"/>
      <c r="E74" s="204"/>
      <c r="F74" s="204"/>
      <c r="G74" s="204"/>
      <c r="H74" s="204"/>
      <c r="I74" s="204"/>
    </row>
    <row r="75" spans="1:9" s="13" customFormat="1" ht="13.5" customHeight="1">
      <c r="A75" s="204"/>
      <c r="B75" s="389"/>
      <c r="C75" s="390"/>
      <c r="D75" s="204"/>
      <c r="E75" s="204"/>
      <c r="F75" s="204"/>
      <c r="G75" s="204"/>
      <c r="H75" s="204"/>
      <c r="I75" s="204"/>
    </row>
    <row r="76" spans="1:9" s="13" customFormat="1" ht="13.5" customHeight="1">
      <c r="A76" s="204"/>
      <c r="B76" s="389" t="s">
        <v>63</v>
      </c>
      <c r="C76" s="390"/>
      <c r="D76" s="204"/>
      <c r="E76" s="204"/>
      <c r="F76" s="204"/>
      <c r="G76" s="204"/>
      <c r="H76" s="204"/>
      <c r="I76" s="204"/>
    </row>
    <row r="77" spans="1:9" s="13" customFormat="1" ht="13.5" customHeight="1">
      <c r="A77" s="204"/>
      <c r="B77" s="389"/>
      <c r="C77" s="390"/>
      <c r="D77" s="204"/>
      <c r="E77" s="204"/>
      <c r="F77" s="204"/>
      <c r="G77" s="204"/>
      <c r="H77" s="204"/>
      <c r="I77" s="204"/>
    </row>
    <row r="78" spans="1:9" s="13" customFormat="1" ht="13.5" customHeight="1">
      <c r="A78" s="204"/>
      <c r="B78" s="389" t="s">
        <v>64</v>
      </c>
      <c r="C78" s="390"/>
      <c r="D78" s="204"/>
      <c r="E78" s="204"/>
      <c r="F78" s="204"/>
      <c r="G78" s="204"/>
      <c r="H78" s="204"/>
      <c r="I78" s="204"/>
    </row>
    <row r="79" spans="1:9" s="13" customFormat="1" ht="13.5" customHeight="1">
      <c r="A79" s="204"/>
      <c r="B79" s="389"/>
      <c r="C79" s="390"/>
      <c r="D79" s="204"/>
      <c r="E79" s="204"/>
      <c r="F79" s="204"/>
      <c r="G79" s="204"/>
      <c r="H79" s="204"/>
      <c r="I79" s="204"/>
    </row>
    <row r="80" spans="1:9" s="13" customFormat="1" ht="13.5" customHeight="1">
      <c r="A80" s="204"/>
      <c r="B80" s="389" t="s">
        <v>65</v>
      </c>
      <c r="C80" s="390"/>
      <c r="D80" s="204"/>
      <c r="E80" s="204"/>
      <c r="F80" s="204"/>
      <c r="G80" s="204"/>
      <c r="H80" s="204"/>
      <c r="I80" s="204"/>
    </row>
    <row r="81" spans="1:9" s="13" customFormat="1" ht="13.5" customHeight="1">
      <c r="A81" s="204"/>
      <c r="B81" s="389"/>
      <c r="C81" s="390"/>
      <c r="D81" s="204"/>
      <c r="E81" s="204"/>
      <c r="F81" s="204"/>
      <c r="G81" s="204"/>
      <c r="H81" s="204"/>
      <c r="I81" s="204"/>
    </row>
    <row r="82" spans="1:9" s="13" customFormat="1" ht="13.5" customHeight="1">
      <c r="A82" s="205"/>
      <c r="B82" s="205"/>
      <c r="C82" s="12"/>
      <c r="D82" s="12"/>
      <c r="E82" s="12"/>
      <c r="F82" s="12"/>
      <c r="G82" s="12"/>
      <c r="H82" s="12"/>
      <c r="I82" s="12"/>
    </row>
    <row r="83" spans="1:9" s="13" customFormat="1" ht="29.25" customHeight="1">
      <c r="A83" s="404" t="s">
        <v>286</v>
      </c>
      <c r="B83" s="404"/>
      <c r="C83" s="404"/>
      <c r="D83" s="404"/>
      <c r="E83" s="404"/>
      <c r="F83" s="404"/>
      <c r="G83" s="404"/>
      <c r="H83" s="404"/>
      <c r="I83" s="12"/>
    </row>
    <row r="84" spans="1:9" s="13" customFormat="1" ht="13.5" customHeight="1">
      <c r="A84" s="123"/>
      <c r="B84" s="123"/>
      <c r="C84" s="124"/>
      <c r="D84" s="124"/>
      <c r="E84" s="124"/>
      <c r="F84" s="124"/>
      <c r="G84" s="124"/>
      <c r="H84" s="124"/>
      <c r="I84" s="12"/>
    </row>
    <row r="85" spans="1:9" s="49" customFormat="1" ht="39" customHeight="1" hidden="1">
      <c r="A85" s="396" t="s">
        <v>105</v>
      </c>
      <c r="B85" s="396"/>
      <c r="C85" s="396"/>
      <c r="D85" s="396"/>
      <c r="E85" s="396"/>
      <c r="F85" s="396"/>
      <c r="G85" s="396"/>
      <c r="H85" s="396"/>
      <c r="I85" s="42"/>
    </row>
    <row r="86" spans="1:9" s="49" customFormat="1" ht="39" customHeight="1" hidden="1">
      <c r="A86" s="63"/>
      <c r="B86" s="63"/>
      <c r="C86" s="64"/>
      <c r="D86" s="64"/>
      <c r="E86" s="64"/>
      <c r="F86" s="64"/>
      <c r="G86" s="64"/>
      <c r="H86" s="64"/>
      <c r="I86" s="42"/>
    </row>
    <row r="87" spans="1:9" s="49" customFormat="1" ht="39" customHeight="1" hidden="1">
      <c r="A87" s="65"/>
      <c r="B87" s="65"/>
      <c r="C87" s="67"/>
      <c r="D87" s="65"/>
      <c r="E87" s="65"/>
      <c r="F87" s="65"/>
      <c r="G87" s="65"/>
      <c r="H87" s="65"/>
      <c r="I87" s="50" t="s">
        <v>84</v>
      </c>
    </row>
    <row r="88" spans="1:9" s="129" customFormat="1" ht="13.5" customHeight="1">
      <c r="A88" s="391" t="s">
        <v>212</v>
      </c>
      <c r="B88" s="392"/>
      <c r="C88" s="127"/>
      <c r="D88" s="128"/>
      <c r="E88" s="128"/>
      <c r="F88" s="393"/>
      <c r="G88" s="394"/>
      <c r="H88" s="128"/>
      <c r="I88" s="128"/>
    </row>
    <row r="89" spans="1:8" s="13" customFormat="1" ht="13.5" customHeight="1">
      <c r="A89" s="123"/>
      <c r="B89" s="124"/>
      <c r="C89" s="124"/>
      <c r="D89" s="124"/>
      <c r="E89" s="124"/>
      <c r="F89" s="124"/>
      <c r="G89" s="124"/>
      <c r="H89" s="12"/>
    </row>
    <row r="90" spans="1:9" s="13" customFormat="1" ht="33" customHeight="1">
      <c r="A90" s="409"/>
      <c r="B90" s="409"/>
      <c r="C90" s="409"/>
      <c r="D90" s="409"/>
      <c r="E90" s="409"/>
      <c r="F90" s="409"/>
      <c r="G90" s="409"/>
      <c r="H90" s="409"/>
      <c r="I90" s="131"/>
    </row>
    <row r="91" spans="1:8" s="14" customFormat="1" ht="32.25" customHeight="1">
      <c r="A91" s="33"/>
      <c r="B91" s="9" t="s">
        <v>180</v>
      </c>
      <c r="C91" s="34"/>
      <c r="D91" s="34"/>
      <c r="E91" s="35"/>
      <c r="F91" s="388" t="s">
        <v>181</v>
      </c>
      <c r="G91" s="388"/>
      <c r="H91" s="2"/>
    </row>
    <row r="92" spans="1:8" s="14" customFormat="1" ht="15">
      <c r="A92" s="2"/>
      <c r="B92" s="2"/>
      <c r="C92" s="405" t="s">
        <v>8</v>
      </c>
      <c r="D92" s="405"/>
      <c r="E92" s="2"/>
      <c r="F92" s="383" t="s">
        <v>35</v>
      </c>
      <c r="G92" s="383"/>
      <c r="H92" s="2"/>
    </row>
    <row r="93" spans="1:8" s="14" customFormat="1" ht="36" customHeight="1">
      <c r="A93" s="33"/>
      <c r="B93" s="33" t="s">
        <v>315</v>
      </c>
      <c r="C93" s="34"/>
      <c r="D93" s="34"/>
      <c r="E93" s="35"/>
      <c r="F93" s="388" t="s">
        <v>316</v>
      </c>
      <c r="G93" s="388"/>
      <c r="H93" s="2"/>
    </row>
    <row r="94" spans="1:8" s="14" customFormat="1" ht="16.5">
      <c r="A94" s="36"/>
      <c r="B94" s="2"/>
      <c r="C94" s="405" t="s">
        <v>8</v>
      </c>
      <c r="D94" s="405"/>
      <c r="E94" s="2"/>
      <c r="F94" s="383" t="s">
        <v>35</v>
      </c>
      <c r="G94" s="383"/>
      <c r="H94" s="2"/>
    </row>
    <row r="95" spans="1:8" s="14" customFormat="1" ht="36" customHeight="1" hidden="1">
      <c r="A95" s="33"/>
      <c r="B95" s="33" t="s">
        <v>52</v>
      </c>
      <c r="C95" s="34"/>
      <c r="D95" s="34"/>
      <c r="E95" s="35"/>
      <c r="F95" s="388" t="s">
        <v>53</v>
      </c>
      <c r="G95" s="388"/>
      <c r="H95" s="2"/>
    </row>
    <row r="96" spans="1:8" s="14" customFormat="1" ht="16.5" hidden="1">
      <c r="A96" s="36"/>
      <c r="B96" s="2"/>
      <c r="C96" s="405" t="s">
        <v>8</v>
      </c>
      <c r="D96" s="405"/>
      <c r="E96" s="2"/>
      <c r="F96" s="383" t="s">
        <v>35</v>
      </c>
      <c r="G96" s="383"/>
      <c r="H96" s="2"/>
    </row>
    <row r="97" spans="1:8" s="14" customFormat="1" ht="15">
      <c r="A97" s="2"/>
      <c r="B97" s="2"/>
      <c r="C97" s="2"/>
      <c r="D97" s="2"/>
      <c r="E97" s="2"/>
      <c r="F97" s="2"/>
      <c r="G97" s="2"/>
      <c r="H97" s="2"/>
    </row>
    <row r="98" spans="1:8" s="14" customFormat="1" ht="15">
      <c r="A98" s="2"/>
      <c r="B98" s="2"/>
      <c r="C98" s="2"/>
      <c r="D98" s="2"/>
      <c r="E98" s="2"/>
      <c r="F98" s="2"/>
      <c r="G98" s="2"/>
      <c r="H98" s="2"/>
    </row>
    <row r="99" spans="1:8" s="14" customFormat="1" ht="15">
      <c r="A99" s="2"/>
      <c r="B99" s="2"/>
      <c r="C99" s="2"/>
      <c r="D99" s="2"/>
      <c r="E99" s="2"/>
      <c r="F99" s="2"/>
      <c r="G99" s="2"/>
      <c r="H99" s="2"/>
    </row>
    <row r="100" spans="1:8" s="14" customFormat="1" ht="15">
      <c r="A100" s="2"/>
      <c r="B100" s="2"/>
      <c r="C100" s="2"/>
      <c r="D100" s="2"/>
      <c r="E100" s="2"/>
      <c r="F100" s="2"/>
      <c r="G100" s="2"/>
      <c r="H100" s="2"/>
    </row>
    <row r="101" spans="1:8" s="14" customFormat="1" ht="15">
      <c r="A101" s="2"/>
      <c r="B101" s="2"/>
      <c r="C101" s="2"/>
      <c r="D101" s="2"/>
      <c r="E101" s="2"/>
      <c r="F101" s="2"/>
      <c r="G101" s="2"/>
      <c r="H101" s="2"/>
    </row>
    <row r="102" spans="1:8" s="14" customFormat="1" ht="15">
      <c r="A102" s="2"/>
      <c r="B102" s="2"/>
      <c r="C102" s="2"/>
      <c r="D102" s="2"/>
      <c r="E102" s="2"/>
      <c r="F102" s="2"/>
      <c r="G102" s="2"/>
      <c r="H102" s="2"/>
    </row>
    <row r="103" spans="1:8" s="14" customFormat="1" ht="15">
      <c r="A103" s="2"/>
      <c r="B103" s="2"/>
      <c r="C103" s="2"/>
      <c r="D103" s="2"/>
      <c r="E103" s="2"/>
      <c r="F103" s="2"/>
      <c r="G103" s="2"/>
      <c r="H103" s="2"/>
    </row>
    <row r="104" spans="1:8" s="14" customFormat="1" ht="15">
      <c r="A104" s="2"/>
      <c r="B104" s="2"/>
      <c r="C104" s="2"/>
      <c r="D104" s="2"/>
      <c r="E104" s="2"/>
      <c r="F104" s="2"/>
      <c r="G104" s="2"/>
      <c r="H104" s="2"/>
    </row>
    <row r="105" spans="1:8" s="14" customFormat="1" ht="15">
      <c r="A105" s="2"/>
      <c r="B105" s="2"/>
      <c r="C105" s="2"/>
      <c r="D105" s="2"/>
      <c r="E105" s="2"/>
      <c r="F105" s="2"/>
      <c r="G105" s="2"/>
      <c r="H105" s="2"/>
    </row>
    <row r="106" spans="1:8" s="14" customFormat="1" ht="15">
      <c r="A106" s="2"/>
      <c r="B106" s="2"/>
      <c r="C106" s="2"/>
      <c r="D106" s="2"/>
      <c r="E106" s="2"/>
      <c r="F106" s="2"/>
      <c r="G106" s="2"/>
      <c r="H106" s="2"/>
    </row>
    <row r="107" spans="1:8" s="14" customFormat="1" ht="15">
      <c r="A107" s="2"/>
      <c r="B107" s="2"/>
      <c r="C107" s="2"/>
      <c r="D107" s="2"/>
      <c r="E107" s="2"/>
      <c r="F107" s="2"/>
      <c r="G107" s="2"/>
      <c r="H107" s="2"/>
    </row>
    <row r="108" spans="1:8" s="14" customFormat="1" ht="15">
      <c r="A108" s="2"/>
      <c r="B108" s="2"/>
      <c r="C108" s="2"/>
      <c r="D108" s="2"/>
      <c r="E108" s="2"/>
      <c r="F108" s="2"/>
      <c r="G108" s="2"/>
      <c r="H108" s="2"/>
    </row>
    <row r="109" spans="1:8" s="14" customFormat="1" ht="15">
      <c r="A109" s="2"/>
      <c r="B109" s="2"/>
      <c r="C109" s="2"/>
      <c r="D109" s="2"/>
      <c r="E109" s="2"/>
      <c r="F109" s="2"/>
      <c r="G109" s="2"/>
      <c r="H109" s="2"/>
    </row>
    <row r="110" spans="1:8" s="14" customFormat="1" ht="15">
      <c r="A110" s="2"/>
      <c r="B110" s="2"/>
      <c r="C110" s="2"/>
      <c r="D110" s="2"/>
      <c r="E110" s="2"/>
      <c r="F110" s="2"/>
      <c r="G110" s="2"/>
      <c r="H110" s="2"/>
    </row>
    <row r="111" spans="1:8" s="14" customFormat="1" ht="15">
      <c r="A111" s="2"/>
      <c r="B111" s="2"/>
      <c r="C111" s="2"/>
      <c r="D111" s="2"/>
      <c r="E111" s="2"/>
      <c r="F111" s="2"/>
      <c r="G111" s="2"/>
      <c r="H111" s="2"/>
    </row>
    <row r="112" spans="1:8" s="14" customFormat="1" ht="15">
      <c r="A112" s="2"/>
      <c r="B112" s="2"/>
      <c r="C112" s="2"/>
      <c r="D112" s="2"/>
      <c r="E112" s="2"/>
      <c r="F112" s="2"/>
      <c r="G112" s="2"/>
      <c r="H112" s="2"/>
    </row>
    <row r="113" spans="1:8" s="14" customFormat="1" ht="15">
      <c r="A113" s="2"/>
      <c r="B113" s="2"/>
      <c r="C113" s="2"/>
      <c r="D113" s="2"/>
      <c r="E113" s="2"/>
      <c r="F113" s="2"/>
      <c r="G113" s="2"/>
      <c r="H113" s="2"/>
    </row>
    <row r="114" spans="1:8" s="14" customFormat="1" ht="15">
      <c r="A114" s="2"/>
      <c r="B114" s="2"/>
      <c r="C114" s="2"/>
      <c r="D114" s="2"/>
      <c r="E114" s="2"/>
      <c r="F114" s="2"/>
      <c r="G114" s="2"/>
      <c r="H114" s="2"/>
    </row>
    <row r="115" spans="1:8" s="14" customFormat="1" ht="15">
      <c r="A115" s="2"/>
      <c r="B115" s="2"/>
      <c r="C115" s="2"/>
      <c r="D115" s="2"/>
      <c r="E115" s="2"/>
      <c r="F115" s="2"/>
      <c r="G115" s="2"/>
      <c r="H115" s="2"/>
    </row>
    <row r="116" spans="1:8" s="14" customFormat="1" ht="15">
      <c r="A116" s="2"/>
      <c r="B116" s="2"/>
      <c r="C116" s="2"/>
      <c r="D116" s="2"/>
      <c r="E116" s="2"/>
      <c r="F116" s="2"/>
      <c r="G116" s="2"/>
      <c r="H116" s="2"/>
    </row>
    <row r="117" spans="1:8" s="14" customFormat="1" ht="15">
      <c r="A117" s="2"/>
      <c r="B117" s="2"/>
      <c r="C117" s="2"/>
      <c r="D117" s="2"/>
      <c r="E117" s="2"/>
      <c r="F117" s="2"/>
      <c r="G117" s="2"/>
      <c r="H117" s="2"/>
    </row>
    <row r="118" spans="1:8" s="14" customFormat="1" ht="15">
      <c r="A118" s="2"/>
      <c r="B118" s="2"/>
      <c r="C118" s="2"/>
      <c r="D118" s="2"/>
      <c r="E118" s="2"/>
      <c r="F118" s="2"/>
      <c r="G118" s="2"/>
      <c r="H118" s="2"/>
    </row>
    <row r="119" spans="1:8" s="14" customFormat="1" ht="15">
      <c r="A119" s="2"/>
      <c r="B119" s="2"/>
      <c r="C119" s="2"/>
      <c r="D119" s="2"/>
      <c r="E119" s="2"/>
      <c r="F119" s="2"/>
      <c r="G119" s="2"/>
      <c r="H119" s="2"/>
    </row>
    <row r="120" spans="1:8" s="14" customFormat="1" ht="15">
      <c r="A120" s="2"/>
      <c r="B120" s="2"/>
      <c r="C120" s="2"/>
      <c r="D120" s="2"/>
      <c r="E120" s="2"/>
      <c r="F120" s="2"/>
      <c r="G120" s="2"/>
      <c r="H120" s="2"/>
    </row>
    <row r="121" spans="1:8" s="14" customFormat="1" ht="15">
      <c r="A121" s="2"/>
      <c r="B121" s="2"/>
      <c r="C121" s="2"/>
      <c r="D121" s="2"/>
      <c r="E121" s="2"/>
      <c r="F121" s="2"/>
      <c r="G121" s="2"/>
      <c r="H121" s="2"/>
    </row>
    <row r="122" spans="1:8" s="14" customFormat="1" ht="15">
      <c r="A122" s="2"/>
      <c r="B122" s="2"/>
      <c r="C122" s="2"/>
      <c r="D122" s="2"/>
      <c r="E122" s="2"/>
      <c r="F122" s="2"/>
      <c r="G122" s="2"/>
      <c r="H122" s="2"/>
    </row>
    <row r="123" spans="1:8" s="14" customFormat="1" ht="15">
      <c r="A123" s="2"/>
      <c r="B123" s="2"/>
      <c r="C123" s="2"/>
      <c r="D123" s="2"/>
      <c r="E123" s="2"/>
      <c r="F123" s="2"/>
      <c r="G123" s="2"/>
      <c r="H123" s="2"/>
    </row>
    <row r="124" spans="1:8" s="14" customFormat="1" ht="15">
      <c r="A124" s="2"/>
      <c r="B124" s="2"/>
      <c r="C124" s="2"/>
      <c r="D124" s="2"/>
      <c r="E124" s="2"/>
      <c r="F124" s="2"/>
      <c r="G124" s="2"/>
      <c r="H124" s="2"/>
    </row>
    <row r="125" spans="1:8" s="14" customFormat="1" ht="15">
      <c r="A125" s="2"/>
      <c r="B125" s="2"/>
      <c r="C125" s="2"/>
      <c r="D125" s="2"/>
      <c r="E125" s="2"/>
      <c r="F125" s="2"/>
      <c r="G125" s="2"/>
      <c r="H125" s="2"/>
    </row>
    <row r="126" spans="1:8" s="14" customFormat="1" ht="15">
      <c r="A126" s="2"/>
      <c r="B126" s="2"/>
      <c r="C126" s="2"/>
      <c r="D126" s="2"/>
      <c r="E126" s="2"/>
      <c r="F126" s="2"/>
      <c r="G126" s="2"/>
      <c r="H126" s="2"/>
    </row>
    <row r="127" spans="1:8" s="14" customFormat="1" ht="15">
      <c r="A127" s="2"/>
      <c r="B127" s="2"/>
      <c r="C127" s="2"/>
      <c r="D127" s="2"/>
      <c r="E127" s="2"/>
      <c r="F127" s="2"/>
      <c r="G127" s="2"/>
      <c r="H127" s="2"/>
    </row>
    <row r="128" spans="1:8" s="14" customFormat="1" ht="15">
      <c r="A128" s="2"/>
      <c r="B128" s="2"/>
      <c r="C128" s="2"/>
      <c r="D128" s="2"/>
      <c r="E128" s="2"/>
      <c r="F128" s="2"/>
      <c r="G128" s="2"/>
      <c r="H128" s="2"/>
    </row>
    <row r="129" spans="1:8" s="14" customFormat="1" ht="15">
      <c r="A129" s="2"/>
      <c r="B129" s="2"/>
      <c r="C129" s="2"/>
      <c r="D129" s="2"/>
      <c r="E129" s="2"/>
      <c r="F129" s="2"/>
      <c r="G129" s="2"/>
      <c r="H129" s="2"/>
    </row>
    <row r="130" spans="1:8" s="24" customFormat="1" ht="15">
      <c r="A130" s="22"/>
      <c r="B130" s="22"/>
      <c r="C130" s="22"/>
      <c r="D130" s="22"/>
      <c r="E130" s="22"/>
      <c r="F130" s="22"/>
      <c r="G130" s="22"/>
      <c r="H130" s="22"/>
    </row>
    <row r="131" spans="1:8" s="24" customFormat="1" ht="15">
      <c r="A131" s="22"/>
      <c r="B131" s="22"/>
      <c r="C131" s="22"/>
      <c r="D131" s="22"/>
      <c r="E131" s="22"/>
      <c r="F131" s="22"/>
      <c r="G131" s="22"/>
      <c r="H131" s="22"/>
    </row>
    <row r="132" spans="1:8" s="24" customFormat="1" ht="15">
      <c r="A132" s="22"/>
      <c r="B132" s="22"/>
      <c r="C132" s="22"/>
      <c r="D132" s="22"/>
      <c r="E132" s="22"/>
      <c r="F132" s="22"/>
      <c r="G132" s="22"/>
      <c r="H132" s="22"/>
    </row>
    <row r="133" spans="1:8" s="24" customFormat="1" ht="15">
      <c r="A133" s="22"/>
      <c r="B133" s="22"/>
      <c r="C133" s="22"/>
      <c r="D133" s="22"/>
      <c r="E133" s="22"/>
      <c r="F133" s="22"/>
      <c r="G133" s="22"/>
      <c r="H133" s="22"/>
    </row>
    <row r="134" spans="1:8" s="24" customFormat="1" ht="15">
      <c r="A134" s="22"/>
      <c r="B134" s="22"/>
      <c r="C134" s="22"/>
      <c r="D134" s="22"/>
      <c r="E134" s="22"/>
      <c r="F134" s="22"/>
      <c r="G134" s="22"/>
      <c r="H134" s="22"/>
    </row>
    <row r="135" spans="1:8" s="24" customFormat="1" ht="15">
      <c r="A135" s="22"/>
      <c r="B135" s="22"/>
      <c r="C135" s="22"/>
      <c r="D135" s="22"/>
      <c r="E135" s="22"/>
      <c r="F135" s="22"/>
      <c r="G135" s="22"/>
      <c r="H135" s="22"/>
    </row>
    <row r="136" spans="1:8" s="24" customFormat="1" ht="15">
      <c r="A136" s="22"/>
      <c r="B136" s="22"/>
      <c r="C136" s="22"/>
      <c r="D136" s="22"/>
      <c r="E136" s="22"/>
      <c r="F136" s="22"/>
      <c r="G136" s="22"/>
      <c r="H136" s="22"/>
    </row>
    <row r="137" spans="1:8" s="24" customFormat="1" ht="15">
      <c r="A137" s="22"/>
      <c r="B137" s="22"/>
      <c r="C137" s="22"/>
      <c r="D137" s="22"/>
      <c r="E137" s="22"/>
      <c r="F137" s="22"/>
      <c r="G137" s="22"/>
      <c r="H137" s="22"/>
    </row>
    <row r="138" spans="1:8" s="24" customFormat="1" ht="15">
      <c r="A138" s="22"/>
      <c r="B138" s="22"/>
      <c r="C138" s="22"/>
      <c r="D138" s="22"/>
      <c r="E138" s="22"/>
      <c r="F138" s="22"/>
      <c r="G138" s="22"/>
      <c r="H138" s="22"/>
    </row>
    <row r="139" spans="1:8" s="24" customFormat="1" ht="15">
      <c r="A139" s="22"/>
      <c r="B139" s="22"/>
      <c r="C139" s="22"/>
      <c r="D139" s="22"/>
      <c r="E139" s="22"/>
      <c r="F139" s="22"/>
      <c r="G139" s="22"/>
      <c r="H139" s="22"/>
    </row>
    <row r="140" spans="1:8" s="24" customFormat="1" ht="15">
      <c r="A140" s="22"/>
      <c r="B140" s="22"/>
      <c r="C140" s="22"/>
      <c r="D140" s="22"/>
      <c r="E140" s="22"/>
      <c r="F140" s="22"/>
      <c r="G140" s="22"/>
      <c r="H140" s="22"/>
    </row>
    <row r="141" spans="1:8" s="24" customFormat="1" ht="15">
      <c r="A141" s="22"/>
      <c r="B141" s="22"/>
      <c r="C141" s="22"/>
      <c r="D141" s="22"/>
      <c r="E141" s="22"/>
      <c r="F141" s="22"/>
      <c r="G141" s="22"/>
      <c r="H141" s="22"/>
    </row>
    <row r="142" spans="1:8" s="24" customFormat="1" ht="15">
      <c r="A142" s="22"/>
      <c r="B142" s="22"/>
      <c r="C142" s="22"/>
      <c r="D142" s="22"/>
      <c r="E142" s="22"/>
      <c r="F142" s="22"/>
      <c r="G142" s="22"/>
      <c r="H142" s="22"/>
    </row>
    <row r="143" spans="1:8" s="24" customFormat="1" ht="15">
      <c r="A143" s="22"/>
      <c r="B143" s="22"/>
      <c r="C143" s="22"/>
      <c r="D143" s="22"/>
      <c r="E143" s="22"/>
      <c r="F143" s="22"/>
      <c r="G143" s="22"/>
      <c r="H143" s="22"/>
    </row>
    <row r="144" spans="1:8" s="24" customFormat="1" ht="15">
      <c r="A144" s="22"/>
      <c r="B144" s="22"/>
      <c r="C144" s="22"/>
      <c r="D144" s="22"/>
      <c r="E144" s="22"/>
      <c r="F144" s="22"/>
      <c r="G144" s="22"/>
      <c r="H144" s="22"/>
    </row>
    <row r="145" spans="1:8" s="24" customFormat="1" ht="15">
      <c r="A145" s="22"/>
      <c r="B145" s="22"/>
      <c r="C145" s="22"/>
      <c r="D145" s="22"/>
      <c r="E145" s="22"/>
      <c r="F145" s="22"/>
      <c r="G145" s="22"/>
      <c r="H145" s="22"/>
    </row>
    <row r="146" spans="1:8" s="24" customFormat="1" ht="15">
      <c r="A146" s="22"/>
      <c r="B146" s="22"/>
      <c r="C146" s="22"/>
      <c r="D146" s="22"/>
      <c r="E146" s="22"/>
      <c r="F146" s="22"/>
      <c r="G146" s="22"/>
      <c r="H146" s="22"/>
    </row>
    <row r="147" spans="1:8" s="24" customFormat="1" ht="15">
      <c r="A147" s="22"/>
      <c r="B147" s="22"/>
      <c r="C147" s="22"/>
      <c r="D147" s="22"/>
      <c r="E147" s="22"/>
      <c r="F147" s="22"/>
      <c r="G147" s="22"/>
      <c r="H147" s="22"/>
    </row>
    <row r="148" spans="1:8" s="24" customFormat="1" ht="15">
      <c r="A148" s="22"/>
      <c r="B148" s="22"/>
      <c r="C148" s="22"/>
      <c r="D148" s="22"/>
      <c r="E148" s="22"/>
      <c r="F148" s="22"/>
      <c r="G148" s="22"/>
      <c r="H148" s="22"/>
    </row>
    <row r="149" spans="1:8" s="24" customFormat="1" ht="15">
      <c r="A149" s="22"/>
      <c r="B149" s="22"/>
      <c r="C149" s="22"/>
      <c r="D149" s="22"/>
      <c r="E149" s="22"/>
      <c r="F149" s="22"/>
      <c r="G149" s="22"/>
      <c r="H149" s="22"/>
    </row>
    <row r="150" spans="1:8" s="24" customFormat="1" ht="15">
      <c r="A150" s="22"/>
      <c r="B150" s="22"/>
      <c r="C150" s="22"/>
      <c r="D150" s="22"/>
      <c r="E150" s="22"/>
      <c r="F150" s="22"/>
      <c r="G150" s="22"/>
      <c r="H150" s="22"/>
    </row>
    <row r="151" spans="1:8" s="24" customFormat="1" ht="15">
      <c r="A151" s="22"/>
      <c r="B151" s="22"/>
      <c r="C151" s="22"/>
      <c r="D151" s="22"/>
      <c r="E151" s="22"/>
      <c r="F151" s="22"/>
      <c r="G151" s="22"/>
      <c r="H151" s="22"/>
    </row>
    <row r="152" spans="1:8" s="24" customFormat="1" ht="15">
      <c r="A152" s="22"/>
      <c r="B152" s="22"/>
      <c r="C152" s="22"/>
      <c r="D152" s="22"/>
      <c r="E152" s="22"/>
      <c r="F152" s="22"/>
      <c r="G152" s="22"/>
      <c r="H152" s="22"/>
    </row>
    <row r="153" spans="1:8" s="24" customFormat="1" ht="15">
      <c r="A153" s="22"/>
      <c r="B153" s="22"/>
      <c r="C153" s="22"/>
      <c r="D153" s="22"/>
      <c r="E153" s="22"/>
      <c r="F153" s="22"/>
      <c r="G153" s="22"/>
      <c r="H153" s="22"/>
    </row>
    <row r="154" spans="1:8" s="24" customFormat="1" ht="15">
      <c r="A154" s="22"/>
      <c r="B154" s="22"/>
      <c r="C154" s="22"/>
      <c r="D154" s="22"/>
      <c r="E154" s="22"/>
      <c r="F154" s="22"/>
      <c r="G154" s="22"/>
      <c r="H154" s="22"/>
    </row>
    <row r="155" spans="1:8" s="24" customFormat="1" ht="15">
      <c r="A155" s="22"/>
      <c r="B155" s="22"/>
      <c r="C155" s="22"/>
      <c r="D155" s="22"/>
      <c r="E155" s="22"/>
      <c r="F155" s="22"/>
      <c r="G155" s="22"/>
      <c r="H155" s="22"/>
    </row>
    <row r="156" spans="1:8" s="24" customFormat="1" ht="15">
      <c r="A156" s="22"/>
      <c r="B156" s="22"/>
      <c r="C156" s="22"/>
      <c r="D156" s="22"/>
      <c r="E156" s="22"/>
      <c r="F156" s="22"/>
      <c r="G156" s="22"/>
      <c r="H156" s="22"/>
    </row>
    <row r="157" spans="1:8" s="24" customFormat="1" ht="15">
      <c r="A157" s="22"/>
      <c r="B157" s="22"/>
      <c r="C157" s="22"/>
      <c r="D157" s="22"/>
      <c r="E157" s="22"/>
      <c r="F157" s="22"/>
      <c r="G157" s="22"/>
      <c r="H157" s="22"/>
    </row>
    <row r="158" spans="1:8" s="24" customFormat="1" ht="15">
      <c r="A158" s="22"/>
      <c r="B158" s="22"/>
      <c r="C158" s="22"/>
      <c r="D158" s="22"/>
      <c r="E158" s="22"/>
      <c r="F158" s="22"/>
      <c r="G158" s="22"/>
      <c r="H158" s="22"/>
    </row>
    <row r="159" spans="1:8" s="24" customFormat="1" ht="15">
      <c r="A159" s="22"/>
      <c r="B159" s="22"/>
      <c r="C159" s="22"/>
      <c r="D159" s="22"/>
      <c r="E159" s="22"/>
      <c r="F159" s="22"/>
      <c r="G159" s="22"/>
      <c r="H159" s="22"/>
    </row>
    <row r="160" spans="1:8" s="24" customFormat="1" ht="15">
      <c r="A160" s="22"/>
      <c r="B160" s="22"/>
      <c r="C160" s="22"/>
      <c r="D160" s="22"/>
      <c r="E160" s="22"/>
      <c r="F160" s="22"/>
      <c r="G160" s="22"/>
      <c r="H160" s="22"/>
    </row>
    <row r="161" spans="1:8" s="24" customFormat="1" ht="15">
      <c r="A161" s="22"/>
      <c r="B161" s="22"/>
      <c r="C161" s="22"/>
      <c r="D161" s="22"/>
      <c r="E161" s="22"/>
      <c r="F161" s="22"/>
      <c r="G161" s="22"/>
      <c r="H161" s="22"/>
    </row>
    <row r="162" spans="1:8" s="24" customFormat="1" ht="15">
      <c r="A162" s="22"/>
      <c r="B162" s="22"/>
      <c r="C162" s="22"/>
      <c r="D162" s="22"/>
      <c r="E162" s="22"/>
      <c r="F162" s="22"/>
      <c r="G162" s="22"/>
      <c r="H162" s="22"/>
    </row>
    <row r="163" spans="1:8" s="24" customFormat="1" ht="15">
      <c r="A163" s="22"/>
      <c r="B163" s="22"/>
      <c r="C163" s="22"/>
      <c r="D163" s="22"/>
      <c r="E163" s="22"/>
      <c r="F163" s="22"/>
      <c r="G163" s="22"/>
      <c r="H163" s="22"/>
    </row>
    <row r="164" spans="1:8" s="24" customFormat="1" ht="15">
      <c r="A164" s="22"/>
      <c r="B164" s="22"/>
      <c r="C164" s="22"/>
      <c r="D164" s="22"/>
      <c r="E164" s="22"/>
      <c r="F164" s="22"/>
      <c r="G164" s="22"/>
      <c r="H164" s="22"/>
    </row>
    <row r="165" spans="1:8" s="24" customFormat="1" ht="15">
      <c r="A165" s="22"/>
      <c r="B165" s="22"/>
      <c r="C165" s="22"/>
      <c r="D165" s="22"/>
      <c r="E165" s="22"/>
      <c r="F165" s="22"/>
      <c r="G165" s="22"/>
      <c r="H165" s="22"/>
    </row>
    <row r="166" spans="1:8" s="24" customFormat="1" ht="15">
      <c r="A166" s="22"/>
      <c r="B166" s="22"/>
      <c r="C166" s="22"/>
      <c r="D166" s="22"/>
      <c r="E166" s="22"/>
      <c r="F166" s="22"/>
      <c r="G166" s="22"/>
      <c r="H166" s="22"/>
    </row>
    <row r="167" spans="1:8" s="24" customFormat="1" ht="15">
      <c r="A167" s="22"/>
      <c r="B167" s="22"/>
      <c r="C167" s="22"/>
      <c r="D167" s="22"/>
      <c r="E167" s="22"/>
      <c r="F167" s="22"/>
      <c r="G167" s="22"/>
      <c r="H167" s="22"/>
    </row>
    <row r="168" spans="1:8" s="24" customFormat="1" ht="15">
      <c r="A168" s="22"/>
      <c r="B168" s="22"/>
      <c r="C168" s="22"/>
      <c r="D168" s="22"/>
      <c r="E168" s="22"/>
      <c r="F168" s="22"/>
      <c r="G168" s="22"/>
      <c r="H168" s="22"/>
    </row>
    <row r="169" spans="1:8" s="24" customFormat="1" ht="15">
      <c r="A169" s="22"/>
      <c r="B169" s="22"/>
      <c r="C169" s="22"/>
      <c r="D169" s="22"/>
      <c r="E169" s="22"/>
      <c r="F169" s="22"/>
      <c r="G169" s="22"/>
      <c r="H169" s="22"/>
    </row>
    <row r="170" spans="1:8" s="24" customFormat="1" ht="15">
      <c r="A170" s="22"/>
      <c r="B170" s="22"/>
      <c r="C170" s="22"/>
      <c r="D170" s="22"/>
      <c r="E170" s="22"/>
      <c r="F170" s="22"/>
      <c r="G170" s="22"/>
      <c r="H170" s="22"/>
    </row>
    <row r="171" spans="1:8" s="24" customFormat="1" ht="15">
      <c r="A171" s="22"/>
      <c r="B171" s="22"/>
      <c r="C171" s="22"/>
      <c r="D171" s="22"/>
      <c r="E171" s="22"/>
      <c r="F171" s="22"/>
      <c r="G171" s="22"/>
      <c r="H171" s="22"/>
    </row>
    <row r="172" spans="1:8" s="24" customFormat="1" ht="15">
      <c r="A172" s="22"/>
      <c r="B172" s="22"/>
      <c r="C172" s="22"/>
      <c r="D172" s="22"/>
      <c r="E172" s="22"/>
      <c r="F172" s="22"/>
      <c r="G172" s="22"/>
      <c r="H172" s="22"/>
    </row>
    <row r="173" spans="1:8" s="24" customFormat="1" ht="15">
      <c r="A173" s="22"/>
      <c r="B173" s="22"/>
      <c r="C173" s="22"/>
      <c r="D173" s="22"/>
      <c r="E173" s="22"/>
      <c r="F173" s="22"/>
      <c r="G173" s="22"/>
      <c r="H173" s="22"/>
    </row>
    <row r="174" spans="1:8" s="24" customFormat="1" ht="15">
      <c r="A174" s="22"/>
      <c r="B174" s="22"/>
      <c r="C174" s="22"/>
      <c r="D174" s="22"/>
      <c r="E174" s="22"/>
      <c r="F174" s="22"/>
      <c r="G174" s="22"/>
      <c r="H174" s="22"/>
    </row>
    <row r="175" spans="1:8" s="24" customFormat="1" ht="15">
      <c r="A175" s="22"/>
      <c r="B175" s="22"/>
      <c r="C175" s="22"/>
      <c r="D175" s="22"/>
      <c r="E175" s="22"/>
      <c r="F175" s="22"/>
      <c r="G175" s="22"/>
      <c r="H175" s="22"/>
    </row>
    <row r="176" spans="1:8" s="24" customFormat="1" ht="15">
      <c r="A176" s="22"/>
      <c r="B176" s="22"/>
      <c r="C176" s="22"/>
      <c r="D176" s="22"/>
      <c r="E176" s="22"/>
      <c r="F176" s="22"/>
      <c r="G176" s="22"/>
      <c r="H176" s="22"/>
    </row>
    <row r="177" spans="1:8" s="24" customFormat="1" ht="15">
      <c r="A177" s="22"/>
      <c r="B177" s="22"/>
      <c r="C177" s="22"/>
      <c r="D177" s="22"/>
      <c r="E177" s="22"/>
      <c r="F177" s="22"/>
      <c r="G177" s="22"/>
      <c r="H177" s="22"/>
    </row>
    <row r="178" spans="1:8" s="24" customFormat="1" ht="15">
      <c r="A178" s="22"/>
      <c r="B178" s="22"/>
      <c r="C178" s="22"/>
      <c r="D178" s="22"/>
      <c r="E178" s="22"/>
      <c r="F178" s="22"/>
      <c r="G178" s="22"/>
      <c r="H178" s="22"/>
    </row>
    <row r="179" spans="1:8" s="24" customFormat="1" ht="15">
      <c r="A179" s="22"/>
      <c r="B179" s="22"/>
      <c r="C179" s="22"/>
      <c r="D179" s="22"/>
      <c r="E179" s="22"/>
      <c r="F179" s="22"/>
      <c r="G179" s="22"/>
      <c r="H179" s="22"/>
    </row>
    <row r="180" spans="1:8" s="24" customFormat="1" ht="15">
      <c r="A180" s="22"/>
      <c r="B180" s="22"/>
      <c r="C180" s="22"/>
      <c r="D180" s="22"/>
      <c r="E180" s="22"/>
      <c r="F180" s="22"/>
      <c r="G180" s="22"/>
      <c r="H180" s="22"/>
    </row>
    <row r="181" spans="1:8" s="24" customFormat="1" ht="15">
      <c r="A181" s="22"/>
      <c r="B181" s="22"/>
      <c r="C181" s="22"/>
      <c r="D181" s="22"/>
      <c r="E181" s="22"/>
      <c r="F181" s="22"/>
      <c r="G181" s="22"/>
      <c r="H181" s="22"/>
    </row>
    <row r="182" spans="1:8" s="24" customFormat="1" ht="15">
      <c r="A182" s="22"/>
      <c r="B182" s="22"/>
      <c r="C182" s="22"/>
      <c r="D182" s="22"/>
      <c r="E182" s="22"/>
      <c r="F182" s="22"/>
      <c r="G182" s="22"/>
      <c r="H182" s="22"/>
    </row>
    <row r="183" spans="1:8" s="24" customFormat="1" ht="15">
      <c r="A183" s="22"/>
      <c r="B183" s="22"/>
      <c r="C183" s="22"/>
      <c r="D183" s="22"/>
      <c r="E183" s="22"/>
      <c r="F183" s="22"/>
      <c r="G183" s="22"/>
      <c r="H183" s="22"/>
    </row>
    <row r="184" spans="1:8" s="24" customFormat="1" ht="15">
      <c r="A184" s="22"/>
      <c r="B184" s="22"/>
      <c r="C184" s="22"/>
      <c r="D184" s="22"/>
      <c r="E184" s="22"/>
      <c r="F184" s="22"/>
      <c r="G184" s="22"/>
      <c r="H184" s="22"/>
    </row>
    <row r="185" spans="1:8" s="24" customFormat="1" ht="15">
      <c r="A185" s="22"/>
      <c r="B185" s="22"/>
      <c r="C185" s="22"/>
      <c r="D185" s="22"/>
      <c r="E185" s="22"/>
      <c r="F185" s="22"/>
      <c r="G185" s="22"/>
      <c r="H185" s="22"/>
    </row>
    <row r="186" spans="1:8" s="24" customFormat="1" ht="15">
      <c r="A186" s="22"/>
      <c r="B186" s="22"/>
      <c r="C186" s="22"/>
      <c r="D186" s="22"/>
      <c r="E186" s="22"/>
      <c r="F186" s="22"/>
      <c r="G186" s="22"/>
      <c r="H186" s="22"/>
    </row>
  </sheetData>
  <sheetProtection/>
  <mergeCells count="87">
    <mergeCell ref="F91:G91"/>
    <mergeCell ref="L1:O1"/>
    <mergeCell ref="A51:H51"/>
    <mergeCell ref="A59:A60"/>
    <mergeCell ref="D17:D18"/>
    <mergeCell ref="C17:C18"/>
    <mergeCell ref="E17:F17"/>
    <mergeCell ref="A17:A18"/>
    <mergeCell ref="A90:H90"/>
    <mergeCell ref="A88:B88"/>
    <mergeCell ref="F88:G88"/>
    <mergeCell ref="A85:H85"/>
    <mergeCell ref="B77:C77"/>
    <mergeCell ref="B78:C78"/>
    <mergeCell ref="B41:C41"/>
    <mergeCell ref="F41:G41"/>
    <mergeCell ref="B42:C42"/>
    <mergeCell ref="F42:G42"/>
    <mergeCell ref="C96:D96"/>
    <mergeCell ref="F96:G96"/>
    <mergeCell ref="C92:D92"/>
    <mergeCell ref="F92:G92"/>
    <mergeCell ref="F95:G95"/>
    <mergeCell ref="A83:H83"/>
    <mergeCell ref="A2:H2"/>
    <mergeCell ref="B4:D4"/>
    <mergeCell ref="F4:G4"/>
    <mergeCell ref="B5:D5"/>
    <mergeCell ref="F5:H5"/>
    <mergeCell ref="B7:D7"/>
    <mergeCell ref="F7:G7"/>
    <mergeCell ref="F8:H8"/>
    <mergeCell ref="B10:E10"/>
    <mergeCell ref="F10:G10"/>
    <mergeCell ref="B11:E11"/>
    <mergeCell ref="F11:H11"/>
    <mergeCell ref="B13:F13"/>
    <mergeCell ref="B8:D8"/>
    <mergeCell ref="B15:H15"/>
    <mergeCell ref="B38:C38"/>
    <mergeCell ref="F38:G38"/>
    <mergeCell ref="B39:C39"/>
    <mergeCell ref="F39:G39"/>
    <mergeCell ref="B40:C40"/>
    <mergeCell ref="F40:G40"/>
    <mergeCell ref="B17:B18"/>
    <mergeCell ref="G17:G18"/>
    <mergeCell ref="B43:C43"/>
    <mergeCell ref="F43:G43"/>
    <mergeCell ref="B44:C44"/>
    <mergeCell ref="F44:G44"/>
    <mergeCell ref="B45:C45"/>
    <mergeCell ref="F45:G45"/>
    <mergeCell ref="B46:C46"/>
    <mergeCell ref="F46:G46"/>
    <mergeCell ref="B47:C47"/>
    <mergeCell ref="F47:G47"/>
    <mergeCell ref="B48:C48"/>
    <mergeCell ref="F48:G48"/>
    <mergeCell ref="B70:C70"/>
    <mergeCell ref="B71:C71"/>
    <mergeCell ref="B49:C49"/>
    <mergeCell ref="F49:G49"/>
    <mergeCell ref="B65:C65"/>
    <mergeCell ref="B66:C66"/>
    <mergeCell ref="A53:H53"/>
    <mergeCell ref="F59:G59"/>
    <mergeCell ref="B81:C81"/>
    <mergeCell ref="B73:C73"/>
    <mergeCell ref="B74:C74"/>
    <mergeCell ref="B75:C75"/>
    <mergeCell ref="F93:G93"/>
    <mergeCell ref="C94:D94"/>
    <mergeCell ref="F94:G94"/>
    <mergeCell ref="B79:C79"/>
    <mergeCell ref="B80:C80"/>
    <mergeCell ref="B76:C76"/>
    <mergeCell ref="H1:I1"/>
    <mergeCell ref="B61:C61"/>
    <mergeCell ref="B62:C62"/>
    <mergeCell ref="B63:C63"/>
    <mergeCell ref="B64:C64"/>
    <mergeCell ref="H59:H60"/>
    <mergeCell ref="A55:B55"/>
    <mergeCell ref="B57:H57"/>
    <mergeCell ref="B59:C60"/>
    <mergeCell ref="D59:E59"/>
  </mergeCells>
  <printOptions horizontalCentered="1"/>
  <pageMargins left="0" right="0" top="0" bottom="0" header="0" footer="0"/>
  <pageSetup fitToHeight="2" fitToWidth="1" horizontalDpi="600" verticalDpi="600" orientation="landscape" paperSize="9" scale="73" r:id="rId1"/>
  <rowBreaks count="1" manualBreakCount="1">
    <brk id="55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-0.24997000396251678"/>
    <pageSetUpPr fitToPage="1"/>
  </sheetPr>
  <dimension ref="A1:O54"/>
  <sheetViews>
    <sheetView view="pageBreakPreview" zoomScale="85" zoomScaleNormal="75" zoomScaleSheetLayoutView="85" zoomScalePageLayoutView="0" workbookViewId="0" topLeftCell="A1">
      <selection activeCell="B8" sqref="B8:G8"/>
    </sheetView>
  </sheetViews>
  <sheetFormatPr defaultColWidth="9.00390625" defaultRowHeight="15.75"/>
  <cols>
    <col min="1" max="1" width="6.25390625" style="7" customWidth="1"/>
    <col min="2" max="2" width="7.75390625" style="7" customWidth="1"/>
    <col min="3" max="3" width="29.875" style="7" customWidth="1"/>
    <col min="4" max="5" width="10.875" style="7" customWidth="1"/>
    <col min="6" max="7" width="9.75390625" style="7" customWidth="1"/>
    <col min="8" max="8" width="10.25390625" style="7" customWidth="1"/>
    <col min="9" max="9" width="12.25390625" style="7" customWidth="1"/>
    <col min="10" max="10" width="9.625" style="7" customWidth="1"/>
    <col min="11" max="11" width="9.875" style="7" customWidth="1"/>
    <col min="12" max="12" width="10.125" style="7" customWidth="1"/>
    <col min="13" max="13" width="11.625" style="7" customWidth="1"/>
    <col min="14" max="14" width="10.625" style="7" customWidth="1"/>
    <col min="15" max="16384" width="9.00390625" style="7" customWidth="1"/>
  </cols>
  <sheetData>
    <row r="1" spans="12:15" s="2" customFormat="1" ht="103.5" customHeight="1">
      <c r="L1" s="325" t="s">
        <v>312</v>
      </c>
      <c r="M1" s="325"/>
      <c r="N1" s="325"/>
      <c r="O1" s="325"/>
    </row>
    <row r="2" spans="1:15" s="12" customFormat="1" ht="18" thickBot="1">
      <c r="A2" s="294" t="s">
        <v>214</v>
      </c>
      <c r="B2" s="294"/>
      <c r="C2" s="294"/>
      <c r="D2" s="294"/>
      <c r="E2" s="294"/>
      <c r="F2" s="294"/>
      <c r="G2" s="294"/>
      <c r="H2" s="294"/>
      <c r="I2" s="294"/>
      <c r="J2" s="294"/>
      <c r="K2" s="294"/>
      <c r="L2" s="294"/>
      <c r="M2" s="294"/>
      <c r="N2" s="294"/>
      <c r="O2" s="294"/>
    </row>
    <row r="3" s="12" customFormat="1" ht="15"/>
    <row r="4" spans="1:15" s="12" customFormat="1" ht="15">
      <c r="A4" s="68" t="s">
        <v>25</v>
      </c>
      <c r="B4" s="279" t="s">
        <v>36</v>
      </c>
      <c r="C4" s="279"/>
      <c r="D4" s="279"/>
      <c r="E4" s="279"/>
      <c r="F4" s="279"/>
      <c r="G4" s="279"/>
      <c r="H4" s="69"/>
      <c r="I4" s="21" t="s">
        <v>197</v>
      </c>
      <c r="J4" s="10"/>
      <c r="K4" s="11"/>
      <c r="L4" s="11"/>
      <c r="M4" s="83"/>
      <c r="N4" s="83"/>
      <c r="O4" s="83"/>
    </row>
    <row r="5" spans="1:15" s="12" customFormat="1" ht="15">
      <c r="A5" s="70" t="s">
        <v>1</v>
      </c>
      <c r="B5" s="321" t="s">
        <v>56</v>
      </c>
      <c r="C5" s="321"/>
      <c r="D5" s="321"/>
      <c r="E5" s="321"/>
      <c r="F5" s="321"/>
      <c r="G5" s="321"/>
      <c r="H5" s="322" t="s">
        <v>204</v>
      </c>
      <c r="I5" s="322"/>
      <c r="J5" s="322"/>
      <c r="K5" s="322"/>
      <c r="L5" s="322"/>
      <c r="M5" s="322"/>
      <c r="N5" s="322"/>
      <c r="O5" s="84"/>
    </row>
    <row r="6" spans="1:12" s="12" customFormat="1" ht="6" customHeight="1">
      <c r="A6" s="8"/>
      <c r="B6" s="8"/>
      <c r="K6" s="13"/>
      <c r="L6" s="13"/>
    </row>
    <row r="7" spans="1:15" s="12" customFormat="1" ht="15">
      <c r="A7" s="68" t="s">
        <v>20</v>
      </c>
      <c r="B7" s="279" t="str">
        <f>B4</f>
        <v>Виконавчий комітет Сумської міської ради</v>
      </c>
      <c r="C7" s="279"/>
      <c r="D7" s="279"/>
      <c r="E7" s="279"/>
      <c r="F7" s="279"/>
      <c r="G7" s="279"/>
      <c r="H7" s="69"/>
      <c r="I7" s="317" t="s">
        <v>200</v>
      </c>
      <c r="J7" s="317"/>
      <c r="K7" s="317"/>
      <c r="L7" s="11"/>
      <c r="M7" s="83"/>
      <c r="N7" s="83"/>
      <c r="O7" s="83"/>
    </row>
    <row r="8" spans="1:15" s="12" customFormat="1" ht="15">
      <c r="A8" s="70" t="s">
        <v>1</v>
      </c>
      <c r="B8" s="321" t="s">
        <v>291</v>
      </c>
      <c r="C8" s="321"/>
      <c r="D8" s="321"/>
      <c r="E8" s="321"/>
      <c r="F8" s="321"/>
      <c r="G8" s="321"/>
      <c r="H8" s="27"/>
      <c r="I8" s="323" t="s">
        <v>204</v>
      </c>
      <c r="J8" s="323"/>
      <c r="K8" s="323"/>
      <c r="L8" s="323"/>
      <c r="M8" s="323"/>
      <c r="N8" s="323"/>
      <c r="O8" s="323"/>
    </row>
    <row r="9" spans="1:14" s="12" customFormat="1" ht="15">
      <c r="A9" s="68" t="s">
        <v>22</v>
      </c>
      <c r="B9" s="279" t="s">
        <v>201</v>
      </c>
      <c r="C9" s="279"/>
      <c r="D9" s="279"/>
      <c r="E9" s="279"/>
      <c r="F9" s="279"/>
      <c r="G9" s="69"/>
      <c r="H9" s="317" t="s">
        <v>202</v>
      </c>
      <c r="I9" s="317"/>
      <c r="J9" s="317"/>
      <c r="K9" s="11"/>
      <c r="L9" s="83"/>
      <c r="M9" s="83"/>
      <c r="N9" s="83"/>
    </row>
    <row r="10" spans="1:15" s="12" customFormat="1" ht="15">
      <c r="A10" s="70" t="s">
        <v>1</v>
      </c>
      <c r="B10" s="295" t="s">
        <v>289</v>
      </c>
      <c r="C10" s="295"/>
      <c r="D10" s="295"/>
      <c r="E10" s="295"/>
      <c r="F10" s="295"/>
      <c r="G10" s="295"/>
      <c r="H10" s="27"/>
      <c r="I10" s="322" t="s">
        <v>277</v>
      </c>
      <c r="J10" s="322"/>
      <c r="K10" s="322"/>
      <c r="L10" s="322"/>
      <c r="M10" s="322"/>
      <c r="N10" s="322"/>
      <c r="O10" s="84"/>
    </row>
    <row r="11" spans="1:15" s="12" customFormat="1" ht="15">
      <c r="A11" s="70"/>
      <c r="B11" s="295" t="s">
        <v>216</v>
      </c>
      <c r="C11" s="295"/>
      <c r="D11" s="295"/>
      <c r="E11" s="295"/>
      <c r="F11" s="295"/>
      <c r="G11" s="295"/>
      <c r="H11" s="295"/>
      <c r="I11" s="25"/>
      <c r="J11" s="25"/>
      <c r="K11" s="25"/>
      <c r="L11" s="26"/>
      <c r="M11" s="84"/>
      <c r="N11" s="84"/>
      <c r="O11" s="84"/>
    </row>
    <row r="12" spans="1:10" s="12" customFormat="1" ht="9" customHeight="1">
      <c r="A12" s="8"/>
      <c r="H12" s="13"/>
      <c r="I12" s="13"/>
      <c r="J12" s="13"/>
    </row>
    <row r="13" spans="1:7" s="12" customFormat="1" ht="15">
      <c r="A13" s="68" t="s">
        <v>23</v>
      </c>
      <c r="B13" s="318" t="s">
        <v>290</v>
      </c>
      <c r="C13" s="318"/>
      <c r="D13" s="318"/>
      <c r="E13" s="318"/>
      <c r="F13" s="318"/>
      <c r="G13" s="318"/>
    </row>
    <row r="14" spans="1:13" s="12" customFormat="1" ht="9" customHeight="1">
      <c r="A14" s="8"/>
      <c r="B14" s="8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</row>
    <row r="15" spans="1:15" s="12" customFormat="1" ht="24.75" customHeight="1">
      <c r="A15" s="86" t="s">
        <v>217</v>
      </c>
      <c r="B15" s="310" t="s">
        <v>292</v>
      </c>
      <c r="C15" s="310"/>
      <c r="D15" s="310"/>
      <c r="E15" s="310"/>
      <c r="F15" s="310"/>
      <c r="G15" s="310"/>
      <c r="H15" s="310"/>
      <c r="I15" s="310"/>
      <c r="J15" s="310"/>
      <c r="K15" s="310"/>
      <c r="L15" s="310"/>
      <c r="M15" s="310"/>
      <c r="N15" s="310"/>
      <c r="O15" s="310"/>
    </row>
    <row r="16" spans="1:15" s="12" customFormat="1" ht="21" customHeight="1">
      <c r="A16" s="86" t="s">
        <v>218</v>
      </c>
      <c r="B16" s="310" t="s">
        <v>293</v>
      </c>
      <c r="C16" s="310"/>
      <c r="D16" s="310"/>
      <c r="E16" s="310"/>
      <c r="F16" s="310"/>
      <c r="G16" s="310"/>
      <c r="H16" s="310"/>
      <c r="I16" s="310"/>
      <c r="J16" s="310"/>
      <c r="K16" s="310"/>
      <c r="L16" s="310"/>
      <c r="M16" s="310"/>
      <c r="N16" s="310"/>
      <c r="O16" s="310"/>
    </row>
    <row r="17" spans="1:15" s="12" customFormat="1" ht="18" customHeight="1">
      <c r="A17" s="86" t="s">
        <v>219</v>
      </c>
      <c r="B17" s="310" t="s">
        <v>294</v>
      </c>
      <c r="C17" s="310"/>
      <c r="D17" s="310"/>
      <c r="E17" s="310"/>
      <c r="F17" s="310"/>
      <c r="G17" s="310"/>
      <c r="H17" s="310"/>
      <c r="I17" s="310"/>
      <c r="J17" s="310"/>
      <c r="K17" s="310"/>
      <c r="L17" s="310"/>
      <c r="M17" s="310"/>
      <c r="N17" s="310"/>
      <c r="O17" s="310"/>
    </row>
    <row r="18" spans="1:15" s="42" customFormat="1" ht="102" customHeight="1">
      <c r="A18" s="8"/>
      <c r="B18" s="326" t="s">
        <v>326</v>
      </c>
      <c r="C18" s="326"/>
      <c r="D18" s="326"/>
      <c r="E18" s="326"/>
      <c r="F18" s="326"/>
      <c r="G18" s="326"/>
      <c r="H18" s="326"/>
      <c r="I18" s="326"/>
      <c r="J18" s="326"/>
      <c r="K18" s="326"/>
      <c r="L18" s="326"/>
      <c r="M18" s="326"/>
      <c r="N18" s="326"/>
      <c r="O18" s="326"/>
    </row>
    <row r="19" spans="1:7" s="12" customFormat="1" ht="15.75" customHeight="1">
      <c r="A19" s="68" t="s">
        <v>26</v>
      </c>
      <c r="B19" s="310" t="s">
        <v>295</v>
      </c>
      <c r="C19" s="310"/>
      <c r="D19" s="310"/>
      <c r="E19" s="310"/>
      <c r="F19" s="310"/>
      <c r="G19" s="310"/>
    </row>
    <row r="20" spans="1:2" s="12" customFormat="1" ht="7.5" customHeight="1">
      <c r="A20" s="8"/>
      <c r="B20" s="8"/>
    </row>
    <row r="21" spans="1:7" s="12" customFormat="1" ht="15.75" customHeight="1">
      <c r="A21" s="86" t="s">
        <v>217</v>
      </c>
      <c r="B21" s="310" t="s">
        <v>296</v>
      </c>
      <c r="C21" s="310"/>
      <c r="D21" s="310"/>
      <c r="E21" s="310"/>
      <c r="F21" s="310"/>
      <c r="G21" s="310"/>
    </row>
    <row r="22" s="12" customFormat="1" ht="15">
      <c r="O22" s="16" t="s">
        <v>84</v>
      </c>
    </row>
    <row r="23" spans="1:15" s="12" customFormat="1" ht="29.25" customHeight="1">
      <c r="A23" s="306" t="s">
        <v>17</v>
      </c>
      <c r="B23" s="307"/>
      <c r="C23" s="315" t="s">
        <v>98</v>
      </c>
      <c r="D23" s="287" t="s">
        <v>220</v>
      </c>
      <c r="E23" s="311"/>
      <c r="F23" s="311"/>
      <c r="G23" s="312"/>
      <c r="H23" s="319" t="s">
        <v>319</v>
      </c>
      <c r="I23" s="311"/>
      <c r="J23" s="311"/>
      <c r="K23" s="312"/>
      <c r="L23" s="319" t="s">
        <v>221</v>
      </c>
      <c r="M23" s="311"/>
      <c r="N23" s="311"/>
      <c r="O23" s="312"/>
    </row>
    <row r="24" spans="1:15" s="89" customFormat="1" ht="51.75" customHeight="1">
      <c r="A24" s="276"/>
      <c r="B24" s="277"/>
      <c r="C24" s="316"/>
      <c r="D24" s="88" t="s">
        <v>3</v>
      </c>
      <c r="E24" s="88" t="s">
        <v>4</v>
      </c>
      <c r="F24" s="88" t="s">
        <v>222</v>
      </c>
      <c r="G24" s="88" t="s">
        <v>86</v>
      </c>
      <c r="H24" s="88" t="s">
        <v>3</v>
      </c>
      <c r="I24" s="88" t="s">
        <v>4</v>
      </c>
      <c r="J24" s="88" t="s">
        <v>222</v>
      </c>
      <c r="K24" s="88" t="s">
        <v>87</v>
      </c>
      <c r="L24" s="88" t="s">
        <v>3</v>
      </c>
      <c r="M24" s="88" t="s">
        <v>4</v>
      </c>
      <c r="N24" s="88" t="s">
        <v>222</v>
      </c>
      <c r="O24" s="88" t="s">
        <v>223</v>
      </c>
    </row>
    <row r="25" spans="1:15" s="89" customFormat="1" ht="13.5">
      <c r="A25" s="287">
        <v>1</v>
      </c>
      <c r="B25" s="288"/>
      <c r="C25" s="3">
        <v>2</v>
      </c>
      <c r="D25" s="3">
        <v>3</v>
      </c>
      <c r="E25" s="3">
        <v>4</v>
      </c>
      <c r="F25" s="3">
        <v>5</v>
      </c>
      <c r="G25" s="3">
        <v>6</v>
      </c>
      <c r="H25" s="3">
        <v>7</v>
      </c>
      <c r="I25" s="3">
        <v>8</v>
      </c>
      <c r="J25" s="3">
        <v>9</v>
      </c>
      <c r="K25" s="3">
        <v>10</v>
      </c>
      <c r="L25" s="3">
        <v>11</v>
      </c>
      <c r="M25" s="3">
        <v>12</v>
      </c>
      <c r="N25" s="3">
        <v>13</v>
      </c>
      <c r="O25" s="3">
        <v>14</v>
      </c>
    </row>
    <row r="26" spans="1:15" s="42" customFormat="1" ht="43.5" customHeight="1" hidden="1">
      <c r="A26" s="188"/>
      <c r="B26" s="183"/>
      <c r="C26" s="185"/>
      <c r="D26" s="183"/>
      <c r="E26" s="183"/>
      <c r="F26" s="183"/>
      <c r="G26" s="183"/>
      <c r="H26" s="183"/>
      <c r="I26" s="183"/>
      <c r="J26" s="183"/>
      <c r="K26" s="183"/>
      <c r="L26" s="183"/>
      <c r="M26" s="183"/>
      <c r="N26" s="183"/>
      <c r="O26" s="183"/>
    </row>
    <row r="27" spans="1:15" s="12" customFormat="1" ht="30" customHeight="1">
      <c r="A27" s="308" t="s">
        <v>198</v>
      </c>
      <c r="B27" s="309"/>
      <c r="C27" s="99" t="s">
        <v>0</v>
      </c>
      <c r="D27" s="30">
        <f>'2019-2(6.1;6.2;6.3,6.4)'!D20</f>
        <v>1271388.6300000004</v>
      </c>
      <c r="E27" s="30" t="s">
        <v>7</v>
      </c>
      <c r="F27" s="30" t="s">
        <v>7</v>
      </c>
      <c r="G27" s="30">
        <f>D27</f>
        <v>1271388.6300000004</v>
      </c>
      <c r="H27" s="30">
        <f>'2019-2(6.1;6.2;6.3,6.4)'!H20</f>
        <v>1533870</v>
      </c>
      <c r="I27" s="30" t="s">
        <v>7</v>
      </c>
      <c r="J27" s="30" t="s">
        <v>7</v>
      </c>
      <c r="K27" s="30">
        <f>H27</f>
        <v>1533870</v>
      </c>
      <c r="L27" s="30">
        <f>'2019-2(6.1;6.2;6.3,6.4)'!L20</f>
        <v>1698200</v>
      </c>
      <c r="M27" s="30" t="s">
        <v>7</v>
      </c>
      <c r="N27" s="30" t="s">
        <v>7</v>
      </c>
      <c r="O27" s="30">
        <f>L27</f>
        <v>1698200</v>
      </c>
    </row>
    <row r="28" spans="1:15" s="12" customFormat="1" ht="21" customHeight="1">
      <c r="A28" s="287"/>
      <c r="B28" s="288"/>
      <c r="C28" s="99" t="s">
        <v>119</v>
      </c>
      <c r="D28" s="30" t="s">
        <v>7</v>
      </c>
      <c r="E28" s="30" t="s">
        <v>51</v>
      </c>
      <c r="F28" s="30" t="s">
        <v>51</v>
      </c>
      <c r="G28" s="30" t="str">
        <f>E28</f>
        <v>-</v>
      </c>
      <c r="H28" s="30" t="s">
        <v>7</v>
      </c>
      <c r="I28" s="30" t="s">
        <v>51</v>
      </c>
      <c r="J28" s="30" t="s">
        <v>51</v>
      </c>
      <c r="K28" s="30" t="str">
        <f>I28</f>
        <v>-</v>
      </c>
      <c r="L28" s="30" t="s">
        <v>7</v>
      </c>
      <c r="M28" s="30" t="s">
        <v>51</v>
      </c>
      <c r="N28" s="30" t="s">
        <v>51</v>
      </c>
      <c r="O28" s="30" t="str">
        <f>M28</f>
        <v>-</v>
      </c>
    </row>
    <row r="29" spans="1:15" s="12" customFormat="1" ht="51" customHeight="1">
      <c r="A29" s="287">
        <v>25010100</v>
      </c>
      <c r="B29" s="288"/>
      <c r="C29" s="99" t="s">
        <v>318</v>
      </c>
      <c r="D29" s="30" t="s">
        <v>7</v>
      </c>
      <c r="E29" s="30">
        <f>'2019-2(6.1;6.2;6.3,6.4)'!E20-E30</f>
        <v>41324.23</v>
      </c>
      <c r="F29" s="30" t="s">
        <v>51</v>
      </c>
      <c r="G29" s="30">
        <f>E29</f>
        <v>41324.23</v>
      </c>
      <c r="H29" s="30" t="s">
        <v>7</v>
      </c>
      <c r="I29" s="30">
        <f>'2019-2(6.1;6.2;6.3,6.4)'!I20-I32</f>
        <v>5100</v>
      </c>
      <c r="J29" s="30" t="s">
        <v>51</v>
      </c>
      <c r="K29" s="30">
        <f>I29</f>
        <v>5100</v>
      </c>
      <c r="L29" s="30" t="s">
        <v>7</v>
      </c>
      <c r="M29" s="30">
        <f>'2019-2(6.1;6.2;6.3,6.4)'!M20-M30</f>
        <v>5300</v>
      </c>
      <c r="N29" s="30" t="s">
        <v>51</v>
      </c>
      <c r="O29" s="30">
        <f>M29</f>
        <v>5300</v>
      </c>
    </row>
    <row r="30" spans="1:15" s="12" customFormat="1" ht="15.75" customHeight="1">
      <c r="A30" s="287"/>
      <c r="B30" s="288"/>
      <c r="C30" s="99" t="s">
        <v>79</v>
      </c>
      <c r="D30" s="30" t="s">
        <v>7</v>
      </c>
      <c r="E30" s="30">
        <f>'2019-2(6.1;6.2;6.3,6.4)'!F19</f>
        <v>0</v>
      </c>
      <c r="F30" s="30">
        <f>E30</f>
        <v>0</v>
      </c>
      <c r="G30" s="30">
        <f>E30</f>
        <v>0</v>
      </c>
      <c r="H30" s="30" t="s">
        <v>7</v>
      </c>
      <c r="I30" s="30">
        <v>0</v>
      </c>
      <c r="J30" s="30">
        <f>I30</f>
        <v>0</v>
      </c>
      <c r="K30" s="30">
        <f>I30</f>
        <v>0</v>
      </c>
      <c r="L30" s="30" t="s">
        <v>7</v>
      </c>
      <c r="M30" s="30">
        <f>'2019-2(6.1;6.2;6.3,6.4)'!M19</f>
        <v>0</v>
      </c>
      <c r="N30" s="30">
        <f>M30</f>
        <v>0</v>
      </c>
      <c r="O30" s="30">
        <f>M30</f>
        <v>0</v>
      </c>
    </row>
    <row r="31" spans="1:15" s="42" customFormat="1" ht="15" hidden="1">
      <c r="A31" s="304">
        <v>401000</v>
      </c>
      <c r="B31" s="305"/>
      <c r="C31" s="187" t="s">
        <v>80</v>
      </c>
      <c r="D31" s="51" t="s">
        <v>7</v>
      </c>
      <c r="E31" s="51" t="s">
        <v>51</v>
      </c>
      <c r="F31" s="51" t="s">
        <v>51</v>
      </c>
      <c r="G31" s="51" t="s">
        <v>51</v>
      </c>
      <c r="H31" s="51" t="s">
        <v>7</v>
      </c>
      <c r="I31" s="51" t="s">
        <v>51</v>
      </c>
      <c r="J31" s="51" t="s">
        <v>51</v>
      </c>
      <c r="K31" s="51" t="s">
        <v>51</v>
      </c>
      <c r="L31" s="51" t="s">
        <v>7</v>
      </c>
      <c r="M31" s="51" t="s">
        <v>51</v>
      </c>
      <c r="N31" s="51" t="s">
        <v>51</v>
      </c>
      <c r="O31" s="51" t="s">
        <v>120</v>
      </c>
    </row>
    <row r="32" spans="1:15" s="12" customFormat="1" ht="55.5" customHeight="1">
      <c r="A32" s="287">
        <v>602400</v>
      </c>
      <c r="B32" s="288"/>
      <c r="C32" s="99" t="s">
        <v>81</v>
      </c>
      <c r="D32" s="30" t="s">
        <v>18</v>
      </c>
      <c r="E32" s="30" t="s">
        <v>51</v>
      </c>
      <c r="F32" s="30" t="s">
        <v>51</v>
      </c>
      <c r="G32" s="30" t="s">
        <v>51</v>
      </c>
      <c r="H32" s="30" t="s">
        <v>7</v>
      </c>
      <c r="I32" s="30">
        <f>'2019-2(6.1;6.2;6.3,6.4)'!I19</f>
        <v>57900</v>
      </c>
      <c r="J32" s="30">
        <f>I32</f>
        <v>57900</v>
      </c>
      <c r="K32" s="30">
        <f>I32</f>
        <v>57900</v>
      </c>
      <c r="L32" s="30" t="s">
        <v>7</v>
      </c>
      <c r="M32" s="30" t="s">
        <v>51</v>
      </c>
      <c r="N32" s="30" t="s">
        <v>51</v>
      </c>
      <c r="O32" s="30" t="s">
        <v>120</v>
      </c>
    </row>
    <row r="33" spans="1:15" s="42" customFormat="1" ht="15.75" customHeight="1" hidden="1">
      <c r="A33" s="304">
        <v>602100</v>
      </c>
      <c r="B33" s="305"/>
      <c r="C33" s="186" t="s">
        <v>21</v>
      </c>
      <c r="D33" s="51" t="s">
        <v>7</v>
      </c>
      <c r="E33" s="51" t="s">
        <v>51</v>
      </c>
      <c r="F33" s="51" t="s">
        <v>51</v>
      </c>
      <c r="G33" s="51" t="s">
        <v>51</v>
      </c>
      <c r="H33" s="51" t="s">
        <v>7</v>
      </c>
      <c r="I33" s="51" t="s">
        <v>51</v>
      </c>
      <c r="J33" s="51" t="s">
        <v>51</v>
      </c>
      <c r="K33" s="51" t="s">
        <v>51</v>
      </c>
      <c r="L33" s="51" t="s">
        <v>7</v>
      </c>
      <c r="M33" s="51" t="s">
        <v>51</v>
      </c>
      <c r="N33" s="51" t="s">
        <v>51</v>
      </c>
      <c r="O33" s="51" t="str">
        <f>L33</f>
        <v>Х</v>
      </c>
    </row>
    <row r="34" spans="1:15" s="42" customFormat="1" ht="15.75" customHeight="1" hidden="1">
      <c r="A34" s="324">
        <v>602200</v>
      </c>
      <c r="B34" s="305"/>
      <c r="C34" s="186" t="s">
        <v>82</v>
      </c>
      <c r="D34" s="51" t="s">
        <v>7</v>
      </c>
      <c r="E34" s="51" t="s">
        <v>51</v>
      </c>
      <c r="F34" s="51" t="s">
        <v>51</v>
      </c>
      <c r="G34" s="51" t="s">
        <v>51</v>
      </c>
      <c r="H34" s="51" t="s">
        <v>7</v>
      </c>
      <c r="I34" s="51" t="s">
        <v>51</v>
      </c>
      <c r="J34" s="51" t="s">
        <v>51</v>
      </c>
      <c r="K34" s="51" t="s">
        <v>51</v>
      </c>
      <c r="L34" s="51" t="s">
        <v>7</v>
      </c>
      <c r="M34" s="51" t="s">
        <v>51</v>
      </c>
      <c r="N34" s="51" t="s">
        <v>51</v>
      </c>
      <c r="O34" s="51" t="str">
        <f>L34</f>
        <v>Х</v>
      </c>
    </row>
    <row r="35" spans="1:15" s="12" customFormat="1" ht="15" customHeight="1">
      <c r="A35" s="313"/>
      <c r="B35" s="314"/>
      <c r="C35" s="134" t="s">
        <v>317</v>
      </c>
      <c r="D35" s="30" t="s">
        <v>18</v>
      </c>
      <c r="E35" s="30" t="s">
        <v>51</v>
      </c>
      <c r="F35" s="30" t="s">
        <v>51</v>
      </c>
      <c r="G35" s="30" t="s">
        <v>51</v>
      </c>
      <c r="H35" s="30" t="s">
        <v>18</v>
      </c>
      <c r="I35" s="30" t="s">
        <v>51</v>
      </c>
      <c r="J35" s="30" t="s">
        <v>51</v>
      </c>
      <c r="K35" s="30" t="s">
        <v>51</v>
      </c>
      <c r="L35" s="30" t="s">
        <v>18</v>
      </c>
      <c r="M35" s="30" t="s">
        <v>51</v>
      </c>
      <c r="N35" s="30" t="s">
        <v>51</v>
      </c>
      <c r="O35" s="30" t="s">
        <v>51</v>
      </c>
    </row>
    <row r="36" spans="1:15" s="8" customFormat="1" ht="15">
      <c r="A36" s="297"/>
      <c r="B36" s="298"/>
      <c r="C36" s="78" t="s">
        <v>212</v>
      </c>
      <c r="D36" s="32">
        <f>D27</f>
        <v>1271388.6300000004</v>
      </c>
      <c r="E36" s="32">
        <f>E29+E30</f>
        <v>41324.23</v>
      </c>
      <c r="F36" s="32">
        <f>F30</f>
        <v>0</v>
      </c>
      <c r="G36" s="32">
        <f>G27+G29+G30</f>
        <v>1312712.8600000003</v>
      </c>
      <c r="H36" s="32">
        <f>H27</f>
        <v>1533870</v>
      </c>
      <c r="I36" s="32">
        <f>I29+I32</f>
        <v>63000</v>
      </c>
      <c r="J36" s="32">
        <f>J32</f>
        <v>57900</v>
      </c>
      <c r="K36" s="32">
        <f>K27+K29+K32</f>
        <v>1596870</v>
      </c>
      <c r="L36" s="32">
        <f>L27</f>
        <v>1698200</v>
      </c>
      <c r="M36" s="32">
        <f>M29+M30</f>
        <v>5300</v>
      </c>
      <c r="N36" s="32">
        <f>N30</f>
        <v>0</v>
      </c>
      <c r="O36" s="32">
        <f>O27+O29+O30</f>
        <v>1703500</v>
      </c>
    </row>
    <row r="37" spans="1:9" s="12" customFormat="1" ht="15" customHeight="1">
      <c r="A37" s="8"/>
      <c r="B37" s="8"/>
      <c r="C37" s="71"/>
      <c r="D37" s="71"/>
      <c r="E37" s="71"/>
      <c r="F37" s="71"/>
      <c r="G37" s="71"/>
      <c r="H37" s="71"/>
      <c r="I37" s="71"/>
    </row>
    <row r="38" spans="1:9" s="12" customFormat="1" ht="0.75" customHeight="1">
      <c r="A38" s="8"/>
      <c r="B38" s="8"/>
      <c r="C38" s="71"/>
      <c r="D38" s="71"/>
      <c r="E38" s="71"/>
      <c r="F38" s="71"/>
      <c r="G38" s="71"/>
      <c r="H38" s="71"/>
      <c r="I38" s="71"/>
    </row>
    <row r="39" spans="1:6" s="12" customFormat="1" ht="15" customHeight="1">
      <c r="A39" s="86" t="s">
        <v>218</v>
      </c>
      <c r="B39" s="8" t="s">
        <v>297</v>
      </c>
      <c r="C39" s="8"/>
      <c r="D39" s="8"/>
      <c r="E39" s="8"/>
      <c r="F39" s="8"/>
    </row>
    <row r="40" spans="11:15" s="12" customFormat="1" ht="15" customHeight="1">
      <c r="K40" s="16" t="s">
        <v>84</v>
      </c>
      <c r="O40" s="16"/>
    </row>
    <row r="41" spans="1:15" s="42" customFormat="1" ht="15" customHeight="1">
      <c r="A41" s="306" t="s">
        <v>17</v>
      </c>
      <c r="B41" s="307"/>
      <c r="C41" s="315" t="s">
        <v>98</v>
      </c>
      <c r="D41" s="287" t="s">
        <v>172</v>
      </c>
      <c r="E41" s="311"/>
      <c r="F41" s="311"/>
      <c r="G41" s="312"/>
      <c r="H41" s="319" t="s">
        <v>188</v>
      </c>
      <c r="I41" s="311"/>
      <c r="J41" s="311"/>
      <c r="K41" s="312"/>
      <c r="L41" s="320"/>
      <c r="M41" s="320"/>
      <c r="N41" s="320"/>
      <c r="O41" s="320"/>
    </row>
    <row r="42" spans="1:15" s="42" customFormat="1" ht="44.25" customHeight="1">
      <c r="A42" s="276"/>
      <c r="B42" s="277"/>
      <c r="C42" s="316"/>
      <c r="D42" s="88" t="s">
        <v>3</v>
      </c>
      <c r="E42" s="88" t="s">
        <v>4</v>
      </c>
      <c r="F42" s="88" t="s">
        <v>222</v>
      </c>
      <c r="G42" s="88" t="s">
        <v>86</v>
      </c>
      <c r="H42" s="88" t="s">
        <v>3</v>
      </c>
      <c r="I42" s="88" t="s">
        <v>4</v>
      </c>
      <c r="J42" s="88" t="s">
        <v>222</v>
      </c>
      <c r="K42" s="88" t="s">
        <v>87</v>
      </c>
      <c r="L42" s="102"/>
      <c r="M42" s="102"/>
      <c r="N42" s="102"/>
      <c r="O42" s="102"/>
    </row>
    <row r="43" spans="1:15" s="42" customFormat="1" ht="15" customHeight="1">
      <c r="A43" s="287">
        <v>1</v>
      </c>
      <c r="B43" s="288"/>
      <c r="C43" s="3">
        <v>2</v>
      </c>
      <c r="D43" s="87">
        <v>3</v>
      </c>
      <c r="E43" s="3">
        <v>4</v>
      </c>
      <c r="F43" s="87">
        <v>5</v>
      </c>
      <c r="G43" s="87">
        <v>6</v>
      </c>
      <c r="H43" s="3">
        <v>7</v>
      </c>
      <c r="I43" s="87">
        <v>8</v>
      </c>
      <c r="J43" s="87">
        <v>9</v>
      </c>
      <c r="K43" s="3">
        <v>10</v>
      </c>
      <c r="L43" s="102"/>
      <c r="M43" s="102"/>
      <c r="N43" s="102"/>
      <c r="O43" s="102"/>
    </row>
    <row r="44" spans="1:15" s="42" customFormat="1" ht="35.25" customHeight="1" hidden="1">
      <c r="A44" s="188"/>
      <c r="B44" s="183"/>
      <c r="C44" s="185"/>
      <c r="D44" s="51"/>
      <c r="E44" s="51"/>
      <c r="F44" s="51"/>
      <c r="G44" s="51"/>
      <c r="H44" s="51"/>
      <c r="I44" s="51"/>
      <c r="J44" s="51"/>
      <c r="K44" s="51"/>
      <c r="L44" s="102"/>
      <c r="M44" s="102"/>
      <c r="N44" s="102"/>
      <c r="O44" s="102"/>
    </row>
    <row r="45" spans="1:15" s="12" customFormat="1" ht="30.75" customHeight="1">
      <c r="A45" s="308" t="s">
        <v>198</v>
      </c>
      <c r="B45" s="309"/>
      <c r="C45" s="99" t="s">
        <v>0</v>
      </c>
      <c r="D45" s="30">
        <f>'2019-2(6.1;6.2;6.3,6.4)'!D56</f>
        <v>1854685.5430000005</v>
      </c>
      <c r="E45" s="30" t="s">
        <v>7</v>
      </c>
      <c r="F45" s="30" t="s">
        <v>7</v>
      </c>
      <c r="G45" s="30">
        <f>D45</f>
        <v>1854685.5430000005</v>
      </c>
      <c r="H45" s="30">
        <f>'2019-2(6.1;6.2;6.3,6.4)'!H56</f>
        <v>1992301.0285450006</v>
      </c>
      <c r="I45" s="30" t="s">
        <v>7</v>
      </c>
      <c r="J45" s="30" t="s">
        <v>7</v>
      </c>
      <c r="K45" s="30">
        <f>H45</f>
        <v>1992301.0285450006</v>
      </c>
      <c r="L45" s="102"/>
      <c r="M45" s="102"/>
      <c r="N45" s="102"/>
      <c r="O45" s="102"/>
    </row>
    <row r="46" spans="1:15" s="12" customFormat="1" ht="15" customHeight="1">
      <c r="A46" s="287"/>
      <c r="B46" s="288"/>
      <c r="C46" s="99" t="s">
        <v>119</v>
      </c>
      <c r="D46" s="30" t="s">
        <v>7</v>
      </c>
      <c r="E46" s="30" t="s">
        <v>51</v>
      </c>
      <c r="F46" s="30" t="s">
        <v>51</v>
      </c>
      <c r="G46" s="30" t="str">
        <f>E46</f>
        <v>-</v>
      </c>
      <c r="H46" s="30" t="s">
        <v>7</v>
      </c>
      <c r="I46" s="30" t="s">
        <v>51</v>
      </c>
      <c r="J46" s="30" t="s">
        <v>51</v>
      </c>
      <c r="K46" s="30" t="str">
        <f>I46</f>
        <v>-</v>
      </c>
      <c r="L46" s="102"/>
      <c r="M46" s="102"/>
      <c r="N46" s="102"/>
      <c r="O46" s="102"/>
    </row>
    <row r="47" spans="1:15" s="12" customFormat="1" ht="45.75" customHeight="1">
      <c r="A47" s="287">
        <v>25010100</v>
      </c>
      <c r="B47" s="288"/>
      <c r="C47" s="99" t="s">
        <v>318</v>
      </c>
      <c r="D47" s="30" t="s">
        <v>7</v>
      </c>
      <c r="E47" s="30">
        <f>'2019-2(6.1;6.2;6.3,6.4)'!E56-'2019-2(6.1;6.2;6.3,6.4)'!E55</f>
        <v>5500</v>
      </c>
      <c r="F47" s="30" t="s">
        <v>51</v>
      </c>
      <c r="G47" s="30">
        <f>E47</f>
        <v>5500</v>
      </c>
      <c r="H47" s="30" t="s">
        <v>7</v>
      </c>
      <c r="I47" s="30">
        <f>'2019-2(6.1;6.2;6.3,6.4)'!I56-'2019-2(6.1;6.2;6.3,6.4)'!I55</f>
        <v>5700</v>
      </c>
      <c r="J47" s="30" t="s">
        <v>51</v>
      </c>
      <c r="K47" s="30">
        <f>I47</f>
        <v>5700</v>
      </c>
      <c r="L47" s="102"/>
      <c r="M47" s="102"/>
      <c r="N47" s="102"/>
      <c r="O47" s="102"/>
    </row>
    <row r="48" spans="1:15" s="12" customFormat="1" ht="15" customHeight="1">
      <c r="A48" s="287"/>
      <c r="B48" s="288"/>
      <c r="C48" s="99" t="s">
        <v>79</v>
      </c>
      <c r="D48" s="30" t="s">
        <v>7</v>
      </c>
      <c r="E48" s="30">
        <f>'2019-2(6.1;6.2;6.3,6.4)'!E55</f>
        <v>0</v>
      </c>
      <c r="F48" s="30">
        <f>E48</f>
        <v>0</v>
      </c>
      <c r="G48" s="30">
        <f>E48</f>
        <v>0</v>
      </c>
      <c r="H48" s="30" t="s">
        <v>7</v>
      </c>
      <c r="I48" s="30">
        <f>'2019-2(6.1;6.2;6.3,6.4)'!I55</f>
        <v>0</v>
      </c>
      <c r="J48" s="30">
        <f>I48</f>
        <v>0</v>
      </c>
      <c r="K48" s="30">
        <f>I48</f>
        <v>0</v>
      </c>
      <c r="L48" s="102"/>
      <c r="M48" s="102"/>
      <c r="N48" s="102"/>
      <c r="O48" s="102"/>
    </row>
    <row r="49" spans="1:15" s="42" customFormat="1" ht="29.25" customHeight="1" hidden="1">
      <c r="A49" s="304">
        <v>401000</v>
      </c>
      <c r="B49" s="305"/>
      <c r="C49" s="187" t="s">
        <v>80</v>
      </c>
      <c r="D49" s="51" t="s">
        <v>18</v>
      </c>
      <c r="E49" s="51" t="s">
        <v>51</v>
      </c>
      <c r="F49" s="51" t="s">
        <v>51</v>
      </c>
      <c r="G49" s="51" t="s">
        <v>51</v>
      </c>
      <c r="H49" s="51" t="s">
        <v>7</v>
      </c>
      <c r="I49" s="51" t="s">
        <v>51</v>
      </c>
      <c r="J49" s="51" t="s">
        <v>51</v>
      </c>
      <c r="K49" s="51" t="s">
        <v>51</v>
      </c>
      <c r="L49" s="55"/>
      <c r="M49" s="55"/>
      <c r="N49" s="55"/>
      <c r="O49" s="55"/>
    </row>
    <row r="50" spans="1:15" s="12" customFormat="1" ht="43.5" customHeight="1">
      <c r="A50" s="287">
        <v>602400</v>
      </c>
      <c r="B50" s="288"/>
      <c r="C50" s="99" t="s">
        <v>81</v>
      </c>
      <c r="D50" s="30" t="s">
        <v>7</v>
      </c>
      <c r="E50" s="30" t="s">
        <v>51</v>
      </c>
      <c r="F50" s="30" t="s">
        <v>51</v>
      </c>
      <c r="G50" s="30" t="s">
        <v>51</v>
      </c>
      <c r="H50" s="30" t="s">
        <v>7</v>
      </c>
      <c r="I50" s="30" t="s">
        <v>51</v>
      </c>
      <c r="J50" s="30" t="s">
        <v>51</v>
      </c>
      <c r="K50" s="30" t="s">
        <v>51</v>
      </c>
      <c r="L50" s="102"/>
      <c r="M50" s="102"/>
      <c r="N50" s="102"/>
      <c r="O50" s="102"/>
    </row>
    <row r="51" spans="1:11" s="12" customFormat="1" ht="15">
      <c r="A51" s="287"/>
      <c r="B51" s="288"/>
      <c r="C51" s="134" t="s">
        <v>317</v>
      </c>
      <c r="D51" s="30" t="s">
        <v>7</v>
      </c>
      <c r="E51" s="30" t="s">
        <v>51</v>
      </c>
      <c r="F51" s="30" t="s">
        <v>51</v>
      </c>
      <c r="G51" s="30" t="s">
        <v>51</v>
      </c>
      <c r="H51" s="30" t="s">
        <v>7</v>
      </c>
      <c r="I51" s="30" t="s">
        <v>51</v>
      </c>
      <c r="J51" s="30" t="s">
        <v>51</v>
      </c>
      <c r="K51" s="30" t="s">
        <v>51</v>
      </c>
    </row>
    <row r="52" spans="1:11" s="12" customFormat="1" ht="15" hidden="1">
      <c r="A52" s="100"/>
      <c r="B52" s="3"/>
      <c r="C52" s="97" t="s">
        <v>6</v>
      </c>
      <c r="D52" s="30"/>
      <c r="E52" s="30"/>
      <c r="F52" s="30"/>
      <c r="G52" s="30"/>
      <c r="H52" s="30"/>
      <c r="I52" s="30"/>
      <c r="J52" s="30"/>
      <c r="K52" s="30"/>
    </row>
    <row r="53" spans="1:11" s="12" customFormat="1" ht="15">
      <c r="A53" s="297"/>
      <c r="B53" s="298"/>
      <c r="C53" s="78" t="s">
        <v>212</v>
      </c>
      <c r="D53" s="32">
        <f>D45</f>
        <v>1854685.5430000005</v>
      </c>
      <c r="E53" s="32">
        <f>E47+E48</f>
        <v>5500</v>
      </c>
      <c r="F53" s="32">
        <f>F48</f>
        <v>0</v>
      </c>
      <c r="G53" s="32">
        <f>G44+G45+G47+G48</f>
        <v>1860185.5430000005</v>
      </c>
      <c r="H53" s="32">
        <f>H45</f>
        <v>1992301.0285450006</v>
      </c>
      <c r="I53" s="32">
        <f>I47+I48</f>
        <v>5700</v>
      </c>
      <c r="J53" s="32">
        <f>J48</f>
        <v>0</v>
      </c>
      <c r="K53" s="32">
        <f>K44+K45+K47+K48</f>
        <v>1998001.0285450006</v>
      </c>
    </row>
    <row r="54" s="42" customFormat="1" ht="15">
      <c r="N54" s="50"/>
    </row>
    <row r="55" s="42" customFormat="1" ht="15"/>
    <row r="56" s="42" customFormat="1" ht="15"/>
    <row r="57" s="2" customFormat="1" ht="15"/>
    <row r="58" s="2" customFormat="1" ht="15"/>
    <row r="59" s="2" customFormat="1" ht="15"/>
    <row r="60" s="2" customFormat="1" ht="15"/>
    <row r="61" s="2" customFormat="1" ht="15"/>
    <row r="62" s="2" customFormat="1" ht="15"/>
    <row r="63" s="2" customFormat="1" ht="15"/>
    <row r="64" s="2" customFormat="1" ht="15"/>
    <row r="65" s="2" customFormat="1" ht="15"/>
    <row r="66" s="2" customFormat="1" ht="15"/>
    <row r="67" s="2" customFormat="1" ht="15"/>
    <row r="68" s="2" customFormat="1" ht="15"/>
    <row r="69" s="2" customFormat="1" ht="15"/>
    <row r="70" s="2" customFormat="1" ht="15"/>
    <row r="71" s="2" customFormat="1" ht="15"/>
    <row r="72" s="2" customFormat="1" ht="15"/>
    <row r="73" s="2" customFormat="1" ht="15"/>
    <row r="74" s="2" customFormat="1" ht="15"/>
    <row r="75" s="2" customFormat="1" ht="15"/>
    <row r="76" s="2" customFormat="1" ht="15"/>
    <row r="77" s="2" customFormat="1" ht="15"/>
    <row r="78" s="2" customFormat="1" ht="15"/>
    <row r="79" s="2" customFormat="1" ht="15"/>
    <row r="80" s="2" customFormat="1" ht="15"/>
    <row r="81" s="2" customFormat="1" ht="15"/>
    <row r="82" s="2" customFormat="1" ht="15"/>
    <row r="83" s="2" customFormat="1" ht="15"/>
    <row r="84" s="2" customFormat="1" ht="15"/>
    <row r="85" s="2" customFormat="1" ht="15"/>
    <row r="86" s="2" customFormat="1" ht="15"/>
    <row r="87" s="2" customFormat="1" ht="15"/>
    <row r="88" s="2" customFormat="1" ht="15"/>
    <row r="89" s="2" customFormat="1" ht="15"/>
    <row r="90" s="2" customFormat="1" ht="15"/>
    <row r="91" s="2" customFormat="1" ht="15"/>
    <row r="92" s="2" customFormat="1" ht="15"/>
    <row r="93" s="2" customFormat="1" ht="15"/>
    <row r="94" s="2" customFormat="1" ht="15"/>
    <row r="95" s="2" customFormat="1" ht="15"/>
    <row r="96" s="2" customFormat="1" ht="15"/>
    <row r="97" s="2" customFormat="1" ht="15"/>
    <row r="98" s="2" customFormat="1" ht="15"/>
    <row r="99" s="2" customFormat="1" ht="15"/>
    <row r="100" s="2" customFormat="1" ht="15"/>
    <row r="101" s="2" customFormat="1" ht="15"/>
    <row r="102" s="2" customFormat="1" ht="15"/>
    <row r="103" s="2" customFormat="1" ht="15"/>
    <row r="104" s="2" customFormat="1" ht="15"/>
    <row r="105" s="2" customFormat="1" ht="15"/>
    <row r="106" s="2" customFormat="1" ht="15"/>
    <row r="107" s="2" customFormat="1" ht="15"/>
    <row r="108" s="2" customFormat="1" ht="15"/>
    <row r="109" s="2" customFormat="1" ht="15"/>
    <row r="110" s="2" customFormat="1" ht="15"/>
    <row r="111" s="2" customFormat="1" ht="15"/>
    <row r="112" s="2" customFormat="1" ht="15"/>
    <row r="113" s="2" customFormat="1" ht="15"/>
    <row r="114" s="2" customFormat="1" ht="15"/>
    <row r="115" s="2" customFormat="1" ht="15"/>
    <row r="116" s="2" customFormat="1" ht="15"/>
    <row r="117" s="2" customFormat="1" ht="15"/>
    <row r="118" s="2" customFormat="1" ht="15"/>
    <row r="119" s="2" customFormat="1" ht="15"/>
    <row r="120" s="2" customFormat="1" ht="15"/>
    <row r="121" s="2" customFormat="1" ht="15"/>
    <row r="122" s="2" customFormat="1" ht="15"/>
    <row r="123" s="2" customFormat="1" ht="15"/>
    <row r="124" s="2" customFormat="1" ht="15"/>
    <row r="125" s="2" customFormat="1" ht="15"/>
    <row r="126" s="2" customFormat="1" ht="15"/>
    <row r="127" s="2" customFormat="1" ht="15"/>
    <row r="128" s="2" customFormat="1" ht="15"/>
    <row r="129" s="2" customFormat="1" ht="15"/>
    <row r="130" s="22" customFormat="1" ht="15"/>
    <row r="131" s="22" customFormat="1" ht="15"/>
    <row r="132" s="22" customFormat="1" ht="15"/>
    <row r="133" s="22" customFormat="1" ht="15"/>
    <row r="134" s="22" customFormat="1" ht="15"/>
    <row r="135" s="22" customFormat="1" ht="15"/>
    <row r="136" s="22" customFormat="1" ht="15"/>
    <row r="137" s="22" customFormat="1" ht="15"/>
    <row r="138" s="22" customFormat="1" ht="15"/>
    <row r="139" s="22" customFormat="1" ht="15"/>
    <row r="140" s="22" customFormat="1" ht="15"/>
    <row r="141" s="22" customFormat="1" ht="15"/>
    <row r="142" s="22" customFormat="1" ht="15"/>
    <row r="143" s="22" customFormat="1" ht="15"/>
    <row r="144" s="22" customFormat="1" ht="15"/>
    <row r="145" s="22" customFormat="1" ht="15"/>
    <row r="146" s="22" customFormat="1" ht="15"/>
    <row r="147" s="22" customFormat="1" ht="15"/>
    <row r="148" s="22" customFormat="1" ht="15"/>
    <row r="149" s="22" customFormat="1" ht="15"/>
    <row r="150" s="22" customFormat="1" ht="15"/>
    <row r="151" s="22" customFormat="1" ht="15"/>
    <row r="152" s="22" customFormat="1" ht="15"/>
    <row r="153" s="22" customFormat="1" ht="15"/>
    <row r="154" s="22" customFormat="1" ht="15"/>
    <row r="155" s="22" customFormat="1" ht="15"/>
    <row r="156" s="22" customFormat="1" ht="15"/>
    <row r="157" s="22" customFormat="1" ht="15"/>
    <row r="158" s="22" customFormat="1" ht="15"/>
    <row r="159" s="22" customFormat="1" ht="15"/>
    <row r="160" s="22" customFormat="1" ht="15"/>
    <row r="161" s="22" customFormat="1" ht="15"/>
    <row r="162" s="22" customFormat="1" ht="15"/>
    <row r="163" s="22" customFormat="1" ht="15"/>
    <row r="164" s="22" customFormat="1" ht="15"/>
    <row r="165" s="22" customFormat="1" ht="15"/>
    <row r="166" s="22" customFormat="1" ht="15"/>
    <row r="167" s="22" customFormat="1" ht="15"/>
    <row r="168" s="22" customFormat="1" ht="15"/>
    <row r="169" s="22" customFormat="1" ht="15"/>
    <row r="170" s="22" customFormat="1" ht="15"/>
    <row r="171" s="22" customFormat="1" ht="15"/>
    <row r="172" s="22" customFormat="1" ht="15"/>
    <row r="173" s="22" customFormat="1" ht="15"/>
    <row r="174" s="22" customFormat="1" ht="15"/>
    <row r="175" s="22" customFormat="1" ht="15"/>
    <row r="176" s="22" customFormat="1" ht="15"/>
    <row r="177" s="22" customFormat="1" ht="15"/>
  </sheetData>
  <sheetProtection/>
  <mergeCells count="51">
    <mergeCell ref="I8:O8"/>
    <mergeCell ref="B10:G10"/>
    <mergeCell ref="A34:B34"/>
    <mergeCell ref="L1:O1"/>
    <mergeCell ref="I10:N10"/>
    <mergeCell ref="B11:H11"/>
    <mergeCell ref="L23:O23"/>
    <mergeCell ref="B18:O18"/>
    <mergeCell ref="B8:G8"/>
    <mergeCell ref="A31:B31"/>
    <mergeCell ref="A2:O2"/>
    <mergeCell ref="B4:G4"/>
    <mergeCell ref="B5:G5"/>
    <mergeCell ref="H5:N5"/>
    <mergeCell ref="B7:G7"/>
    <mergeCell ref="I7:K7"/>
    <mergeCell ref="B17:O17"/>
    <mergeCell ref="B19:G19"/>
    <mergeCell ref="B9:F9"/>
    <mergeCell ref="C23:C24"/>
    <mergeCell ref="H9:J9"/>
    <mergeCell ref="B15:O15"/>
    <mergeCell ref="B13:G13"/>
    <mergeCell ref="H41:K41"/>
    <mergeCell ref="L41:O41"/>
    <mergeCell ref="A32:B32"/>
    <mergeCell ref="B16:O16"/>
    <mergeCell ref="H23:K23"/>
    <mergeCell ref="A49:B49"/>
    <mergeCell ref="A30:B30"/>
    <mergeCell ref="A35:B35"/>
    <mergeCell ref="A28:B28"/>
    <mergeCell ref="A29:B29"/>
    <mergeCell ref="C41:C42"/>
    <mergeCell ref="A48:B48"/>
    <mergeCell ref="B21:G21"/>
    <mergeCell ref="A23:B24"/>
    <mergeCell ref="A25:B25"/>
    <mergeCell ref="A27:B27"/>
    <mergeCell ref="D23:G23"/>
    <mergeCell ref="D41:G41"/>
    <mergeCell ref="A33:B33"/>
    <mergeCell ref="A50:B50"/>
    <mergeCell ref="A53:B53"/>
    <mergeCell ref="A36:B36"/>
    <mergeCell ref="A41:B42"/>
    <mergeCell ref="A43:B43"/>
    <mergeCell ref="A45:B45"/>
    <mergeCell ref="A47:B47"/>
    <mergeCell ref="A51:B51"/>
    <mergeCell ref="A46:B46"/>
  </mergeCells>
  <printOptions horizontalCentered="1"/>
  <pageMargins left="0" right="0" top="0.2755905511811024" bottom="0" header="0" footer="0"/>
  <pageSetup fitToHeight="1" fitToWidth="1" horizontalDpi="600" verticalDpi="600" orientation="landscape" paperSize="9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-0.24997000396251678"/>
    <pageSetUpPr fitToPage="1"/>
  </sheetPr>
  <dimension ref="A1:O78"/>
  <sheetViews>
    <sheetView view="pageBreakPreview" zoomScale="85" zoomScaleSheetLayoutView="85" zoomScalePageLayoutView="0" workbookViewId="0" topLeftCell="B1">
      <selection activeCell="B8" sqref="B8"/>
    </sheetView>
  </sheetViews>
  <sheetFormatPr defaultColWidth="9.00390625" defaultRowHeight="15.75"/>
  <cols>
    <col min="1" max="1" width="0" style="0" hidden="1" customWidth="1"/>
    <col min="2" max="2" width="11.00390625" style="0" customWidth="1"/>
    <col min="3" max="3" width="43.00390625" style="0" customWidth="1"/>
    <col min="4" max="4" width="10.75390625" style="0" customWidth="1"/>
    <col min="5" max="5" width="11.125" style="0" customWidth="1"/>
    <col min="6" max="7" width="9.625" style="0" customWidth="1"/>
    <col min="8" max="9" width="11.00390625" style="0" customWidth="1"/>
    <col min="10" max="10" width="9.875" style="0" customWidth="1"/>
    <col min="11" max="11" width="9.50390625" style="0" customWidth="1"/>
    <col min="12" max="13" width="9.75390625" style="0" customWidth="1"/>
    <col min="14" max="14" width="9.875" style="0" customWidth="1"/>
  </cols>
  <sheetData>
    <row r="1" spans="2:3" s="12" customFormat="1" ht="20.25" customHeight="1">
      <c r="B1" s="90" t="s">
        <v>30</v>
      </c>
      <c r="C1" s="91" t="s">
        <v>224</v>
      </c>
    </row>
    <row r="2" spans="2:3" s="12" customFormat="1" ht="15">
      <c r="B2" s="90" t="s">
        <v>217</v>
      </c>
      <c r="C2" s="91" t="s">
        <v>225</v>
      </c>
    </row>
    <row r="3" spans="8:15" s="12" customFormat="1" ht="15">
      <c r="H3" s="16"/>
      <c r="I3" s="16"/>
      <c r="J3" s="16"/>
      <c r="K3" s="16"/>
      <c r="L3" s="16"/>
      <c r="M3" s="16"/>
      <c r="N3" s="16"/>
      <c r="O3" s="16" t="s">
        <v>84</v>
      </c>
    </row>
    <row r="4" spans="1:15" s="12" customFormat="1" ht="33" customHeight="1">
      <c r="A4" s="315" t="s">
        <v>124</v>
      </c>
      <c r="B4" s="315" t="s">
        <v>226</v>
      </c>
      <c r="C4" s="315" t="s">
        <v>98</v>
      </c>
      <c r="D4" s="287" t="s">
        <v>220</v>
      </c>
      <c r="E4" s="311"/>
      <c r="F4" s="311"/>
      <c r="G4" s="288"/>
      <c r="H4" s="287" t="s">
        <v>319</v>
      </c>
      <c r="I4" s="311"/>
      <c r="J4" s="311"/>
      <c r="K4" s="288"/>
      <c r="L4" s="287" t="s">
        <v>221</v>
      </c>
      <c r="M4" s="311"/>
      <c r="N4" s="311"/>
      <c r="O4" s="312"/>
    </row>
    <row r="5" spans="1:15" s="94" customFormat="1" ht="47.25" customHeight="1">
      <c r="A5" s="316"/>
      <c r="B5" s="316"/>
      <c r="C5" s="316"/>
      <c r="D5" s="92" t="s">
        <v>3</v>
      </c>
      <c r="E5" s="92" t="s">
        <v>4</v>
      </c>
      <c r="F5" s="93" t="s">
        <v>222</v>
      </c>
      <c r="G5" s="92" t="s">
        <v>86</v>
      </c>
      <c r="H5" s="92" t="s">
        <v>3</v>
      </c>
      <c r="I5" s="92" t="s">
        <v>4</v>
      </c>
      <c r="J5" s="93" t="s">
        <v>222</v>
      </c>
      <c r="K5" s="92" t="s">
        <v>87</v>
      </c>
      <c r="L5" s="92" t="s">
        <v>3</v>
      </c>
      <c r="M5" s="92" t="s">
        <v>4</v>
      </c>
      <c r="N5" s="93" t="s">
        <v>222</v>
      </c>
      <c r="O5" s="92" t="s">
        <v>88</v>
      </c>
    </row>
    <row r="6" spans="1:15" s="94" customFormat="1" ht="12.75">
      <c r="A6" s="3">
        <v>1</v>
      </c>
      <c r="B6" s="3">
        <v>1</v>
      </c>
      <c r="C6" s="3">
        <v>2</v>
      </c>
      <c r="D6" s="3">
        <v>3</v>
      </c>
      <c r="E6" s="3">
        <v>4</v>
      </c>
      <c r="F6" s="3">
        <v>5</v>
      </c>
      <c r="G6" s="3">
        <v>6</v>
      </c>
      <c r="H6" s="3">
        <v>7</v>
      </c>
      <c r="I6" s="3">
        <v>8</v>
      </c>
      <c r="J6" s="3">
        <v>9</v>
      </c>
      <c r="K6" s="3">
        <v>10</v>
      </c>
      <c r="L6" s="3">
        <v>11</v>
      </c>
      <c r="M6" s="3">
        <v>12</v>
      </c>
      <c r="N6" s="3">
        <v>13</v>
      </c>
      <c r="O6" s="3">
        <v>14</v>
      </c>
    </row>
    <row r="7" spans="1:15" s="42" customFormat="1" ht="15" hidden="1">
      <c r="A7" s="53"/>
      <c r="B7" s="183"/>
      <c r="C7" s="185"/>
      <c r="D7" s="183"/>
      <c r="E7" s="183"/>
      <c r="F7" s="183"/>
      <c r="G7" s="183"/>
      <c r="H7" s="183"/>
      <c r="I7" s="183"/>
      <c r="J7" s="183"/>
      <c r="K7" s="183"/>
      <c r="L7" s="183"/>
      <c r="M7" s="183"/>
      <c r="N7" s="183"/>
      <c r="O7" s="183"/>
    </row>
    <row r="8" spans="1:15" s="42" customFormat="1" ht="15">
      <c r="A8" s="53" t="s">
        <v>198</v>
      </c>
      <c r="B8" s="3">
        <v>2111</v>
      </c>
      <c r="C8" s="113" t="s">
        <v>106</v>
      </c>
      <c r="D8" s="30">
        <v>965380.56</v>
      </c>
      <c r="E8" s="3"/>
      <c r="F8" s="3"/>
      <c r="G8" s="30">
        <f>D8+E8</f>
        <v>965380.56</v>
      </c>
      <c r="H8" s="3">
        <v>1087750</v>
      </c>
      <c r="I8" s="3"/>
      <c r="J8" s="3"/>
      <c r="K8" s="3">
        <f>H8+I8</f>
        <v>1087750</v>
      </c>
      <c r="L8" s="3">
        <v>1264118</v>
      </c>
      <c r="M8" s="3"/>
      <c r="N8" s="3"/>
      <c r="O8" s="3">
        <f>L8+M8</f>
        <v>1264118</v>
      </c>
    </row>
    <row r="9" spans="1:15" s="42" customFormat="1" ht="15">
      <c r="A9" s="53"/>
      <c r="B9" s="3">
        <v>2120</v>
      </c>
      <c r="C9" s="113" t="s">
        <v>107</v>
      </c>
      <c r="D9" s="30">
        <v>207595.87</v>
      </c>
      <c r="E9" s="3"/>
      <c r="F9" s="3"/>
      <c r="G9" s="30">
        <f aca="true" t="shared" si="0" ref="G9:G18">D9+E9</f>
        <v>207595.87</v>
      </c>
      <c r="H9" s="3">
        <v>235911</v>
      </c>
      <c r="I9" s="3"/>
      <c r="J9" s="3"/>
      <c r="K9" s="3">
        <f aca="true" t="shared" si="1" ref="K9:K19">H9+I9</f>
        <v>235911</v>
      </c>
      <c r="L9" s="3">
        <v>278106</v>
      </c>
      <c r="M9" s="3"/>
      <c r="N9" s="3"/>
      <c r="O9" s="3">
        <f aca="true" t="shared" si="2" ref="O9:O19">L9+M9</f>
        <v>278106</v>
      </c>
    </row>
    <row r="10" spans="1:15" s="42" customFormat="1" ht="16.5" customHeight="1">
      <c r="A10" s="188"/>
      <c r="B10" s="3">
        <v>2210</v>
      </c>
      <c r="C10" s="134" t="s">
        <v>108</v>
      </c>
      <c r="D10" s="30">
        <v>28188</v>
      </c>
      <c r="E10" s="30">
        <v>40288.23</v>
      </c>
      <c r="F10" s="30"/>
      <c r="G10" s="30">
        <f>D10+E10+0.5</f>
        <v>68476.73000000001</v>
      </c>
      <c r="H10" s="3">
        <v>95914</v>
      </c>
      <c r="I10" s="30">
        <v>3000</v>
      </c>
      <c r="J10" s="30"/>
      <c r="K10" s="30">
        <f t="shared" si="1"/>
        <v>98914</v>
      </c>
      <c r="L10" s="3">
        <v>46315</v>
      </c>
      <c r="M10" s="3">
        <v>3000</v>
      </c>
      <c r="N10" s="30"/>
      <c r="O10" s="3">
        <f t="shared" si="2"/>
        <v>49315</v>
      </c>
    </row>
    <row r="11" spans="1:15" s="42" customFormat="1" ht="14.25" customHeight="1">
      <c r="A11" s="46"/>
      <c r="B11" s="3">
        <v>2240</v>
      </c>
      <c r="C11" s="113" t="s">
        <v>130</v>
      </c>
      <c r="D11" s="30">
        <v>9971.08</v>
      </c>
      <c r="E11" s="30"/>
      <c r="F11" s="30"/>
      <c r="G11" s="30">
        <f t="shared" si="0"/>
        <v>9971.08</v>
      </c>
      <c r="H11" s="30">
        <v>11540</v>
      </c>
      <c r="I11" s="30"/>
      <c r="J11" s="30"/>
      <c r="K11" s="3">
        <f t="shared" si="1"/>
        <v>11540</v>
      </c>
      <c r="L11" s="30">
        <v>13388</v>
      </c>
      <c r="M11" s="30"/>
      <c r="N11" s="30"/>
      <c r="O11" s="3">
        <f t="shared" si="2"/>
        <v>13388</v>
      </c>
    </row>
    <row r="12" spans="1:15" s="42" customFormat="1" ht="14.25" customHeight="1">
      <c r="A12" s="52"/>
      <c r="B12" s="3">
        <v>2250</v>
      </c>
      <c r="C12" s="113" t="s">
        <v>39</v>
      </c>
      <c r="D12" s="30">
        <v>4810</v>
      </c>
      <c r="E12" s="30"/>
      <c r="F12" s="30"/>
      <c r="G12" s="30">
        <f t="shared" si="0"/>
        <v>4810</v>
      </c>
      <c r="H12" s="30">
        <v>6000</v>
      </c>
      <c r="I12" s="30">
        <v>900</v>
      </c>
      <c r="J12" s="30"/>
      <c r="K12" s="3">
        <f t="shared" si="1"/>
        <v>6900</v>
      </c>
      <c r="L12" s="30">
        <v>6000</v>
      </c>
      <c r="M12" s="30">
        <v>900</v>
      </c>
      <c r="N12" s="30"/>
      <c r="O12" s="3">
        <f t="shared" si="2"/>
        <v>6900</v>
      </c>
    </row>
    <row r="13" spans="1:15" s="42" customFormat="1" ht="15" customHeight="1">
      <c r="A13" s="52"/>
      <c r="B13" s="3">
        <v>2270</v>
      </c>
      <c r="C13" s="113" t="s">
        <v>40</v>
      </c>
      <c r="D13" s="136">
        <f>D14+D15+D16</f>
        <v>52619.119999999995</v>
      </c>
      <c r="E13" s="30">
        <f>E15</f>
        <v>1036</v>
      </c>
      <c r="F13" s="30"/>
      <c r="G13" s="30">
        <f t="shared" si="0"/>
        <v>53655.119999999995</v>
      </c>
      <c r="H13" s="30">
        <f>H14+H15+H16</f>
        <v>93075</v>
      </c>
      <c r="I13" s="30"/>
      <c r="J13" s="30"/>
      <c r="K13" s="3">
        <f t="shared" si="1"/>
        <v>93075</v>
      </c>
      <c r="L13" s="30">
        <f>L14+L15+L16</f>
        <v>86593</v>
      </c>
      <c r="M13" s="30">
        <f>M14+M15+M16</f>
        <v>1400</v>
      </c>
      <c r="N13" s="30"/>
      <c r="O13" s="3">
        <f t="shared" si="2"/>
        <v>87993</v>
      </c>
    </row>
    <row r="14" spans="1:15" s="42" customFormat="1" ht="15" customHeight="1">
      <c r="A14" s="52"/>
      <c r="B14" s="3">
        <v>2273</v>
      </c>
      <c r="C14" s="113" t="s">
        <v>117</v>
      </c>
      <c r="D14" s="30">
        <v>15431.74</v>
      </c>
      <c r="E14" s="30"/>
      <c r="F14" s="30"/>
      <c r="G14" s="30">
        <f t="shared" si="0"/>
        <v>15431.74</v>
      </c>
      <c r="H14" s="30">
        <v>18142</v>
      </c>
      <c r="I14" s="30"/>
      <c r="J14" s="30"/>
      <c r="K14" s="3">
        <f t="shared" si="1"/>
        <v>18142</v>
      </c>
      <c r="L14" s="30">
        <v>19416</v>
      </c>
      <c r="M14" s="30"/>
      <c r="N14" s="30"/>
      <c r="O14" s="3">
        <f t="shared" si="2"/>
        <v>19416</v>
      </c>
    </row>
    <row r="15" spans="1:15" s="42" customFormat="1" ht="15" customHeight="1">
      <c r="A15" s="52"/>
      <c r="B15" s="3">
        <v>2274</v>
      </c>
      <c r="C15" s="113" t="s">
        <v>150</v>
      </c>
      <c r="D15" s="30">
        <v>15157.38</v>
      </c>
      <c r="E15" s="30">
        <v>1036</v>
      </c>
      <c r="F15" s="30"/>
      <c r="G15" s="30">
        <f t="shared" si="0"/>
        <v>16193.38</v>
      </c>
      <c r="H15" s="30">
        <v>18633</v>
      </c>
      <c r="I15" s="30">
        <v>1200</v>
      </c>
      <c r="J15" s="30"/>
      <c r="K15" s="3">
        <f t="shared" si="1"/>
        <v>19833</v>
      </c>
      <c r="L15" s="30">
        <v>24377</v>
      </c>
      <c r="M15" s="30">
        <v>1400</v>
      </c>
      <c r="N15" s="30"/>
      <c r="O15" s="3">
        <f t="shared" si="2"/>
        <v>25777</v>
      </c>
    </row>
    <row r="16" spans="1:15" s="42" customFormat="1" ht="15" customHeight="1">
      <c r="A16" s="52"/>
      <c r="B16" s="3">
        <v>2275</v>
      </c>
      <c r="C16" s="113" t="s">
        <v>151</v>
      </c>
      <c r="D16" s="30">
        <v>22030</v>
      </c>
      <c r="E16" s="30"/>
      <c r="F16" s="30"/>
      <c r="G16" s="30">
        <f t="shared" si="0"/>
        <v>22030</v>
      </c>
      <c r="H16" s="30">
        <v>56300</v>
      </c>
      <c r="I16" s="30"/>
      <c r="J16" s="30"/>
      <c r="K16" s="3">
        <f t="shared" si="1"/>
        <v>56300</v>
      </c>
      <c r="L16" s="30">
        <v>42800</v>
      </c>
      <c r="M16" s="30"/>
      <c r="N16" s="30"/>
      <c r="O16" s="3">
        <f t="shared" si="2"/>
        <v>42800</v>
      </c>
    </row>
    <row r="17" spans="1:15" s="42" customFormat="1" ht="25.5" customHeight="1">
      <c r="A17" s="52"/>
      <c r="B17" s="3">
        <v>2282</v>
      </c>
      <c r="C17" s="113" t="s">
        <v>41</v>
      </c>
      <c r="D17" s="30">
        <v>2824</v>
      </c>
      <c r="E17" s="30"/>
      <c r="F17" s="30"/>
      <c r="G17" s="30">
        <f t="shared" si="0"/>
        <v>2824</v>
      </c>
      <c r="H17" s="30">
        <f>2824+856</f>
        <v>3680</v>
      </c>
      <c r="I17" s="30"/>
      <c r="J17" s="30"/>
      <c r="K17" s="3">
        <f t="shared" si="1"/>
        <v>3680</v>
      </c>
      <c r="L17" s="30">
        <v>3680</v>
      </c>
      <c r="M17" s="30"/>
      <c r="N17" s="30"/>
      <c r="O17" s="3">
        <f t="shared" si="2"/>
        <v>3680</v>
      </c>
    </row>
    <row r="18" spans="1:15" s="42" customFormat="1" ht="15.75" customHeight="1" hidden="1">
      <c r="A18" s="54"/>
      <c r="B18" s="3">
        <v>2800</v>
      </c>
      <c r="C18" s="113" t="s">
        <v>152</v>
      </c>
      <c r="D18" s="30"/>
      <c r="E18" s="30"/>
      <c r="F18" s="30"/>
      <c r="G18" s="30">
        <f t="shared" si="0"/>
        <v>0</v>
      </c>
      <c r="H18" s="30"/>
      <c r="I18" s="30"/>
      <c r="J18" s="30"/>
      <c r="K18" s="3">
        <f t="shared" si="1"/>
        <v>0</v>
      </c>
      <c r="L18" s="30"/>
      <c r="M18" s="30"/>
      <c r="N18" s="30"/>
      <c r="O18" s="3">
        <f t="shared" si="2"/>
        <v>0</v>
      </c>
    </row>
    <row r="19" spans="1:15" s="42" customFormat="1" ht="28.5" customHeight="1">
      <c r="A19" s="54"/>
      <c r="B19" s="3">
        <v>3110</v>
      </c>
      <c r="C19" s="113" t="s">
        <v>111</v>
      </c>
      <c r="D19" s="30"/>
      <c r="E19" s="30"/>
      <c r="F19" s="30"/>
      <c r="G19" s="30">
        <f>D19+E19</f>
        <v>0</v>
      </c>
      <c r="H19" s="30"/>
      <c r="I19" s="30">
        <v>57900</v>
      </c>
      <c r="J19" s="30">
        <f>I19</f>
        <v>57900</v>
      </c>
      <c r="K19" s="3">
        <f t="shared" si="1"/>
        <v>57900</v>
      </c>
      <c r="L19" s="30"/>
      <c r="M19" s="30"/>
      <c r="N19" s="30">
        <f>M19</f>
        <v>0</v>
      </c>
      <c r="O19" s="3">
        <f t="shared" si="2"/>
        <v>0</v>
      </c>
    </row>
    <row r="20" spans="1:15" s="207" customFormat="1" ht="15" customHeight="1">
      <c r="A20" s="45"/>
      <c r="B20" s="101"/>
      <c r="C20" s="78" t="s">
        <v>212</v>
      </c>
      <c r="D20" s="32">
        <f>SUM(D8:D19)-D13</f>
        <v>1271388.6300000004</v>
      </c>
      <c r="E20" s="32">
        <f>SUM(E8:E19)-E13</f>
        <v>41324.23</v>
      </c>
      <c r="F20" s="32">
        <f aca="true" t="shared" si="3" ref="F20:O20">SUM(F8:F19)-F13</f>
        <v>0</v>
      </c>
      <c r="G20" s="32">
        <f t="shared" si="3"/>
        <v>1312713.3600000003</v>
      </c>
      <c r="H20" s="32">
        <f t="shared" si="3"/>
        <v>1533870</v>
      </c>
      <c r="I20" s="32">
        <f>SUM(I8:I19)-I13</f>
        <v>63000</v>
      </c>
      <c r="J20" s="32">
        <f t="shared" si="3"/>
        <v>57900</v>
      </c>
      <c r="K20" s="32">
        <f t="shared" si="3"/>
        <v>1596870</v>
      </c>
      <c r="L20" s="32">
        <f t="shared" si="3"/>
        <v>1698200</v>
      </c>
      <c r="M20" s="32">
        <f>SUM(M8:M19)-M13</f>
        <v>5300</v>
      </c>
      <c r="N20" s="32">
        <f t="shared" si="3"/>
        <v>0</v>
      </c>
      <c r="O20" s="32">
        <f t="shared" si="3"/>
        <v>1703500</v>
      </c>
    </row>
    <row r="21" spans="1:15" s="8" customFormat="1" ht="15">
      <c r="A21" s="191"/>
      <c r="B21" s="262"/>
      <c r="C21" s="262"/>
      <c r="D21" s="104"/>
      <c r="E21" s="104"/>
      <c r="F21" s="104"/>
      <c r="G21" s="103"/>
      <c r="H21" s="104"/>
      <c r="I21" s="104"/>
      <c r="J21" s="104"/>
      <c r="K21" s="104"/>
      <c r="L21" s="104"/>
      <c r="M21" s="104"/>
      <c r="N21" s="104"/>
      <c r="O21" s="104"/>
    </row>
    <row r="22" spans="2:3" s="12" customFormat="1" ht="15">
      <c r="B22" s="68" t="s">
        <v>218</v>
      </c>
      <c r="C22" s="8" t="s">
        <v>227</v>
      </c>
    </row>
    <row r="23" spans="11:15" s="12" customFormat="1" ht="15">
      <c r="K23" s="16"/>
      <c r="O23" s="16" t="s">
        <v>84</v>
      </c>
    </row>
    <row r="24" spans="1:15" s="12" customFormat="1" ht="29.25" customHeight="1">
      <c r="A24" s="315" t="s">
        <v>124</v>
      </c>
      <c r="B24" s="315" t="s">
        <v>226</v>
      </c>
      <c r="C24" s="315" t="s">
        <v>98</v>
      </c>
      <c r="D24" s="287" t="s">
        <v>220</v>
      </c>
      <c r="E24" s="311"/>
      <c r="F24" s="311"/>
      <c r="G24" s="288"/>
      <c r="H24" s="287" t="s">
        <v>319</v>
      </c>
      <c r="I24" s="311"/>
      <c r="J24" s="311"/>
      <c r="K24" s="288"/>
      <c r="L24" s="287" t="s">
        <v>221</v>
      </c>
      <c r="M24" s="311"/>
      <c r="N24" s="311"/>
      <c r="O24" s="312"/>
    </row>
    <row r="25" spans="1:15" s="89" customFormat="1" ht="48" customHeight="1">
      <c r="A25" s="316"/>
      <c r="B25" s="316"/>
      <c r="C25" s="316"/>
      <c r="D25" s="92" t="s">
        <v>173</v>
      </c>
      <c r="E25" s="92" t="s">
        <v>4</v>
      </c>
      <c r="F25" s="93" t="s">
        <v>222</v>
      </c>
      <c r="G25" s="92" t="s">
        <v>86</v>
      </c>
      <c r="H25" s="92" t="s">
        <v>173</v>
      </c>
      <c r="I25" s="92" t="s">
        <v>4</v>
      </c>
      <c r="J25" s="93" t="s">
        <v>222</v>
      </c>
      <c r="K25" s="92" t="s">
        <v>87</v>
      </c>
      <c r="L25" s="95" t="s">
        <v>173</v>
      </c>
      <c r="M25" s="96" t="s">
        <v>4</v>
      </c>
      <c r="N25" s="93" t="s">
        <v>222</v>
      </c>
      <c r="O25" s="96" t="s">
        <v>88</v>
      </c>
    </row>
    <row r="26" spans="1:15" s="89" customFormat="1" ht="13.5">
      <c r="A26" s="3">
        <v>1</v>
      </c>
      <c r="B26" s="3">
        <v>1</v>
      </c>
      <c r="C26" s="3">
        <v>2</v>
      </c>
      <c r="D26" s="3">
        <v>3</v>
      </c>
      <c r="E26" s="3">
        <v>4</v>
      </c>
      <c r="F26" s="3">
        <v>5</v>
      </c>
      <c r="G26" s="3">
        <v>6</v>
      </c>
      <c r="H26" s="3">
        <v>7</v>
      </c>
      <c r="I26" s="3">
        <v>8</v>
      </c>
      <c r="J26" s="3">
        <v>9</v>
      </c>
      <c r="K26" s="3">
        <v>10</v>
      </c>
      <c r="L26" s="3">
        <v>11</v>
      </c>
      <c r="M26" s="3">
        <v>12</v>
      </c>
      <c r="N26" s="3">
        <v>13</v>
      </c>
      <c r="O26" s="3">
        <v>14</v>
      </c>
    </row>
    <row r="27" spans="1:15" s="12" customFormat="1" ht="15">
      <c r="A27" s="39"/>
      <c r="B27" s="3"/>
      <c r="C27" s="97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</row>
    <row r="28" spans="1:15" s="12" customFormat="1" ht="15.75" customHeight="1">
      <c r="A28" s="31"/>
      <c r="B28" s="98"/>
      <c r="C28" s="99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</row>
    <row r="29" spans="1:15" s="12" customFormat="1" ht="21" customHeight="1" hidden="1">
      <c r="A29" s="3"/>
      <c r="B29" s="98"/>
      <c r="C29" s="99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</row>
    <row r="30" spans="1:15" s="12" customFormat="1" ht="15.75" customHeight="1" hidden="1">
      <c r="A30" s="3"/>
      <c r="B30" s="98"/>
      <c r="C30" s="99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</row>
    <row r="31" spans="2:15" s="12" customFormat="1" ht="15" hidden="1">
      <c r="B31" s="3"/>
      <c r="C31" s="98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</row>
    <row r="32" spans="1:15" s="12" customFormat="1" ht="55.5" customHeight="1" hidden="1">
      <c r="A32" s="100"/>
      <c r="B32" s="3"/>
      <c r="C32" s="99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</row>
    <row r="33" spans="2:15" s="12" customFormat="1" ht="15.75" customHeight="1" hidden="1">
      <c r="B33" s="3"/>
      <c r="C33" s="99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</row>
    <row r="34" spans="1:15" s="12" customFormat="1" ht="15.75" customHeight="1" hidden="1">
      <c r="A34" s="100"/>
      <c r="B34" s="3"/>
      <c r="C34" s="99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</row>
    <row r="35" spans="1:15" s="12" customFormat="1" ht="15.75" customHeight="1">
      <c r="A35" s="100"/>
      <c r="B35" s="3"/>
      <c r="C35" s="97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</row>
    <row r="36" spans="1:15" s="12" customFormat="1" ht="15.75" customHeight="1">
      <c r="A36" s="100"/>
      <c r="B36" s="3"/>
      <c r="C36" s="97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</row>
    <row r="37" spans="1:15" s="8" customFormat="1" ht="15">
      <c r="A37" s="75"/>
      <c r="B37" s="101"/>
      <c r="C37" s="78" t="s">
        <v>212</v>
      </c>
      <c r="D37" s="32"/>
      <c r="E37" s="32"/>
      <c r="F37" s="32"/>
      <c r="G37" s="30"/>
      <c r="H37" s="32"/>
      <c r="I37" s="32"/>
      <c r="J37" s="32"/>
      <c r="K37" s="32"/>
      <c r="L37" s="32"/>
      <c r="M37" s="32"/>
      <c r="N37" s="32"/>
      <c r="O37" s="32"/>
    </row>
    <row r="38" s="12" customFormat="1" ht="9.75" customHeight="1"/>
    <row r="39" spans="1:3" s="12" customFormat="1" ht="15">
      <c r="A39" s="90"/>
      <c r="B39" s="90" t="s">
        <v>219</v>
      </c>
      <c r="C39" s="91" t="s">
        <v>228</v>
      </c>
    </row>
    <row r="40" spans="8:13" s="12" customFormat="1" ht="15">
      <c r="H40" s="16"/>
      <c r="I40" s="16"/>
      <c r="J40" s="16"/>
      <c r="K40" s="16" t="s">
        <v>84</v>
      </c>
      <c r="L40" s="16"/>
      <c r="M40" s="16"/>
    </row>
    <row r="41" spans="1:15" s="12" customFormat="1" ht="15.75" customHeight="1">
      <c r="A41" s="315" t="s">
        <v>124</v>
      </c>
      <c r="B41" s="315" t="s">
        <v>226</v>
      </c>
      <c r="C41" s="315" t="s">
        <v>98</v>
      </c>
      <c r="D41" s="327" t="s">
        <v>188</v>
      </c>
      <c r="E41" s="328"/>
      <c r="F41" s="328"/>
      <c r="G41" s="329"/>
      <c r="H41" s="327" t="s">
        <v>229</v>
      </c>
      <c r="I41" s="328"/>
      <c r="J41" s="328"/>
      <c r="K41" s="329"/>
      <c r="L41" s="320"/>
      <c r="M41" s="320"/>
      <c r="N41" s="320"/>
      <c r="O41" s="320"/>
    </row>
    <row r="42" spans="1:15" s="12" customFormat="1" ht="60" customHeight="1">
      <c r="A42" s="316"/>
      <c r="B42" s="316"/>
      <c r="C42" s="316"/>
      <c r="D42" s="92" t="s">
        <v>3</v>
      </c>
      <c r="E42" s="92" t="s">
        <v>4</v>
      </c>
      <c r="F42" s="93" t="s">
        <v>222</v>
      </c>
      <c r="G42" s="92" t="s">
        <v>170</v>
      </c>
      <c r="H42" s="92" t="s">
        <v>3</v>
      </c>
      <c r="I42" s="92" t="s">
        <v>4</v>
      </c>
      <c r="J42" s="93" t="s">
        <v>222</v>
      </c>
      <c r="K42" s="92" t="s">
        <v>87</v>
      </c>
      <c r="L42" s="102"/>
      <c r="M42" s="102"/>
      <c r="N42" s="102"/>
      <c r="O42" s="102"/>
    </row>
    <row r="43" spans="1:15" s="12" customFormat="1" ht="15">
      <c r="A43" s="3">
        <v>1</v>
      </c>
      <c r="B43" s="3">
        <v>1</v>
      </c>
      <c r="C43" s="3">
        <v>2</v>
      </c>
      <c r="D43" s="3">
        <v>3</v>
      </c>
      <c r="E43" s="3">
        <v>4</v>
      </c>
      <c r="F43" s="3">
        <v>5</v>
      </c>
      <c r="G43" s="3">
        <v>6</v>
      </c>
      <c r="H43" s="3">
        <v>7</v>
      </c>
      <c r="I43" s="3">
        <v>8</v>
      </c>
      <c r="J43" s="3">
        <v>9</v>
      </c>
      <c r="K43" s="3">
        <v>10</v>
      </c>
      <c r="L43" s="102"/>
      <c r="M43" s="102"/>
      <c r="N43" s="102"/>
      <c r="O43" s="102"/>
    </row>
    <row r="44" spans="1:15" s="42" customFormat="1" ht="17.25" customHeight="1">
      <c r="A44" s="54" t="s">
        <v>198</v>
      </c>
      <c r="B44" s="3">
        <v>2111</v>
      </c>
      <c r="C44" s="113" t="s">
        <v>106</v>
      </c>
      <c r="D44" s="30">
        <f>L8*1.094-288</f>
        <v>1382657.0920000002</v>
      </c>
      <c r="E44" s="3"/>
      <c r="F44" s="3"/>
      <c r="G44" s="30">
        <f>D44+E44</f>
        <v>1382657.0920000002</v>
      </c>
      <c r="H44" s="30">
        <f>D44*1.076-191</f>
        <v>1487548.0309920004</v>
      </c>
      <c r="I44" s="3"/>
      <c r="J44" s="3"/>
      <c r="K44" s="30">
        <f>H44+I44</f>
        <v>1487548.0309920004</v>
      </c>
      <c r="L44" s="102"/>
      <c r="M44" s="102"/>
      <c r="N44" s="102"/>
      <c r="O44" s="102"/>
    </row>
    <row r="45" spans="1:15" s="42" customFormat="1" ht="17.25" customHeight="1">
      <c r="A45" s="183"/>
      <c r="B45" s="3">
        <v>2120</v>
      </c>
      <c r="C45" s="113" t="s">
        <v>107</v>
      </c>
      <c r="D45" s="30">
        <f>L9*1.094</f>
        <v>304247.96400000004</v>
      </c>
      <c r="E45" s="30"/>
      <c r="F45" s="30"/>
      <c r="G45" s="30">
        <f aca="true" t="shared" si="4" ref="G45:G54">D45+E45</f>
        <v>304247.96400000004</v>
      </c>
      <c r="H45" s="30">
        <f>D45*1.076</f>
        <v>327370.80926400004</v>
      </c>
      <c r="I45" s="30"/>
      <c r="J45" s="30"/>
      <c r="K45" s="30">
        <f aca="true" t="shared" si="5" ref="K45:K53">H45+I45</f>
        <v>327370.80926400004</v>
      </c>
      <c r="L45" s="103"/>
      <c r="M45" s="103"/>
      <c r="N45" s="103"/>
      <c r="O45" s="103"/>
    </row>
    <row r="46" spans="1:15" s="42" customFormat="1" ht="15" customHeight="1">
      <c r="A46" s="46"/>
      <c r="B46" s="3">
        <v>2210</v>
      </c>
      <c r="C46" s="134" t="s">
        <v>108</v>
      </c>
      <c r="D46" s="30">
        <f>L10*1.067</f>
        <v>49418.104999999996</v>
      </c>
      <c r="E46" s="30">
        <f>3100</f>
        <v>3100</v>
      </c>
      <c r="F46" s="30"/>
      <c r="G46" s="30">
        <f t="shared" si="4"/>
        <v>52518.104999999996</v>
      </c>
      <c r="H46" s="30">
        <f>D46*1.055</f>
        <v>52136.10077499999</v>
      </c>
      <c r="I46" s="30">
        <v>3200</v>
      </c>
      <c r="J46" s="30"/>
      <c r="K46" s="30">
        <f>H46+I46+0.36</f>
        <v>55336.46077499999</v>
      </c>
      <c r="L46" s="103"/>
      <c r="M46" s="103"/>
      <c r="N46" s="103"/>
      <c r="O46" s="103"/>
    </row>
    <row r="47" spans="1:15" s="42" customFormat="1" ht="15.75" customHeight="1">
      <c r="A47" s="183"/>
      <c r="B47" s="3">
        <v>2240</v>
      </c>
      <c r="C47" s="113" t="s">
        <v>130</v>
      </c>
      <c r="D47" s="30">
        <f>L11*1.067</f>
        <v>14284.996</v>
      </c>
      <c r="E47" s="30"/>
      <c r="F47" s="30"/>
      <c r="G47" s="30">
        <f t="shared" si="4"/>
        <v>14284.996</v>
      </c>
      <c r="H47" s="30">
        <f>D47*1.055</f>
        <v>15070.670779999999</v>
      </c>
      <c r="I47" s="30"/>
      <c r="J47" s="30"/>
      <c r="K47" s="30">
        <f t="shared" si="5"/>
        <v>15070.670779999999</v>
      </c>
      <c r="L47" s="103"/>
      <c r="M47" s="103"/>
      <c r="N47" s="103"/>
      <c r="O47" s="103"/>
    </row>
    <row r="48" spans="1:15" s="42" customFormat="1" ht="15">
      <c r="A48" s="183"/>
      <c r="B48" s="3">
        <v>2250</v>
      </c>
      <c r="C48" s="113" t="s">
        <v>39</v>
      </c>
      <c r="D48" s="30">
        <f>L12*1.067</f>
        <v>6402</v>
      </c>
      <c r="E48" s="30">
        <v>900</v>
      </c>
      <c r="F48" s="30"/>
      <c r="G48" s="30">
        <f t="shared" si="4"/>
        <v>7302</v>
      </c>
      <c r="H48" s="30">
        <f>D48*1.055</f>
        <v>6754.11</v>
      </c>
      <c r="I48" s="30">
        <v>900</v>
      </c>
      <c r="J48" s="30"/>
      <c r="K48" s="30">
        <f>H48+I48+0.1</f>
        <v>7654.21</v>
      </c>
      <c r="L48" s="103"/>
      <c r="M48" s="103"/>
      <c r="N48" s="103"/>
      <c r="O48" s="103"/>
    </row>
    <row r="49" spans="1:15" s="42" customFormat="1" ht="14.25" customHeight="1">
      <c r="A49" s="52"/>
      <c r="B49" s="3">
        <v>2270</v>
      </c>
      <c r="C49" s="113" t="s">
        <v>40</v>
      </c>
      <c r="D49" s="30">
        <f>L13*1.082</f>
        <v>93693.626</v>
      </c>
      <c r="E49" s="30">
        <f>E51</f>
        <v>1500</v>
      </c>
      <c r="F49" s="30"/>
      <c r="G49" s="30">
        <f t="shared" si="4"/>
        <v>95193.626</v>
      </c>
      <c r="H49" s="30">
        <f>D49*1.059</f>
        <v>99221.549934</v>
      </c>
      <c r="I49" s="30">
        <f>I50+I51+I52</f>
        <v>1600</v>
      </c>
      <c r="J49" s="30"/>
      <c r="K49" s="30">
        <f t="shared" si="5"/>
        <v>100821.549934</v>
      </c>
      <c r="L49" s="103"/>
      <c r="M49" s="103"/>
      <c r="N49" s="103"/>
      <c r="O49" s="103"/>
    </row>
    <row r="50" spans="1:15" s="42" customFormat="1" ht="15.75" customHeight="1">
      <c r="A50" s="52"/>
      <c r="B50" s="3">
        <v>2273</v>
      </c>
      <c r="C50" s="113" t="s">
        <v>117</v>
      </c>
      <c r="D50" s="30">
        <f>L14*1.082</f>
        <v>21008.112</v>
      </c>
      <c r="E50" s="30"/>
      <c r="F50" s="30"/>
      <c r="G50" s="30">
        <f t="shared" si="4"/>
        <v>21008.112</v>
      </c>
      <c r="H50" s="30">
        <f>D50*1.059</f>
        <v>22247.590608</v>
      </c>
      <c r="I50" s="30"/>
      <c r="J50" s="30"/>
      <c r="K50" s="30">
        <f t="shared" si="5"/>
        <v>22247.590608</v>
      </c>
      <c r="L50" s="103"/>
      <c r="M50" s="103"/>
      <c r="N50" s="103"/>
      <c r="O50" s="103"/>
    </row>
    <row r="51" spans="1:15" s="42" customFormat="1" ht="15.75" customHeight="1">
      <c r="A51" s="52"/>
      <c r="B51" s="3">
        <v>2274</v>
      </c>
      <c r="C51" s="113" t="s">
        <v>150</v>
      </c>
      <c r="D51" s="30">
        <f>L15*1.082</f>
        <v>26375.914</v>
      </c>
      <c r="E51" s="30">
        <v>1500</v>
      </c>
      <c r="F51" s="30"/>
      <c r="G51" s="30">
        <f t="shared" si="4"/>
        <v>27875.914</v>
      </c>
      <c r="H51" s="30">
        <f>D51*1.059</f>
        <v>27932.092925999998</v>
      </c>
      <c r="I51" s="30">
        <v>1600</v>
      </c>
      <c r="J51" s="30"/>
      <c r="K51" s="30">
        <f t="shared" si="5"/>
        <v>29532.092925999998</v>
      </c>
      <c r="L51" s="103"/>
      <c r="M51" s="103"/>
      <c r="N51" s="103"/>
      <c r="O51" s="103"/>
    </row>
    <row r="52" spans="1:15" s="42" customFormat="1" ht="15" customHeight="1">
      <c r="A52" s="52"/>
      <c r="B52" s="3">
        <v>2275</v>
      </c>
      <c r="C52" s="113" t="s">
        <v>151</v>
      </c>
      <c r="D52" s="30">
        <f>L16*1.082</f>
        <v>46309.600000000006</v>
      </c>
      <c r="E52" s="30"/>
      <c r="F52" s="30"/>
      <c r="G52" s="30">
        <f t="shared" si="4"/>
        <v>46309.600000000006</v>
      </c>
      <c r="H52" s="30">
        <f>D52*1.059</f>
        <v>49041.866400000006</v>
      </c>
      <c r="I52" s="30"/>
      <c r="J52" s="30"/>
      <c r="K52" s="30">
        <f t="shared" si="5"/>
        <v>49041.866400000006</v>
      </c>
      <c r="L52" s="103"/>
      <c r="M52" s="103"/>
      <c r="N52" s="103"/>
      <c r="O52" s="103"/>
    </row>
    <row r="53" spans="1:15" s="42" customFormat="1" ht="27" customHeight="1">
      <c r="A53" s="52"/>
      <c r="B53" s="3">
        <v>2282</v>
      </c>
      <c r="C53" s="113" t="s">
        <v>41</v>
      </c>
      <c r="D53" s="30">
        <f>L17*1.082</f>
        <v>3981.76</v>
      </c>
      <c r="E53" s="30"/>
      <c r="F53" s="30"/>
      <c r="G53" s="30">
        <f t="shared" si="4"/>
        <v>3981.76</v>
      </c>
      <c r="H53" s="30">
        <f>D53*1.055-1</f>
        <v>4199.7568</v>
      </c>
      <c r="I53" s="30"/>
      <c r="J53" s="30"/>
      <c r="K53" s="30">
        <f t="shared" si="5"/>
        <v>4199.7568</v>
      </c>
      <c r="L53" s="103"/>
      <c r="M53" s="103"/>
      <c r="N53" s="103"/>
      <c r="O53" s="103"/>
    </row>
    <row r="54" spans="1:15" s="42" customFormat="1" ht="18" customHeight="1">
      <c r="A54" s="52"/>
      <c r="B54" s="3">
        <v>2800</v>
      </c>
      <c r="C54" s="113" t="s">
        <v>152</v>
      </c>
      <c r="D54" s="30"/>
      <c r="E54" s="30"/>
      <c r="F54" s="30"/>
      <c r="G54" s="75">
        <f t="shared" si="4"/>
        <v>0</v>
      </c>
      <c r="H54" s="30"/>
      <c r="I54" s="30"/>
      <c r="J54" s="30"/>
      <c r="K54" s="30"/>
      <c r="L54" s="103"/>
      <c r="M54" s="103"/>
      <c r="N54" s="103"/>
      <c r="O54" s="103"/>
    </row>
    <row r="55" spans="1:15" s="42" customFormat="1" ht="26.25" customHeight="1">
      <c r="A55" s="52"/>
      <c r="B55" s="3">
        <v>3110</v>
      </c>
      <c r="C55" s="113" t="s">
        <v>111</v>
      </c>
      <c r="D55" s="30"/>
      <c r="E55" s="30">
        <f>M19*1.067</f>
        <v>0</v>
      </c>
      <c r="F55" s="30">
        <f>E55</f>
        <v>0</v>
      </c>
      <c r="G55" s="32">
        <f>D55+E55</f>
        <v>0</v>
      </c>
      <c r="H55" s="30"/>
      <c r="I55" s="30">
        <f>E55*1.055</f>
        <v>0</v>
      </c>
      <c r="J55" s="30">
        <f>I55</f>
        <v>0</v>
      </c>
      <c r="K55" s="32">
        <f>H55+I55</f>
        <v>0</v>
      </c>
      <c r="L55" s="103"/>
      <c r="M55" s="103"/>
      <c r="N55" s="103"/>
      <c r="O55" s="103"/>
    </row>
    <row r="56" spans="1:15" s="207" customFormat="1" ht="15">
      <c r="A56" s="45"/>
      <c r="B56" s="101"/>
      <c r="C56" s="78" t="s">
        <v>212</v>
      </c>
      <c r="D56" s="32">
        <f>SUM(D44:D53)-D49</f>
        <v>1854685.5430000005</v>
      </c>
      <c r="E56" s="32">
        <f>SUM(E44:E55)-E49</f>
        <v>5500</v>
      </c>
      <c r="F56" s="32">
        <f>SUM(F44:F55)-F49</f>
        <v>0</v>
      </c>
      <c r="G56" s="32">
        <f>D56+E56</f>
        <v>1860185.5430000005</v>
      </c>
      <c r="H56" s="32">
        <f>SUM(H44:H53)-H49</f>
        <v>1992301.0285450006</v>
      </c>
      <c r="I56" s="32">
        <f>SUM(I44:I55)-I49</f>
        <v>5700</v>
      </c>
      <c r="J56" s="32">
        <f>SUM(J44:J55)-J49</f>
        <v>0</v>
      </c>
      <c r="K56" s="32">
        <f>H56+I56</f>
        <v>1998001.0285450006</v>
      </c>
      <c r="L56" s="104"/>
      <c r="M56" s="104"/>
      <c r="N56" s="104"/>
      <c r="O56" s="104"/>
    </row>
    <row r="57" spans="1:15" s="8" customFormat="1" ht="15">
      <c r="A57" s="191"/>
      <c r="B57" s="262"/>
      <c r="C57" s="262"/>
      <c r="D57" s="104"/>
      <c r="E57" s="104"/>
      <c r="F57" s="104"/>
      <c r="G57" s="103"/>
      <c r="H57" s="104"/>
      <c r="I57" s="104"/>
      <c r="J57" s="104"/>
      <c r="K57" s="104"/>
      <c r="L57" s="104"/>
      <c r="M57" s="104"/>
      <c r="N57" s="104"/>
      <c r="O57" s="104"/>
    </row>
    <row r="58" spans="1:15" s="42" customFormat="1" ht="15">
      <c r="A58" s="43"/>
      <c r="B58" s="68" t="s">
        <v>230</v>
      </c>
      <c r="C58" s="8" t="s">
        <v>231</v>
      </c>
      <c r="D58" s="12"/>
      <c r="E58" s="12"/>
      <c r="F58" s="12"/>
      <c r="G58" s="12"/>
      <c r="H58" s="12"/>
      <c r="I58" s="12"/>
      <c r="J58" s="12"/>
      <c r="K58" s="12"/>
      <c r="L58" s="13"/>
      <c r="M58" s="13"/>
      <c r="N58" s="13"/>
      <c r="O58" s="13"/>
    </row>
    <row r="59" spans="1:15" s="207" customFormat="1" ht="15">
      <c r="A59" s="42"/>
      <c r="B59" s="12"/>
      <c r="C59" s="12"/>
      <c r="D59" s="12"/>
      <c r="E59" s="12"/>
      <c r="F59" s="12"/>
      <c r="G59" s="12"/>
      <c r="H59" s="12"/>
      <c r="I59" s="12"/>
      <c r="J59" s="12"/>
      <c r="K59" s="16" t="s">
        <v>84</v>
      </c>
      <c r="L59" s="184"/>
      <c r="M59" s="184"/>
      <c r="N59" s="184"/>
      <c r="O59" s="184"/>
    </row>
    <row r="60" spans="1:15" s="42" customFormat="1" ht="15.75" customHeight="1">
      <c r="A60" s="330" t="s">
        <v>124</v>
      </c>
      <c r="B60" s="315" t="s">
        <v>226</v>
      </c>
      <c r="C60" s="315" t="s">
        <v>98</v>
      </c>
      <c r="D60" s="327" t="s">
        <v>188</v>
      </c>
      <c r="E60" s="328"/>
      <c r="F60" s="328"/>
      <c r="G60" s="329"/>
      <c r="H60" s="327" t="s">
        <v>229</v>
      </c>
      <c r="I60" s="328"/>
      <c r="J60" s="328"/>
      <c r="K60" s="329"/>
      <c r="L60" s="320"/>
      <c r="M60" s="320"/>
      <c r="N60" s="320"/>
      <c r="O60" s="320"/>
    </row>
    <row r="61" spans="1:15" s="42" customFormat="1" ht="60" customHeight="1">
      <c r="A61" s="331"/>
      <c r="B61" s="316"/>
      <c r="C61" s="316"/>
      <c r="D61" s="92" t="s">
        <v>3</v>
      </c>
      <c r="E61" s="92" t="s">
        <v>4</v>
      </c>
      <c r="F61" s="93" t="s">
        <v>222</v>
      </c>
      <c r="G61" s="92" t="s">
        <v>86</v>
      </c>
      <c r="H61" s="92" t="s">
        <v>3</v>
      </c>
      <c r="I61" s="92" t="s">
        <v>4</v>
      </c>
      <c r="J61" s="93" t="s">
        <v>222</v>
      </c>
      <c r="K61" s="92" t="s">
        <v>87</v>
      </c>
      <c r="L61" s="102"/>
      <c r="M61" s="102"/>
      <c r="N61" s="102"/>
      <c r="O61" s="102"/>
    </row>
    <row r="62" spans="1:15" s="42" customFormat="1" ht="15">
      <c r="A62" s="183">
        <v>1</v>
      </c>
      <c r="B62" s="3">
        <v>1</v>
      </c>
      <c r="C62" s="3">
        <v>2</v>
      </c>
      <c r="D62" s="3">
        <v>3</v>
      </c>
      <c r="E62" s="3">
        <v>4</v>
      </c>
      <c r="F62" s="3">
        <v>5</v>
      </c>
      <c r="G62" s="3">
        <v>6</v>
      </c>
      <c r="H62" s="3">
        <v>7</v>
      </c>
      <c r="I62" s="3">
        <v>8</v>
      </c>
      <c r="J62" s="3">
        <v>9</v>
      </c>
      <c r="K62" s="3">
        <v>10</v>
      </c>
      <c r="L62" s="102"/>
      <c r="M62" s="102"/>
      <c r="N62" s="102"/>
      <c r="O62" s="102"/>
    </row>
    <row r="63" spans="1:15" s="12" customFormat="1" ht="15">
      <c r="A63" s="100"/>
      <c r="B63" s="100"/>
      <c r="C63" s="100"/>
      <c r="D63" s="3"/>
      <c r="E63" s="3"/>
      <c r="F63" s="3"/>
      <c r="G63" s="3"/>
      <c r="H63" s="3"/>
      <c r="I63" s="3"/>
      <c r="J63" s="3"/>
      <c r="K63" s="3"/>
      <c r="L63" s="102"/>
      <c r="M63" s="102"/>
      <c r="N63" s="102"/>
      <c r="O63" s="102"/>
    </row>
    <row r="64" spans="1:15" s="12" customFormat="1" ht="19.5" customHeight="1">
      <c r="A64" s="100"/>
      <c r="B64" s="100"/>
      <c r="C64" s="100"/>
      <c r="D64" s="30"/>
      <c r="E64" s="30"/>
      <c r="F64" s="30"/>
      <c r="G64" s="30"/>
      <c r="H64" s="30"/>
      <c r="I64" s="30"/>
      <c r="J64" s="30"/>
      <c r="K64" s="30"/>
      <c r="L64" s="103"/>
      <c r="M64" s="103"/>
      <c r="N64" s="103"/>
      <c r="O64" s="103"/>
    </row>
    <row r="65" spans="1:15" s="12" customFormat="1" ht="21" customHeight="1" hidden="1">
      <c r="A65" s="100"/>
      <c r="B65" s="100"/>
      <c r="C65" s="100"/>
      <c r="D65" s="30"/>
      <c r="E65" s="30"/>
      <c r="F65" s="30"/>
      <c r="G65" s="30"/>
      <c r="H65" s="30"/>
      <c r="I65" s="30"/>
      <c r="J65" s="30"/>
      <c r="K65" s="30"/>
      <c r="L65" s="103"/>
      <c r="M65" s="103"/>
      <c r="N65" s="103"/>
      <c r="O65" s="103"/>
    </row>
    <row r="66" spans="1:15" s="12" customFormat="1" ht="15.75" customHeight="1" hidden="1">
      <c r="A66" s="100"/>
      <c r="B66" s="100"/>
      <c r="C66" s="100"/>
      <c r="D66" s="30"/>
      <c r="E66" s="30"/>
      <c r="F66" s="30"/>
      <c r="G66" s="30"/>
      <c r="H66" s="30"/>
      <c r="I66" s="30"/>
      <c r="J66" s="30"/>
      <c r="K66" s="30"/>
      <c r="L66" s="103"/>
      <c r="M66" s="103"/>
      <c r="N66" s="103"/>
      <c r="O66" s="103"/>
    </row>
    <row r="67" spans="1:15" s="12" customFormat="1" ht="15" hidden="1">
      <c r="A67" s="100"/>
      <c r="B67" s="100"/>
      <c r="C67" s="100"/>
      <c r="D67" s="30"/>
      <c r="E67" s="30"/>
      <c r="F67" s="30"/>
      <c r="G67" s="30"/>
      <c r="H67" s="30"/>
      <c r="I67" s="30"/>
      <c r="J67" s="30"/>
      <c r="K67" s="30"/>
      <c r="L67" s="103"/>
      <c r="M67" s="103"/>
      <c r="N67" s="103"/>
      <c r="O67" s="103"/>
    </row>
    <row r="68" spans="1:15" s="12" customFormat="1" ht="55.5" customHeight="1" hidden="1">
      <c r="A68" s="100"/>
      <c r="B68" s="100"/>
      <c r="C68" s="100"/>
      <c r="D68" s="30"/>
      <c r="E68" s="30"/>
      <c r="F68" s="30"/>
      <c r="G68" s="30"/>
      <c r="H68" s="30"/>
      <c r="I68" s="30"/>
      <c r="J68" s="30"/>
      <c r="K68" s="30"/>
      <c r="L68" s="103"/>
      <c r="M68" s="103"/>
      <c r="N68" s="103"/>
      <c r="O68" s="103"/>
    </row>
    <row r="69" spans="1:15" s="12" customFormat="1" ht="15.75" customHeight="1" hidden="1">
      <c r="A69" s="100"/>
      <c r="B69" s="100"/>
      <c r="C69" s="100"/>
      <c r="D69" s="30"/>
      <c r="E69" s="30"/>
      <c r="F69" s="30"/>
      <c r="G69" s="30"/>
      <c r="H69" s="30"/>
      <c r="I69" s="30"/>
      <c r="J69" s="30"/>
      <c r="K69" s="30"/>
      <c r="L69" s="103"/>
      <c r="M69" s="103"/>
      <c r="N69" s="103"/>
      <c r="O69" s="103"/>
    </row>
    <row r="70" spans="1:15" s="12" customFormat="1" ht="15.75" customHeight="1" hidden="1">
      <c r="A70" s="100"/>
      <c r="B70" s="100"/>
      <c r="C70" s="100"/>
      <c r="D70" s="30"/>
      <c r="E70" s="30"/>
      <c r="F70" s="30"/>
      <c r="G70" s="30"/>
      <c r="H70" s="30"/>
      <c r="I70" s="30"/>
      <c r="J70" s="30"/>
      <c r="K70" s="30"/>
      <c r="L70" s="103"/>
      <c r="M70" s="103"/>
      <c r="N70" s="103"/>
      <c r="O70" s="103"/>
    </row>
    <row r="71" spans="1:15" s="12" customFormat="1" ht="18.75" customHeight="1">
      <c r="A71" s="100"/>
      <c r="B71" s="100"/>
      <c r="C71" s="100"/>
      <c r="D71" s="30"/>
      <c r="E71" s="30"/>
      <c r="F71" s="30"/>
      <c r="G71" s="30"/>
      <c r="H71" s="30"/>
      <c r="I71" s="30"/>
      <c r="J71" s="30"/>
      <c r="K71" s="30"/>
      <c r="L71" s="103"/>
      <c r="M71" s="103"/>
      <c r="N71" s="103"/>
      <c r="O71" s="103"/>
    </row>
    <row r="72" spans="1:15" s="12" customFormat="1" ht="17.25" customHeight="1">
      <c r="A72" s="100"/>
      <c r="B72" s="100"/>
      <c r="C72" s="100"/>
      <c r="D72" s="30"/>
      <c r="E72" s="30"/>
      <c r="F72" s="30"/>
      <c r="G72" s="30"/>
      <c r="H72" s="30"/>
      <c r="I72" s="30"/>
      <c r="J72" s="30"/>
      <c r="K72" s="30"/>
      <c r="L72" s="103"/>
      <c r="M72" s="103"/>
      <c r="N72" s="103"/>
      <c r="O72" s="103"/>
    </row>
    <row r="73" spans="1:15" s="8" customFormat="1" ht="15">
      <c r="A73" s="75"/>
      <c r="B73" s="101"/>
      <c r="C73" s="78" t="s">
        <v>212</v>
      </c>
      <c r="D73" s="32"/>
      <c r="E73" s="32"/>
      <c r="F73" s="32"/>
      <c r="G73" s="30"/>
      <c r="H73" s="32"/>
      <c r="I73" s="32"/>
      <c r="J73" s="32"/>
      <c r="K73" s="32"/>
      <c r="L73" s="104"/>
      <c r="M73" s="104"/>
      <c r="N73" s="104"/>
      <c r="O73" s="104"/>
    </row>
    <row r="74" spans="12:15" s="42" customFormat="1" ht="15">
      <c r="L74" s="12"/>
      <c r="M74" s="12"/>
      <c r="N74" s="12"/>
      <c r="O74" s="12"/>
    </row>
    <row r="75" spans="12:15" s="42" customFormat="1" ht="15">
      <c r="L75" s="12"/>
      <c r="M75" s="12"/>
      <c r="N75" s="12"/>
      <c r="O75" s="12"/>
    </row>
    <row r="76" spans="12:15" s="42" customFormat="1" ht="15">
      <c r="L76" s="12"/>
      <c r="M76" s="12"/>
      <c r="N76" s="12"/>
      <c r="O76" s="12"/>
    </row>
    <row r="77" spans="12:15" s="42" customFormat="1" ht="15">
      <c r="L77" s="12"/>
      <c r="M77" s="12"/>
      <c r="N77" s="12"/>
      <c r="O77" s="12"/>
    </row>
    <row r="78" spans="12:15" s="42" customFormat="1" ht="15">
      <c r="L78" s="12"/>
      <c r="M78" s="12"/>
      <c r="N78" s="12"/>
      <c r="O78" s="12"/>
    </row>
    <row r="79" s="42" customFormat="1" ht="15"/>
    <row r="80" s="42" customFormat="1" ht="15"/>
    <row r="81" s="42" customFormat="1" ht="15"/>
    <row r="82" s="42" customFormat="1" ht="15"/>
    <row r="83" s="42" customFormat="1" ht="15"/>
    <row r="84" s="42" customFormat="1" ht="15"/>
    <row r="85" s="42" customFormat="1" ht="15"/>
    <row r="86" s="42" customFormat="1" ht="15"/>
    <row r="87" s="42" customFormat="1" ht="15"/>
    <row r="88" s="42" customFormat="1" ht="15"/>
    <row r="89" s="42" customFormat="1" ht="15"/>
    <row r="90" s="42" customFormat="1" ht="15"/>
    <row r="91" s="42" customFormat="1" ht="15"/>
    <row r="92" s="42" customFormat="1" ht="15"/>
    <row r="93" s="42" customFormat="1" ht="15"/>
    <row r="94" s="2" customFormat="1" ht="15"/>
    <row r="95" s="2" customFormat="1" ht="15"/>
    <row r="96" s="2" customFormat="1" ht="15"/>
    <row r="97" s="2" customFormat="1" ht="15"/>
    <row r="98" s="2" customFormat="1" ht="15"/>
    <row r="99" s="2" customFormat="1" ht="15"/>
    <row r="100" s="2" customFormat="1" ht="15"/>
    <row r="101" s="2" customFormat="1" ht="15"/>
    <row r="102" s="2" customFormat="1" ht="15"/>
    <row r="103" s="2" customFormat="1" ht="15"/>
    <row r="104" s="2" customFormat="1" ht="15"/>
    <row r="105" s="2" customFormat="1" ht="15"/>
    <row r="106" s="2" customFormat="1" ht="15"/>
    <row r="107" s="2" customFormat="1" ht="15"/>
    <row r="108" s="2" customFormat="1" ht="15"/>
    <row r="109" s="2" customFormat="1" ht="15"/>
    <row r="110" s="2" customFormat="1" ht="15"/>
    <row r="111" s="2" customFormat="1" ht="15"/>
    <row r="112" s="2" customFormat="1" ht="15"/>
    <row r="113" s="2" customFormat="1" ht="15"/>
    <row r="114" s="2" customFormat="1" ht="15"/>
    <row r="115" s="2" customFormat="1" ht="15"/>
    <row r="116" s="2" customFormat="1" ht="15"/>
    <row r="117" s="2" customFormat="1" ht="15"/>
    <row r="118" s="2" customFormat="1" ht="15"/>
    <row r="119" s="2" customFormat="1" ht="15"/>
    <row r="120" s="2" customFormat="1" ht="15"/>
    <row r="121" s="2" customFormat="1" ht="15"/>
    <row r="122" s="2" customFormat="1" ht="15"/>
    <row r="123" s="2" customFormat="1" ht="15"/>
    <row r="124" s="2" customFormat="1" ht="15"/>
    <row r="125" s="2" customFormat="1" ht="15"/>
    <row r="126" s="2" customFormat="1" ht="15"/>
    <row r="127" s="2" customFormat="1" ht="15"/>
    <row r="128" s="2" customFormat="1" ht="15"/>
    <row r="129" s="2" customFormat="1" ht="15"/>
    <row r="130" s="22" customFormat="1" ht="15"/>
    <row r="131" s="22" customFormat="1" ht="15"/>
    <row r="132" s="22" customFormat="1" ht="15"/>
    <row r="133" s="22" customFormat="1" ht="15"/>
    <row r="134" s="22" customFormat="1" ht="15"/>
    <row r="135" s="22" customFormat="1" ht="15"/>
    <row r="136" s="22" customFormat="1" ht="15"/>
    <row r="137" s="22" customFormat="1" ht="15"/>
    <row r="138" s="22" customFormat="1" ht="15"/>
    <row r="139" s="22" customFormat="1" ht="15"/>
    <row r="140" s="22" customFormat="1" ht="15"/>
    <row r="141" s="22" customFormat="1" ht="15"/>
    <row r="142" s="22" customFormat="1" ht="15"/>
    <row r="143" s="22" customFormat="1" ht="15"/>
    <row r="144" s="22" customFormat="1" ht="15"/>
    <row r="145" s="22" customFormat="1" ht="15"/>
    <row r="146" s="22" customFormat="1" ht="15"/>
    <row r="147" s="22" customFormat="1" ht="15"/>
    <row r="148" s="22" customFormat="1" ht="15"/>
    <row r="149" s="22" customFormat="1" ht="15"/>
    <row r="150" s="22" customFormat="1" ht="15"/>
    <row r="151" s="22" customFormat="1" ht="15"/>
    <row r="152" s="22" customFormat="1" ht="15"/>
    <row r="153" s="22" customFormat="1" ht="15"/>
    <row r="154" s="22" customFormat="1" ht="15"/>
    <row r="155" s="22" customFormat="1" ht="15"/>
    <row r="156" s="22" customFormat="1" ht="15"/>
    <row r="157" s="22" customFormat="1" ht="15"/>
    <row r="158" s="22" customFormat="1" ht="15"/>
    <row r="159" s="22" customFormat="1" ht="15"/>
    <row r="160" s="22" customFormat="1" ht="15"/>
    <row r="161" s="22" customFormat="1" ht="15"/>
    <row r="162" s="22" customFormat="1" ht="15"/>
    <row r="163" s="22" customFormat="1" ht="15"/>
    <row r="164" s="22" customFormat="1" ht="15"/>
    <row r="165" s="22" customFormat="1" ht="15"/>
    <row r="166" s="22" customFormat="1" ht="15"/>
    <row r="167" s="22" customFormat="1" ht="15"/>
    <row r="168" s="22" customFormat="1" ht="15"/>
    <row r="169" s="22" customFormat="1" ht="15"/>
    <row r="170" s="22" customFormat="1" ht="15"/>
    <row r="171" s="22" customFormat="1" ht="15"/>
    <row r="172" s="22" customFormat="1" ht="15"/>
    <row r="173" s="22" customFormat="1" ht="15"/>
    <row r="174" s="22" customFormat="1" ht="15"/>
    <row r="175" s="22" customFormat="1" ht="15"/>
    <row r="176" s="22" customFormat="1" ht="15"/>
    <row r="177" s="22" customFormat="1" ht="15"/>
  </sheetData>
  <sheetProtection/>
  <mergeCells count="24">
    <mergeCell ref="L41:O41"/>
    <mergeCell ref="H41:K41"/>
    <mergeCell ref="A60:A61"/>
    <mergeCell ref="B60:B61"/>
    <mergeCell ref="C60:C61"/>
    <mergeCell ref="D60:G60"/>
    <mergeCell ref="H60:K60"/>
    <mergeCell ref="L60:O60"/>
    <mergeCell ref="C4:C5"/>
    <mergeCell ref="D4:G4"/>
    <mergeCell ref="A41:A42"/>
    <mergeCell ref="B41:B42"/>
    <mergeCell ref="C41:C42"/>
    <mergeCell ref="D41:G41"/>
    <mergeCell ref="H4:K4"/>
    <mergeCell ref="L4:O4"/>
    <mergeCell ref="A24:A25"/>
    <mergeCell ref="B24:B25"/>
    <mergeCell ref="C24:C25"/>
    <mergeCell ref="D24:G24"/>
    <mergeCell ref="H24:K24"/>
    <mergeCell ref="L24:O24"/>
    <mergeCell ref="A4:A5"/>
    <mergeCell ref="B4:B5"/>
  </mergeCells>
  <printOptions horizontalCentered="1"/>
  <pageMargins left="0.2362204724409449" right="0" top="0" bottom="0" header="0" footer="0"/>
  <pageSetup fitToHeight="1" fitToWidth="1" horizontalDpi="600" verticalDpi="600" orientation="landscape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-0.24997000396251678"/>
    <pageSetUpPr fitToPage="1"/>
  </sheetPr>
  <dimension ref="A1:N34"/>
  <sheetViews>
    <sheetView view="pageBreakPreview" zoomScale="85" zoomScaleSheetLayoutView="85" zoomScalePageLayoutView="0" workbookViewId="0" topLeftCell="A1">
      <selection activeCell="B8" sqref="B8:N8"/>
    </sheetView>
  </sheetViews>
  <sheetFormatPr defaultColWidth="9.00390625" defaultRowHeight="15.75"/>
  <cols>
    <col min="1" max="1" width="12.625" style="0" customWidth="1"/>
    <col min="2" max="2" width="45.625" style="0" customWidth="1"/>
    <col min="3" max="3" width="11.125" style="0" customWidth="1"/>
    <col min="4" max="4" width="10.50390625" style="0" customWidth="1"/>
  </cols>
  <sheetData>
    <row r="1" spans="1:14" s="12" customFormat="1" ht="15">
      <c r="A1" s="68" t="s">
        <v>33</v>
      </c>
      <c r="B1" s="335" t="s">
        <v>232</v>
      </c>
      <c r="C1" s="335"/>
      <c r="D1" s="335"/>
      <c r="E1" s="335"/>
      <c r="F1" s="335"/>
      <c r="G1" s="335"/>
      <c r="H1" s="335"/>
      <c r="I1" s="335"/>
      <c r="J1" s="335"/>
      <c r="K1" s="335"/>
      <c r="L1" s="335"/>
      <c r="M1" s="335"/>
      <c r="N1" s="335"/>
    </row>
    <row r="2" s="12" customFormat="1" ht="9" customHeight="1">
      <c r="B2" s="8"/>
    </row>
    <row r="3" spans="1:14" s="12" customFormat="1" ht="15">
      <c r="A3" s="68" t="s">
        <v>217</v>
      </c>
      <c r="B3" s="335" t="s">
        <v>233</v>
      </c>
      <c r="C3" s="335"/>
      <c r="D3" s="335"/>
      <c r="E3" s="335"/>
      <c r="F3" s="335"/>
      <c r="G3" s="335"/>
      <c r="H3" s="335"/>
      <c r="I3" s="335"/>
      <c r="J3" s="335"/>
      <c r="K3" s="335"/>
      <c r="L3" s="335"/>
      <c r="M3" s="335"/>
      <c r="N3" s="335"/>
    </row>
    <row r="4" spans="2:14" s="12" customFormat="1" ht="15">
      <c r="B4" s="8"/>
      <c r="N4" s="16" t="s">
        <v>84</v>
      </c>
    </row>
    <row r="5" spans="1:14" s="12" customFormat="1" ht="30.75" customHeight="1">
      <c r="A5" s="315" t="s">
        <v>91</v>
      </c>
      <c r="B5" s="315" t="s">
        <v>234</v>
      </c>
      <c r="C5" s="287" t="s">
        <v>220</v>
      </c>
      <c r="D5" s="311"/>
      <c r="E5" s="311"/>
      <c r="F5" s="288"/>
      <c r="G5" s="287" t="s">
        <v>319</v>
      </c>
      <c r="H5" s="311"/>
      <c r="I5" s="311"/>
      <c r="J5" s="288"/>
      <c r="K5" s="287" t="s">
        <v>221</v>
      </c>
      <c r="L5" s="311"/>
      <c r="M5" s="311"/>
      <c r="N5" s="312"/>
    </row>
    <row r="6" spans="1:14" s="12" customFormat="1" ht="55.5" customHeight="1">
      <c r="A6" s="316"/>
      <c r="B6" s="316"/>
      <c r="C6" s="95" t="s">
        <v>3</v>
      </c>
      <c r="D6" s="96" t="s">
        <v>4</v>
      </c>
      <c r="E6" s="105" t="s">
        <v>222</v>
      </c>
      <c r="F6" s="96" t="s">
        <v>86</v>
      </c>
      <c r="G6" s="95" t="s">
        <v>3</v>
      </c>
      <c r="H6" s="96" t="s">
        <v>4</v>
      </c>
      <c r="I6" s="105" t="s">
        <v>222</v>
      </c>
      <c r="J6" s="96" t="s">
        <v>87</v>
      </c>
      <c r="K6" s="95" t="s">
        <v>3</v>
      </c>
      <c r="L6" s="96" t="s">
        <v>4</v>
      </c>
      <c r="M6" s="105" t="s">
        <v>222</v>
      </c>
      <c r="N6" s="96" t="s">
        <v>88</v>
      </c>
    </row>
    <row r="7" spans="1:14" s="12" customFormat="1" ht="15">
      <c r="A7" s="3">
        <v>1</v>
      </c>
      <c r="B7" s="3">
        <v>2</v>
      </c>
      <c r="C7" s="3">
        <v>3</v>
      </c>
      <c r="D7" s="3">
        <v>4</v>
      </c>
      <c r="E7" s="3">
        <v>5</v>
      </c>
      <c r="F7" s="3">
        <v>6</v>
      </c>
      <c r="G7" s="3">
        <v>7</v>
      </c>
      <c r="H7" s="3">
        <v>8</v>
      </c>
      <c r="I7" s="3">
        <v>9</v>
      </c>
      <c r="J7" s="3">
        <v>10</v>
      </c>
      <c r="K7" s="3">
        <v>11</v>
      </c>
      <c r="L7" s="3">
        <v>12</v>
      </c>
      <c r="M7" s="3">
        <v>13</v>
      </c>
      <c r="N7" s="3">
        <v>14</v>
      </c>
    </row>
    <row r="8" spans="1:14" s="42" customFormat="1" ht="56.25" customHeight="1" hidden="1">
      <c r="A8" s="183"/>
      <c r="B8" s="332"/>
      <c r="C8" s="333"/>
      <c r="D8" s="333"/>
      <c r="E8" s="333"/>
      <c r="F8" s="333"/>
      <c r="G8" s="333"/>
      <c r="H8" s="333"/>
      <c r="I8" s="333"/>
      <c r="J8" s="333"/>
      <c r="K8" s="333"/>
      <c r="L8" s="333"/>
      <c r="M8" s="333"/>
      <c r="N8" s="334"/>
    </row>
    <row r="9" spans="1:14" s="12" customFormat="1" ht="25.5" customHeight="1">
      <c r="A9" s="141" t="s">
        <v>198</v>
      </c>
      <c r="B9" s="137" t="s">
        <v>199</v>
      </c>
      <c r="C9" s="274"/>
      <c r="D9" s="274"/>
      <c r="E9" s="274"/>
      <c r="F9" s="274"/>
      <c r="G9" s="274"/>
      <c r="H9" s="274"/>
      <c r="I9" s="274"/>
      <c r="J9" s="274"/>
      <c r="K9" s="274"/>
      <c r="L9" s="274"/>
      <c r="M9" s="274"/>
      <c r="N9" s="275"/>
    </row>
    <row r="10" spans="1:14" s="12" customFormat="1" ht="42.75" customHeight="1">
      <c r="A10" s="141" t="s">
        <v>25</v>
      </c>
      <c r="B10" s="138" t="s">
        <v>154</v>
      </c>
      <c r="C10" s="139">
        <f>'2019-2(6.1;6.2;6.3,6.4)'!D20</f>
        <v>1271388.6300000004</v>
      </c>
      <c r="D10" s="139">
        <f>'2019-2(6.1;6.2;6.3,6.4)'!E20</f>
        <v>41324.23</v>
      </c>
      <c r="E10" s="139"/>
      <c r="F10" s="139">
        <f>'2019-2(6.1;6.2;6.3,6.4)'!G20</f>
        <v>1312713.3600000003</v>
      </c>
      <c r="G10" s="139">
        <f>'2019-2(6.1;6.2;6.3,6.4)'!H20</f>
        <v>1533870</v>
      </c>
      <c r="H10" s="139">
        <f>'2019-2(6.1;6.2;6.3,6.4)'!I20</f>
        <v>63000</v>
      </c>
      <c r="I10" s="139">
        <f>'2019-2(6.1;6.2;6.3,6.4)'!J19</f>
        <v>57900</v>
      </c>
      <c r="J10" s="139">
        <f>'2019-2(6.1;6.2;6.3,6.4)'!K20</f>
        <v>1596870</v>
      </c>
      <c r="K10" s="139">
        <f>'2019-2(6.1;6.2;6.3,6.4)'!L20</f>
        <v>1698200</v>
      </c>
      <c r="L10" s="139">
        <f>'2019-2(6.1;6.2;6.3,6.4)'!M20</f>
        <v>5300</v>
      </c>
      <c r="M10" s="139">
        <f>'2019-2(6.1;6.2;6.3,6.4)'!N19</f>
        <v>0</v>
      </c>
      <c r="N10" s="139">
        <f>'2019-2(6.1;6.2;6.3,6.4)'!O20</f>
        <v>1703500</v>
      </c>
    </row>
    <row r="11" spans="1:14" s="12" customFormat="1" ht="42.75" customHeight="1" hidden="1">
      <c r="A11" s="140"/>
      <c r="B11" s="138"/>
      <c r="C11" s="139"/>
      <c r="D11" s="140"/>
      <c r="E11" s="140"/>
      <c r="F11" s="139"/>
      <c r="G11" s="139"/>
      <c r="H11" s="140"/>
      <c r="I11" s="140"/>
      <c r="J11" s="139"/>
      <c r="K11" s="139"/>
      <c r="L11" s="140"/>
      <c r="M11" s="140"/>
      <c r="N11" s="139"/>
    </row>
    <row r="12" spans="1:14" s="12" customFormat="1" ht="42.75" customHeight="1" hidden="1">
      <c r="A12" s="140"/>
      <c r="B12" s="138"/>
      <c r="C12" s="139"/>
      <c r="D12" s="140"/>
      <c r="E12" s="140"/>
      <c r="F12" s="139"/>
      <c r="G12" s="139"/>
      <c r="H12" s="140"/>
      <c r="I12" s="140"/>
      <c r="J12" s="139"/>
      <c r="K12" s="139"/>
      <c r="L12" s="140"/>
      <c r="M12" s="140"/>
      <c r="N12" s="139"/>
    </row>
    <row r="13" spans="1:14" s="12" customFormat="1" ht="75" customHeight="1" hidden="1">
      <c r="A13" s="140"/>
      <c r="B13" s="138"/>
      <c r="C13" s="139"/>
      <c r="D13" s="140"/>
      <c r="E13" s="140"/>
      <c r="F13" s="139"/>
      <c r="G13" s="139"/>
      <c r="H13" s="140"/>
      <c r="I13" s="140"/>
      <c r="J13" s="139"/>
      <c r="K13" s="139"/>
      <c r="L13" s="140"/>
      <c r="M13" s="140"/>
      <c r="N13" s="139"/>
    </row>
    <row r="14" spans="1:14" s="12" customFormat="1" ht="106.5" customHeight="1" hidden="1">
      <c r="A14" s="140"/>
      <c r="B14" s="138"/>
      <c r="C14" s="139"/>
      <c r="D14" s="140"/>
      <c r="E14" s="140"/>
      <c r="F14" s="139"/>
      <c r="G14" s="139"/>
      <c r="H14" s="140"/>
      <c r="I14" s="140"/>
      <c r="J14" s="139"/>
      <c r="K14" s="139"/>
      <c r="L14" s="140"/>
      <c r="M14" s="140"/>
      <c r="N14" s="139"/>
    </row>
    <row r="15" spans="1:14" s="12" customFormat="1" ht="56.25" customHeight="1" hidden="1">
      <c r="A15" s="141"/>
      <c r="B15" s="142"/>
      <c r="C15" s="139"/>
      <c r="D15" s="140"/>
      <c r="E15" s="140"/>
      <c r="F15" s="139"/>
      <c r="G15" s="139"/>
      <c r="H15" s="140"/>
      <c r="I15" s="140"/>
      <c r="J15" s="139"/>
      <c r="K15" s="139"/>
      <c r="L15" s="140"/>
      <c r="M15" s="140"/>
      <c r="N15" s="139"/>
    </row>
    <row r="16" spans="1:14" s="12" customFormat="1" ht="75" customHeight="1" hidden="1">
      <c r="A16" s="141"/>
      <c r="B16" s="138"/>
      <c r="C16" s="139"/>
      <c r="D16" s="140"/>
      <c r="E16" s="140"/>
      <c r="F16" s="139"/>
      <c r="G16" s="139"/>
      <c r="H16" s="140"/>
      <c r="I16" s="140"/>
      <c r="J16" s="139"/>
      <c r="K16" s="139"/>
      <c r="L16" s="140"/>
      <c r="M16" s="140"/>
      <c r="N16" s="139"/>
    </row>
    <row r="17" spans="1:14" s="12" customFormat="1" ht="42.75" customHeight="1" hidden="1">
      <c r="A17" s="141"/>
      <c r="B17" s="142"/>
      <c r="C17" s="139"/>
      <c r="D17" s="140"/>
      <c r="E17" s="140"/>
      <c r="F17" s="139"/>
      <c r="G17" s="139"/>
      <c r="H17" s="140"/>
      <c r="I17" s="140"/>
      <c r="J17" s="139"/>
      <c r="K17" s="139"/>
      <c r="L17" s="140"/>
      <c r="M17" s="140"/>
      <c r="N17" s="139"/>
    </row>
    <row r="18" spans="1:14" s="12" customFormat="1" ht="42.75" customHeight="1" hidden="1">
      <c r="A18" s="140"/>
      <c r="B18" s="138"/>
      <c r="C18" s="139"/>
      <c r="D18" s="140"/>
      <c r="E18" s="140"/>
      <c r="F18" s="139"/>
      <c r="G18" s="139"/>
      <c r="H18" s="140"/>
      <c r="I18" s="140"/>
      <c r="J18" s="139"/>
      <c r="K18" s="139"/>
      <c r="L18" s="140"/>
      <c r="M18" s="140"/>
      <c r="N18" s="139"/>
    </row>
    <row r="19" spans="1:14" s="12" customFormat="1" ht="42.75" customHeight="1" hidden="1">
      <c r="A19" s="140"/>
      <c r="B19" s="138"/>
      <c r="C19" s="139"/>
      <c r="D19" s="140"/>
      <c r="E19" s="140"/>
      <c r="F19" s="139"/>
      <c r="G19" s="139"/>
      <c r="H19" s="140"/>
      <c r="I19" s="140"/>
      <c r="J19" s="139"/>
      <c r="K19" s="139"/>
      <c r="L19" s="140"/>
      <c r="M19" s="140"/>
      <c r="N19" s="139"/>
    </row>
    <row r="20" spans="1:14" s="12" customFormat="1" ht="75" customHeight="1" hidden="1">
      <c r="A20" s="140"/>
      <c r="B20" s="138"/>
      <c r="C20" s="139"/>
      <c r="D20" s="140"/>
      <c r="E20" s="140"/>
      <c r="F20" s="139"/>
      <c r="G20" s="139"/>
      <c r="H20" s="140"/>
      <c r="I20" s="140"/>
      <c r="J20" s="139"/>
      <c r="K20" s="139"/>
      <c r="L20" s="140"/>
      <c r="M20" s="140"/>
      <c r="N20" s="139"/>
    </row>
    <row r="21" spans="1:14" s="12" customFormat="1" ht="106.5" customHeight="1" hidden="1">
      <c r="A21" s="140"/>
      <c r="B21" s="138"/>
      <c r="C21" s="139"/>
      <c r="D21" s="140"/>
      <c r="E21" s="140"/>
      <c r="F21" s="139"/>
      <c r="G21" s="139"/>
      <c r="H21" s="140"/>
      <c r="I21" s="140"/>
      <c r="J21" s="139"/>
      <c r="K21" s="139"/>
      <c r="L21" s="140"/>
      <c r="M21" s="140"/>
      <c r="N21" s="139"/>
    </row>
    <row r="22" spans="1:14" s="8" customFormat="1" ht="15">
      <c r="A22" s="116"/>
      <c r="B22" s="116" t="s">
        <v>212</v>
      </c>
      <c r="C22" s="143">
        <f>C10</f>
        <v>1271388.6300000004</v>
      </c>
      <c r="D22" s="143">
        <f aca="true" t="shared" si="0" ref="D22:N22">D10</f>
        <v>41324.23</v>
      </c>
      <c r="E22" s="143">
        <f t="shared" si="0"/>
        <v>0</v>
      </c>
      <c r="F22" s="143">
        <f t="shared" si="0"/>
        <v>1312713.3600000003</v>
      </c>
      <c r="G22" s="143">
        <f t="shared" si="0"/>
        <v>1533870</v>
      </c>
      <c r="H22" s="143">
        <f t="shared" si="0"/>
        <v>63000</v>
      </c>
      <c r="I22" s="143">
        <f t="shared" si="0"/>
        <v>57900</v>
      </c>
      <c r="J22" s="143">
        <f t="shared" si="0"/>
        <v>1596870</v>
      </c>
      <c r="K22" s="143">
        <f t="shared" si="0"/>
        <v>1698200</v>
      </c>
      <c r="L22" s="143">
        <f t="shared" si="0"/>
        <v>5300</v>
      </c>
      <c r="M22" s="143">
        <f t="shared" si="0"/>
        <v>0</v>
      </c>
      <c r="N22" s="143">
        <f t="shared" si="0"/>
        <v>1703500</v>
      </c>
    </row>
    <row r="23" s="12" customFormat="1" ht="15"/>
    <row r="24" spans="1:2" s="12" customFormat="1" ht="15">
      <c r="A24" s="90" t="s">
        <v>218</v>
      </c>
      <c r="B24" s="91" t="s">
        <v>235</v>
      </c>
    </row>
    <row r="25" spans="6:13" s="12" customFormat="1" ht="15">
      <c r="F25" s="16"/>
      <c r="G25" s="16"/>
      <c r="H25" s="16"/>
      <c r="I25" s="16"/>
      <c r="J25" s="16" t="s">
        <v>84</v>
      </c>
      <c r="K25" s="106"/>
      <c r="L25" s="106"/>
      <c r="M25" s="106"/>
    </row>
    <row r="26" spans="1:10" s="12" customFormat="1" ht="15.75" customHeight="1">
      <c r="A26" s="315" t="s">
        <v>91</v>
      </c>
      <c r="B26" s="315" t="s">
        <v>234</v>
      </c>
      <c r="C26" s="287" t="s">
        <v>188</v>
      </c>
      <c r="D26" s="311"/>
      <c r="E26" s="311"/>
      <c r="F26" s="288"/>
      <c r="G26" s="287" t="s">
        <v>237</v>
      </c>
      <c r="H26" s="311"/>
      <c r="I26" s="311"/>
      <c r="J26" s="288"/>
    </row>
    <row r="27" spans="1:13" s="12" customFormat="1" ht="53.25" customHeight="1">
      <c r="A27" s="316"/>
      <c r="B27" s="316"/>
      <c r="C27" s="92" t="s">
        <v>3</v>
      </c>
      <c r="D27" s="92" t="s">
        <v>4</v>
      </c>
      <c r="E27" s="105" t="s">
        <v>222</v>
      </c>
      <c r="F27" s="92" t="s">
        <v>86</v>
      </c>
      <c r="G27" s="92" t="s">
        <v>3</v>
      </c>
      <c r="H27" s="92" t="s">
        <v>4</v>
      </c>
      <c r="I27" s="105" t="s">
        <v>222</v>
      </c>
      <c r="J27" s="92" t="s">
        <v>87</v>
      </c>
      <c r="K27" s="106"/>
      <c r="L27" s="106"/>
      <c r="M27" s="106"/>
    </row>
    <row r="28" spans="1:10" s="12" customFormat="1" ht="15">
      <c r="A28" s="3">
        <v>1</v>
      </c>
      <c r="B28" s="3">
        <v>2</v>
      </c>
      <c r="C28" s="3">
        <v>3</v>
      </c>
      <c r="D28" s="3">
        <v>4</v>
      </c>
      <c r="E28" s="3">
        <v>5</v>
      </c>
      <c r="F28" s="3">
        <v>6</v>
      </c>
      <c r="G28" s="3">
        <v>7</v>
      </c>
      <c r="H28" s="3">
        <v>8</v>
      </c>
      <c r="I28" s="3">
        <v>9</v>
      </c>
      <c r="J28" s="3">
        <v>10</v>
      </c>
    </row>
    <row r="29" spans="1:10" s="42" customFormat="1" ht="49.5" customHeight="1" hidden="1">
      <c r="A29" s="183"/>
      <c r="B29" s="332"/>
      <c r="C29" s="333"/>
      <c r="D29" s="333"/>
      <c r="E29" s="333"/>
      <c r="F29" s="333"/>
      <c r="G29" s="333"/>
      <c r="H29" s="333"/>
      <c r="I29" s="333"/>
      <c r="J29" s="334"/>
    </row>
    <row r="30" spans="1:10" s="42" customFormat="1" ht="49.5" customHeight="1" hidden="1">
      <c r="A30" s="230"/>
      <c r="B30" s="259"/>
      <c r="C30" s="260"/>
      <c r="D30" s="260"/>
      <c r="E30" s="260"/>
      <c r="F30" s="260"/>
      <c r="G30" s="260"/>
      <c r="H30" s="260"/>
      <c r="I30" s="260"/>
      <c r="J30" s="260"/>
    </row>
    <row r="31" spans="1:10" s="12" customFormat="1" ht="27.75" customHeight="1">
      <c r="A31" s="141" t="s">
        <v>198</v>
      </c>
      <c r="B31" s="137" t="s">
        <v>199</v>
      </c>
      <c r="C31" s="255"/>
      <c r="D31" s="261"/>
      <c r="E31" s="261"/>
      <c r="F31" s="261"/>
      <c r="G31" s="261"/>
      <c r="H31" s="261"/>
      <c r="I31" s="261"/>
      <c r="J31" s="256"/>
    </row>
    <row r="32" spans="1:10" s="12" customFormat="1" ht="48.75" customHeight="1">
      <c r="A32" s="141" t="s">
        <v>25</v>
      </c>
      <c r="B32" s="138" t="s">
        <v>154</v>
      </c>
      <c r="C32" s="175">
        <f>'2019-2(6.1;6.2;6.3,6.4)'!D56</f>
        <v>1854685.5430000005</v>
      </c>
      <c r="D32" s="175">
        <f>'2019-2(6.1;6.2;6.3,6.4)'!E56</f>
        <v>5500</v>
      </c>
      <c r="E32" s="175">
        <f>'2019-2(6.1;6.2;6.3,6.4)'!F56</f>
        <v>0</v>
      </c>
      <c r="F32" s="175">
        <f>'2019-2(6.1;6.2;6.3,6.4)'!G56</f>
        <v>1860185.5430000005</v>
      </c>
      <c r="G32" s="175">
        <f>'2019-2(6.1;6.2;6.3,6.4)'!H56</f>
        <v>1992301.0285450006</v>
      </c>
      <c r="H32" s="175">
        <f>'2019-2(6.1;6.2;6.3,6.4)'!I56</f>
        <v>5700</v>
      </c>
      <c r="I32" s="175">
        <f>'2019-2(6.1;6.2;6.3,6.4)'!J56</f>
        <v>0</v>
      </c>
      <c r="J32" s="175">
        <f>'2019-2(6.1;6.2;6.3,6.4)'!K56</f>
        <v>1998001.0285450006</v>
      </c>
    </row>
    <row r="33" spans="1:10" s="12" customFormat="1" ht="22.5" customHeight="1" hidden="1">
      <c r="A33" s="140"/>
      <c r="B33" s="138" t="s">
        <v>121</v>
      </c>
      <c r="C33" s="139"/>
      <c r="D33" s="139"/>
      <c r="E33" s="139"/>
      <c r="F33" s="139"/>
      <c r="G33" s="139"/>
      <c r="H33" s="139"/>
      <c r="I33" s="139"/>
      <c r="J33" s="139"/>
    </row>
    <row r="34" spans="1:10" s="12" customFormat="1" ht="20.25" customHeight="1">
      <c r="A34" s="144"/>
      <c r="B34" s="145" t="s">
        <v>212</v>
      </c>
      <c r="C34" s="143">
        <f aca="true" t="shared" si="1" ref="C34:J34">C31+C32</f>
        <v>1854685.5430000005</v>
      </c>
      <c r="D34" s="143">
        <f t="shared" si="1"/>
        <v>5500</v>
      </c>
      <c r="E34" s="143">
        <f t="shared" si="1"/>
        <v>0</v>
      </c>
      <c r="F34" s="143">
        <f t="shared" si="1"/>
        <v>1860185.5430000005</v>
      </c>
      <c r="G34" s="143">
        <f t="shared" si="1"/>
        <v>1992301.0285450006</v>
      </c>
      <c r="H34" s="143">
        <f t="shared" si="1"/>
        <v>5700</v>
      </c>
      <c r="I34" s="143">
        <f t="shared" si="1"/>
        <v>0</v>
      </c>
      <c r="J34" s="143">
        <f t="shared" si="1"/>
        <v>1998001.0285450006</v>
      </c>
    </row>
    <row r="35" s="12" customFormat="1" ht="15"/>
    <row r="36" s="12" customFormat="1" ht="15"/>
    <row r="37" s="12" customFormat="1" ht="15"/>
    <row r="38" s="12" customFormat="1" ht="15"/>
    <row r="39" s="12" customFormat="1" ht="15"/>
    <row r="40" s="12" customFormat="1" ht="15"/>
    <row r="41" s="12" customFormat="1" ht="15"/>
    <row r="42" s="12" customFormat="1" ht="15"/>
    <row r="43" s="12" customFormat="1" ht="15"/>
    <row r="44" s="12" customFormat="1" ht="15"/>
    <row r="45" s="12" customFormat="1" ht="15"/>
    <row r="46" s="12" customFormat="1" ht="15"/>
    <row r="47" s="12" customFormat="1" ht="15"/>
    <row r="48" s="12" customFormat="1" ht="15"/>
    <row r="49" s="12" customFormat="1" ht="15"/>
    <row r="50" s="12" customFormat="1" ht="15"/>
    <row r="51" s="12" customFormat="1" ht="15"/>
    <row r="52" s="12" customFormat="1" ht="15"/>
    <row r="53" s="12" customFormat="1" ht="15"/>
    <row r="54" s="12" customFormat="1" ht="15"/>
    <row r="55" s="12" customFormat="1" ht="15"/>
    <row r="56" s="12" customFormat="1" ht="15"/>
    <row r="57" s="12" customFormat="1" ht="15"/>
    <row r="58" s="12" customFormat="1" ht="15"/>
    <row r="59" s="12" customFormat="1" ht="15"/>
    <row r="60" s="12" customFormat="1" ht="15"/>
    <row r="61" s="12" customFormat="1" ht="15"/>
    <row r="62" s="12" customFormat="1" ht="15"/>
    <row r="63" s="12" customFormat="1" ht="15"/>
    <row r="64" s="12" customFormat="1" ht="15"/>
    <row r="65" s="42" customFormat="1" ht="15"/>
    <row r="66" s="42" customFormat="1" ht="15"/>
    <row r="67" s="42" customFormat="1" ht="15"/>
    <row r="68" s="42" customFormat="1" ht="15"/>
    <row r="69" s="42" customFormat="1" ht="15"/>
    <row r="70" s="42" customFormat="1" ht="15"/>
    <row r="71" s="42" customFormat="1" ht="15"/>
    <row r="72" s="42" customFormat="1" ht="15"/>
    <row r="73" s="42" customFormat="1" ht="15"/>
    <row r="74" s="42" customFormat="1" ht="15"/>
    <row r="75" s="42" customFormat="1" ht="15"/>
    <row r="76" s="2" customFormat="1" ht="15"/>
    <row r="77" s="2" customFormat="1" ht="15"/>
    <row r="78" s="2" customFormat="1" ht="15"/>
    <row r="79" s="2" customFormat="1" ht="15"/>
    <row r="80" s="2" customFormat="1" ht="15"/>
    <row r="81" s="2" customFormat="1" ht="15"/>
    <row r="82" s="2" customFormat="1" ht="15"/>
    <row r="83" s="2" customFormat="1" ht="15"/>
    <row r="84" s="2" customFormat="1" ht="15"/>
    <row r="85" s="2" customFormat="1" ht="15"/>
    <row r="86" s="2" customFormat="1" ht="15"/>
    <row r="87" s="2" customFormat="1" ht="15"/>
    <row r="88" s="2" customFormat="1" ht="15"/>
    <row r="89" s="2" customFormat="1" ht="15"/>
    <row r="90" s="2" customFormat="1" ht="15"/>
    <row r="91" s="2" customFormat="1" ht="15"/>
    <row r="92" s="2" customFormat="1" ht="15"/>
    <row r="93" s="2" customFormat="1" ht="15"/>
    <row r="94" s="2" customFormat="1" ht="15"/>
    <row r="95" s="2" customFormat="1" ht="15"/>
    <row r="96" s="2" customFormat="1" ht="15"/>
    <row r="97" s="2" customFormat="1" ht="15"/>
    <row r="98" s="2" customFormat="1" ht="15"/>
    <row r="99" s="2" customFormat="1" ht="15"/>
    <row r="100" s="2" customFormat="1" ht="15"/>
    <row r="101" s="2" customFormat="1" ht="15"/>
    <row r="102" s="2" customFormat="1" ht="15"/>
    <row r="103" s="2" customFormat="1" ht="15"/>
    <row r="104" s="2" customFormat="1" ht="15"/>
    <row r="105" s="2" customFormat="1" ht="15"/>
    <row r="106" s="2" customFormat="1" ht="15"/>
    <row r="107" s="2" customFormat="1" ht="15"/>
    <row r="108" s="2" customFormat="1" ht="15"/>
    <row r="109" s="2" customFormat="1" ht="15"/>
    <row r="110" s="2" customFormat="1" ht="15"/>
    <row r="111" s="2" customFormat="1" ht="15"/>
    <row r="112" s="2" customFormat="1" ht="15"/>
    <row r="113" s="2" customFormat="1" ht="15"/>
    <row r="114" s="2" customFormat="1" ht="15"/>
    <row r="115" s="2" customFormat="1" ht="15"/>
    <row r="116" s="2" customFormat="1" ht="15"/>
    <row r="117" s="2" customFormat="1" ht="15"/>
    <row r="118" s="2" customFormat="1" ht="15"/>
    <row r="119" s="2" customFormat="1" ht="15"/>
    <row r="120" s="2" customFormat="1" ht="15"/>
    <row r="121" s="2" customFormat="1" ht="15"/>
    <row r="122" s="2" customFormat="1" ht="15"/>
    <row r="123" s="2" customFormat="1" ht="15"/>
    <row r="124" s="2" customFormat="1" ht="15"/>
    <row r="125" s="2" customFormat="1" ht="15"/>
    <row r="126" s="2" customFormat="1" ht="15"/>
    <row r="127" s="2" customFormat="1" ht="15"/>
    <row r="128" s="2" customFormat="1" ht="15"/>
    <row r="129" s="2" customFormat="1" ht="15"/>
    <row r="130" s="22" customFormat="1" ht="15"/>
    <row r="131" s="22" customFormat="1" ht="15"/>
    <row r="132" s="22" customFormat="1" ht="15"/>
    <row r="133" s="22" customFormat="1" ht="15"/>
    <row r="134" s="22" customFormat="1" ht="15"/>
    <row r="135" s="22" customFormat="1" ht="15"/>
    <row r="136" s="22" customFormat="1" ht="15"/>
    <row r="137" s="22" customFormat="1" ht="15"/>
    <row r="138" s="22" customFormat="1" ht="15"/>
    <row r="139" s="22" customFormat="1" ht="15"/>
    <row r="140" s="22" customFormat="1" ht="15"/>
    <row r="141" s="22" customFormat="1" ht="15"/>
    <row r="142" s="22" customFormat="1" ht="15"/>
    <row r="143" s="22" customFormat="1" ht="15"/>
    <row r="144" s="22" customFormat="1" ht="15"/>
    <row r="145" s="22" customFormat="1" ht="15"/>
    <row r="146" s="22" customFormat="1" ht="15"/>
    <row r="147" s="22" customFormat="1" ht="15"/>
    <row r="148" s="22" customFormat="1" ht="15"/>
    <row r="149" s="22" customFormat="1" ht="15"/>
    <row r="150" s="22" customFormat="1" ht="15"/>
    <row r="151" s="22" customFormat="1" ht="15"/>
    <row r="152" s="22" customFormat="1" ht="15"/>
    <row r="153" s="22" customFormat="1" ht="15"/>
    <row r="154" s="22" customFormat="1" ht="15"/>
    <row r="155" s="22" customFormat="1" ht="15"/>
    <row r="156" s="22" customFormat="1" ht="15"/>
    <row r="157" s="22" customFormat="1" ht="15"/>
    <row r="158" s="22" customFormat="1" ht="15"/>
    <row r="159" s="22" customFormat="1" ht="15"/>
    <row r="160" s="22" customFormat="1" ht="15"/>
    <row r="161" s="22" customFormat="1" ht="15"/>
    <row r="162" s="22" customFormat="1" ht="15"/>
    <row r="163" s="22" customFormat="1" ht="15"/>
    <row r="164" s="22" customFormat="1" ht="15"/>
    <row r="165" s="22" customFormat="1" ht="15"/>
    <row r="166" s="22" customFormat="1" ht="15"/>
    <row r="167" s="22" customFormat="1" ht="15"/>
    <row r="168" s="22" customFormat="1" ht="15"/>
    <row r="169" s="22" customFormat="1" ht="15"/>
    <row r="170" s="22" customFormat="1" ht="15"/>
    <row r="171" s="22" customFormat="1" ht="15"/>
    <row r="172" s="22" customFormat="1" ht="15"/>
    <row r="173" s="22" customFormat="1" ht="15"/>
    <row r="174" s="22" customFormat="1" ht="15"/>
    <row r="175" s="22" customFormat="1" ht="15"/>
    <row r="176" s="22" customFormat="1" ht="15"/>
    <row r="177" s="22" customFormat="1" ht="15"/>
  </sheetData>
  <sheetProtection/>
  <mergeCells count="13">
    <mergeCell ref="A26:A27"/>
    <mergeCell ref="B26:B27"/>
    <mergeCell ref="C26:F26"/>
    <mergeCell ref="G26:J26"/>
    <mergeCell ref="A5:A6"/>
    <mergeCell ref="B5:B6"/>
    <mergeCell ref="C5:F5"/>
    <mergeCell ref="G5:J5"/>
    <mergeCell ref="B8:N8"/>
    <mergeCell ref="B29:J29"/>
    <mergeCell ref="B1:N1"/>
    <mergeCell ref="B3:N3"/>
    <mergeCell ref="K5:N5"/>
  </mergeCells>
  <printOptions horizontalCentered="1"/>
  <pageMargins left="0.2362204724409449" right="0.15748031496062992" top="0.2362204724409449" bottom="0.2755905511811024" header="0.1968503937007874" footer="0.2362204724409449"/>
  <pageSetup fitToHeight="1" fitToWidth="1"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 tint="-0.24997000396251678"/>
    <pageSetUpPr fitToPage="1"/>
  </sheetPr>
  <dimension ref="A1:M117"/>
  <sheetViews>
    <sheetView view="pageBreakPreview" zoomScale="70" zoomScaleSheetLayoutView="70" zoomScalePageLayoutView="0" workbookViewId="0" topLeftCell="B1">
      <selection activeCell="B8" sqref="B8"/>
    </sheetView>
  </sheetViews>
  <sheetFormatPr defaultColWidth="9.00390625" defaultRowHeight="15.75"/>
  <cols>
    <col min="1" max="1" width="12.25390625" style="5" customWidth="1"/>
    <col min="2" max="2" width="48.125" style="5" customWidth="1"/>
    <col min="3" max="3" width="13.00390625" style="5" customWidth="1"/>
    <col min="4" max="4" width="39.25390625" style="5" customWidth="1"/>
    <col min="5" max="5" width="13.75390625" style="5" customWidth="1"/>
    <col min="6" max="6" width="11.50390625" style="5" customWidth="1"/>
    <col min="7" max="7" width="12.25390625" style="5" customWidth="1"/>
    <col min="8" max="8" width="13.50390625" style="5" customWidth="1"/>
    <col min="9" max="9" width="12.25390625" style="5" customWidth="1"/>
    <col min="10" max="10" width="13.75390625" style="5" customWidth="1"/>
    <col min="11" max="11" width="12.25390625" style="5" customWidth="1"/>
    <col min="12" max="12" width="12.00390625" style="5" customWidth="1"/>
    <col min="13" max="13" width="11.75390625" style="0" customWidth="1"/>
  </cols>
  <sheetData>
    <row r="1" spans="1:13" s="42" customFormat="1" ht="15">
      <c r="A1" s="68" t="s">
        <v>57</v>
      </c>
      <c r="B1" s="335" t="s">
        <v>298</v>
      </c>
      <c r="C1" s="335"/>
      <c r="D1" s="335"/>
      <c r="E1" s="335"/>
      <c r="F1" s="335"/>
      <c r="G1" s="335"/>
      <c r="H1" s="335"/>
      <c r="I1" s="335"/>
      <c r="J1" s="335"/>
      <c r="K1" s="335"/>
      <c r="L1" s="335"/>
      <c r="M1" s="335"/>
    </row>
    <row r="2" spans="1:13" s="42" customFormat="1" ht="10.5" customHeight="1">
      <c r="A2" s="12"/>
      <c r="B2" s="8"/>
      <c r="C2" s="8"/>
      <c r="D2" s="8"/>
      <c r="E2" s="12"/>
      <c r="F2" s="12"/>
      <c r="G2" s="12"/>
      <c r="H2" s="12"/>
      <c r="I2" s="12"/>
      <c r="J2" s="12"/>
      <c r="K2" s="12"/>
      <c r="L2" s="12"/>
      <c r="M2" s="12"/>
    </row>
    <row r="3" spans="1:13" s="42" customFormat="1" ht="15.75" customHeight="1">
      <c r="A3" s="68" t="s">
        <v>217</v>
      </c>
      <c r="B3" s="335" t="s">
        <v>299</v>
      </c>
      <c r="C3" s="335"/>
      <c r="D3" s="335"/>
      <c r="E3" s="335"/>
      <c r="F3" s="335"/>
      <c r="G3" s="335"/>
      <c r="H3" s="335"/>
      <c r="I3" s="335"/>
      <c r="J3" s="335"/>
      <c r="K3" s="335"/>
      <c r="L3" s="335"/>
      <c r="M3" s="335"/>
    </row>
    <row r="4" spans="1:13" s="42" customFormat="1" ht="15">
      <c r="A4" s="12"/>
      <c r="B4" s="8"/>
      <c r="C4" s="8"/>
      <c r="D4" s="8"/>
      <c r="E4" s="12"/>
      <c r="F4" s="12"/>
      <c r="G4" s="12"/>
      <c r="H4" s="12"/>
      <c r="I4" s="12"/>
      <c r="J4" s="12"/>
      <c r="K4" s="12"/>
      <c r="L4" s="12"/>
      <c r="M4" s="72" t="s">
        <v>84</v>
      </c>
    </row>
    <row r="5" spans="1:13" s="252" customFormat="1" ht="29.25" customHeight="1">
      <c r="A5" s="315" t="s">
        <v>91</v>
      </c>
      <c r="B5" s="315" t="s">
        <v>58</v>
      </c>
      <c r="C5" s="315" t="s">
        <v>59</v>
      </c>
      <c r="D5" s="315" t="s">
        <v>60</v>
      </c>
      <c r="E5" s="287" t="s">
        <v>220</v>
      </c>
      <c r="F5" s="311"/>
      <c r="G5" s="288"/>
      <c r="H5" s="287" t="s">
        <v>319</v>
      </c>
      <c r="I5" s="311"/>
      <c r="J5" s="288"/>
      <c r="K5" s="290" t="s">
        <v>221</v>
      </c>
      <c r="L5" s="290"/>
      <c r="M5" s="290"/>
    </row>
    <row r="6" spans="1:13" s="42" customFormat="1" ht="27.75" customHeight="1">
      <c r="A6" s="316"/>
      <c r="B6" s="316"/>
      <c r="C6" s="316"/>
      <c r="D6" s="316"/>
      <c r="E6" s="41" t="s">
        <v>3</v>
      </c>
      <c r="F6" s="88" t="s">
        <v>4</v>
      </c>
      <c r="G6" s="3" t="s">
        <v>236</v>
      </c>
      <c r="H6" s="41" t="s">
        <v>3</v>
      </c>
      <c r="I6" s="88" t="s">
        <v>4</v>
      </c>
      <c r="J6" s="3" t="s">
        <v>171</v>
      </c>
      <c r="K6" s="41" t="s">
        <v>3</v>
      </c>
      <c r="L6" s="88" t="s">
        <v>4</v>
      </c>
      <c r="M6" s="3" t="s">
        <v>88</v>
      </c>
    </row>
    <row r="7" spans="1:13" s="42" customFormat="1" ht="21" customHeight="1">
      <c r="A7" s="3">
        <v>1</v>
      </c>
      <c r="B7" s="41">
        <v>2</v>
      </c>
      <c r="C7" s="41">
        <v>3</v>
      </c>
      <c r="D7" s="3">
        <v>4</v>
      </c>
      <c r="E7" s="41">
        <v>5</v>
      </c>
      <c r="F7" s="41">
        <v>6</v>
      </c>
      <c r="G7" s="3">
        <v>7</v>
      </c>
      <c r="H7" s="41">
        <v>8</v>
      </c>
      <c r="I7" s="41">
        <v>9</v>
      </c>
      <c r="J7" s="41">
        <v>10</v>
      </c>
      <c r="K7" s="3">
        <v>11</v>
      </c>
      <c r="L7" s="41">
        <v>12</v>
      </c>
      <c r="M7" s="41">
        <v>13</v>
      </c>
    </row>
    <row r="8" spans="1:13" s="42" customFormat="1" ht="29.25" customHeight="1" hidden="1">
      <c r="A8" s="245" t="s">
        <v>153</v>
      </c>
      <c r="B8" s="246"/>
      <c r="C8" s="324"/>
      <c r="D8" s="304"/>
      <c r="E8" s="304"/>
      <c r="F8" s="304"/>
      <c r="G8" s="304"/>
      <c r="H8" s="304"/>
      <c r="I8" s="304"/>
      <c r="J8" s="304"/>
      <c r="K8" s="304"/>
      <c r="L8" s="305"/>
      <c r="M8" s="52"/>
    </row>
    <row r="9" spans="1:13" s="42" customFormat="1" ht="62.25" customHeight="1" hidden="1">
      <c r="A9" s="232"/>
      <c r="B9" s="273" t="s">
        <v>179</v>
      </c>
      <c r="C9" s="241"/>
      <c r="D9" s="241"/>
      <c r="E9" s="242"/>
      <c r="F9" s="242"/>
      <c r="G9" s="232"/>
      <c r="H9" s="242"/>
      <c r="I9" s="242"/>
      <c r="J9" s="242"/>
      <c r="K9" s="242"/>
      <c r="L9" s="242"/>
      <c r="M9" s="52"/>
    </row>
    <row r="10" spans="1:13" s="42" customFormat="1" ht="15.75" hidden="1">
      <c r="A10" s="227"/>
      <c r="B10" s="228" t="s">
        <v>62</v>
      </c>
      <c r="C10" s="52"/>
      <c r="D10" s="52"/>
      <c r="E10" s="336"/>
      <c r="F10" s="338"/>
      <c r="G10" s="52"/>
      <c r="H10" s="336"/>
      <c r="I10" s="338"/>
      <c r="J10" s="229"/>
      <c r="K10" s="336"/>
      <c r="L10" s="338"/>
      <c r="M10" s="52"/>
    </row>
    <row r="11" spans="1:13" s="42" customFormat="1" ht="56.25" customHeight="1" hidden="1">
      <c r="A11" s="230"/>
      <c r="B11" s="231" t="s">
        <v>132</v>
      </c>
      <c r="C11" s="232" t="s">
        <v>78</v>
      </c>
      <c r="D11" s="233" t="s">
        <v>133</v>
      </c>
      <c r="E11" s="234">
        <v>142</v>
      </c>
      <c r="F11" s="234" t="s">
        <v>51</v>
      </c>
      <c r="G11" s="232"/>
      <c r="H11" s="234" t="s">
        <v>51</v>
      </c>
      <c r="I11" s="234" t="s">
        <v>51</v>
      </c>
      <c r="J11" s="234"/>
      <c r="K11" s="234" t="s">
        <v>51</v>
      </c>
      <c r="L11" s="234" t="s">
        <v>51</v>
      </c>
      <c r="M11" s="52"/>
    </row>
    <row r="12" spans="1:13" s="42" customFormat="1" ht="15.75" hidden="1">
      <c r="A12" s="227"/>
      <c r="B12" s="228" t="s">
        <v>63</v>
      </c>
      <c r="C12" s="336"/>
      <c r="D12" s="337"/>
      <c r="E12" s="337"/>
      <c r="F12" s="337"/>
      <c r="G12" s="337"/>
      <c r="H12" s="337"/>
      <c r="I12" s="337"/>
      <c r="J12" s="337"/>
      <c r="K12" s="337"/>
      <c r="L12" s="338"/>
      <c r="M12" s="52"/>
    </row>
    <row r="13" spans="1:13" s="42" customFormat="1" ht="40.5" customHeight="1" hidden="1">
      <c r="A13" s="230"/>
      <c r="B13" s="235" t="s">
        <v>134</v>
      </c>
      <c r="C13" s="232"/>
      <c r="D13" s="236" t="s">
        <v>135</v>
      </c>
      <c r="E13" s="234">
        <v>142</v>
      </c>
      <c r="F13" s="234" t="s">
        <v>51</v>
      </c>
      <c r="G13" s="232"/>
      <c r="H13" s="234" t="s">
        <v>51</v>
      </c>
      <c r="I13" s="234" t="s">
        <v>51</v>
      </c>
      <c r="J13" s="234"/>
      <c r="K13" s="234" t="s">
        <v>51</v>
      </c>
      <c r="L13" s="234" t="s">
        <v>51</v>
      </c>
      <c r="M13" s="52"/>
    </row>
    <row r="14" spans="1:13" s="42" customFormat="1" ht="15.75" hidden="1">
      <c r="A14" s="227"/>
      <c r="B14" s="228" t="s">
        <v>65</v>
      </c>
      <c r="C14" s="336"/>
      <c r="D14" s="337"/>
      <c r="E14" s="337"/>
      <c r="F14" s="337"/>
      <c r="G14" s="337"/>
      <c r="H14" s="337"/>
      <c r="I14" s="337"/>
      <c r="J14" s="337"/>
      <c r="K14" s="337"/>
      <c r="L14" s="338"/>
      <c r="M14" s="52"/>
    </row>
    <row r="15" spans="1:13" s="42" customFormat="1" ht="32.25" customHeight="1" hidden="1">
      <c r="A15" s="230"/>
      <c r="B15" s="235" t="s">
        <v>136</v>
      </c>
      <c r="C15" s="232" t="s">
        <v>118</v>
      </c>
      <c r="D15" s="237" t="s">
        <v>137</v>
      </c>
      <c r="E15" s="238">
        <v>100</v>
      </c>
      <c r="F15" s="238" t="s">
        <v>51</v>
      </c>
      <c r="G15" s="232"/>
      <c r="H15" s="238" t="s">
        <v>51</v>
      </c>
      <c r="I15" s="238" t="s">
        <v>51</v>
      </c>
      <c r="J15" s="238"/>
      <c r="K15" s="238" t="s">
        <v>51</v>
      </c>
      <c r="L15" s="238" t="s">
        <v>51</v>
      </c>
      <c r="M15" s="52"/>
    </row>
    <row r="16" spans="1:13" s="42" customFormat="1" ht="21.75" customHeight="1" hidden="1">
      <c r="A16" s="230"/>
      <c r="B16" s="235"/>
      <c r="C16" s="232"/>
      <c r="D16" s="232"/>
      <c r="E16" s="239"/>
      <c r="F16" s="239"/>
      <c r="G16" s="232"/>
      <c r="H16" s="239"/>
      <c r="I16" s="239"/>
      <c r="J16" s="239"/>
      <c r="K16" s="239"/>
      <c r="L16" s="239"/>
      <c r="M16" s="52"/>
    </row>
    <row r="17" spans="1:13" s="12" customFormat="1" ht="38.25" customHeight="1">
      <c r="A17" s="141" t="s">
        <v>198</v>
      </c>
      <c r="B17" s="164" t="s">
        <v>182</v>
      </c>
      <c r="C17" s="165"/>
      <c r="D17" s="165"/>
      <c r="E17" s="166"/>
      <c r="F17" s="166"/>
      <c r="G17" s="140"/>
      <c r="H17" s="166"/>
      <c r="I17" s="166"/>
      <c r="J17" s="166"/>
      <c r="K17" s="166"/>
      <c r="L17" s="166"/>
      <c r="M17" s="100"/>
    </row>
    <row r="18" spans="1:13" s="12" customFormat="1" ht="15" customHeight="1">
      <c r="A18" s="167"/>
      <c r="B18" s="168" t="s">
        <v>62</v>
      </c>
      <c r="C18" s="100"/>
      <c r="D18" s="100"/>
      <c r="E18" s="313"/>
      <c r="F18" s="314"/>
      <c r="G18" s="100"/>
      <c r="H18" s="313"/>
      <c r="I18" s="314"/>
      <c r="J18" s="171"/>
      <c r="K18" s="313"/>
      <c r="L18" s="314"/>
      <c r="M18" s="100"/>
    </row>
    <row r="19" spans="1:13" s="12" customFormat="1" ht="24.75" customHeight="1">
      <c r="A19" s="141"/>
      <c r="B19" s="138" t="s">
        <v>155</v>
      </c>
      <c r="C19" s="140" t="s">
        <v>142</v>
      </c>
      <c r="D19" s="339" t="s">
        <v>161</v>
      </c>
      <c r="E19" s="139">
        <v>1</v>
      </c>
      <c r="F19" s="139"/>
      <c r="G19" s="139">
        <f>E19</f>
        <v>1</v>
      </c>
      <c r="H19" s="139">
        <v>1</v>
      </c>
      <c r="I19" s="139"/>
      <c r="J19" s="139">
        <f>H19</f>
        <v>1</v>
      </c>
      <c r="K19" s="139">
        <v>1</v>
      </c>
      <c r="L19" s="139"/>
      <c r="M19" s="139">
        <v>1</v>
      </c>
    </row>
    <row r="20" spans="1:13" s="12" customFormat="1" ht="31.5" customHeight="1">
      <c r="A20" s="141"/>
      <c r="B20" s="138" t="s">
        <v>156</v>
      </c>
      <c r="C20" s="140" t="s">
        <v>142</v>
      </c>
      <c r="D20" s="340"/>
      <c r="E20" s="139">
        <v>17</v>
      </c>
      <c r="F20" s="139"/>
      <c r="G20" s="139">
        <f>E20</f>
        <v>17</v>
      </c>
      <c r="H20" s="139">
        <v>17</v>
      </c>
      <c r="I20" s="139"/>
      <c r="J20" s="139">
        <f>H20</f>
        <v>17</v>
      </c>
      <c r="K20" s="139">
        <v>17</v>
      </c>
      <c r="L20" s="139"/>
      <c r="M20" s="139">
        <v>17</v>
      </c>
    </row>
    <row r="21" spans="1:13" s="12" customFormat="1" ht="21.75" customHeight="1">
      <c r="A21" s="141"/>
      <c r="B21" s="138" t="s">
        <v>157</v>
      </c>
      <c r="C21" s="140" t="s">
        <v>142</v>
      </c>
      <c r="D21" s="341"/>
      <c r="E21" s="139">
        <v>6</v>
      </c>
      <c r="F21" s="139"/>
      <c r="G21" s="139">
        <f>E21</f>
        <v>6</v>
      </c>
      <c r="H21" s="139">
        <v>6</v>
      </c>
      <c r="I21" s="139"/>
      <c r="J21" s="139">
        <f>H21</f>
        <v>6</v>
      </c>
      <c r="K21" s="139">
        <v>6</v>
      </c>
      <c r="L21" s="139"/>
      <c r="M21" s="139">
        <v>6</v>
      </c>
    </row>
    <row r="22" spans="1:13" s="12" customFormat="1" ht="72" customHeight="1">
      <c r="A22" s="141"/>
      <c r="B22" s="138" t="s">
        <v>158</v>
      </c>
      <c r="C22" s="140" t="s">
        <v>142</v>
      </c>
      <c r="D22" s="169" t="s">
        <v>162</v>
      </c>
      <c r="E22" s="139">
        <v>6</v>
      </c>
      <c r="F22" s="139"/>
      <c r="G22" s="139">
        <f>E22</f>
        <v>6</v>
      </c>
      <c r="H22" s="139">
        <v>6</v>
      </c>
      <c r="I22" s="139"/>
      <c r="J22" s="139">
        <f>H22</f>
        <v>6</v>
      </c>
      <c r="K22" s="139">
        <v>6</v>
      </c>
      <c r="L22" s="139"/>
      <c r="M22" s="139">
        <v>6</v>
      </c>
    </row>
    <row r="23" spans="1:13" s="12" customFormat="1" ht="59.25" customHeight="1">
      <c r="A23" s="141"/>
      <c r="B23" s="138" t="s">
        <v>159</v>
      </c>
      <c r="C23" s="140" t="s">
        <v>160</v>
      </c>
      <c r="D23" s="169" t="s">
        <v>163</v>
      </c>
      <c r="E23" s="170">
        <v>8.2</v>
      </c>
      <c r="F23" s="139"/>
      <c r="G23" s="170">
        <f>E23</f>
        <v>8.2</v>
      </c>
      <c r="H23" s="170">
        <v>8.2</v>
      </c>
      <c r="I23" s="170"/>
      <c r="J23" s="170">
        <f>H23</f>
        <v>8.2</v>
      </c>
      <c r="K23" s="170">
        <v>8.2</v>
      </c>
      <c r="L23" s="139"/>
      <c r="M23" s="170">
        <v>8.2</v>
      </c>
    </row>
    <row r="24" spans="1:13" s="42" customFormat="1" ht="15.75" hidden="1">
      <c r="A24" s="227"/>
      <c r="B24" s="228" t="s">
        <v>63</v>
      </c>
      <c r="C24" s="336"/>
      <c r="D24" s="337"/>
      <c r="E24" s="337"/>
      <c r="F24" s="337"/>
      <c r="G24" s="337"/>
      <c r="H24" s="337"/>
      <c r="I24" s="337"/>
      <c r="J24" s="337"/>
      <c r="K24" s="337"/>
      <c r="L24" s="338"/>
      <c r="M24" s="52"/>
    </row>
    <row r="25" spans="1:13" s="42" customFormat="1" ht="52.5" customHeight="1" hidden="1">
      <c r="A25" s="230"/>
      <c r="B25" s="47"/>
      <c r="C25" s="232" t="s">
        <v>142</v>
      </c>
      <c r="D25" s="236" t="s">
        <v>143</v>
      </c>
      <c r="E25" s="234"/>
      <c r="F25" s="234"/>
      <c r="G25" s="232"/>
      <c r="H25" s="234"/>
      <c r="I25" s="234"/>
      <c r="J25" s="234"/>
      <c r="K25" s="234"/>
      <c r="L25" s="234"/>
      <c r="M25" s="52"/>
    </row>
    <row r="26" spans="1:13" s="42" customFormat="1" ht="15" hidden="1">
      <c r="A26" s="52"/>
      <c r="B26" s="52"/>
      <c r="C26" s="212"/>
      <c r="D26" s="212"/>
      <c r="E26" s="212"/>
      <c r="F26" s="212"/>
      <c r="G26" s="212"/>
      <c r="H26" s="212"/>
      <c r="I26" s="212"/>
      <c r="J26" s="212"/>
      <c r="K26" s="212"/>
      <c r="L26" s="212"/>
      <c r="M26" s="52"/>
    </row>
    <row r="27" spans="1:13" s="12" customFormat="1" ht="15.75" customHeight="1">
      <c r="A27" s="167"/>
      <c r="B27" s="168" t="s">
        <v>64</v>
      </c>
      <c r="C27" s="313"/>
      <c r="D27" s="348"/>
      <c r="E27" s="348"/>
      <c r="F27" s="348"/>
      <c r="G27" s="348"/>
      <c r="H27" s="348"/>
      <c r="I27" s="348"/>
      <c r="J27" s="348"/>
      <c r="K27" s="348"/>
      <c r="L27" s="314"/>
      <c r="M27" s="100"/>
    </row>
    <row r="28" spans="1:13" s="12" customFormat="1" ht="42" customHeight="1">
      <c r="A28" s="141"/>
      <c r="B28" s="113" t="s">
        <v>164</v>
      </c>
      <c r="C28" s="140" t="s">
        <v>78</v>
      </c>
      <c r="D28" s="172" t="s">
        <v>137</v>
      </c>
      <c r="E28" s="139">
        <f>'2019-2(6.1;6.2;6.3,6.4)'!D20/12</f>
        <v>105949.05250000003</v>
      </c>
      <c r="F28" s="139">
        <f>'2019-2(6.1;6.2;6.3,6.4)'!E20/12</f>
        <v>3443.6858333333334</v>
      </c>
      <c r="G28" s="139">
        <f>E28+F28</f>
        <v>109392.73833333337</v>
      </c>
      <c r="H28" s="139">
        <f>'2019-2(6.1;6.2;6.3,6.4)'!H20/12</f>
        <v>127822.5</v>
      </c>
      <c r="I28" s="139">
        <f>'2019-2(6.1;6.2;6.3,6.4)'!I20/12</f>
        <v>5250</v>
      </c>
      <c r="J28" s="139">
        <f>H28+I28</f>
        <v>133072.5</v>
      </c>
      <c r="K28" s="139">
        <f>'2019-2(6.1;6.2;6.3,6.4)'!L20/12</f>
        <v>141516.66666666666</v>
      </c>
      <c r="L28" s="139">
        <f>'2019-2(6.1;6.2;6.3,6.4)'!M20/12</f>
        <v>441.6666666666667</v>
      </c>
      <c r="M28" s="139">
        <f>K28+L28</f>
        <v>141958.3333333333</v>
      </c>
    </row>
    <row r="29" spans="1:13" s="12" customFormat="1" ht="15.75">
      <c r="A29" s="167"/>
      <c r="B29" s="168" t="s">
        <v>65</v>
      </c>
      <c r="C29" s="313"/>
      <c r="D29" s="348"/>
      <c r="E29" s="348"/>
      <c r="F29" s="348"/>
      <c r="G29" s="348"/>
      <c r="H29" s="348"/>
      <c r="I29" s="348"/>
      <c r="J29" s="348"/>
      <c r="K29" s="348"/>
      <c r="L29" s="314"/>
      <c r="M29" s="100"/>
    </row>
    <row r="30" spans="1:13" s="12" customFormat="1" ht="39" customHeight="1">
      <c r="A30" s="141"/>
      <c r="B30" s="137" t="s">
        <v>165</v>
      </c>
      <c r="C30" s="140" t="s">
        <v>118</v>
      </c>
      <c r="D30" s="173" t="s">
        <v>137</v>
      </c>
      <c r="E30" s="170">
        <v>100</v>
      </c>
      <c r="F30" s="170">
        <v>100</v>
      </c>
      <c r="G30" s="170">
        <f>E30</f>
        <v>100</v>
      </c>
      <c r="H30" s="170">
        <v>100</v>
      </c>
      <c r="I30" s="170">
        <v>100</v>
      </c>
      <c r="J30" s="170">
        <f>H30</f>
        <v>100</v>
      </c>
      <c r="K30" s="170">
        <v>100</v>
      </c>
      <c r="L30" s="170">
        <v>100</v>
      </c>
      <c r="M30" s="170">
        <f>K30</f>
        <v>100</v>
      </c>
    </row>
    <row r="31" spans="1:12" s="42" customFormat="1" ht="108.75" customHeight="1" hidden="1">
      <c r="A31" s="232"/>
      <c r="B31" s="240"/>
      <c r="C31" s="241"/>
      <c r="D31" s="241"/>
      <c r="E31" s="242"/>
      <c r="F31" s="242"/>
      <c r="G31" s="232"/>
      <c r="H31" s="242"/>
      <c r="I31" s="242"/>
      <c r="J31" s="242"/>
      <c r="K31" s="242"/>
      <c r="L31" s="242"/>
    </row>
    <row r="32" spans="1:12" s="42" customFormat="1" ht="15.75" hidden="1">
      <c r="A32" s="227"/>
      <c r="B32" s="228" t="s">
        <v>62</v>
      </c>
      <c r="C32" s="52"/>
      <c r="D32" s="52"/>
      <c r="E32" s="336"/>
      <c r="F32" s="338"/>
      <c r="G32" s="52"/>
      <c r="H32" s="336"/>
      <c r="I32" s="338"/>
      <c r="J32" s="229"/>
      <c r="K32" s="336"/>
      <c r="L32" s="338"/>
    </row>
    <row r="33" spans="1:12" s="42" customFormat="1" ht="64.5" customHeight="1" hidden="1">
      <c r="A33" s="230"/>
      <c r="B33" s="243" t="s">
        <v>140</v>
      </c>
      <c r="C33" s="232" t="s">
        <v>78</v>
      </c>
      <c r="D33" s="244" t="s">
        <v>139</v>
      </c>
      <c r="E33" s="234"/>
      <c r="F33" s="234"/>
      <c r="G33" s="232"/>
      <c r="H33" s="234"/>
      <c r="I33" s="234"/>
      <c r="J33" s="234"/>
      <c r="K33" s="234"/>
      <c r="L33" s="234"/>
    </row>
    <row r="34" spans="1:12" s="42" customFormat="1" ht="15.75" hidden="1">
      <c r="A34" s="227"/>
      <c r="B34" s="228" t="s">
        <v>63</v>
      </c>
      <c r="C34" s="336"/>
      <c r="D34" s="337"/>
      <c r="E34" s="337"/>
      <c r="F34" s="337"/>
      <c r="G34" s="337"/>
      <c r="H34" s="337"/>
      <c r="I34" s="337"/>
      <c r="J34" s="337"/>
      <c r="K34" s="337"/>
      <c r="L34" s="338"/>
    </row>
    <row r="35" spans="1:12" s="42" customFormat="1" ht="52.5" customHeight="1" hidden="1">
      <c r="A35" s="230"/>
      <c r="B35" s="47" t="s">
        <v>141</v>
      </c>
      <c r="C35" s="232" t="s">
        <v>142</v>
      </c>
      <c r="D35" s="236" t="s">
        <v>143</v>
      </c>
      <c r="E35" s="234">
        <v>1</v>
      </c>
      <c r="F35" s="234"/>
      <c r="G35" s="232"/>
      <c r="H35" s="234">
        <v>7</v>
      </c>
      <c r="I35" s="234"/>
      <c r="J35" s="234"/>
      <c r="K35" s="234"/>
      <c r="L35" s="234"/>
    </row>
    <row r="36" spans="1:12" s="42" customFormat="1" ht="15" hidden="1">
      <c r="A36" s="52"/>
      <c r="B36" s="52"/>
      <c r="C36" s="212"/>
      <c r="D36" s="212"/>
      <c r="E36" s="212"/>
      <c r="F36" s="212"/>
      <c r="G36" s="212"/>
      <c r="H36" s="212"/>
      <c r="I36" s="212"/>
      <c r="J36" s="212"/>
      <c r="K36" s="212"/>
      <c r="L36" s="212"/>
    </row>
    <row r="37" spans="1:12" s="42" customFormat="1" ht="21" customHeight="1" hidden="1">
      <c r="A37" s="227"/>
      <c r="B37" s="228" t="s">
        <v>64</v>
      </c>
      <c r="C37" s="336"/>
      <c r="D37" s="337"/>
      <c r="E37" s="337"/>
      <c r="F37" s="337"/>
      <c r="G37" s="337"/>
      <c r="H37" s="337"/>
      <c r="I37" s="337"/>
      <c r="J37" s="337"/>
      <c r="K37" s="337"/>
      <c r="L37" s="338"/>
    </row>
    <row r="38" spans="1:12" s="42" customFormat="1" ht="34.5" customHeight="1" hidden="1">
      <c r="A38" s="230"/>
      <c r="B38" s="47" t="s">
        <v>144</v>
      </c>
      <c r="C38" s="232" t="s">
        <v>78</v>
      </c>
      <c r="D38" s="233" t="s">
        <v>137</v>
      </c>
      <c r="E38" s="234">
        <f>E33/E35</f>
        <v>0</v>
      </c>
      <c r="F38" s="234"/>
      <c r="G38" s="232"/>
      <c r="H38" s="234">
        <f>H33/H35</f>
        <v>0</v>
      </c>
      <c r="I38" s="234"/>
      <c r="J38" s="234"/>
      <c r="K38" s="234"/>
      <c r="L38" s="234"/>
    </row>
    <row r="39" spans="1:12" s="42" customFormat="1" ht="15.75" hidden="1">
      <c r="A39" s="227"/>
      <c r="B39" s="228" t="s">
        <v>65</v>
      </c>
      <c r="C39" s="336"/>
      <c r="D39" s="337"/>
      <c r="E39" s="337"/>
      <c r="F39" s="337"/>
      <c r="G39" s="337"/>
      <c r="H39" s="337"/>
      <c r="I39" s="337"/>
      <c r="J39" s="337"/>
      <c r="K39" s="337"/>
      <c r="L39" s="338"/>
    </row>
    <row r="40" spans="1:12" s="42" customFormat="1" ht="39" customHeight="1" hidden="1">
      <c r="A40" s="230"/>
      <c r="B40" s="235" t="s">
        <v>145</v>
      </c>
      <c r="C40" s="232" t="s">
        <v>118</v>
      </c>
      <c r="D40" s="244" t="s">
        <v>137</v>
      </c>
      <c r="E40" s="238">
        <v>97</v>
      </c>
      <c r="F40" s="238"/>
      <c r="G40" s="232"/>
      <c r="H40" s="238">
        <v>160</v>
      </c>
      <c r="I40" s="238"/>
      <c r="J40" s="238"/>
      <c r="K40" s="238"/>
      <c r="L40" s="238"/>
    </row>
    <row r="41" spans="1:12" s="42" customFormat="1" ht="36.75" customHeight="1" hidden="1">
      <c r="A41" s="245"/>
      <c r="B41" s="246"/>
      <c r="C41" s="324"/>
      <c r="D41" s="304"/>
      <c r="E41" s="304"/>
      <c r="F41" s="304"/>
      <c r="G41" s="304"/>
      <c r="H41" s="304"/>
      <c r="I41" s="304"/>
      <c r="J41" s="304"/>
      <c r="K41" s="304"/>
      <c r="L41" s="305"/>
    </row>
    <row r="42" spans="1:12" s="42" customFormat="1" ht="38.25" customHeight="1" hidden="1">
      <c r="A42" s="232"/>
      <c r="B42" s="240" t="s">
        <v>131</v>
      </c>
      <c r="C42" s="241"/>
      <c r="D42" s="241"/>
      <c r="E42" s="242"/>
      <c r="F42" s="242"/>
      <c r="G42" s="232"/>
      <c r="H42" s="242"/>
      <c r="I42" s="242"/>
      <c r="J42" s="242"/>
      <c r="K42" s="242"/>
      <c r="L42" s="242"/>
    </row>
    <row r="43" spans="1:12" s="42" customFormat="1" ht="15.75" hidden="1">
      <c r="A43" s="227"/>
      <c r="B43" s="228" t="s">
        <v>62</v>
      </c>
      <c r="C43" s="52"/>
      <c r="D43" s="52"/>
      <c r="E43" s="336"/>
      <c r="F43" s="338"/>
      <c r="G43" s="52"/>
      <c r="H43" s="336"/>
      <c r="I43" s="338"/>
      <c r="J43" s="229"/>
      <c r="K43" s="336"/>
      <c r="L43" s="338"/>
    </row>
    <row r="44" spans="1:12" s="42" customFormat="1" ht="56.25" customHeight="1" hidden="1">
      <c r="A44" s="230"/>
      <c r="B44" s="231" t="s">
        <v>132</v>
      </c>
      <c r="C44" s="232" t="s">
        <v>78</v>
      </c>
      <c r="D44" s="233" t="s">
        <v>133</v>
      </c>
      <c r="E44" s="234"/>
      <c r="F44" s="234"/>
      <c r="G44" s="232"/>
      <c r="H44" s="234"/>
      <c r="I44" s="234"/>
      <c r="J44" s="234"/>
      <c r="K44" s="234"/>
      <c r="L44" s="234"/>
    </row>
    <row r="45" spans="1:12" s="42" customFormat="1" ht="15.75" hidden="1">
      <c r="A45" s="227"/>
      <c r="B45" s="228" t="s">
        <v>63</v>
      </c>
      <c r="C45" s="336"/>
      <c r="D45" s="337"/>
      <c r="E45" s="337"/>
      <c r="F45" s="337"/>
      <c r="G45" s="337"/>
      <c r="H45" s="337"/>
      <c r="I45" s="337"/>
      <c r="J45" s="337"/>
      <c r="K45" s="337"/>
      <c r="L45" s="338"/>
    </row>
    <row r="46" spans="1:12" s="42" customFormat="1" ht="52.5" customHeight="1" hidden="1">
      <c r="A46" s="230"/>
      <c r="B46" s="235" t="s">
        <v>134</v>
      </c>
      <c r="C46" s="232"/>
      <c r="D46" s="236" t="s">
        <v>135</v>
      </c>
      <c r="E46" s="234"/>
      <c r="F46" s="234"/>
      <c r="G46" s="232"/>
      <c r="H46" s="234"/>
      <c r="I46" s="234"/>
      <c r="J46" s="234"/>
      <c r="K46" s="234"/>
      <c r="L46" s="234"/>
    </row>
    <row r="47" spans="1:12" s="42" customFormat="1" ht="15.75" hidden="1">
      <c r="A47" s="227"/>
      <c r="B47" s="228" t="s">
        <v>65</v>
      </c>
      <c r="C47" s="336"/>
      <c r="D47" s="337"/>
      <c r="E47" s="337"/>
      <c r="F47" s="337"/>
      <c r="G47" s="337"/>
      <c r="H47" s="337"/>
      <c r="I47" s="337"/>
      <c r="J47" s="337"/>
      <c r="K47" s="337"/>
      <c r="L47" s="338"/>
    </row>
    <row r="48" spans="1:12" s="42" customFormat="1" ht="39" customHeight="1" hidden="1">
      <c r="A48" s="230"/>
      <c r="B48" s="235" t="s">
        <v>136</v>
      </c>
      <c r="C48" s="232" t="s">
        <v>118</v>
      </c>
      <c r="D48" s="237" t="s">
        <v>137</v>
      </c>
      <c r="E48" s="238">
        <v>100</v>
      </c>
      <c r="F48" s="238"/>
      <c r="G48" s="232"/>
      <c r="H48" s="238"/>
      <c r="I48" s="238"/>
      <c r="J48" s="238"/>
      <c r="K48" s="238"/>
      <c r="L48" s="238"/>
    </row>
    <row r="49" spans="1:12" s="42" customFormat="1" ht="36.75" customHeight="1" hidden="1">
      <c r="A49" s="245"/>
      <c r="B49" s="246"/>
      <c r="C49" s="324"/>
      <c r="D49" s="304"/>
      <c r="E49" s="304"/>
      <c r="F49" s="304"/>
      <c r="G49" s="304"/>
      <c r="H49" s="304"/>
      <c r="I49" s="304"/>
      <c r="J49" s="304"/>
      <c r="K49" s="304"/>
      <c r="L49" s="305"/>
    </row>
    <row r="50" spans="1:12" s="42" customFormat="1" ht="53.25" customHeight="1" hidden="1">
      <c r="A50" s="232"/>
      <c r="B50" s="240" t="s">
        <v>138</v>
      </c>
      <c r="C50" s="241"/>
      <c r="D50" s="241"/>
      <c r="E50" s="242"/>
      <c r="F50" s="242"/>
      <c r="G50" s="232"/>
      <c r="H50" s="242"/>
      <c r="I50" s="242"/>
      <c r="J50" s="242"/>
      <c r="K50" s="242"/>
      <c r="L50" s="242"/>
    </row>
    <row r="51" spans="1:12" s="42" customFormat="1" ht="15.75" hidden="1">
      <c r="A51" s="227"/>
      <c r="B51" s="228" t="s">
        <v>62</v>
      </c>
      <c r="C51" s="52"/>
      <c r="D51" s="52"/>
      <c r="E51" s="336"/>
      <c r="F51" s="338"/>
      <c r="G51" s="52"/>
      <c r="H51" s="336"/>
      <c r="I51" s="338"/>
      <c r="J51" s="229"/>
      <c r="K51" s="336"/>
      <c r="L51" s="338"/>
    </row>
    <row r="52" spans="1:12" s="42" customFormat="1" ht="64.5" customHeight="1" hidden="1">
      <c r="A52" s="230"/>
      <c r="B52" s="243" t="s">
        <v>140</v>
      </c>
      <c r="C52" s="232" t="s">
        <v>78</v>
      </c>
      <c r="D52" s="244" t="s">
        <v>147</v>
      </c>
      <c r="E52" s="234"/>
      <c r="F52" s="234"/>
      <c r="G52" s="232"/>
      <c r="H52" s="234"/>
      <c r="I52" s="234"/>
      <c r="J52" s="234"/>
      <c r="K52" s="234">
        <v>98000</v>
      </c>
      <c r="L52" s="234"/>
    </row>
    <row r="53" spans="1:12" s="42" customFormat="1" ht="15.75" hidden="1">
      <c r="A53" s="227"/>
      <c r="B53" s="228" t="s">
        <v>63</v>
      </c>
      <c r="C53" s="336"/>
      <c r="D53" s="337"/>
      <c r="E53" s="337"/>
      <c r="F53" s="337"/>
      <c r="G53" s="337"/>
      <c r="H53" s="337"/>
      <c r="I53" s="337"/>
      <c r="J53" s="337"/>
      <c r="K53" s="337"/>
      <c r="L53" s="338"/>
    </row>
    <row r="54" spans="1:12" s="42" customFormat="1" ht="52.5" customHeight="1" hidden="1">
      <c r="A54" s="230"/>
      <c r="B54" s="47" t="s">
        <v>141</v>
      </c>
      <c r="C54" s="232" t="s">
        <v>142</v>
      </c>
      <c r="D54" s="236" t="s">
        <v>143</v>
      </c>
      <c r="E54" s="234"/>
      <c r="F54" s="234"/>
      <c r="G54" s="232"/>
      <c r="H54" s="234"/>
      <c r="I54" s="234"/>
      <c r="J54" s="234"/>
      <c r="K54" s="234">
        <v>1</v>
      </c>
      <c r="L54" s="234"/>
    </row>
    <row r="55" spans="1:12" s="42" customFormat="1" ht="15" hidden="1">
      <c r="A55" s="52"/>
      <c r="B55" s="52"/>
      <c r="C55" s="212"/>
      <c r="D55" s="212"/>
      <c r="E55" s="212"/>
      <c r="F55" s="212"/>
      <c r="G55" s="212"/>
      <c r="H55" s="212"/>
      <c r="I55" s="212"/>
      <c r="J55" s="212"/>
      <c r="K55" s="212"/>
      <c r="L55" s="212"/>
    </row>
    <row r="56" spans="1:12" s="42" customFormat="1" ht="21" customHeight="1" hidden="1">
      <c r="A56" s="227"/>
      <c r="B56" s="228" t="s">
        <v>64</v>
      </c>
      <c r="C56" s="336"/>
      <c r="D56" s="337"/>
      <c r="E56" s="337"/>
      <c r="F56" s="337"/>
      <c r="G56" s="337"/>
      <c r="H56" s="337"/>
      <c r="I56" s="337"/>
      <c r="J56" s="337"/>
      <c r="K56" s="337"/>
      <c r="L56" s="338"/>
    </row>
    <row r="57" spans="1:12" s="42" customFormat="1" ht="34.5" customHeight="1" hidden="1">
      <c r="A57" s="230"/>
      <c r="B57" s="47" t="s">
        <v>144</v>
      </c>
      <c r="C57" s="232" t="s">
        <v>78</v>
      </c>
      <c r="D57" s="233" t="s">
        <v>137</v>
      </c>
      <c r="E57" s="234"/>
      <c r="F57" s="234"/>
      <c r="G57" s="232"/>
      <c r="H57" s="234"/>
      <c r="I57" s="234"/>
      <c r="J57" s="234"/>
      <c r="K57" s="234">
        <f>K52/K54</f>
        <v>98000</v>
      </c>
      <c r="L57" s="234"/>
    </row>
    <row r="58" spans="1:12" s="42" customFormat="1" ht="15.75" hidden="1">
      <c r="A58" s="227"/>
      <c r="B58" s="228" t="s">
        <v>65</v>
      </c>
      <c r="C58" s="336"/>
      <c r="D58" s="337"/>
      <c r="E58" s="337"/>
      <c r="F58" s="337"/>
      <c r="G58" s="337"/>
      <c r="H58" s="337"/>
      <c r="I58" s="337"/>
      <c r="J58" s="337"/>
      <c r="K58" s="337"/>
      <c r="L58" s="338"/>
    </row>
    <row r="59" spans="1:12" s="42" customFormat="1" ht="39" customHeight="1" hidden="1">
      <c r="A59" s="230"/>
      <c r="B59" s="235" t="s">
        <v>145</v>
      </c>
      <c r="C59" s="232" t="s">
        <v>118</v>
      </c>
      <c r="D59" s="244" t="s">
        <v>137</v>
      </c>
      <c r="E59" s="238"/>
      <c r="F59" s="238"/>
      <c r="G59" s="232"/>
      <c r="H59" s="238"/>
      <c r="I59" s="238"/>
      <c r="J59" s="238"/>
      <c r="K59" s="238">
        <v>100</v>
      </c>
      <c r="L59" s="238"/>
    </row>
    <row r="60" spans="1:12" s="42" customFormat="1" ht="53.25" customHeight="1" hidden="1">
      <c r="A60" s="232"/>
      <c r="B60" s="240" t="s">
        <v>146</v>
      </c>
      <c r="C60" s="241"/>
      <c r="D60" s="241"/>
      <c r="E60" s="242"/>
      <c r="F60" s="242"/>
      <c r="G60" s="232"/>
      <c r="H60" s="242"/>
      <c r="I60" s="242"/>
      <c r="J60" s="242"/>
      <c r="K60" s="242"/>
      <c r="L60" s="242"/>
    </row>
    <row r="61" spans="1:12" s="42" customFormat="1" ht="15.75" hidden="1">
      <c r="A61" s="227"/>
      <c r="B61" s="228" t="s">
        <v>62</v>
      </c>
      <c r="C61" s="52"/>
      <c r="D61" s="52"/>
      <c r="E61" s="336"/>
      <c r="F61" s="338"/>
      <c r="G61" s="52"/>
      <c r="H61" s="336"/>
      <c r="I61" s="338"/>
      <c r="J61" s="229"/>
      <c r="K61" s="336"/>
      <c r="L61" s="338"/>
    </row>
    <row r="62" spans="1:12" s="42" customFormat="1" ht="64.5" customHeight="1" hidden="1">
      <c r="A62" s="230"/>
      <c r="B62" s="243" t="s">
        <v>140</v>
      </c>
      <c r="C62" s="232" t="s">
        <v>78</v>
      </c>
      <c r="D62" s="244" t="s">
        <v>147</v>
      </c>
      <c r="E62" s="234"/>
      <c r="F62" s="234"/>
      <c r="G62" s="232"/>
      <c r="H62" s="234"/>
      <c r="I62" s="234"/>
      <c r="J62" s="234"/>
      <c r="K62" s="234">
        <v>60000</v>
      </c>
      <c r="L62" s="234"/>
    </row>
    <row r="63" spans="1:12" s="42" customFormat="1" ht="15.75" hidden="1">
      <c r="A63" s="227"/>
      <c r="B63" s="228" t="s">
        <v>63</v>
      </c>
      <c r="C63" s="336"/>
      <c r="D63" s="337"/>
      <c r="E63" s="337"/>
      <c r="F63" s="337"/>
      <c r="G63" s="337"/>
      <c r="H63" s="337"/>
      <c r="I63" s="337"/>
      <c r="J63" s="337"/>
      <c r="K63" s="337"/>
      <c r="L63" s="338"/>
    </row>
    <row r="64" spans="1:12" s="42" customFormat="1" ht="52.5" customHeight="1" hidden="1">
      <c r="A64" s="230"/>
      <c r="B64" s="47" t="s">
        <v>141</v>
      </c>
      <c r="C64" s="232" t="s">
        <v>142</v>
      </c>
      <c r="D64" s="236" t="s">
        <v>143</v>
      </c>
      <c r="E64" s="234"/>
      <c r="F64" s="234"/>
      <c r="G64" s="232"/>
      <c r="H64" s="234"/>
      <c r="I64" s="234"/>
      <c r="J64" s="234"/>
      <c r="K64" s="234">
        <v>1</v>
      </c>
      <c r="L64" s="234"/>
    </row>
    <row r="65" spans="1:12" s="42" customFormat="1" ht="15" hidden="1">
      <c r="A65" s="52"/>
      <c r="B65" s="52"/>
      <c r="C65" s="212"/>
      <c r="D65" s="212"/>
      <c r="E65" s="212"/>
      <c r="F65" s="212"/>
      <c r="G65" s="212"/>
      <c r="H65" s="212"/>
      <c r="I65" s="212"/>
      <c r="J65" s="212"/>
      <c r="K65" s="212"/>
      <c r="L65" s="212"/>
    </row>
    <row r="66" spans="1:12" s="42" customFormat="1" ht="21" customHeight="1" hidden="1">
      <c r="A66" s="227"/>
      <c r="B66" s="228" t="s">
        <v>64</v>
      </c>
      <c r="C66" s="336"/>
      <c r="D66" s="337"/>
      <c r="E66" s="337"/>
      <c r="F66" s="337"/>
      <c r="G66" s="337"/>
      <c r="H66" s="337"/>
      <c r="I66" s="337"/>
      <c r="J66" s="337"/>
      <c r="K66" s="337"/>
      <c r="L66" s="338"/>
    </row>
    <row r="67" spans="1:12" s="42" customFormat="1" ht="34.5" customHeight="1" hidden="1">
      <c r="A67" s="230"/>
      <c r="B67" s="47" t="s">
        <v>144</v>
      </c>
      <c r="C67" s="232" t="s">
        <v>78</v>
      </c>
      <c r="D67" s="233" t="s">
        <v>137</v>
      </c>
      <c r="E67" s="234"/>
      <c r="F67" s="234"/>
      <c r="G67" s="232"/>
      <c r="H67" s="234"/>
      <c r="I67" s="234"/>
      <c r="J67" s="234"/>
      <c r="K67" s="234">
        <f>K62/K64</f>
        <v>60000</v>
      </c>
      <c r="L67" s="234"/>
    </row>
    <row r="68" spans="1:12" s="42" customFormat="1" ht="15.75" hidden="1">
      <c r="A68" s="227"/>
      <c r="B68" s="228" t="s">
        <v>65</v>
      </c>
      <c r="C68" s="336"/>
      <c r="D68" s="337"/>
      <c r="E68" s="337"/>
      <c r="F68" s="337"/>
      <c r="G68" s="337"/>
      <c r="H68" s="337"/>
      <c r="I68" s="337"/>
      <c r="J68" s="337"/>
      <c r="K68" s="337"/>
      <c r="L68" s="338"/>
    </row>
    <row r="69" spans="1:12" s="42" customFormat="1" ht="39" customHeight="1" hidden="1">
      <c r="A69" s="230"/>
      <c r="B69" s="235" t="s">
        <v>145</v>
      </c>
      <c r="C69" s="232" t="s">
        <v>118</v>
      </c>
      <c r="D69" s="244" t="s">
        <v>137</v>
      </c>
      <c r="E69" s="238"/>
      <c r="F69" s="238"/>
      <c r="G69" s="232"/>
      <c r="H69" s="238"/>
      <c r="I69" s="238"/>
      <c r="J69" s="238"/>
      <c r="K69" s="238">
        <v>100</v>
      </c>
      <c r="L69" s="238"/>
    </row>
    <row r="70" spans="1:12" s="42" customFormat="1" ht="72.75" customHeight="1" hidden="1">
      <c r="A70" s="232"/>
      <c r="B70" s="240"/>
      <c r="C70" s="241"/>
      <c r="D70" s="241"/>
      <c r="E70" s="242"/>
      <c r="F70" s="242"/>
      <c r="G70" s="232"/>
      <c r="H70" s="242"/>
      <c r="I70" s="242"/>
      <c r="J70" s="242"/>
      <c r="K70" s="242"/>
      <c r="L70" s="242"/>
    </row>
    <row r="71" spans="1:12" s="42" customFormat="1" ht="15.75" hidden="1">
      <c r="A71" s="227"/>
      <c r="B71" s="228" t="s">
        <v>62</v>
      </c>
      <c r="C71" s="52"/>
      <c r="D71" s="52"/>
      <c r="E71" s="336"/>
      <c r="F71" s="338"/>
      <c r="G71" s="52"/>
      <c r="H71" s="336"/>
      <c r="I71" s="338"/>
      <c r="J71" s="229"/>
      <c r="K71" s="336"/>
      <c r="L71" s="338"/>
    </row>
    <row r="72" spans="1:12" s="42" customFormat="1" ht="64.5" customHeight="1" hidden="1">
      <c r="A72" s="230"/>
      <c r="B72" s="243" t="s">
        <v>140</v>
      </c>
      <c r="C72" s="232" t="s">
        <v>78</v>
      </c>
      <c r="D72" s="244" t="s">
        <v>147</v>
      </c>
      <c r="E72" s="234"/>
      <c r="F72" s="234"/>
      <c r="G72" s="232"/>
      <c r="H72" s="234"/>
      <c r="I72" s="234"/>
      <c r="J72" s="234"/>
      <c r="K72" s="234"/>
      <c r="L72" s="234"/>
    </row>
    <row r="73" spans="1:12" s="42" customFormat="1" ht="15.75" hidden="1">
      <c r="A73" s="227"/>
      <c r="B73" s="228" t="s">
        <v>63</v>
      </c>
      <c r="C73" s="336"/>
      <c r="D73" s="337"/>
      <c r="E73" s="337"/>
      <c r="F73" s="337"/>
      <c r="G73" s="337"/>
      <c r="H73" s="337"/>
      <c r="I73" s="337"/>
      <c r="J73" s="337"/>
      <c r="K73" s="337"/>
      <c r="L73" s="338"/>
    </row>
    <row r="74" spans="1:12" s="42" customFormat="1" ht="52.5" customHeight="1" hidden="1">
      <c r="A74" s="230"/>
      <c r="B74" s="47" t="s">
        <v>141</v>
      </c>
      <c r="C74" s="232" t="s">
        <v>142</v>
      </c>
      <c r="D74" s="236" t="s">
        <v>143</v>
      </c>
      <c r="E74" s="234"/>
      <c r="F74" s="234"/>
      <c r="G74" s="232"/>
      <c r="H74" s="234"/>
      <c r="I74" s="234"/>
      <c r="J74" s="234"/>
      <c r="K74" s="234"/>
      <c r="L74" s="234"/>
    </row>
    <row r="75" spans="1:12" s="42" customFormat="1" ht="15" hidden="1">
      <c r="A75" s="52"/>
      <c r="B75" s="52"/>
      <c r="C75" s="212"/>
      <c r="D75" s="212"/>
      <c r="E75" s="212"/>
      <c r="F75" s="212"/>
      <c r="G75" s="212"/>
      <c r="H75" s="212"/>
      <c r="I75" s="212"/>
      <c r="J75" s="212"/>
      <c r="K75" s="212"/>
      <c r="L75" s="212"/>
    </row>
    <row r="76" spans="1:12" s="42" customFormat="1" ht="21" customHeight="1" hidden="1">
      <c r="A76" s="227"/>
      <c r="B76" s="228" t="s">
        <v>64</v>
      </c>
      <c r="C76" s="336"/>
      <c r="D76" s="337"/>
      <c r="E76" s="337"/>
      <c r="F76" s="337"/>
      <c r="G76" s="337"/>
      <c r="H76" s="337"/>
      <c r="I76" s="337"/>
      <c r="J76" s="337"/>
      <c r="K76" s="337"/>
      <c r="L76" s="338"/>
    </row>
    <row r="77" spans="1:12" s="42" customFormat="1" ht="34.5" customHeight="1" hidden="1">
      <c r="A77" s="230"/>
      <c r="B77" s="47" t="s">
        <v>144</v>
      </c>
      <c r="C77" s="232" t="s">
        <v>78</v>
      </c>
      <c r="D77" s="233" t="s">
        <v>137</v>
      </c>
      <c r="E77" s="234"/>
      <c r="F77" s="234"/>
      <c r="G77" s="232"/>
      <c r="H77" s="234"/>
      <c r="I77" s="234"/>
      <c r="J77" s="234"/>
      <c r="K77" s="234" t="e">
        <f>K72/K74</f>
        <v>#DIV/0!</v>
      </c>
      <c r="L77" s="234"/>
    </row>
    <row r="78" spans="1:12" s="42" customFormat="1" ht="15.75" hidden="1">
      <c r="A78" s="227"/>
      <c r="B78" s="228" t="s">
        <v>65</v>
      </c>
      <c r="C78" s="336"/>
      <c r="D78" s="337"/>
      <c r="E78" s="337"/>
      <c r="F78" s="337"/>
      <c r="G78" s="337"/>
      <c r="H78" s="337"/>
      <c r="I78" s="337"/>
      <c r="J78" s="337"/>
      <c r="K78" s="337"/>
      <c r="L78" s="338"/>
    </row>
    <row r="79" spans="1:12" s="42" customFormat="1" ht="39" customHeight="1" hidden="1">
      <c r="A79" s="230"/>
      <c r="B79" s="235" t="s">
        <v>145</v>
      </c>
      <c r="C79" s="232" t="s">
        <v>118</v>
      </c>
      <c r="D79" s="244" t="s">
        <v>137</v>
      </c>
      <c r="E79" s="238"/>
      <c r="F79" s="238"/>
      <c r="G79" s="232"/>
      <c r="H79" s="238"/>
      <c r="I79" s="238"/>
      <c r="J79" s="238"/>
      <c r="K79" s="247" t="e">
        <f>K77/H28</f>
        <v>#DIV/0!</v>
      </c>
      <c r="L79" s="238"/>
    </row>
    <row r="80" spans="1:12" s="42" customFormat="1" ht="108.75" customHeight="1" hidden="1">
      <c r="A80" s="232"/>
      <c r="B80" s="240"/>
      <c r="C80" s="241"/>
      <c r="D80" s="241"/>
      <c r="E80" s="242"/>
      <c r="F80" s="242"/>
      <c r="G80" s="232"/>
      <c r="H80" s="242"/>
      <c r="I80" s="242"/>
      <c r="J80" s="242"/>
      <c r="K80" s="242"/>
      <c r="L80" s="242"/>
    </row>
    <row r="81" spans="1:12" s="42" customFormat="1" ht="15.75" hidden="1">
      <c r="A81" s="227"/>
      <c r="B81" s="228" t="s">
        <v>62</v>
      </c>
      <c r="C81" s="52"/>
      <c r="D81" s="52"/>
      <c r="E81" s="336"/>
      <c r="F81" s="338"/>
      <c r="G81" s="52"/>
      <c r="H81" s="336"/>
      <c r="I81" s="338"/>
      <c r="J81" s="229"/>
      <c r="K81" s="336"/>
      <c r="L81" s="338"/>
    </row>
    <row r="82" spans="1:12" s="42" customFormat="1" ht="64.5" customHeight="1" hidden="1">
      <c r="A82" s="230"/>
      <c r="B82" s="243" t="s">
        <v>140</v>
      </c>
      <c r="C82" s="232" t="s">
        <v>78</v>
      </c>
      <c r="D82" s="244" t="s">
        <v>147</v>
      </c>
      <c r="E82" s="234"/>
      <c r="F82" s="234"/>
      <c r="G82" s="232"/>
      <c r="H82" s="234"/>
      <c r="I82" s="234"/>
      <c r="J82" s="234"/>
      <c r="K82" s="234"/>
      <c r="L82" s="234"/>
    </row>
    <row r="83" spans="1:12" s="42" customFormat="1" ht="15.75" hidden="1">
      <c r="A83" s="227"/>
      <c r="B83" s="228" t="s">
        <v>63</v>
      </c>
      <c r="C83" s="336"/>
      <c r="D83" s="337"/>
      <c r="E83" s="337"/>
      <c r="F83" s="337"/>
      <c r="G83" s="337"/>
      <c r="H83" s="337"/>
      <c r="I83" s="337"/>
      <c r="J83" s="337"/>
      <c r="K83" s="337"/>
      <c r="L83" s="338"/>
    </row>
    <row r="84" spans="1:12" s="42" customFormat="1" ht="52.5" customHeight="1" hidden="1">
      <c r="A84" s="230"/>
      <c r="B84" s="47" t="s">
        <v>141</v>
      </c>
      <c r="C84" s="232" t="s">
        <v>142</v>
      </c>
      <c r="D84" s="236" t="s">
        <v>143</v>
      </c>
      <c r="E84" s="234"/>
      <c r="F84" s="234"/>
      <c r="G84" s="232"/>
      <c r="H84" s="234"/>
      <c r="I84" s="234"/>
      <c r="J84" s="234"/>
      <c r="K84" s="234"/>
      <c r="L84" s="234"/>
    </row>
    <row r="85" spans="1:12" s="42" customFormat="1" ht="15" hidden="1">
      <c r="A85" s="52"/>
      <c r="B85" s="52"/>
      <c r="C85" s="212"/>
      <c r="D85" s="212"/>
      <c r="E85" s="212"/>
      <c r="F85" s="212"/>
      <c r="G85" s="212"/>
      <c r="H85" s="212"/>
      <c r="I85" s="212"/>
      <c r="J85" s="212"/>
      <c r="K85" s="212"/>
      <c r="L85" s="212"/>
    </row>
    <row r="86" spans="1:12" s="42" customFormat="1" ht="21" customHeight="1" hidden="1">
      <c r="A86" s="227"/>
      <c r="B86" s="228" t="s">
        <v>64</v>
      </c>
      <c r="C86" s="336"/>
      <c r="D86" s="337"/>
      <c r="E86" s="337"/>
      <c r="F86" s="337"/>
      <c r="G86" s="337"/>
      <c r="H86" s="337"/>
      <c r="I86" s="337"/>
      <c r="J86" s="337"/>
      <c r="K86" s="337"/>
      <c r="L86" s="338"/>
    </row>
    <row r="87" spans="1:12" s="42" customFormat="1" ht="34.5" customHeight="1" hidden="1">
      <c r="A87" s="230"/>
      <c r="B87" s="47" t="s">
        <v>144</v>
      </c>
      <c r="C87" s="232" t="s">
        <v>78</v>
      </c>
      <c r="D87" s="233" t="s">
        <v>137</v>
      </c>
      <c r="E87" s="234"/>
      <c r="F87" s="234"/>
      <c r="G87" s="232"/>
      <c r="H87" s="234"/>
      <c r="I87" s="234"/>
      <c r="J87" s="234"/>
      <c r="K87" s="234" t="e">
        <f>K82/K84</f>
        <v>#DIV/0!</v>
      </c>
      <c r="L87" s="234"/>
    </row>
    <row r="88" spans="1:12" s="42" customFormat="1" ht="15.75" hidden="1">
      <c r="A88" s="227"/>
      <c r="B88" s="228" t="s">
        <v>65</v>
      </c>
      <c r="C88" s="336"/>
      <c r="D88" s="337"/>
      <c r="E88" s="337"/>
      <c r="F88" s="337"/>
      <c r="G88" s="337"/>
      <c r="H88" s="337"/>
      <c r="I88" s="337"/>
      <c r="J88" s="337"/>
      <c r="K88" s="337"/>
      <c r="L88" s="338"/>
    </row>
    <row r="89" spans="1:12" s="42" customFormat="1" ht="39" customHeight="1" hidden="1">
      <c r="A89" s="230"/>
      <c r="B89" s="235" t="s">
        <v>145</v>
      </c>
      <c r="C89" s="232" t="s">
        <v>118</v>
      </c>
      <c r="D89" s="244" t="s">
        <v>137</v>
      </c>
      <c r="E89" s="238"/>
      <c r="F89" s="238"/>
      <c r="G89" s="232"/>
      <c r="H89" s="238"/>
      <c r="I89" s="238"/>
      <c r="J89" s="238"/>
      <c r="K89" s="247" t="e">
        <f>K87/H38</f>
        <v>#DIV/0!</v>
      </c>
      <c r="L89" s="238"/>
    </row>
    <row r="90" spans="1:12" s="12" customFormat="1" ht="18.75" customHeight="1">
      <c r="A90" s="248"/>
      <c r="B90" s="249"/>
      <c r="C90" s="190"/>
      <c r="D90" s="250"/>
      <c r="E90" s="251"/>
      <c r="F90" s="251"/>
      <c r="G90" s="190"/>
      <c r="H90" s="251"/>
      <c r="I90" s="251"/>
      <c r="J90" s="251"/>
      <c r="K90" s="251"/>
      <c r="L90" s="251"/>
    </row>
    <row r="91" spans="1:13" s="42" customFormat="1" ht="15.75" customHeight="1">
      <c r="A91" s="68" t="s">
        <v>218</v>
      </c>
      <c r="B91" s="335" t="s">
        <v>300</v>
      </c>
      <c r="C91" s="335"/>
      <c r="D91" s="335"/>
      <c r="E91" s="335"/>
      <c r="F91" s="335"/>
      <c r="G91" s="335"/>
      <c r="H91" s="335"/>
      <c r="I91" s="335"/>
      <c r="J91" s="335"/>
      <c r="K91" s="335"/>
      <c r="L91" s="335"/>
      <c r="M91" s="335"/>
    </row>
    <row r="92" spans="1:13" s="42" customFormat="1" ht="15">
      <c r="A92" s="12"/>
      <c r="B92" s="8"/>
      <c r="C92" s="8"/>
      <c r="D92" s="8"/>
      <c r="E92" s="12"/>
      <c r="F92" s="12"/>
      <c r="G92" s="12"/>
      <c r="H92" s="12"/>
      <c r="I92" s="12"/>
      <c r="J92" s="72" t="s">
        <v>84</v>
      </c>
      <c r="K92" s="12"/>
      <c r="L92" s="12"/>
      <c r="M92" s="12"/>
    </row>
    <row r="93" spans="1:13" s="252" customFormat="1" ht="28.5" customHeight="1">
      <c r="A93" s="315" t="s">
        <v>91</v>
      </c>
      <c r="B93" s="315" t="s">
        <v>58</v>
      </c>
      <c r="C93" s="315" t="s">
        <v>59</v>
      </c>
      <c r="D93" s="315" t="s">
        <v>60</v>
      </c>
      <c r="E93" s="311" t="s">
        <v>188</v>
      </c>
      <c r="F93" s="311"/>
      <c r="G93" s="311"/>
      <c r="H93" s="287" t="s">
        <v>237</v>
      </c>
      <c r="I93" s="311"/>
      <c r="J93" s="288"/>
      <c r="K93" s="107"/>
      <c r="L93" s="107"/>
      <c r="M93" s="107"/>
    </row>
    <row r="94" spans="1:13" s="42" customFormat="1" ht="27.75" customHeight="1">
      <c r="A94" s="316"/>
      <c r="B94" s="316">
        <v>2</v>
      </c>
      <c r="C94" s="345"/>
      <c r="D94" s="345"/>
      <c r="E94" s="41" t="s">
        <v>3</v>
      </c>
      <c r="F94" s="88" t="s">
        <v>4</v>
      </c>
      <c r="G94" s="3" t="s">
        <v>236</v>
      </c>
      <c r="H94" s="41" t="s">
        <v>3</v>
      </c>
      <c r="I94" s="88" t="s">
        <v>4</v>
      </c>
      <c r="J94" s="3" t="s">
        <v>171</v>
      </c>
      <c r="K94" s="102"/>
      <c r="L94" s="102"/>
      <c r="M94" s="102"/>
    </row>
    <row r="95" spans="1:13" s="42" customFormat="1" ht="15">
      <c r="A95" s="3">
        <v>1</v>
      </c>
      <c r="B95" s="41">
        <v>2</v>
      </c>
      <c r="C95" s="41">
        <v>3</v>
      </c>
      <c r="D95" s="41">
        <v>4</v>
      </c>
      <c r="E95" s="3">
        <v>5</v>
      </c>
      <c r="F95" s="3">
        <v>6</v>
      </c>
      <c r="G95" s="3">
        <v>7</v>
      </c>
      <c r="H95" s="3">
        <v>8</v>
      </c>
      <c r="I95" s="3">
        <v>9</v>
      </c>
      <c r="J95" s="3">
        <v>10</v>
      </c>
      <c r="K95" s="102"/>
      <c r="L95" s="102"/>
      <c r="M95" s="102"/>
    </row>
    <row r="96" spans="1:13" s="12" customFormat="1" ht="28.5" customHeight="1">
      <c r="A96" s="141" t="s">
        <v>198</v>
      </c>
      <c r="B96" s="145"/>
      <c r="C96" s="3"/>
      <c r="D96" s="3"/>
      <c r="E96" s="3"/>
      <c r="F96" s="3"/>
      <c r="G96" s="3"/>
      <c r="H96" s="3"/>
      <c r="I96" s="3"/>
      <c r="J96" s="3"/>
      <c r="K96" s="102"/>
      <c r="L96" s="102"/>
      <c r="M96" s="13"/>
    </row>
    <row r="97" spans="1:13" s="12" customFormat="1" ht="38.25" customHeight="1" hidden="1">
      <c r="A97" s="140"/>
      <c r="B97" s="253"/>
      <c r="C97" s="165"/>
      <c r="D97" s="165"/>
      <c r="E97" s="166"/>
      <c r="F97" s="166"/>
      <c r="G97" s="140"/>
      <c r="H97" s="166"/>
      <c r="I97" s="166"/>
      <c r="J97" s="166"/>
      <c r="K97" s="38"/>
      <c r="L97" s="38"/>
      <c r="M97" s="13"/>
    </row>
    <row r="98" spans="1:13" s="12" customFormat="1" ht="15.75" hidden="1">
      <c r="A98" s="167"/>
      <c r="B98" s="168"/>
      <c r="C98" s="100"/>
      <c r="D98" s="100"/>
      <c r="E98" s="313"/>
      <c r="F98" s="314"/>
      <c r="G98" s="100"/>
      <c r="H98" s="313"/>
      <c r="I98" s="314"/>
      <c r="J98" s="117"/>
      <c r="K98" s="350"/>
      <c r="L98" s="350"/>
      <c r="M98" s="13"/>
    </row>
    <row r="99" spans="1:13" s="12" customFormat="1" ht="66" customHeight="1" hidden="1">
      <c r="A99" s="141"/>
      <c r="B99" s="254"/>
      <c r="C99" s="140" t="s">
        <v>78</v>
      </c>
      <c r="D99" s="3" t="s">
        <v>149</v>
      </c>
      <c r="E99" s="139">
        <f>K62*1.0591</f>
        <v>63545.99999999999</v>
      </c>
      <c r="F99" s="166"/>
      <c r="G99" s="140"/>
      <c r="H99" s="139">
        <f>E99*1.0562</f>
        <v>67117.2852</v>
      </c>
      <c r="I99" s="166"/>
      <c r="J99" s="166"/>
      <c r="K99" s="38"/>
      <c r="L99" s="38"/>
      <c r="M99" s="13"/>
    </row>
    <row r="100" spans="1:13" s="12" customFormat="1" ht="15.75" hidden="1">
      <c r="A100" s="167"/>
      <c r="B100" s="168"/>
      <c r="C100" s="100"/>
      <c r="D100" s="100"/>
      <c r="E100" s="346"/>
      <c r="F100" s="347"/>
      <c r="G100" s="100"/>
      <c r="H100" s="346"/>
      <c r="I100" s="347"/>
      <c r="J100" s="140"/>
      <c r="K100" s="349"/>
      <c r="L100" s="349"/>
      <c r="M100" s="13"/>
    </row>
    <row r="101" spans="1:13" s="12" customFormat="1" ht="34.5" customHeight="1" hidden="1">
      <c r="A101" s="141"/>
      <c r="B101" s="113"/>
      <c r="C101" s="140"/>
      <c r="D101" s="173" t="s">
        <v>148</v>
      </c>
      <c r="E101" s="139">
        <v>1</v>
      </c>
      <c r="F101" s="139"/>
      <c r="G101" s="140"/>
      <c r="H101" s="139">
        <v>1</v>
      </c>
      <c r="I101" s="139"/>
      <c r="J101" s="139"/>
      <c r="K101" s="38"/>
      <c r="L101" s="38"/>
      <c r="M101" s="13"/>
    </row>
    <row r="102" spans="1:13" s="12" customFormat="1" ht="34.5" customHeight="1" hidden="1">
      <c r="A102" s="141"/>
      <c r="B102" s="137"/>
      <c r="C102" s="140"/>
      <c r="D102" s="172"/>
      <c r="E102" s="139"/>
      <c r="F102" s="139"/>
      <c r="G102" s="140"/>
      <c r="H102" s="139"/>
      <c r="I102" s="139"/>
      <c r="J102" s="139"/>
      <c r="K102" s="38"/>
      <c r="L102" s="38"/>
      <c r="M102" s="13"/>
    </row>
    <row r="103" spans="1:13" s="12" customFormat="1" ht="15.75" hidden="1">
      <c r="A103" s="167"/>
      <c r="B103" s="168"/>
      <c r="C103" s="100"/>
      <c r="D103" s="100"/>
      <c r="E103" s="352"/>
      <c r="F103" s="353"/>
      <c r="G103" s="100"/>
      <c r="H103" s="354"/>
      <c r="I103" s="354"/>
      <c r="J103" s="139"/>
      <c r="K103" s="351"/>
      <c r="L103" s="351"/>
      <c r="M103" s="13"/>
    </row>
    <row r="104" spans="1:13" s="12" customFormat="1" ht="21.75" customHeight="1" hidden="1">
      <c r="A104" s="141"/>
      <c r="B104" s="113"/>
      <c r="C104" s="140" t="s">
        <v>78</v>
      </c>
      <c r="D104" s="140" t="s">
        <v>137</v>
      </c>
      <c r="E104" s="139">
        <f>E99/E101</f>
        <v>63545.99999999999</v>
      </c>
      <c r="F104" s="139"/>
      <c r="G104" s="170"/>
      <c r="H104" s="139">
        <f>H99/H101</f>
        <v>67117.2852</v>
      </c>
      <c r="I104" s="139"/>
      <c r="J104" s="139"/>
      <c r="K104" s="38"/>
      <c r="L104" s="38"/>
      <c r="M104" s="13"/>
    </row>
    <row r="105" spans="1:13" s="12" customFormat="1" ht="15.75" hidden="1">
      <c r="A105" s="167"/>
      <c r="B105" s="168"/>
      <c r="C105" s="100"/>
      <c r="D105" s="100"/>
      <c r="E105" s="352"/>
      <c r="F105" s="353"/>
      <c r="G105" s="257"/>
      <c r="H105" s="355"/>
      <c r="I105" s="355"/>
      <c r="J105" s="140"/>
      <c r="K105" s="349"/>
      <c r="L105" s="349"/>
      <c r="M105" s="13"/>
    </row>
    <row r="106" spans="1:13" s="12" customFormat="1" ht="39" customHeight="1" hidden="1">
      <c r="A106" s="141"/>
      <c r="B106" s="137"/>
      <c r="C106" s="140" t="s">
        <v>118</v>
      </c>
      <c r="D106" s="140" t="s">
        <v>137</v>
      </c>
      <c r="E106" s="258">
        <f>E104/K67</f>
        <v>1.0591</v>
      </c>
      <c r="F106" s="174"/>
      <c r="G106" s="140"/>
      <c r="H106" s="258">
        <f>H104/E104</f>
        <v>1.0562</v>
      </c>
      <c r="I106" s="174"/>
      <c r="J106" s="174"/>
      <c r="K106" s="108"/>
      <c r="L106" s="108"/>
      <c r="M106" s="13"/>
    </row>
    <row r="107" spans="1:13" s="12" customFormat="1" ht="41.25" customHeight="1">
      <c r="A107" s="141"/>
      <c r="B107" s="164" t="s">
        <v>182</v>
      </c>
      <c r="C107" s="165"/>
      <c r="D107" s="165"/>
      <c r="E107" s="166"/>
      <c r="F107" s="166"/>
      <c r="G107" s="140"/>
      <c r="H107" s="170"/>
      <c r="I107" s="174"/>
      <c r="J107" s="174"/>
      <c r="K107" s="108"/>
      <c r="L107" s="108"/>
      <c r="M107" s="13"/>
    </row>
    <row r="108" spans="1:13" s="12" customFormat="1" ht="15.75">
      <c r="A108" s="167"/>
      <c r="B108" s="168" t="s">
        <v>62</v>
      </c>
      <c r="C108" s="100"/>
      <c r="D108" s="100"/>
      <c r="E108" s="313"/>
      <c r="F108" s="314"/>
      <c r="G108" s="100"/>
      <c r="H108" s="313"/>
      <c r="I108" s="314"/>
      <c r="J108" s="117"/>
      <c r="K108" s="350"/>
      <c r="L108" s="350"/>
      <c r="M108" s="13"/>
    </row>
    <row r="109" spans="1:13" s="12" customFormat="1" ht="23.25" customHeight="1">
      <c r="A109" s="141"/>
      <c r="B109" s="138" t="s">
        <v>155</v>
      </c>
      <c r="C109" s="140" t="s">
        <v>142</v>
      </c>
      <c r="D109" s="339" t="s">
        <v>161</v>
      </c>
      <c r="E109" s="139">
        <v>1</v>
      </c>
      <c r="F109" s="139"/>
      <c r="G109" s="139">
        <f>E109</f>
        <v>1</v>
      </c>
      <c r="H109" s="139">
        <v>1</v>
      </c>
      <c r="I109" s="139"/>
      <c r="J109" s="139">
        <f>H109</f>
        <v>1</v>
      </c>
      <c r="K109" s="38"/>
      <c r="L109" s="38"/>
      <c r="M109" s="13"/>
    </row>
    <row r="110" spans="1:13" s="12" customFormat="1" ht="23.25" customHeight="1">
      <c r="A110" s="167"/>
      <c r="B110" s="138" t="s">
        <v>156</v>
      </c>
      <c r="C110" s="140" t="s">
        <v>142</v>
      </c>
      <c r="D110" s="340"/>
      <c r="E110" s="139">
        <v>17</v>
      </c>
      <c r="F110" s="139"/>
      <c r="G110" s="139">
        <f>E110</f>
        <v>17</v>
      </c>
      <c r="H110" s="175">
        <v>17</v>
      </c>
      <c r="I110" s="139"/>
      <c r="J110" s="139">
        <f>H110</f>
        <v>17</v>
      </c>
      <c r="K110" s="349"/>
      <c r="L110" s="349"/>
      <c r="M110" s="13"/>
    </row>
    <row r="111" spans="1:13" s="12" customFormat="1" ht="24" customHeight="1">
      <c r="A111" s="141"/>
      <c r="B111" s="138" t="s">
        <v>157</v>
      </c>
      <c r="C111" s="140" t="s">
        <v>142</v>
      </c>
      <c r="D111" s="341"/>
      <c r="E111" s="139">
        <v>6</v>
      </c>
      <c r="F111" s="139"/>
      <c r="G111" s="139">
        <f>E111</f>
        <v>6</v>
      </c>
      <c r="H111" s="175">
        <v>6</v>
      </c>
      <c r="I111" s="139"/>
      <c r="J111" s="139">
        <f>H111</f>
        <v>6</v>
      </c>
      <c r="K111" s="38"/>
      <c r="L111" s="38"/>
      <c r="M111" s="13"/>
    </row>
    <row r="112" spans="1:13" s="12" customFormat="1" ht="74.25" customHeight="1">
      <c r="A112" s="141"/>
      <c r="B112" s="138" t="s">
        <v>158</v>
      </c>
      <c r="C112" s="140" t="s">
        <v>142</v>
      </c>
      <c r="D112" s="169" t="s">
        <v>162</v>
      </c>
      <c r="E112" s="139">
        <v>6</v>
      </c>
      <c r="F112" s="139"/>
      <c r="G112" s="139">
        <f>E112</f>
        <v>6</v>
      </c>
      <c r="H112" s="175">
        <v>6</v>
      </c>
      <c r="I112" s="139"/>
      <c r="J112" s="139">
        <f>H112</f>
        <v>6</v>
      </c>
      <c r="K112" s="38"/>
      <c r="L112" s="38"/>
      <c r="M112" s="13"/>
    </row>
    <row r="113" spans="1:13" s="12" customFormat="1" ht="54" customHeight="1">
      <c r="A113" s="167"/>
      <c r="B113" s="138" t="s">
        <v>159</v>
      </c>
      <c r="C113" s="140" t="s">
        <v>160</v>
      </c>
      <c r="D113" s="169" t="s">
        <v>163</v>
      </c>
      <c r="E113" s="170">
        <v>8.2</v>
      </c>
      <c r="F113" s="139"/>
      <c r="G113" s="170">
        <f>E113</f>
        <v>8.2</v>
      </c>
      <c r="H113" s="176">
        <v>8.2</v>
      </c>
      <c r="I113" s="139"/>
      <c r="J113" s="170">
        <f>H113</f>
        <v>8.2</v>
      </c>
      <c r="K113" s="351"/>
      <c r="L113" s="351"/>
      <c r="M113" s="13"/>
    </row>
    <row r="114" spans="1:13" s="12" customFormat="1" ht="19.5" customHeight="1">
      <c r="A114" s="141"/>
      <c r="B114" s="342" t="s">
        <v>64</v>
      </c>
      <c r="C114" s="343"/>
      <c r="D114" s="343"/>
      <c r="E114" s="343"/>
      <c r="F114" s="343"/>
      <c r="G114" s="343"/>
      <c r="H114" s="343"/>
      <c r="I114" s="344"/>
      <c r="J114" s="168"/>
      <c r="K114" s="38"/>
      <c r="L114" s="38"/>
      <c r="M114" s="13"/>
    </row>
    <row r="115" spans="1:13" s="12" customFormat="1" ht="38.25" customHeight="1">
      <c r="A115" s="167"/>
      <c r="B115" s="113" t="s">
        <v>164</v>
      </c>
      <c r="C115" s="140" t="s">
        <v>78</v>
      </c>
      <c r="D115" s="172" t="s">
        <v>137</v>
      </c>
      <c r="E115" s="139">
        <f>'2019-2(6.1;6.2;6.3,6.4)'!D56/12</f>
        <v>154557.12858333337</v>
      </c>
      <c r="F115" s="139">
        <f>'2019-2(6.1;6.2;6.3,6.4)'!E56/12</f>
        <v>458.3333333333333</v>
      </c>
      <c r="G115" s="139">
        <f>E115+F115</f>
        <v>155015.4619166667</v>
      </c>
      <c r="H115" s="139">
        <f>'2019-2(6.1;6.2;6.3,6.4)'!H56/12</f>
        <v>166025.08571208338</v>
      </c>
      <c r="I115" s="139">
        <f>'2019-2(6.1;6.2;6.3,6.4)'!I56/12</f>
        <v>475</v>
      </c>
      <c r="J115" s="139">
        <f>H115+I115</f>
        <v>166500.08571208338</v>
      </c>
      <c r="K115" s="349"/>
      <c r="L115" s="349"/>
      <c r="M115" s="13"/>
    </row>
    <row r="116" spans="1:13" s="12" customFormat="1" ht="17.25" customHeight="1">
      <c r="A116" s="141"/>
      <c r="B116" s="342" t="s">
        <v>65</v>
      </c>
      <c r="C116" s="343"/>
      <c r="D116" s="343"/>
      <c r="E116" s="343"/>
      <c r="F116" s="343"/>
      <c r="G116" s="343"/>
      <c r="H116" s="343"/>
      <c r="I116" s="344"/>
      <c r="J116" s="168"/>
      <c r="K116" s="108"/>
      <c r="L116" s="108"/>
      <c r="M116" s="13"/>
    </row>
    <row r="117" spans="1:13" s="12" customFormat="1" ht="38.25" customHeight="1">
      <c r="A117" s="100"/>
      <c r="B117" s="137" t="s">
        <v>165</v>
      </c>
      <c r="C117" s="140" t="s">
        <v>118</v>
      </c>
      <c r="D117" s="173" t="s">
        <v>137</v>
      </c>
      <c r="E117" s="170">
        <v>100</v>
      </c>
      <c r="F117" s="170">
        <v>100</v>
      </c>
      <c r="G117" s="170">
        <f>E117</f>
        <v>100</v>
      </c>
      <c r="H117" s="170">
        <v>100</v>
      </c>
      <c r="I117" s="170">
        <v>100</v>
      </c>
      <c r="J117" s="170">
        <f>H117</f>
        <v>100</v>
      </c>
      <c r="M117" s="13"/>
    </row>
    <row r="118" s="2" customFormat="1" ht="15"/>
    <row r="119" s="2" customFormat="1" ht="15"/>
    <row r="120" s="2" customFormat="1" ht="15"/>
    <row r="121" s="2" customFormat="1" ht="15"/>
    <row r="122" s="2" customFormat="1" ht="15"/>
    <row r="123" s="2" customFormat="1" ht="15"/>
    <row r="124" s="2" customFormat="1" ht="15"/>
    <row r="125" s="2" customFormat="1" ht="15"/>
    <row r="126" s="2" customFormat="1" ht="15"/>
    <row r="127" s="2" customFormat="1" ht="15"/>
    <row r="128" s="2" customFormat="1" ht="15"/>
    <row r="129" s="2" customFormat="1" ht="15"/>
    <row r="130" s="22" customFormat="1" ht="15"/>
    <row r="131" s="22" customFormat="1" ht="15"/>
    <row r="132" s="22" customFormat="1" ht="15"/>
    <row r="133" s="22" customFormat="1" ht="15"/>
    <row r="134" s="22" customFormat="1" ht="15"/>
    <row r="135" s="22" customFormat="1" ht="15"/>
    <row r="136" s="22" customFormat="1" ht="15"/>
    <row r="137" s="22" customFormat="1" ht="15"/>
    <row r="138" s="22" customFormat="1" ht="15"/>
    <row r="139" s="22" customFormat="1" ht="15"/>
    <row r="140" s="22" customFormat="1" ht="15"/>
    <row r="141" s="22" customFormat="1" ht="15"/>
    <row r="142" s="22" customFormat="1" ht="15"/>
    <row r="143" s="22" customFormat="1" ht="15"/>
    <row r="144" s="22" customFormat="1" ht="15"/>
    <row r="145" s="22" customFormat="1" ht="15"/>
    <row r="146" s="22" customFormat="1" ht="15"/>
    <row r="147" s="22" customFormat="1" ht="15"/>
    <row r="148" s="22" customFormat="1" ht="15"/>
    <row r="149" s="22" customFormat="1" ht="15"/>
    <row r="150" s="22" customFormat="1" ht="15"/>
    <row r="151" s="22" customFormat="1" ht="15"/>
    <row r="152" s="22" customFormat="1" ht="15"/>
    <row r="153" s="22" customFormat="1" ht="15"/>
    <row r="154" s="22" customFormat="1" ht="15"/>
    <row r="155" s="22" customFormat="1" ht="15"/>
    <row r="156" s="22" customFormat="1" ht="15"/>
    <row r="157" s="22" customFormat="1" ht="15"/>
    <row r="158" s="22" customFormat="1" ht="15"/>
    <row r="159" s="22" customFormat="1" ht="15"/>
    <row r="160" s="22" customFormat="1" ht="15"/>
    <row r="161" s="22" customFormat="1" ht="15"/>
    <row r="162" s="22" customFormat="1" ht="15"/>
    <row r="163" s="22" customFormat="1" ht="15"/>
    <row r="164" s="22" customFormat="1" ht="15"/>
    <row r="165" s="22" customFormat="1" ht="15"/>
    <row r="166" s="22" customFormat="1" ht="15"/>
    <row r="167" s="22" customFormat="1" ht="15"/>
    <row r="168" s="22" customFormat="1" ht="15"/>
    <row r="169" s="22" customFormat="1" ht="15"/>
    <row r="170" s="22" customFormat="1" ht="15"/>
    <row r="171" s="22" customFormat="1" ht="15"/>
    <row r="172" s="22" customFormat="1" ht="15"/>
    <row r="173" s="22" customFormat="1" ht="15"/>
    <row r="174" s="22" customFormat="1" ht="15"/>
    <row r="175" s="22" customFormat="1" ht="15"/>
  </sheetData>
  <sheetProtection/>
  <mergeCells count="87">
    <mergeCell ref="H108:I108"/>
    <mergeCell ref="K108:L108"/>
    <mergeCell ref="E105:F105"/>
    <mergeCell ref="H105:I105"/>
    <mergeCell ref="H43:I43"/>
    <mergeCell ref="K43:L43"/>
    <mergeCell ref="E93:G93"/>
    <mergeCell ref="C78:L78"/>
    <mergeCell ref="E81:F81"/>
    <mergeCell ref="E43:F43"/>
    <mergeCell ref="K115:L115"/>
    <mergeCell ref="K110:L110"/>
    <mergeCell ref="K113:L113"/>
    <mergeCell ref="C45:L45"/>
    <mergeCell ref="C47:L47"/>
    <mergeCell ref="E108:F108"/>
    <mergeCell ref="E103:F103"/>
    <mergeCell ref="H103:I103"/>
    <mergeCell ref="C56:L56"/>
    <mergeCell ref="K103:L103"/>
    <mergeCell ref="C34:L34"/>
    <mergeCell ref="C37:L37"/>
    <mergeCell ref="C24:L24"/>
    <mergeCell ref="C27:L27"/>
    <mergeCell ref="C29:L29"/>
    <mergeCell ref="K105:L105"/>
    <mergeCell ref="K98:L98"/>
    <mergeCell ref="K100:L100"/>
    <mergeCell ref="C39:L39"/>
    <mergeCell ref="C41:L41"/>
    <mergeCell ref="E18:F18"/>
    <mergeCell ref="D19:D21"/>
    <mergeCell ref="C12:L12"/>
    <mergeCell ref="C14:L14"/>
    <mergeCell ref="E32:F32"/>
    <mergeCell ref="E71:F71"/>
    <mergeCell ref="H71:I71"/>
    <mergeCell ref="K71:L71"/>
    <mergeCell ref="H32:I32"/>
    <mergeCell ref="K32:L32"/>
    <mergeCell ref="E5:G5"/>
    <mergeCell ref="K18:L18"/>
    <mergeCell ref="A5:A6"/>
    <mergeCell ref="B5:B6"/>
    <mergeCell ref="C5:C6"/>
    <mergeCell ref="D5:D6"/>
    <mergeCell ref="C8:L8"/>
    <mergeCell ref="E10:F10"/>
    <mergeCell ref="H10:I10"/>
    <mergeCell ref="K10:L10"/>
    <mergeCell ref="E100:F100"/>
    <mergeCell ref="H100:I100"/>
    <mergeCell ref="E98:F98"/>
    <mergeCell ref="H98:I98"/>
    <mergeCell ref="H18:I18"/>
    <mergeCell ref="C88:L88"/>
    <mergeCell ref="C63:L63"/>
    <mergeCell ref="C66:L66"/>
    <mergeCell ref="C68:L68"/>
    <mergeCell ref="K61:L61"/>
    <mergeCell ref="C73:L73"/>
    <mergeCell ref="C76:L76"/>
    <mergeCell ref="A93:A94"/>
    <mergeCell ref="B93:B94"/>
    <mergeCell ref="C93:C94"/>
    <mergeCell ref="D93:D94"/>
    <mergeCell ref="C86:L86"/>
    <mergeCell ref="D109:D111"/>
    <mergeCell ref="B114:I114"/>
    <mergeCell ref="B116:I116"/>
    <mergeCell ref="C49:L49"/>
    <mergeCell ref="E51:F51"/>
    <mergeCell ref="H51:I51"/>
    <mergeCell ref="K51:L51"/>
    <mergeCell ref="C53:L53"/>
    <mergeCell ref="H81:I81"/>
    <mergeCell ref="K81:L81"/>
    <mergeCell ref="B1:M1"/>
    <mergeCell ref="B3:M3"/>
    <mergeCell ref="H5:J5"/>
    <mergeCell ref="K5:M5"/>
    <mergeCell ref="B91:M91"/>
    <mergeCell ref="H93:J93"/>
    <mergeCell ref="C58:L58"/>
    <mergeCell ref="C83:L83"/>
    <mergeCell ref="E61:F61"/>
    <mergeCell ref="H61:I61"/>
  </mergeCells>
  <printOptions horizontalCentered="1"/>
  <pageMargins left="0.2362204724409449" right="0.15748031496062992" top="0.2362204724409449" bottom="0.2362204724409449" header="0.1968503937007874" footer="0.1968503937007874"/>
  <pageSetup fitToHeight="1" fitToWidth="1" horizontalDpi="600" verticalDpi="600" orientation="landscape" paperSize="9" scale="56" r:id="rId1"/>
  <rowBreaks count="1" manualBreakCount="1">
    <brk id="90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3" tint="-0.24997000396251678"/>
    <pageSetUpPr fitToPage="1"/>
  </sheetPr>
  <dimension ref="A1:Q32"/>
  <sheetViews>
    <sheetView zoomScaleSheetLayoutView="100" zoomScalePageLayoutView="0" workbookViewId="0" topLeftCell="B20">
      <selection activeCell="B8" sqref="B8:C8"/>
    </sheetView>
  </sheetViews>
  <sheetFormatPr defaultColWidth="9.00390625" defaultRowHeight="15.75"/>
  <cols>
    <col min="1" max="1" width="4.625" style="0" hidden="1" customWidth="1"/>
    <col min="2" max="2" width="6.875" style="0" customWidth="1"/>
    <col min="3" max="3" width="29.375" style="4" customWidth="1"/>
    <col min="4" max="4" width="8.625" style="4" customWidth="1"/>
    <col min="5" max="5" width="9.375" style="4" customWidth="1"/>
    <col min="6" max="6" width="8.625" style="4" customWidth="1"/>
    <col min="7" max="7" width="9.50390625" style="4" customWidth="1"/>
    <col min="8" max="8" width="9.00390625" style="4" customWidth="1"/>
    <col min="9" max="9" width="9.50390625" style="4" customWidth="1"/>
    <col min="10" max="10" width="9.00390625" style="4" customWidth="1"/>
    <col min="11" max="11" width="9.25390625" style="4" customWidth="1"/>
    <col min="12" max="12" width="8.25390625" style="4" customWidth="1"/>
    <col min="13" max="13" width="9.50390625" style="4" customWidth="1"/>
    <col min="14" max="14" width="6.75390625" style="4" customWidth="1"/>
    <col min="15" max="15" width="6.00390625" style="4" customWidth="1"/>
    <col min="16" max="17" width="6.50390625" style="4" customWidth="1"/>
  </cols>
  <sheetData>
    <row r="1" spans="1:3" s="12" customFormat="1" ht="15">
      <c r="A1" s="68" t="s">
        <v>174</v>
      </c>
      <c r="B1" s="68"/>
      <c r="C1" s="8" t="s">
        <v>238</v>
      </c>
    </row>
    <row r="2" spans="9:15" s="12" customFormat="1" ht="15">
      <c r="I2" s="16"/>
      <c r="M2" s="16" t="s">
        <v>84</v>
      </c>
      <c r="N2" s="13"/>
      <c r="O2" s="13"/>
    </row>
    <row r="3" spans="1:15" s="12" customFormat="1" ht="42" customHeight="1">
      <c r="A3" s="315" t="s">
        <v>124</v>
      </c>
      <c r="B3" s="306" t="s">
        <v>98</v>
      </c>
      <c r="C3" s="307"/>
      <c r="D3" s="287" t="s">
        <v>220</v>
      </c>
      <c r="E3" s="288"/>
      <c r="F3" s="287" t="s">
        <v>319</v>
      </c>
      <c r="G3" s="288"/>
      <c r="H3" s="290" t="s">
        <v>221</v>
      </c>
      <c r="I3" s="290"/>
      <c r="J3" s="287" t="s">
        <v>188</v>
      </c>
      <c r="K3" s="288"/>
      <c r="L3" s="290" t="s">
        <v>239</v>
      </c>
      <c r="M3" s="290"/>
      <c r="N3" s="107"/>
      <c r="O3" s="107"/>
    </row>
    <row r="4" spans="1:15" s="12" customFormat="1" ht="28.5" customHeight="1">
      <c r="A4" s="316"/>
      <c r="B4" s="276"/>
      <c r="C4" s="277"/>
      <c r="D4" s="41" t="s">
        <v>3</v>
      </c>
      <c r="E4" s="41" t="s">
        <v>4</v>
      </c>
      <c r="F4" s="41" t="s">
        <v>3</v>
      </c>
      <c r="G4" s="41" t="s">
        <v>4</v>
      </c>
      <c r="H4" s="3" t="s">
        <v>3</v>
      </c>
      <c r="I4" s="3" t="s">
        <v>4</v>
      </c>
      <c r="J4" s="41" t="s">
        <v>3</v>
      </c>
      <c r="K4" s="41" t="s">
        <v>4</v>
      </c>
      <c r="L4" s="3" t="s">
        <v>3</v>
      </c>
      <c r="M4" s="3" t="s">
        <v>4</v>
      </c>
      <c r="N4" s="13"/>
      <c r="O4" s="102"/>
    </row>
    <row r="5" spans="1:15" s="12" customFormat="1" ht="15">
      <c r="A5" s="3">
        <v>1</v>
      </c>
      <c r="B5" s="287">
        <v>1</v>
      </c>
      <c r="C5" s="288"/>
      <c r="D5" s="3">
        <v>2</v>
      </c>
      <c r="E5" s="3">
        <v>3</v>
      </c>
      <c r="F5" s="3">
        <v>4</v>
      </c>
      <c r="G5" s="3">
        <v>5</v>
      </c>
      <c r="H5" s="3">
        <v>6</v>
      </c>
      <c r="I5" s="3">
        <v>7</v>
      </c>
      <c r="J5" s="3">
        <v>8</v>
      </c>
      <c r="K5" s="3">
        <v>9</v>
      </c>
      <c r="L5" s="3">
        <v>10</v>
      </c>
      <c r="M5" s="3">
        <v>11</v>
      </c>
      <c r="N5" s="13"/>
      <c r="O5" s="102"/>
    </row>
    <row r="6" spans="1:15" s="42" customFormat="1" ht="15" hidden="1">
      <c r="A6" s="183"/>
      <c r="B6" s="183"/>
      <c r="C6" s="56" t="s">
        <v>89</v>
      </c>
      <c r="D6" s="183"/>
      <c r="E6" s="183"/>
      <c r="F6" s="183"/>
      <c r="G6" s="183"/>
      <c r="H6" s="183"/>
      <c r="I6" s="183"/>
      <c r="J6" s="183"/>
      <c r="K6" s="183"/>
      <c r="L6" s="183"/>
      <c r="M6" s="183"/>
      <c r="N6" s="49"/>
      <c r="O6" s="55"/>
    </row>
    <row r="7" spans="1:15" s="42" customFormat="1" ht="15" hidden="1">
      <c r="A7" s="183"/>
      <c r="B7" s="183"/>
      <c r="C7" s="56" t="s">
        <v>89</v>
      </c>
      <c r="D7" s="183"/>
      <c r="E7" s="183"/>
      <c r="F7" s="183"/>
      <c r="G7" s="183"/>
      <c r="H7" s="183"/>
      <c r="I7" s="183"/>
      <c r="J7" s="183"/>
      <c r="K7" s="183"/>
      <c r="L7" s="183"/>
      <c r="M7" s="183"/>
      <c r="N7" s="49"/>
      <c r="O7" s="55"/>
    </row>
    <row r="8" spans="1:15" s="12" customFormat="1" ht="15">
      <c r="A8" s="219" t="s">
        <v>25</v>
      </c>
      <c r="B8" s="360" t="s">
        <v>10</v>
      </c>
      <c r="C8" s="361"/>
      <c r="D8" s="156">
        <f>456359.48+52296.59+29296.31+8048.57+77852.83</f>
        <v>623853.7799999999</v>
      </c>
      <c r="E8" s="37" t="s">
        <v>51</v>
      </c>
      <c r="F8" s="156">
        <f>524502+43350+1152.6+18964.8+11839.02+10897.61+13181.36+128365.2+11560</f>
        <v>763812.59</v>
      </c>
      <c r="G8" s="37" t="s">
        <v>51</v>
      </c>
      <c r="H8" s="156">
        <f>571782+47250+1256.4+10026+95872.44+12920.65+11826.62+14386.48+22050</f>
        <v>787370.5900000001</v>
      </c>
      <c r="I8" s="37" t="s">
        <v>51</v>
      </c>
      <c r="J8" s="156">
        <f>H8*1.094</f>
        <v>861383.4254600002</v>
      </c>
      <c r="K8" s="37" t="s">
        <v>51</v>
      </c>
      <c r="L8" s="156">
        <f>J8*1.076</f>
        <v>926848.5657949602</v>
      </c>
      <c r="M8" s="37" t="s">
        <v>51</v>
      </c>
      <c r="N8" s="13"/>
      <c r="O8" s="129"/>
    </row>
    <row r="9" spans="1:15" s="12" customFormat="1" ht="15">
      <c r="A9" s="219" t="s">
        <v>20</v>
      </c>
      <c r="B9" s="360" t="s">
        <v>11</v>
      </c>
      <c r="C9" s="361"/>
      <c r="D9" s="156">
        <f>125229.23</f>
        <v>125229.23</v>
      </c>
      <c r="E9" s="37" t="s">
        <v>51</v>
      </c>
      <c r="F9" s="156">
        <f>136404+3468</f>
        <v>139872</v>
      </c>
      <c r="G9" s="37" t="s">
        <v>51</v>
      </c>
      <c r="H9" s="156">
        <f>171378+3780</f>
        <v>175158</v>
      </c>
      <c r="I9" s="37" t="s">
        <v>51</v>
      </c>
      <c r="J9" s="156">
        <f>H9*1.094</f>
        <v>191622.852</v>
      </c>
      <c r="K9" s="37" t="s">
        <v>51</v>
      </c>
      <c r="L9" s="156">
        <f>J9*1.076</f>
        <v>206186.18875200002</v>
      </c>
      <c r="M9" s="37" t="s">
        <v>51</v>
      </c>
      <c r="N9" s="13"/>
      <c r="O9" s="129"/>
    </row>
    <row r="10" spans="1:15" s="12" customFormat="1" ht="15">
      <c r="A10" s="219" t="s">
        <v>22</v>
      </c>
      <c r="B10" s="360" t="s">
        <v>12</v>
      </c>
      <c r="C10" s="361"/>
      <c r="D10" s="156">
        <f>181409.55</f>
        <v>181409.55</v>
      </c>
      <c r="E10" s="37" t="s">
        <v>51</v>
      </c>
      <c r="F10" s="156">
        <v>140356.92</v>
      </c>
      <c r="G10" s="37" t="s">
        <v>51</v>
      </c>
      <c r="H10" s="156">
        <v>253940.75</v>
      </c>
      <c r="I10" s="37" t="s">
        <v>51</v>
      </c>
      <c r="J10" s="156">
        <f>H10*1.094-287</f>
        <v>277524.1805</v>
      </c>
      <c r="K10" s="37" t="s">
        <v>51</v>
      </c>
      <c r="L10" s="156">
        <f>J10*1.076-191</f>
        <v>298425.018218</v>
      </c>
      <c r="M10" s="37" t="s">
        <v>51</v>
      </c>
      <c r="N10" s="13"/>
      <c r="O10" s="129"/>
    </row>
    <row r="11" spans="1:15" s="12" customFormat="1" ht="15">
      <c r="A11" s="219" t="s">
        <v>23</v>
      </c>
      <c r="B11" s="360" t="s">
        <v>13</v>
      </c>
      <c r="C11" s="361"/>
      <c r="D11" s="37">
        <f>34888</f>
        <v>34888</v>
      </c>
      <c r="E11" s="37" t="s">
        <v>51</v>
      </c>
      <c r="F11" s="156">
        <v>43708.5</v>
      </c>
      <c r="G11" s="37" t="s">
        <v>51</v>
      </c>
      <c r="H11" s="156">
        <f>47648.5-0.5</f>
        <v>47648</v>
      </c>
      <c r="I11" s="37" t="s">
        <v>51</v>
      </c>
      <c r="J11" s="156">
        <f>H11*1.094</f>
        <v>52126.912000000004</v>
      </c>
      <c r="K11" s="37" t="s">
        <v>51</v>
      </c>
      <c r="L11" s="156">
        <f>J11*1.076-0.6</f>
        <v>56087.957312000006</v>
      </c>
      <c r="M11" s="37" t="s">
        <v>51</v>
      </c>
      <c r="N11" s="13"/>
      <c r="O11" s="129"/>
    </row>
    <row r="12" spans="1:15" s="12" customFormat="1" ht="15">
      <c r="A12" s="220"/>
      <c r="B12" s="362" t="s">
        <v>212</v>
      </c>
      <c r="C12" s="363"/>
      <c r="D12" s="182">
        <f>SUM(D8:D11)</f>
        <v>965380.5599999998</v>
      </c>
      <c r="E12" s="182">
        <f aca="true" t="shared" si="0" ref="E12:M12">SUM(E8:E11)</f>
        <v>0</v>
      </c>
      <c r="F12" s="182">
        <f t="shared" si="0"/>
        <v>1087750.01</v>
      </c>
      <c r="G12" s="182">
        <f t="shared" si="0"/>
        <v>0</v>
      </c>
      <c r="H12" s="182">
        <f>SUM(H8:H11)+0.2</f>
        <v>1264117.54</v>
      </c>
      <c r="I12" s="182">
        <f t="shared" si="0"/>
        <v>0</v>
      </c>
      <c r="J12" s="182">
        <f t="shared" si="0"/>
        <v>1382657.3699600003</v>
      </c>
      <c r="K12" s="182">
        <f t="shared" si="0"/>
        <v>0</v>
      </c>
      <c r="L12" s="182">
        <f t="shared" si="0"/>
        <v>1487547.7300769603</v>
      </c>
      <c r="M12" s="182">
        <f t="shared" si="0"/>
        <v>0</v>
      </c>
      <c r="N12" s="13"/>
      <c r="O12" s="129"/>
    </row>
    <row r="13" spans="1:15" s="12" customFormat="1" ht="39" customHeight="1">
      <c r="A13" s="110"/>
      <c r="B13" s="364" t="s">
        <v>240</v>
      </c>
      <c r="C13" s="365"/>
      <c r="D13" s="3" t="s">
        <v>7</v>
      </c>
      <c r="E13" s="111" t="s">
        <v>51</v>
      </c>
      <c r="F13" s="3" t="s">
        <v>7</v>
      </c>
      <c r="G13" s="111" t="s">
        <v>51</v>
      </c>
      <c r="H13" s="3" t="s">
        <v>7</v>
      </c>
      <c r="I13" s="111" t="s">
        <v>51</v>
      </c>
      <c r="J13" s="3" t="s">
        <v>7</v>
      </c>
      <c r="K13" s="111" t="s">
        <v>51</v>
      </c>
      <c r="L13" s="3" t="s">
        <v>7</v>
      </c>
      <c r="M13" s="111" t="s">
        <v>51</v>
      </c>
      <c r="N13" s="13"/>
      <c r="O13" s="112"/>
    </row>
    <row r="14" spans="1:15" s="12" customFormat="1" ht="15">
      <c r="A14" s="221"/>
      <c r="B14" s="221"/>
      <c r="C14" s="222"/>
      <c r="D14" s="102"/>
      <c r="E14" s="223"/>
      <c r="F14" s="102"/>
      <c r="G14" s="223"/>
      <c r="H14" s="102"/>
      <c r="I14" s="223"/>
      <c r="J14" s="102"/>
      <c r="M14" s="13"/>
      <c r="N14" s="13"/>
      <c r="O14" s="112"/>
    </row>
    <row r="15" spans="1:15" s="12" customFormat="1" ht="15">
      <c r="A15" s="221"/>
      <c r="B15" s="221"/>
      <c r="C15" s="222"/>
      <c r="D15" s="102"/>
      <c r="E15" s="223"/>
      <c r="F15" s="102"/>
      <c r="G15" s="223"/>
      <c r="H15" s="102"/>
      <c r="I15" s="223"/>
      <c r="J15" s="102"/>
      <c r="M15" s="13"/>
      <c r="N15" s="13"/>
      <c r="O15" s="112"/>
    </row>
    <row r="16" spans="1:3" s="12" customFormat="1" ht="15">
      <c r="A16" s="68" t="s">
        <v>66</v>
      </c>
      <c r="B16" s="68"/>
      <c r="C16" s="91" t="s">
        <v>241</v>
      </c>
    </row>
    <row r="17" spans="1:17" s="12" customFormat="1" ht="17.25" customHeight="1">
      <c r="A17" s="315" t="s">
        <v>124</v>
      </c>
      <c r="B17" s="315" t="s">
        <v>91</v>
      </c>
      <c r="C17" s="315" t="s">
        <v>27</v>
      </c>
      <c r="D17" s="287" t="s">
        <v>220</v>
      </c>
      <c r="E17" s="311"/>
      <c r="F17" s="311"/>
      <c r="G17" s="288"/>
      <c r="H17" s="287" t="s">
        <v>122</v>
      </c>
      <c r="I17" s="311"/>
      <c r="J17" s="311"/>
      <c r="K17" s="288"/>
      <c r="L17" s="287" t="s">
        <v>175</v>
      </c>
      <c r="M17" s="288"/>
      <c r="N17" s="287" t="s">
        <v>242</v>
      </c>
      <c r="O17" s="288"/>
      <c r="P17" s="287" t="s">
        <v>243</v>
      </c>
      <c r="Q17" s="288"/>
    </row>
    <row r="18" spans="1:17" s="12" customFormat="1" ht="16.5" customHeight="1">
      <c r="A18" s="356"/>
      <c r="B18" s="356"/>
      <c r="C18" s="356"/>
      <c r="D18" s="306" t="s">
        <v>3</v>
      </c>
      <c r="E18" s="307"/>
      <c r="F18" s="306" t="s">
        <v>4</v>
      </c>
      <c r="G18" s="307"/>
      <c r="H18" s="306" t="s">
        <v>3</v>
      </c>
      <c r="I18" s="307"/>
      <c r="J18" s="306" t="s">
        <v>4</v>
      </c>
      <c r="K18" s="307"/>
      <c r="L18" s="358" t="s">
        <v>5</v>
      </c>
      <c r="M18" s="358" t="s">
        <v>28</v>
      </c>
      <c r="N18" s="358" t="s">
        <v>5</v>
      </c>
      <c r="O18" s="358" t="s">
        <v>28</v>
      </c>
      <c r="P18" s="366" t="s">
        <v>5</v>
      </c>
      <c r="Q18" s="366" t="s">
        <v>28</v>
      </c>
    </row>
    <row r="19" spans="1:17" s="12" customFormat="1" ht="18" customHeight="1" hidden="1">
      <c r="A19" s="356"/>
      <c r="B19" s="356"/>
      <c r="C19" s="356"/>
      <c r="D19" s="276"/>
      <c r="E19" s="277"/>
      <c r="F19" s="276"/>
      <c r="G19" s="277"/>
      <c r="H19" s="276"/>
      <c r="I19" s="277"/>
      <c r="J19" s="276"/>
      <c r="K19" s="277"/>
      <c r="L19" s="358"/>
      <c r="M19" s="358"/>
      <c r="N19" s="358"/>
      <c r="O19" s="358"/>
      <c r="P19" s="366"/>
      <c r="Q19" s="366"/>
    </row>
    <row r="20" spans="1:17" s="12" customFormat="1" ht="48.75" customHeight="1">
      <c r="A20" s="357"/>
      <c r="B20" s="316"/>
      <c r="C20" s="316"/>
      <c r="D20" s="92" t="s">
        <v>29</v>
      </c>
      <c r="E20" s="92" t="s">
        <v>9</v>
      </c>
      <c r="F20" s="92" t="s">
        <v>29</v>
      </c>
      <c r="G20" s="92" t="s">
        <v>9</v>
      </c>
      <c r="H20" s="92" t="s">
        <v>29</v>
      </c>
      <c r="I20" s="92" t="s">
        <v>9</v>
      </c>
      <c r="J20" s="92" t="s">
        <v>29</v>
      </c>
      <c r="K20" s="92" t="s">
        <v>9</v>
      </c>
      <c r="L20" s="359"/>
      <c r="M20" s="359"/>
      <c r="N20" s="359"/>
      <c r="O20" s="359"/>
      <c r="P20" s="366"/>
      <c r="Q20" s="366"/>
    </row>
    <row r="21" spans="1:17" s="12" customFormat="1" ht="12" customHeight="1">
      <c r="A21" s="3">
        <v>1</v>
      </c>
      <c r="B21" s="3">
        <v>1</v>
      </c>
      <c r="C21" s="40">
        <v>2</v>
      </c>
      <c r="D21" s="40">
        <v>3</v>
      </c>
      <c r="E21" s="40">
        <v>4</v>
      </c>
      <c r="F21" s="40">
        <v>5</v>
      </c>
      <c r="G21" s="40">
        <v>6</v>
      </c>
      <c r="H21" s="40">
        <v>7</v>
      </c>
      <c r="I21" s="40">
        <v>8</v>
      </c>
      <c r="J21" s="40">
        <v>9</v>
      </c>
      <c r="K21" s="40">
        <v>10</v>
      </c>
      <c r="L21" s="40">
        <v>11</v>
      </c>
      <c r="M21" s="40">
        <v>12</v>
      </c>
      <c r="N21" s="20">
        <v>13</v>
      </c>
      <c r="O21" s="3">
        <v>14</v>
      </c>
      <c r="P21" s="3">
        <v>15</v>
      </c>
      <c r="Q21" s="3">
        <v>16</v>
      </c>
    </row>
    <row r="22" spans="1:17" s="12" customFormat="1" ht="12" customHeight="1">
      <c r="A22" s="183"/>
      <c r="B22" s="3" t="s">
        <v>25</v>
      </c>
      <c r="C22" s="178" t="s">
        <v>166</v>
      </c>
      <c r="D22" s="177">
        <v>1</v>
      </c>
      <c r="E22" s="177">
        <v>1</v>
      </c>
      <c r="F22" s="3" t="s">
        <v>51</v>
      </c>
      <c r="G22" s="3" t="s">
        <v>51</v>
      </c>
      <c r="H22" s="177">
        <v>1</v>
      </c>
      <c r="I22" s="177">
        <v>1</v>
      </c>
      <c r="J22" s="3" t="s">
        <v>51</v>
      </c>
      <c r="K22" s="3" t="s">
        <v>51</v>
      </c>
      <c r="L22" s="177">
        <v>1</v>
      </c>
      <c r="M22" s="3" t="s">
        <v>51</v>
      </c>
      <c r="N22" s="177">
        <v>1</v>
      </c>
      <c r="O22" s="3" t="s">
        <v>51</v>
      </c>
      <c r="P22" s="177">
        <v>1</v>
      </c>
      <c r="Q22" s="3" t="s">
        <v>51</v>
      </c>
    </row>
    <row r="23" spans="1:17" s="12" customFormat="1" ht="12" customHeight="1">
      <c r="A23" s="183"/>
      <c r="B23" s="3" t="s">
        <v>20</v>
      </c>
      <c r="C23" s="178" t="s">
        <v>167</v>
      </c>
      <c r="D23" s="177">
        <v>2</v>
      </c>
      <c r="E23" s="177">
        <v>2</v>
      </c>
      <c r="F23" s="3" t="s">
        <v>51</v>
      </c>
      <c r="G23" s="3" t="s">
        <v>51</v>
      </c>
      <c r="H23" s="177">
        <v>2</v>
      </c>
      <c r="I23" s="177">
        <v>2</v>
      </c>
      <c r="J23" s="3" t="s">
        <v>51</v>
      </c>
      <c r="K23" s="3" t="s">
        <v>51</v>
      </c>
      <c r="L23" s="177">
        <v>2</v>
      </c>
      <c r="M23" s="3" t="s">
        <v>51</v>
      </c>
      <c r="N23" s="177">
        <v>2</v>
      </c>
      <c r="O23" s="3" t="s">
        <v>51</v>
      </c>
      <c r="P23" s="177">
        <v>2</v>
      </c>
      <c r="Q23" s="3" t="s">
        <v>51</v>
      </c>
    </row>
    <row r="24" spans="1:17" s="12" customFormat="1" ht="12" customHeight="1">
      <c r="A24" s="183"/>
      <c r="B24" s="3" t="s">
        <v>22</v>
      </c>
      <c r="C24" s="178" t="s">
        <v>196</v>
      </c>
      <c r="D24" s="177">
        <v>14</v>
      </c>
      <c r="E24" s="177">
        <v>14</v>
      </c>
      <c r="F24" s="3" t="s">
        <v>51</v>
      </c>
      <c r="G24" s="3" t="s">
        <v>51</v>
      </c>
      <c r="H24" s="177">
        <v>14</v>
      </c>
      <c r="I24" s="177">
        <v>14</v>
      </c>
      <c r="J24" s="3" t="s">
        <v>51</v>
      </c>
      <c r="K24" s="3" t="s">
        <v>51</v>
      </c>
      <c r="L24" s="177">
        <v>14</v>
      </c>
      <c r="M24" s="3" t="s">
        <v>51</v>
      </c>
      <c r="N24" s="177">
        <v>14</v>
      </c>
      <c r="O24" s="3" t="s">
        <v>51</v>
      </c>
      <c r="P24" s="177">
        <v>14</v>
      </c>
      <c r="Q24" s="3" t="s">
        <v>51</v>
      </c>
    </row>
    <row r="25" spans="1:17" s="12" customFormat="1" ht="12" customHeight="1" hidden="1">
      <c r="A25" s="183"/>
      <c r="B25" s="3"/>
      <c r="C25" s="179" t="s">
        <v>51</v>
      </c>
      <c r="D25" s="177" t="s">
        <v>51</v>
      </c>
      <c r="E25" s="177" t="s">
        <v>51</v>
      </c>
      <c r="F25" s="3" t="s">
        <v>51</v>
      </c>
      <c r="G25" s="3" t="s">
        <v>51</v>
      </c>
      <c r="H25" s="177" t="s">
        <v>51</v>
      </c>
      <c r="I25" s="177" t="s">
        <v>51</v>
      </c>
      <c r="J25" s="3" t="s">
        <v>51</v>
      </c>
      <c r="K25" s="3" t="s">
        <v>51</v>
      </c>
      <c r="L25" s="177" t="s">
        <v>51</v>
      </c>
      <c r="M25" s="3" t="s">
        <v>51</v>
      </c>
      <c r="N25" s="177" t="s">
        <v>51</v>
      </c>
      <c r="O25" s="3" t="s">
        <v>51</v>
      </c>
      <c r="P25" s="177" t="s">
        <v>51</v>
      </c>
      <c r="Q25" s="3" t="s">
        <v>51</v>
      </c>
    </row>
    <row r="26" spans="1:17" s="12" customFormat="1" ht="12" customHeight="1" hidden="1">
      <c r="A26" s="183"/>
      <c r="B26" s="3"/>
      <c r="C26" s="179" t="s">
        <v>51</v>
      </c>
      <c r="D26" s="177" t="s">
        <v>51</v>
      </c>
      <c r="E26" s="177" t="s">
        <v>51</v>
      </c>
      <c r="F26" s="3" t="s">
        <v>51</v>
      </c>
      <c r="G26" s="3" t="s">
        <v>51</v>
      </c>
      <c r="H26" s="177" t="s">
        <v>51</v>
      </c>
      <c r="I26" s="177" t="s">
        <v>51</v>
      </c>
      <c r="J26" s="3" t="s">
        <v>51</v>
      </c>
      <c r="K26" s="3" t="s">
        <v>51</v>
      </c>
      <c r="L26" s="177" t="s">
        <v>51</v>
      </c>
      <c r="M26" s="3" t="s">
        <v>51</v>
      </c>
      <c r="N26" s="177" t="s">
        <v>51</v>
      </c>
      <c r="O26" s="3" t="s">
        <v>51</v>
      </c>
      <c r="P26" s="177" t="s">
        <v>51</v>
      </c>
      <c r="Q26" s="3" t="s">
        <v>51</v>
      </c>
    </row>
    <row r="27" spans="1:17" s="12" customFormat="1" ht="12" customHeight="1" hidden="1">
      <c r="A27" s="183"/>
      <c r="B27" s="3"/>
      <c r="C27" s="179" t="s">
        <v>51</v>
      </c>
      <c r="D27" s="177" t="s">
        <v>51</v>
      </c>
      <c r="E27" s="177" t="s">
        <v>51</v>
      </c>
      <c r="F27" s="3" t="s">
        <v>51</v>
      </c>
      <c r="G27" s="3" t="s">
        <v>51</v>
      </c>
      <c r="H27" s="177" t="s">
        <v>51</v>
      </c>
      <c r="I27" s="177" t="s">
        <v>51</v>
      </c>
      <c r="J27" s="3" t="s">
        <v>51</v>
      </c>
      <c r="K27" s="3" t="s">
        <v>51</v>
      </c>
      <c r="L27" s="177" t="s">
        <v>51</v>
      </c>
      <c r="M27" s="3" t="s">
        <v>51</v>
      </c>
      <c r="N27" s="177" t="s">
        <v>51</v>
      </c>
      <c r="O27" s="3" t="s">
        <v>51</v>
      </c>
      <c r="P27" s="177" t="s">
        <v>51</v>
      </c>
      <c r="Q27" s="3" t="s">
        <v>51</v>
      </c>
    </row>
    <row r="28" spans="1:17" s="12" customFormat="1" ht="15">
      <c r="A28" s="47"/>
      <c r="B28" s="113"/>
      <c r="C28" s="180" t="s">
        <v>212</v>
      </c>
      <c r="D28" s="177">
        <f>SUM(D22:D27)</f>
        <v>17</v>
      </c>
      <c r="E28" s="177">
        <f>SUM(E22:E27)</f>
        <v>17</v>
      </c>
      <c r="F28" s="3" t="s">
        <v>51</v>
      </c>
      <c r="G28" s="3" t="s">
        <v>51</v>
      </c>
      <c r="H28" s="177">
        <v>17</v>
      </c>
      <c r="I28" s="177">
        <v>17</v>
      </c>
      <c r="J28" s="3" t="s">
        <v>51</v>
      </c>
      <c r="K28" s="3" t="s">
        <v>51</v>
      </c>
      <c r="L28" s="177">
        <v>17</v>
      </c>
      <c r="M28" s="3" t="s">
        <v>51</v>
      </c>
      <c r="N28" s="177">
        <v>17</v>
      </c>
      <c r="O28" s="3" t="s">
        <v>51</v>
      </c>
      <c r="P28" s="177">
        <v>17</v>
      </c>
      <c r="Q28" s="3" t="s">
        <v>51</v>
      </c>
    </row>
    <row r="29" spans="1:17" s="12" customFormat="1" ht="39">
      <c r="A29" s="47"/>
      <c r="B29" s="113"/>
      <c r="C29" s="181" t="s">
        <v>244</v>
      </c>
      <c r="D29" s="3" t="s">
        <v>7</v>
      </c>
      <c r="E29" s="3" t="s">
        <v>7</v>
      </c>
      <c r="F29" s="3" t="s">
        <v>51</v>
      </c>
      <c r="G29" s="3" t="s">
        <v>51</v>
      </c>
      <c r="H29" s="3" t="s">
        <v>7</v>
      </c>
      <c r="I29" s="3" t="s">
        <v>7</v>
      </c>
      <c r="J29" s="3" t="s">
        <v>51</v>
      </c>
      <c r="K29" s="3" t="s">
        <v>51</v>
      </c>
      <c r="L29" s="3" t="s">
        <v>7</v>
      </c>
      <c r="M29" s="3" t="s">
        <v>51</v>
      </c>
      <c r="N29" s="3" t="s">
        <v>7</v>
      </c>
      <c r="O29" s="3" t="s">
        <v>51</v>
      </c>
      <c r="P29" s="3" t="s">
        <v>7</v>
      </c>
      <c r="Q29" s="3" t="s">
        <v>51</v>
      </c>
    </row>
    <row r="30" spans="1:14" s="12" customFormat="1" ht="15">
      <c r="A30" s="224"/>
      <c r="B30" s="224"/>
      <c r="C30" s="224"/>
      <c r="D30" s="224"/>
      <c r="E30" s="224"/>
      <c r="F30" s="224"/>
      <c r="G30" s="224"/>
      <c r="H30" s="224"/>
      <c r="I30" s="224"/>
      <c r="J30" s="224"/>
      <c r="K30" s="224"/>
      <c r="L30" s="224"/>
      <c r="M30" s="224"/>
      <c r="N30" s="224"/>
    </row>
    <row r="31" spans="1:12" s="12" customFormat="1" ht="15">
      <c r="A31" s="68"/>
      <c r="B31" s="68"/>
      <c r="C31" s="8"/>
      <c r="D31" s="8"/>
      <c r="H31" s="114"/>
      <c r="L31" s="106"/>
    </row>
    <row r="32" spans="1:17" s="12" customFormat="1" ht="15">
      <c r="A32" s="225"/>
      <c r="B32" s="225"/>
      <c r="C32" s="226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</row>
    <row r="33" s="2" customFormat="1" ht="15"/>
    <row r="34" s="2" customFormat="1" ht="15"/>
    <row r="35" s="2" customFormat="1" ht="15"/>
    <row r="36" s="2" customFormat="1" ht="15"/>
    <row r="37" s="2" customFormat="1" ht="15"/>
    <row r="38" s="2" customFormat="1" ht="15"/>
    <row r="39" s="2" customFormat="1" ht="15"/>
    <row r="40" s="2" customFormat="1" ht="15"/>
    <row r="41" s="2" customFormat="1" ht="15"/>
    <row r="42" s="2" customFormat="1" ht="15"/>
    <row r="43" s="2" customFormat="1" ht="15"/>
    <row r="44" s="2" customFormat="1" ht="15"/>
    <row r="45" s="2" customFormat="1" ht="15"/>
    <row r="46" s="2" customFormat="1" ht="15"/>
    <row r="47" s="2" customFormat="1" ht="15"/>
    <row r="48" s="2" customFormat="1" ht="15"/>
    <row r="49" s="2" customFormat="1" ht="15"/>
    <row r="50" s="2" customFormat="1" ht="15"/>
    <row r="51" s="2" customFormat="1" ht="15"/>
    <row r="52" s="2" customFormat="1" ht="15"/>
    <row r="53" s="2" customFormat="1" ht="15"/>
    <row r="54" s="2" customFormat="1" ht="15"/>
    <row r="55" s="2" customFormat="1" ht="15"/>
    <row r="56" s="2" customFormat="1" ht="15"/>
    <row r="57" s="2" customFormat="1" ht="15"/>
    <row r="58" s="2" customFormat="1" ht="15"/>
    <row r="59" s="2" customFormat="1" ht="15"/>
    <row r="60" s="2" customFormat="1" ht="15"/>
    <row r="61" s="2" customFormat="1" ht="15"/>
    <row r="62" s="2" customFormat="1" ht="15"/>
    <row r="63" s="2" customFormat="1" ht="15"/>
    <row r="64" s="2" customFormat="1" ht="15"/>
    <row r="65" s="2" customFormat="1" ht="15"/>
    <row r="66" s="2" customFormat="1" ht="15"/>
    <row r="67" s="2" customFormat="1" ht="15"/>
    <row r="68" s="2" customFormat="1" ht="15"/>
    <row r="69" s="2" customFormat="1" ht="15"/>
    <row r="70" s="2" customFormat="1" ht="15"/>
    <row r="71" s="2" customFormat="1" ht="15"/>
    <row r="72" s="2" customFormat="1" ht="15"/>
    <row r="73" s="2" customFormat="1" ht="15"/>
    <row r="74" s="2" customFormat="1" ht="15"/>
    <row r="75" s="2" customFormat="1" ht="15"/>
    <row r="76" s="2" customFormat="1" ht="15"/>
    <row r="77" s="2" customFormat="1" ht="15"/>
    <row r="78" s="2" customFormat="1" ht="15"/>
    <row r="79" s="2" customFormat="1" ht="15"/>
    <row r="80" s="2" customFormat="1" ht="15"/>
    <row r="81" s="2" customFormat="1" ht="15"/>
    <row r="82" s="2" customFormat="1" ht="15"/>
    <row r="83" s="2" customFormat="1" ht="15"/>
    <row r="84" s="2" customFormat="1" ht="15"/>
    <row r="85" s="2" customFormat="1" ht="15"/>
    <row r="86" s="2" customFormat="1" ht="15"/>
    <row r="87" s="2" customFormat="1" ht="15"/>
    <row r="88" s="2" customFormat="1" ht="15"/>
    <row r="89" s="2" customFormat="1" ht="15"/>
    <row r="90" s="2" customFormat="1" ht="15"/>
    <row r="91" s="2" customFormat="1" ht="15"/>
    <row r="92" s="2" customFormat="1" ht="15"/>
    <row r="93" s="2" customFormat="1" ht="15"/>
    <row r="94" s="2" customFormat="1" ht="15"/>
    <row r="95" s="2" customFormat="1" ht="15"/>
    <row r="96" s="2" customFormat="1" ht="15"/>
    <row r="97" s="2" customFormat="1" ht="15"/>
    <row r="98" s="2" customFormat="1" ht="15"/>
    <row r="99" s="2" customFormat="1" ht="15"/>
    <row r="100" s="2" customFormat="1" ht="15"/>
    <row r="101" s="2" customFormat="1" ht="15"/>
    <row r="102" s="2" customFormat="1" ht="15"/>
    <row r="103" s="2" customFormat="1" ht="15"/>
    <row r="104" s="2" customFormat="1" ht="15"/>
    <row r="105" s="2" customFormat="1" ht="15"/>
    <row r="106" s="2" customFormat="1" ht="15"/>
    <row r="107" s="2" customFormat="1" ht="15"/>
    <row r="108" s="2" customFormat="1" ht="15"/>
    <row r="109" s="2" customFormat="1" ht="15"/>
    <row r="110" s="2" customFormat="1" ht="15"/>
    <row r="111" s="2" customFormat="1" ht="15"/>
    <row r="112" s="2" customFormat="1" ht="15"/>
    <row r="113" s="2" customFormat="1" ht="15"/>
    <row r="114" s="2" customFormat="1" ht="15"/>
    <row r="115" s="2" customFormat="1" ht="15"/>
    <row r="116" s="2" customFormat="1" ht="15"/>
    <row r="117" s="2" customFormat="1" ht="15"/>
    <row r="118" s="2" customFormat="1" ht="15"/>
    <row r="119" s="2" customFormat="1" ht="15"/>
    <row r="120" s="2" customFormat="1" ht="15"/>
    <row r="121" s="2" customFormat="1" ht="15"/>
    <row r="122" s="2" customFormat="1" ht="15"/>
    <row r="123" s="2" customFormat="1" ht="15"/>
    <row r="124" s="2" customFormat="1" ht="15"/>
    <row r="125" s="2" customFormat="1" ht="15"/>
    <row r="126" s="2" customFormat="1" ht="15"/>
    <row r="127" s="2" customFormat="1" ht="15"/>
    <row r="128" s="2" customFormat="1" ht="15"/>
    <row r="129" s="2" customFormat="1" ht="15"/>
    <row r="130" s="22" customFormat="1" ht="15"/>
    <row r="131" s="22" customFormat="1" ht="15"/>
    <row r="132" s="22" customFormat="1" ht="15"/>
    <row r="133" s="22" customFormat="1" ht="15"/>
    <row r="134" s="22" customFormat="1" ht="15"/>
    <row r="135" s="22" customFormat="1" ht="15"/>
    <row r="136" s="22" customFormat="1" ht="15"/>
    <row r="137" s="22" customFormat="1" ht="15"/>
    <row r="138" s="22" customFormat="1" ht="15"/>
    <row r="139" s="22" customFormat="1" ht="15"/>
    <row r="140" s="22" customFormat="1" ht="15"/>
    <row r="141" s="22" customFormat="1" ht="15"/>
    <row r="142" s="22" customFormat="1" ht="15"/>
    <row r="143" s="22" customFormat="1" ht="15"/>
    <row r="144" s="22" customFormat="1" ht="15"/>
    <row r="145" s="22" customFormat="1" ht="15"/>
    <row r="146" s="22" customFormat="1" ht="15"/>
    <row r="147" s="22" customFormat="1" ht="15"/>
    <row r="148" s="22" customFormat="1" ht="15"/>
    <row r="149" s="22" customFormat="1" ht="15"/>
    <row r="150" s="22" customFormat="1" ht="15"/>
    <row r="151" s="22" customFormat="1" ht="15"/>
    <row r="152" s="22" customFormat="1" ht="15"/>
    <row r="153" s="22" customFormat="1" ht="15"/>
    <row r="154" s="22" customFormat="1" ht="15"/>
    <row r="155" s="22" customFormat="1" ht="15"/>
    <row r="156" s="22" customFormat="1" ht="15"/>
    <row r="157" s="22" customFormat="1" ht="15"/>
    <row r="158" s="22" customFormat="1" ht="15"/>
    <row r="159" s="22" customFormat="1" ht="15"/>
    <row r="160" s="22" customFormat="1" ht="15"/>
    <row r="161" s="22" customFormat="1" ht="15"/>
    <row r="162" s="22" customFormat="1" ht="15"/>
    <row r="163" s="22" customFormat="1" ht="15"/>
    <row r="164" s="22" customFormat="1" ht="15"/>
    <row r="165" s="22" customFormat="1" ht="15"/>
    <row r="166" s="22" customFormat="1" ht="15"/>
    <row r="167" s="22" customFormat="1" ht="15"/>
    <row r="168" s="22" customFormat="1" ht="15"/>
    <row r="169" s="22" customFormat="1" ht="15"/>
    <row r="170" s="22" customFormat="1" ht="15"/>
    <row r="171" s="22" customFormat="1" ht="15"/>
    <row r="172" s="22" customFormat="1" ht="15"/>
    <row r="173" s="22" customFormat="1" ht="15"/>
    <row r="174" s="22" customFormat="1" ht="15"/>
    <row r="175" s="22" customFormat="1" ht="15"/>
    <row r="176" s="22" customFormat="1" ht="15"/>
    <row r="177" s="22" customFormat="1" ht="15"/>
  </sheetData>
  <sheetProtection/>
  <mergeCells count="32">
    <mergeCell ref="H18:I19"/>
    <mergeCell ref="B17:B20"/>
    <mergeCell ref="J18:K19"/>
    <mergeCell ref="H3:I3"/>
    <mergeCell ref="D3:E3"/>
    <mergeCell ref="J3:K3"/>
    <mergeCell ref="B3:C4"/>
    <mergeCell ref="B5:C5"/>
    <mergeCell ref="C17:C20"/>
    <mergeCell ref="D17:G17"/>
    <mergeCell ref="M18:M20"/>
    <mergeCell ref="P17:Q17"/>
    <mergeCell ref="O18:O20"/>
    <mergeCell ref="P18:P20"/>
    <mergeCell ref="Q18:Q20"/>
    <mergeCell ref="N18:N20"/>
    <mergeCell ref="B12:C12"/>
    <mergeCell ref="B13:C13"/>
    <mergeCell ref="D18:E19"/>
    <mergeCell ref="F18:G19"/>
    <mergeCell ref="B8:C8"/>
    <mergeCell ref="F3:G3"/>
    <mergeCell ref="H17:K17"/>
    <mergeCell ref="A17:A20"/>
    <mergeCell ref="L17:M17"/>
    <mergeCell ref="N17:O17"/>
    <mergeCell ref="A3:A4"/>
    <mergeCell ref="L3:M3"/>
    <mergeCell ref="L18:L20"/>
    <mergeCell ref="B9:C9"/>
    <mergeCell ref="B10:C10"/>
    <mergeCell ref="B11:C11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8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3" tint="-0.24997000396251678"/>
    <pageSetUpPr fitToPage="1"/>
  </sheetPr>
  <dimension ref="A1:N177"/>
  <sheetViews>
    <sheetView zoomScaleSheetLayoutView="100" zoomScalePageLayoutView="0" workbookViewId="0" topLeftCell="A1">
      <selection activeCell="B8" sqref="B8"/>
    </sheetView>
  </sheetViews>
  <sheetFormatPr defaultColWidth="9.00390625" defaultRowHeight="15.75"/>
  <cols>
    <col min="1" max="1" width="5.125" style="0" customWidth="1"/>
    <col min="2" max="2" width="3.875" style="0" hidden="1" customWidth="1"/>
    <col min="3" max="3" width="23.875" style="0" customWidth="1"/>
    <col min="4" max="4" width="17.25390625" style="0" customWidth="1"/>
    <col min="5" max="5" width="45.50390625" style="119" customWidth="1"/>
    <col min="6" max="6" width="9.75390625" style="0" customWidth="1"/>
    <col min="7" max="8" width="10.00390625" style="0" customWidth="1"/>
    <col min="9" max="9" width="9.875" style="0" customWidth="1"/>
    <col min="11" max="11" width="10.125" style="0" customWidth="1"/>
  </cols>
  <sheetData>
    <row r="1" spans="1:5" s="2" customFormat="1" ht="15">
      <c r="A1" s="226"/>
      <c r="B1" s="226"/>
      <c r="E1" s="12"/>
    </row>
    <row r="2" spans="1:11" s="12" customFormat="1" ht="15">
      <c r="A2" s="8" t="s">
        <v>67</v>
      </c>
      <c r="B2" s="68" t="s">
        <v>67</v>
      </c>
      <c r="C2" s="8" t="s">
        <v>301</v>
      </c>
      <c r="D2" s="8"/>
      <c r="E2" s="8"/>
      <c r="F2" s="8"/>
      <c r="J2" s="114"/>
      <c r="K2" s="114"/>
    </row>
    <row r="3" spans="2:11" s="12" customFormat="1" ht="15">
      <c r="B3" s="68"/>
      <c r="C3" s="8"/>
      <c r="D3" s="8"/>
      <c r="E3" s="8"/>
      <c r="F3" s="8"/>
      <c r="J3" s="114"/>
      <c r="K3" s="114"/>
    </row>
    <row r="4" spans="1:5" s="12" customFormat="1" ht="15">
      <c r="A4" s="8" t="s">
        <v>217</v>
      </c>
      <c r="B4" s="68" t="s">
        <v>68</v>
      </c>
      <c r="C4" s="8" t="s">
        <v>302</v>
      </c>
      <c r="D4" s="8"/>
      <c r="E4" s="8"/>
    </row>
    <row r="5" spans="13:14" s="12" customFormat="1" ht="23.25" customHeight="1">
      <c r="M5" s="16"/>
      <c r="N5" s="16" t="s">
        <v>84</v>
      </c>
    </row>
    <row r="6" spans="1:14" s="12" customFormat="1" ht="43.5" customHeight="1">
      <c r="A6" s="315" t="s">
        <v>91</v>
      </c>
      <c r="B6" s="315" t="s">
        <v>69</v>
      </c>
      <c r="C6" s="315" t="s">
        <v>245</v>
      </c>
      <c r="D6" s="315" t="s">
        <v>31</v>
      </c>
      <c r="E6" s="315" t="s">
        <v>32</v>
      </c>
      <c r="F6" s="287" t="s">
        <v>220</v>
      </c>
      <c r="G6" s="311"/>
      <c r="H6" s="288"/>
      <c r="I6" s="287" t="s">
        <v>319</v>
      </c>
      <c r="J6" s="311"/>
      <c r="K6" s="288"/>
      <c r="L6" s="287" t="s">
        <v>221</v>
      </c>
      <c r="M6" s="311"/>
      <c r="N6" s="288"/>
    </row>
    <row r="7" spans="1:14" s="12" customFormat="1" ht="29.25" customHeight="1">
      <c r="A7" s="316"/>
      <c r="B7" s="316"/>
      <c r="C7" s="316"/>
      <c r="D7" s="316"/>
      <c r="E7" s="316"/>
      <c r="F7" s="41" t="s">
        <v>3</v>
      </c>
      <c r="G7" s="41" t="s">
        <v>4</v>
      </c>
      <c r="H7" s="41" t="s">
        <v>170</v>
      </c>
      <c r="I7" s="41" t="s">
        <v>3</v>
      </c>
      <c r="J7" s="41" t="s">
        <v>4</v>
      </c>
      <c r="K7" s="41" t="s">
        <v>87</v>
      </c>
      <c r="L7" s="3" t="s">
        <v>3</v>
      </c>
      <c r="M7" s="3" t="s">
        <v>4</v>
      </c>
      <c r="N7" s="41" t="s">
        <v>246</v>
      </c>
    </row>
    <row r="8" spans="1:14" s="12" customFormat="1" ht="15">
      <c r="A8" s="3">
        <v>1</v>
      </c>
      <c r="B8" s="3">
        <v>2</v>
      </c>
      <c r="C8" s="3">
        <v>2</v>
      </c>
      <c r="D8" s="3">
        <v>3</v>
      </c>
      <c r="E8" s="3">
        <v>4</v>
      </c>
      <c r="F8" s="3">
        <v>4</v>
      </c>
      <c r="G8" s="3">
        <v>5</v>
      </c>
      <c r="H8" s="3">
        <v>6</v>
      </c>
      <c r="I8" s="3">
        <v>7</v>
      </c>
      <c r="J8" s="3">
        <v>8</v>
      </c>
      <c r="K8" s="3">
        <v>9</v>
      </c>
      <c r="L8" s="3">
        <v>10</v>
      </c>
      <c r="M8" s="3">
        <v>11</v>
      </c>
      <c r="N8" s="3">
        <v>12</v>
      </c>
    </row>
    <row r="9" spans="1:11" s="42" customFormat="1" ht="138.75" customHeight="1" hidden="1">
      <c r="A9" s="183"/>
      <c r="B9" s="369"/>
      <c r="C9" s="183"/>
      <c r="D9" s="189"/>
      <c r="E9" s="271"/>
      <c r="F9" s="272"/>
      <c r="G9" s="189"/>
      <c r="H9" s="272"/>
      <c r="I9" s="189"/>
      <c r="J9" s="189"/>
      <c r="K9" s="189" t="s">
        <v>51</v>
      </c>
    </row>
    <row r="10" spans="1:14" s="12" customFormat="1" ht="45" customHeight="1">
      <c r="A10" s="315" t="s">
        <v>51</v>
      </c>
      <c r="B10" s="370"/>
      <c r="C10" s="315" t="s">
        <v>51</v>
      </c>
      <c r="D10" s="315" t="s">
        <v>51</v>
      </c>
      <c r="E10" s="315" t="s">
        <v>51</v>
      </c>
      <c r="F10" s="367" t="s">
        <v>51</v>
      </c>
      <c r="G10" s="367" t="s">
        <v>51</v>
      </c>
      <c r="H10" s="367" t="s">
        <v>51</v>
      </c>
      <c r="I10" s="367" t="s">
        <v>51</v>
      </c>
      <c r="J10" s="367" t="s">
        <v>51</v>
      </c>
      <c r="K10" s="367" t="s">
        <v>51</v>
      </c>
      <c r="L10" s="367" t="s">
        <v>51</v>
      </c>
      <c r="M10" s="367" t="s">
        <v>51</v>
      </c>
      <c r="N10" s="367" t="s">
        <v>51</v>
      </c>
    </row>
    <row r="11" spans="1:14" s="12" customFormat="1" ht="48" customHeight="1">
      <c r="A11" s="316"/>
      <c r="B11" s="217"/>
      <c r="C11" s="316"/>
      <c r="D11" s="316"/>
      <c r="E11" s="316"/>
      <c r="F11" s="368"/>
      <c r="G11" s="368"/>
      <c r="H11" s="368"/>
      <c r="I11" s="368"/>
      <c r="J11" s="368"/>
      <c r="K11" s="368"/>
      <c r="L11" s="368"/>
      <c r="M11" s="368"/>
      <c r="N11" s="368"/>
    </row>
    <row r="12" spans="1:14" s="12" customFormat="1" ht="103.5" customHeight="1" hidden="1">
      <c r="A12" s="3"/>
      <c r="B12" s="217"/>
      <c r="C12" s="3"/>
      <c r="D12" s="3"/>
      <c r="E12" s="146"/>
      <c r="F12" s="30"/>
      <c r="G12" s="30"/>
      <c r="H12" s="30"/>
      <c r="I12" s="30"/>
      <c r="J12" s="30"/>
      <c r="K12" s="100"/>
      <c r="L12" s="30"/>
      <c r="M12" s="30"/>
      <c r="N12" s="100"/>
    </row>
    <row r="13" spans="1:14" s="12" customFormat="1" ht="15">
      <c r="A13" s="3"/>
      <c r="B13" s="3"/>
      <c r="C13" s="115" t="s">
        <v>212</v>
      </c>
      <c r="D13" s="3"/>
      <c r="E13" s="3"/>
      <c r="F13" s="32" t="str">
        <f aca="true" t="shared" si="0" ref="F13:K13">F10</f>
        <v>-</v>
      </c>
      <c r="G13" s="32" t="str">
        <f t="shared" si="0"/>
        <v>-</v>
      </c>
      <c r="H13" s="32" t="str">
        <f t="shared" si="0"/>
        <v>-</v>
      </c>
      <c r="I13" s="32" t="str">
        <f t="shared" si="0"/>
        <v>-</v>
      </c>
      <c r="J13" s="32" t="str">
        <f t="shared" si="0"/>
        <v>-</v>
      </c>
      <c r="K13" s="32" t="str">
        <f t="shared" si="0"/>
        <v>-</v>
      </c>
      <c r="L13" s="32" t="str">
        <f>L10</f>
        <v>-</v>
      </c>
      <c r="M13" s="32" t="str">
        <f>M10</f>
        <v>-</v>
      </c>
      <c r="N13" s="32" t="str">
        <f>N10</f>
        <v>-</v>
      </c>
    </row>
    <row r="14" s="12" customFormat="1" ht="15"/>
    <row r="15" spans="1:5" s="12" customFormat="1" ht="15">
      <c r="A15" s="8" t="s">
        <v>218</v>
      </c>
      <c r="B15" s="68" t="s">
        <v>70</v>
      </c>
      <c r="C15" s="8" t="s">
        <v>303</v>
      </c>
      <c r="D15" s="8"/>
      <c r="E15" s="8"/>
    </row>
    <row r="16" spans="10:11" s="12" customFormat="1" ht="17.25" customHeight="1">
      <c r="J16" s="16"/>
      <c r="K16" s="16" t="s">
        <v>84</v>
      </c>
    </row>
    <row r="17" spans="1:13" s="12" customFormat="1" ht="15.75" customHeight="1">
      <c r="A17" s="315" t="s">
        <v>91</v>
      </c>
      <c r="B17" s="315" t="s">
        <v>69</v>
      </c>
      <c r="C17" s="315" t="s">
        <v>245</v>
      </c>
      <c r="D17" s="315" t="s">
        <v>31</v>
      </c>
      <c r="E17" s="315" t="s">
        <v>32</v>
      </c>
      <c r="F17" s="287" t="s">
        <v>188</v>
      </c>
      <c r="G17" s="311"/>
      <c r="H17" s="288"/>
      <c r="I17" s="287" t="s">
        <v>237</v>
      </c>
      <c r="J17" s="311"/>
      <c r="K17" s="288"/>
      <c r="L17" s="320"/>
      <c r="M17" s="320"/>
    </row>
    <row r="18" spans="1:13" s="12" customFormat="1" ht="30" customHeight="1">
      <c r="A18" s="316"/>
      <c r="B18" s="316"/>
      <c r="C18" s="316"/>
      <c r="D18" s="316"/>
      <c r="E18" s="316"/>
      <c r="F18" s="41" t="s">
        <v>3</v>
      </c>
      <c r="G18" s="41" t="s">
        <v>4</v>
      </c>
      <c r="H18" s="41" t="s">
        <v>170</v>
      </c>
      <c r="I18" s="3" t="s">
        <v>3</v>
      </c>
      <c r="J18" s="3" t="s">
        <v>4</v>
      </c>
      <c r="K18" s="41" t="s">
        <v>87</v>
      </c>
      <c r="L18" s="102"/>
      <c r="M18" s="102"/>
    </row>
    <row r="19" spans="1:13" s="12" customFormat="1" ht="15">
      <c r="A19" s="3">
        <v>1</v>
      </c>
      <c r="B19" s="3">
        <v>2</v>
      </c>
      <c r="C19" s="3">
        <v>2</v>
      </c>
      <c r="D19" s="3">
        <v>3</v>
      </c>
      <c r="E19" s="3">
        <v>4</v>
      </c>
      <c r="F19" s="3">
        <v>4</v>
      </c>
      <c r="G19" s="3">
        <v>5</v>
      </c>
      <c r="H19" s="3">
        <v>6</v>
      </c>
      <c r="I19" s="3">
        <v>7</v>
      </c>
      <c r="J19" s="3">
        <v>8</v>
      </c>
      <c r="K19" s="3">
        <v>9</v>
      </c>
      <c r="L19" s="102"/>
      <c r="M19" s="102"/>
    </row>
    <row r="20" spans="1:11" s="12" customFormat="1" ht="74.25" customHeight="1">
      <c r="A20" s="40" t="s">
        <v>51</v>
      </c>
      <c r="B20" s="218" t="s">
        <v>115</v>
      </c>
      <c r="C20" s="3" t="s">
        <v>51</v>
      </c>
      <c r="D20" s="3" t="s">
        <v>51</v>
      </c>
      <c r="E20" s="3" t="s">
        <v>51</v>
      </c>
      <c r="F20" s="147" t="s">
        <v>51</v>
      </c>
      <c r="G20" s="147" t="s">
        <v>51</v>
      </c>
      <c r="H20" s="147" t="s">
        <v>51</v>
      </c>
      <c r="I20" s="147" t="s">
        <v>51</v>
      </c>
      <c r="J20" s="147" t="s">
        <v>51</v>
      </c>
      <c r="K20" s="147" t="s">
        <v>51</v>
      </c>
    </row>
    <row r="21" spans="1:11" s="12" customFormat="1" ht="15">
      <c r="A21" s="3"/>
      <c r="B21" s="3"/>
      <c r="C21" s="115" t="s">
        <v>212</v>
      </c>
      <c r="D21" s="115"/>
      <c r="E21" s="115"/>
      <c r="F21" s="32" t="str">
        <f>F20</f>
        <v>-</v>
      </c>
      <c r="G21" s="32" t="s">
        <v>51</v>
      </c>
      <c r="H21" s="32" t="str">
        <f>H20</f>
        <v>-</v>
      </c>
      <c r="I21" s="32" t="str">
        <f>I20</f>
        <v>-</v>
      </c>
      <c r="J21" s="32" t="s">
        <v>51</v>
      </c>
      <c r="K21" s="32" t="str">
        <f>K20</f>
        <v>-</v>
      </c>
    </row>
    <row r="22" spans="1:11" s="12" customFormat="1" ht="15">
      <c r="A22" s="2"/>
      <c r="B22" s="2"/>
      <c r="C22" s="2"/>
      <c r="D22" s="2"/>
      <c r="F22" s="2"/>
      <c r="G22" s="2"/>
      <c r="H22" s="2"/>
      <c r="I22" s="2"/>
      <c r="J22" s="2"/>
      <c r="K22" s="2"/>
    </row>
    <row r="23" spans="1:11" s="12" customFormat="1" ht="15">
      <c r="A23" s="2"/>
      <c r="B23" s="2"/>
      <c r="C23" s="2"/>
      <c r="D23" s="14"/>
      <c r="E23" s="13"/>
      <c r="F23" s="14"/>
      <c r="G23" s="14"/>
      <c r="H23" s="14"/>
      <c r="I23" s="2"/>
      <c r="J23" s="2"/>
      <c r="K23" s="2"/>
    </row>
    <row r="24" spans="1:11" s="12" customFormat="1" ht="15">
      <c r="A24" s="2"/>
      <c r="B24" s="2"/>
      <c r="C24" s="2"/>
      <c r="D24" s="2"/>
      <c r="F24" s="2"/>
      <c r="G24" s="2"/>
      <c r="H24" s="2"/>
      <c r="I24" s="2"/>
      <c r="J24" s="2"/>
      <c r="K24" s="2"/>
    </row>
    <row r="25" spans="1:11" s="12" customFormat="1" ht="15">
      <c r="A25" s="2"/>
      <c r="B25" s="2"/>
      <c r="C25" s="2"/>
      <c r="D25" s="2"/>
      <c r="F25" s="2"/>
      <c r="G25" s="2"/>
      <c r="H25" s="2"/>
      <c r="I25" s="2"/>
      <c r="J25" s="2"/>
      <c r="K25" s="2"/>
    </row>
    <row r="26" s="2" customFormat="1" ht="15">
      <c r="E26" s="12"/>
    </row>
    <row r="27" s="2" customFormat="1" ht="15">
      <c r="E27" s="12"/>
    </row>
    <row r="28" s="2" customFormat="1" ht="15">
      <c r="E28" s="12"/>
    </row>
    <row r="29" s="2" customFormat="1" ht="15">
      <c r="E29" s="12"/>
    </row>
    <row r="30" s="2" customFormat="1" ht="15">
      <c r="E30" s="12"/>
    </row>
    <row r="31" s="2" customFormat="1" ht="15">
      <c r="E31" s="12"/>
    </row>
    <row r="32" s="2" customFormat="1" ht="15">
      <c r="E32" s="12"/>
    </row>
    <row r="33" s="2" customFormat="1" ht="15">
      <c r="E33" s="12"/>
    </row>
    <row r="34" s="2" customFormat="1" ht="15">
      <c r="E34" s="12"/>
    </row>
    <row r="35" s="2" customFormat="1" ht="15">
      <c r="E35" s="12"/>
    </row>
    <row r="36" s="2" customFormat="1" ht="15">
      <c r="E36" s="12"/>
    </row>
    <row r="37" s="2" customFormat="1" ht="15">
      <c r="E37" s="12"/>
    </row>
    <row r="38" s="2" customFormat="1" ht="15">
      <c r="E38" s="12"/>
    </row>
    <row r="39" s="2" customFormat="1" ht="15">
      <c r="E39" s="12"/>
    </row>
    <row r="40" s="2" customFormat="1" ht="15">
      <c r="E40" s="12"/>
    </row>
    <row r="41" s="2" customFormat="1" ht="15">
      <c r="E41" s="12"/>
    </row>
    <row r="42" s="2" customFormat="1" ht="15">
      <c r="E42" s="12"/>
    </row>
    <row r="43" s="2" customFormat="1" ht="15">
      <c r="E43" s="12"/>
    </row>
    <row r="44" s="2" customFormat="1" ht="15">
      <c r="E44" s="12"/>
    </row>
    <row r="45" s="2" customFormat="1" ht="15">
      <c r="E45" s="12"/>
    </row>
    <row r="46" s="2" customFormat="1" ht="15">
      <c r="E46" s="12"/>
    </row>
    <row r="47" s="2" customFormat="1" ht="15">
      <c r="E47" s="12"/>
    </row>
    <row r="48" s="2" customFormat="1" ht="15">
      <c r="E48" s="12"/>
    </row>
    <row r="49" s="2" customFormat="1" ht="15">
      <c r="E49" s="12"/>
    </row>
    <row r="50" s="2" customFormat="1" ht="15">
      <c r="E50" s="12"/>
    </row>
    <row r="51" s="2" customFormat="1" ht="15">
      <c r="E51" s="12"/>
    </row>
    <row r="52" s="2" customFormat="1" ht="15">
      <c r="E52" s="12"/>
    </row>
    <row r="53" s="2" customFormat="1" ht="15">
      <c r="E53" s="12"/>
    </row>
    <row r="54" s="2" customFormat="1" ht="15">
      <c r="E54" s="12"/>
    </row>
    <row r="55" s="2" customFormat="1" ht="15">
      <c r="E55" s="12"/>
    </row>
    <row r="56" s="2" customFormat="1" ht="15">
      <c r="E56" s="12"/>
    </row>
    <row r="57" s="2" customFormat="1" ht="15">
      <c r="E57" s="12"/>
    </row>
    <row r="58" s="2" customFormat="1" ht="15">
      <c r="E58" s="12"/>
    </row>
    <row r="59" s="2" customFormat="1" ht="15">
      <c r="E59" s="12"/>
    </row>
    <row r="60" s="2" customFormat="1" ht="15">
      <c r="E60" s="12"/>
    </row>
    <row r="61" s="2" customFormat="1" ht="15">
      <c r="E61" s="12"/>
    </row>
    <row r="62" s="2" customFormat="1" ht="15">
      <c r="E62" s="12"/>
    </row>
    <row r="63" s="2" customFormat="1" ht="15">
      <c r="E63" s="12"/>
    </row>
    <row r="64" s="2" customFormat="1" ht="15">
      <c r="E64" s="12"/>
    </row>
    <row r="65" s="2" customFormat="1" ht="15">
      <c r="E65" s="12"/>
    </row>
    <row r="66" s="2" customFormat="1" ht="15">
      <c r="E66" s="12"/>
    </row>
    <row r="67" s="2" customFormat="1" ht="15">
      <c r="E67" s="12"/>
    </row>
    <row r="68" s="2" customFormat="1" ht="15">
      <c r="E68" s="12"/>
    </row>
    <row r="69" s="2" customFormat="1" ht="15">
      <c r="E69" s="12"/>
    </row>
    <row r="70" s="2" customFormat="1" ht="15">
      <c r="E70" s="12"/>
    </row>
    <row r="71" s="2" customFormat="1" ht="15">
      <c r="E71" s="12"/>
    </row>
    <row r="72" s="2" customFormat="1" ht="15">
      <c r="E72" s="12"/>
    </row>
    <row r="73" s="2" customFormat="1" ht="15">
      <c r="E73" s="12"/>
    </row>
    <row r="74" s="2" customFormat="1" ht="15">
      <c r="E74" s="12"/>
    </row>
    <row r="75" s="2" customFormat="1" ht="15">
      <c r="E75" s="12"/>
    </row>
    <row r="76" s="2" customFormat="1" ht="15">
      <c r="E76" s="12"/>
    </row>
    <row r="77" s="2" customFormat="1" ht="15">
      <c r="E77" s="12"/>
    </row>
    <row r="78" s="2" customFormat="1" ht="15">
      <c r="E78" s="12"/>
    </row>
    <row r="79" s="2" customFormat="1" ht="15">
      <c r="E79" s="12"/>
    </row>
    <row r="80" s="2" customFormat="1" ht="15">
      <c r="E80" s="12"/>
    </row>
    <row r="81" s="2" customFormat="1" ht="15">
      <c r="E81" s="12"/>
    </row>
    <row r="82" s="2" customFormat="1" ht="15">
      <c r="E82" s="12"/>
    </row>
    <row r="83" s="2" customFormat="1" ht="15">
      <c r="E83" s="12"/>
    </row>
    <row r="84" s="2" customFormat="1" ht="15">
      <c r="E84" s="12"/>
    </row>
    <row r="85" s="2" customFormat="1" ht="15">
      <c r="E85" s="12"/>
    </row>
    <row r="86" s="2" customFormat="1" ht="15">
      <c r="E86" s="12"/>
    </row>
    <row r="87" s="2" customFormat="1" ht="15">
      <c r="E87" s="12"/>
    </row>
    <row r="88" s="2" customFormat="1" ht="15">
      <c r="E88" s="12"/>
    </row>
    <row r="89" s="2" customFormat="1" ht="15">
      <c r="E89" s="12"/>
    </row>
    <row r="90" s="2" customFormat="1" ht="15">
      <c r="E90" s="12"/>
    </row>
    <row r="91" s="2" customFormat="1" ht="15">
      <c r="E91" s="12"/>
    </row>
    <row r="92" s="2" customFormat="1" ht="15">
      <c r="E92" s="12"/>
    </row>
    <row r="93" s="2" customFormat="1" ht="15">
      <c r="E93" s="12"/>
    </row>
    <row r="94" s="2" customFormat="1" ht="15">
      <c r="E94" s="12"/>
    </row>
    <row r="95" s="2" customFormat="1" ht="15">
      <c r="E95" s="12"/>
    </row>
    <row r="96" s="2" customFormat="1" ht="15">
      <c r="E96" s="12"/>
    </row>
    <row r="97" s="2" customFormat="1" ht="15">
      <c r="E97" s="12"/>
    </row>
    <row r="98" s="2" customFormat="1" ht="15">
      <c r="E98" s="12"/>
    </row>
    <row r="99" s="2" customFormat="1" ht="15">
      <c r="E99" s="12"/>
    </row>
    <row r="100" s="2" customFormat="1" ht="15">
      <c r="E100" s="12"/>
    </row>
    <row r="101" s="2" customFormat="1" ht="15">
      <c r="E101" s="12"/>
    </row>
    <row r="102" s="2" customFormat="1" ht="15">
      <c r="E102" s="12"/>
    </row>
    <row r="103" s="2" customFormat="1" ht="15">
      <c r="E103" s="12"/>
    </row>
    <row r="104" s="2" customFormat="1" ht="15">
      <c r="E104" s="12"/>
    </row>
    <row r="105" s="2" customFormat="1" ht="15">
      <c r="E105" s="12"/>
    </row>
    <row r="106" s="2" customFormat="1" ht="15">
      <c r="E106" s="12"/>
    </row>
    <row r="107" s="2" customFormat="1" ht="15">
      <c r="E107" s="12"/>
    </row>
    <row r="108" s="2" customFormat="1" ht="15">
      <c r="E108" s="12"/>
    </row>
    <row r="109" s="2" customFormat="1" ht="15">
      <c r="E109" s="12"/>
    </row>
    <row r="110" s="2" customFormat="1" ht="15">
      <c r="E110" s="12"/>
    </row>
    <row r="111" s="2" customFormat="1" ht="15">
      <c r="E111" s="12"/>
    </row>
    <row r="112" s="2" customFormat="1" ht="15">
      <c r="E112" s="12"/>
    </row>
    <row r="113" s="2" customFormat="1" ht="15">
      <c r="E113" s="12"/>
    </row>
    <row r="114" s="2" customFormat="1" ht="15">
      <c r="E114" s="12"/>
    </row>
    <row r="115" s="2" customFormat="1" ht="15">
      <c r="E115" s="12"/>
    </row>
    <row r="116" s="2" customFormat="1" ht="15">
      <c r="E116" s="12"/>
    </row>
    <row r="117" s="2" customFormat="1" ht="15">
      <c r="E117" s="12"/>
    </row>
    <row r="118" s="2" customFormat="1" ht="15">
      <c r="E118" s="12"/>
    </row>
    <row r="119" s="2" customFormat="1" ht="15">
      <c r="E119" s="12"/>
    </row>
    <row r="120" s="2" customFormat="1" ht="15">
      <c r="E120" s="12"/>
    </row>
    <row r="121" s="2" customFormat="1" ht="15">
      <c r="E121" s="12"/>
    </row>
    <row r="122" s="2" customFormat="1" ht="15">
      <c r="E122" s="12"/>
    </row>
    <row r="123" s="2" customFormat="1" ht="15">
      <c r="E123" s="12"/>
    </row>
    <row r="124" s="2" customFormat="1" ht="15">
      <c r="E124" s="12"/>
    </row>
    <row r="125" s="2" customFormat="1" ht="15">
      <c r="E125" s="12"/>
    </row>
    <row r="126" s="2" customFormat="1" ht="15">
      <c r="E126" s="12"/>
    </row>
    <row r="127" s="2" customFormat="1" ht="15">
      <c r="E127" s="12"/>
    </row>
    <row r="128" s="2" customFormat="1" ht="15">
      <c r="E128" s="12"/>
    </row>
    <row r="129" s="2" customFormat="1" ht="15">
      <c r="E129" s="12"/>
    </row>
    <row r="130" s="22" customFormat="1" ht="15">
      <c r="E130" s="23"/>
    </row>
    <row r="131" s="22" customFormat="1" ht="15">
      <c r="E131" s="23"/>
    </row>
    <row r="132" s="22" customFormat="1" ht="15">
      <c r="E132" s="23"/>
    </row>
    <row r="133" s="22" customFormat="1" ht="15">
      <c r="E133" s="23"/>
    </row>
    <row r="134" s="22" customFormat="1" ht="15">
      <c r="E134" s="23"/>
    </row>
    <row r="135" s="22" customFormat="1" ht="15">
      <c r="E135" s="23"/>
    </row>
    <row r="136" s="22" customFormat="1" ht="15">
      <c r="E136" s="23"/>
    </row>
    <row r="137" s="22" customFormat="1" ht="15">
      <c r="E137" s="23"/>
    </row>
    <row r="138" s="22" customFormat="1" ht="15">
      <c r="E138" s="23"/>
    </row>
    <row r="139" s="22" customFormat="1" ht="15">
      <c r="E139" s="23"/>
    </row>
    <row r="140" s="22" customFormat="1" ht="15">
      <c r="E140" s="23"/>
    </row>
    <row r="141" s="22" customFormat="1" ht="15">
      <c r="E141" s="23"/>
    </row>
    <row r="142" s="22" customFormat="1" ht="15">
      <c r="E142" s="23"/>
    </row>
    <row r="143" s="22" customFormat="1" ht="15">
      <c r="E143" s="23"/>
    </row>
    <row r="144" s="22" customFormat="1" ht="15">
      <c r="E144" s="23"/>
    </row>
    <row r="145" s="22" customFormat="1" ht="15">
      <c r="E145" s="23"/>
    </row>
    <row r="146" s="22" customFormat="1" ht="15">
      <c r="E146" s="23"/>
    </row>
    <row r="147" s="22" customFormat="1" ht="15">
      <c r="E147" s="23"/>
    </row>
    <row r="148" s="22" customFormat="1" ht="15">
      <c r="E148" s="23"/>
    </row>
    <row r="149" s="22" customFormat="1" ht="15">
      <c r="E149" s="23"/>
    </row>
    <row r="150" s="22" customFormat="1" ht="15">
      <c r="E150" s="23"/>
    </row>
    <row r="151" s="22" customFormat="1" ht="15">
      <c r="E151" s="23"/>
    </row>
    <row r="152" s="22" customFormat="1" ht="15">
      <c r="E152" s="23"/>
    </row>
    <row r="153" s="22" customFormat="1" ht="15">
      <c r="E153" s="23"/>
    </row>
    <row r="154" s="22" customFormat="1" ht="15">
      <c r="E154" s="23"/>
    </row>
    <row r="155" s="22" customFormat="1" ht="15">
      <c r="E155" s="23"/>
    </row>
    <row r="156" s="22" customFormat="1" ht="15">
      <c r="E156" s="23"/>
    </row>
    <row r="157" s="22" customFormat="1" ht="15">
      <c r="E157" s="23"/>
    </row>
    <row r="158" s="22" customFormat="1" ht="15">
      <c r="E158" s="23"/>
    </row>
    <row r="159" s="22" customFormat="1" ht="15">
      <c r="E159" s="23"/>
    </row>
    <row r="160" s="22" customFormat="1" ht="15">
      <c r="E160" s="23"/>
    </row>
    <row r="161" s="22" customFormat="1" ht="15">
      <c r="E161" s="23"/>
    </row>
    <row r="162" s="22" customFormat="1" ht="15">
      <c r="E162" s="23"/>
    </row>
    <row r="163" s="22" customFormat="1" ht="15">
      <c r="E163" s="23"/>
    </row>
    <row r="164" s="22" customFormat="1" ht="15">
      <c r="E164" s="23"/>
    </row>
    <row r="165" s="22" customFormat="1" ht="15">
      <c r="E165" s="23"/>
    </row>
    <row r="166" s="22" customFormat="1" ht="15">
      <c r="E166" s="23"/>
    </row>
    <row r="167" s="22" customFormat="1" ht="15">
      <c r="E167" s="23"/>
    </row>
    <row r="168" s="22" customFormat="1" ht="15">
      <c r="E168" s="23"/>
    </row>
    <row r="169" s="22" customFormat="1" ht="15">
      <c r="E169" s="23"/>
    </row>
    <row r="170" s="22" customFormat="1" ht="15">
      <c r="E170" s="23"/>
    </row>
    <row r="171" s="22" customFormat="1" ht="15">
      <c r="E171" s="23"/>
    </row>
    <row r="172" s="22" customFormat="1" ht="15">
      <c r="E172" s="23"/>
    </row>
    <row r="173" s="22" customFormat="1" ht="15">
      <c r="E173" s="23"/>
    </row>
    <row r="174" s="22" customFormat="1" ht="15">
      <c r="E174" s="23"/>
    </row>
    <row r="175" s="22" customFormat="1" ht="15">
      <c r="E175" s="23"/>
    </row>
    <row r="176" s="22" customFormat="1" ht="15">
      <c r="E176" s="23"/>
    </row>
    <row r="177" s="22" customFormat="1" ht="15">
      <c r="E177" s="23"/>
    </row>
  </sheetData>
  <sheetProtection/>
  <mergeCells count="30">
    <mergeCell ref="A6:A7"/>
    <mergeCell ref="C6:C7"/>
    <mergeCell ref="B6:B7"/>
    <mergeCell ref="D6:D7"/>
    <mergeCell ref="E6:E7"/>
    <mergeCell ref="E17:E18"/>
    <mergeCell ref="C10:C11"/>
    <mergeCell ref="A10:A11"/>
    <mergeCell ref="B9:B10"/>
    <mergeCell ref="E10:E11"/>
    <mergeCell ref="J10:J11"/>
    <mergeCell ref="A17:A18"/>
    <mergeCell ref="B17:B18"/>
    <mergeCell ref="C17:C18"/>
    <mergeCell ref="D17:D18"/>
    <mergeCell ref="F10:F11"/>
    <mergeCell ref="G10:G11"/>
    <mergeCell ref="H10:H11"/>
    <mergeCell ref="I10:I11"/>
    <mergeCell ref="D10:D11"/>
    <mergeCell ref="F17:H17"/>
    <mergeCell ref="I17:K17"/>
    <mergeCell ref="L17:M17"/>
    <mergeCell ref="F6:H6"/>
    <mergeCell ref="I6:K6"/>
    <mergeCell ref="L6:N6"/>
    <mergeCell ref="L10:L11"/>
    <mergeCell ref="M10:M11"/>
    <mergeCell ref="N10:N11"/>
    <mergeCell ref="K10:K11"/>
  </mergeCells>
  <printOptions horizontalCentered="1"/>
  <pageMargins left="0" right="0" top="0" bottom="0" header="0" footer="0"/>
  <pageSetup fitToHeight="1" fitToWidth="1" horizontalDpi="600" verticalDpi="600" orientation="landscape" paperSize="9" scale="8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3" tint="-0.24997000396251678"/>
    <pageSetUpPr fitToPage="1"/>
  </sheetPr>
  <dimension ref="A1:O61"/>
  <sheetViews>
    <sheetView view="pageBreakPreview" zoomScale="85" zoomScaleSheetLayoutView="85" zoomScalePageLayoutView="70" workbookViewId="0" topLeftCell="A16">
      <selection activeCell="B8" sqref="B8"/>
    </sheetView>
  </sheetViews>
  <sheetFormatPr defaultColWidth="9.00390625" defaultRowHeight="15.75"/>
  <cols>
    <col min="1" max="1" width="10.50390625" style="0" customWidth="1"/>
    <col min="2" max="2" width="12.25390625" style="0" customWidth="1"/>
    <col min="3" max="3" width="9.875" style="0" customWidth="1"/>
    <col min="4" max="4" width="9.75390625" style="0" customWidth="1"/>
    <col min="5" max="5" width="12.125" style="0" customWidth="1"/>
    <col min="6" max="6" width="9.75390625" style="0" customWidth="1"/>
    <col min="7" max="7" width="10.75390625" style="0" customWidth="1"/>
    <col min="8" max="8" width="9.50390625" style="0" customWidth="1"/>
    <col min="9" max="9" width="10.875" style="0" customWidth="1"/>
    <col min="11" max="11" width="10.25390625" style="0" customWidth="1"/>
    <col min="12" max="12" width="9.25390625" style="0" customWidth="1"/>
    <col min="13" max="13" width="10.25390625" style="0" customWidth="1"/>
    <col min="15" max="15" width="17.75390625" style="0" customWidth="1"/>
  </cols>
  <sheetData>
    <row r="1" spans="1:14" s="42" customFormat="1" ht="15.75" customHeight="1" hidden="1">
      <c r="A1" s="43" t="s">
        <v>71</v>
      </c>
      <c r="B1" s="372" t="s">
        <v>176</v>
      </c>
      <c r="C1" s="372"/>
      <c r="D1" s="372"/>
      <c r="E1" s="372"/>
      <c r="F1" s="372"/>
      <c r="G1" s="372"/>
      <c r="H1" s="372"/>
      <c r="I1" s="372"/>
      <c r="J1" s="372"/>
      <c r="K1" s="372"/>
      <c r="L1" s="372"/>
      <c r="M1" s="372"/>
      <c r="N1" s="372"/>
    </row>
    <row r="2" s="42" customFormat="1" ht="15" hidden="1">
      <c r="B2" s="207"/>
    </row>
    <row r="3" spans="1:14" s="42" customFormat="1" ht="15.75" customHeight="1" hidden="1">
      <c r="A3" s="43" t="s">
        <v>72</v>
      </c>
      <c r="B3" s="372" t="s">
        <v>189</v>
      </c>
      <c r="C3" s="372"/>
      <c r="D3" s="372"/>
      <c r="E3" s="372"/>
      <c r="F3" s="372"/>
      <c r="G3" s="372"/>
      <c r="H3" s="372"/>
      <c r="I3" s="372"/>
      <c r="J3" s="372"/>
      <c r="K3" s="372"/>
      <c r="L3" s="372"/>
      <c r="M3" s="372"/>
      <c r="N3" s="372"/>
    </row>
    <row r="4" spans="2:15" s="42" customFormat="1" ht="15" hidden="1">
      <c r="B4" s="207"/>
      <c r="O4" s="50" t="s">
        <v>84</v>
      </c>
    </row>
    <row r="5" spans="1:15" s="42" customFormat="1" ht="36.75" customHeight="1" hidden="1">
      <c r="A5" s="330" t="s">
        <v>124</v>
      </c>
      <c r="B5" s="330" t="s">
        <v>92</v>
      </c>
      <c r="C5" s="324" t="s">
        <v>186</v>
      </c>
      <c r="D5" s="304"/>
      <c r="E5" s="304"/>
      <c r="F5" s="305"/>
      <c r="G5" s="324" t="s">
        <v>184</v>
      </c>
      <c r="H5" s="304"/>
      <c r="I5" s="304"/>
      <c r="J5" s="305"/>
      <c r="K5" s="324" t="s">
        <v>187</v>
      </c>
      <c r="L5" s="304"/>
      <c r="M5" s="304"/>
      <c r="N5" s="305"/>
      <c r="O5" s="374" t="s">
        <v>73</v>
      </c>
    </row>
    <row r="6" spans="1:15" s="42" customFormat="1" ht="26.25" hidden="1">
      <c r="A6" s="331"/>
      <c r="B6" s="331"/>
      <c r="C6" s="183" t="s">
        <v>3</v>
      </c>
      <c r="D6" s="183" t="s">
        <v>4</v>
      </c>
      <c r="E6" s="183" t="s">
        <v>54</v>
      </c>
      <c r="F6" s="183" t="s">
        <v>85</v>
      </c>
      <c r="G6" s="183" t="s">
        <v>3</v>
      </c>
      <c r="H6" s="183" t="s">
        <v>4</v>
      </c>
      <c r="I6" s="183" t="s">
        <v>54</v>
      </c>
      <c r="J6" s="183" t="s">
        <v>85</v>
      </c>
      <c r="K6" s="183" t="s">
        <v>3</v>
      </c>
      <c r="L6" s="183" t="s">
        <v>4</v>
      </c>
      <c r="M6" s="183" t="s">
        <v>54</v>
      </c>
      <c r="N6" s="183" t="s">
        <v>85</v>
      </c>
      <c r="O6" s="374"/>
    </row>
    <row r="7" spans="1:15" s="62" customFormat="1" ht="12.75" hidden="1">
      <c r="A7" s="183">
        <v>1</v>
      </c>
      <c r="B7" s="183">
        <v>2</v>
      </c>
      <c r="C7" s="183">
        <v>3</v>
      </c>
      <c r="D7" s="183">
        <v>4</v>
      </c>
      <c r="E7" s="183">
        <v>5</v>
      </c>
      <c r="F7" s="183">
        <v>5</v>
      </c>
      <c r="G7" s="183">
        <v>6</v>
      </c>
      <c r="H7" s="183">
        <v>7</v>
      </c>
      <c r="I7" s="183">
        <v>9</v>
      </c>
      <c r="J7" s="183">
        <v>8</v>
      </c>
      <c r="K7" s="183">
        <v>9</v>
      </c>
      <c r="L7" s="183">
        <v>10</v>
      </c>
      <c r="M7" s="183">
        <v>13</v>
      </c>
      <c r="N7" s="183">
        <v>11</v>
      </c>
      <c r="O7" s="201">
        <v>12</v>
      </c>
    </row>
    <row r="8" spans="1:15" s="62" customFormat="1" ht="26.25" hidden="1">
      <c r="A8" s="183"/>
      <c r="B8" s="56" t="s">
        <v>89</v>
      </c>
      <c r="C8" s="183"/>
      <c r="D8" s="183"/>
      <c r="E8" s="183"/>
      <c r="F8" s="183"/>
      <c r="G8" s="183"/>
      <c r="H8" s="183"/>
      <c r="I8" s="183"/>
      <c r="J8" s="183"/>
      <c r="K8" s="183"/>
      <c r="L8" s="183"/>
      <c r="M8" s="183"/>
      <c r="N8" s="183"/>
      <c r="O8" s="201"/>
    </row>
    <row r="9" spans="1:15" s="42" customFormat="1" ht="15" hidden="1">
      <c r="A9" s="52"/>
      <c r="B9" s="213" t="s">
        <v>93</v>
      </c>
      <c r="C9" s="212" t="s">
        <v>51</v>
      </c>
      <c r="D9" s="212" t="s">
        <v>51</v>
      </c>
      <c r="E9" s="212" t="s">
        <v>51</v>
      </c>
      <c r="F9" s="212" t="s">
        <v>51</v>
      </c>
      <c r="G9" s="212" t="s">
        <v>51</v>
      </c>
      <c r="H9" s="212" t="s">
        <v>51</v>
      </c>
      <c r="I9" s="212" t="s">
        <v>51</v>
      </c>
      <c r="J9" s="212" t="s">
        <v>51</v>
      </c>
      <c r="K9" s="212" t="s">
        <v>51</v>
      </c>
      <c r="L9" s="212" t="s">
        <v>51</v>
      </c>
      <c r="M9" s="212" t="s">
        <v>51</v>
      </c>
      <c r="N9" s="212" t="s">
        <v>51</v>
      </c>
      <c r="O9" s="212" t="s">
        <v>51</v>
      </c>
    </row>
    <row r="10" spans="1:15" s="42" customFormat="1" ht="15" hidden="1">
      <c r="A10" s="52"/>
      <c r="B10" s="52" t="s">
        <v>74</v>
      </c>
      <c r="C10" s="212" t="s">
        <v>51</v>
      </c>
      <c r="D10" s="212" t="s">
        <v>51</v>
      </c>
      <c r="E10" s="212" t="s">
        <v>51</v>
      </c>
      <c r="F10" s="212" t="s">
        <v>51</v>
      </c>
      <c r="G10" s="212" t="s">
        <v>51</v>
      </c>
      <c r="H10" s="212" t="s">
        <v>51</v>
      </c>
      <c r="I10" s="212" t="s">
        <v>51</v>
      </c>
      <c r="J10" s="212" t="s">
        <v>51</v>
      </c>
      <c r="K10" s="212" t="s">
        <v>51</v>
      </c>
      <c r="L10" s="212" t="s">
        <v>51</v>
      </c>
      <c r="M10" s="212" t="s">
        <v>51</v>
      </c>
      <c r="N10" s="212" t="s">
        <v>51</v>
      </c>
      <c r="O10" s="212" t="s">
        <v>51</v>
      </c>
    </row>
    <row r="11" spans="1:15" s="42" customFormat="1" ht="15" hidden="1">
      <c r="A11" s="52"/>
      <c r="B11" s="52" t="s">
        <v>75</v>
      </c>
      <c r="C11" s="212" t="s">
        <v>7</v>
      </c>
      <c r="D11" s="212" t="s">
        <v>51</v>
      </c>
      <c r="E11" s="212" t="s">
        <v>51</v>
      </c>
      <c r="F11" s="212" t="s">
        <v>51</v>
      </c>
      <c r="G11" s="212" t="s">
        <v>7</v>
      </c>
      <c r="H11" s="212" t="s">
        <v>51</v>
      </c>
      <c r="I11" s="212" t="s">
        <v>51</v>
      </c>
      <c r="J11" s="212" t="s">
        <v>51</v>
      </c>
      <c r="K11" s="212" t="s">
        <v>7</v>
      </c>
      <c r="L11" s="212" t="s">
        <v>51</v>
      </c>
      <c r="M11" s="212" t="s">
        <v>51</v>
      </c>
      <c r="N11" s="212" t="s">
        <v>51</v>
      </c>
      <c r="O11" s="212" t="s">
        <v>51</v>
      </c>
    </row>
    <row r="12" spans="1:15" s="42" customFormat="1" ht="15" hidden="1">
      <c r="A12" s="52"/>
      <c r="B12" s="52"/>
      <c r="C12" s="212"/>
      <c r="D12" s="212"/>
      <c r="E12" s="212"/>
      <c r="F12" s="212"/>
      <c r="G12" s="212"/>
      <c r="H12" s="212"/>
      <c r="I12" s="212"/>
      <c r="J12" s="212"/>
      <c r="K12" s="212"/>
      <c r="L12" s="212"/>
      <c r="M12" s="212"/>
      <c r="N12" s="212"/>
      <c r="O12" s="212"/>
    </row>
    <row r="13" spans="1:15" s="42" customFormat="1" ht="15" hidden="1">
      <c r="A13" s="52"/>
      <c r="B13" s="213" t="s">
        <v>94</v>
      </c>
      <c r="C13" s="212" t="s">
        <v>51</v>
      </c>
      <c r="D13" s="212" t="s">
        <v>51</v>
      </c>
      <c r="E13" s="212" t="s">
        <v>51</v>
      </c>
      <c r="F13" s="212" t="s">
        <v>51</v>
      </c>
      <c r="G13" s="212" t="s">
        <v>51</v>
      </c>
      <c r="H13" s="212" t="s">
        <v>51</v>
      </c>
      <c r="I13" s="212" t="s">
        <v>51</v>
      </c>
      <c r="J13" s="212" t="s">
        <v>51</v>
      </c>
      <c r="K13" s="212" t="s">
        <v>51</v>
      </c>
      <c r="L13" s="212" t="s">
        <v>51</v>
      </c>
      <c r="M13" s="212" t="s">
        <v>51</v>
      </c>
      <c r="N13" s="212" t="s">
        <v>51</v>
      </c>
      <c r="O13" s="212" t="s">
        <v>51</v>
      </c>
    </row>
    <row r="14" spans="1:15" s="42" customFormat="1" ht="15" hidden="1">
      <c r="A14" s="52"/>
      <c r="B14" s="52"/>
      <c r="C14" s="212"/>
      <c r="D14" s="212"/>
      <c r="E14" s="212"/>
      <c r="F14" s="212"/>
      <c r="G14" s="212"/>
      <c r="H14" s="212"/>
      <c r="I14" s="212"/>
      <c r="J14" s="212"/>
      <c r="K14" s="212"/>
      <c r="L14" s="212"/>
      <c r="M14" s="212"/>
      <c r="N14" s="212"/>
      <c r="O14" s="212"/>
    </row>
    <row r="15" spans="1:15" s="42" customFormat="1" ht="15" hidden="1">
      <c r="A15" s="214"/>
      <c r="B15" s="215" t="s">
        <v>2</v>
      </c>
      <c r="C15" s="216" t="s">
        <v>51</v>
      </c>
      <c r="D15" s="216" t="s">
        <v>51</v>
      </c>
      <c r="E15" s="216" t="s">
        <v>51</v>
      </c>
      <c r="F15" s="216" t="s">
        <v>51</v>
      </c>
      <c r="G15" s="216" t="s">
        <v>51</v>
      </c>
      <c r="H15" s="216" t="s">
        <v>51</v>
      </c>
      <c r="I15" s="216" t="s">
        <v>51</v>
      </c>
      <c r="J15" s="216" t="s">
        <v>51</v>
      </c>
      <c r="K15" s="216" t="s">
        <v>51</v>
      </c>
      <c r="L15" s="216" t="s">
        <v>51</v>
      </c>
      <c r="M15" s="216" t="s">
        <v>51</v>
      </c>
      <c r="N15" s="212" t="s">
        <v>51</v>
      </c>
      <c r="O15" s="212" t="s">
        <v>51</v>
      </c>
    </row>
    <row r="16" spans="1:13" s="12" customFormat="1" ht="30.75" customHeight="1">
      <c r="A16" s="373" t="s">
        <v>304</v>
      </c>
      <c r="B16" s="373"/>
      <c r="C16" s="373"/>
      <c r="D16" s="373"/>
      <c r="E16" s="373"/>
      <c r="F16" s="373"/>
      <c r="G16" s="373"/>
      <c r="H16" s="373"/>
      <c r="I16" s="373"/>
      <c r="J16" s="373"/>
      <c r="K16" s="373"/>
      <c r="L16" s="373"/>
      <c r="M16" s="373"/>
    </row>
    <row r="17" s="12" customFormat="1" ht="15">
      <c r="C17" s="8"/>
    </row>
    <row r="18" spans="3:13" s="12" customFormat="1" ht="15">
      <c r="C18" s="8"/>
      <c r="J18" s="16"/>
      <c r="K18" s="16"/>
      <c r="L18" s="16"/>
      <c r="M18" s="16" t="s">
        <v>84</v>
      </c>
    </row>
    <row r="19" spans="1:13" s="12" customFormat="1" ht="42" customHeight="1">
      <c r="A19" s="315" t="s">
        <v>247</v>
      </c>
      <c r="B19" s="315" t="s">
        <v>248</v>
      </c>
      <c r="C19" s="315" t="s">
        <v>249</v>
      </c>
      <c r="D19" s="287" t="s">
        <v>220</v>
      </c>
      <c r="E19" s="311"/>
      <c r="F19" s="287" t="s">
        <v>319</v>
      </c>
      <c r="G19" s="311"/>
      <c r="H19" s="287" t="s">
        <v>221</v>
      </c>
      <c r="I19" s="311"/>
      <c r="J19" s="287" t="s">
        <v>221</v>
      </c>
      <c r="K19" s="311"/>
      <c r="L19" s="290" t="s">
        <v>221</v>
      </c>
      <c r="M19" s="290"/>
    </row>
    <row r="20" spans="1:13" s="12" customFormat="1" ht="105" customHeight="1">
      <c r="A20" s="316"/>
      <c r="B20" s="316"/>
      <c r="C20" s="316"/>
      <c r="D20" s="3" t="s">
        <v>250</v>
      </c>
      <c r="E20" s="3" t="s">
        <v>251</v>
      </c>
      <c r="F20" s="3" t="s">
        <v>250</v>
      </c>
      <c r="G20" s="3" t="s">
        <v>251</v>
      </c>
      <c r="H20" s="3" t="s">
        <v>250</v>
      </c>
      <c r="I20" s="3" t="s">
        <v>251</v>
      </c>
      <c r="J20" s="3" t="s">
        <v>250</v>
      </c>
      <c r="K20" s="3" t="s">
        <v>251</v>
      </c>
      <c r="L20" s="3" t="s">
        <v>250</v>
      </c>
      <c r="M20" s="3" t="s">
        <v>251</v>
      </c>
    </row>
    <row r="21" spans="1:13" s="74" customFormat="1" ht="12.75">
      <c r="A21" s="3">
        <v>1</v>
      </c>
      <c r="B21" s="3">
        <v>2</v>
      </c>
      <c r="C21" s="3">
        <v>3</v>
      </c>
      <c r="D21" s="3">
        <v>4</v>
      </c>
      <c r="E21" s="3">
        <v>5</v>
      </c>
      <c r="F21" s="3">
        <v>6</v>
      </c>
      <c r="G21" s="3">
        <v>7</v>
      </c>
      <c r="H21" s="3">
        <v>8</v>
      </c>
      <c r="I21" s="3">
        <v>9</v>
      </c>
      <c r="J21" s="3">
        <v>10</v>
      </c>
      <c r="K21" s="3">
        <v>11</v>
      </c>
      <c r="L21" s="3">
        <v>12</v>
      </c>
      <c r="M21" s="3">
        <v>13</v>
      </c>
    </row>
    <row r="22" spans="1:13" s="74" customFormat="1" ht="12.75">
      <c r="A22" s="3"/>
      <c r="B22" s="3"/>
      <c r="C22" s="115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1:13" s="12" customFormat="1" ht="15">
      <c r="A23" s="100"/>
      <c r="B23" s="100"/>
      <c r="C23" s="116"/>
      <c r="D23" s="117" t="s">
        <v>51</v>
      </c>
      <c r="E23" s="117" t="s">
        <v>51</v>
      </c>
      <c r="F23" s="117" t="s">
        <v>51</v>
      </c>
      <c r="G23" s="117" t="s">
        <v>51</v>
      </c>
      <c r="H23" s="117" t="s">
        <v>51</v>
      </c>
      <c r="I23" s="117" t="s">
        <v>51</v>
      </c>
      <c r="J23" s="117" t="s">
        <v>51</v>
      </c>
      <c r="K23" s="117" t="s">
        <v>51</v>
      </c>
      <c r="L23" s="117" t="s">
        <v>51</v>
      </c>
      <c r="M23" s="117" t="s">
        <v>51</v>
      </c>
    </row>
    <row r="24" spans="1:13" s="12" customFormat="1" ht="15">
      <c r="A24" s="100"/>
      <c r="B24" s="100"/>
      <c r="C24" s="100"/>
      <c r="D24" s="117" t="s">
        <v>51</v>
      </c>
      <c r="E24" s="117" t="s">
        <v>51</v>
      </c>
      <c r="F24" s="117" t="s">
        <v>51</v>
      </c>
      <c r="G24" s="117" t="s">
        <v>51</v>
      </c>
      <c r="H24" s="117" t="s">
        <v>51</v>
      </c>
      <c r="I24" s="117" t="s">
        <v>51</v>
      </c>
      <c r="J24" s="117" t="s">
        <v>51</v>
      </c>
      <c r="K24" s="117" t="s">
        <v>51</v>
      </c>
      <c r="L24" s="117" t="s">
        <v>51</v>
      </c>
      <c r="M24" s="117" t="s">
        <v>51</v>
      </c>
    </row>
    <row r="25" spans="1:13" s="12" customFormat="1" ht="15">
      <c r="A25" s="100"/>
      <c r="B25" s="100"/>
      <c r="C25" s="100"/>
      <c r="D25" s="117" t="s">
        <v>7</v>
      </c>
      <c r="E25" s="117" t="s">
        <v>51</v>
      </c>
      <c r="F25" s="117" t="s">
        <v>7</v>
      </c>
      <c r="G25" s="117" t="s">
        <v>51</v>
      </c>
      <c r="H25" s="117" t="s">
        <v>7</v>
      </c>
      <c r="I25" s="117" t="s">
        <v>51</v>
      </c>
      <c r="J25" s="117" t="s">
        <v>7</v>
      </c>
      <c r="K25" s="117" t="s">
        <v>51</v>
      </c>
      <c r="L25" s="117" t="s">
        <v>7</v>
      </c>
      <c r="M25" s="117" t="s">
        <v>51</v>
      </c>
    </row>
    <row r="26" spans="1:13" s="12" customFormat="1" ht="15">
      <c r="A26" s="100"/>
      <c r="B26" s="100"/>
      <c r="C26" s="100"/>
      <c r="D26" s="117"/>
      <c r="E26" s="117"/>
      <c r="F26" s="117"/>
      <c r="G26" s="117"/>
      <c r="H26" s="117"/>
      <c r="I26" s="117"/>
      <c r="J26" s="117"/>
      <c r="K26" s="117"/>
      <c r="L26" s="117"/>
      <c r="M26" s="117"/>
    </row>
    <row r="27" spans="1:13" s="12" customFormat="1" ht="15">
      <c r="A27" s="100"/>
      <c r="B27" s="100"/>
      <c r="C27" s="116"/>
      <c r="D27" s="117" t="s">
        <v>51</v>
      </c>
      <c r="E27" s="117" t="s">
        <v>51</v>
      </c>
      <c r="F27" s="117" t="s">
        <v>51</v>
      </c>
      <c r="G27" s="117" t="s">
        <v>51</v>
      </c>
      <c r="H27" s="117" t="s">
        <v>51</v>
      </c>
      <c r="I27" s="117" t="s">
        <v>51</v>
      </c>
      <c r="J27" s="117" t="s">
        <v>51</v>
      </c>
      <c r="K27" s="117" t="s">
        <v>51</v>
      </c>
      <c r="L27" s="117" t="s">
        <v>51</v>
      </c>
      <c r="M27" s="117" t="s">
        <v>51</v>
      </c>
    </row>
    <row r="28" spans="1:13" s="12" customFormat="1" ht="15">
      <c r="A28" s="100"/>
      <c r="B28" s="100"/>
      <c r="C28" s="100"/>
      <c r="D28" s="117"/>
      <c r="E28" s="117"/>
      <c r="F28" s="117"/>
      <c r="G28" s="117"/>
      <c r="H28" s="117"/>
      <c r="I28" s="117"/>
      <c r="J28" s="117"/>
      <c r="K28" s="117"/>
      <c r="L28" s="117"/>
      <c r="M28" s="117"/>
    </row>
    <row r="29" spans="1:13" s="12" customFormat="1" ht="15">
      <c r="A29" s="100"/>
      <c r="B29" s="100"/>
      <c r="C29" s="116"/>
      <c r="D29" s="117" t="s">
        <v>51</v>
      </c>
      <c r="E29" s="117" t="s">
        <v>51</v>
      </c>
      <c r="F29" s="117" t="s">
        <v>51</v>
      </c>
      <c r="G29" s="117" t="s">
        <v>51</v>
      </c>
      <c r="H29" s="117" t="s">
        <v>51</v>
      </c>
      <c r="I29" s="117" t="s">
        <v>51</v>
      </c>
      <c r="J29" s="117" t="s">
        <v>51</v>
      </c>
      <c r="K29" s="117" t="s">
        <v>51</v>
      </c>
      <c r="L29" s="117" t="s">
        <v>51</v>
      </c>
      <c r="M29" s="117" t="s">
        <v>51</v>
      </c>
    </row>
    <row r="30" s="12" customFormat="1" ht="15"/>
    <row r="31" spans="1:3" s="12" customFormat="1" ht="15" hidden="1">
      <c r="A31" s="90" t="s">
        <v>76</v>
      </c>
      <c r="B31" s="90"/>
      <c r="C31" s="91" t="s">
        <v>190</v>
      </c>
    </row>
    <row r="32" spans="6:10" s="12" customFormat="1" ht="15" hidden="1">
      <c r="F32" s="16"/>
      <c r="G32" s="16"/>
      <c r="H32" s="106"/>
      <c r="I32" s="106"/>
      <c r="J32" s="16" t="s">
        <v>84</v>
      </c>
    </row>
    <row r="33" spans="1:10" s="12" customFormat="1" ht="15.75" customHeight="1" hidden="1">
      <c r="A33" s="315" t="s">
        <v>124</v>
      </c>
      <c r="B33" s="40"/>
      <c r="C33" s="315" t="s">
        <v>92</v>
      </c>
      <c r="D33" s="287" t="s">
        <v>172</v>
      </c>
      <c r="E33" s="311"/>
      <c r="F33" s="287" t="s">
        <v>188</v>
      </c>
      <c r="G33" s="311"/>
      <c r="H33" s="290" t="s">
        <v>73</v>
      </c>
      <c r="I33" s="290"/>
      <c r="J33" s="290"/>
    </row>
    <row r="34" spans="1:10" s="12" customFormat="1" ht="26.25" hidden="1">
      <c r="A34" s="316"/>
      <c r="B34" s="41"/>
      <c r="C34" s="316"/>
      <c r="D34" s="3" t="s">
        <v>3</v>
      </c>
      <c r="E34" s="3" t="s">
        <v>4</v>
      </c>
      <c r="F34" s="3" t="s">
        <v>3</v>
      </c>
      <c r="G34" s="3" t="s">
        <v>4</v>
      </c>
      <c r="H34" s="290"/>
      <c r="I34" s="290"/>
      <c r="J34" s="290"/>
    </row>
    <row r="35" spans="1:10" s="74" customFormat="1" ht="12.75" hidden="1">
      <c r="A35" s="3">
        <v>1</v>
      </c>
      <c r="B35" s="3"/>
      <c r="C35" s="3">
        <v>2</v>
      </c>
      <c r="D35" s="3">
        <v>3</v>
      </c>
      <c r="E35" s="3">
        <v>4</v>
      </c>
      <c r="F35" s="3">
        <v>6</v>
      </c>
      <c r="G35" s="3">
        <v>7</v>
      </c>
      <c r="H35" s="371">
        <v>9</v>
      </c>
      <c r="I35" s="371"/>
      <c r="J35" s="371"/>
    </row>
    <row r="36" spans="1:10" s="74" customFormat="1" ht="26.25" hidden="1">
      <c r="A36" s="3"/>
      <c r="B36" s="3"/>
      <c r="C36" s="115" t="s">
        <v>89</v>
      </c>
      <c r="D36" s="3"/>
      <c r="E36" s="3"/>
      <c r="F36" s="3"/>
      <c r="G36" s="3"/>
      <c r="H36" s="371"/>
      <c r="I36" s="371"/>
      <c r="J36" s="371"/>
    </row>
    <row r="37" spans="1:10" s="12" customFormat="1" ht="15" hidden="1">
      <c r="A37" s="100"/>
      <c r="B37" s="100"/>
      <c r="C37" s="116" t="s">
        <v>252</v>
      </c>
      <c r="D37" s="117" t="s">
        <v>51</v>
      </c>
      <c r="E37" s="117" t="s">
        <v>51</v>
      </c>
      <c r="F37" s="117" t="s">
        <v>51</v>
      </c>
      <c r="G37" s="117" t="s">
        <v>51</v>
      </c>
      <c r="H37" s="371" t="s">
        <v>51</v>
      </c>
      <c r="I37" s="371"/>
      <c r="J37" s="371"/>
    </row>
    <row r="38" spans="1:10" s="12" customFormat="1" ht="15" hidden="1">
      <c r="A38" s="100"/>
      <c r="B38" s="100"/>
      <c r="C38" s="100" t="s">
        <v>74</v>
      </c>
      <c r="D38" s="117" t="s">
        <v>51</v>
      </c>
      <c r="E38" s="117" t="s">
        <v>51</v>
      </c>
      <c r="F38" s="117" t="s">
        <v>51</v>
      </c>
      <c r="G38" s="117" t="s">
        <v>51</v>
      </c>
      <c r="H38" s="371" t="s">
        <v>51</v>
      </c>
      <c r="I38" s="371" t="s">
        <v>51</v>
      </c>
      <c r="J38" s="371"/>
    </row>
    <row r="39" spans="1:10" s="12" customFormat="1" ht="15" hidden="1">
      <c r="A39" s="100"/>
      <c r="B39" s="100"/>
      <c r="C39" s="100" t="s">
        <v>253</v>
      </c>
      <c r="D39" s="117" t="s">
        <v>7</v>
      </c>
      <c r="E39" s="117" t="s">
        <v>51</v>
      </c>
      <c r="F39" s="117" t="s">
        <v>7</v>
      </c>
      <c r="G39" s="117" t="s">
        <v>51</v>
      </c>
      <c r="H39" s="371" t="s">
        <v>51</v>
      </c>
      <c r="I39" s="371" t="s">
        <v>51</v>
      </c>
      <c r="J39" s="371"/>
    </row>
    <row r="40" spans="1:10" s="12" customFormat="1" ht="15" hidden="1">
      <c r="A40" s="100"/>
      <c r="B40" s="100"/>
      <c r="C40" s="100"/>
      <c r="D40" s="117"/>
      <c r="E40" s="117"/>
      <c r="F40" s="117"/>
      <c r="G40" s="117"/>
      <c r="H40" s="371"/>
      <c r="I40" s="371"/>
      <c r="J40" s="371"/>
    </row>
    <row r="41" spans="1:10" s="12" customFormat="1" ht="15" hidden="1">
      <c r="A41" s="100"/>
      <c r="B41" s="100"/>
      <c r="C41" s="116" t="s">
        <v>254</v>
      </c>
      <c r="D41" s="117" t="s">
        <v>51</v>
      </c>
      <c r="E41" s="117" t="s">
        <v>51</v>
      </c>
      <c r="F41" s="117" t="s">
        <v>51</v>
      </c>
      <c r="G41" s="117" t="s">
        <v>51</v>
      </c>
      <c r="H41" s="371" t="s">
        <v>51</v>
      </c>
      <c r="I41" s="371" t="s">
        <v>51</v>
      </c>
      <c r="J41" s="371"/>
    </row>
    <row r="42" spans="1:10" s="12" customFormat="1" ht="15" hidden="1">
      <c r="A42" s="100"/>
      <c r="B42" s="100"/>
      <c r="C42" s="100"/>
      <c r="D42" s="117"/>
      <c r="E42" s="117"/>
      <c r="F42" s="117"/>
      <c r="G42" s="117"/>
      <c r="H42" s="371"/>
      <c r="I42" s="371"/>
      <c r="J42" s="371"/>
    </row>
    <row r="43" spans="1:10" s="12" customFormat="1" ht="15" hidden="1">
      <c r="A43" s="100"/>
      <c r="B43" s="100"/>
      <c r="C43" s="116" t="s">
        <v>2</v>
      </c>
      <c r="D43" s="117" t="s">
        <v>51</v>
      </c>
      <c r="E43" s="117" t="s">
        <v>51</v>
      </c>
      <c r="F43" s="117" t="s">
        <v>51</v>
      </c>
      <c r="G43" s="117" t="s">
        <v>51</v>
      </c>
      <c r="H43" s="371" t="s">
        <v>51</v>
      </c>
      <c r="I43" s="371" t="s">
        <v>51</v>
      </c>
      <c r="J43" s="371"/>
    </row>
    <row r="44" s="12" customFormat="1" ht="15"/>
    <row r="45" spans="1:12" s="12" customFormat="1" ht="33" customHeight="1">
      <c r="A45" s="310" t="s">
        <v>255</v>
      </c>
      <c r="B45" s="310"/>
      <c r="C45" s="310"/>
      <c r="D45" s="310"/>
      <c r="E45" s="310"/>
      <c r="F45" s="310"/>
      <c r="G45" s="310"/>
      <c r="H45" s="310"/>
      <c r="I45" s="310"/>
      <c r="J45" s="310"/>
      <c r="K45" s="310"/>
      <c r="L45" s="310"/>
    </row>
    <row r="46" s="12" customFormat="1" ht="15" hidden="1"/>
    <row r="47" spans="1:2" s="12" customFormat="1" ht="15" hidden="1">
      <c r="A47" s="90" t="s">
        <v>76</v>
      </c>
      <c r="B47" s="91" t="s">
        <v>190</v>
      </c>
    </row>
    <row r="48" spans="6:15" s="12" customFormat="1" ht="15" hidden="1">
      <c r="F48" s="16"/>
      <c r="G48" s="16"/>
      <c r="H48" s="16"/>
      <c r="I48" s="16"/>
      <c r="J48" s="16"/>
      <c r="K48" s="106"/>
      <c r="L48" s="106"/>
      <c r="M48" s="106"/>
      <c r="O48" s="16" t="s">
        <v>84</v>
      </c>
    </row>
    <row r="49" spans="1:15" s="12" customFormat="1" ht="15.75" customHeight="1" hidden="1">
      <c r="A49" s="315" t="s">
        <v>124</v>
      </c>
      <c r="B49" s="315" t="s">
        <v>92</v>
      </c>
      <c r="C49" s="287" t="s">
        <v>172</v>
      </c>
      <c r="D49" s="311"/>
      <c r="E49" s="311"/>
      <c r="F49" s="288"/>
      <c r="G49" s="287" t="s">
        <v>188</v>
      </c>
      <c r="H49" s="311"/>
      <c r="I49" s="311"/>
      <c r="J49" s="288"/>
      <c r="K49" s="290" t="s">
        <v>73</v>
      </c>
      <c r="L49" s="290"/>
      <c r="M49" s="290"/>
      <c r="N49" s="290"/>
      <c r="O49" s="290"/>
    </row>
    <row r="50" spans="1:15" s="12" customFormat="1" ht="26.25" hidden="1">
      <c r="A50" s="316"/>
      <c r="B50" s="316"/>
      <c r="C50" s="3" t="s">
        <v>3</v>
      </c>
      <c r="D50" s="3" t="s">
        <v>4</v>
      </c>
      <c r="E50" s="3" t="s">
        <v>54</v>
      </c>
      <c r="F50" s="3" t="s">
        <v>85</v>
      </c>
      <c r="G50" s="3" t="s">
        <v>3</v>
      </c>
      <c r="H50" s="3" t="s">
        <v>4</v>
      </c>
      <c r="I50" s="3" t="s">
        <v>54</v>
      </c>
      <c r="J50" s="3" t="s">
        <v>85</v>
      </c>
      <c r="K50" s="290"/>
      <c r="L50" s="290"/>
      <c r="M50" s="290"/>
      <c r="N50" s="290"/>
      <c r="O50" s="290"/>
    </row>
    <row r="51" spans="1:15" s="74" customFormat="1" ht="15.75" customHeight="1" hidden="1">
      <c r="A51" s="3">
        <v>1</v>
      </c>
      <c r="B51" s="3">
        <v>2</v>
      </c>
      <c r="C51" s="3">
        <v>3</v>
      </c>
      <c r="D51" s="3">
        <v>4</v>
      </c>
      <c r="E51" s="3">
        <v>5</v>
      </c>
      <c r="F51" s="3">
        <v>5</v>
      </c>
      <c r="G51" s="3">
        <v>6</v>
      </c>
      <c r="H51" s="3">
        <v>7</v>
      </c>
      <c r="I51" s="3">
        <v>9</v>
      </c>
      <c r="J51" s="3">
        <v>8</v>
      </c>
      <c r="K51" s="371">
        <v>9</v>
      </c>
      <c r="L51" s="371"/>
      <c r="M51" s="371"/>
      <c r="N51" s="371"/>
      <c r="O51" s="371"/>
    </row>
    <row r="52" spans="1:15" s="74" customFormat="1" ht="26.25" hidden="1">
      <c r="A52" s="3"/>
      <c r="B52" s="115" t="s">
        <v>89</v>
      </c>
      <c r="C52" s="3"/>
      <c r="D52" s="3"/>
      <c r="E52" s="3"/>
      <c r="F52" s="3"/>
      <c r="G52" s="3"/>
      <c r="H52" s="3"/>
      <c r="I52" s="3"/>
      <c r="J52" s="3"/>
      <c r="K52" s="375"/>
      <c r="L52" s="376"/>
      <c r="M52" s="376"/>
      <c r="N52" s="376"/>
      <c r="O52" s="377"/>
    </row>
    <row r="53" spans="1:15" s="12" customFormat="1" ht="15" hidden="1">
      <c r="A53" s="100"/>
      <c r="B53" s="116" t="s">
        <v>93</v>
      </c>
      <c r="C53" s="117" t="s">
        <v>51</v>
      </c>
      <c r="D53" s="117" t="s">
        <v>51</v>
      </c>
      <c r="E53" s="117" t="s">
        <v>51</v>
      </c>
      <c r="F53" s="117" t="s">
        <v>51</v>
      </c>
      <c r="G53" s="117" t="s">
        <v>51</v>
      </c>
      <c r="H53" s="117" t="s">
        <v>51</v>
      </c>
      <c r="I53" s="117" t="s">
        <v>51</v>
      </c>
      <c r="J53" s="117" t="s">
        <v>51</v>
      </c>
      <c r="K53" s="375"/>
      <c r="L53" s="376"/>
      <c r="M53" s="376"/>
      <c r="N53" s="376"/>
      <c r="O53" s="377"/>
    </row>
    <row r="54" spans="1:15" s="12" customFormat="1" ht="15" hidden="1">
      <c r="A54" s="100"/>
      <c r="B54" s="100" t="s">
        <v>74</v>
      </c>
      <c r="C54" s="117" t="s">
        <v>51</v>
      </c>
      <c r="D54" s="117" t="s">
        <v>51</v>
      </c>
      <c r="E54" s="117" t="s">
        <v>51</v>
      </c>
      <c r="F54" s="117" t="s">
        <v>51</v>
      </c>
      <c r="G54" s="117" t="s">
        <v>51</v>
      </c>
      <c r="H54" s="117" t="s">
        <v>51</v>
      </c>
      <c r="I54" s="117" t="s">
        <v>51</v>
      </c>
      <c r="J54" s="117" t="s">
        <v>51</v>
      </c>
      <c r="K54" s="375"/>
      <c r="L54" s="376"/>
      <c r="M54" s="376"/>
      <c r="N54" s="376"/>
      <c r="O54" s="377"/>
    </row>
    <row r="55" spans="1:15" s="12" customFormat="1" ht="15" hidden="1">
      <c r="A55" s="100"/>
      <c r="B55" s="100" t="s">
        <v>75</v>
      </c>
      <c r="C55" s="117" t="s">
        <v>7</v>
      </c>
      <c r="D55" s="117" t="s">
        <v>51</v>
      </c>
      <c r="E55" s="117" t="s">
        <v>51</v>
      </c>
      <c r="F55" s="117" t="s">
        <v>51</v>
      </c>
      <c r="G55" s="117" t="s">
        <v>7</v>
      </c>
      <c r="H55" s="117" t="s">
        <v>51</v>
      </c>
      <c r="I55" s="117" t="s">
        <v>51</v>
      </c>
      <c r="J55" s="117" t="s">
        <v>51</v>
      </c>
      <c r="K55" s="375"/>
      <c r="L55" s="376"/>
      <c r="M55" s="376"/>
      <c r="N55" s="376"/>
      <c r="O55" s="377"/>
    </row>
    <row r="56" spans="1:15" s="12" customFormat="1" ht="15" hidden="1">
      <c r="A56" s="100"/>
      <c r="B56" s="100"/>
      <c r="C56" s="117"/>
      <c r="D56" s="117"/>
      <c r="E56" s="117"/>
      <c r="F56" s="117"/>
      <c r="G56" s="117"/>
      <c r="H56" s="117"/>
      <c r="I56" s="117"/>
      <c r="J56" s="117"/>
      <c r="K56" s="375"/>
      <c r="L56" s="376"/>
      <c r="M56" s="376"/>
      <c r="N56" s="376"/>
      <c r="O56" s="377"/>
    </row>
    <row r="57" spans="1:15" s="12" customFormat="1" ht="15" hidden="1">
      <c r="A57" s="100"/>
      <c r="B57" s="116" t="s">
        <v>94</v>
      </c>
      <c r="C57" s="117" t="s">
        <v>51</v>
      </c>
      <c r="D57" s="117" t="s">
        <v>51</v>
      </c>
      <c r="E57" s="117" t="s">
        <v>51</v>
      </c>
      <c r="F57" s="117" t="s">
        <v>51</v>
      </c>
      <c r="G57" s="117" t="s">
        <v>51</v>
      </c>
      <c r="H57" s="117" t="s">
        <v>51</v>
      </c>
      <c r="I57" s="117" t="s">
        <v>51</v>
      </c>
      <c r="J57" s="117" t="s">
        <v>51</v>
      </c>
      <c r="K57" s="375"/>
      <c r="L57" s="376"/>
      <c r="M57" s="376"/>
      <c r="N57" s="376"/>
      <c r="O57" s="377"/>
    </row>
    <row r="58" spans="1:15" s="12" customFormat="1" ht="15" hidden="1">
      <c r="A58" s="100"/>
      <c r="B58" s="100"/>
      <c r="C58" s="117"/>
      <c r="D58" s="117"/>
      <c r="E58" s="117"/>
      <c r="F58" s="117"/>
      <c r="G58" s="117"/>
      <c r="H58" s="117"/>
      <c r="I58" s="117"/>
      <c r="J58" s="117"/>
      <c r="K58" s="375"/>
      <c r="L58" s="376"/>
      <c r="M58" s="376"/>
      <c r="N58" s="376"/>
      <c r="O58" s="377"/>
    </row>
    <row r="59" spans="1:15" s="12" customFormat="1" ht="15" hidden="1">
      <c r="A59" s="100"/>
      <c r="B59" s="116" t="s">
        <v>2</v>
      </c>
      <c r="C59" s="117" t="s">
        <v>51</v>
      </c>
      <c r="D59" s="117" t="s">
        <v>51</v>
      </c>
      <c r="E59" s="117" t="s">
        <v>51</v>
      </c>
      <c r="F59" s="117" t="s">
        <v>51</v>
      </c>
      <c r="G59" s="117" t="s">
        <v>51</v>
      </c>
      <c r="H59" s="117" t="s">
        <v>51</v>
      </c>
      <c r="I59" s="117" t="s">
        <v>51</v>
      </c>
      <c r="J59" s="117" t="s">
        <v>51</v>
      </c>
      <c r="K59" s="375"/>
      <c r="L59" s="376"/>
      <c r="M59" s="376"/>
      <c r="N59" s="376"/>
      <c r="O59" s="377"/>
    </row>
    <row r="60" spans="1:15" s="12" customFormat="1" ht="6" customHeight="1">
      <c r="A60" s="13"/>
      <c r="B60" s="184"/>
      <c r="C60" s="109"/>
      <c r="D60" s="109"/>
      <c r="E60" s="109"/>
      <c r="F60" s="109"/>
      <c r="G60" s="109"/>
      <c r="H60" s="109"/>
      <c r="I60" s="109"/>
      <c r="J60" s="109"/>
      <c r="K60" s="133"/>
      <c r="L60" s="133"/>
      <c r="M60" s="133"/>
      <c r="N60" s="133"/>
      <c r="O60" s="133"/>
    </row>
    <row r="61" spans="1:15" s="12" customFormat="1" ht="93" customHeight="1">
      <c r="A61" s="296" t="s">
        <v>325</v>
      </c>
      <c r="B61" s="296"/>
      <c r="C61" s="296"/>
      <c r="D61" s="296"/>
      <c r="E61" s="296"/>
      <c r="F61" s="296"/>
      <c r="G61" s="296"/>
      <c r="H61" s="296"/>
      <c r="I61" s="296"/>
      <c r="J61" s="296"/>
      <c r="K61" s="296"/>
      <c r="L61" s="296"/>
      <c r="M61" s="296"/>
      <c r="N61" s="296"/>
      <c r="O61" s="296"/>
    </row>
    <row r="62" s="2" customFormat="1" ht="15"/>
    <row r="63" s="2" customFormat="1" ht="15"/>
    <row r="64" s="2" customFormat="1" ht="15"/>
    <row r="65" s="2" customFormat="1" ht="15"/>
    <row r="66" s="2" customFormat="1" ht="15"/>
    <row r="67" s="2" customFormat="1" ht="15"/>
    <row r="68" s="2" customFormat="1" ht="15"/>
    <row r="69" s="2" customFormat="1" ht="15"/>
    <row r="70" s="2" customFormat="1" ht="15"/>
    <row r="71" s="2" customFormat="1" ht="15"/>
    <row r="72" s="2" customFormat="1" ht="15"/>
    <row r="73" s="2" customFormat="1" ht="15"/>
    <row r="74" s="2" customFormat="1" ht="15"/>
    <row r="75" s="2" customFormat="1" ht="15"/>
    <row r="76" s="2" customFormat="1" ht="15"/>
    <row r="77" s="2" customFormat="1" ht="15"/>
    <row r="78" s="2" customFormat="1" ht="15"/>
    <row r="79" s="2" customFormat="1" ht="15"/>
    <row r="80" s="2" customFormat="1" ht="15"/>
    <row r="81" s="2" customFormat="1" ht="15"/>
    <row r="82" s="2" customFormat="1" ht="15"/>
    <row r="83" s="2" customFormat="1" ht="15"/>
    <row r="84" s="2" customFormat="1" ht="15"/>
    <row r="85" s="2" customFormat="1" ht="15"/>
    <row r="86" s="2" customFormat="1" ht="15"/>
    <row r="87" s="2" customFormat="1" ht="15"/>
    <row r="88" s="2" customFormat="1" ht="15"/>
    <row r="89" s="2" customFormat="1" ht="15"/>
    <row r="90" s="2" customFormat="1" ht="15"/>
    <row r="91" s="2" customFormat="1" ht="15"/>
    <row r="92" s="2" customFormat="1" ht="15"/>
    <row r="93" s="2" customFormat="1" ht="15"/>
    <row r="94" s="2" customFormat="1" ht="15"/>
    <row r="95" s="2" customFormat="1" ht="15"/>
    <row r="96" s="2" customFormat="1" ht="15"/>
    <row r="97" s="2" customFormat="1" ht="15"/>
    <row r="98" s="2" customFormat="1" ht="15"/>
    <row r="99" s="2" customFormat="1" ht="15"/>
    <row r="100" s="2" customFormat="1" ht="15"/>
    <row r="101" s="2" customFormat="1" ht="15"/>
    <row r="102" s="2" customFormat="1" ht="15"/>
    <row r="103" s="2" customFormat="1" ht="15"/>
    <row r="104" s="2" customFormat="1" ht="15"/>
    <row r="105" s="2" customFormat="1" ht="15"/>
    <row r="106" s="2" customFormat="1" ht="15"/>
    <row r="107" s="2" customFormat="1" ht="15"/>
    <row r="108" s="2" customFormat="1" ht="15"/>
    <row r="109" s="2" customFormat="1" ht="15"/>
    <row r="110" s="2" customFormat="1" ht="15"/>
    <row r="111" s="2" customFormat="1" ht="15"/>
    <row r="112" s="2" customFormat="1" ht="15"/>
    <row r="113" s="2" customFormat="1" ht="15"/>
    <row r="114" s="2" customFormat="1" ht="15"/>
    <row r="115" s="2" customFormat="1" ht="15"/>
    <row r="116" s="2" customFormat="1" ht="15"/>
    <row r="117" s="2" customFormat="1" ht="15"/>
    <row r="118" s="2" customFormat="1" ht="15"/>
    <row r="119" s="2" customFormat="1" ht="15"/>
    <row r="120" s="2" customFormat="1" ht="15"/>
    <row r="121" s="2" customFormat="1" ht="15"/>
    <row r="122" s="2" customFormat="1" ht="15"/>
    <row r="123" s="2" customFormat="1" ht="15"/>
    <row r="124" s="2" customFormat="1" ht="15"/>
    <row r="125" s="2" customFormat="1" ht="15"/>
    <row r="126" s="2" customFormat="1" ht="15"/>
    <row r="127" s="2" customFormat="1" ht="15"/>
    <row r="128" s="2" customFormat="1" ht="15"/>
    <row r="129" s="2" customFormat="1" ht="15"/>
    <row r="130" s="22" customFormat="1" ht="15"/>
    <row r="131" s="22" customFormat="1" ht="15"/>
    <row r="132" s="22" customFormat="1" ht="15"/>
    <row r="133" s="22" customFormat="1" ht="15"/>
    <row r="134" s="22" customFormat="1" ht="15"/>
    <row r="135" s="22" customFormat="1" ht="15"/>
    <row r="136" s="22" customFormat="1" ht="15"/>
    <row r="137" s="22" customFormat="1" ht="15"/>
    <row r="138" s="22" customFormat="1" ht="15"/>
    <row r="139" s="22" customFormat="1" ht="15"/>
    <row r="140" s="22" customFormat="1" ht="15"/>
    <row r="141" s="22" customFormat="1" ht="15"/>
    <row r="142" s="22" customFormat="1" ht="15"/>
    <row r="143" s="22" customFormat="1" ht="15"/>
    <row r="144" s="22" customFormat="1" ht="15"/>
    <row r="145" s="22" customFormat="1" ht="15"/>
    <row r="146" s="22" customFormat="1" ht="15"/>
    <row r="147" s="22" customFormat="1" ht="15"/>
    <row r="148" s="22" customFormat="1" ht="15"/>
    <row r="149" s="22" customFormat="1" ht="15"/>
    <row r="150" s="22" customFormat="1" ht="15"/>
    <row r="151" s="22" customFormat="1" ht="15"/>
    <row r="152" s="22" customFormat="1" ht="15"/>
    <row r="153" s="22" customFormat="1" ht="15"/>
    <row r="154" s="22" customFormat="1" ht="15"/>
    <row r="155" s="22" customFormat="1" ht="15"/>
    <row r="156" s="22" customFormat="1" ht="15"/>
    <row r="157" s="22" customFormat="1" ht="15"/>
    <row r="158" s="22" customFormat="1" ht="15"/>
    <row r="159" s="22" customFormat="1" ht="15"/>
    <row r="160" s="22" customFormat="1" ht="15"/>
    <row r="161" s="22" customFormat="1" ht="15"/>
    <row r="162" s="22" customFormat="1" ht="15"/>
    <row r="163" s="22" customFormat="1" ht="15"/>
    <row r="164" s="22" customFormat="1" ht="15"/>
    <row r="165" s="22" customFormat="1" ht="15"/>
    <row r="166" s="22" customFormat="1" ht="15"/>
    <row r="167" s="22" customFormat="1" ht="15"/>
    <row r="168" s="22" customFormat="1" ht="15"/>
    <row r="169" s="22" customFormat="1" ht="15"/>
    <row r="170" s="22" customFormat="1" ht="15"/>
    <row r="171" s="22" customFormat="1" ht="15"/>
    <row r="172" s="22" customFormat="1" ht="15"/>
    <row r="173" s="22" customFormat="1" ht="15"/>
    <row r="174" s="22" customFormat="1" ht="15"/>
    <row r="175" s="22" customFormat="1" ht="15"/>
    <row r="176" s="22" customFormat="1" ht="15"/>
    <row r="177" s="22" customFormat="1" ht="15"/>
    <row r="178" s="22" customFormat="1" ht="15"/>
    <row r="179" s="22" customFormat="1" ht="15"/>
    <row r="180" s="22" customFormat="1" ht="15"/>
    <row r="181" s="22" customFormat="1" ht="15"/>
    <row r="182" s="22" customFormat="1" ht="15"/>
    <row r="183" s="22" customFormat="1" ht="15"/>
    <row r="184" s="22" customFormat="1" ht="15"/>
    <row r="185" s="22" customFormat="1" ht="15"/>
    <row r="186" s="22" customFormat="1" ht="15"/>
    <row r="187" s="22" customFormat="1" ht="15"/>
    <row r="188" s="22" customFormat="1" ht="15"/>
    <row r="189" s="22" customFormat="1" ht="15"/>
    <row r="190" s="22" customFormat="1" ht="15"/>
    <row r="191" s="22" customFormat="1" ht="15"/>
    <row r="192" s="22" customFormat="1" ht="15"/>
    <row r="193" s="22" customFormat="1" ht="15"/>
    <row r="194" s="22" customFormat="1" ht="15"/>
    <row r="195" s="22" customFormat="1" ht="15"/>
    <row r="196" s="22" customFormat="1" ht="15"/>
    <row r="197" s="22" customFormat="1" ht="15"/>
    <row r="198" s="22" customFormat="1" ht="15"/>
    <row r="199" s="22" customFormat="1" ht="15"/>
    <row r="200" s="22" customFormat="1" ht="15"/>
    <row r="201" s="22" customFormat="1" ht="15"/>
    <row r="202" s="22" customFormat="1" ht="15"/>
    <row r="203" s="22" customFormat="1" ht="15"/>
    <row r="204" s="22" customFormat="1" ht="15"/>
    <row r="205" s="22" customFormat="1" ht="15"/>
    <row r="206" s="22" customFormat="1" ht="15"/>
  </sheetData>
  <sheetProtection/>
  <mergeCells count="47">
    <mergeCell ref="K59:O59"/>
    <mergeCell ref="K52:O52"/>
    <mergeCell ref="K53:O53"/>
    <mergeCell ref="K54:O54"/>
    <mergeCell ref="K55:O55"/>
    <mergeCell ref="K5:N5"/>
    <mergeCell ref="K56:O56"/>
    <mergeCell ref="K57:O57"/>
    <mergeCell ref="K58:O58"/>
    <mergeCell ref="K49:O50"/>
    <mergeCell ref="K51:O51"/>
    <mergeCell ref="O5:O6"/>
    <mergeCell ref="A49:A50"/>
    <mergeCell ref="C49:F49"/>
    <mergeCell ref="G49:J49"/>
    <mergeCell ref="B49:B50"/>
    <mergeCell ref="A5:A6"/>
    <mergeCell ref="C5:F5"/>
    <mergeCell ref="G5:J5"/>
    <mergeCell ref="C19:C20"/>
    <mergeCell ref="D19:E19"/>
    <mergeCell ref="F19:G19"/>
    <mergeCell ref="H19:I19"/>
    <mergeCell ref="A19:A20"/>
    <mergeCell ref="B19:B20"/>
    <mergeCell ref="A16:M16"/>
    <mergeCell ref="B5:B6"/>
    <mergeCell ref="B1:N1"/>
    <mergeCell ref="B3:N3"/>
    <mergeCell ref="H40:J40"/>
    <mergeCell ref="J19:K19"/>
    <mergeCell ref="L19:M19"/>
    <mergeCell ref="A33:A34"/>
    <mergeCell ref="C33:C34"/>
    <mergeCell ref="D33:E33"/>
    <mergeCell ref="F33:G33"/>
    <mergeCell ref="H33:J34"/>
    <mergeCell ref="H41:J41"/>
    <mergeCell ref="H42:J42"/>
    <mergeCell ref="H43:J43"/>
    <mergeCell ref="A45:L45"/>
    <mergeCell ref="A61:O61"/>
    <mergeCell ref="H35:J35"/>
    <mergeCell ref="H36:J36"/>
    <mergeCell ref="H37:J37"/>
    <mergeCell ref="H38:J38"/>
    <mergeCell ref="H39:J39"/>
  </mergeCells>
  <printOptions horizontalCentered="1"/>
  <pageMargins left="0.2362204724409449" right="0.15748031496062992" top="0.1968503937007874" bottom="0.4330708661417323" header="0.2755905511811024" footer="0.2755905511811024"/>
  <pageSetup fitToHeight="1" fitToWidth="1" horizontalDpi="600" verticalDpi="600" orientation="landscape" paperSize="9" scale="8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3" tint="-0.24997000396251678"/>
    <pageSetUpPr fitToPage="1"/>
  </sheetPr>
  <dimension ref="A1:M124"/>
  <sheetViews>
    <sheetView view="pageBreakPreview" zoomScale="85" zoomScaleSheetLayoutView="85" zoomScalePageLayoutView="0" workbookViewId="0" topLeftCell="B18">
      <selection activeCell="B8" sqref="B8"/>
    </sheetView>
  </sheetViews>
  <sheetFormatPr defaultColWidth="9.00390625" defaultRowHeight="15.75"/>
  <cols>
    <col min="1" max="1" width="0" style="0" hidden="1" customWidth="1"/>
    <col min="2" max="2" width="10.75390625" style="0" customWidth="1"/>
    <col min="3" max="3" width="50.375" style="0" customWidth="1"/>
    <col min="4" max="4" width="10.625" style="0" customWidth="1"/>
    <col min="5" max="5" width="12.00390625" style="0" customWidth="1"/>
    <col min="6" max="6" width="11.25390625" style="0" customWidth="1"/>
    <col min="7" max="7" width="11.625" style="0" customWidth="1"/>
    <col min="8" max="8" width="12.50390625" style="0" customWidth="1"/>
    <col min="9" max="9" width="12.375" style="0" customWidth="1"/>
    <col min="10" max="10" width="14.125" style="0" customWidth="1"/>
    <col min="11" max="11" width="9.875" style="0" customWidth="1"/>
    <col min="12" max="12" width="10.00390625" style="0" customWidth="1"/>
    <col min="13" max="13" width="10.50390625" style="0" customWidth="1"/>
  </cols>
  <sheetData>
    <row r="1" s="2" customFormat="1" ht="15">
      <c r="B1" s="226"/>
    </row>
    <row r="2" spans="1:13" s="42" customFormat="1" ht="22.5" customHeight="1">
      <c r="A2" s="48" t="s">
        <v>77</v>
      </c>
      <c r="B2" s="378" t="s">
        <v>256</v>
      </c>
      <c r="C2" s="378"/>
      <c r="D2" s="378"/>
      <c r="E2" s="378"/>
      <c r="F2" s="378"/>
      <c r="G2" s="378"/>
      <c r="H2" s="378"/>
      <c r="I2" s="378"/>
      <c r="J2" s="378"/>
      <c r="K2" s="378"/>
      <c r="L2" s="12"/>
      <c r="M2" s="12"/>
    </row>
    <row r="3" spans="1:13" s="42" customFormat="1" ht="12" customHeight="1">
      <c r="A3" s="43"/>
      <c r="B3" s="68"/>
      <c r="C3" s="8"/>
      <c r="D3" s="8"/>
      <c r="E3" s="8"/>
      <c r="F3" s="8"/>
      <c r="G3" s="8"/>
      <c r="H3" s="8"/>
      <c r="I3" s="8"/>
      <c r="J3" s="12"/>
      <c r="K3" s="12"/>
      <c r="L3" s="12"/>
      <c r="M3" s="12"/>
    </row>
    <row r="4" spans="1:13" s="42" customFormat="1" ht="15">
      <c r="A4" s="43" t="s">
        <v>123</v>
      </c>
      <c r="B4" s="318" t="s">
        <v>328</v>
      </c>
      <c r="C4" s="318"/>
      <c r="D4" s="318"/>
      <c r="E4" s="318"/>
      <c r="F4" s="318"/>
      <c r="G4" s="318"/>
      <c r="H4" s="8"/>
      <c r="I4" s="12"/>
      <c r="J4" s="12"/>
      <c r="K4" s="12"/>
      <c r="L4" s="12"/>
      <c r="M4" s="12"/>
    </row>
    <row r="5" spans="2:13" s="42" customFormat="1" ht="15.75" customHeight="1">
      <c r="B5" s="12"/>
      <c r="C5" s="12"/>
      <c r="D5" s="12"/>
      <c r="E5" s="12"/>
      <c r="F5" s="12"/>
      <c r="G5" s="12"/>
      <c r="H5" s="12"/>
      <c r="I5" s="12"/>
      <c r="J5" s="12"/>
      <c r="K5" s="16" t="s">
        <v>84</v>
      </c>
      <c r="L5" s="12"/>
      <c r="M5" s="12"/>
    </row>
    <row r="6" spans="1:13" s="42" customFormat="1" ht="39.75" customHeight="1">
      <c r="A6" s="330" t="s">
        <v>124</v>
      </c>
      <c r="B6" s="315" t="s">
        <v>257</v>
      </c>
      <c r="C6" s="315" t="s">
        <v>98</v>
      </c>
      <c r="D6" s="315" t="s">
        <v>14</v>
      </c>
      <c r="E6" s="315" t="s">
        <v>95</v>
      </c>
      <c r="F6" s="315" t="s">
        <v>258</v>
      </c>
      <c r="G6" s="315" t="s">
        <v>259</v>
      </c>
      <c r="H6" s="315" t="s">
        <v>260</v>
      </c>
      <c r="I6" s="287" t="s">
        <v>177</v>
      </c>
      <c r="J6" s="311"/>
      <c r="K6" s="315" t="s">
        <v>261</v>
      </c>
      <c r="L6" s="12"/>
      <c r="M6" s="12"/>
    </row>
    <row r="7" spans="1:13" s="42" customFormat="1" ht="71.25" customHeight="1">
      <c r="A7" s="331"/>
      <c r="B7" s="316"/>
      <c r="C7" s="316"/>
      <c r="D7" s="316"/>
      <c r="E7" s="316"/>
      <c r="F7" s="316"/>
      <c r="G7" s="316"/>
      <c r="H7" s="316" t="s">
        <v>96</v>
      </c>
      <c r="I7" s="41" t="s">
        <v>15</v>
      </c>
      <c r="J7" s="41" t="s">
        <v>16</v>
      </c>
      <c r="K7" s="316"/>
      <c r="L7" s="12"/>
      <c r="M7" s="12"/>
    </row>
    <row r="8" spans="1:13" s="42" customFormat="1" ht="15">
      <c r="A8" s="183">
        <v>1</v>
      </c>
      <c r="B8" s="3">
        <v>1</v>
      </c>
      <c r="C8" s="3">
        <v>2</v>
      </c>
      <c r="D8" s="3">
        <v>3</v>
      </c>
      <c r="E8" s="3">
        <v>4</v>
      </c>
      <c r="F8" s="3">
        <v>5</v>
      </c>
      <c r="G8" s="3">
        <v>6</v>
      </c>
      <c r="H8" s="3">
        <v>7</v>
      </c>
      <c r="I8" s="3">
        <v>8</v>
      </c>
      <c r="J8" s="3">
        <v>9</v>
      </c>
      <c r="K8" s="3">
        <v>10</v>
      </c>
      <c r="L8" s="12"/>
      <c r="M8" s="12"/>
    </row>
    <row r="9" spans="1:13" s="42" customFormat="1" ht="15" hidden="1">
      <c r="A9" s="52"/>
      <c r="B9" s="3"/>
      <c r="C9" s="115" t="s">
        <v>89</v>
      </c>
      <c r="D9" s="3"/>
      <c r="E9" s="3"/>
      <c r="F9" s="3"/>
      <c r="G9" s="3"/>
      <c r="H9" s="183"/>
      <c r="I9" s="183"/>
      <c r="J9" s="183"/>
      <c r="K9" s="183"/>
      <c r="L9" s="12"/>
      <c r="M9" s="12"/>
    </row>
    <row r="10" spans="1:13" s="42" customFormat="1" ht="15" hidden="1">
      <c r="A10" s="52"/>
      <c r="B10" s="160" t="s">
        <v>42</v>
      </c>
      <c r="C10" s="113" t="s">
        <v>106</v>
      </c>
      <c r="D10" s="151"/>
      <c r="E10" s="30"/>
      <c r="F10" s="152"/>
      <c r="G10" s="152"/>
      <c r="H10" s="59"/>
      <c r="I10" s="59"/>
      <c r="J10" s="59"/>
      <c r="K10" s="58">
        <f>E10+G10</f>
        <v>0</v>
      </c>
      <c r="L10" s="12"/>
      <c r="M10" s="12"/>
    </row>
    <row r="11" spans="1:13" s="42" customFormat="1" ht="15" hidden="1">
      <c r="A11" s="52"/>
      <c r="B11" s="3">
        <v>2120</v>
      </c>
      <c r="C11" s="113" t="s">
        <v>107</v>
      </c>
      <c r="D11" s="151"/>
      <c r="E11" s="30"/>
      <c r="F11" s="152"/>
      <c r="G11" s="152"/>
      <c r="H11" s="59"/>
      <c r="I11" s="59"/>
      <c r="J11" s="59"/>
      <c r="K11" s="58">
        <f>E11+G11</f>
        <v>0</v>
      </c>
      <c r="L11" s="12"/>
      <c r="M11" s="12"/>
    </row>
    <row r="12" spans="1:13" s="42" customFormat="1" ht="15" hidden="1">
      <c r="A12" s="52"/>
      <c r="B12" s="3">
        <v>2210</v>
      </c>
      <c r="C12" s="113" t="s">
        <v>108</v>
      </c>
      <c r="D12" s="151"/>
      <c r="E12" s="30"/>
      <c r="F12" s="152"/>
      <c r="G12" s="151"/>
      <c r="H12" s="51">
        <f aca="true" t="shared" si="0" ref="H12:H20">G12-F12</f>
        <v>0</v>
      </c>
      <c r="I12" s="51">
        <f>H12</f>
        <v>0</v>
      </c>
      <c r="J12" s="59"/>
      <c r="K12" s="58">
        <f>E12+G12</f>
        <v>0</v>
      </c>
      <c r="L12" s="12"/>
      <c r="M12" s="12"/>
    </row>
    <row r="13" spans="1:13" s="42" customFormat="1" ht="15" hidden="1">
      <c r="A13" s="52"/>
      <c r="B13" s="3">
        <v>2220</v>
      </c>
      <c r="C13" s="113" t="s">
        <v>37</v>
      </c>
      <c r="D13" s="30"/>
      <c r="E13" s="30"/>
      <c r="F13" s="153"/>
      <c r="G13" s="30"/>
      <c r="H13" s="51">
        <f t="shared" si="0"/>
        <v>0</v>
      </c>
      <c r="I13" s="51">
        <f>H13</f>
        <v>0</v>
      </c>
      <c r="J13" s="60"/>
      <c r="K13" s="51"/>
      <c r="L13" s="12"/>
      <c r="M13" s="12"/>
    </row>
    <row r="14" spans="1:13" s="42" customFormat="1" ht="15" hidden="1">
      <c r="A14" s="52"/>
      <c r="B14" s="3">
        <v>2230</v>
      </c>
      <c r="C14" s="113" t="s">
        <v>38</v>
      </c>
      <c r="D14" s="30"/>
      <c r="E14" s="30"/>
      <c r="F14" s="153"/>
      <c r="G14" s="30"/>
      <c r="H14" s="51">
        <f t="shared" si="0"/>
        <v>0</v>
      </c>
      <c r="I14" s="51">
        <f>H14</f>
        <v>0</v>
      </c>
      <c r="J14" s="60"/>
      <c r="K14" s="51"/>
      <c r="L14" s="12"/>
      <c r="M14" s="12"/>
    </row>
    <row r="15" spans="1:13" s="42" customFormat="1" ht="18.75" customHeight="1">
      <c r="A15" s="61" t="s">
        <v>198</v>
      </c>
      <c r="B15" s="3">
        <v>2111</v>
      </c>
      <c r="C15" s="113" t="s">
        <v>106</v>
      </c>
      <c r="D15" s="30">
        <v>965400</v>
      </c>
      <c r="E15" s="30">
        <f>'2019-2(6.1;6.2;6.3,6.4)'!D8</f>
        <v>965380.56</v>
      </c>
      <c r="F15" s="153"/>
      <c r="G15" s="30"/>
      <c r="H15" s="30">
        <f t="shared" si="0"/>
        <v>0</v>
      </c>
      <c r="I15" s="30"/>
      <c r="J15" s="153"/>
      <c r="K15" s="30">
        <f>E15+G15</f>
        <v>965380.56</v>
      </c>
      <c r="L15" s="12"/>
      <c r="M15" s="12"/>
    </row>
    <row r="16" spans="1:13" s="42" customFormat="1" ht="14.25" customHeight="1">
      <c r="A16" s="61"/>
      <c r="B16" s="3">
        <v>2120</v>
      </c>
      <c r="C16" s="113" t="s">
        <v>107</v>
      </c>
      <c r="D16" s="30">
        <v>209300</v>
      </c>
      <c r="E16" s="30">
        <f>'2019-2(6.1;6.2;6.3,6.4)'!D9</f>
        <v>207595.87</v>
      </c>
      <c r="F16" s="153"/>
      <c r="G16" s="30"/>
      <c r="H16" s="30">
        <f t="shared" si="0"/>
        <v>0</v>
      </c>
      <c r="I16" s="30"/>
      <c r="J16" s="153"/>
      <c r="K16" s="30">
        <f aca="true" t="shared" si="1" ref="K16:K25">E16+G16</f>
        <v>207595.87</v>
      </c>
      <c r="L16" s="12"/>
      <c r="M16" s="12"/>
    </row>
    <row r="17" spans="1:13" s="42" customFormat="1" ht="15.75" customHeight="1">
      <c r="A17" s="61"/>
      <c r="B17" s="3">
        <v>2210</v>
      </c>
      <c r="C17" s="113" t="s">
        <v>108</v>
      </c>
      <c r="D17" s="30">
        <v>28200</v>
      </c>
      <c r="E17" s="30">
        <f>'2019-2(6.1;6.2;6.3,6.4)'!D10</f>
        <v>28188</v>
      </c>
      <c r="F17" s="30"/>
      <c r="G17" s="30"/>
      <c r="H17" s="30">
        <f t="shared" si="0"/>
        <v>0</v>
      </c>
      <c r="I17" s="30"/>
      <c r="J17" s="153"/>
      <c r="K17" s="30">
        <f t="shared" si="1"/>
        <v>28188</v>
      </c>
      <c r="L17" s="12"/>
      <c r="M17" s="12"/>
    </row>
    <row r="18" spans="1:13" s="42" customFormat="1" ht="15">
      <c r="A18" s="52"/>
      <c r="B18" s="3">
        <v>2240</v>
      </c>
      <c r="C18" s="113" t="s">
        <v>130</v>
      </c>
      <c r="D18" s="30">
        <v>10006</v>
      </c>
      <c r="E18" s="30">
        <f>'2019-2(6.1;6.2;6.3,6.4)'!D11</f>
        <v>9971.08</v>
      </c>
      <c r="F18" s="30"/>
      <c r="G18" s="30"/>
      <c r="H18" s="30">
        <f t="shared" si="0"/>
        <v>0</v>
      </c>
      <c r="I18" s="30"/>
      <c r="J18" s="153"/>
      <c r="K18" s="30">
        <f t="shared" si="1"/>
        <v>9971.08</v>
      </c>
      <c r="L18" s="12"/>
      <c r="M18" s="12"/>
    </row>
    <row r="19" spans="1:13" s="42" customFormat="1" ht="15">
      <c r="A19" s="52"/>
      <c r="B19" s="3">
        <v>2250</v>
      </c>
      <c r="C19" s="113" t="s">
        <v>39</v>
      </c>
      <c r="D19" s="30">
        <v>4820</v>
      </c>
      <c r="E19" s="30">
        <f>'2019-2(6.1;6.2;6.3,6.4)'!D12</f>
        <v>4810</v>
      </c>
      <c r="F19" s="30"/>
      <c r="G19" s="30"/>
      <c r="H19" s="30">
        <f t="shared" si="0"/>
        <v>0</v>
      </c>
      <c r="I19" s="30"/>
      <c r="J19" s="153"/>
      <c r="K19" s="30">
        <f t="shared" si="1"/>
        <v>4810</v>
      </c>
      <c r="L19" s="12"/>
      <c r="M19" s="12"/>
    </row>
    <row r="20" spans="1:13" s="42" customFormat="1" ht="15">
      <c r="A20" s="52"/>
      <c r="B20" s="3">
        <v>2270</v>
      </c>
      <c r="C20" s="113" t="s">
        <v>40</v>
      </c>
      <c r="D20" s="30">
        <f>D21+D22+D23+D24</f>
        <v>54028</v>
      </c>
      <c r="E20" s="30">
        <f>'2019-2(6.1;6.2;6.3,6.4)'!D13</f>
        <v>52619.119999999995</v>
      </c>
      <c r="F20" s="30"/>
      <c r="G20" s="30"/>
      <c r="H20" s="30">
        <f t="shared" si="0"/>
        <v>0</v>
      </c>
      <c r="I20" s="30"/>
      <c r="J20" s="153"/>
      <c r="K20" s="30">
        <f t="shared" si="1"/>
        <v>52619.119999999995</v>
      </c>
      <c r="L20" s="12"/>
      <c r="M20" s="12"/>
    </row>
    <row r="21" spans="1:13" s="42" customFormat="1" ht="15" hidden="1">
      <c r="A21" s="52"/>
      <c r="B21" s="3">
        <v>2272</v>
      </c>
      <c r="C21" s="113" t="s">
        <v>116</v>
      </c>
      <c r="D21" s="30"/>
      <c r="E21" s="30">
        <v>0</v>
      </c>
      <c r="F21" s="30"/>
      <c r="G21" s="30"/>
      <c r="H21" s="30"/>
      <c r="I21" s="30"/>
      <c r="J21" s="153"/>
      <c r="K21" s="30">
        <f t="shared" si="1"/>
        <v>0</v>
      </c>
      <c r="L21" s="12"/>
      <c r="M21" s="12"/>
    </row>
    <row r="22" spans="1:13" s="42" customFormat="1" ht="15">
      <c r="A22" s="52"/>
      <c r="B22" s="3">
        <v>2273</v>
      </c>
      <c r="C22" s="113" t="s">
        <v>117</v>
      </c>
      <c r="D22" s="30">
        <v>15435</v>
      </c>
      <c r="E22" s="30">
        <f>'2019-2(6.1;6.2;6.3,6.4)'!D14</f>
        <v>15431.74</v>
      </c>
      <c r="F22" s="30"/>
      <c r="G22" s="30"/>
      <c r="H22" s="30">
        <f>G22-F22</f>
        <v>0</v>
      </c>
      <c r="I22" s="30"/>
      <c r="J22" s="153"/>
      <c r="K22" s="30">
        <f t="shared" si="1"/>
        <v>15431.74</v>
      </c>
      <c r="L22" s="12"/>
      <c r="M22" s="12"/>
    </row>
    <row r="23" spans="1:13" s="42" customFormat="1" ht="15">
      <c r="A23" s="52"/>
      <c r="B23" s="3">
        <v>2274</v>
      </c>
      <c r="C23" s="113" t="s">
        <v>150</v>
      </c>
      <c r="D23" s="30">
        <v>16563</v>
      </c>
      <c r="E23" s="30">
        <f>'2019-2(6.1;6.2;6.3,6.4)'!D15</f>
        <v>15157.38</v>
      </c>
      <c r="F23" s="32"/>
      <c r="G23" s="30"/>
      <c r="H23" s="30">
        <f>G23-F23</f>
        <v>0</v>
      </c>
      <c r="I23" s="32"/>
      <c r="J23" s="153"/>
      <c r="K23" s="30">
        <f t="shared" si="1"/>
        <v>15157.38</v>
      </c>
      <c r="L23" s="12"/>
      <c r="M23" s="12"/>
    </row>
    <row r="24" spans="1:13" s="42" customFormat="1" ht="15.75" customHeight="1">
      <c r="A24" s="52"/>
      <c r="B24" s="3">
        <v>2275</v>
      </c>
      <c r="C24" s="113" t="s">
        <v>151</v>
      </c>
      <c r="D24" s="30">
        <v>22030</v>
      </c>
      <c r="E24" s="30">
        <f>'2019-2(6.1;6.2;6.3,6.4)'!D16</f>
        <v>22030</v>
      </c>
      <c r="F24" s="152"/>
      <c r="G24" s="152"/>
      <c r="H24" s="30">
        <f>G24-F24</f>
        <v>0</v>
      </c>
      <c r="I24" s="152"/>
      <c r="J24" s="152"/>
      <c r="K24" s="30">
        <f t="shared" si="1"/>
        <v>22030</v>
      </c>
      <c r="L24" s="12"/>
      <c r="M24" s="12"/>
    </row>
    <row r="25" spans="1:13" s="42" customFormat="1" ht="30" customHeight="1">
      <c r="A25" s="52"/>
      <c r="B25" s="3">
        <v>2282</v>
      </c>
      <c r="C25" s="113" t="s">
        <v>41</v>
      </c>
      <c r="D25" s="30">
        <v>2824</v>
      </c>
      <c r="E25" s="30">
        <f>'2019-2(6.1;6.2;6.3,6.4)'!D17</f>
        <v>2824</v>
      </c>
      <c r="F25" s="30"/>
      <c r="G25" s="153"/>
      <c r="H25" s="30">
        <f>G25-F25</f>
        <v>0</v>
      </c>
      <c r="I25" s="30"/>
      <c r="J25" s="153"/>
      <c r="K25" s="30">
        <f t="shared" si="1"/>
        <v>2824</v>
      </c>
      <c r="L25" s="12"/>
      <c r="M25" s="12"/>
    </row>
    <row r="26" spans="1:13" s="42" customFormat="1" ht="15" hidden="1">
      <c r="A26" s="52"/>
      <c r="B26" s="3">
        <v>2800</v>
      </c>
      <c r="C26" s="113" t="s">
        <v>130</v>
      </c>
      <c r="D26" s="12"/>
      <c r="E26" s="30">
        <f>'2019-2(6.1;6.2;6.3,6.4)'!D18</f>
        <v>0</v>
      </c>
      <c r="F26" s="153"/>
      <c r="G26" s="153"/>
      <c r="H26" s="153"/>
      <c r="I26" s="153"/>
      <c r="J26" s="153"/>
      <c r="K26" s="151"/>
      <c r="L26" s="12"/>
      <c r="M26" s="12"/>
    </row>
    <row r="27" spans="1:13" s="42" customFormat="1" ht="15" hidden="1">
      <c r="A27" s="52"/>
      <c r="B27" s="3">
        <v>3110</v>
      </c>
      <c r="C27" s="113" t="s">
        <v>108</v>
      </c>
      <c r="D27" s="30"/>
      <c r="E27" s="30"/>
      <c r="F27" s="153"/>
      <c r="G27" s="153"/>
      <c r="H27" s="153"/>
      <c r="I27" s="153"/>
      <c r="J27" s="153"/>
      <c r="K27" s="151"/>
      <c r="L27" s="12"/>
      <c r="M27" s="12"/>
    </row>
    <row r="28" spans="1:13" s="42" customFormat="1" ht="15" hidden="1">
      <c r="A28" s="52"/>
      <c r="B28" s="3">
        <v>3120</v>
      </c>
      <c r="C28" s="113" t="s">
        <v>130</v>
      </c>
      <c r="D28" s="30"/>
      <c r="E28" s="30"/>
      <c r="F28" s="153"/>
      <c r="G28" s="153"/>
      <c r="H28" s="153"/>
      <c r="I28" s="153"/>
      <c r="J28" s="153"/>
      <c r="K28" s="151"/>
      <c r="L28" s="12"/>
      <c r="M28" s="12"/>
    </row>
    <row r="29" spans="1:13" s="42" customFormat="1" ht="15" hidden="1">
      <c r="A29" s="52"/>
      <c r="B29" s="3">
        <v>3130</v>
      </c>
      <c r="C29" s="113" t="s">
        <v>108</v>
      </c>
      <c r="D29" s="30"/>
      <c r="E29" s="30"/>
      <c r="F29" s="153"/>
      <c r="G29" s="153"/>
      <c r="H29" s="153"/>
      <c r="I29" s="153"/>
      <c r="J29" s="153"/>
      <c r="K29" s="151"/>
      <c r="L29" s="12"/>
      <c r="M29" s="12"/>
    </row>
    <row r="30" spans="1:13" s="42" customFormat="1" ht="15" hidden="1">
      <c r="A30" s="52"/>
      <c r="B30" s="3">
        <v>3140</v>
      </c>
      <c r="C30" s="113" t="s">
        <v>130</v>
      </c>
      <c r="D30" s="30"/>
      <c r="E30" s="30"/>
      <c r="F30" s="153"/>
      <c r="G30" s="153"/>
      <c r="H30" s="153"/>
      <c r="I30" s="153"/>
      <c r="J30" s="153"/>
      <c r="K30" s="151"/>
      <c r="L30" s="12"/>
      <c r="M30" s="12"/>
    </row>
    <row r="31" spans="1:13" s="42" customFormat="1" ht="15" hidden="1">
      <c r="A31" s="52"/>
      <c r="B31" s="3">
        <v>3150</v>
      </c>
      <c r="C31" s="113" t="s">
        <v>108</v>
      </c>
      <c r="D31" s="148"/>
      <c r="E31" s="30"/>
      <c r="F31" s="154"/>
      <c r="G31" s="154"/>
      <c r="H31" s="154"/>
      <c r="I31" s="154"/>
      <c r="J31" s="154"/>
      <c r="K31" s="151"/>
      <c r="L31" s="12"/>
      <c r="M31" s="12"/>
    </row>
    <row r="32" spans="1:13" s="42" customFormat="1" ht="15" hidden="1">
      <c r="A32" s="52"/>
      <c r="B32" s="3">
        <v>3160</v>
      </c>
      <c r="C32" s="113" t="s">
        <v>130</v>
      </c>
      <c r="D32" s="30"/>
      <c r="E32" s="30"/>
      <c r="F32" s="153"/>
      <c r="G32" s="153"/>
      <c r="H32" s="153"/>
      <c r="I32" s="153"/>
      <c r="J32" s="153"/>
      <c r="K32" s="151"/>
      <c r="L32" s="12"/>
      <c r="M32" s="12"/>
    </row>
    <row r="33" spans="1:13" s="42" customFormat="1" ht="15" hidden="1">
      <c r="A33" s="52"/>
      <c r="B33" s="3">
        <v>3210</v>
      </c>
      <c r="C33" s="113" t="s">
        <v>108</v>
      </c>
      <c r="D33" s="30"/>
      <c r="E33" s="30"/>
      <c r="F33" s="153"/>
      <c r="G33" s="153"/>
      <c r="H33" s="153"/>
      <c r="I33" s="153"/>
      <c r="J33" s="153"/>
      <c r="K33" s="151"/>
      <c r="L33" s="12"/>
      <c r="M33" s="12"/>
    </row>
    <row r="34" spans="1:13" s="42" customFormat="1" ht="15" hidden="1">
      <c r="A34" s="52"/>
      <c r="B34" s="3">
        <v>3220</v>
      </c>
      <c r="C34" s="113" t="s">
        <v>130</v>
      </c>
      <c r="D34" s="30"/>
      <c r="E34" s="30"/>
      <c r="F34" s="153"/>
      <c r="G34" s="153"/>
      <c r="H34" s="153"/>
      <c r="I34" s="153"/>
      <c r="J34" s="153"/>
      <c r="K34" s="151"/>
      <c r="L34" s="12"/>
      <c r="M34" s="12"/>
    </row>
    <row r="35" spans="1:13" s="42" customFormat="1" ht="15" hidden="1">
      <c r="A35" s="52"/>
      <c r="B35" s="3">
        <v>3230</v>
      </c>
      <c r="C35" s="113" t="s">
        <v>108</v>
      </c>
      <c r="D35" s="30"/>
      <c r="E35" s="30"/>
      <c r="F35" s="153"/>
      <c r="G35" s="153"/>
      <c r="H35" s="153"/>
      <c r="I35" s="153"/>
      <c r="J35" s="153"/>
      <c r="K35" s="151"/>
      <c r="L35" s="12"/>
      <c r="M35" s="12"/>
    </row>
    <row r="36" spans="1:13" s="42" customFormat="1" ht="15" hidden="1">
      <c r="A36" s="52"/>
      <c r="B36" s="3">
        <v>3240</v>
      </c>
      <c r="C36" s="113" t="s">
        <v>130</v>
      </c>
      <c r="D36" s="30"/>
      <c r="E36" s="30"/>
      <c r="F36" s="153"/>
      <c r="G36" s="153"/>
      <c r="H36" s="153"/>
      <c r="I36" s="153"/>
      <c r="J36" s="153"/>
      <c r="K36" s="151"/>
      <c r="L36" s="12"/>
      <c r="M36" s="12"/>
    </row>
    <row r="37" spans="1:13" s="42" customFormat="1" ht="15" hidden="1">
      <c r="A37" s="52"/>
      <c r="B37" s="3">
        <v>9000</v>
      </c>
      <c r="C37" s="113" t="s">
        <v>108</v>
      </c>
      <c r="D37" s="30"/>
      <c r="E37" s="30"/>
      <c r="F37" s="153"/>
      <c r="G37" s="153"/>
      <c r="H37" s="153"/>
      <c r="I37" s="153"/>
      <c r="J37" s="153"/>
      <c r="K37" s="151"/>
      <c r="L37" s="12"/>
      <c r="M37" s="12"/>
    </row>
    <row r="38" spans="1:13" s="42" customFormat="1" ht="15">
      <c r="A38" s="52"/>
      <c r="B38" s="149"/>
      <c r="C38" s="150" t="s">
        <v>212</v>
      </c>
      <c r="D38" s="148">
        <f>SUM(D15:D25)-D20</f>
        <v>1274578</v>
      </c>
      <c r="E38" s="148">
        <f>SUM(E15:E25)-E20</f>
        <v>1271388.6300000004</v>
      </c>
      <c r="F38" s="148">
        <f aca="true" t="shared" si="2" ref="F38:K38">SUM(F15:F25)-F20</f>
        <v>0</v>
      </c>
      <c r="G38" s="148">
        <f t="shared" si="2"/>
        <v>0</v>
      </c>
      <c r="H38" s="148">
        <f t="shared" si="2"/>
        <v>0</v>
      </c>
      <c r="I38" s="148">
        <f t="shared" si="2"/>
        <v>0</v>
      </c>
      <c r="J38" s="148">
        <f t="shared" si="2"/>
        <v>0</v>
      </c>
      <c r="K38" s="148">
        <f t="shared" si="2"/>
        <v>1271388.6300000004</v>
      </c>
      <c r="L38" s="12"/>
      <c r="M38" s="12"/>
    </row>
    <row r="39" s="12" customFormat="1" ht="15"/>
    <row r="40" spans="1:13" s="42" customFormat="1" ht="15">
      <c r="A40" s="43" t="s">
        <v>125</v>
      </c>
      <c r="B40" s="118" t="s">
        <v>324</v>
      </c>
      <c r="C40" s="118"/>
      <c r="D40" s="118"/>
      <c r="E40" s="118"/>
      <c r="F40" s="118"/>
      <c r="G40" s="118"/>
      <c r="H40" s="8"/>
      <c r="I40" s="12"/>
      <c r="J40" s="12"/>
      <c r="K40" s="12"/>
      <c r="L40" s="12"/>
      <c r="M40" s="12"/>
    </row>
    <row r="41" spans="2:13" s="42" customFormat="1" ht="12.75" customHeight="1"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6" t="s">
        <v>84</v>
      </c>
    </row>
    <row r="42" spans="1:13" s="42" customFormat="1" ht="15.75" customHeight="1">
      <c r="A42" s="330" t="s">
        <v>124</v>
      </c>
      <c r="B42" s="315" t="s">
        <v>257</v>
      </c>
      <c r="C42" s="315" t="s">
        <v>98</v>
      </c>
      <c r="D42" s="315" t="s">
        <v>122</v>
      </c>
      <c r="E42" s="315"/>
      <c r="F42" s="315"/>
      <c r="G42" s="315"/>
      <c r="H42" s="315"/>
      <c r="I42" s="315" t="s">
        <v>175</v>
      </c>
      <c r="J42" s="315"/>
      <c r="K42" s="315"/>
      <c r="L42" s="315"/>
      <c r="M42" s="315"/>
    </row>
    <row r="43" spans="1:13" s="42" customFormat="1" ht="57.75" customHeight="1">
      <c r="A43" s="380"/>
      <c r="B43" s="356"/>
      <c r="C43" s="379"/>
      <c r="D43" s="290" t="s">
        <v>97</v>
      </c>
      <c r="E43" s="290" t="s">
        <v>262</v>
      </c>
      <c r="F43" s="290" t="s">
        <v>263</v>
      </c>
      <c r="G43" s="290"/>
      <c r="H43" s="315" t="s">
        <v>264</v>
      </c>
      <c r="I43" s="290" t="s">
        <v>129</v>
      </c>
      <c r="J43" s="315" t="s">
        <v>265</v>
      </c>
      <c r="K43" s="290" t="s">
        <v>266</v>
      </c>
      <c r="L43" s="290"/>
      <c r="M43" s="315" t="s">
        <v>267</v>
      </c>
    </row>
    <row r="44" spans="1:13" s="42" customFormat="1" ht="36" customHeight="1">
      <c r="A44" s="331"/>
      <c r="B44" s="316"/>
      <c r="C44" s="276"/>
      <c r="D44" s="290"/>
      <c r="E44" s="290"/>
      <c r="F44" s="3" t="s">
        <v>15</v>
      </c>
      <c r="G44" s="3" t="s">
        <v>16</v>
      </c>
      <c r="H44" s="316"/>
      <c r="I44" s="290"/>
      <c r="J44" s="316"/>
      <c r="K44" s="3" t="s">
        <v>15</v>
      </c>
      <c r="L44" s="3" t="s">
        <v>16</v>
      </c>
      <c r="M44" s="316"/>
    </row>
    <row r="45" spans="1:13" s="62" customFormat="1" ht="12.75">
      <c r="A45" s="183">
        <v>1</v>
      </c>
      <c r="B45" s="3">
        <v>1</v>
      </c>
      <c r="C45" s="3">
        <v>2</v>
      </c>
      <c r="D45" s="3">
        <v>3</v>
      </c>
      <c r="E45" s="3">
        <v>4</v>
      </c>
      <c r="F45" s="3">
        <v>5</v>
      </c>
      <c r="G45" s="3">
        <v>6</v>
      </c>
      <c r="H45" s="3">
        <v>7</v>
      </c>
      <c r="I45" s="3">
        <v>8</v>
      </c>
      <c r="J45" s="3">
        <v>9</v>
      </c>
      <c r="K45" s="3">
        <v>10</v>
      </c>
      <c r="L45" s="3">
        <v>11</v>
      </c>
      <c r="M45" s="3">
        <v>12</v>
      </c>
    </row>
    <row r="46" spans="1:13" s="42" customFormat="1" ht="15" hidden="1">
      <c r="A46" s="52"/>
      <c r="B46" s="183"/>
      <c r="C46" s="56" t="s">
        <v>89</v>
      </c>
      <c r="D46" s="209"/>
      <c r="E46" s="209"/>
      <c r="F46" s="209"/>
      <c r="G46" s="209"/>
      <c r="H46" s="209"/>
      <c r="I46" s="209"/>
      <c r="J46" s="209"/>
      <c r="K46" s="209"/>
      <c r="L46" s="209"/>
      <c r="M46" s="209"/>
    </row>
    <row r="47" spans="1:13" s="42" customFormat="1" ht="15" hidden="1">
      <c r="A47" s="52"/>
      <c r="B47" s="54" t="s">
        <v>42</v>
      </c>
      <c r="C47" s="47" t="s">
        <v>106</v>
      </c>
      <c r="D47" s="51"/>
      <c r="E47" s="210"/>
      <c r="F47" s="210"/>
      <c r="G47" s="210"/>
      <c r="H47" s="58">
        <f>D47-E47</f>
        <v>0</v>
      </c>
      <c r="I47" s="51"/>
      <c r="J47" s="210"/>
      <c r="K47" s="58"/>
      <c r="L47" s="210"/>
      <c r="M47" s="58">
        <f>I47-J47</f>
        <v>0</v>
      </c>
    </row>
    <row r="48" spans="1:13" s="42" customFormat="1" ht="15" hidden="1">
      <c r="A48" s="52"/>
      <c r="B48" s="183">
        <v>2120</v>
      </c>
      <c r="C48" s="47" t="s">
        <v>107</v>
      </c>
      <c r="D48" s="51"/>
      <c r="E48" s="210"/>
      <c r="F48" s="210"/>
      <c r="G48" s="210"/>
      <c r="H48" s="58">
        <f>D48-E48</f>
        <v>0</v>
      </c>
      <c r="I48" s="51"/>
      <c r="J48" s="210"/>
      <c r="K48" s="58"/>
      <c r="L48" s="210"/>
      <c r="M48" s="58">
        <f>I48-J48</f>
        <v>0</v>
      </c>
    </row>
    <row r="49" spans="1:13" s="42" customFormat="1" ht="15" hidden="1">
      <c r="A49" s="52"/>
      <c r="B49" s="183">
        <v>2210</v>
      </c>
      <c r="C49" s="47" t="s">
        <v>108</v>
      </c>
      <c r="D49" s="51"/>
      <c r="E49" s="58"/>
      <c r="F49" s="51">
        <f>E49</f>
        <v>0</v>
      </c>
      <c r="G49" s="210"/>
      <c r="H49" s="58">
        <f>D49-E49</f>
        <v>0</v>
      </c>
      <c r="I49" s="51"/>
      <c r="J49" s="51"/>
      <c r="K49" s="58">
        <f>J49</f>
        <v>0</v>
      </c>
      <c r="L49" s="210"/>
      <c r="M49" s="58">
        <f>I49-J49</f>
        <v>0</v>
      </c>
    </row>
    <row r="50" spans="1:13" s="42" customFormat="1" ht="15" hidden="1">
      <c r="A50" s="52"/>
      <c r="B50" s="183">
        <v>2220</v>
      </c>
      <c r="C50" s="47" t="s">
        <v>37</v>
      </c>
      <c r="D50" s="51"/>
      <c r="E50" s="51"/>
      <c r="F50" s="51">
        <f>E50</f>
        <v>0</v>
      </c>
      <c r="G50" s="51"/>
      <c r="H50" s="51"/>
      <c r="I50" s="51"/>
      <c r="J50" s="51"/>
      <c r="K50" s="58">
        <f>J50</f>
        <v>0</v>
      </c>
      <c r="L50" s="51"/>
      <c r="M50" s="51"/>
    </row>
    <row r="51" spans="1:13" s="42" customFormat="1" ht="15" hidden="1">
      <c r="A51" s="52"/>
      <c r="B51" s="183">
        <v>2230</v>
      </c>
      <c r="C51" s="47" t="s">
        <v>38</v>
      </c>
      <c r="D51" s="51"/>
      <c r="E51" s="51"/>
      <c r="F51" s="51">
        <f>E51</f>
        <v>0</v>
      </c>
      <c r="G51" s="51"/>
      <c r="H51" s="51"/>
      <c r="I51" s="51"/>
      <c r="J51" s="51"/>
      <c r="K51" s="58">
        <f>J51</f>
        <v>0</v>
      </c>
      <c r="L51" s="51"/>
      <c r="M51" s="51"/>
    </row>
    <row r="52" spans="1:13" s="42" customFormat="1" ht="18.75" customHeight="1">
      <c r="A52" s="61" t="s">
        <v>198</v>
      </c>
      <c r="B52" s="3">
        <v>2111</v>
      </c>
      <c r="C52" s="113" t="s">
        <v>106</v>
      </c>
      <c r="D52" s="30">
        <f>'2019-2(6.1;6.2;6.3,6.4)'!H8</f>
        <v>1087750</v>
      </c>
      <c r="E52" s="30"/>
      <c r="F52" s="153"/>
      <c r="G52" s="30"/>
      <c r="H52" s="30">
        <f>D52-F52</f>
        <v>1087750</v>
      </c>
      <c r="I52" s="30">
        <f>'2019-2(6.1;6.2;6.3,6.4)'!L8</f>
        <v>1264118</v>
      </c>
      <c r="J52" s="153"/>
      <c r="K52" s="151"/>
      <c r="L52" s="100"/>
      <c r="M52" s="156">
        <f>I52</f>
        <v>1264118</v>
      </c>
    </row>
    <row r="53" spans="1:13" s="42" customFormat="1" ht="15">
      <c r="A53" s="61"/>
      <c r="B53" s="3">
        <v>2120</v>
      </c>
      <c r="C53" s="113" t="s">
        <v>107</v>
      </c>
      <c r="D53" s="30">
        <f>'2019-2(6.1;6.2;6.3,6.4)'!H9</f>
        <v>235911</v>
      </c>
      <c r="E53" s="30"/>
      <c r="F53" s="153"/>
      <c r="G53" s="153"/>
      <c r="H53" s="30">
        <f aca="true" t="shared" si="3" ref="H53:H82">D53-F53</f>
        <v>235911</v>
      </c>
      <c r="I53" s="30">
        <f>'2019-2(6.1;6.2;6.3,6.4)'!L9</f>
        <v>278106</v>
      </c>
      <c r="J53" s="153"/>
      <c r="K53" s="151"/>
      <c r="L53" s="100"/>
      <c r="M53" s="156">
        <f aca="true" t="shared" si="4" ref="M53:M82">I53</f>
        <v>278106</v>
      </c>
    </row>
    <row r="54" spans="1:13" s="42" customFormat="1" ht="15">
      <c r="A54" s="52"/>
      <c r="B54" s="3">
        <v>2210</v>
      </c>
      <c r="C54" s="113" t="s">
        <v>108</v>
      </c>
      <c r="D54" s="30">
        <f>'2019-2(6.1;6.2;6.3,6.4)'!H10</f>
        <v>95914</v>
      </c>
      <c r="E54" s="30"/>
      <c r="F54" s="30"/>
      <c r="G54" s="153"/>
      <c r="H54" s="30">
        <f t="shared" si="3"/>
        <v>95914</v>
      </c>
      <c r="I54" s="30">
        <f>'2019-2(6.1;6.2;6.3,6.4)'!L10</f>
        <v>46315</v>
      </c>
      <c r="J54" s="153"/>
      <c r="K54" s="151"/>
      <c r="L54" s="100"/>
      <c r="M54" s="156">
        <f t="shared" si="4"/>
        <v>46315</v>
      </c>
    </row>
    <row r="55" spans="1:13" s="42" customFormat="1" ht="15">
      <c r="A55" s="52"/>
      <c r="B55" s="3">
        <v>2240</v>
      </c>
      <c r="C55" s="113" t="s">
        <v>130</v>
      </c>
      <c r="D55" s="30">
        <f>'2019-2(6.1;6.2;6.3,6.4)'!H11</f>
        <v>11540</v>
      </c>
      <c r="E55" s="30"/>
      <c r="F55" s="30"/>
      <c r="G55" s="30"/>
      <c r="H55" s="30">
        <f t="shared" si="3"/>
        <v>11540</v>
      </c>
      <c r="I55" s="30">
        <f>'2019-2(6.1;6.2;6.3,6.4)'!L11</f>
        <v>13388</v>
      </c>
      <c r="J55" s="30"/>
      <c r="K55" s="30"/>
      <c r="L55" s="30"/>
      <c r="M55" s="156">
        <f t="shared" si="4"/>
        <v>13388</v>
      </c>
    </row>
    <row r="56" spans="1:13" s="42" customFormat="1" ht="15">
      <c r="A56" s="52"/>
      <c r="B56" s="3">
        <v>2250</v>
      </c>
      <c r="C56" s="113" t="s">
        <v>39</v>
      </c>
      <c r="D56" s="30">
        <f>'2019-2(6.1;6.2;6.3,6.4)'!H12</f>
        <v>6000</v>
      </c>
      <c r="E56" s="30"/>
      <c r="F56" s="30"/>
      <c r="G56" s="30"/>
      <c r="H56" s="30">
        <f t="shared" si="3"/>
        <v>6000</v>
      </c>
      <c r="I56" s="30">
        <f>'2019-2(6.1;6.2;6.3,6.4)'!L12</f>
        <v>6000</v>
      </c>
      <c r="J56" s="30"/>
      <c r="K56" s="30"/>
      <c r="L56" s="30"/>
      <c r="M56" s="156">
        <f t="shared" si="4"/>
        <v>6000</v>
      </c>
    </row>
    <row r="57" spans="1:13" s="42" customFormat="1" ht="15">
      <c r="A57" s="52"/>
      <c r="B57" s="3">
        <v>2270</v>
      </c>
      <c r="C57" s="113" t="s">
        <v>40</v>
      </c>
      <c r="D57" s="30">
        <f>'2019-2(6.1;6.2;6.3,6.4)'!H13</f>
        <v>93075</v>
      </c>
      <c r="E57" s="30"/>
      <c r="F57" s="30"/>
      <c r="G57" s="30"/>
      <c r="H57" s="30">
        <f t="shared" si="3"/>
        <v>93075</v>
      </c>
      <c r="I57" s="30">
        <f>'2019-2(6.1;6.2;6.3,6.4)'!L13</f>
        <v>86593</v>
      </c>
      <c r="J57" s="30"/>
      <c r="K57" s="30"/>
      <c r="L57" s="30"/>
      <c r="M57" s="156">
        <f t="shared" si="4"/>
        <v>86593</v>
      </c>
    </row>
    <row r="58" spans="1:13" s="42" customFormat="1" ht="15">
      <c r="A58" s="52"/>
      <c r="B58" s="3">
        <v>2273</v>
      </c>
      <c r="C58" s="113" t="s">
        <v>117</v>
      </c>
      <c r="D58" s="136">
        <f>'2019-2(6.1;6.2;6.3,6.4)'!H14</f>
        <v>18142</v>
      </c>
      <c r="E58" s="30"/>
      <c r="F58" s="30"/>
      <c r="G58" s="30"/>
      <c r="H58" s="30">
        <f t="shared" si="3"/>
        <v>18142</v>
      </c>
      <c r="I58" s="30">
        <f>'2019-2(6.1;6.2;6.3,6.4)'!L14</f>
        <v>19416</v>
      </c>
      <c r="J58" s="30"/>
      <c r="K58" s="30"/>
      <c r="L58" s="30"/>
      <c r="M58" s="156">
        <f t="shared" si="4"/>
        <v>19416</v>
      </c>
    </row>
    <row r="59" spans="1:13" s="42" customFormat="1" ht="15">
      <c r="A59" s="52"/>
      <c r="B59" s="3">
        <v>2274</v>
      </c>
      <c r="C59" s="113" t="s">
        <v>150</v>
      </c>
      <c r="D59" s="30">
        <f>'2019-2(6.1;6.2;6.3,6.4)'!H15</f>
        <v>18633</v>
      </c>
      <c r="E59" s="148"/>
      <c r="F59" s="148"/>
      <c r="G59" s="148"/>
      <c r="H59" s="30">
        <f t="shared" si="3"/>
        <v>18633</v>
      </c>
      <c r="I59" s="30">
        <f>'2019-2(6.1;6.2;6.3,6.4)'!L15</f>
        <v>24377</v>
      </c>
      <c r="J59" s="148"/>
      <c r="K59" s="148"/>
      <c r="L59" s="148"/>
      <c r="M59" s="156">
        <f t="shared" si="4"/>
        <v>24377</v>
      </c>
    </row>
    <row r="60" spans="1:13" s="42" customFormat="1" ht="15">
      <c r="A60" s="52"/>
      <c r="B60" s="3">
        <v>2275</v>
      </c>
      <c r="C60" s="113" t="s">
        <v>151</v>
      </c>
      <c r="D60" s="30">
        <f>'2019-2(6.1;6.2;6.3,6.4)'!H16</f>
        <v>56300</v>
      </c>
      <c r="E60" s="30"/>
      <c r="F60" s="30"/>
      <c r="G60" s="30"/>
      <c r="H60" s="30">
        <f t="shared" si="3"/>
        <v>56300</v>
      </c>
      <c r="I60" s="30">
        <f>'2019-2(6.1;6.2;6.3,6.4)'!L16</f>
        <v>42800</v>
      </c>
      <c r="J60" s="30"/>
      <c r="K60" s="30"/>
      <c r="L60" s="30"/>
      <c r="M60" s="156">
        <f t="shared" si="4"/>
        <v>42800</v>
      </c>
    </row>
    <row r="61" spans="1:13" s="42" customFormat="1" ht="30" customHeight="1">
      <c r="A61" s="52"/>
      <c r="B61" s="3">
        <v>2282</v>
      </c>
      <c r="C61" s="113" t="s">
        <v>41</v>
      </c>
      <c r="D61" s="30">
        <f>'2019-2(6.1;6.2;6.3,6.4)'!H17</f>
        <v>3680</v>
      </c>
      <c r="E61" s="30"/>
      <c r="F61" s="30"/>
      <c r="G61" s="30"/>
      <c r="H61" s="30">
        <f t="shared" si="3"/>
        <v>3680</v>
      </c>
      <c r="I61" s="30">
        <f>'2019-2(6.1;6.2;6.3,6.4)'!L17</f>
        <v>3680</v>
      </c>
      <c r="J61" s="30"/>
      <c r="K61" s="30"/>
      <c r="L61" s="30"/>
      <c r="M61" s="30">
        <f t="shared" si="4"/>
        <v>3680</v>
      </c>
    </row>
    <row r="62" spans="1:13" s="42" customFormat="1" ht="15" hidden="1">
      <c r="A62" s="52"/>
      <c r="B62" s="3"/>
      <c r="C62" s="113"/>
      <c r="D62" s="30">
        <f>'2019-2(6.1;6.2;6.3,6.4)'!H19</f>
        <v>0</v>
      </c>
      <c r="E62" s="30"/>
      <c r="F62" s="30"/>
      <c r="G62" s="30"/>
      <c r="H62" s="30">
        <f t="shared" si="3"/>
        <v>0</v>
      </c>
      <c r="I62" s="30">
        <f>'2019-2(6.1;6.2;6.3,6.4)'!L19</f>
        <v>0</v>
      </c>
      <c r="J62" s="30"/>
      <c r="K62" s="30"/>
      <c r="L62" s="30"/>
      <c r="M62" s="156">
        <f t="shared" si="4"/>
        <v>0</v>
      </c>
    </row>
    <row r="63" spans="1:13" s="42" customFormat="1" ht="15" hidden="1">
      <c r="A63" s="52"/>
      <c r="B63" s="3"/>
      <c r="C63" s="113"/>
      <c r="D63" s="30"/>
      <c r="E63" s="148"/>
      <c r="F63" s="148"/>
      <c r="G63" s="148"/>
      <c r="H63" s="30">
        <f t="shared" si="3"/>
        <v>0</v>
      </c>
      <c r="I63" s="30"/>
      <c r="J63" s="148"/>
      <c r="K63" s="148"/>
      <c r="L63" s="148"/>
      <c r="M63" s="156">
        <f t="shared" si="4"/>
        <v>0</v>
      </c>
    </row>
    <row r="64" spans="1:13" s="42" customFormat="1" ht="15" hidden="1">
      <c r="A64" s="52"/>
      <c r="B64" s="3"/>
      <c r="C64" s="113"/>
      <c r="D64" s="30"/>
      <c r="E64" s="30"/>
      <c r="F64" s="30"/>
      <c r="G64" s="30"/>
      <c r="H64" s="30">
        <f t="shared" si="3"/>
        <v>0</v>
      </c>
      <c r="I64" s="30"/>
      <c r="J64" s="30"/>
      <c r="K64" s="30"/>
      <c r="L64" s="30"/>
      <c r="M64" s="156">
        <f t="shared" si="4"/>
        <v>0</v>
      </c>
    </row>
    <row r="65" spans="1:13" s="42" customFormat="1" ht="15" hidden="1">
      <c r="A65" s="52"/>
      <c r="B65" s="3"/>
      <c r="C65" s="113"/>
      <c r="D65" s="30"/>
      <c r="E65" s="30"/>
      <c r="F65" s="30"/>
      <c r="G65" s="30"/>
      <c r="H65" s="30">
        <f t="shared" si="3"/>
        <v>0</v>
      </c>
      <c r="I65" s="30"/>
      <c r="J65" s="30"/>
      <c r="K65" s="30"/>
      <c r="L65" s="30"/>
      <c r="M65" s="156">
        <f t="shared" si="4"/>
        <v>0</v>
      </c>
    </row>
    <row r="66" spans="1:13" s="42" customFormat="1" ht="15" hidden="1">
      <c r="A66" s="52"/>
      <c r="B66" s="3"/>
      <c r="C66" s="115"/>
      <c r="D66" s="30"/>
      <c r="E66" s="32"/>
      <c r="F66" s="32"/>
      <c r="G66" s="32"/>
      <c r="H66" s="30">
        <f t="shared" si="3"/>
        <v>0</v>
      </c>
      <c r="I66" s="30"/>
      <c r="J66" s="30"/>
      <c r="K66" s="30"/>
      <c r="L66" s="30"/>
      <c r="M66" s="156">
        <f t="shared" si="4"/>
        <v>0</v>
      </c>
    </row>
    <row r="67" spans="1:13" s="42" customFormat="1" ht="17.25" customHeight="1" hidden="1">
      <c r="A67" s="61"/>
      <c r="B67" s="3"/>
      <c r="C67" s="155"/>
      <c r="D67" s="30"/>
      <c r="E67" s="30"/>
      <c r="F67" s="153"/>
      <c r="G67" s="30"/>
      <c r="H67" s="30">
        <f t="shared" si="3"/>
        <v>0</v>
      </c>
      <c r="I67" s="30"/>
      <c r="J67" s="153"/>
      <c r="K67" s="151"/>
      <c r="L67" s="100"/>
      <c r="M67" s="156">
        <f t="shared" si="4"/>
        <v>0</v>
      </c>
    </row>
    <row r="68" spans="1:13" s="42" customFormat="1" ht="15" hidden="1">
      <c r="A68" s="61"/>
      <c r="B68" s="3"/>
      <c r="C68" s="113"/>
      <c r="D68" s="30"/>
      <c r="E68" s="30"/>
      <c r="F68" s="153"/>
      <c r="G68" s="153"/>
      <c r="H68" s="30">
        <f t="shared" si="3"/>
        <v>0</v>
      </c>
      <c r="I68" s="30"/>
      <c r="J68" s="153"/>
      <c r="K68" s="151"/>
      <c r="L68" s="100"/>
      <c r="M68" s="156">
        <f t="shared" si="4"/>
        <v>0</v>
      </c>
    </row>
    <row r="69" spans="1:13" s="42" customFormat="1" ht="15" hidden="1">
      <c r="A69" s="52"/>
      <c r="B69" s="3"/>
      <c r="C69" s="113"/>
      <c r="D69" s="30"/>
      <c r="E69" s="30"/>
      <c r="F69" s="30"/>
      <c r="G69" s="153"/>
      <c r="H69" s="30"/>
      <c r="I69" s="30"/>
      <c r="J69" s="153"/>
      <c r="K69" s="151"/>
      <c r="L69" s="100"/>
      <c r="M69" s="156">
        <f t="shared" si="4"/>
        <v>0</v>
      </c>
    </row>
    <row r="70" spans="1:13" s="42" customFormat="1" ht="15" hidden="1">
      <c r="A70" s="52"/>
      <c r="B70" s="3"/>
      <c r="C70" s="113"/>
      <c r="D70" s="30">
        <f>'2019-2(6.1;6.2;6.3,6.4)'!H27</f>
        <v>0</v>
      </c>
      <c r="E70" s="30"/>
      <c r="F70" s="30"/>
      <c r="G70" s="30"/>
      <c r="H70" s="30">
        <f t="shared" si="3"/>
        <v>0</v>
      </c>
      <c r="I70" s="30">
        <f>'2019-2(6.1;6.2;6.3,6.4)'!L27</f>
        <v>0</v>
      </c>
      <c r="J70" s="30"/>
      <c r="K70" s="30"/>
      <c r="L70" s="30"/>
      <c r="M70" s="156">
        <f t="shared" si="4"/>
        <v>0</v>
      </c>
    </row>
    <row r="71" spans="1:13" s="42" customFormat="1" ht="15" hidden="1">
      <c r="A71" s="52"/>
      <c r="B71" s="3">
        <v>3110</v>
      </c>
      <c r="C71" s="113" t="s">
        <v>111</v>
      </c>
      <c r="D71" s="30">
        <f>'2019-2(6.1;6.2;6.3,6.4)'!H28</f>
        <v>0</v>
      </c>
      <c r="E71" s="30"/>
      <c r="F71" s="30"/>
      <c r="G71" s="30"/>
      <c r="H71" s="30">
        <f t="shared" si="3"/>
        <v>0</v>
      </c>
      <c r="I71" s="30">
        <f>'2019-2(6.1;6.2;6.3,6.4)'!L28</f>
        <v>0</v>
      </c>
      <c r="J71" s="30"/>
      <c r="K71" s="30"/>
      <c r="L71" s="30"/>
      <c r="M71" s="156">
        <f t="shared" si="4"/>
        <v>0</v>
      </c>
    </row>
    <row r="72" spans="1:13" s="42" customFormat="1" ht="15" hidden="1">
      <c r="A72" s="52"/>
      <c r="B72" s="3">
        <v>3120</v>
      </c>
      <c r="C72" s="113" t="s">
        <v>43</v>
      </c>
      <c r="D72" s="30">
        <f>'2019-2(6.1;6.2;6.3,6.4)'!H29</f>
        <v>0</v>
      </c>
      <c r="E72" s="30"/>
      <c r="F72" s="30"/>
      <c r="G72" s="30"/>
      <c r="H72" s="30">
        <f t="shared" si="3"/>
        <v>0</v>
      </c>
      <c r="I72" s="30">
        <f>'2019-2(6.1;6.2;6.3,6.4)'!L29</f>
        <v>0</v>
      </c>
      <c r="J72" s="30"/>
      <c r="K72" s="30"/>
      <c r="L72" s="30"/>
      <c r="M72" s="156">
        <f t="shared" si="4"/>
        <v>0</v>
      </c>
    </row>
    <row r="73" spans="1:13" s="42" customFormat="1" ht="15" hidden="1">
      <c r="A73" s="52"/>
      <c r="B73" s="3">
        <v>3130</v>
      </c>
      <c r="C73" s="113" t="s">
        <v>44</v>
      </c>
      <c r="D73" s="30">
        <f>'2019-2(6.1;6.2;6.3,6.4)'!H30</f>
        <v>0</v>
      </c>
      <c r="E73" s="30"/>
      <c r="F73" s="30"/>
      <c r="G73" s="30"/>
      <c r="H73" s="30">
        <f t="shared" si="3"/>
        <v>0</v>
      </c>
      <c r="I73" s="30">
        <f>'2019-2(6.1;6.2;6.3,6.4)'!L30</f>
        <v>0</v>
      </c>
      <c r="J73" s="30"/>
      <c r="K73" s="30"/>
      <c r="L73" s="30"/>
      <c r="M73" s="156">
        <f t="shared" si="4"/>
        <v>0</v>
      </c>
    </row>
    <row r="74" spans="1:13" s="42" customFormat="1" ht="15" hidden="1">
      <c r="A74" s="52"/>
      <c r="B74" s="3">
        <v>3140</v>
      </c>
      <c r="C74" s="113" t="s">
        <v>45</v>
      </c>
      <c r="D74" s="30">
        <f>'2019-2(6.1;6.2;6.3,6.4)'!H31</f>
        <v>0</v>
      </c>
      <c r="E74" s="30"/>
      <c r="F74" s="30"/>
      <c r="G74" s="30"/>
      <c r="H74" s="30">
        <f t="shared" si="3"/>
        <v>0</v>
      </c>
      <c r="I74" s="30">
        <f>'2019-2(6.1;6.2;6.3,6.4)'!L31</f>
        <v>0</v>
      </c>
      <c r="J74" s="30"/>
      <c r="K74" s="30"/>
      <c r="L74" s="30"/>
      <c r="M74" s="156">
        <f t="shared" si="4"/>
        <v>0</v>
      </c>
    </row>
    <row r="75" spans="1:13" s="42" customFormat="1" ht="15" hidden="1">
      <c r="A75" s="52"/>
      <c r="B75" s="3">
        <v>3150</v>
      </c>
      <c r="C75" s="113" t="s">
        <v>46</v>
      </c>
      <c r="D75" s="30">
        <f>'2019-2(6.1;6.2;6.3,6.4)'!H32</f>
        <v>0</v>
      </c>
      <c r="E75" s="148"/>
      <c r="F75" s="148"/>
      <c r="G75" s="148"/>
      <c r="H75" s="30">
        <f t="shared" si="3"/>
        <v>0</v>
      </c>
      <c r="I75" s="30">
        <f>'2019-2(6.1;6.2;6.3,6.4)'!L32</f>
        <v>0</v>
      </c>
      <c r="J75" s="148"/>
      <c r="K75" s="148"/>
      <c r="L75" s="148"/>
      <c r="M75" s="156">
        <f t="shared" si="4"/>
        <v>0</v>
      </c>
    </row>
    <row r="76" spans="1:13" s="42" customFormat="1" ht="15" hidden="1">
      <c r="A76" s="52"/>
      <c r="B76" s="3">
        <v>3160</v>
      </c>
      <c r="C76" s="113" t="s">
        <v>112</v>
      </c>
      <c r="D76" s="30">
        <f>'2019-2(6.1;6.2;6.3,6.4)'!H33</f>
        <v>0</v>
      </c>
      <c r="E76" s="30"/>
      <c r="F76" s="30"/>
      <c r="G76" s="30"/>
      <c r="H76" s="30">
        <f t="shared" si="3"/>
        <v>0</v>
      </c>
      <c r="I76" s="30">
        <f>'2019-2(6.1;6.2;6.3,6.4)'!L33</f>
        <v>0</v>
      </c>
      <c r="J76" s="30"/>
      <c r="K76" s="30"/>
      <c r="L76" s="30"/>
      <c r="M76" s="156">
        <f t="shared" si="4"/>
        <v>0</v>
      </c>
    </row>
    <row r="77" spans="1:13" s="42" customFormat="1" ht="15" hidden="1">
      <c r="A77" s="52"/>
      <c r="B77" s="3">
        <v>3210</v>
      </c>
      <c r="C77" s="113" t="s">
        <v>47</v>
      </c>
      <c r="D77" s="30">
        <f>'2019-2(6.1;6.2;6.3,6.4)'!H34</f>
        <v>0</v>
      </c>
      <c r="E77" s="30"/>
      <c r="F77" s="30"/>
      <c r="G77" s="30"/>
      <c r="H77" s="30">
        <f t="shared" si="3"/>
        <v>0</v>
      </c>
      <c r="I77" s="30">
        <f>'2019-2(6.1;6.2;6.3,6.4)'!L34</f>
        <v>0</v>
      </c>
      <c r="J77" s="30"/>
      <c r="K77" s="30"/>
      <c r="L77" s="30"/>
      <c r="M77" s="156">
        <f t="shared" si="4"/>
        <v>0</v>
      </c>
    </row>
    <row r="78" spans="1:13" s="42" customFormat="1" ht="15" hidden="1">
      <c r="A78" s="52"/>
      <c r="B78" s="3">
        <v>3220</v>
      </c>
      <c r="C78" s="113" t="s">
        <v>48</v>
      </c>
      <c r="D78" s="30">
        <f>'2019-2(6.1;6.2;6.3,6.4)'!H35</f>
        <v>0</v>
      </c>
      <c r="E78" s="30"/>
      <c r="F78" s="30"/>
      <c r="G78" s="30"/>
      <c r="H78" s="30">
        <f t="shared" si="3"/>
        <v>0</v>
      </c>
      <c r="I78" s="30">
        <f>'2019-2(6.1;6.2;6.3,6.4)'!L35</f>
        <v>0</v>
      </c>
      <c r="J78" s="30"/>
      <c r="K78" s="30"/>
      <c r="L78" s="30"/>
      <c r="M78" s="156">
        <f t="shared" si="4"/>
        <v>0</v>
      </c>
    </row>
    <row r="79" spans="1:13" s="42" customFormat="1" ht="26.25" hidden="1">
      <c r="A79" s="52"/>
      <c r="B79" s="3">
        <v>3230</v>
      </c>
      <c r="C79" s="113" t="s">
        <v>113</v>
      </c>
      <c r="D79" s="30">
        <f>'2019-2(6.1;6.2;6.3,6.4)'!H36</f>
        <v>0</v>
      </c>
      <c r="E79" s="148"/>
      <c r="F79" s="148"/>
      <c r="G79" s="148"/>
      <c r="H79" s="30">
        <f t="shared" si="3"/>
        <v>0</v>
      </c>
      <c r="I79" s="30">
        <f>'2019-2(6.1;6.2;6.3,6.4)'!L36</f>
        <v>0</v>
      </c>
      <c r="J79" s="148"/>
      <c r="K79" s="148"/>
      <c r="L79" s="148"/>
      <c r="M79" s="156">
        <f t="shared" si="4"/>
        <v>0</v>
      </c>
    </row>
    <row r="80" spans="1:13" s="42" customFormat="1" ht="15" hidden="1">
      <c r="A80" s="52"/>
      <c r="B80" s="3">
        <v>3240</v>
      </c>
      <c r="C80" s="113" t="s">
        <v>49</v>
      </c>
      <c r="D80" s="30">
        <f>'2019-2(6.1;6.2;6.3,6.4)'!H37</f>
        <v>0</v>
      </c>
      <c r="E80" s="30"/>
      <c r="F80" s="30"/>
      <c r="G80" s="30"/>
      <c r="H80" s="30">
        <f t="shared" si="3"/>
        <v>0</v>
      </c>
      <c r="I80" s="30">
        <f>'2019-2(6.1;6.2;6.3,6.4)'!L37</f>
        <v>0</v>
      </c>
      <c r="J80" s="30"/>
      <c r="K80" s="30"/>
      <c r="L80" s="30"/>
      <c r="M80" s="156">
        <f t="shared" si="4"/>
        <v>0</v>
      </c>
    </row>
    <row r="81" spans="1:13" s="42" customFormat="1" ht="15" hidden="1">
      <c r="A81" s="52"/>
      <c r="B81" s="3">
        <v>9000</v>
      </c>
      <c r="C81" s="113" t="s">
        <v>50</v>
      </c>
      <c r="D81" s="30">
        <f>'2019-2(6.1;6.2;6.3,6.4)'!H38</f>
        <v>0</v>
      </c>
      <c r="E81" s="30"/>
      <c r="F81" s="30"/>
      <c r="G81" s="30"/>
      <c r="H81" s="30">
        <f t="shared" si="3"/>
        <v>0</v>
      </c>
      <c r="I81" s="30">
        <f>'2019-2(6.1;6.2;6.3,6.4)'!L38</f>
        <v>0</v>
      </c>
      <c r="J81" s="30"/>
      <c r="K81" s="30"/>
      <c r="L81" s="30"/>
      <c r="M81" s="156">
        <f t="shared" si="4"/>
        <v>0</v>
      </c>
    </row>
    <row r="82" spans="1:13" s="42" customFormat="1" ht="15" hidden="1">
      <c r="A82" s="52"/>
      <c r="B82" s="3">
        <v>2800</v>
      </c>
      <c r="C82" s="113" t="s">
        <v>152</v>
      </c>
      <c r="D82" s="30">
        <f>'2019-2(6.1;6.2;6.3,6.4)'!H39</f>
        <v>0</v>
      </c>
      <c r="E82" s="30"/>
      <c r="F82" s="30"/>
      <c r="G82" s="30"/>
      <c r="H82" s="30">
        <f t="shared" si="3"/>
        <v>0</v>
      </c>
      <c r="I82" s="30">
        <f>'2019-2(6.1;6.2;6.3,6.4)'!L39</f>
        <v>0</v>
      </c>
      <c r="J82" s="30"/>
      <c r="K82" s="30"/>
      <c r="L82" s="30"/>
      <c r="M82" s="156">
        <f t="shared" si="4"/>
        <v>0</v>
      </c>
    </row>
    <row r="83" spans="1:13" s="42" customFormat="1" ht="15">
      <c r="A83" s="52"/>
      <c r="B83" s="149"/>
      <c r="C83" s="150" t="s">
        <v>212</v>
      </c>
      <c r="D83" s="148">
        <f>SUM(D52:D82)-D57</f>
        <v>1533870</v>
      </c>
      <c r="E83" s="148">
        <f>E55</f>
        <v>0</v>
      </c>
      <c r="F83" s="148">
        <f>F55</f>
        <v>0</v>
      </c>
      <c r="G83" s="148">
        <f>G66</f>
        <v>0</v>
      </c>
      <c r="H83" s="32">
        <f>D83-F83</f>
        <v>1533870</v>
      </c>
      <c r="I83" s="148">
        <f>SUM(I52:I82)-I57</f>
        <v>1698200</v>
      </c>
      <c r="J83" s="148">
        <f>SUM(J52:J82)-J57</f>
        <v>0</v>
      </c>
      <c r="K83" s="148">
        <f>SUM(K52:K82)-K57</f>
        <v>0</v>
      </c>
      <c r="L83" s="148">
        <f>SUM(L52:L82)-L57</f>
        <v>0</v>
      </c>
      <c r="M83" s="148">
        <f>SUM(M52:M82)-M57</f>
        <v>1698200</v>
      </c>
    </row>
    <row r="84" s="12" customFormat="1" ht="15"/>
    <row r="85" spans="1:8" s="12" customFormat="1" ht="15">
      <c r="A85" s="68" t="s">
        <v>126</v>
      </c>
      <c r="B85" s="118" t="s">
        <v>268</v>
      </c>
      <c r="C85" s="8"/>
      <c r="D85" s="8"/>
      <c r="E85" s="8"/>
      <c r="F85" s="8"/>
      <c r="G85" s="8"/>
      <c r="H85" s="8"/>
    </row>
    <row r="86" s="12" customFormat="1" ht="14.25" customHeight="1">
      <c r="J86" s="15" t="s">
        <v>84</v>
      </c>
    </row>
    <row r="87" spans="1:11" s="12" customFormat="1" ht="126" customHeight="1">
      <c r="A87" s="40" t="s">
        <v>124</v>
      </c>
      <c r="B87" s="40" t="s">
        <v>257</v>
      </c>
      <c r="C87" s="40" t="s">
        <v>98</v>
      </c>
      <c r="D87" s="40" t="s">
        <v>14</v>
      </c>
      <c r="E87" s="40" t="s">
        <v>95</v>
      </c>
      <c r="F87" s="40" t="s">
        <v>191</v>
      </c>
      <c r="G87" s="40" t="s">
        <v>269</v>
      </c>
      <c r="H87" s="40" t="s">
        <v>270</v>
      </c>
      <c r="I87" s="3" t="s">
        <v>34</v>
      </c>
      <c r="J87" s="3" t="s">
        <v>168</v>
      </c>
      <c r="K87" s="102"/>
    </row>
    <row r="88" spans="1:11" s="12" customFormat="1" ht="15">
      <c r="A88" s="3">
        <v>1</v>
      </c>
      <c r="B88" s="3">
        <v>1</v>
      </c>
      <c r="C88" s="3">
        <v>2</v>
      </c>
      <c r="D88" s="3">
        <v>3</v>
      </c>
      <c r="E88" s="3">
        <v>4</v>
      </c>
      <c r="F88" s="3">
        <v>5</v>
      </c>
      <c r="G88" s="3">
        <v>6</v>
      </c>
      <c r="H88" s="3">
        <v>7</v>
      </c>
      <c r="I88" s="3">
        <v>8</v>
      </c>
      <c r="J88" s="3">
        <v>9</v>
      </c>
      <c r="K88" s="102"/>
    </row>
    <row r="89" spans="1:13" s="42" customFormat="1" ht="15.75" customHeight="1" hidden="1">
      <c r="A89" s="52"/>
      <c r="B89" s="183"/>
      <c r="C89" s="56" t="s">
        <v>89</v>
      </c>
      <c r="D89" s="183"/>
      <c r="E89" s="183"/>
      <c r="F89" s="183"/>
      <c r="G89" s="183"/>
      <c r="H89" s="183"/>
      <c r="I89" s="183"/>
      <c r="J89" s="183"/>
      <c r="K89" s="102"/>
      <c r="L89" s="12"/>
      <c r="M89" s="12"/>
    </row>
    <row r="90" spans="1:13" s="42" customFormat="1" ht="15" hidden="1">
      <c r="A90" s="52"/>
      <c r="B90" s="54" t="s">
        <v>42</v>
      </c>
      <c r="C90" s="47" t="s">
        <v>106</v>
      </c>
      <c r="D90" s="58"/>
      <c r="E90" s="51"/>
      <c r="F90" s="59"/>
      <c r="G90" s="59"/>
      <c r="H90" s="59"/>
      <c r="I90" s="59"/>
      <c r="J90" s="59"/>
      <c r="K90" s="102"/>
      <c r="L90" s="12"/>
      <c r="M90" s="12"/>
    </row>
    <row r="91" spans="1:13" s="42" customFormat="1" ht="15" hidden="1">
      <c r="A91" s="52"/>
      <c r="B91" s="183">
        <v>2120</v>
      </c>
      <c r="C91" s="47" t="s">
        <v>107</v>
      </c>
      <c r="D91" s="58"/>
      <c r="E91" s="51"/>
      <c r="F91" s="59"/>
      <c r="G91" s="59"/>
      <c r="H91" s="59"/>
      <c r="I91" s="59"/>
      <c r="J91" s="59"/>
      <c r="K91" s="102"/>
      <c r="L91" s="12"/>
      <c r="M91" s="12"/>
    </row>
    <row r="92" spans="1:13" s="42" customFormat="1" ht="15" hidden="1">
      <c r="A92" s="52"/>
      <c r="B92" s="183">
        <v>2210</v>
      </c>
      <c r="C92" s="47" t="s">
        <v>108</v>
      </c>
      <c r="D92" s="58"/>
      <c r="E92" s="51"/>
      <c r="F92" s="59"/>
      <c r="G92" s="59"/>
      <c r="H92" s="59"/>
      <c r="I92" s="59"/>
      <c r="J92" s="59"/>
      <c r="K92" s="102"/>
      <c r="L92" s="12"/>
      <c r="M92" s="12"/>
    </row>
    <row r="93" spans="1:13" s="42" customFormat="1" ht="15" hidden="1">
      <c r="A93" s="52"/>
      <c r="B93" s="183">
        <v>2220</v>
      </c>
      <c r="C93" s="47" t="s">
        <v>37</v>
      </c>
      <c r="D93" s="51"/>
      <c r="E93" s="51"/>
      <c r="F93" s="60"/>
      <c r="G93" s="60"/>
      <c r="H93" s="60"/>
      <c r="I93" s="60"/>
      <c r="J93" s="60"/>
      <c r="K93" s="102"/>
      <c r="L93" s="12"/>
      <c r="M93" s="12"/>
    </row>
    <row r="94" spans="1:13" s="42" customFormat="1" ht="15" hidden="1">
      <c r="A94" s="52"/>
      <c r="B94" s="183">
        <v>2230</v>
      </c>
      <c r="C94" s="47" t="s">
        <v>38</v>
      </c>
      <c r="D94" s="51"/>
      <c r="E94" s="51"/>
      <c r="F94" s="60"/>
      <c r="G94" s="60"/>
      <c r="H94" s="60"/>
      <c r="I94" s="60"/>
      <c r="J94" s="60"/>
      <c r="K94" s="102"/>
      <c r="L94" s="12"/>
      <c r="M94" s="12"/>
    </row>
    <row r="95" spans="1:13" s="42" customFormat="1" ht="18.75" customHeight="1">
      <c r="A95" s="211" t="s">
        <v>198</v>
      </c>
      <c r="B95" s="3">
        <v>2111</v>
      </c>
      <c r="C95" s="113" t="s">
        <v>106</v>
      </c>
      <c r="D95" s="30">
        <f>D15</f>
        <v>965400</v>
      </c>
      <c r="E95" s="30">
        <f>E15</f>
        <v>965380.56</v>
      </c>
      <c r="F95" s="153"/>
      <c r="G95" s="153"/>
      <c r="H95" s="153"/>
      <c r="I95" s="153"/>
      <c r="J95" s="153"/>
      <c r="K95" s="102"/>
      <c r="L95" s="12"/>
      <c r="M95" s="12"/>
    </row>
    <row r="96" spans="1:13" s="42" customFormat="1" ht="16.5" customHeight="1">
      <c r="A96" s="52"/>
      <c r="B96" s="3">
        <v>2120</v>
      </c>
      <c r="C96" s="113" t="s">
        <v>107</v>
      </c>
      <c r="D96" s="30">
        <f>D16</f>
        <v>209300</v>
      </c>
      <c r="E96" s="30">
        <f aca="true" t="shared" si="5" ref="E96:E105">E16</f>
        <v>207595.87</v>
      </c>
      <c r="F96" s="153"/>
      <c r="G96" s="153"/>
      <c r="H96" s="153"/>
      <c r="I96" s="153"/>
      <c r="J96" s="153"/>
      <c r="K96" s="102"/>
      <c r="L96" s="12"/>
      <c r="M96" s="12"/>
    </row>
    <row r="97" spans="1:13" s="42" customFormat="1" ht="15">
      <c r="A97" s="52"/>
      <c r="B97" s="3">
        <v>2210</v>
      </c>
      <c r="C97" s="113" t="s">
        <v>108</v>
      </c>
      <c r="D97" s="30">
        <f>D17</f>
        <v>28200</v>
      </c>
      <c r="E97" s="30">
        <f t="shared" si="5"/>
        <v>28188</v>
      </c>
      <c r="F97" s="153"/>
      <c r="G97" s="153"/>
      <c r="H97" s="153"/>
      <c r="I97" s="153"/>
      <c r="J97" s="153"/>
      <c r="K97" s="12"/>
      <c r="L97" s="12"/>
      <c r="M97" s="12"/>
    </row>
    <row r="98" spans="1:13" s="42" customFormat="1" ht="15">
      <c r="A98" s="52"/>
      <c r="B98" s="3">
        <v>2240</v>
      </c>
      <c r="C98" s="113" t="s">
        <v>130</v>
      </c>
      <c r="D98" s="30">
        <f>D18</f>
        <v>10006</v>
      </c>
      <c r="E98" s="30">
        <f t="shared" si="5"/>
        <v>9971.08</v>
      </c>
      <c r="F98" s="152"/>
      <c r="G98" s="152"/>
      <c r="H98" s="152"/>
      <c r="I98" s="152"/>
      <c r="J98" s="152"/>
      <c r="K98" s="12"/>
      <c r="L98" s="12"/>
      <c r="M98" s="12"/>
    </row>
    <row r="99" spans="1:13" s="42" customFormat="1" ht="15">
      <c r="A99" s="52"/>
      <c r="B99" s="3">
        <v>2250</v>
      </c>
      <c r="C99" s="113" t="s">
        <v>39</v>
      </c>
      <c r="D99" s="30">
        <f>D19</f>
        <v>4820</v>
      </c>
      <c r="E99" s="30">
        <f t="shared" si="5"/>
        <v>4810</v>
      </c>
      <c r="F99" s="153"/>
      <c r="G99" s="153"/>
      <c r="H99" s="153"/>
      <c r="I99" s="153"/>
      <c r="J99" s="153"/>
      <c r="K99" s="12"/>
      <c r="L99" s="12"/>
      <c r="M99" s="12"/>
    </row>
    <row r="100" spans="1:13" s="42" customFormat="1" ht="15">
      <c r="A100" s="52"/>
      <c r="B100" s="3">
        <v>2270</v>
      </c>
      <c r="C100" s="113" t="s">
        <v>40</v>
      </c>
      <c r="D100" s="30">
        <f>D101+D102+D103+D104</f>
        <v>54028</v>
      </c>
      <c r="E100" s="30">
        <f t="shared" si="5"/>
        <v>52619.119999999995</v>
      </c>
      <c r="F100" s="153"/>
      <c r="G100" s="153"/>
      <c r="H100" s="153"/>
      <c r="I100" s="153"/>
      <c r="J100" s="153"/>
      <c r="K100" s="12"/>
      <c r="L100" s="12"/>
      <c r="M100" s="12"/>
    </row>
    <row r="101" spans="1:13" s="42" customFormat="1" ht="15" hidden="1">
      <c r="A101" s="52"/>
      <c r="B101" s="3">
        <v>2272</v>
      </c>
      <c r="C101" s="113" t="s">
        <v>116</v>
      </c>
      <c r="D101" s="30"/>
      <c r="E101" s="30">
        <f t="shared" si="5"/>
        <v>0</v>
      </c>
      <c r="F101" s="153"/>
      <c r="G101" s="153"/>
      <c r="H101" s="153"/>
      <c r="I101" s="153"/>
      <c r="J101" s="153"/>
      <c r="K101" s="12"/>
      <c r="L101" s="12"/>
      <c r="M101" s="12"/>
    </row>
    <row r="102" spans="1:13" s="42" customFormat="1" ht="15">
      <c r="A102" s="52"/>
      <c r="B102" s="3">
        <v>2273</v>
      </c>
      <c r="C102" s="113" t="s">
        <v>117</v>
      </c>
      <c r="D102" s="30">
        <f>D22</f>
        <v>15435</v>
      </c>
      <c r="E102" s="30">
        <f t="shared" si="5"/>
        <v>15431.74</v>
      </c>
      <c r="F102" s="153"/>
      <c r="G102" s="153"/>
      <c r="H102" s="153"/>
      <c r="I102" s="153"/>
      <c r="J102" s="153"/>
      <c r="K102" s="12"/>
      <c r="L102" s="12"/>
      <c r="M102" s="12"/>
    </row>
    <row r="103" spans="1:13" s="42" customFormat="1" ht="15">
      <c r="A103" s="52"/>
      <c r="B103" s="3">
        <v>2274</v>
      </c>
      <c r="C103" s="113" t="s">
        <v>150</v>
      </c>
      <c r="D103" s="30">
        <f>D23</f>
        <v>16563</v>
      </c>
      <c r="E103" s="30">
        <f t="shared" si="5"/>
        <v>15157.38</v>
      </c>
      <c r="F103" s="153"/>
      <c r="G103" s="153"/>
      <c r="H103" s="153"/>
      <c r="I103" s="153"/>
      <c r="J103" s="153"/>
      <c r="K103" s="12"/>
      <c r="L103" s="12"/>
      <c r="M103" s="12"/>
    </row>
    <row r="104" spans="1:13" s="42" customFormat="1" ht="15">
      <c r="A104" s="52"/>
      <c r="B104" s="3">
        <v>2275</v>
      </c>
      <c r="C104" s="113" t="s">
        <v>151</v>
      </c>
      <c r="D104" s="30">
        <f>D24</f>
        <v>22030</v>
      </c>
      <c r="E104" s="30">
        <f t="shared" si="5"/>
        <v>22030</v>
      </c>
      <c r="F104" s="153"/>
      <c r="G104" s="153"/>
      <c r="H104" s="153"/>
      <c r="I104" s="153"/>
      <c r="J104" s="153"/>
      <c r="K104" s="12"/>
      <c r="L104" s="12"/>
      <c r="M104" s="12"/>
    </row>
    <row r="105" spans="1:13" s="42" customFormat="1" ht="26.25">
      <c r="A105" s="52"/>
      <c r="B105" s="3">
        <v>2282</v>
      </c>
      <c r="C105" s="113" t="s">
        <v>41</v>
      </c>
      <c r="D105" s="30">
        <f>D25</f>
        <v>2824</v>
      </c>
      <c r="E105" s="30">
        <f t="shared" si="5"/>
        <v>2824</v>
      </c>
      <c r="F105" s="153"/>
      <c r="G105" s="153"/>
      <c r="H105" s="153"/>
      <c r="I105" s="153"/>
      <c r="J105" s="153"/>
      <c r="K105" s="12"/>
      <c r="L105" s="12"/>
      <c r="M105" s="12"/>
    </row>
    <row r="106" spans="1:13" s="42" customFormat="1" ht="15" hidden="1">
      <c r="A106" s="52"/>
      <c r="B106" s="3"/>
      <c r="C106" s="113"/>
      <c r="D106" s="30"/>
      <c r="E106" s="30"/>
      <c r="F106" s="153"/>
      <c r="G106" s="153"/>
      <c r="H106" s="153"/>
      <c r="I106" s="153"/>
      <c r="J106" s="153"/>
      <c r="K106" s="12"/>
      <c r="L106" s="12"/>
      <c r="M106" s="12"/>
    </row>
    <row r="107" spans="1:13" s="42" customFormat="1" ht="15" hidden="1">
      <c r="A107" s="52"/>
      <c r="B107" s="3"/>
      <c r="C107" s="113"/>
      <c r="D107" s="30"/>
      <c r="E107" s="30"/>
      <c r="F107" s="153"/>
      <c r="G107" s="153"/>
      <c r="H107" s="153"/>
      <c r="I107" s="153"/>
      <c r="J107" s="153"/>
      <c r="K107" s="12"/>
      <c r="L107" s="12"/>
      <c r="M107" s="12"/>
    </row>
    <row r="108" spans="1:13" s="42" customFormat="1" ht="15" hidden="1">
      <c r="A108" s="52"/>
      <c r="B108" s="157"/>
      <c r="C108" s="158"/>
      <c r="D108" s="30"/>
      <c r="E108" s="30"/>
      <c r="F108" s="153"/>
      <c r="G108" s="153"/>
      <c r="H108" s="153"/>
      <c r="I108" s="153"/>
      <c r="J108" s="153"/>
      <c r="K108" s="12"/>
      <c r="L108" s="12"/>
      <c r="M108" s="12"/>
    </row>
    <row r="109" spans="1:13" s="42" customFormat="1" ht="15" hidden="1">
      <c r="A109" s="52"/>
      <c r="B109" s="3"/>
      <c r="C109" s="113"/>
      <c r="D109" s="151"/>
      <c r="E109" s="30"/>
      <c r="F109" s="152"/>
      <c r="G109" s="152"/>
      <c r="H109" s="152"/>
      <c r="I109" s="152"/>
      <c r="J109" s="152"/>
      <c r="K109" s="12"/>
      <c r="L109" s="12"/>
      <c r="M109" s="12"/>
    </row>
    <row r="110" spans="1:13" s="42" customFormat="1" ht="15" hidden="1">
      <c r="A110" s="52"/>
      <c r="B110" s="3"/>
      <c r="C110" s="113"/>
      <c r="D110" s="30"/>
      <c r="E110" s="30"/>
      <c r="F110" s="153"/>
      <c r="G110" s="153"/>
      <c r="H110" s="153"/>
      <c r="I110" s="153"/>
      <c r="J110" s="153"/>
      <c r="K110" s="12"/>
      <c r="L110" s="12"/>
      <c r="M110" s="12"/>
    </row>
    <row r="111" spans="1:13" s="42" customFormat="1" ht="15" hidden="1">
      <c r="A111" s="52"/>
      <c r="B111" s="3"/>
      <c r="C111" s="113" t="s">
        <v>2</v>
      </c>
      <c r="D111" s="30"/>
      <c r="E111" s="30"/>
      <c r="F111" s="153"/>
      <c r="G111" s="153"/>
      <c r="H111" s="153"/>
      <c r="I111" s="153"/>
      <c r="J111" s="153"/>
      <c r="K111" s="12"/>
      <c r="L111" s="12"/>
      <c r="M111" s="12"/>
    </row>
    <row r="112" spans="1:13" s="42" customFormat="1" ht="15" hidden="1">
      <c r="A112" s="52"/>
      <c r="B112" s="3">
        <v>2800</v>
      </c>
      <c r="C112" s="113" t="s">
        <v>110</v>
      </c>
      <c r="D112" s="30"/>
      <c r="E112" s="30"/>
      <c r="F112" s="153"/>
      <c r="G112" s="153"/>
      <c r="H112" s="153"/>
      <c r="I112" s="153"/>
      <c r="J112" s="153"/>
      <c r="K112" s="12"/>
      <c r="L112" s="12"/>
      <c r="M112" s="12"/>
    </row>
    <row r="113" spans="1:13" s="42" customFormat="1" ht="15" hidden="1">
      <c r="A113" s="52"/>
      <c r="B113" s="3">
        <v>3110</v>
      </c>
      <c r="C113" s="113" t="s">
        <v>111</v>
      </c>
      <c r="D113" s="30"/>
      <c r="E113" s="30"/>
      <c r="F113" s="153"/>
      <c r="G113" s="153"/>
      <c r="H113" s="153"/>
      <c r="I113" s="153"/>
      <c r="J113" s="153"/>
      <c r="K113" s="12"/>
      <c r="L113" s="12"/>
      <c r="M113" s="12"/>
    </row>
    <row r="114" spans="1:13" s="42" customFormat="1" ht="15" hidden="1">
      <c r="A114" s="52"/>
      <c r="B114" s="3">
        <v>3120</v>
      </c>
      <c r="C114" s="113" t="s">
        <v>43</v>
      </c>
      <c r="D114" s="30"/>
      <c r="E114" s="30"/>
      <c r="F114" s="153"/>
      <c r="G114" s="153"/>
      <c r="H114" s="153"/>
      <c r="I114" s="153"/>
      <c r="J114" s="153"/>
      <c r="K114" s="12"/>
      <c r="L114" s="12"/>
      <c r="M114" s="12"/>
    </row>
    <row r="115" spans="1:13" s="42" customFormat="1" ht="15" hidden="1">
      <c r="A115" s="52"/>
      <c r="B115" s="3">
        <v>3130</v>
      </c>
      <c r="C115" s="113" t="s">
        <v>44</v>
      </c>
      <c r="D115" s="30"/>
      <c r="E115" s="30"/>
      <c r="F115" s="153"/>
      <c r="G115" s="153"/>
      <c r="H115" s="153"/>
      <c r="I115" s="153"/>
      <c r="J115" s="153"/>
      <c r="K115" s="12"/>
      <c r="L115" s="12"/>
      <c r="M115" s="12"/>
    </row>
    <row r="116" spans="1:13" s="42" customFormat="1" ht="15" hidden="1">
      <c r="A116" s="52"/>
      <c r="B116" s="3">
        <v>3140</v>
      </c>
      <c r="C116" s="113" t="s">
        <v>45</v>
      </c>
      <c r="D116" s="30"/>
      <c r="E116" s="30"/>
      <c r="F116" s="153"/>
      <c r="G116" s="153"/>
      <c r="H116" s="153"/>
      <c r="I116" s="153"/>
      <c r="J116" s="153"/>
      <c r="K116" s="12"/>
      <c r="L116" s="12"/>
      <c r="M116" s="12"/>
    </row>
    <row r="117" spans="1:13" s="42" customFormat="1" ht="15" hidden="1">
      <c r="A117" s="52"/>
      <c r="B117" s="3">
        <v>3150</v>
      </c>
      <c r="C117" s="113" t="s">
        <v>46</v>
      </c>
      <c r="D117" s="148"/>
      <c r="E117" s="30"/>
      <c r="F117" s="154"/>
      <c r="G117" s="154"/>
      <c r="H117" s="154"/>
      <c r="I117" s="154"/>
      <c r="J117" s="154"/>
      <c r="K117" s="12"/>
      <c r="L117" s="12"/>
      <c r="M117" s="12"/>
    </row>
    <row r="118" spans="1:13" s="42" customFormat="1" ht="15" hidden="1">
      <c r="A118" s="52"/>
      <c r="B118" s="3">
        <v>3160</v>
      </c>
      <c r="C118" s="113" t="s">
        <v>112</v>
      </c>
      <c r="D118" s="30"/>
      <c r="E118" s="30"/>
      <c r="F118" s="153"/>
      <c r="G118" s="153"/>
      <c r="H118" s="153"/>
      <c r="I118" s="153"/>
      <c r="J118" s="153"/>
      <c r="K118" s="12"/>
      <c r="L118" s="12"/>
      <c r="M118" s="12"/>
    </row>
    <row r="119" spans="1:13" s="42" customFormat="1" ht="15" hidden="1">
      <c r="A119" s="52"/>
      <c r="B119" s="3">
        <v>3210</v>
      </c>
      <c r="C119" s="113" t="s">
        <v>47</v>
      </c>
      <c r="D119" s="30"/>
      <c r="E119" s="30"/>
      <c r="F119" s="153"/>
      <c r="G119" s="153"/>
      <c r="H119" s="153"/>
      <c r="I119" s="153"/>
      <c r="J119" s="153"/>
      <c r="K119" s="12"/>
      <c r="L119" s="12"/>
      <c r="M119" s="12"/>
    </row>
    <row r="120" spans="1:13" s="42" customFormat="1" ht="15" hidden="1">
      <c r="A120" s="52"/>
      <c r="B120" s="3">
        <v>3220</v>
      </c>
      <c r="C120" s="113" t="s">
        <v>48</v>
      </c>
      <c r="D120" s="30"/>
      <c r="E120" s="30"/>
      <c r="F120" s="153"/>
      <c r="G120" s="153"/>
      <c r="H120" s="153"/>
      <c r="I120" s="153"/>
      <c r="J120" s="153"/>
      <c r="K120" s="12"/>
      <c r="L120" s="12"/>
      <c r="M120" s="12"/>
    </row>
    <row r="121" spans="1:13" s="42" customFormat="1" ht="26.25" hidden="1">
      <c r="A121" s="52"/>
      <c r="B121" s="3">
        <v>3230</v>
      </c>
      <c r="C121" s="113" t="s">
        <v>113</v>
      </c>
      <c r="D121" s="30"/>
      <c r="E121" s="30"/>
      <c r="F121" s="153"/>
      <c r="G121" s="153"/>
      <c r="H121" s="153"/>
      <c r="I121" s="153"/>
      <c r="J121" s="153"/>
      <c r="K121" s="12"/>
      <c r="L121" s="12"/>
      <c r="M121" s="12"/>
    </row>
    <row r="122" spans="1:13" s="42" customFormat="1" ht="15" hidden="1">
      <c r="A122" s="52"/>
      <c r="B122" s="3">
        <v>3240</v>
      </c>
      <c r="C122" s="113" t="s">
        <v>49</v>
      </c>
      <c r="D122" s="30"/>
      <c r="E122" s="30"/>
      <c r="F122" s="153"/>
      <c r="G122" s="153"/>
      <c r="H122" s="153"/>
      <c r="I122" s="153"/>
      <c r="J122" s="153"/>
      <c r="K122" s="12"/>
      <c r="L122" s="12"/>
      <c r="M122" s="12"/>
    </row>
    <row r="123" spans="1:13" s="42" customFormat="1" ht="15" hidden="1">
      <c r="A123" s="52"/>
      <c r="B123" s="3">
        <v>9000</v>
      </c>
      <c r="C123" s="113" t="s">
        <v>50</v>
      </c>
      <c r="D123" s="30"/>
      <c r="E123" s="30"/>
      <c r="F123" s="153"/>
      <c r="G123" s="153"/>
      <c r="H123" s="153"/>
      <c r="I123" s="153"/>
      <c r="J123" s="153"/>
      <c r="K123" s="12"/>
      <c r="L123" s="12"/>
      <c r="M123" s="12"/>
    </row>
    <row r="124" spans="1:13" s="42" customFormat="1" ht="15">
      <c r="A124" s="52"/>
      <c r="B124" s="149"/>
      <c r="C124" s="150" t="s">
        <v>212</v>
      </c>
      <c r="D124" s="148">
        <f>SUM(D90:D123)-D100</f>
        <v>1274578</v>
      </c>
      <c r="E124" s="148">
        <f>SUM(E90:E123)-E100</f>
        <v>1271388.6300000004</v>
      </c>
      <c r="F124" s="148">
        <f>SUM(F90:F123)-F100</f>
        <v>0</v>
      </c>
      <c r="G124" s="148">
        <f>SUM(G90:G123)-G100</f>
        <v>0</v>
      </c>
      <c r="H124" s="148">
        <f>SUM(H90:H123)-H100</f>
        <v>0</v>
      </c>
      <c r="I124" s="154"/>
      <c r="J124" s="154"/>
      <c r="K124" s="12"/>
      <c r="L124" s="12"/>
      <c r="M124" s="12"/>
    </row>
    <row r="125" s="2" customFormat="1" ht="15"/>
    <row r="126" s="2" customFormat="1" ht="15"/>
    <row r="127" s="2" customFormat="1" ht="15"/>
    <row r="128" s="2" customFormat="1" ht="15"/>
    <row r="129" s="2" customFormat="1" ht="15"/>
    <row r="130" s="22" customFormat="1" ht="15"/>
    <row r="131" s="22" customFormat="1" ht="15"/>
    <row r="132" s="22" customFormat="1" ht="15"/>
    <row r="133" s="22" customFormat="1" ht="15"/>
    <row r="134" s="22" customFormat="1" ht="15"/>
    <row r="135" s="22" customFormat="1" ht="15"/>
    <row r="136" s="22" customFormat="1" ht="15"/>
    <row r="137" s="22" customFormat="1" ht="15"/>
    <row r="138" s="22" customFormat="1" ht="15"/>
    <row r="139" s="22" customFormat="1" ht="15"/>
    <row r="140" s="22" customFormat="1" ht="15"/>
    <row r="141" s="22" customFormat="1" ht="15"/>
    <row r="142" s="22" customFormat="1" ht="15"/>
    <row r="143" s="22" customFormat="1" ht="15"/>
    <row r="144" s="22" customFormat="1" ht="15"/>
    <row r="145" s="22" customFormat="1" ht="15"/>
    <row r="146" s="22" customFormat="1" ht="15"/>
    <row r="147" s="22" customFormat="1" ht="15"/>
    <row r="148" s="22" customFormat="1" ht="15"/>
    <row r="149" s="22" customFormat="1" ht="15"/>
    <row r="150" s="22" customFormat="1" ht="15"/>
    <row r="151" s="22" customFormat="1" ht="15"/>
    <row r="152" s="22" customFormat="1" ht="15"/>
    <row r="153" s="22" customFormat="1" ht="15"/>
    <row r="154" s="22" customFormat="1" ht="15"/>
    <row r="155" s="22" customFormat="1" ht="15"/>
    <row r="156" s="22" customFormat="1" ht="15"/>
    <row r="157" s="22" customFormat="1" ht="15"/>
    <row r="158" s="22" customFormat="1" ht="15"/>
    <row r="159" s="22" customFormat="1" ht="15"/>
    <row r="160" s="22" customFormat="1" ht="15"/>
    <row r="161" s="22" customFormat="1" ht="15"/>
    <row r="162" s="22" customFormat="1" ht="15"/>
    <row r="163" s="22" customFormat="1" ht="15"/>
    <row r="164" s="22" customFormat="1" ht="15"/>
    <row r="165" s="22" customFormat="1" ht="15"/>
    <row r="166" s="22" customFormat="1" ht="15"/>
    <row r="167" s="22" customFormat="1" ht="15"/>
    <row r="168" s="22" customFormat="1" ht="15"/>
    <row r="169" s="22" customFormat="1" ht="15"/>
    <row r="170" s="22" customFormat="1" ht="15"/>
    <row r="171" s="22" customFormat="1" ht="15"/>
    <row r="172" s="22" customFormat="1" ht="15"/>
    <row r="173" s="22" customFormat="1" ht="15"/>
    <row r="174" s="22" customFormat="1" ht="15"/>
    <row r="175" s="22" customFormat="1" ht="15"/>
    <row r="176" s="22" customFormat="1" ht="15"/>
    <row r="177" s="22" customFormat="1" ht="15"/>
  </sheetData>
  <sheetProtection/>
  <mergeCells count="25">
    <mergeCell ref="A6:A7"/>
    <mergeCell ref="A42:A44"/>
    <mergeCell ref="I42:M42"/>
    <mergeCell ref="I43:I44"/>
    <mergeCell ref="J43:J44"/>
    <mergeCell ref="K43:L43"/>
    <mergeCell ref="M43:M44"/>
    <mergeCell ref="B6:B7"/>
    <mergeCell ref="D6:D7"/>
    <mergeCell ref="B42:B44"/>
    <mergeCell ref="C42:C44"/>
    <mergeCell ref="D42:H42"/>
    <mergeCell ref="D43:D44"/>
    <mergeCell ref="E43:E44"/>
    <mergeCell ref="F43:G43"/>
    <mergeCell ref="H43:H44"/>
    <mergeCell ref="B2:K2"/>
    <mergeCell ref="B4:G4"/>
    <mergeCell ref="G6:G7"/>
    <mergeCell ref="K6:K7"/>
    <mergeCell ref="C6:C7"/>
    <mergeCell ref="I6:J6"/>
    <mergeCell ref="H6:H7"/>
    <mergeCell ref="E6:E7"/>
    <mergeCell ref="F6:F7"/>
  </mergeCells>
  <printOptions horizontalCentered="1"/>
  <pageMargins left="0" right="0" top="0.37" bottom="0" header="0" footer="0"/>
  <pageSetup fitToHeight="1" fitToWidth="1"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Sumy OFU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Snitnikova</dc:creator>
  <cp:keywords/>
  <dc:description/>
  <cp:lastModifiedBy>Цилюрик Віталій Вікторович</cp:lastModifiedBy>
  <cp:lastPrinted>2018-11-22T08:21:37Z</cp:lastPrinted>
  <dcterms:created xsi:type="dcterms:W3CDTF">2001-10-02T09:04:24Z</dcterms:created>
  <dcterms:modified xsi:type="dcterms:W3CDTF">2019-03-01T12:42:25Z</dcterms:modified>
  <cp:category/>
  <cp:version/>
  <cp:contentType/>
  <cp:contentStatus/>
</cp:coreProperties>
</file>