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>
    <definedName name="_xlnm.Print_Area" localSheetId="0">'Лист3 (2)'!$A$1:$D$95</definedName>
  </definedNames>
  <calcPr fullCalcOnLoad="1"/>
</workbook>
</file>

<file path=xl/sharedStrings.xml><?xml version="1.0" encoding="utf-8"?>
<sst xmlns="http://schemas.openxmlformats.org/spreadsheetml/2006/main" count="103" uniqueCount="94">
  <si>
    <t>Примітки</t>
  </si>
  <si>
    <t>Разом за 2210</t>
  </si>
  <si>
    <t>Разом за 2240</t>
  </si>
  <si>
    <t>Разом за 2270</t>
  </si>
  <si>
    <t>з</t>
  </si>
  <si>
    <t>с</t>
  </si>
  <si>
    <t>(підпис)</t>
  </si>
  <si>
    <t>М.П.</t>
  </si>
  <si>
    <t>Разом за 2281</t>
  </si>
  <si>
    <t>Очікувана
вартість
предмета
закупівлі</t>
  </si>
  <si>
    <t>Код КЕКВ
(для 
бюджетних
коштів)</t>
  </si>
  <si>
    <t>Предмет
закупівлі</t>
  </si>
  <si>
    <t>ДОДАТОК ДО РІЧНОГО ПЛАНУ ЗАКУПІВЕЛЬ</t>
  </si>
  <si>
    <t>на 2016 рік</t>
  </si>
  <si>
    <t xml:space="preserve">(найменування замовника, ЄДРПОУ) </t>
  </si>
  <si>
    <t xml:space="preserve">Управління архітектури та містобудування Сумської міської ради, 40462253 </t>
  </si>
  <si>
    <t>Блоки машин автоматичного обробляння інформації, інші - за кодом ДК 016:2010 -  26.20.3 (Частини та приладдя до офісної техніки - за кодом CPV за ДК 021:2015 - 30124000-4) термоплівка</t>
  </si>
  <si>
    <t>Журнали та періодичні видання друковані  - за кодом ДК 016:2010 - 58.14.1 (Газети, періодичні спеціалізовані та інші періодичні видання і журнали - за кодом CPV за ДК 021:2015 - 22200000-2) Видання періодичні, підписка на 2017 рік</t>
  </si>
  <si>
    <t>Інструменти та прилади вимірювальні, контрольні та випробувальні, інші - за кодом ДК 016: 2010 - 26.51.6 (Лічильники - за кодом CPV за ДК 021:2015 - 38550000-5) лічильник електроенергії</t>
  </si>
  <si>
    <t xml:space="preserve">Вироби канцелярські, паперові - за кодом ДК 016: 2010 - 17.23.1  </t>
  </si>
  <si>
    <t>(Самоклейний папір - за кодом CPV за ДК 021:2015 - 30199410-7) блок паперу з липким шаром, закладки клейкі</t>
  </si>
  <si>
    <t>(Зошити - за кодом CPV за ДК 021:2015 - 30199410-7) зошит А4, 96 арк.</t>
  </si>
  <si>
    <t>(Конверти - за кодом CPV за ДК 021:2015 - 30199230-1) конверти марковані</t>
  </si>
  <si>
    <t>(Кулькові ручки - за кодом CPV за ДК 021:2015 - 30192121-5) ручки кулькові, стержні кулькові, ручка гельова, стержень гелевий</t>
  </si>
  <si>
    <t>(Канцелярські товари - за кодом CPV за ДК 021:2015 - 30192700-8) скотч пакувальний</t>
  </si>
  <si>
    <t>(Штампи - за кодом CPV за ДК 021:2015 - 30192153-8) штамп</t>
  </si>
  <si>
    <t>(Гумка - за кодом CPV за ДК 021:2015 - 30192100-2) гумка</t>
  </si>
  <si>
    <t>(Корегувальна рідина - за кодом CPV за ДК 021:2015 - 30192920-6) коректор спиртовий з пензликом</t>
  </si>
  <si>
    <t>(Маркери - за кодом CPV за ДК 021:2015 - 30192125-3) маркер</t>
  </si>
  <si>
    <t>(Олівці - за кодом CPV за ДК 021:2015 - 30192130-1) олівці графітні, стержні для олівця</t>
  </si>
  <si>
    <t xml:space="preserve">Папір і картон оброблені - за кодом ДК 016: 2010 - 17.12.7 </t>
  </si>
  <si>
    <t>(Папір для нотаток - за кодом CPV за ДК 021:2015 - 22816000-3) папір для нотаток</t>
  </si>
  <si>
    <t xml:space="preserve">Вироби пластмасові інші, н.в.і.у. код ДК 016: 2010 - за кодом ДК 016: 2010 - 22.29.2 </t>
  </si>
  <si>
    <t>(Канцелярські ножі - за кодом CPV за ДК 021:2015 - 30197310-2) ніж трафаретний, ножиці</t>
  </si>
  <si>
    <t>Вироби з недорогоцінних металів, інші - за кодом ДК 016: 2010 - 25.99.2 (Дироколи - за кодом CPV за ДК 021:2015 - 30197330-8) діркопробивач</t>
  </si>
  <si>
    <t>(Теки з файлами -  за кодом CPV за ДК 021:2015 - 22852100-8) Папка на гумках, швидкозшивач А4, файл А4</t>
  </si>
  <si>
    <t>(Лінійки - за кодом CPV за ДК 021:2015 - 39292500-0) лінійки</t>
  </si>
  <si>
    <t>йорш</t>
  </si>
  <si>
    <t>ганчірка для підлоги</t>
  </si>
  <si>
    <t>швабра дерев'яна</t>
  </si>
  <si>
    <t>віник</t>
  </si>
  <si>
    <t>відро для прибирання</t>
  </si>
  <si>
    <t>корзина для сміття</t>
  </si>
  <si>
    <t>губка для миття посуду</t>
  </si>
  <si>
    <t>Мило, засоби мийні та засоби для чищення - за кодом ДК 016:2010 - 20.41.3 (Мийні засоби - за кодом CPV за ДК 021:2015 - 39831200-8) порошок пральний</t>
  </si>
  <si>
    <t>засіб для миття скла та дзеркал</t>
  </si>
  <si>
    <t>Паливо рідинне та газ; оливи мастильні - за кодом  ДК 016:2010 - 19.20.2 (Бензин - за кодом CPV за ДК 021:2015 - 09132000-3) бензин АИ - 95</t>
  </si>
  <si>
    <t xml:space="preserve">Вироби з дроту, ланцюги та пружини - за кодом ДК 016:2010 - 25.93.1 </t>
  </si>
  <si>
    <t>(Скоби,кнопки, креслярські кнопки - за кодом CPV за ДК 021:2015 - 30197100-7) скоби, скріпки, кнопки - гвіздки</t>
  </si>
  <si>
    <t>(Степлери - за кодом CPV за ДК 021:2015 - 30197320-5) степлер</t>
  </si>
  <si>
    <t>Послуги у сфері громадського порядку та громадської безпеки - за кодом ДК 016:2010 - 84.24.1 (Послуги із забезпечення громадської безпеки, охорони правопорядку та громадського порядку - за кодом CPV за ДК 021:2015 - 75240000-0) послуги із централізованого спостереження, реагування та обслуговування системи тривожної сигналізації, встановленої на об'єкті, підрозділом поліції охорони</t>
  </si>
  <si>
    <t>(Технічне обслуговування і ремонт комп'ютерного обладнання - за кодом CPV за ДК 021:2015 - 50312000-5) послуги з адміністрування і технічного обслуговування комп'ютерної техніки</t>
  </si>
  <si>
    <t>Послуги щодо передавання даних і повідомлень - за кодом ДК 016:2010 -  61.10.1 (згідно ДК 021:2015 - 64210000-1)</t>
  </si>
  <si>
    <t>Програма "Відкритий інформаційний простір м. Суми на 2016 - 2018 роки" (забезпечення висвітлення діяльності  Сумської міської ради, її виконавчих органів, структурних підрозділів)</t>
  </si>
  <si>
    <t>(Технічне обслуговування і ремонт копіювально-розмножувальної техніки - за кодом CPV за ДК 021:2015 - 50313000-2) послуги з перезарядки картриджів, заміни чипів картриджів, реставрації картриджів, ремонт комп'ютерної та копіювальної техніки</t>
  </si>
  <si>
    <t>Послуги щодо тимчасового розміщування, інші  - за кодом ДК 016:2010 - 55.90.1 (Послуги автостоянок - за кодом CPV за ДК 021:2015 - 98351100-9) послуга з довгострокового зберігання транспортного засобу на автостоянці</t>
  </si>
  <si>
    <t>Послуги професійні, технічні та комерційні, інші, н. в. і. у.  - за кодом ДК 016: 2010 - 74.90.2 ( Послуги з ремонту і технічного обслуговування електророзподільного обладнання - за кодом CPV за ДК 021:2015 - 50532400-) технічне обслуговування та утримання в належному стані електричних мереж</t>
  </si>
  <si>
    <t>Послуги поштові у межах зобов'язання щодо надання універсальних послуг, пов'язані з листами згідно - за кодом ДК 016:2010 -  53.10.1  (Послуги поштових відділень - за кодом CPV за ДК 021:2015 - 64114000-8) послуги поштових відправлень (листи)</t>
  </si>
  <si>
    <t>КТКВК 010116</t>
  </si>
  <si>
    <t>Пара та гаряча вода; постачання пари та гарячої води згідно  ДК 016:2010 - 35.30.1 (Комунальні послуги - за кодом CPV ДК 021:2015 - 65000000-3) теплопостачання</t>
  </si>
  <si>
    <t>Послуги посередників щодо продажу рекламного місця - за кодом ДК 016:2010 - 73.12.1 (Консультаційні послуги з питань реклами - за кодом CPV за ДК 021:2015 - 79341100-7) виготовлення та розміщення рекламних матеріалів до святкових та урочистих подій</t>
  </si>
  <si>
    <t>Послуги щодо благоустрою території згідно  ДК 016:2010 - 81.30.1 (Демонтажні роботи згідно - за кодом CPV за ДК 021:2015 - 45111300-1) демонтаж рекламних засобів, розміщених самовільно та з порушенням порядку розміщення зовнішньої реклами</t>
  </si>
  <si>
    <t>КТКВК 250404</t>
  </si>
  <si>
    <t>Прогарамма "Комплексна цільова програма реформування і розвитку житлово-комунального господарства міста Суми на 2015 - 2017 роки"</t>
  </si>
  <si>
    <t>Послуги щодо благоустрою території - за кодом ДК 016:2010 - 81.30.1 (Демонтажні роботи згідно - за кодом CPV за ДК 021:2015 - 45111300-1) демонтаж незаконно встановлених тимчасових споруд</t>
  </si>
  <si>
    <t>Послуги щодо складування та зберігання, інші - за кодом ДК 016:2010 - 52.10.19 (Послуги зберігання та складування - за кодом CPV за ДК 021:2015 - 63120000-6) зберігання демонтованих тимчасових споруд та рекламних засобів</t>
  </si>
  <si>
    <t>Фарби та лаки, інші, та пов'язана з ними продукція; барвники художні та друкарські чорнила - за кодом ДК 016:2010 - 20.30.2 (Чорнила та пов'язана продукція - за кодом CPV за ДК 021:2015 - 30192110-5) штемпельна форма</t>
  </si>
  <si>
    <t xml:space="preserve"> (Адресні вивіски - за кодом CPV за ДК 021: 2015 - 44423460-3) таблички до кабінету та вивіска з назвою установи</t>
  </si>
  <si>
    <t>(Швидкозшивачі - за кодом CPV за ДК 021:2015 - 22851000-0) швидкозшивач А4 картонний</t>
  </si>
  <si>
    <t>Убори на головні захисні; ручки для писання  та олівці, дошки, штемпелі для датування, опечатування та нумерування; стрічки до друкарських машинок, штемпельні подушечки - за кодом ДК 016: 2010 - 32.99.1</t>
  </si>
  <si>
    <t>Клеї - за кодом ДК 016: 2010 - 20.52.1 (Клеї - за кодом CPV за ДК 021:2015 - 24910000-6) клей ПВА 200 мл, клей олівець</t>
  </si>
  <si>
    <t>Мітли та щітки - за кодом ДК 016: 2010 - 32.91.1 (Мітли, щітки та інше прибиральне приладдя - за кодом CPV за ДК 021: 2015 - 39224300-1) рукавички латексні</t>
  </si>
  <si>
    <t>скло мийка з києм</t>
  </si>
  <si>
    <t xml:space="preserve">миючий засіб для сантехніки 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</si>
  <si>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- за кодом ДК 016:2010 - 63.11.1 (Послуги з обробки даних - за кодом CPV згідно ДК 021:2015 - 72310000-1) послуги з обробки даних, постачання, видачі та обслуговування посилених сертифікатів відкритих ключів електронного цифрового підпису</t>
  </si>
  <si>
    <t>Програмне забезпечення як завантажені файли - за кодом ДК 016-2010 - 58.29.3 (Консультаційні послуги з питань авторських прав та програмне забезпечення - за кодом CPV згідно ДК 021:2015 - 79121100-9) поставка пакетів оновлення до комп'ютерної програми</t>
  </si>
  <si>
    <t>Послуги зв'язку Інтернетом проводовими мережами - за кодом ДК 016:2010 - 61.10.4 (Мережеві інфраструктури - за кодом CPV за ДК 021:2015 - 32421110-8) послуги Інтернету</t>
  </si>
  <si>
    <t xml:space="preserve">Ремонтування комп'ютерів і периферійного устаткування - за кодом ДК 016:2010 -  95.11.1 </t>
  </si>
  <si>
    <t>Послуги щодо технічного випробування й аналізування - за кодом ДК 016:2010 - 71.20.1 (Послуги з ремонту електричних систем - за кодом CPV за ДК 021:2015 - 50116100-2) послуги з вимірювання електронного обладанн; виклик інспектора на роз пломбування та опломбування вузла обліку електричної енергії</t>
  </si>
  <si>
    <t>(Послуги телефонного зв'язку та передачі даних - за кодом CPV за ДК 021:2015 - 64210000-1) фіксована плата телефонного зв'язку</t>
  </si>
  <si>
    <t>(Послуги з ремонту і технічного обслуговування обладнання ліній телефонного зв'язку - за кодом CPV за ДК 021:2015 - 50334100-6);</t>
  </si>
  <si>
    <t>(Послуги міжміського телефонного зв'язку- за кодом CPV за ДК 021:2015 - 64211200-0);</t>
  </si>
  <si>
    <t>Послуги щодо підготування телепрограм і телемовлення  - за кодом ДК 016:2010 - 60.20.1 (Послуги у сфері виробництва кіно - та відеопродукції - за кодом CPV ДК 021:2015 - 92100000-1) висвітлення діяльності управління в ЗМІ</t>
  </si>
  <si>
    <t>Програма "Автоматизація муніципальних телекомунікаційних систем на 2016 - 2018 роки в м. Суми"</t>
  </si>
  <si>
    <t>Послуги щодо керування комп'ютерними засобами - за кодом ДК 016: 2010 - 62.03.1 (Послуги з управління документообігом - за кодом CPV за ДК 021:2015 - 72512000-7)  підтримка програми з автоматизації діловодства та електронного документообігу</t>
  </si>
  <si>
    <t>Обробляння та розподіляння води трубопроводами - за кодом ДК 016: 2010 - 36.00.2 (Послуги з розподілу води та супутні послуги - за кодом CPV за ДК 021:2015 - 65100000-4) водопостачання та водовідведення</t>
  </si>
  <si>
    <t>Енергія електрична  згідно - за кодом ДК 016:2010 - 35.11.1 (Розподіл електричної енергії та супутні послуги  - за кодом CPV за ДК 021:2015 - 65300000-6) Оплата електроенергії</t>
  </si>
  <si>
    <t xml:space="preserve">ДБН Б1.1-14:2012 Розроблення детальних планів території </t>
  </si>
  <si>
    <t>(Папір для друку - за кодом CPV за ДК 021: 2015 - 30197630-1) папір формату А-4</t>
  </si>
  <si>
    <t xml:space="preserve">Голова тендерного комітету        </t>
  </si>
  <si>
    <t>Кривцов А.В.</t>
  </si>
  <si>
    <t xml:space="preserve">Секретар тендерного комітету  </t>
  </si>
  <si>
    <t xml:space="preserve">   Затверджений рішенням тендерного комітету від 15 серпня 2016 року № 2.</t>
  </si>
  <si>
    <t>Фролов О.М.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</si>
</sst>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11">
    <font>
      <sz val="10"/>
      <name val="Arial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2" fontId="5" fillId="0" borderId="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justify" vertical="center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justify" vertical="center"/>
    </xf>
    <xf numFmtId="2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/>
    </xf>
    <xf numFmtId="0" fontId="5" fillId="0" borderId="22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justify" vertical="center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" fontId="5" fillId="0" borderId="22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view="pageBreakPreview" zoomScaleNormal="75" zoomScaleSheetLayoutView="100" workbookViewId="0" topLeftCell="A1">
      <pane ySplit="7" topLeftCell="BM75" activePane="bottomLeft" state="frozen"/>
      <selection pane="topLeft" activeCell="A1" sqref="A1"/>
      <selection pane="bottomLeft" activeCell="A90" sqref="A90:D90"/>
    </sheetView>
  </sheetViews>
  <sheetFormatPr defaultColWidth="9.140625" defaultRowHeight="12.75"/>
  <cols>
    <col min="1" max="1" width="97.28125" style="72" customWidth="1"/>
    <col min="2" max="2" width="14.57421875" style="73" customWidth="1"/>
    <col min="3" max="3" width="16.28125" style="73" customWidth="1"/>
    <col min="4" max="4" width="17.28125" style="72" customWidth="1"/>
    <col min="5" max="5" width="11.00390625" style="72" bestFit="1" customWidth="1"/>
    <col min="6" max="6" width="9.140625" style="72" customWidth="1"/>
    <col min="7" max="7" width="28.140625" style="72" customWidth="1"/>
    <col min="8" max="8" width="9.8515625" style="72" bestFit="1" customWidth="1"/>
    <col min="9" max="9" width="9.140625" style="72" customWidth="1"/>
    <col min="10" max="10" width="9.28125" style="72" bestFit="1" customWidth="1"/>
    <col min="11" max="11" width="9.140625" style="72" customWidth="1"/>
    <col min="12" max="12" width="9.28125" style="72" bestFit="1" customWidth="1"/>
    <col min="13" max="14" width="11.00390625" style="72" bestFit="1" customWidth="1"/>
    <col min="15" max="16384" width="9.140625" style="72" customWidth="1"/>
  </cols>
  <sheetData>
    <row r="1" spans="1:4" s="26" customFormat="1" ht="15.75">
      <c r="A1" s="86" t="s">
        <v>12</v>
      </c>
      <c r="B1" s="86"/>
      <c r="C1" s="86"/>
      <c r="D1" s="86"/>
    </row>
    <row r="2" spans="1:4" s="26" customFormat="1" ht="15.75">
      <c r="A2" s="86" t="s">
        <v>13</v>
      </c>
      <c r="B2" s="86"/>
      <c r="C2" s="86"/>
      <c r="D2" s="86"/>
    </row>
    <row r="3" spans="1:4" s="26" customFormat="1" ht="12.75">
      <c r="A3" s="88" t="s">
        <v>15</v>
      </c>
      <c r="B3" s="87"/>
      <c r="C3" s="87"/>
      <c r="D3" s="87"/>
    </row>
    <row r="4" spans="1:4" s="26" customFormat="1" ht="12.75">
      <c r="A4" s="89" t="s">
        <v>14</v>
      </c>
      <c r="B4" s="89"/>
      <c r="C4" s="89"/>
      <c r="D4" s="89"/>
    </row>
    <row r="5" spans="2:4" s="26" customFormat="1" ht="13.5" thickBot="1">
      <c r="B5" s="27"/>
      <c r="C5" s="27"/>
      <c r="D5" s="27"/>
    </row>
    <row r="6" spans="1:14" s="26" customFormat="1" ht="57" customHeight="1" thickBot="1">
      <c r="A6" s="28" t="s">
        <v>11</v>
      </c>
      <c r="B6" s="16" t="s">
        <v>10</v>
      </c>
      <c r="C6" s="16" t="s">
        <v>9</v>
      </c>
      <c r="D6" s="29" t="s">
        <v>0</v>
      </c>
      <c r="G6" s="12"/>
      <c r="H6" s="26">
        <v>10116</v>
      </c>
      <c r="I6" s="26">
        <v>10116</v>
      </c>
      <c r="J6" s="26">
        <v>150202</v>
      </c>
      <c r="K6" s="26">
        <v>160101</v>
      </c>
      <c r="L6" s="26">
        <v>160101</v>
      </c>
      <c r="M6" s="26">
        <v>250404</v>
      </c>
      <c r="N6" s="26">
        <v>240900</v>
      </c>
    </row>
    <row r="7" spans="1:14" s="26" customFormat="1" ht="19.5" thickBot="1">
      <c r="A7" s="30">
        <v>1</v>
      </c>
      <c r="B7" s="31">
        <v>2</v>
      </c>
      <c r="C7" s="31">
        <v>3</v>
      </c>
      <c r="D7" s="32">
        <v>4</v>
      </c>
      <c r="E7" s="33"/>
      <c r="G7" s="34"/>
      <c r="H7" s="35" t="s">
        <v>4</v>
      </c>
      <c r="I7" s="35" t="s">
        <v>5</v>
      </c>
      <c r="J7" s="35" t="s">
        <v>4</v>
      </c>
      <c r="K7" s="35" t="s">
        <v>4</v>
      </c>
      <c r="L7" s="35" t="s">
        <v>5</v>
      </c>
      <c r="M7" s="35" t="s">
        <v>4</v>
      </c>
      <c r="N7" s="35" t="s">
        <v>5</v>
      </c>
    </row>
    <row r="8" spans="1:14" s="26" customFormat="1" ht="19.5" thickBot="1">
      <c r="A8" s="11" t="s">
        <v>58</v>
      </c>
      <c r="B8" s="78">
        <v>2210</v>
      </c>
      <c r="C8" s="36">
        <f>C52</f>
        <v>30512</v>
      </c>
      <c r="D8" s="37"/>
      <c r="E8" s="33"/>
      <c r="G8" s="38"/>
      <c r="H8" s="35"/>
      <c r="I8" s="35"/>
      <c r="J8" s="35"/>
      <c r="K8" s="35"/>
      <c r="L8" s="35"/>
      <c r="M8" s="35"/>
      <c r="N8" s="35"/>
    </row>
    <row r="9" spans="1:8" s="26" customFormat="1" ht="20.25" customHeight="1" thickBot="1">
      <c r="A9" s="7" t="s">
        <v>30</v>
      </c>
      <c r="B9" s="79"/>
      <c r="C9" s="39"/>
      <c r="D9" s="40"/>
      <c r="G9" s="1"/>
      <c r="H9" s="41"/>
    </row>
    <row r="10" spans="1:8" s="26" customFormat="1" ht="17.25" customHeight="1">
      <c r="A10" s="7" t="s">
        <v>88</v>
      </c>
      <c r="B10" s="79"/>
      <c r="C10" s="39">
        <v>5480</v>
      </c>
      <c r="D10" s="40"/>
      <c r="E10" s="26">
        <f aca="true" t="shared" si="0" ref="E10:E19">SUM(H10:N10)</f>
        <v>5480</v>
      </c>
      <c r="G10" s="1"/>
      <c r="H10" s="41">
        <v>5480</v>
      </c>
    </row>
    <row r="11" spans="1:8" s="26" customFormat="1" ht="19.5" customHeight="1">
      <c r="A11" s="1" t="s">
        <v>31</v>
      </c>
      <c r="B11" s="79"/>
      <c r="C11" s="42">
        <v>500</v>
      </c>
      <c r="D11" s="43"/>
      <c r="E11" s="26">
        <f t="shared" si="0"/>
        <v>500</v>
      </c>
      <c r="G11" s="1"/>
      <c r="H11" s="33">
        <v>500</v>
      </c>
    </row>
    <row r="12" spans="1:8" s="26" customFormat="1" ht="26.25" customHeight="1">
      <c r="A12" s="2" t="s">
        <v>16</v>
      </c>
      <c r="B12" s="79"/>
      <c r="C12" s="44">
        <v>200</v>
      </c>
      <c r="D12" s="45"/>
      <c r="E12" s="26">
        <f t="shared" si="0"/>
        <v>200</v>
      </c>
      <c r="G12" s="2"/>
      <c r="H12" s="33">
        <v>200</v>
      </c>
    </row>
    <row r="13" spans="1:8" s="26" customFormat="1" ht="29.25" customHeight="1">
      <c r="A13" s="2" t="s">
        <v>66</v>
      </c>
      <c r="B13" s="79"/>
      <c r="C13" s="44">
        <v>45</v>
      </c>
      <c r="D13" s="45"/>
      <c r="E13" s="26">
        <f t="shared" si="0"/>
        <v>45</v>
      </c>
      <c r="G13" s="2"/>
      <c r="H13" s="33">
        <v>45</v>
      </c>
    </row>
    <row r="14" spans="1:8" s="26" customFormat="1" ht="34.5" customHeight="1">
      <c r="A14" s="2" t="s">
        <v>17</v>
      </c>
      <c r="B14" s="79"/>
      <c r="C14" s="44">
        <v>4000</v>
      </c>
      <c r="D14" s="45"/>
      <c r="E14" s="26">
        <f t="shared" si="0"/>
        <v>4000</v>
      </c>
      <c r="G14" s="2"/>
      <c r="H14" s="33">
        <v>4000</v>
      </c>
    </row>
    <row r="15" spans="1:8" s="26" customFormat="1" ht="27" customHeight="1">
      <c r="A15" s="2" t="s">
        <v>18</v>
      </c>
      <c r="B15" s="79"/>
      <c r="C15" s="44">
        <v>1500</v>
      </c>
      <c r="D15" s="45"/>
      <c r="E15" s="26">
        <f t="shared" si="0"/>
        <v>1500</v>
      </c>
      <c r="G15" s="2"/>
      <c r="H15" s="33">
        <v>1500</v>
      </c>
    </row>
    <row r="16" spans="1:8" s="26" customFormat="1" ht="17.25" customHeight="1">
      <c r="A16" s="6" t="s">
        <v>32</v>
      </c>
      <c r="B16" s="79"/>
      <c r="C16" s="46"/>
      <c r="D16" s="47"/>
      <c r="G16" s="2"/>
      <c r="H16" s="33"/>
    </row>
    <row r="17" spans="1:8" s="26" customFormat="1" ht="17.25" customHeight="1">
      <c r="A17" s="7" t="s">
        <v>67</v>
      </c>
      <c r="B17" s="79"/>
      <c r="C17" s="39">
        <f>250+715</f>
        <v>965</v>
      </c>
      <c r="D17" s="40"/>
      <c r="E17" s="26">
        <f t="shared" si="0"/>
        <v>965</v>
      </c>
      <c r="G17" s="2"/>
      <c r="H17" s="33">
        <v>965</v>
      </c>
    </row>
    <row r="18" spans="1:8" s="26" customFormat="1" ht="17.25" customHeight="1">
      <c r="A18" s="7" t="s">
        <v>36</v>
      </c>
      <c r="B18" s="79"/>
      <c r="C18" s="39">
        <f>51+29</f>
        <v>80</v>
      </c>
      <c r="D18" s="40"/>
      <c r="E18" s="26">
        <f t="shared" si="0"/>
        <v>80</v>
      </c>
      <c r="G18" s="2"/>
      <c r="H18" s="46">
        <f>51+29</f>
        <v>80</v>
      </c>
    </row>
    <row r="19" spans="1:8" s="26" customFormat="1" ht="17.25" customHeight="1">
      <c r="A19" s="1" t="s">
        <v>35</v>
      </c>
      <c r="B19" s="79"/>
      <c r="C19" s="42">
        <f>83+3150+900</f>
        <v>4133</v>
      </c>
      <c r="D19" s="43"/>
      <c r="E19" s="26">
        <f t="shared" si="0"/>
        <v>4133</v>
      </c>
      <c r="G19" s="2"/>
      <c r="H19" s="46">
        <f>83+3150+900</f>
        <v>4133</v>
      </c>
    </row>
    <row r="20" spans="1:8" s="26" customFormat="1" ht="21" customHeight="1">
      <c r="A20" s="6" t="s">
        <v>19</v>
      </c>
      <c r="B20" s="79"/>
      <c r="C20" s="46"/>
      <c r="D20" s="47"/>
      <c r="G20" s="2"/>
      <c r="H20" s="33"/>
    </row>
    <row r="21" spans="1:8" s="26" customFormat="1" ht="21" customHeight="1">
      <c r="A21" s="7" t="s">
        <v>20</v>
      </c>
      <c r="B21" s="79"/>
      <c r="C21" s="39">
        <f>156+336</f>
        <v>492</v>
      </c>
      <c r="D21" s="40"/>
      <c r="E21" s="26">
        <f>SUM(H21:N21)</f>
        <v>492</v>
      </c>
      <c r="G21" s="2"/>
      <c r="H21" s="33">
        <v>492</v>
      </c>
    </row>
    <row r="22" spans="1:8" s="26" customFormat="1" ht="21" customHeight="1">
      <c r="A22" s="7" t="s">
        <v>21</v>
      </c>
      <c r="B22" s="79"/>
      <c r="C22" s="39">
        <v>510</v>
      </c>
      <c r="D22" s="40"/>
      <c r="E22" s="26">
        <f>SUM(H22:N22)</f>
        <v>510</v>
      </c>
      <c r="G22" s="2"/>
      <c r="H22" s="33">
        <v>510</v>
      </c>
    </row>
    <row r="23" spans="1:8" s="26" customFormat="1" ht="21" customHeight="1">
      <c r="A23" s="7" t="s">
        <v>68</v>
      </c>
      <c r="B23" s="79"/>
      <c r="C23" s="39">
        <v>150</v>
      </c>
      <c r="D23" s="40"/>
      <c r="E23" s="26">
        <f>SUM(H23:N23)</f>
        <v>150</v>
      </c>
      <c r="G23" s="2"/>
      <c r="H23" s="33">
        <v>150</v>
      </c>
    </row>
    <row r="24" spans="1:8" s="26" customFormat="1" ht="21" customHeight="1">
      <c r="A24" s="1" t="s">
        <v>22</v>
      </c>
      <c r="B24" s="80"/>
      <c r="C24" s="42">
        <v>2400</v>
      </c>
      <c r="D24" s="43"/>
      <c r="E24" s="26">
        <f>SUM(H24:N24)</f>
        <v>2400</v>
      </c>
      <c r="G24" s="2"/>
      <c r="H24" s="33">
        <v>2400</v>
      </c>
    </row>
    <row r="25" spans="1:8" s="26" customFormat="1" ht="30.75" customHeight="1">
      <c r="A25" s="6" t="s">
        <v>69</v>
      </c>
      <c r="B25" s="81">
        <v>2210</v>
      </c>
      <c r="C25" s="46"/>
      <c r="D25" s="47"/>
      <c r="G25" s="2"/>
      <c r="H25" s="33"/>
    </row>
    <row r="26" spans="1:8" s="26" customFormat="1" ht="26.25" customHeight="1">
      <c r="A26" s="7" t="s">
        <v>23</v>
      </c>
      <c r="B26" s="79"/>
      <c r="C26" s="39">
        <f>45+15+90+40</f>
        <v>190</v>
      </c>
      <c r="D26" s="40"/>
      <c r="E26" s="26">
        <f aca="true" t="shared" si="1" ref="E26:E32">SUM(H26:N26)</f>
        <v>190</v>
      </c>
      <c r="G26" s="2"/>
      <c r="H26" s="33">
        <f>45+15+90+40</f>
        <v>190</v>
      </c>
    </row>
    <row r="27" spans="1:8" s="26" customFormat="1" ht="21" customHeight="1">
      <c r="A27" s="7" t="s">
        <v>24</v>
      </c>
      <c r="B27" s="79"/>
      <c r="C27" s="39">
        <v>100</v>
      </c>
      <c r="D27" s="40"/>
      <c r="E27" s="26">
        <f t="shared" si="1"/>
        <v>100</v>
      </c>
      <c r="G27" s="2"/>
      <c r="H27" s="33">
        <v>100</v>
      </c>
    </row>
    <row r="28" spans="1:8" s="26" customFormat="1" ht="21" customHeight="1">
      <c r="A28" s="7" t="s">
        <v>25</v>
      </c>
      <c r="B28" s="79"/>
      <c r="C28" s="39">
        <v>100</v>
      </c>
      <c r="D28" s="40"/>
      <c r="E28" s="26">
        <f t="shared" si="1"/>
        <v>100</v>
      </c>
      <c r="G28" s="2"/>
      <c r="H28" s="33">
        <v>100</v>
      </c>
    </row>
    <row r="29" spans="1:8" s="26" customFormat="1" ht="21" customHeight="1">
      <c r="A29" s="7" t="s">
        <v>26</v>
      </c>
      <c r="B29" s="79"/>
      <c r="C29" s="39">
        <v>48</v>
      </c>
      <c r="D29" s="40"/>
      <c r="E29" s="26">
        <f t="shared" si="1"/>
        <v>48</v>
      </c>
      <c r="G29" s="2"/>
      <c r="H29" s="33">
        <v>48</v>
      </c>
    </row>
    <row r="30" spans="1:8" s="26" customFormat="1" ht="21" customHeight="1">
      <c r="A30" s="7" t="s">
        <v>27</v>
      </c>
      <c r="B30" s="79"/>
      <c r="C30" s="39">
        <v>210</v>
      </c>
      <c r="D30" s="40"/>
      <c r="E30" s="26">
        <f t="shared" si="1"/>
        <v>210</v>
      </c>
      <c r="G30" s="2"/>
      <c r="H30" s="33">
        <v>210</v>
      </c>
    </row>
    <row r="31" spans="1:8" s="26" customFormat="1" ht="21" customHeight="1">
      <c r="A31" s="7" t="s">
        <v>28</v>
      </c>
      <c r="B31" s="79"/>
      <c r="C31" s="39">
        <v>150</v>
      </c>
      <c r="D31" s="40"/>
      <c r="E31" s="26">
        <f t="shared" si="1"/>
        <v>150</v>
      </c>
      <c r="G31" s="2"/>
      <c r="H31" s="33">
        <v>150</v>
      </c>
    </row>
    <row r="32" spans="1:8" s="26" customFormat="1" ht="21" customHeight="1">
      <c r="A32" s="7" t="s">
        <v>33</v>
      </c>
      <c r="B32" s="79"/>
      <c r="C32" s="39">
        <f>90+168</f>
        <v>258</v>
      </c>
      <c r="D32" s="40"/>
      <c r="E32" s="26">
        <f t="shared" si="1"/>
        <v>258</v>
      </c>
      <c r="G32" s="2"/>
      <c r="H32" s="42">
        <f>90+168</f>
        <v>258</v>
      </c>
    </row>
    <row r="33" spans="1:8" s="26" customFormat="1" ht="21" customHeight="1">
      <c r="A33" s="1" t="s">
        <v>29</v>
      </c>
      <c r="B33" s="79"/>
      <c r="C33" s="42">
        <f>60+13</f>
        <v>73</v>
      </c>
      <c r="D33" s="43"/>
      <c r="E33" s="26">
        <f aca="true" t="shared" si="2" ref="E33:E50">SUM(H33:N33)</f>
        <v>73</v>
      </c>
      <c r="G33" s="2"/>
      <c r="H33" s="42">
        <f>60+13</f>
        <v>73</v>
      </c>
    </row>
    <row r="34" spans="1:8" s="26" customFormat="1" ht="15.75" customHeight="1">
      <c r="A34" s="6" t="s">
        <v>47</v>
      </c>
      <c r="B34" s="79"/>
      <c r="C34" s="46"/>
      <c r="D34" s="47"/>
      <c r="G34" s="2"/>
      <c r="H34" s="42"/>
    </row>
    <row r="35" spans="1:8" s="26" customFormat="1" ht="16.5" customHeight="1">
      <c r="A35" s="7" t="s">
        <v>48</v>
      </c>
      <c r="B35" s="79"/>
      <c r="C35" s="39">
        <f>56+11+80+200+17</f>
        <v>364</v>
      </c>
      <c r="D35" s="40"/>
      <c r="E35" s="26">
        <f t="shared" si="2"/>
        <v>364</v>
      </c>
      <c r="G35" s="2"/>
      <c r="H35" s="42">
        <f>56+11+80+200+17</f>
        <v>364</v>
      </c>
    </row>
    <row r="36" spans="1:8" s="26" customFormat="1" ht="18.75" customHeight="1">
      <c r="A36" s="1" t="s">
        <v>49</v>
      </c>
      <c r="B36" s="79"/>
      <c r="C36" s="42">
        <v>740</v>
      </c>
      <c r="D36" s="43"/>
      <c r="E36" s="26">
        <f t="shared" si="2"/>
        <v>740</v>
      </c>
      <c r="G36" s="2"/>
      <c r="H36" s="49">
        <v>740</v>
      </c>
    </row>
    <row r="37" spans="1:8" s="26" customFormat="1" ht="26.25" customHeight="1">
      <c r="A37" s="1" t="s">
        <v>34</v>
      </c>
      <c r="B37" s="79"/>
      <c r="C37" s="42">
        <v>480</v>
      </c>
      <c r="D37" s="43"/>
      <c r="E37" s="26">
        <f t="shared" si="2"/>
        <v>480</v>
      </c>
      <c r="G37" s="2"/>
      <c r="H37" s="33">
        <v>480</v>
      </c>
    </row>
    <row r="38" spans="1:8" s="26" customFormat="1" ht="21" customHeight="1">
      <c r="A38" s="1" t="s">
        <v>70</v>
      </c>
      <c r="B38" s="79"/>
      <c r="C38" s="42">
        <f>90+132</f>
        <v>222</v>
      </c>
      <c r="D38" s="43"/>
      <c r="E38" s="26">
        <f t="shared" si="2"/>
        <v>222</v>
      </c>
      <c r="G38" s="2"/>
      <c r="H38" s="42">
        <f>90+132</f>
        <v>222</v>
      </c>
    </row>
    <row r="39" spans="1:8" s="26" customFormat="1" ht="24" customHeight="1">
      <c r="A39" s="6" t="s">
        <v>71</v>
      </c>
      <c r="B39" s="79"/>
      <c r="C39" s="46">
        <v>48</v>
      </c>
      <c r="D39" s="47"/>
      <c r="E39" s="26">
        <f t="shared" si="2"/>
        <v>48</v>
      </c>
      <c r="G39" s="2"/>
      <c r="H39" s="33">
        <v>48</v>
      </c>
    </row>
    <row r="40" spans="1:8" s="26" customFormat="1" ht="16.5" customHeight="1">
      <c r="A40" s="7" t="s">
        <v>72</v>
      </c>
      <c r="B40" s="79"/>
      <c r="C40" s="39">
        <v>80</v>
      </c>
      <c r="D40" s="40"/>
      <c r="E40" s="26">
        <f t="shared" si="2"/>
        <v>80</v>
      </c>
      <c r="G40" s="2"/>
      <c r="H40" s="33">
        <v>80</v>
      </c>
    </row>
    <row r="41" spans="1:8" s="26" customFormat="1" ht="15" customHeight="1">
      <c r="A41" s="7" t="s">
        <v>37</v>
      </c>
      <c r="B41" s="79"/>
      <c r="C41" s="39">
        <v>80</v>
      </c>
      <c r="D41" s="40"/>
      <c r="E41" s="26">
        <f t="shared" si="2"/>
        <v>80</v>
      </c>
      <c r="G41" s="2"/>
      <c r="H41" s="33">
        <v>80</v>
      </c>
    </row>
    <row r="42" spans="1:8" s="26" customFormat="1" ht="18" customHeight="1">
      <c r="A42" s="7" t="s">
        <v>38</v>
      </c>
      <c r="B42" s="79"/>
      <c r="C42" s="39">
        <v>20</v>
      </c>
      <c r="D42" s="40"/>
      <c r="E42" s="26">
        <f t="shared" si="2"/>
        <v>20</v>
      </c>
      <c r="G42" s="2"/>
      <c r="H42" s="33">
        <v>20</v>
      </c>
    </row>
    <row r="43" spans="1:8" s="26" customFormat="1" ht="18" customHeight="1">
      <c r="A43" s="7" t="s">
        <v>39</v>
      </c>
      <c r="B43" s="79"/>
      <c r="C43" s="39">
        <v>37</v>
      </c>
      <c r="D43" s="40"/>
      <c r="E43" s="26">
        <f t="shared" si="2"/>
        <v>37</v>
      </c>
      <c r="G43" s="2"/>
      <c r="H43" s="33">
        <v>37</v>
      </c>
    </row>
    <row r="44" spans="1:8" s="26" customFormat="1" ht="15.75" customHeight="1">
      <c r="A44" s="7" t="s">
        <v>40</v>
      </c>
      <c r="B44" s="79"/>
      <c r="C44" s="39">
        <v>45</v>
      </c>
      <c r="D44" s="40"/>
      <c r="E44" s="26">
        <f t="shared" si="2"/>
        <v>45</v>
      </c>
      <c r="G44" s="2"/>
      <c r="H44" s="33">
        <v>45</v>
      </c>
    </row>
    <row r="45" spans="1:8" s="26" customFormat="1" ht="18.75" customHeight="1">
      <c r="A45" s="7" t="s">
        <v>41</v>
      </c>
      <c r="B45" s="79"/>
      <c r="C45" s="39">
        <v>50</v>
      </c>
      <c r="D45" s="40"/>
      <c r="E45" s="26">
        <f t="shared" si="2"/>
        <v>50</v>
      </c>
      <c r="G45" s="2"/>
      <c r="H45" s="33">
        <v>50</v>
      </c>
    </row>
    <row r="46" spans="1:8" s="26" customFormat="1" ht="18" customHeight="1">
      <c r="A46" s="7" t="s">
        <v>42</v>
      </c>
      <c r="B46" s="79"/>
      <c r="C46" s="39">
        <v>180</v>
      </c>
      <c r="D46" s="40"/>
      <c r="E46" s="26">
        <f t="shared" si="2"/>
        <v>180</v>
      </c>
      <c r="G46" s="2"/>
      <c r="H46" s="33">
        <v>180</v>
      </c>
    </row>
    <row r="47" spans="1:8" s="26" customFormat="1" ht="15" customHeight="1">
      <c r="A47" s="1" t="s">
        <v>43</v>
      </c>
      <c r="B47" s="79"/>
      <c r="C47" s="42">
        <v>10</v>
      </c>
      <c r="D47" s="43"/>
      <c r="E47" s="26">
        <f t="shared" si="2"/>
        <v>10</v>
      </c>
      <c r="G47" s="2"/>
      <c r="H47" s="33">
        <v>10</v>
      </c>
    </row>
    <row r="48" spans="1:8" s="26" customFormat="1" ht="26.25" customHeight="1">
      <c r="A48" s="6" t="s">
        <v>44</v>
      </c>
      <c r="B48" s="79"/>
      <c r="C48" s="46">
        <v>40</v>
      </c>
      <c r="D48" s="47"/>
      <c r="E48" s="26">
        <f t="shared" si="2"/>
        <v>40</v>
      </c>
      <c r="G48" s="2"/>
      <c r="H48" s="33">
        <v>40</v>
      </c>
    </row>
    <row r="49" spans="1:8" s="26" customFormat="1" ht="15" customHeight="1">
      <c r="A49" s="7" t="s">
        <v>73</v>
      </c>
      <c r="B49" s="79"/>
      <c r="C49" s="39">
        <f>95+80+135</f>
        <v>310</v>
      </c>
      <c r="D49" s="40"/>
      <c r="E49" s="26">
        <f t="shared" si="2"/>
        <v>310</v>
      </c>
      <c r="G49" s="2"/>
      <c r="H49" s="42">
        <f>95+80+135</f>
        <v>310</v>
      </c>
    </row>
    <row r="50" spans="1:8" s="26" customFormat="1" ht="15" customHeight="1">
      <c r="A50" s="1" t="s">
        <v>45</v>
      </c>
      <c r="B50" s="80"/>
      <c r="C50" s="42">
        <v>100</v>
      </c>
      <c r="D50" s="43"/>
      <c r="E50" s="26">
        <f t="shared" si="2"/>
        <v>100</v>
      </c>
      <c r="G50" s="2"/>
      <c r="H50" s="42">
        <v>100</v>
      </c>
    </row>
    <row r="51" spans="1:8" s="26" customFormat="1" ht="27" customHeight="1" thickBot="1">
      <c r="A51" s="8" t="s">
        <v>46</v>
      </c>
      <c r="B51" s="50">
        <v>2210</v>
      </c>
      <c r="C51" s="51">
        <v>6122</v>
      </c>
      <c r="D51" s="52"/>
      <c r="E51" s="33">
        <f>SUM(H51:N51)</f>
        <v>6122</v>
      </c>
      <c r="G51" s="2"/>
      <c r="H51" s="33">
        <v>6122</v>
      </c>
    </row>
    <row r="52" spans="1:14" s="56" customFormat="1" ht="20.25" customHeight="1" thickBot="1">
      <c r="A52" s="76" t="s">
        <v>1</v>
      </c>
      <c r="B52" s="77"/>
      <c r="C52" s="53">
        <f>SUM(C9:C51)</f>
        <v>30512</v>
      </c>
      <c r="D52" s="54"/>
      <c r="E52" s="55">
        <f>SUM(E9:E51)</f>
        <v>30512</v>
      </c>
      <c r="H52" s="55">
        <f aca="true" t="shared" si="3" ref="H52:N52">SUM(H9:H51)</f>
        <v>30512</v>
      </c>
      <c r="I52" s="55">
        <f t="shared" si="3"/>
        <v>0</v>
      </c>
      <c r="J52" s="55">
        <f t="shared" si="3"/>
        <v>0</v>
      </c>
      <c r="K52" s="55">
        <f t="shared" si="3"/>
        <v>0</v>
      </c>
      <c r="L52" s="55">
        <f t="shared" si="3"/>
        <v>0</v>
      </c>
      <c r="M52" s="55">
        <f t="shared" si="3"/>
        <v>0</v>
      </c>
      <c r="N52" s="55">
        <f t="shared" si="3"/>
        <v>0</v>
      </c>
    </row>
    <row r="53" spans="1:14" s="56" customFormat="1" ht="20.25" customHeight="1" thickBot="1">
      <c r="A53" s="10" t="s">
        <v>58</v>
      </c>
      <c r="B53" s="82">
        <v>2240</v>
      </c>
      <c r="C53" s="57">
        <f>SUM(C54:C72)</f>
        <v>69236</v>
      </c>
      <c r="D53" s="58"/>
      <c r="E53" s="55"/>
      <c r="H53" s="55"/>
      <c r="I53" s="55"/>
      <c r="J53" s="55"/>
      <c r="K53" s="55"/>
      <c r="L53" s="55"/>
      <c r="M53" s="55"/>
      <c r="N53" s="55"/>
    </row>
    <row r="54" spans="1:8" s="26" customFormat="1" ht="28.5" customHeight="1">
      <c r="A54" s="2" t="s">
        <v>55</v>
      </c>
      <c r="B54" s="83"/>
      <c r="C54" s="44">
        <v>1137.1</v>
      </c>
      <c r="D54" s="45"/>
      <c r="E54" s="26">
        <f aca="true" t="shared" si="4" ref="E54:E76">SUM(H54:N54)</f>
        <v>1137.1</v>
      </c>
      <c r="G54" s="5"/>
      <c r="H54" s="42">
        <v>1137.1</v>
      </c>
    </row>
    <row r="55" spans="1:8" s="26" customFormat="1" ht="53.25" customHeight="1">
      <c r="A55" s="2" t="s">
        <v>74</v>
      </c>
      <c r="B55" s="83"/>
      <c r="C55" s="44">
        <v>288</v>
      </c>
      <c r="D55" s="43"/>
      <c r="E55" s="26">
        <f t="shared" si="4"/>
        <v>288</v>
      </c>
      <c r="G55" s="2"/>
      <c r="H55" s="26">
        <v>288</v>
      </c>
    </row>
    <row r="56" spans="1:8" s="26" customFormat="1" ht="42.75" customHeight="1">
      <c r="A56" s="2" t="s">
        <v>75</v>
      </c>
      <c r="B56" s="83"/>
      <c r="C56" s="44">
        <v>1262</v>
      </c>
      <c r="D56" s="43"/>
      <c r="E56" s="26">
        <f t="shared" si="4"/>
        <v>1262</v>
      </c>
      <c r="G56" s="2"/>
      <c r="H56" s="26">
        <v>1262</v>
      </c>
    </row>
    <row r="57" spans="1:8" s="26" customFormat="1" ht="27" customHeight="1">
      <c r="A57" s="2" t="s">
        <v>76</v>
      </c>
      <c r="B57" s="83"/>
      <c r="C57" s="44">
        <v>600</v>
      </c>
      <c r="D57" s="43"/>
      <c r="E57" s="26">
        <f t="shared" si="4"/>
        <v>600</v>
      </c>
      <c r="G57" s="2"/>
      <c r="H57" s="26">
        <v>600</v>
      </c>
    </row>
    <row r="58" spans="1:7" s="26" customFormat="1" ht="15.75" customHeight="1">
      <c r="A58" s="6" t="s">
        <v>77</v>
      </c>
      <c r="B58" s="83"/>
      <c r="C58" s="59"/>
      <c r="D58" s="47"/>
      <c r="G58" s="2"/>
    </row>
    <row r="59" spans="1:8" s="26" customFormat="1" ht="44.25" customHeight="1">
      <c r="A59" s="7" t="s">
        <v>54</v>
      </c>
      <c r="B59" s="83"/>
      <c r="C59" s="49">
        <v>12307.24</v>
      </c>
      <c r="D59" s="40"/>
      <c r="E59" s="26">
        <f t="shared" si="4"/>
        <v>12307.24</v>
      </c>
      <c r="G59" s="2"/>
      <c r="H59" s="44">
        <f>657.24+1050+200+400+10000</f>
        <v>12307.24</v>
      </c>
    </row>
    <row r="60" spans="1:8" s="26" customFormat="1" ht="27" customHeight="1">
      <c r="A60" s="1" t="s">
        <v>51</v>
      </c>
      <c r="B60" s="83"/>
      <c r="C60" s="60">
        <v>3000</v>
      </c>
      <c r="D60" s="43"/>
      <c r="E60" s="26">
        <f t="shared" si="4"/>
        <v>3000</v>
      </c>
      <c r="G60" s="2"/>
      <c r="H60" s="26">
        <v>3000</v>
      </c>
    </row>
    <row r="61" spans="1:8" s="26" customFormat="1" ht="42" customHeight="1">
      <c r="A61" s="2" t="s">
        <v>56</v>
      </c>
      <c r="B61" s="83"/>
      <c r="C61" s="44">
        <v>3483.88</v>
      </c>
      <c r="D61" s="43"/>
      <c r="E61" s="26">
        <f t="shared" si="4"/>
        <v>3483.88</v>
      </c>
      <c r="G61" s="2"/>
      <c r="H61" s="44">
        <v>3483.88</v>
      </c>
    </row>
    <row r="62" spans="1:8" s="26" customFormat="1" ht="40.5" customHeight="1">
      <c r="A62" s="2" t="s">
        <v>57</v>
      </c>
      <c r="B62" s="83"/>
      <c r="C62" s="44">
        <v>100</v>
      </c>
      <c r="D62" s="45"/>
      <c r="E62" s="26">
        <f t="shared" si="4"/>
        <v>100</v>
      </c>
      <c r="G62" s="2"/>
      <c r="H62" s="33">
        <v>100</v>
      </c>
    </row>
    <row r="63" spans="1:8" s="26" customFormat="1" ht="55.5" customHeight="1">
      <c r="A63" s="2" t="s">
        <v>50</v>
      </c>
      <c r="B63" s="83"/>
      <c r="C63" s="61">
        <v>6067.74</v>
      </c>
      <c r="D63" s="45"/>
      <c r="E63" s="26">
        <f t="shared" si="4"/>
        <v>6067.74</v>
      </c>
      <c r="G63" s="2"/>
      <c r="H63" s="61">
        <v>6067.74</v>
      </c>
    </row>
    <row r="64" spans="1:8" s="26" customFormat="1" ht="43.5" customHeight="1">
      <c r="A64" s="2" t="s">
        <v>78</v>
      </c>
      <c r="B64" s="83"/>
      <c r="C64" s="44">
        <f>1160.04+500</f>
        <v>1660.04</v>
      </c>
      <c r="D64" s="45"/>
      <c r="E64" s="26">
        <f>SUM(H64:N64)</f>
        <v>1660.04</v>
      </c>
      <c r="G64" s="2"/>
      <c r="H64" s="44">
        <f>1160.04+500</f>
        <v>1660.04</v>
      </c>
    </row>
    <row r="65" spans="1:7" s="26" customFormat="1" ht="20.25" customHeight="1">
      <c r="A65" s="2" t="s">
        <v>52</v>
      </c>
      <c r="B65" s="84"/>
      <c r="C65" s="44"/>
      <c r="D65" s="45"/>
      <c r="G65" s="2"/>
    </row>
    <row r="66" spans="1:8" s="26" customFormat="1" ht="27.75" customHeight="1">
      <c r="A66" s="2" t="s">
        <v>79</v>
      </c>
      <c r="B66" s="83">
        <v>2240</v>
      </c>
      <c r="C66" s="44">
        <f>2783.22+90</f>
        <v>2873.22</v>
      </c>
      <c r="D66" s="45"/>
      <c r="E66" s="26">
        <f t="shared" si="4"/>
        <v>2873.22</v>
      </c>
      <c r="G66" s="2"/>
      <c r="H66" s="44">
        <f>2783.22+90</f>
        <v>2873.22</v>
      </c>
    </row>
    <row r="67" spans="1:8" s="26" customFormat="1" ht="28.5" customHeight="1">
      <c r="A67" s="2" t="s">
        <v>80</v>
      </c>
      <c r="B67" s="83"/>
      <c r="C67" s="44">
        <v>330</v>
      </c>
      <c r="D67" s="45"/>
      <c r="E67" s="26">
        <f t="shared" si="4"/>
        <v>330</v>
      </c>
      <c r="G67" s="2"/>
      <c r="H67" s="26">
        <v>330</v>
      </c>
    </row>
    <row r="68" spans="1:8" s="26" customFormat="1" ht="18.75" customHeight="1">
      <c r="A68" s="2" t="s">
        <v>81</v>
      </c>
      <c r="B68" s="83"/>
      <c r="C68" s="44">
        <v>326.78</v>
      </c>
      <c r="D68" s="45"/>
      <c r="E68" s="26">
        <f t="shared" si="4"/>
        <v>326.78</v>
      </c>
      <c r="G68" s="2"/>
      <c r="H68" s="44">
        <v>326.78</v>
      </c>
    </row>
    <row r="69" spans="1:7" s="56" customFormat="1" ht="32.25" customHeight="1">
      <c r="A69" s="9" t="s">
        <v>53</v>
      </c>
      <c r="B69" s="83"/>
      <c r="C69" s="62"/>
      <c r="D69" s="63"/>
      <c r="G69" s="9"/>
    </row>
    <row r="70" spans="1:8" s="26" customFormat="1" ht="30.75" customHeight="1">
      <c r="A70" s="2" t="s">
        <v>82</v>
      </c>
      <c r="B70" s="83"/>
      <c r="C70" s="44">
        <v>30000</v>
      </c>
      <c r="D70" s="45"/>
      <c r="E70" s="26">
        <f t="shared" si="4"/>
        <v>30000</v>
      </c>
      <c r="G70" s="2"/>
      <c r="H70" s="26">
        <v>30000</v>
      </c>
    </row>
    <row r="71" spans="1:7" s="26" customFormat="1" ht="19.5" customHeight="1">
      <c r="A71" s="9" t="s">
        <v>83</v>
      </c>
      <c r="B71" s="83"/>
      <c r="C71" s="44"/>
      <c r="D71" s="45"/>
      <c r="G71" s="2"/>
    </row>
    <row r="72" spans="1:8" s="26" customFormat="1" ht="41.25" customHeight="1">
      <c r="A72" s="2" t="s">
        <v>84</v>
      </c>
      <c r="B72" s="83"/>
      <c r="C72" s="44">
        <v>5800</v>
      </c>
      <c r="D72" s="45"/>
      <c r="E72" s="26">
        <f t="shared" si="4"/>
        <v>5800</v>
      </c>
      <c r="G72" s="2"/>
      <c r="H72" s="26">
        <v>5800</v>
      </c>
    </row>
    <row r="73" spans="1:7" s="26" customFormat="1" ht="18" customHeight="1">
      <c r="A73" s="14" t="s">
        <v>62</v>
      </c>
      <c r="B73" s="83"/>
      <c r="C73" s="62">
        <f>C75+C76</f>
        <v>151500</v>
      </c>
      <c r="D73" s="45"/>
      <c r="G73" s="2"/>
    </row>
    <row r="74" spans="1:7" s="26" customFormat="1" ht="26.25" customHeight="1">
      <c r="A74" s="9" t="s">
        <v>63</v>
      </c>
      <c r="B74" s="83"/>
      <c r="C74" s="44"/>
      <c r="D74" s="45"/>
      <c r="G74" s="2"/>
    </row>
    <row r="75" spans="1:13" s="26" customFormat="1" ht="45" customHeight="1">
      <c r="A75" s="2" t="s">
        <v>61</v>
      </c>
      <c r="B75" s="83"/>
      <c r="C75" s="44">
        <v>50000</v>
      </c>
      <c r="D75" s="45"/>
      <c r="E75" s="26">
        <f t="shared" si="4"/>
        <v>50000</v>
      </c>
      <c r="G75" s="2"/>
      <c r="M75" s="64">
        <v>50000</v>
      </c>
    </row>
    <row r="76" spans="1:14" s="26" customFormat="1" ht="40.5" customHeight="1">
      <c r="A76" s="2" t="s">
        <v>60</v>
      </c>
      <c r="B76" s="83"/>
      <c r="C76" s="44">
        <v>101500</v>
      </c>
      <c r="D76" s="45"/>
      <c r="E76" s="26">
        <f t="shared" si="4"/>
        <v>101500</v>
      </c>
      <c r="G76" s="2"/>
      <c r="M76" s="44">
        <v>101500</v>
      </c>
      <c r="N76" s="65"/>
    </row>
    <row r="77" spans="1:14" s="26" customFormat="1" ht="18.75" customHeight="1">
      <c r="A77" s="14" t="s">
        <v>62</v>
      </c>
      <c r="B77" s="83"/>
      <c r="C77" s="66">
        <f>C78+C79</f>
        <v>234575</v>
      </c>
      <c r="D77" s="45"/>
      <c r="G77" s="2"/>
      <c r="M77" s="49"/>
      <c r="N77" s="65"/>
    </row>
    <row r="78" spans="1:14" s="26" customFormat="1" ht="26.25" customHeight="1">
      <c r="A78" s="2" t="s">
        <v>65</v>
      </c>
      <c r="B78" s="83"/>
      <c r="C78" s="46">
        <v>108092</v>
      </c>
      <c r="D78" s="45"/>
      <c r="E78" s="26">
        <f>SUM(H78:N78)</f>
        <v>108092</v>
      </c>
      <c r="G78" s="2"/>
      <c r="M78" s="64"/>
      <c r="N78" s="46">
        <v>108092</v>
      </c>
    </row>
    <row r="79" spans="1:14" s="26" customFormat="1" ht="28.5" customHeight="1" thickBot="1">
      <c r="A79" s="6" t="s">
        <v>64</v>
      </c>
      <c r="B79" s="85"/>
      <c r="C79" s="46">
        <v>126483</v>
      </c>
      <c r="D79" s="47"/>
      <c r="E79" s="26">
        <f>SUM(H79:N79)</f>
        <v>126483</v>
      </c>
      <c r="G79" s="2"/>
      <c r="M79" s="33"/>
      <c r="N79" s="46">
        <v>126483</v>
      </c>
    </row>
    <row r="80" spans="1:14" s="26" customFormat="1" ht="14.25" customHeight="1" thickBot="1">
      <c r="A80" s="76" t="s">
        <v>2</v>
      </c>
      <c r="B80" s="77"/>
      <c r="C80" s="53">
        <f>C77+C73+C53</f>
        <v>455311</v>
      </c>
      <c r="D80" s="54"/>
      <c r="E80" s="55">
        <f>SUM(E54:E79)</f>
        <v>455311</v>
      </c>
      <c r="F80" s="56"/>
      <c r="G80" s="56"/>
      <c r="H80" s="56">
        <f aca="true" t="shared" si="5" ref="H80:N80">SUM(H54:H79)</f>
        <v>69236</v>
      </c>
      <c r="I80" s="56">
        <f t="shared" si="5"/>
        <v>0</v>
      </c>
      <c r="J80" s="56">
        <f t="shared" si="5"/>
        <v>0</v>
      </c>
      <c r="K80" s="56">
        <f t="shared" si="5"/>
        <v>0</v>
      </c>
      <c r="L80" s="56">
        <f t="shared" si="5"/>
        <v>0</v>
      </c>
      <c r="M80" s="55">
        <f t="shared" si="5"/>
        <v>151500</v>
      </c>
      <c r="N80" s="56">
        <f t="shared" si="5"/>
        <v>234575</v>
      </c>
    </row>
    <row r="81" spans="1:14" s="26" customFormat="1" ht="14.25" customHeight="1">
      <c r="A81" s="12" t="s">
        <v>58</v>
      </c>
      <c r="B81" s="13"/>
      <c r="C81" s="67"/>
      <c r="D81" s="68"/>
      <c r="E81" s="55"/>
      <c r="F81" s="56"/>
      <c r="G81" s="56"/>
      <c r="H81" s="56"/>
      <c r="I81" s="56"/>
      <c r="J81" s="56"/>
      <c r="K81" s="56"/>
      <c r="L81" s="56"/>
      <c r="M81" s="55"/>
      <c r="N81" s="56"/>
    </row>
    <row r="82" spans="1:8" s="26" customFormat="1" ht="27.75" customHeight="1">
      <c r="A82" s="1" t="s">
        <v>59</v>
      </c>
      <c r="B82" s="15">
        <v>2271</v>
      </c>
      <c r="C82" s="42">
        <v>26683</v>
      </c>
      <c r="D82" s="43"/>
      <c r="E82" s="26">
        <f>SUM(H82:N82)</f>
        <v>26683</v>
      </c>
      <c r="G82" s="1"/>
      <c r="H82" s="42">
        <v>26683</v>
      </c>
    </row>
    <row r="83" spans="1:8" s="26" customFormat="1" ht="30.75" customHeight="1">
      <c r="A83" s="2" t="s">
        <v>85</v>
      </c>
      <c r="B83" s="69">
        <v>2272</v>
      </c>
      <c r="C83" s="44">
        <v>777</v>
      </c>
      <c r="D83" s="45"/>
      <c r="E83" s="26">
        <f>SUM(H83:N83)</f>
        <v>777</v>
      </c>
      <c r="G83" s="1"/>
      <c r="H83" s="26">
        <v>777</v>
      </c>
    </row>
    <row r="84" spans="1:8" s="26" customFormat="1" ht="27.75" customHeight="1" thickBot="1">
      <c r="A84" s="6" t="s">
        <v>86</v>
      </c>
      <c r="B84" s="48">
        <v>2273</v>
      </c>
      <c r="C84" s="46">
        <v>14130</v>
      </c>
      <c r="D84" s="47"/>
      <c r="E84" s="26">
        <f>SUM(H84:N84)</f>
        <v>14130</v>
      </c>
      <c r="G84" s="2"/>
      <c r="H84" s="26">
        <v>14130</v>
      </c>
    </row>
    <row r="85" spans="1:8" s="26" customFormat="1" ht="16.5" customHeight="1" thickBot="1">
      <c r="A85" s="76" t="s">
        <v>3</v>
      </c>
      <c r="B85" s="77"/>
      <c r="C85" s="53">
        <f>C82+C83+C84</f>
        <v>41590</v>
      </c>
      <c r="D85" s="54"/>
      <c r="E85" s="26">
        <f>SUM(E82:E84)</f>
        <v>41590</v>
      </c>
      <c r="H85" s="26">
        <f>SUM(H82:H84)</f>
        <v>41590</v>
      </c>
    </row>
    <row r="86" spans="1:14" s="26" customFormat="1" ht="22.5" customHeight="1" thickBot="1">
      <c r="A86" s="2" t="s">
        <v>87</v>
      </c>
      <c r="B86" s="69">
        <v>2281</v>
      </c>
      <c r="C86" s="41">
        <v>176155</v>
      </c>
      <c r="D86" s="70"/>
      <c r="E86" s="26">
        <f>SUM(H86:N86)</f>
        <v>176155</v>
      </c>
      <c r="G86" s="7"/>
      <c r="N86" s="41">
        <v>176155</v>
      </c>
    </row>
    <row r="87" spans="1:15" s="26" customFormat="1" ht="14.25" customHeight="1" thickBot="1">
      <c r="A87" s="76" t="s">
        <v>8</v>
      </c>
      <c r="B87" s="77"/>
      <c r="C87" s="53">
        <f>C86</f>
        <v>176155</v>
      </c>
      <c r="D87" s="54"/>
      <c r="E87" s="56">
        <f>SUM(E86:E86)</f>
        <v>176155</v>
      </c>
      <c r="F87" s="56"/>
      <c r="G87" s="56"/>
      <c r="H87" s="56">
        <f>SUM(H86:H86)</f>
        <v>0</v>
      </c>
      <c r="I87" s="56"/>
      <c r="J87" s="56">
        <f>SUM(J86:J86)</f>
        <v>0</v>
      </c>
      <c r="K87" s="56"/>
      <c r="L87" s="56">
        <f>SUM(L86:L86)</f>
        <v>0</v>
      </c>
      <c r="M87" s="56"/>
      <c r="N87" s="56"/>
      <c r="O87" s="56"/>
    </row>
    <row r="88" spans="1:4" ht="18" customHeight="1">
      <c r="A88" s="17"/>
      <c r="B88" s="18"/>
      <c r="C88" s="18"/>
      <c r="D88" s="71"/>
    </row>
    <row r="89" spans="1:4" ht="18.75">
      <c r="A89" s="75" t="s">
        <v>92</v>
      </c>
      <c r="B89" s="75"/>
      <c r="C89" s="75"/>
      <c r="D89" s="75"/>
    </row>
    <row r="90" spans="1:4" ht="12.75">
      <c r="A90" s="87"/>
      <c r="B90" s="87"/>
      <c r="C90" s="87"/>
      <c r="D90" s="87"/>
    </row>
    <row r="91" spans="1:7" ht="18.75">
      <c r="A91" s="20" t="s">
        <v>89</v>
      </c>
      <c r="B91" s="21"/>
      <c r="C91" s="22"/>
      <c r="D91" s="23" t="s">
        <v>90</v>
      </c>
      <c r="G91" s="3"/>
    </row>
    <row r="92" spans="1:7" ht="18.75">
      <c r="A92" s="19"/>
      <c r="B92" s="21"/>
      <c r="C92" s="21" t="s">
        <v>6</v>
      </c>
      <c r="D92" s="19"/>
      <c r="G92" s="3"/>
    </row>
    <row r="93" spans="1:4" ht="18.75">
      <c r="A93" s="20"/>
      <c r="B93" s="21" t="s">
        <v>7</v>
      </c>
      <c r="C93" s="21"/>
      <c r="D93" s="20"/>
    </row>
    <row r="94" spans="1:7" ht="18.75">
      <c r="A94" s="75" t="s">
        <v>91</v>
      </c>
      <c r="B94" s="75"/>
      <c r="C94" s="22"/>
      <c r="D94" s="20" t="s">
        <v>93</v>
      </c>
      <c r="G94" s="4"/>
    </row>
    <row r="95" spans="1:4" ht="18.75">
      <c r="A95" s="24"/>
      <c r="B95" s="25"/>
      <c r="C95" s="21" t="s">
        <v>6</v>
      </c>
      <c r="D95" s="26"/>
    </row>
    <row r="97" ht="12.75">
      <c r="E97" s="74" t="e">
        <f>E52+E80+E85+E87+#REF!</f>
        <v>#REF!</v>
      </c>
    </row>
  </sheetData>
  <mergeCells count="15">
    <mergeCell ref="A1:D1"/>
    <mergeCell ref="A90:D90"/>
    <mergeCell ref="A89:D89"/>
    <mergeCell ref="A85:B85"/>
    <mergeCell ref="A2:D2"/>
    <mergeCell ref="A3:D3"/>
    <mergeCell ref="A4:D4"/>
    <mergeCell ref="A52:B52"/>
    <mergeCell ref="A94:B94"/>
    <mergeCell ref="A80:B80"/>
    <mergeCell ref="A87:B87"/>
    <mergeCell ref="B8:B24"/>
    <mergeCell ref="B25:B50"/>
    <mergeCell ref="B53:B65"/>
    <mergeCell ref="B66:B79"/>
  </mergeCells>
  <printOptions/>
  <pageMargins left="0.1968503937007874" right="0.1968503937007874" top="0.984251968503937" bottom="0.1968503937007874" header="0.5118110236220472" footer="0.5118110236220472"/>
  <pageSetup horizontalDpi="600" verticalDpi="600" orientation="landscape" paperSize="9" r:id="rId1"/>
  <rowBreaks count="4" manualBreakCount="4">
    <brk id="24" max="3" man="1"/>
    <brk id="50" max="3" man="1"/>
    <brk id="65" max="3" man="1"/>
    <brk id="84" max="3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Руслан Спиваков</cp:lastModifiedBy>
  <cp:lastPrinted>2016-08-15T11:14:33Z</cp:lastPrinted>
  <dcterms:created xsi:type="dcterms:W3CDTF">1996-10-08T23:32:33Z</dcterms:created>
  <dcterms:modified xsi:type="dcterms:W3CDTF">2016-08-15T11:14:38Z</dcterms:modified>
  <cp:category/>
  <cp:version/>
  <cp:contentType/>
  <cp:contentStatus/>
</cp:coreProperties>
</file>