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Осінь-Зима\"/>
    </mc:Choice>
  </mc:AlternateContent>
  <bookViews>
    <workbookView xWindow="0" yWindow="0" windowWidth="20496" windowHeight="7620"/>
  </bookViews>
  <sheets>
    <sheet name="Заходи" sheetId="2" r:id="rId1"/>
  </sheets>
  <definedNames>
    <definedName name="_xlnm.Print_Area" localSheetId="0">Заходи!$A$1:$L$250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7" i="2" l="1"/>
  <c r="K236" i="2"/>
  <c r="G238" i="2"/>
  <c r="K238" i="2" l="1"/>
  <c r="K210" i="2"/>
  <c r="I180" i="2" l="1"/>
  <c r="H180" i="2"/>
  <c r="I173" i="2"/>
  <c r="K172" i="2"/>
  <c r="K173" i="2" s="1"/>
  <c r="K167" i="2"/>
  <c r="K180" i="2" l="1"/>
  <c r="K151" i="2"/>
  <c r="K82" i="2"/>
  <c r="K81" i="2"/>
  <c r="K80" i="2"/>
  <c r="K48" i="2" l="1"/>
  <c r="I31" i="2"/>
  <c r="J31" i="2"/>
  <c r="K31" i="2"/>
  <c r="L26" i="2" l="1"/>
  <c r="L63" i="2" l="1"/>
  <c r="L99" i="2"/>
  <c r="L67" i="2"/>
  <c r="L100" i="2" l="1"/>
  <c r="L109" i="2"/>
  <c r="L120" i="2"/>
  <c r="L153" i="2"/>
  <c r="L148" i="2"/>
  <c r="L134" i="2" l="1"/>
  <c r="L192" i="2"/>
  <c r="L160" i="2"/>
  <c r="L163" i="2"/>
  <c r="L167" i="2"/>
  <c r="L230" i="2" l="1"/>
  <c r="L245" i="2" s="1"/>
  <c r="L241" i="2"/>
  <c r="L244" i="2" l="1"/>
  <c r="L207" i="2"/>
  <c r="L203" i="2"/>
  <c r="L40" i="2" l="1"/>
  <c r="K241" i="2" l="1"/>
  <c r="I241" i="2"/>
  <c r="H241" i="2"/>
  <c r="G241" i="2"/>
  <c r="J241" i="2"/>
  <c r="I238" i="2"/>
  <c r="H238" i="2"/>
  <c r="J238" i="2"/>
  <c r="J234" i="2"/>
  <c r="H234" i="2"/>
  <c r="I230" i="2"/>
  <c r="H230" i="2"/>
  <c r="G244" i="2" l="1"/>
  <c r="H244" i="2"/>
  <c r="I244" i="2"/>
  <c r="K230" i="2"/>
  <c r="K244" i="2" s="1"/>
  <c r="J230" i="2"/>
  <c r="J244" i="2" s="1"/>
  <c r="H187" i="2" l="1"/>
  <c r="I187" i="2"/>
  <c r="J187" i="2"/>
  <c r="G187" i="2"/>
  <c r="J203" i="2"/>
  <c r="I203" i="2"/>
  <c r="H203" i="2"/>
  <c r="G203" i="2"/>
  <c r="J192" i="2"/>
  <c r="I192" i="2"/>
  <c r="H192" i="2"/>
  <c r="G192" i="2"/>
  <c r="H211" i="2" l="1"/>
  <c r="G211" i="2"/>
  <c r="J211" i="2"/>
  <c r="I211" i="2"/>
  <c r="K203" i="2"/>
  <c r="K192" i="2"/>
  <c r="K211" i="2" l="1"/>
  <c r="J163" i="2"/>
  <c r="G163" i="2"/>
  <c r="H163" i="2"/>
  <c r="J160" i="2"/>
  <c r="G160" i="2"/>
  <c r="H160" i="2"/>
  <c r="K169" i="2"/>
  <c r="I167" i="2"/>
  <c r="H167" i="2"/>
  <c r="I163" i="2"/>
  <c r="K163" i="2"/>
  <c r="I160" i="2"/>
  <c r="K187" i="2" l="1"/>
  <c r="L180" i="2"/>
  <c r="L187" i="2" s="1"/>
  <c r="J174" i="2"/>
  <c r="I174" i="2"/>
  <c r="H174" i="2"/>
  <c r="G174" i="2"/>
  <c r="K160" i="2"/>
  <c r="K174" i="2" s="1"/>
  <c r="J148" i="2"/>
  <c r="J247" i="2" s="1"/>
  <c r="I148" i="2"/>
  <c r="I247" i="2" s="1"/>
  <c r="H148" i="2"/>
  <c r="H247" i="2" s="1"/>
  <c r="G148" i="2"/>
  <c r="G247" i="2" s="1"/>
  <c r="K148" i="2"/>
  <c r="J143" i="2"/>
  <c r="I143" i="2"/>
  <c r="H143" i="2"/>
  <c r="G143" i="2"/>
  <c r="H120" i="2"/>
  <c r="I120" i="2"/>
  <c r="J120" i="2"/>
  <c r="K128" i="2"/>
  <c r="J128" i="2"/>
  <c r="I128" i="2"/>
  <c r="H128" i="2"/>
  <c r="G128" i="2"/>
  <c r="G120" i="2"/>
  <c r="J109" i="2"/>
  <c r="I109" i="2"/>
  <c r="H109" i="2"/>
  <c r="F109" i="2"/>
  <c r="J99" i="2"/>
  <c r="I99" i="2"/>
  <c r="H99" i="2"/>
  <c r="K99" i="2"/>
  <c r="J95" i="2"/>
  <c r="I95" i="2"/>
  <c r="H95" i="2"/>
  <c r="J78" i="2"/>
  <c r="I78" i="2"/>
  <c r="J67" i="2"/>
  <c r="I67" i="2"/>
  <c r="J249" i="2" l="1"/>
  <c r="H249" i="2"/>
  <c r="I249" i="2"/>
  <c r="J154" i="2"/>
  <c r="G154" i="2"/>
  <c r="H154" i="2"/>
  <c r="H134" i="2"/>
  <c r="I154" i="2"/>
  <c r="J134" i="2"/>
  <c r="I134" i="2"/>
  <c r="K78" i="2"/>
  <c r="K143" i="2"/>
  <c r="K154" i="2" s="1"/>
  <c r="K120" i="2"/>
  <c r="K109" i="2"/>
  <c r="G109" i="2"/>
  <c r="G134" i="2" s="1"/>
  <c r="H78" i="2"/>
  <c r="H67" i="2"/>
  <c r="K95" i="2"/>
  <c r="I100" i="2"/>
  <c r="J100" i="2"/>
  <c r="K67" i="2"/>
  <c r="K134" i="2" l="1"/>
  <c r="H100" i="2"/>
  <c r="K100" i="2"/>
  <c r="K53" i="2"/>
  <c r="K247" i="2" s="1"/>
  <c r="G48" i="2"/>
  <c r="K63" i="2" l="1"/>
  <c r="G39" i="2"/>
  <c r="G249" i="2" s="1"/>
  <c r="H26" i="2"/>
  <c r="H246" i="2" s="1"/>
  <c r="I26" i="2"/>
  <c r="I246" i="2" s="1"/>
  <c r="J26" i="2"/>
  <c r="G26" i="2"/>
  <c r="G246" i="2" s="1"/>
  <c r="K39" i="2"/>
  <c r="K249" i="2" s="1"/>
  <c r="H36" i="2"/>
  <c r="H248" i="2" s="1"/>
  <c r="I36" i="2"/>
  <c r="I248" i="2" s="1"/>
  <c r="J36" i="2"/>
  <c r="J248" i="2" s="1"/>
  <c r="G36" i="2"/>
  <c r="G248" i="2" s="1"/>
  <c r="H13" i="2"/>
  <c r="H245" i="2" s="1"/>
  <c r="I13" i="2"/>
  <c r="I245" i="2" s="1"/>
  <c r="J13" i="2"/>
  <c r="J245" i="2" s="1"/>
  <c r="G13" i="2"/>
  <c r="G245" i="2" s="1"/>
  <c r="J250" i="2" l="1"/>
  <c r="H250" i="2"/>
  <c r="G250" i="2"/>
  <c r="I250" i="2"/>
  <c r="J40" i="2"/>
  <c r="I40" i="2"/>
  <c r="H40" i="2"/>
  <c r="G40" i="2"/>
  <c r="K26" i="2"/>
  <c r="K246" i="2" s="1"/>
  <c r="K36" i="2"/>
  <c r="K248" i="2" s="1"/>
  <c r="K13" i="2"/>
  <c r="K245" i="2" s="1"/>
  <c r="K250" i="2" l="1"/>
  <c r="K40" i="2"/>
</calcChain>
</file>

<file path=xl/sharedStrings.xml><?xml version="1.0" encoding="utf-8"?>
<sst xmlns="http://schemas.openxmlformats.org/spreadsheetml/2006/main" count="752" uniqueCount="317">
  <si>
    <t>…</t>
  </si>
  <si>
    <t>1.1</t>
  </si>
  <si>
    <t>3.1</t>
  </si>
  <si>
    <t>4.1</t>
  </si>
  <si>
    <t>5.1</t>
  </si>
  <si>
    <t>№ п/п</t>
  </si>
  <si>
    <t>Найменування заходу</t>
  </si>
  <si>
    <t>Од. виміру</t>
  </si>
  <si>
    <t>Кількість</t>
  </si>
  <si>
    <t>Замовник</t>
  </si>
  <si>
    <t>Підрядник</t>
  </si>
  <si>
    <t>Джерело фінансування</t>
  </si>
  <si>
    <t>Власні кошти</t>
  </si>
  <si>
    <t>Місцевий бюджет</t>
  </si>
  <si>
    <t>Залучені кошти</t>
  </si>
  <si>
    <t>Разом</t>
  </si>
  <si>
    <t>Розділ I. Заходи по підготовці теплогенеруючого обладнання до опалювального періоду (котельні, теплові пункти, бойлерні)</t>
  </si>
  <si>
    <t>Розділ II. Інші заходи по підготовці до осінньо-зимового періоду</t>
  </si>
  <si>
    <t>Розділ III. Заходи з енергозбереження відповідно до програми</t>
  </si>
  <si>
    <t>Розділ IV. Капітальні ремонти</t>
  </si>
  <si>
    <t>Розділ V. Поточні ремонти</t>
  </si>
  <si>
    <t>Термін виконання</t>
  </si>
  <si>
    <t>НСЗУ</t>
  </si>
  <si>
    <t>1.2</t>
  </si>
  <si>
    <t>1.3</t>
  </si>
  <si>
    <t>1.4</t>
  </si>
  <si>
    <t>шт</t>
  </si>
  <si>
    <t>КНП "ЦМКЛ" СМР</t>
  </si>
  <si>
    <t>Провести роботи по ремонту та повірці технічних манометрів та градусників</t>
  </si>
  <si>
    <t>шт.</t>
  </si>
  <si>
    <t>Провести протиаварійні тренування власним теплоенергетичним персоналом</t>
  </si>
  <si>
    <t>осіб</t>
  </si>
  <si>
    <t>Провести гідропневматичне випробування внутрішньобудинкової системи опалення</t>
  </si>
  <si>
    <t>корпус</t>
  </si>
  <si>
    <t>Забезпечити складання актів готовності систем теплопостачання до опалювального сесону</t>
  </si>
  <si>
    <t>1.5</t>
  </si>
  <si>
    <t>власними силами</t>
  </si>
  <si>
    <t>ТОВ «Комфортремсервіс»</t>
  </si>
  <si>
    <t>Провести регламентні роботи теплових мереж та теплопунктів</t>
  </si>
  <si>
    <t>2.3.</t>
  </si>
  <si>
    <t>Перезарядка вогнегасників</t>
  </si>
  <si>
    <t>од.</t>
  </si>
  <si>
    <t>2.4.</t>
  </si>
  <si>
    <t>Перевірка  пожежного гідранту</t>
  </si>
  <si>
    <t>2.5.</t>
  </si>
  <si>
    <t>Технічне обслуговування і перевірка на працездатність пожежних кранів</t>
  </si>
  <si>
    <t>2.6.</t>
  </si>
  <si>
    <t>Навчання відповідального за експлуатацію теплових установок і мереж та його дублера</t>
  </si>
  <si>
    <t>особи</t>
  </si>
  <si>
    <t>2.7.</t>
  </si>
  <si>
    <t>Заготівля картоплі та овочів</t>
  </si>
  <si>
    <t xml:space="preserve">  - картопля</t>
  </si>
  <si>
    <t>кг</t>
  </si>
  <si>
    <t xml:space="preserve">  - морква</t>
  </si>
  <si>
    <t xml:space="preserve">  - буряк</t>
  </si>
  <si>
    <t xml:space="preserve">  - цибуля</t>
  </si>
  <si>
    <t xml:space="preserve">  - капуста</t>
  </si>
  <si>
    <t xml:space="preserve">  - огірки консервовані 3 л</t>
  </si>
  <si>
    <t>банка</t>
  </si>
  <si>
    <t>34 одиниці</t>
  </si>
  <si>
    <t>2 одиниці</t>
  </si>
  <si>
    <t>од</t>
  </si>
  <si>
    <t>4.2</t>
  </si>
  <si>
    <t>4.3</t>
  </si>
  <si>
    <t>Заходи</t>
  </si>
  <si>
    <t>Разом по закладу</t>
  </si>
  <si>
    <t>КНП "Клінічна лікарня №4" СМР</t>
  </si>
  <si>
    <t>м.п.</t>
  </si>
  <si>
    <t>1.6</t>
  </si>
  <si>
    <t>1.7</t>
  </si>
  <si>
    <t>2.1</t>
  </si>
  <si>
    <t>КНП "Клінічна лікарня №5" СМР</t>
  </si>
  <si>
    <t xml:space="preserve">Огляд та поточний ремонт теплопунктів </t>
  </si>
  <si>
    <t>Власними силами</t>
  </si>
  <si>
    <t>вересень</t>
  </si>
  <si>
    <t>Проведення ремонту, гідравлічне випробовування внутрішньо-будівельних мереж опалювання будівель та споруд</t>
  </si>
  <si>
    <t>Метрологічна повірка засобів вимірювальної техніки</t>
  </si>
  <si>
    <t>протягом року (згідно графіку)</t>
  </si>
  <si>
    <t>Вимірювання опору ізоляції,визначення питомого опору грунту. Електровимірювання обладнання, інструменту</t>
  </si>
  <si>
    <t>грудень</t>
  </si>
  <si>
    <t>Підготувати  овочесховище для збереження овочів</t>
  </si>
  <si>
    <t>Підготувати транспорт лікарні до роботи в зимових умовах</t>
  </si>
  <si>
    <t>Закупівля будівельних матеріалів</t>
  </si>
  <si>
    <t>протягом року</t>
  </si>
  <si>
    <t>Провести герметизацію вікон та дверей</t>
  </si>
  <si>
    <t xml:space="preserve">Перезарядка вогнегасників та послуги по обслуговуванню первинних засобів пожежогасіння </t>
  </si>
  <si>
    <t>згідно графіку повірки</t>
  </si>
  <si>
    <t>Заготівля овочів та картоплі</t>
  </si>
  <si>
    <t xml:space="preserve">кг </t>
  </si>
  <si>
    <t>жовтень</t>
  </si>
  <si>
    <t>УСЬОГО:</t>
  </si>
  <si>
    <t>КНП "Дитяча клінічна лікарня Святої Зінаїди" СМР</t>
  </si>
  <si>
    <t xml:space="preserve">Гідравлічні випробування трубопроводів системи водопроводу, гарячого  водопостачання та опалення </t>
  </si>
  <si>
    <t>послуга</t>
  </si>
  <si>
    <t>КНП "ДКЛ Святої Зінаїди" СМР</t>
  </si>
  <si>
    <t>ФОП Дегтярьов В.Е.</t>
  </si>
  <si>
    <t xml:space="preserve">Промивання з дезинфекцією трубопроводів </t>
  </si>
  <si>
    <t>2.2</t>
  </si>
  <si>
    <t>2.3</t>
  </si>
  <si>
    <t>2.4</t>
  </si>
  <si>
    <t>2.6</t>
  </si>
  <si>
    <t>ТОВ "Спецавтоматика ЛТД"</t>
  </si>
  <si>
    <t>2.7</t>
  </si>
  <si>
    <t>2.9</t>
  </si>
  <si>
    <t>Повірка засобів вимірювальної техніки</t>
  </si>
  <si>
    <t>ДП "Сумистандартметрологія"</t>
  </si>
  <si>
    <t>Виконання ремонту запорно-регулюючої арматури та вентилів трубопроводів стояків, лежаків опалення і гарячого водопостачаня, в тому числі вентилів кранів для аварійного спускання води з теплопроводів</t>
  </si>
  <si>
    <t>підрядник не визначений</t>
  </si>
  <si>
    <t>Виконання ремонту освітлення індивідуальних теплових пунктів та очищення проходів до обладнання і трубопроводів</t>
  </si>
  <si>
    <t>Капітальний ремонт будівлі Комунального некомерційного підприємства "Дитяча клінічна лікарня Святої Зінаїди" Сумської міської ради за адрессою : м.Суми вулюТроїцька,28 ( стаціонар, 2-х поверхова будівля)</t>
  </si>
  <si>
    <t>ТОВ "Сумиславбуд", ФОП Глух В.П.</t>
  </si>
  <si>
    <t>квітень</t>
  </si>
  <si>
    <t>Разом по лікарні</t>
  </si>
  <si>
    <t>КНП "Клінічна лікарня Святого Пантелеймона" СМР</t>
  </si>
  <si>
    <t>КНП "КЛ Святого Пантелеймона" СМР</t>
  </si>
  <si>
    <t>липень</t>
  </si>
  <si>
    <t>серпень</t>
  </si>
  <si>
    <t>КНП "Клінічний пологовий будинок Пресвятої Діви Марії" СМР</t>
  </si>
  <si>
    <t>1.1.</t>
  </si>
  <si>
    <t>Гідравлічні випробовування та гідропневматичне промивання системи опалення та водопідігрівального устаткування</t>
  </si>
  <si>
    <t>за рішенням тендерного комітету</t>
  </si>
  <si>
    <t>1.2.</t>
  </si>
  <si>
    <t>Електровипробування  електромереж та електрообладнання</t>
  </si>
  <si>
    <t>1.3.</t>
  </si>
  <si>
    <t>Техобслуговування автономного джерела живлення</t>
  </si>
  <si>
    <t>2.1.</t>
  </si>
  <si>
    <t>Метрологічна повірка манометрів опалювальної системи</t>
  </si>
  <si>
    <t>4.2.</t>
  </si>
  <si>
    <t>липень-серпень</t>
  </si>
  <si>
    <t>червень</t>
  </si>
  <si>
    <t>КНП "Клінічна стоматологічна поліклініка" СМР</t>
  </si>
  <si>
    <t>Гідравлічні випробування та промивка системи теплопостачання</t>
  </si>
  <si>
    <t>п.м.</t>
  </si>
  <si>
    <t>ТОВ " Сумитеплоенерго"</t>
  </si>
  <si>
    <t>КНП "Центр первинно медико-санітарної допомоги №1" СМР</t>
  </si>
  <si>
    <t>КНП "ЦПМСД №1" СМР</t>
  </si>
  <si>
    <t>червень-липень</t>
  </si>
  <si>
    <t>ТО вузла комерційного обліку теплової енергії</t>
  </si>
  <si>
    <t>Метрологічна повірка обладнання</t>
  </si>
  <si>
    <t>Проведення навчання посадових осіб і спеціалістів з Правил технічної експлуатації теплових установок і мереж та Правил підготовки теплових господарств до опалювального періоду, з питань пожежної безпеки, з питань цивільного захисту, с правил охорони праці, навчання та перевірка знань на різні групи допуску з електробезпеки.</t>
  </si>
  <si>
    <t>чол</t>
  </si>
  <si>
    <t>ТОВ НВЦ "Планета знань", НМЦ ЦЗ та БЖД Сум.обл., СумДУ</t>
  </si>
  <si>
    <t>Проведення перезарядки вогнегасників</t>
  </si>
  <si>
    <t>червень-грудень</t>
  </si>
  <si>
    <t>2.5</t>
  </si>
  <si>
    <t>Проведення обстеження та складання акту про результати огляду будівель та споруд</t>
  </si>
  <si>
    <t>травень-жовтень</t>
  </si>
  <si>
    <t>Послуги з проведення ТО вентиляційної системи</t>
  </si>
  <si>
    <t>ТОВ "Тіан-Сервіс"</t>
  </si>
  <si>
    <t>червень-серпень</t>
  </si>
  <si>
    <t>Організація перевірки та прочищення водостоків, зливних дренажів</t>
  </si>
  <si>
    <t xml:space="preserve">од. </t>
  </si>
  <si>
    <t>2.8</t>
  </si>
  <si>
    <t>Обстеження та техобслуговування пожежних кранів</t>
  </si>
  <si>
    <t>кран-комплект</t>
  </si>
  <si>
    <t>ПП "Вогнезахист"</t>
  </si>
  <si>
    <t>лютий</t>
  </si>
  <si>
    <t>Вивезення опалого листя</t>
  </si>
  <si>
    <t>прилегла територія</t>
  </si>
  <si>
    <t>листопад</t>
  </si>
  <si>
    <t>КНП "Центр первинно медико-санітарної допомоги №2" СМР</t>
  </si>
  <si>
    <t>Розділ 1. Заходи по підготовці теплогенеруючого обладнання до опалювального періоду (котельні, теплові пункти, бойлерні)</t>
  </si>
  <si>
    <t>Проведення поточного ремонту теплопункту</t>
  </si>
  <si>
    <t>Проведення повірки манометрів</t>
  </si>
  <si>
    <t>ДП Стандартметрологія</t>
  </si>
  <si>
    <t>Проведення промивки, гідравлічне випробовування внутрішньо-будівельних мереж опалювання будівель та споруд (вул. Привокзальна, 3-а)</t>
  </si>
  <si>
    <t>Вимірювання опору ізоляції, електровимірювальні роботи</t>
  </si>
  <si>
    <t>ПП Голохвост Є.</t>
  </si>
  <si>
    <t>Розділ 11. Інші заходи по підготовці до осінньо-зимового періоду</t>
  </si>
  <si>
    <t>Підготовка транспорту підприємства до роботи в зимових умовах</t>
  </si>
  <si>
    <t>Прведення технічіного огляду протипожежних пристроїв та обладнання</t>
  </si>
  <si>
    <t>Разом:</t>
  </si>
  <si>
    <t xml:space="preserve">Розділ 111. Заходи з енергозбереження </t>
  </si>
  <si>
    <t>Заміна освітлювальних приладів на світлодіодні</t>
  </si>
  <si>
    <t>постійно</t>
  </si>
  <si>
    <t>Розділ 1У. Капітальні ремонти</t>
  </si>
  <si>
    <t>кв.м.</t>
  </si>
  <si>
    <t>За результатами тендерних процедур</t>
  </si>
  <si>
    <t>Розділ У. Поточні ремонти</t>
  </si>
  <si>
    <t>Разом по:</t>
  </si>
  <si>
    <t>Розділу 1</t>
  </si>
  <si>
    <t>Розділу 2</t>
  </si>
  <si>
    <t>Розділу 3</t>
  </si>
  <si>
    <t>Розділу 4</t>
  </si>
  <si>
    <t>Розділу 5</t>
  </si>
  <si>
    <t>Разом по розділам:</t>
  </si>
  <si>
    <t>КНП "Центральна міська клінічна лікарня" СМР</t>
  </si>
  <si>
    <t>травень</t>
  </si>
  <si>
    <t>2.2.</t>
  </si>
  <si>
    <t>Впровадження автоматизованої системи енергомоніторингу в бюджетній сфері</t>
  </si>
  <si>
    <t>Обслуговування Сумської міської системи моніторингу теплоспоживання та споживання електричної енергії будівель в освітніх закладах та установах</t>
  </si>
  <si>
    <t>Капітальний ремонт системи електромереж стаціонарного корпусу №1 КНП "ЦМКЛ" СМР на виконання заходів з енергозбереження шляхом встановлення сонячної електростанції, за адресою м.Суми, вул.20 років Перемоги, 13</t>
  </si>
  <si>
    <t>об'єкт</t>
  </si>
  <si>
    <t>3.2</t>
  </si>
  <si>
    <t>3.3</t>
  </si>
  <si>
    <t>Капітальний ремонт ліфта пасажирського</t>
  </si>
  <si>
    <t>Роботи по створенню проектно-кошторисної документації по об'єкту: "Нове будівництво допоміжної будівлі будівлі КНП "ЦМКЛ" СМР за адресою: м.Суми, вул. 20 років Перемоги, 13"</t>
  </si>
  <si>
    <t xml:space="preserve">Капітальний ремонт приміщень клініко - діагностичної лабораторії </t>
  </si>
  <si>
    <t>Сервісне обслуговування обладнання індивідуального теплового пункту</t>
  </si>
  <si>
    <t>до серпня 2023 року</t>
  </si>
  <si>
    <t>Повірка лічильників</t>
  </si>
  <si>
    <t>Виконати повірку приладів обліку теплової енергії та повірку контрольно-вимірювальних приладів (манометри, термометри)</t>
  </si>
  <si>
    <t>Виконати гідравлічні випробування ІТП, ТП, внутрішньобудинкових систем опалення.</t>
  </si>
  <si>
    <t xml:space="preserve">Виконати промивки внутрішньобудинкови системи опалення </t>
  </si>
  <si>
    <t>Придбання та встановлення обладнання згідно програми впровадження Сумської міської системи моніторингу теплоспоживання будівель об'єктів галузі охорони здоров'я</t>
  </si>
  <si>
    <t>I півріччя 2023 року</t>
  </si>
  <si>
    <t xml:space="preserve">Послуги по поточному ремонту системи опалення </t>
  </si>
  <si>
    <t>Встановлення грязовик у ПВ №2 (вул. Ков-пака, 7)</t>
  </si>
  <si>
    <t>Заміна вентилів Ду 50 - 2шт. у ПВ №2 (вул. Ков-пака, 7)</t>
  </si>
  <si>
    <t>Заміна конусних вентилів на кульові вентилі на технічному поверсі в кількості 14 шт. у ПВ №2 (вул. Ковпака, 7)</t>
  </si>
  <si>
    <t>Заміна згонів 3/4'' в кількості 14 шт. у ПВ №2 (вул. Ковпака, 7)</t>
  </si>
  <si>
    <t>5.2</t>
  </si>
  <si>
    <t>5.3</t>
  </si>
  <si>
    <t>5.4</t>
  </si>
  <si>
    <t>5.5</t>
  </si>
  <si>
    <t>2.8.</t>
  </si>
  <si>
    <t>2.9.</t>
  </si>
  <si>
    <t>Обладнання для впровадження Сумської міської системи моніторингу теплоспоживання будівель об’єктів галузі "Охорона здоров'я"</t>
  </si>
  <si>
    <t>Впровадження Сумської міської системи моніторингу теплоспоживання будівель об’єктів галузі "Охорона здоров'я"</t>
  </si>
  <si>
    <t>Обслуговування  Сумської міської системи моніторингу теплоспоживання будівель об’єктів  галузі "Охорона здоров'я"</t>
  </si>
  <si>
    <t>3.1.</t>
  </si>
  <si>
    <t>3.2.</t>
  </si>
  <si>
    <t>3.3.</t>
  </si>
  <si>
    <t>«Капітальний ремонт приміщень ІІІ поверху хірургічного корпусу №1  КНП "Клінічна лікарнія №5" СМР, за адресою: м. Суми, вул. Марко Вовчок, 2"</t>
  </si>
  <si>
    <t>лютий-квітень</t>
  </si>
  <si>
    <t xml:space="preserve">«Капітальний ремонт частини підвальних приміщень з пристосуванням їх для використання як найпростішого укриття в будівлі хірургічного корпусу №1  КНП "Клінічна лікарнія №5" СМР, за адресою: м. Суми, вул. Марко Вовчок, 2"
</t>
  </si>
  <si>
    <t>березень</t>
  </si>
  <si>
    <t xml:space="preserve"> «Капітальний ремонт ліфта №1432 в будівлі харчоблоку  КНП "Клінічна лікарня №5" СМР за адресою: м. Суми, вул. Марко Вовчок, 2»</t>
  </si>
  <si>
    <t xml:space="preserve"> «Капітальний ремонт з переобладнанням системи киснепостачання, встановленням кисневої станції для обслуговування будівель КНП "Клінічна лікарня №5" СМР за адресою: м. Суми, вул. Марко Вовчок, 2» (Додатковий обсяг робіт)</t>
  </si>
  <si>
    <t xml:space="preserve">«Капітальний ремонт 1-го поверху будівлі поліклініки КНП "Клінічна лікарня №5" СМР за адресою: м. Суми, вул. Марко Вовчок, 2» </t>
  </si>
  <si>
    <t>«Капітальний ремонт з підключення резервного живлення в будівлі поліклініки  КНП "Клінічна лікарня №5" СМР за адресою: м. Суми, вул. Марко Вовчок, 2»</t>
  </si>
  <si>
    <t>«Капітальний ремонт господарської споруди №4  КНП "Клінічна лікарня №5" СМР за адресою: м. Суми, вул. Марко Вовчок, 2»</t>
  </si>
  <si>
    <t xml:space="preserve">«Капітальний ремонт приміщень комплексного реабілітаційного відділення "Слобожанщина" (1-го та 2-го поверхів будівлі полікліники) КНП "Клінічна лікарня №5" СМР за адресою: м. Суми, вул. Марко Вовчок, 2» </t>
  </si>
  <si>
    <t xml:space="preserve"> «Капітальний ремонт приміщень ІІІ поверху хірургічного корпусу №1 (неврологічне відділення) КНП "Клінічна лікарнія №5" СМР, за адресою: м. Суми, вул. Марко Вовчок, 2" (коригування)</t>
  </si>
  <si>
    <t>Капітальний ремонт насосної станції КНП "Клінічна лікарнія №5" СМР, за адресою: м. Суми, вул. Марко Вовчок, 2 (коригування),  (Додатковий обсяг робіт)</t>
  </si>
  <si>
    <t>Поточний ремонт кабінету №303 в поліклініці</t>
  </si>
  <si>
    <t>Поточний ремонт кабінету РТС і хірургічному корпусі №1</t>
  </si>
  <si>
    <t>4.4</t>
  </si>
  <si>
    <t>4.5</t>
  </si>
  <si>
    <t>4.6</t>
  </si>
  <si>
    <t>4.7</t>
  </si>
  <si>
    <t>4.8</t>
  </si>
  <si>
    <t>4.9</t>
  </si>
  <si>
    <t>4.10</t>
  </si>
  <si>
    <t>до 27.07.2023р.</t>
  </si>
  <si>
    <t>ТОВ "Центр Гігієни"</t>
  </si>
  <si>
    <t>03.08.2023р.</t>
  </si>
  <si>
    <t>до 29.07.2023р.</t>
  </si>
  <si>
    <t>01.08.2023р.</t>
  </si>
  <si>
    <t>Забезпечити складання актів готовності систем теплопостачання до опалювального сезону</t>
  </si>
  <si>
    <t>до 15.09.2023р.</t>
  </si>
  <si>
    <t>до 14.07.2023р.</t>
  </si>
  <si>
    <t>до 04.07.2023р.</t>
  </si>
  <si>
    <t>Навчання  з ОП під час експлуатації обладнання</t>
  </si>
  <si>
    <t>КОП СОР "Навчально-виробничий центр"</t>
  </si>
  <si>
    <t>до 01.09.2023р.</t>
  </si>
  <si>
    <t>Олбаштування, підключення електрогенератора Троїцька28</t>
  </si>
  <si>
    <t>ТОВ БК"Сумиславбуд"</t>
  </si>
  <si>
    <t xml:space="preserve">ТО Дизельгенераторів </t>
  </si>
  <si>
    <t>ТОВ "Центр промислових рішень"</t>
  </si>
  <si>
    <t>до 01.04.2023р.</t>
  </si>
  <si>
    <t xml:space="preserve">ТО Теплопунктів </t>
  </si>
  <si>
    <t>ФОП Шкіря С.А.</t>
  </si>
  <si>
    <t>до 31.12.2023р.</t>
  </si>
  <si>
    <t>Улаштування мережевої сонячної електростанції для забезпечення безперебійного гарячого водопостачання  будівлі КНП «Дитяча клінічна лікарня Святої Зінаїди» Сумської міської ради за адресою: м. Суми, вул. Троїцька, 28</t>
  </si>
  <si>
    <t>Капітальний ремонт частини підвальних приміщень з пристосуванням їх для використання як найпростішого укриття в будівлі КНП "Дитяча клінічна лікарня Святої Зінаїди" СМР за адресами м.Суми вул.Троїцька,28</t>
  </si>
  <si>
    <t>Поточний (аварійний) ремонт, електричних мереж будівлі КНП "ДКЛ Св. Зінаїди"СМР Сірка 3</t>
  </si>
  <si>
    <t>Поточний ремонт вимощення будівлі стаціонару(новий корпус, 3-х поверховабудівля)КНП "ДКЛ Св. Зінаїди СМР Троїцька28</t>
  </si>
  <si>
    <t>Поточний ремонт гідроізоляції цоколя</t>
  </si>
  <si>
    <t>Перевірити технічний стан теплових пунктів, вузлів обліку теплової енергії, пунктів, вузлів обліку теплової енергії, контрольно вимірювальних пристроїв та автоматики.</t>
  </si>
  <si>
    <t>Виконати повірку манометрів в тепопунктах.</t>
  </si>
  <si>
    <t>Виконати промивання (продування) трубопроводу системи опалення</t>
  </si>
  <si>
    <t>м.пог.</t>
  </si>
  <si>
    <t>1.4.</t>
  </si>
  <si>
    <t>Виконати гідравлічне випробування внутрішньої системи опалення та теплових пунктів</t>
  </si>
  <si>
    <t>1.5.</t>
  </si>
  <si>
    <t>Навчання відповідальних осіб за обслуговування теплових установок</t>
  </si>
  <si>
    <t>1.6.</t>
  </si>
  <si>
    <t>Придбання  рубаних дров паливних трердої породи для АЗПСМ с. Стецькіака</t>
  </si>
  <si>
    <t>м.кв.</t>
  </si>
  <si>
    <t>Закінчити роботи по об’єкту «Капітальний ремонт будівель медичного закладу з утепленням стін, покрівлі,  заміною покриття, заміною системи опалення за адресою м. Суми, вул. М. Вовчок, 2 (коригування)»</t>
  </si>
  <si>
    <t>Капітальний ремонт з влаштування системи пожежної сигналізації, системи мовленнєвого оповіщення, управління евакуацією людей в разі пожежі в приміщенні та влаштування блисковкозахисту будівель медичного закладу КНП "Клінічна лікарня Святого Пантелеймона" СМР  за адресою м. Суми, вул. М. Вовчок,2</t>
  </si>
  <si>
    <t>КНП "КПЦ Пресвятої Діви Марії" СМР</t>
  </si>
  <si>
    <t>Обслуговування Сумської міської системи моніторингу теплоспоживання будівель об'єктів галузі охорони здоров'я: КНП "Клінічний перинатальний центр Пресвятої Діви Марії" Сумської міської ради за адресою: м. Суми, вул. Троїцька, 20</t>
  </si>
  <si>
    <t>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</si>
  <si>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м. куб.</t>
  </si>
  <si>
    <t>Заміна радіаторів опалення</t>
  </si>
  <si>
    <t>липень 2023</t>
  </si>
  <si>
    <t>Проведення  промивки  та гідравлічного випробування системи опалення  (вул. Іллінська 48/50, пр-т.Перемоги,111)</t>
  </si>
  <si>
    <t>квітень-жовтень</t>
  </si>
  <si>
    <t>Проведення виміру опору контуру заземлення (вул. Іллінська 48/50, вул.О.Аніщенка,10, пр-т.Перемоги, 111)</t>
  </si>
  <si>
    <t>квітень-листопад</t>
  </si>
  <si>
    <t>Поточний ремонт приміщень за адресою: вул. Хворостянка,3</t>
  </si>
  <si>
    <t>жовтень-грудень</t>
  </si>
  <si>
    <t>Повірка лічильників холодної  води</t>
  </si>
  <si>
    <t>Повірка лічильників гарячої  води</t>
  </si>
  <si>
    <t>Узгодження з ТОВ «Сумитеплоенерго» графіків приймання місцевих систем та об’єктів теплоспоживання до опалювального періоду</t>
  </si>
  <si>
    <t>Виконання ремонту запірно-регулюючої арматури та вентилів трубопроводів стояків, лежаків опалення і гарячого водопостачання, в тому числі вентилів кранів для аварійного спускання води з теплопроводів, автоматичних та ручних пристроїв для випуску повітря верхніх точок теплопроводів</t>
  </si>
  <si>
    <t>Встановлення гільз для термометрів, прочищення і  заповнення технічною олією існуючих гільз, встановлення термометрів згідно вимог Правил</t>
  </si>
  <si>
    <t>Встановлення на трубопроводах систем опалення і гарячого водопостачання манометрів згідно вимог Правил з нанесенням  на шкалі рисок максимально допустимого тиску теплоносія</t>
  </si>
  <si>
    <t>Забезпечення наявності схем трубопроводів та відповідних інструкцій з експлуатації теплового господарства</t>
  </si>
  <si>
    <t>Забезпечення наявності на засувках і вентилях теплових пунктів бірок з нумерацією відповідно до схеми</t>
  </si>
  <si>
    <t xml:space="preserve">Виконання фарбування обладнання і трубопроводів згідно вимог Правил </t>
  </si>
  <si>
    <t>Позначити стрілками напрямок руху теплоносія на трубопроводах та напрямки обертання запірно-регулюючої арматури під час відкривання/закривання</t>
  </si>
  <si>
    <t>Отримання акту готовності теплового господарства до опалювального періоду</t>
  </si>
  <si>
    <t>Заміна застарілих віконних блоків на сучасні енергозберігаючі</t>
  </si>
  <si>
    <t>Капітальний ремонт приміщень амбулаторій № 5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</si>
  <si>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</si>
  <si>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</si>
  <si>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</si>
  <si>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</si>
  <si>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</si>
  <si>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</si>
  <si>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</si>
  <si>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</si>
  <si>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</si>
  <si>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по підготовці підпорядкованих лікувальних закладів до осінньо-зимового періоду 2023-2024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</si>
</sst>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₴_-;\-* #,##0.00\ _₴_-;_-* &quot;-&quot;??\ _₴_-;_-@_-"/>
    <numFmt numFmtId="165" formatCode="0.0"/>
    <numFmt numFmtId="166" formatCode="#,##0.0\ _₴;\-#,##0.0\ _₴"/>
    <numFmt numFmtId="167" formatCode="_-* #,##0.0_р_._-;\-* #,##0.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0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3" fillId="0" borderId="0"/>
    <xf numFmtId="0" fontId="27" fillId="0" borderId="0"/>
    <xf numFmtId="0" fontId="16" fillId="0" borderId="0"/>
  </cellStyleXfs>
  <cellXfs count="253">
    <xf numFmtId="0" fontId="0" fillId="0" borderId="0" xfId="0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  <xf numFmtId="0" fontId="16" fillId="0" borderId="1" xfId="0" applyFont="1" applyFill="1" applyBorder="1" applyAlignment="1">
      <alignment horizontal="left" wrapText="1"/>
    </xf>
    <xf numFmtId="0" fontId="1" fillId="0" borderId="6" xfId="0" applyFont="1" applyBorder="1" applyAlignment="1"/>
    <xf numFmtId="0" fontId="8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1" xfId="0" applyBorder="1" applyAlignment="1"/>
    <xf numFmtId="0" fontId="16" fillId="0" borderId="6" xfId="2" applyFont="1" applyFill="1" applyBorder="1" applyAlignment="1">
      <alignment horizontal="left" wrapText="1"/>
    </xf>
    <xf numFmtId="0" fontId="1" fillId="0" borderId="1" xfId="3" applyFont="1" applyFill="1" applyBorder="1" applyAlignment="1">
      <alignment wrapText="1"/>
    </xf>
    <xf numFmtId="0" fontId="1" fillId="5" borderId="14" xfId="0" applyFont="1" applyFill="1" applyBorder="1" applyAlignment="1"/>
    <xf numFmtId="3" fontId="2" fillId="5" borderId="14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7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/>
    </xf>
    <xf numFmtId="165" fontId="25" fillId="2" borderId="1" xfId="0" applyNumberFormat="1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165" fontId="25" fillId="2" borderId="13" xfId="0" applyNumberFormat="1" applyFont="1" applyFill="1" applyBorder="1" applyAlignment="1">
      <alignment horizontal="center" wrapText="1"/>
    </xf>
    <xf numFmtId="0" fontId="24" fillId="8" borderId="1" xfId="0" applyFont="1" applyFill="1" applyBorder="1" applyAlignment="1">
      <alignment horizontal="center"/>
    </xf>
    <xf numFmtId="165" fontId="25" fillId="8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16" fillId="0" borderId="1" xfId="6" applyFont="1" applyFill="1" applyBorder="1" applyAlignment="1">
      <alignment horizontal="left" wrapText="1"/>
    </xf>
    <xf numFmtId="0" fontId="16" fillId="0" borderId="1" xfId="6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20" fillId="0" borderId="1" xfId="0" applyFont="1" applyBorder="1" applyAlignment="1"/>
    <xf numFmtId="0" fontId="28" fillId="0" borderId="1" xfId="5" applyFont="1" applyFill="1" applyBorder="1" applyAlignment="1">
      <alignment horizontal="center"/>
    </xf>
    <xf numFmtId="1" fontId="16" fillId="0" borderId="1" xfId="5" applyNumberFormat="1" applyFont="1" applyFill="1" applyBorder="1" applyAlignment="1">
      <alignment horizontal="center"/>
    </xf>
    <xf numFmtId="2" fontId="29" fillId="0" borderId="1" xfId="5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wrapText="1"/>
    </xf>
    <xf numFmtId="0" fontId="16" fillId="0" borderId="1" xfId="7" applyFont="1" applyFill="1" applyBorder="1" applyAlignment="1">
      <alignment wrapText="1"/>
    </xf>
    <xf numFmtId="0" fontId="16" fillId="0" borderId="1" xfId="7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wrapText="1"/>
    </xf>
    <xf numFmtId="167" fontId="25" fillId="0" borderId="1" xfId="1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0" fontId="2" fillId="2" borderId="14" xfId="0" applyFont="1" applyFill="1" applyBorder="1" applyAlignment="1"/>
    <xf numFmtId="0" fontId="1" fillId="2" borderId="14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6" fillId="0" borderId="6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14" fontId="0" fillId="0" borderId="1" xfId="0" applyNumberFormat="1" applyBorder="1" applyAlignment="1">
      <alignment wrapText="1"/>
    </xf>
    <xf numFmtId="2" fontId="29" fillId="0" borderId="0" xfId="5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165" fontId="36" fillId="0" borderId="1" xfId="0" applyNumberFormat="1" applyFont="1" applyBorder="1" applyAlignment="1"/>
    <xf numFmtId="165" fontId="36" fillId="0" borderId="1" xfId="0" applyNumberFormat="1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left"/>
    </xf>
    <xf numFmtId="0" fontId="31" fillId="5" borderId="8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5" fillId="5" borderId="1" xfId="0" applyFont="1" applyFill="1" applyBorder="1" applyAlignment="1"/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0" fontId="0" fillId="5" borderId="0" xfId="0" applyFill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0" fillId="0" borderId="0" xfId="0" applyFill="1" applyAlignment="1"/>
    <xf numFmtId="165" fontId="7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0" fillId="0" borderId="1" xfId="2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4" fillId="6" borderId="15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24" fillId="6" borderId="16" xfId="0" applyFont="1" applyFill="1" applyBorder="1" applyAlignment="1">
      <alignment horizontal="center" wrapText="1"/>
    </xf>
    <xf numFmtId="0" fontId="25" fillId="0" borderId="0" xfId="0" applyFont="1" applyAlignment="1"/>
    <xf numFmtId="0" fontId="25" fillId="0" borderId="13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/>
    <xf numFmtId="0" fontId="25" fillId="2" borderId="0" xfId="0" applyFont="1" applyFill="1" applyAlignment="1"/>
    <xf numFmtId="0" fontId="24" fillId="6" borderId="6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164" fontId="25" fillId="0" borderId="1" xfId="1" applyFont="1" applyFill="1" applyBorder="1" applyAlignment="1">
      <alignment horizontal="center" wrapText="1"/>
    </xf>
    <xf numFmtId="166" fontId="25" fillId="0" borderId="1" xfId="1" applyNumberFormat="1" applyFont="1" applyFill="1" applyBorder="1" applyAlignment="1">
      <alignment horizontal="center" wrapText="1"/>
    </xf>
    <xf numFmtId="0" fontId="25" fillId="0" borderId="0" xfId="0" applyFont="1" applyFill="1" applyAlignment="1"/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left" wrapText="1"/>
    </xf>
    <xf numFmtId="0" fontId="25" fillId="2" borderId="17" xfId="0" applyFont="1" applyFill="1" applyBorder="1" applyAlignment="1"/>
    <xf numFmtId="164" fontId="25" fillId="2" borderId="13" xfId="1" applyFont="1" applyFill="1" applyBorder="1" applyAlignment="1">
      <alignment wrapText="1"/>
    </xf>
    <xf numFmtId="164" fontId="25" fillId="0" borderId="1" xfId="1" applyFont="1" applyBorder="1" applyAlignment="1">
      <alignment wrapText="1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8" borderId="1" xfId="0" applyFont="1" applyFill="1" applyBorder="1" applyAlignment="1">
      <alignment horizontal="left" wrapText="1"/>
    </xf>
    <xf numFmtId="0" fontId="25" fillId="8" borderId="1" xfId="0" applyFont="1" applyFill="1" applyBorder="1" applyAlignment="1"/>
    <xf numFmtId="0" fontId="25" fillId="8" borderId="0" xfId="0" applyFont="1" applyFill="1" applyAlignment="1"/>
    <xf numFmtId="165" fontId="25" fillId="0" borderId="1" xfId="0" applyNumberFormat="1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2" borderId="6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2" borderId="1" xfId="0" applyFont="1" applyFill="1" applyBorder="1" applyAlignment="1"/>
    <xf numFmtId="0" fontId="25" fillId="2" borderId="6" xfId="0" applyFont="1" applyFill="1" applyBorder="1" applyAlignment="1"/>
    <xf numFmtId="0" fontId="14" fillId="5" borderId="1" xfId="0" applyFont="1" applyFill="1" applyBorder="1" applyAlignment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164" fontId="12" fillId="5" borderId="1" xfId="0" applyNumberFormat="1" applyFont="1" applyFill="1" applyBorder="1" applyAlignment="1"/>
    <xf numFmtId="14" fontId="0" fillId="0" borderId="1" xfId="0" applyNumberFormat="1" applyBorder="1" applyAlignment="1"/>
    <xf numFmtId="165" fontId="11" fillId="5" borderId="1" xfId="0" applyNumberFormat="1" applyFont="1" applyFill="1" applyBorder="1" applyAlignment="1"/>
    <xf numFmtId="0" fontId="0" fillId="5" borderId="1" xfId="0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26" fillId="0" borderId="1" xfId="1" applyNumberFormat="1" applyFont="1" applyBorder="1" applyAlignment="1">
      <alignment horizontal="center" wrapText="1"/>
    </xf>
    <xf numFmtId="165" fontId="25" fillId="0" borderId="1" xfId="1" applyNumberFormat="1" applyFont="1" applyBorder="1" applyAlignment="1">
      <alignment horizontal="center" wrapText="1"/>
    </xf>
    <xf numFmtId="167" fontId="25" fillId="0" borderId="1" xfId="1" applyNumberFormat="1" applyFont="1" applyBorder="1" applyAlignment="1">
      <alignment horizontal="center" wrapText="1"/>
    </xf>
    <xf numFmtId="0" fontId="20" fillId="0" borderId="1" xfId="5" applyFont="1" applyFill="1" applyBorder="1" applyAlignment="1">
      <alignment horizontal="center"/>
    </xf>
    <xf numFmtId="165" fontId="2" fillId="2" borderId="1" xfId="0" applyNumberFormat="1" applyFont="1" applyFill="1" applyBorder="1" applyAlignment="1"/>
    <xf numFmtId="165" fontId="2" fillId="2" borderId="14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165" fontId="14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165" fontId="2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2" fillId="5" borderId="1" xfId="0" applyFont="1" applyFill="1" applyBorder="1" applyAlignment="1"/>
    <xf numFmtId="0" fontId="0" fillId="3" borderId="0" xfId="0" applyFill="1" applyAlignment="1"/>
    <xf numFmtId="0" fontId="20" fillId="0" borderId="1" xfId="0" applyFont="1" applyBorder="1" applyAlignment="1">
      <alignment wrapText="1"/>
    </xf>
    <xf numFmtId="0" fontId="0" fillId="2" borderId="0" xfId="0" applyFill="1" applyAlignment="1"/>
    <xf numFmtId="49" fontId="7" fillId="0" borderId="1" xfId="0" applyNumberFormat="1" applyFont="1" applyBorder="1" applyAlignment="1"/>
    <xf numFmtId="165" fontId="7" fillId="0" borderId="8" xfId="0" applyNumberFormat="1" applyFont="1" applyBorder="1" applyAlignment="1">
      <alignment horizontal="center"/>
    </xf>
    <xf numFmtId="0" fontId="33" fillId="2" borderId="1" xfId="0" applyFont="1" applyFill="1" applyBorder="1" applyAlignment="1"/>
    <xf numFmtId="165" fontId="34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justify"/>
    </xf>
    <xf numFmtId="0" fontId="33" fillId="2" borderId="1" xfId="0" applyFont="1" applyFill="1" applyBorder="1" applyAlignment="1">
      <alignment horizontal="center"/>
    </xf>
    <xf numFmtId="0" fontId="37" fillId="5" borderId="6" xfId="0" applyFont="1" applyFill="1" applyBorder="1" applyAlignment="1">
      <alignment horizontal="center"/>
    </xf>
    <xf numFmtId="0" fontId="37" fillId="5" borderId="8" xfId="0" applyFont="1" applyFill="1" applyBorder="1" applyAlignment="1">
      <alignment horizontal="center"/>
    </xf>
    <xf numFmtId="0" fontId="36" fillId="5" borderId="1" xfId="0" applyFont="1" applyFill="1" applyBorder="1" applyAlignment="1"/>
    <xf numFmtId="165" fontId="37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0" fillId="0" borderId="14" xfId="0" applyFont="1" applyBorder="1" applyAlignment="1">
      <alignment horizontal="justify"/>
    </xf>
  </cellXfs>
  <cellStyles count="8">
    <cellStyle name="Обычный" xfId="0" builtinId="0"/>
    <cellStyle name="Обычный 10" xfId="4"/>
    <cellStyle name="Обычный 2 2" xfId="7"/>
    <cellStyle name="Обычный 9" xfId="3"/>
    <cellStyle name="Обычный_осінь-зима-2007" xfId="6"/>
    <cellStyle name="Обычный_проект 010116" xfId="2"/>
    <cellStyle name="Стиль 1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view="pageBreakPreview" topLeftCell="A221" zoomScale="90" zoomScaleNormal="100" zoomScaleSheetLayoutView="90" workbookViewId="0">
      <selection activeCell="F240" sqref="F240"/>
    </sheetView>
  </sheetViews>
  <sheetFormatPr defaultRowHeight="14.4" x14ac:dyDescent="0.3"/>
  <cols>
    <col min="1" max="1" width="7.44140625" style="115" customWidth="1"/>
    <col min="2" max="2" width="40.33203125" style="117" customWidth="1"/>
    <col min="3" max="3" width="8.88671875" style="118"/>
    <col min="4" max="4" width="10.5546875" style="118" customWidth="1"/>
    <col min="5" max="5" width="14.88671875" style="118" customWidth="1"/>
    <col min="6" max="6" width="15.44140625" style="118" customWidth="1"/>
    <col min="7" max="7" width="14.6640625" style="115" bestFit="1" customWidth="1"/>
    <col min="8" max="8" width="18" style="115" customWidth="1"/>
    <col min="9" max="9" width="13.88671875" style="115" bestFit="1" customWidth="1"/>
    <col min="10" max="10" width="15.109375" style="115" customWidth="1"/>
    <col min="11" max="11" width="24.6640625" style="115" customWidth="1"/>
    <col min="12" max="12" width="13.88671875" style="115" customWidth="1"/>
    <col min="13" max="16384" width="8.88671875" style="115"/>
  </cols>
  <sheetData>
    <row r="1" spans="1:12" ht="17.399999999999999" x14ac:dyDescent="0.3">
      <c r="A1" s="113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7.399999999999999" x14ac:dyDescent="0.3">
      <c r="A2" s="116" t="s">
        <v>316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 thickBot="1" x14ac:dyDescent="0.35"/>
    <row r="4" spans="1:12" ht="17.25" customHeight="1" thickTop="1" thickBot="1" x14ac:dyDescent="0.35">
      <c r="A4" s="119" t="s">
        <v>5</v>
      </c>
      <c r="B4" s="120" t="s">
        <v>6</v>
      </c>
      <c r="C4" s="120" t="s">
        <v>7</v>
      </c>
      <c r="D4" s="120" t="s">
        <v>8</v>
      </c>
      <c r="E4" s="120" t="s">
        <v>9</v>
      </c>
      <c r="F4" s="120" t="s">
        <v>10</v>
      </c>
      <c r="G4" s="121" t="s">
        <v>11</v>
      </c>
      <c r="H4" s="122"/>
      <c r="I4" s="122"/>
      <c r="J4" s="122"/>
      <c r="K4" s="122"/>
      <c r="L4" s="123" t="s">
        <v>21</v>
      </c>
    </row>
    <row r="5" spans="1:12" ht="31.8" thickBot="1" x14ac:dyDescent="0.35">
      <c r="A5" s="124"/>
      <c r="B5" s="124"/>
      <c r="C5" s="124"/>
      <c r="D5" s="124"/>
      <c r="E5" s="124"/>
      <c r="F5" s="124"/>
      <c r="G5" s="125" t="s">
        <v>22</v>
      </c>
      <c r="H5" s="125" t="s">
        <v>12</v>
      </c>
      <c r="I5" s="125" t="s">
        <v>13</v>
      </c>
      <c r="J5" s="125" t="s">
        <v>14</v>
      </c>
      <c r="K5" s="126" t="s">
        <v>15</v>
      </c>
      <c r="L5" s="127"/>
    </row>
    <row r="6" spans="1:12" ht="18" x14ac:dyDescent="0.35">
      <c r="A6" s="82" t="s">
        <v>186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1:12" ht="15.75" customHeight="1" x14ac:dyDescent="0.3">
      <c r="A7" s="106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9"/>
    </row>
    <row r="8" spans="1:12" ht="28.2" x14ac:dyDescent="0.3">
      <c r="A8" s="2" t="s">
        <v>1</v>
      </c>
      <c r="B8" s="4" t="s">
        <v>38</v>
      </c>
      <c r="C8" s="5" t="s">
        <v>26</v>
      </c>
      <c r="D8" s="128">
        <v>4</v>
      </c>
      <c r="E8" s="129" t="s">
        <v>27</v>
      </c>
      <c r="F8" s="129" t="s">
        <v>36</v>
      </c>
      <c r="G8" s="130">
        <v>0</v>
      </c>
      <c r="H8" s="130">
        <v>0</v>
      </c>
      <c r="I8" s="130">
        <v>0</v>
      </c>
      <c r="J8" s="130">
        <v>0</v>
      </c>
      <c r="K8" s="131">
        <v>0</v>
      </c>
      <c r="L8" s="9" t="s">
        <v>116</v>
      </c>
    </row>
    <row r="9" spans="1:12" ht="42" x14ac:dyDescent="0.3">
      <c r="A9" s="2" t="s">
        <v>23</v>
      </c>
      <c r="B9" s="4" t="s">
        <v>28</v>
      </c>
      <c r="C9" s="5" t="s">
        <v>29</v>
      </c>
      <c r="D9" s="128">
        <v>46</v>
      </c>
      <c r="E9" s="129" t="s">
        <v>27</v>
      </c>
      <c r="F9" s="129" t="s">
        <v>105</v>
      </c>
      <c r="G9" s="130">
        <v>5</v>
      </c>
      <c r="H9" s="130">
        <v>0</v>
      </c>
      <c r="I9" s="130">
        <v>0</v>
      </c>
      <c r="J9" s="130">
        <v>0</v>
      </c>
      <c r="K9" s="131">
        <v>5</v>
      </c>
      <c r="L9" s="9" t="s">
        <v>116</v>
      </c>
    </row>
    <row r="10" spans="1:12" ht="28.2" x14ac:dyDescent="0.3">
      <c r="A10" s="2" t="s">
        <v>24</v>
      </c>
      <c r="B10" s="4" t="s">
        <v>30</v>
      </c>
      <c r="C10" s="5" t="s">
        <v>31</v>
      </c>
      <c r="D10" s="128">
        <v>4</v>
      </c>
      <c r="E10" s="129" t="s">
        <v>27</v>
      </c>
      <c r="F10" s="129" t="s">
        <v>36</v>
      </c>
      <c r="G10" s="130">
        <v>0</v>
      </c>
      <c r="H10" s="130">
        <v>0</v>
      </c>
      <c r="I10" s="130">
        <v>0</v>
      </c>
      <c r="J10" s="130">
        <v>0</v>
      </c>
      <c r="K10" s="131">
        <v>0</v>
      </c>
      <c r="L10" s="9" t="s">
        <v>74</v>
      </c>
    </row>
    <row r="11" spans="1:12" ht="42" x14ac:dyDescent="0.3">
      <c r="A11" s="2" t="s">
        <v>25</v>
      </c>
      <c r="B11" s="4" t="s">
        <v>32</v>
      </c>
      <c r="C11" s="5" t="s">
        <v>33</v>
      </c>
      <c r="D11" s="128">
        <v>6</v>
      </c>
      <c r="E11" s="129" t="s">
        <v>27</v>
      </c>
      <c r="F11" s="129"/>
      <c r="G11" s="130">
        <v>58</v>
      </c>
      <c r="H11" s="130">
        <v>0</v>
      </c>
      <c r="I11" s="130">
        <v>0</v>
      </c>
      <c r="J11" s="130">
        <v>0</v>
      </c>
      <c r="K11" s="131">
        <v>58</v>
      </c>
      <c r="L11" s="9" t="s">
        <v>116</v>
      </c>
    </row>
    <row r="12" spans="1:12" ht="42" x14ac:dyDescent="0.3">
      <c r="A12" s="2" t="s">
        <v>35</v>
      </c>
      <c r="B12" s="4" t="s">
        <v>34</v>
      </c>
      <c r="C12" s="5" t="s">
        <v>26</v>
      </c>
      <c r="D12" s="5">
        <v>2</v>
      </c>
      <c r="E12" s="7" t="s">
        <v>27</v>
      </c>
      <c r="F12" s="7" t="s">
        <v>36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9" t="s">
        <v>116</v>
      </c>
    </row>
    <row r="13" spans="1:12" x14ac:dyDescent="0.3">
      <c r="A13" s="3" t="s">
        <v>15</v>
      </c>
      <c r="B13" s="132"/>
      <c r="C13" s="6"/>
      <c r="D13" s="6"/>
      <c r="E13" s="6"/>
      <c r="F13" s="6"/>
      <c r="G13" s="6">
        <f>SUM(G8:G12)</f>
        <v>63</v>
      </c>
      <c r="H13" s="6">
        <f t="shared" ref="H13:J13" si="0">SUM(H8:H12)</f>
        <v>0</v>
      </c>
      <c r="I13" s="6">
        <f t="shared" si="0"/>
        <v>0</v>
      </c>
      <c r="J13" s="6">
        <f t="shared" si="0"/>
        <v>0</v>
      </c>
      <c r="K13" s="8">
        <f>SUM(K8:K12)</f>
        <v>63</v>
      </c>
      <c r="L13" s="17"/>
    </row>
    <row r="14" spans="1:12" ht="15.6" x14ac:dyDescent="0.3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</row>
    <row r="15" spans="1:12" ht="28.2" x14ac:dyDescent="0.3">
      <c r="A15" s="2" t="s">
        <v>125</v>
      </c>
      <c r="B15" s="4" t="s">
        <v>40</v>
      </c>
      <c r="C15" s="5" t="s">
        <v>41</v>
      </c>
      <c r="D15" s="128">
        <v>240</v>
      </c>
      <c r="E15" s="7" t="s">
        <v>27</v>
      </c>
      <c r="F15" s="133"/>
      <c r="G15" s="134">
        <v>30</v>
      </c>
      <c r="H15" s="130">
        <v>0</v>
      </c>
      <c r="I15" s="130">
        <v>0</v>
      </c>
      <c r="J15" s="130">
        <v>0</v>
      </c>
      <c r="K15" s="131">
        <v>30</v>
      </c>
      <c r="L15" s="9" t="s">
        <v>116</v>
      </c>
    </row>
    <row r="16" spans="1:12" ht="28.2" x14ac:dyDescent="0.3">
      <c r="A16" s="2" t="s">
        <v>188</v>
      </c>
      <c r="B16" s="4" t="s">
        <v>43</v>
      </c>
      <c r="C16" s="5" t="s">
        <v>41</v>
      </c>
      <c r="D16" s="128" t="s">
        <v>60</v>
      </c>
      <c r="E16" s="7" t="s">
        <v>27</v>
      </c>
      <c r="F16" s="133"/>
      <c r="G16" s="134">
        <v>0</v>
      </c>
      <c r="H16" s="130">
        <v>0</v>
      </c>
      <c r="I16" s="130">
        <v>0</v>
      </c>
      <c r="J16" s="130">
        <v>0</v>
      </c>
      <c r="K16" s="131">
        <v>0</v>
      </c>
      <c r="L16" s="9" t="s">
        <v>116</v>
      </c>
    </row>
    <row r="17" spans="1:12" ht="28.2" x14ac:dyDescent="0.3">
      <c r="A17" s="2" t="s">
        <v>39</v>
      </c>
      <c r="B17" s="4" t="s">
        <v>45</v>
      </c>
      <c r="C17" s="5" t="s">
        <v>41</v>
      </c>
      <c r="D17" s="128" t="s">
        <v>59</v>
      </c>
      <c r="E17" s="7" t="s">
        <v>27</v>
      </c>
      <c r="F17" s="133"/>
      <c r="G17" s="134">
        <v>8</v>
      </c>
      <c r="H17" s="130">
        <v>0</v>
      </c>
      <c r="I17" s="130">
        <v>0</v>
      </c>
      <c r="J17" s="130">
        <v>0</v>
      </c>
      <c r="K17" s="131">
        <v>8</v>
      </c>
      <c r="L17" s="9" t="s">
        <v>116</v>
      </c>
    </row>
    <row r="18" spans="1:12" ht="42" x14ac:dyDescent="0.3">
      <c r="A18" s="2" t="s">
        <v>42</v>
      </c>
      <c r="B18" s="4" t="s">
        <v>47</v>
      </c>
      <c r="C18" s="5" t="s">
        <v>48</v>
      </c>
      <c r="D18" s="128">
        <v>3</v>
      </c>
      <c r="E18" s="7" t="s">
        <v>27</v>
      </c>
      <c r="F18" s="133"/>
      <c r="G18" s="135">
        <v>1.5</v>
      </c>
      <c r="H18" s="130">
        <v>0</v>
      </c>
      <c r="I18" s="130">
        <v>0</v>
      </c>
      <c r="J18" s="130">
        <v>0</v>
      </c>
      <c r="K18" s="131">
        <v>1.5</v>
      </c>
      <c r="L18" s="9" t="s">
        <v>187</v>
      </c>
    </row>
    <row r="19" spans="1:12" x14ac:dyDescent="0.3">
      <c r="A19" s="2" t="s">
        <v>44</v>
      </c>
      <c r="B19" s="4" t="s">
        <v>50</v>
      </c>
      <c r="C19" s="5"/>
      <c r="D19" s="5"/>
      <c r="E19" s="7"/>
      <c r="F19" s="133"/>
      <c r="G19" s="7"/>
      <c r="H19" s="130">
        <v>0</v>
      </c>
      <c r="I19" s="130">
        <v>0</v>
      </c>
      <c r="J19" s="130">
        <v>0</v>
      </c>
      <c r="K19" s="5"/>
      <c r="L19" s="9"/>
    </row>
    <row r="20" spans="1:12" ht="28.2" x14ac:dyDescent="0.3">
      <c r="A20" s="2"/>
      <c r="B20" s="4" t="s">
        <v>51</v>
      </c>
      <c r="C20" s="5" t="s">
        <v>52</v>
      </c>
      <c r="D20" s="5">
        <v>12000</v>
      </c>
      <c r="E20" s="7" t="s">
        <v>27</v>
      </c>
      <c r="F20" s="133"/>
      <c r="G20" s="134">
        <v>108</v>
      </c>
      <c r="H20" s="130">
        <v>0</v>
      </c>
      <c r="I20" s="130">
        <v>0</v>
      </c>
      <c r="J20" s="130">
        <v>0</v>
      </c>
      <c r="K20" s="131">
        <v>108</v>
      </c>
      <c r="L20" s="9"/>
    </row>
    <row r="21" spans="1:12" ht="28.2" x14ac:dyDescent="0.3">
      <c r="A21" s="2"/>
      <c r="B21" s="4" t="s">
        <v>53</v>
      </c>
      <c r="C21" s="5" t="s">
        <v>52</v>
      </c>
      <c r="D21" s="5">
        <v>2000</v>
      </c>
      <c r="E21" s="7" t="s">
        <v>27</v>
      </c>
      <c r="F21" s="133"/>
      <c r="G21" s="134">
        <v>60</v>
      </c>
      <c r="H21" s="130">
        <v>0</v>
      </c>
      <c r="I21" s="130">
        <v>0</v>
      </c>
      <c r="J21" s="130">
        <v>0</v>
      </c>
      <c r="K21" s="131">
        <v>60</v>
      </c>
      <c r="L21" s="9"/>
    </row>
    <row r="22" spans="1:12" ht="28.2" x14ac:dyDescent="0.3">
      <c r="A22" s="2"/>
      <c r="B22" s="4" t="s">
        <v>54</v>
      </c>
      <c r="C22" s="5" t="s">
        <v>52</v>
      </c>
      <c r="D22" s="5">
        <v>2000</v>
      </c>
      <c r="E22" s="7" t="s">
        <v>27</v>
      </c>
      <c r="F22" s="133"/>
      <c r="G22" s="134">
        <v>24</v>
      </c>
      <c r="H22" s="130">
        <v>0</v>
      </c>
      <c r="I22" s="130">
        <v>0</v>
      </c>
      <c r="J22" s="130">
        <v>0</v>
      </c>
      <c r="K22" s="131">
        <v>24</v>
      </c>
      <c r="L22" s="9"/>
    </row>
    <row r="23" spans="1:12" ht="28.2" x14ac:dyDescent="0.3">
      <c r="A23" s="2"/>
      <c r="B23" s="4" t="s">
        <v>55</v>
      </c>
      <c r="C23" s="5" t="s">
        <v>52</v>
      </c>
      <c r="D23" s="5">
        <v>1200</v>
      </c>
      <c r="E23" s="7" t="s">
        <v>27</v>
      </c>
      <c r="F23" s="133"/>
      <c r="G23" s="134">
        <v>42</v>
      </c>
      <c r="H23" s="130">
        <v>0</v>
      </c>
      <c r="I23" s="130">
        <v>0</v>
      </c>
      <c r="J23" s="130">
        <v>0</v>
      </c>
      <c r="K23" s="131">
        <v>42</v>
      </c>
      <c r="L23" s="9"/>
    </row>
    <row r="24" spans="1:12" ht="28.2" x14ac:dyDescent="0.3">
      <c r="A24" s="2"/>
      <c r="B24" s="4" t="s">
        <v>56</v>
      </c>
      <c r="C24" s="5" t="s">
        <v>52</v>
      </c>
      <c r="D24" s="5">
        <v>2000</v>
      </c>
      <c r="E24" s="7" t="s">
        <v>27</v>
      </c>
      <c r="F24" s="133"/>
      <c r="G24" s="134">
        <v>24</v>
      </c>
      <c r="H24" s="130">
        <v>0</v>
      </c>
      <c r="I24" s="130">
        <v>0</v>
      </c>
      <c r="J24" s="130">
        <v>0</v>
      </c>
      <c r="K24" s="131">
        <v>24</v>
      </c>
      <c r="L24" s="9"/>
    </row>
    <row r="25" spans="1:12" ht="28.2" x14ac:dyDescent="0.3">
      <c r="A25" s="2"/>
      <c r="B25" s="4" t="s">
        <v>57</v>
      </c>
      <c r="C25" s="5" t="s">
        <v>58</v>
      </c>
      <c r="D25" s="5">
        <v>200</v>
      </c>
      <c r="E25" s="7" t="s">
        <v>27</v>
      </c>
      <c r="F25" s="133"/>
      <c r="G25" s="134">
        <v>21</v>
      </c>
      <c r="H25" s="130">
        <v>0</v>
      </c>
      <c r="I25" s="130">
        <v>0</v>
      </c>
      <c r="J25" s="130">
        <v>0</v>
      </c>
      <c r="K25" s="131">
        <v>21</v>
      </c>
      <c r="L25" s="9"/>
    </row>
    <row r="26" spans="1:12" x14ac:dyDescent="0.3">
      <c r="A26" s="3" t="s">
        <v>15</v>
      </c>
      <c r="B26" s="132"/>
      <c r="C26" s="6"/>
      <c r="D26" s="6"/>
      <c r="E26" s="6"/>
      <c r="F26" s="6">
        <v>0</v>
      </c>
      <c r="G26" s="8">
        <f>SUM(G15:G25)</f>
        <v>318.5</v>
      </c>
      <c r="H26" s="8">
        <f t="shared" ref="H26:L26" si="1">SUM(H15:H25)</f>
        <v>0</v>
      </c>
      <c r="I26" s="8">
        <f t="shared" si="1"/>
        <v>0</v>
      </c>
      <c r="J26" s="8">
        <f t="shared" si="1"/>
        <v>0</v>
      </c>
      <c r="K26" s="8">
        <f t="shared" si="1"/>
        <v>318.5</v>
      </c>
      <c r="L26" s="8">
        <f t="shared" si="1"/>
        <v>0</v>
      </c>
    </row>
    <row r="27" spans="1:12" ht="15.6" x14ac:dyDescent="0.3">
      <c r="A27" s="101" t="s">
        <v>18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</row>
    <row r="28" spans="1:12" ht="60" customHeight="1" x14ac:dyDescent="0.3">
      <c r="A28" s="2" t="s">
        <v>2</v>
      </c>
      <c r="B28" s="136" t="s">
        <v>189</v>
      </c>
      <c r="C28" s="7" t="s">
        <v>41</v>
      </c>
      <c r="D28" s="7">
        <v>1</v>
      </c>
      <c r="E28" s="7" t="s">
        <v>27</v>
      </c>
      <c r="F28" s="7"/>
      <c r="G28" s="7"/>
      <c r="H28" s="7"/>
      <c r="I28" s="7">
        <v>135</v>
      </c>
      <c r="J28" s="7"/>
      <c r="K28" s="7">
        <v>135</v>
      </c>
      <c r="L28" s="72"/>
    </row>
    <row r="29" spans="1:12" ht="88.8" customHeight="1" x14ac:dyDescent="0.3">
      <c r="A29" s="2" t="s">
        <v>193</v>
      </c>
      <c r="B29" s="136" t="s">
        <v>190</v>
      </c>
      <c r="C29" s="7" t="s">
        <v>41</v>
      </c>
      <c r="D29" s="7">
        <v>1</v>
      </c>
      <c r="E29" s="7" t="s">
        <v>27</v>
      </c>
      <c r="F29" s="7"/>
      <c r="G29" s="7"/>
      <c r="H29" s="7"/>
      <c r="I29" s="7">
        <v>7.8</v>
      </c>
      <c r="J29" s="7"/>
      <c r="K29" s="7">
        <v>7.8</v>
      </c>
      <c r="L29" s="72"/>
    </row>
    <row r="30" spans="1:12" ht="126" customHeight="1" x14ac:dyDescent="0.3">
      <c r="A30" s="2" t="s">
        <v>194</v>
      </c>
      <c r="B30" s="136" t="s">
        <v>191</v>
      </c>
      <c r="C30" s="7" t="s">
        <v>192</v>
      </c>
      <c r="D30" s="7">
        <v>1</v>
      </c>
      <c r="E30" s="7" t="s">
        <v>27</v>
      </c>
      <c r="F30" s="7"/>
      <c r="G30" s="7"/>
      <c r="H30" s="7"/>
      <c r="I30" s="7">
        <v>750</v>
      </c>
      <c r="J30" s="7">
        <v>1100</v>
      </c>
      <c r="K30" s="7">
        <v>1850</v>
      </c>
      <c r="L30" s="72" t="s">
        <v>74</v>
      </c>
    </row>
    <row r="31" spans="1:12" x14ac:dyDescent="0.3">
      <c r="A31" s="3" t="s">
        <v>15</v>
      </c>
      <c r="B31" s="132"/>
      <c r="C31" s="6"/>
      <c r="D31" s="6"/>
      <c r="E31" s="6"/>
      <c r="F31" s="6"/>
      <c r="G31" s="15">
        <v>0</v>
      </c>
      <c r="H31" s="15"/>
      <c r="I31" s="15">
        <f t="shared" ref="I31:J31" si="2">I30+I29+I28</f>
        <v>892.8</v>
      </c>
      <c r="J31" s="15">
        <f t="shared" si="2"/>
        <v>1100</v>
      </c>
      <c r="K31" s="15">
        <f>K30+K29+K28</f>
        <v>1992.8</v>
      </c>
      <c r="L31" s="17"/>
    </row>
    <row r="32" spans="1:12" ht="15.6" x14ac:dyDescent="0.3">
      <c r="A32" s="101" t="s">
        <v>19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</row>
    <row r="33" spans="1:12" ht="31.2" x14ac:dyDescent="0.3">
      <c r="A33" s="2" t="s">
        <v>3</v>
      </c>
      <c r="B33" s="13" t="s">
        <v>195</v>
      </c>
      <c r="C33" s="5" t="s">
        <v>61</v>
      </c>
      <c r="D33" s="5">
        <v>1</v>
      </c>
      <c r="E33" s="7" t="s">
        <v>27</v>
      </c>
      <c r="F33" s="137"/>
      <c r="G33" s="138">
        <v>1450</v>
      </c>
      <c r="H33" s="131">
        <v>0</v>
      </c>
      <c r="I33" s="131">
        <v>0</v>
      </c>
      <c r="J33" s="131">
        <v>0</v>
      </c>
      <c r="K33" s="131">
        <v>1450</v>
      </c>
      <c r="L33" s="22" t="s">
        <v>129</v>
      </c>
    </row>
    <row r="34" spans="1:12" ht="93.6" x14ac:dyDescent="0.3">
      <c r="A34" s="2" t="s">
        <v>62</v>
      </c>
      <c r="B34" s="13" t="s">
        <v>196</v>
      </c>
      <c r="C34" s="137" t="s">
        <v>61</v>
      </c>
      <c r="D34" s="137">
        <v>1</v>
      </c>
      <c r="E34" s="7" t="s">
        <v>27</v>
      </c>
      <c r="F34" s="137"/>
      <c r="G34" s="138">
        <v>1199.4000000000001</v>
      </c>
      <c r="H34" s="131">
        <v>0</v>
      </c>
      <c r="I34" s="131">
        <v>0</v>
      </c>
      <c r="J34" s="131">
        <v>0</v>
      </c>
      <c r="K34" s="131">
        <v>1199.4000000000001</v>
      </c>
      <c r="L34" s="22" t="s">
        <v>187</v>
      </c>
    </row>
    <row r="35" spans="1:12" ht="31.2" x14ac:dyDescent="0.3">
      <c r="A35" s="2" t="s">
        <v>63</v>
      </c>
      <c r="B35" s="13" t="s">
        <v>197</v>
      </c>
      <c r="C35" s="137" t="s">
        <v>61</v>
      </c>
      <c r="D35" s="137">
        <v>1</v>
      </c>
      <c r="E35" s="7" t="s">
        <v>27</v>
      </c>
      <c r="F35" s="137"/>
      <c r="G35" s="138">
        <v>1788.9</v>
      </c>
      <c r="H35" s="131">
        <v>0</v>
      </c>
      <c r="I35" s="131">
        <v>0</v>
      </c>
      <c r="J35" s="131">
        <v>0</v>
      </c>
      <c r="K35" s="131">
        <v>1788.9</v>
      </c>
      <c r="L35" s="22" t="s">
        <v>187</v>
      </c>
    </row>
    <row r="36" spans="1:12" x14ac:dyDescent="0.3">
      <c r="A36" s="3" t="s">
        <v>15</v>
      </c>
      <c r="B36" s="132"/>
      <c r="C36" s="6"/>
      <c r="D36" s="6"/>
      <c r="E36" s="6"/>
      <c r="F36" s="139"/>
      <c r="G36" s="8">
        <f>SUM(G33:G35)</f>
        <v>4438.3</v>
      </c>
      <c r="H36" s="8">
        <f>SUM(H33:H35)</f>
        <v>0</v>
      </c>
      <c r="I36" s="8">
        <f t="shared" ref="I36:K36" si="3">SUM(I33:I35)</f>
        <v>0</v>
      </c>
      <c r="J36" s="8">
        <f t="shared" si="3"/>
        <v>0</v>
      </c>
      <c r="K36" s="8">
        <f t="shared" si="3"/>
        <v>4438.3</v>
      </c>
      <c r="L36" s="17"/>
    </row>
    <row r="37" spans="1:12" ht="15.6" x14ac:dyDescent="0.3">
      <c r="A37" s="104" t="s">
        <v>20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x14ac:dyDescent="0.3">
      <c r="A38" s="2" t="s">
        <v>4</v>
      </c>
      <c r="B38" s="10"/>
      <c r="C38" s="5"/>
      <c r="D38" s="5"/>
      <c r="E38" s="7"/>
      <c r="F38" s="5"/>
      <c r="G38" s="5"/>
      <c r="H38" s="131"/>
      <c r="I38" s="131"/>
      <c r="J38" s="131"/>
      <c r="K38" s="5"/>
      <c r="L38" s="137"/>
    </row>
    <row r="39" spans="1:12" x14ac:dyDescent="0.3">
      <c r="A39" s="3" t="s">
        <v>15</v>
      </c>
      <c r="B39" s="132"/>
      <c r="C39" s="6"/>
      <c r="D39" s="3"/>
      <c r="E39" s="3"/>
      <c r="F39" s="3">
        <v>0</v>
      </c>
      <c r="G39" s="3">
        <f>G38</f>
        <v>0</v>
      </c>
      <c r="H39" s="3">
        <v>0</v>
      </c>
      <c r="I39" s="3">
        <v>0</v>
      </c>
      <c r="J39" s="6">
        <v>0</v>
      </c>
      <c r="K39" s="3">
        <f>K38</f>
        <v>0</v>
      </c>
      <c r="L39" s="17"/>
    </row>
    <row r="40" spans="1:12" s="144" customFormat="1" ht="15.6" x14ac:dyDescent="0.3">
      <c r="A40" s="140" t="s">
        <v>65</v>
      </c>
      <c r="B40" s="141"/>
      <c r="C40" s="142"/>
      <c r="D40" s="142"/>
      <c r="E40" s="142"/>
      <c r="F40" s="142">
        <v>0</v>
      </c>
      <c r="G40" s="143">
        <f t="shared" ref="G40:L40" si="4">G39+G36+G26+G13</f>
        <v>4819.8</v>
      </c>
      <c r="H40" s="143">
        <f t="shared" si="4"/>
        <v>0</v>
      </c>
      <c r="I40" s="143">
        <f t="shared" si="4"/>
        <v>0</v>
      </c>
      <c r="J40" s="143">
        <f t="shared" si="4"/>
        <v>0</v>
      </c>
      <c r="K40" s="143">
        <f t="shared" si="4"/>
        <v>4819.8</v>
      </c>
      <c r="L40" s="143">
        <f t="shared" si="4"/>
        <v>0</v>
      </c>
    </row>
    <row r="41" spans="1:12" ht="18" x14ac:dyDescent="0.35">
      <c r="A41" s="82" t="s">
        <v>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5.6" x14ac:dyDescent="0.3">
      <c r="A42" s="106" t="s">
        <v>16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9"/>
    </row>
    <row r="43" spans="1:12" ht="42" x14ac:dyDescent="0.3">
      <c r="A43" s="2" t="s">
        <v>1</v>
      </c>
      <c r="B43" s="4" t="s">
        <v>198</v>
      </c>
      <c r="C43" s="12"/>
      <c r="D43" s="12"/>
      <c r="E43" s="4" t="s">
        <v>66</v>
      </c>
      <c r="F43" s="12"/>
      <c r="G43" s="131">
        <v>10</v>
      </c>
      <c r="H43" s="131">
        <v>0</v>
      </c>
      <c r="I43" s="131">
        <v>0</v>
      </c>
      <c r="J43" s="131">
        <v>0</v>
      </c>
      <c r="K43" s="131">
        <v>10</v>
      </c>
      <c r="L43" s="4" t="s">
        <v>199</v>
      </c>
    </row>
    <row r="44" spans="1:12" ht="42" x14ac:dyDescent="0.3">
      <c r="A44" s="2" t="s">
        <v>23</v>
      </c>
      <c r="B44" s="4" t="s">
        <v>200</v>
      </c>
      <c r="C44" s="12"/>
      <c r="D44" s="12"/>
      <c r="E44" s="4" t="s">
        <v>66</v>
      </c>
      <c r="F44" s="12"/>
      <c r="G44" s="131">
        <v>20</v>
      </c>
      <c r="H44" s="131">
        <v>0</v>
      </c>
      <c r="I44" s="131">
        <v>0</v>
      </c>
      <c r="J44" s="131">
        <v>0</v>
      </c>
      <c r="K44" s="131">
        <v>20</v>
      </c>
      <c r="L44" s="4" t="s">
        <v>199</v>
      </c>
    </row>
    <row r="45" spans="1:12" ht="55.8" x14ac:dyDescent="0.3">
      <c r="A45" s="2" t="s">
        <v>24</v>
      </c>
      <c r="B45" s="4" t="s">
        <v>201</v>
      </c>
      <c r="C45" s="12"/>
      <c r="D45" s="12"/>
      <c r="E45" s="4" t="s">
        <v>66</v>
      </c>
      <c r="F45" s="12"/>
      <c r="G45" s="131"/>
      <c r="H45" s="131">
        <v>0</v>
      </c>
      <c r="I45" s="131">
        <v>0</v>
      </c>
      <c r="J45" s="131">
        <v>0</v>
      </c>
      <c r="K45" s="131"/>
      <c r="L45" s="4" t="s">
        <v>199</v>
      </c>
    </row>
    <row r="46" spans="1:12" ht="42" x14ac:dyDescent="0.3">
      <c r="A46" s="2" t="s">
        <v>25</v>
      </c>
      <c r="B46" s="4" t="s">
        <v>202</v>
      </c>
      <c r="C46" s="12"/>
      <c r="D46" s="12"/>
      <c r="E46" s="4" t="s">
        <v>66</v>
      </c>
      <c r="F46" s="12"/>
      <c r="G46" s="131"/>
      <c r="H46" s="131">
        <v>0</v>
      </c>
      <c r="I46" s="131">
        <v>0</v>
      </c>
      <c r="J46" s="131">
        <v>0</v>
      </c>
      <c r="K46" s="131"/>
      <c r="L46" s="4" t="s">
        <v>199</v>
      </c>
    </row>
    <row r="47" spans="1:12" ht="42" x14ac:dyDescent="0.3">
      <c r="A47" s="2" t="s">
        <v>35</v>
      </c>
      <c r="B47" s="4" t="s">
        <v>203</v>
      </c>
      <c r="C47" s="12"/>
      <c r="D47" s="12"/>
      <c r="E47" s="4" t="s">
        <v>66</v>
      </c>
      <c r="F47" s="12"/>
      <c r="G47" s="131"/>
      <c r="H47" s="131">
        <v>0</v>
      </c>
      <c r="I47" s="131">
        <v>0</v>
      </c>
      <c r="J47" s="131">
        <v>0</v>
      </c>
      <c r="K47" s="131"/>
      <c r="L47" s="4" t="s">
        <v>199</v>
      </c>
    </row>
    <row r="48" spans="1:12" x14ac:dyDescent="0.3">
      <c r="A48" s="3" t="s">
        <v>15</v>
      </c>
      <c r="B48" s="3"/>
      <c r="C48" s="15"/>
      <c r="D48" s="15"/>
      <c r="E48" s="15"/>
      <c r="F48" s="15"/>
      <c r="G48" s="8">
        <f>SUM(G43:G47)</f>
        <v>30</v>
      </c>
      <c r="H48" s="8">
        <v>0</v>
      </c>
      <c r="I48" s="8">
        <v>0</v>
      </c>
      <c r="J48" s="8">
        <v>0</v>
      </c>
      <c r="K48" s="8">
        <f>K43+K44+K45+K46+K47</f>
        <v>30</v>
      </c>
      <c r="L48" s="8"/>
    </row>
    <row r="49" spans="1:12" ht="15.6" x14ac:dyDescent="0.3">
      <c r="A49" s="101" t="s">
        <v>17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3"/>
    </row>
    <row r="50" spans="1:12" ht="4.2" customHeight="1" x14ac:dyDescent="0.3">
      <c r="A50" s="2" t="s">
        <v>70</v>
      </c>
      <c r="B50" s="4"/>
      <c r="C50" s="12"/>
      <c r="D50" s="12"/>
      <c r="E50" s="4"/>
      <c r="F50" s="4"/>
      <c r="G50" s="4"/>
      <c r="H50" s="12"/>
      <c r="I50" s="12"/>
      <c r="J50" s="12"/>
      <c r="K50" s="12"/>
      <c r="L50" s="12"/>
    </row>
    <row r="51" spans="1:12" ht="15.6" x14ac:dyDescent="0.3">
      <c r="A51" s="101" t="s">
        <v>18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69.599999999999994" x14ac:dyDescent="0.3">
      <c r="A52" s="2" t="s">
        <v>2</v>
      </c>
      <c r="B52" s="10" t="s">
        <v>204</v>
      </c>
      <c r="C52" s="12"/>
      <c r="D52" s="12"/>
      <c r="E52" s="4" t="s">
        <v>66</v>
      </c>
      <c r="F52" s="12"/>
      <c r="G52" s="5"/>
      <c r="H52" s="5">
        <v>0</v>
      </c>
      <c r="I52" s="5">
        <v>33.299999999999997</v>
      </c>
      <c r="J52" s="5">
        <v>0</v>
      </c>
      <c r="K52" s="5">
        <v>33.299999999999997</v>
      </c>
      <c r="L52" s="4" t="s">
        <v>205</v>
      </c>
    </row>
    <row r="53" spans="1:12" x14ac:dyDescent="0.3">
      <c r="A53" s="3" t="s">
        <v>15</v>
      </c>
      <c r="B53" s="3"/>
      <c r="C53" s="15"/>
      <c r="D53" s="15"/>
      <c r="E53" s="15"/>
      <c r="F53" s="15"/>
      <c r="G53" s="6">
        <v>0</v>
      </c>
      <c r="H53" s="6">
        <v>0</v>
      </c>
      <c r="I53" s="6">
        <v>77.5</v>
      </c>
      <c r="J53" s="6">
        <v>0</v>
      </c>
      <c r="K53" s="6">
        <f>77.5</f>
        <v>77.5</v>
      </c>
      <c r="L53" s="15"/>
    </row>
    <row r="54" spans="1:12" ht="15.6" x14ac:dyDescent="0.3">
      <c r="A54" s="101" t="s">
        <v>19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x14ac:dyDescent="0.3">
      <c r="A55" s="3" t="s">
        <v>15</v>
      </c>
      <c r="B55" s="3"/>
      <c r="C55" s="15"/>
      <c r="D55" s="15"/>
      <c r="E55" s="15"/>
      <c r="F55" s="15"/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/>
    </row>
    <row r="56" spans="1:12" ht="15.6" x14ac:dyDescent="0.3">
      <c r="A56" s="104" t="s">
        <v>20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42" x14ac:dyDescent="0.3">
      <c r="A57" s="2" t="s">
        <v>4</v>
      </c>
      <c r="B57" s="10" t="s">
        <v>206</v>
      </c>
      <c r="C57" s="4"/>
      <c r="D57" s="4"/>
      <c r="E57" s="4" t="s">
        <v>66</v>
      </c>
      <c r="F57" s="4"/>
      <c r="G57" s="4">
        <v>45</v>
      </c>
      <c r="H57" s="4">
        <v>0</v>
      </c>
      <c r="I57" s="4">
        <v>0</v>
      </c>
      <c r="J57" s="4">
        <v>0</v>
      </c>
      <c r="K57" s="4">
        <v>45</v>
      </c>
      <c r="L57" s="4" t="s">
        <v>199</v>
      </c>
    </row>
    <row r="58" spans="1:12" ht="42" x14ac:dyDescent="0.3">
      <c r="A58" s="2" t="s">
        <v>211</v>
      </c>
      <c r="B58" s="10" t="s">
        <v>207</v>
      </c>
      <c r="C58" s="4"/>
      <c r="D58" s="4"/>
      <c r="E58" s="4" t="s">
        <v>66</v>
      </c>
      <c r="F58" s="4"/>
      <c r="G58" s="4"/>
      <c r="H58" s="4">
        <v>0</v>
      </c>
      <c r="I58" s="4">
        <v>0</v>
      </c>
      <c r="J58" s="4">
        <v>0</v>
      </c>
      <c r="K58" s="4"/>
      <c r="L58" s="4" t="s">
        <v>199</v>
      </c>
    </row>
    <row r="59" spans="1:12" ht="42" x14ac:dyDescent="0.3">
      <c r="A59" s="2" t="s">
        <v>212</v>
      </c>
      <c r="B59" s="10" t="s">
        <v>208</v>
      </c>
      <c r="C59" s="4"/>
      <c r="D59" s="4"/>
      <c r="E59" s="4" t="s">
        <v>66</v>
      </c>
      <c r="F59" s="4"/>
      <c r="G59" s="4"/>
      <c r="H59" s="4">
        <v>0</v>
      </c>
      <c r="I59" s="4">
        <v>0</v>
      </c>
      <c r="J59" s="4">
        <v>0</v>
      </c>
      <c r="K59" s="4"/>
      <c r="L59" s="4" t="s">
        <v>199</v>
      </c>
    </row>
    <row r="60" spans="1:12" ht="42" x14ac:dyDescent="0.3">
      <c r="A60" s="2" t="s">
        <v>213</v>
      </c>
      <c r="B60" s="10" t="s">
        <v>209</v>
      </c>
      <c r="C60" s="4"/>
      <c r="D60" s="4"/>
      <c r="E60" s="4" t="s">
        <v>66</v>
      </c>
      <c r="F60" s="4"/>
      <c r="G60" s="4"/>
      <c r="H60" s="4">
        <v>0</v>
      </c>
      <c r="I60" s="4">
        <v>0</v>
      </c>
      <c r="J60" s="4">
        <v>0</v>
      </c>
      <c r="K60" s="4"/>
      <c r="L60" s="4" t="s">
        <v>199</v>
      </c>
    </row>
    <row r="61" spans="1:12" ht="42" x14ac:dyDescent="0.3">
      <c r="A61" s="2" t="s">
        <v>214</v>
      </c>
      <c r="B61" s="10" t="s">
        <v>210</v>
      </c>
      <c r="C61" s="4"/>
      <c r="D61" s="4"/>
      <c r="E61" s="4" t="s">
        <v>66</v>
      </c>
      <c r="F61" s="4"/>
      <c r="G61" s="4"/>
      <c r="H61" s="4">
        <v>0</v>
      </c>
      <c r="I61" s="4">
        <v>0</v>
      </c>
      <c r="J61" s="4">
        <v>0</v>
      </c>
      <c r="K61" s="4"/>
      <c r="L61" s="4" t="s">
        <v>199</v>
      </c>
    </row>
    <row r="62" spans="1:12" x14ac:dyDescent="0.3">
      <c r="A62" s="3" t="s">
        <v>15</v>
      </c>
      <c r="B62" s="3"/>
      <c r="C62" s="15"/>
      <c r="D62" s="16"/>
      <c r="E62" s="16"/>
      <c r="F62" s="16"/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5"/>
    </row>
    <row r="63" spans="1:12" s="144" customFormat="1" ht="15.6" x14ac:dyDescent="0.3">
      <c r="A63" s="105" t="s">
        <v>65</v>
      </c>
      <c r="B63" s="105"/>
      <c r="C63" s="145"/>
      <c r="D63" s="146"/>
      <c r="E63" s="146"/>
      <c r="F63" s="146"/>
      <c r="G63" s="146"/>
      <c r="H63" s="146"/>
      <c r="I63" s="146"/>
      <c r="J63" s="145"/>
      <c r="K63" s="147">
        <f>K53+K48</f>
        <v>107.5</v>
      </c>
      <c r="L63" s="147">
        <f>L53+L48</f>
        <v>0</v>
      </c>
    </row>
    <row r="64" spans="1:12" ht="18" x14ac:dyDescent="0.35">
      <c r="A64" s="82" t="s">
        <v>71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1:13" ht="15.6" x14ac:dyDescent="0.3">
      <c r="A65" s="106" t="s">
        <v>16</v>
      </c>
      <c r="B65" s="107"/>
      <c r="C65" s="107"/>
      <c r="D65" s="107"/>
      <c r="E65" s="107"/>
      <c r="F65" s="107"/>
      <c r="G65" s="108"/>
      <c r="H65" s="107"/>
      <c r="I65" s="107"/>
      <c r="J65" s="107"/>
      <c r="K65" s="107"/>
      <c r="L65" s="109"/>
    </row>
    <row r="66" spans="1:13" ht="62.4" x14ac:dyDescent="0.3">
      <c r="A66" s="2" t="s">
        <v>118</v>
      </c>
      <c r="B66" s="11" t="s">
        <v>72</v>
      </c>
      <c r="C66" s="12"/>
      <c r="D66" s="12"/>
      <c r="E66" s="13" t="s">
        <v>71</v>
      </c>
      <c r="F66" s="13" t="s">
        <v>73</v>
      </c>
      <c r="G66" s="148">
        <v>0</v>
      </c>
      <c r="H66" s="131">
        <v>0</v>
      </c>
      <c r="I66" s="131">
        <v>0</v>
      </c>
      <c r="J66" s="131">
        <v>0</v>
      </c>
      <c r="K66" s="131">
        <v>0</v>
      </c>
      <c r="L66" s="20"/>
      <c r="M66" s="115" t="s">
        <v>74</v>
      </c>
    </row>
    <row r="67" spans="1:13" x14ac:dyDescent="0.3">
      <c r="A67" s="3" t="s">
        <v>15</v>
      </c>
      <c r="B67" s="3"/>
      <c r="C67" s="15"/>
      <c r="D67" s="15"/>
      <c r="E67" s="15"/>
      <c r="F67" s="15"/>
      <c r="G67" s="8">
        <v>0</v>
      </c>
      <c r="H67" s="54">
        <f>SUM(H66:H66)</f>
        <v>0</v>
      </c>
      <c r="I67" s="54">
        <f>SUM(I66:I66)</f>
        <v>0</v>
      </c>
      <c r="J67" s="54">
        <f>SUM(J66:J66)</f>
        <v>0</v>
      </c>
      <c r="K67" s="54">
        <f>SUM(K66:K66)</f>
        <v>0</v>
      </c>
      <c r="L67" s="54">
        <f>SUM(L66:L66)</f>
        <v>0</v>
      </c>
    </row>
    <row r="68" spans="1:13" ht="15.6" x14ac:dyDescent="0.3">
      <c r="A68" s="101" t="s">
        <v>17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3"/>
    </row>
    <row r="69" spans="1:13" ht="62.4" x14ac:dyDescent="0.3">
      <c r="A69" s="2" t="s">
        <v>125</v>
      </c>
      <c r="B69" s="18" t="s">
        <v>75</v>
      </c>
      <c r="C69" s="12"/>
      <c r="D69" s="12"/>
      <c r="E69" s="13" t="s">
        <v>71</v>
      </c>
      <c r="F69" s="19"/>
      <c r="G69" s="149">
        <v>40</v>
      </c>
      <c r="H69" s="150">
        <v>0</v>
      </c>
      <c r="I69" s="151">
        <v>0</v>
      </c>
      <c r="J69" s="151">
        <v>0</v>
      </c>
      <c r="K69" s="152">
        <v>40</v>
      </c>
      <c r="L69" s="72" t="s">
        <v>74</v>
      </c>
    </row>
    <row r="70" spans="1:13" ht="62.4" x14ac:dyDescent="0.3">
      <c r="A70" s="2" t="s">
        <v>188</v>
      </c>
      <c r="B70" s="18" t="s">
        <v>76</v>
      </c>
      <c r="C70" s="12"/>
      <c r="D70" s="12"/>
      <c r="E70" s="13" t="s">
        <v>71</v>
      </c>
      <c r="F70" s="19"/>
      <c r="G70" s="149">
        <v>416.9</v>
      </c>
      <c r="H70" s="150">
        <v>0</v>
      </c>
      <c r="I70" s="151">
        <v>0</v>
      </c>
      <c r="J70" s="151">
        <v>0</v>
      </c>
      <c r="K70" s="152">
        <v>416.9</v>
      </c>
      <c r="L70" s="72" t="s">
        <v>77</v>
      </c>
    </row>
    <row r="71" spans="1:13" ht="62.4" x14ac:dyDescent="0.3">
      <c r="A71" s="2" t="s">
        <v>39</v>
      </c>
      <c r="B71" s="18" t="s">
        <v>78</v>
      </c>
      <c r="C71" s="12"/>
      <c r="D71" s="12"/>
      <c r="E71" s="13" t="s">
        <v>71</v>
      </c>
      <c r="F71" s="19"/>
      <c r="G71" s="149">
        <v>12</v>
      </c>
      <c r="H71" s="150">
        <v>0</v>
      </c>
      <c r="I71" s="151">
        <v>0</v>
      </c>
      <c r="J71" s="151">
        <v>0</v>
      </c>
      <c r="K71" s="152">
        <v>12</v>
      </c>
      <c r="L71" s="72" t="s">
        <v>79</v>
      </c>
    </row>
    <row r="72" spans="1:13" ht="62.4" x14ac:dyDescent="0.3">
      <c r="A72" s="2" t="s">
        <v>42</v>
      </c>
      <c r="B72" s="18" t="s">
        <v>80</v>
      </c>
      <c r="C72" s="12"/>
      <c r="D72" s="12"/>
      <c r="E72" s="13" t="s">
        <v>71</v>
      </c>
      <c r="F72" s="21" t="s">
        <v>73</v>
      </c>
      <c r="G72" s="149">
        <v>0</v>
      </c>
      <c r="H72" s="150">
        <v>0</v>
      </c>
      <c r="I72" s="151">
        <v>0</v>
      </c>
      <c r="J72" s="151">
        <v>0</v>
      </c>
      <c r="K72" s="152">
        <v>0</v>
      </c>
      <c r="L72" s="72" t="s">
        <v>74</v>
      </c>
    </row>
    <row r="73" spans="1:13" ht="62.4" x14ac:dyDescent="0.3">
      <c r="A73" s="2" t="s">
        <v>44</v>
      </c>
      <c r="B73" s="18" t="s">
        <v>81</v>
      </c>
      <c r="C73" s="12"/>
      <c r="D73" s="12"/>
      <c r="E73" s="13" t="s">
        <v>71</v>
      </c>
      <c r="F73" s="19"/>
      <c r="G73" s="149">
        <v>8.1</v>
      </c>
      <c r="H73" s="150">
        <v>0</v>
      </c>
      <c r="I73" s="151">
        <v>0</v>
      </c>
      <c r="J73" s="151">
        <v>0</v>
      </c>
      <c r="K73" s="152">
        <v>8.1</v>
      </c>
      <c r="L73" s="72" t="s">
        <v>74</v>
      </c>
    </row>
    <row r="74" spans="1:13" ht="62.4" x14ac:dyDescent="0.3">
      <c r="A74" s="2" t="s">
        <v>46</v>
      </c>
      <c r="B74" s="18" t="s">
        <v>82</v>
      </c>
      <c r="C74" s="12"/>
      <c r="D74" s="12"/>
      <c r="E74" s="13" t="s">
        <v>71</v>
      </c>
      <c r="F74" s="19"/>
      <c r="G74" s="149">
        <v>221.9</v>
      </c>
      <c r="H74" s="150">
        <v>0</v>
      </c>
      <c r="I74" s="151">
        <v>0</v>
      </c>
      <c r="J74" s="151">
        <v>0</v>
      </c>
      <c r="K74" s="152">
        <v>221.9</v>
      </c>
      <c r="L74" s="72" t="s">
        <v>83</v>
      </c>
    </row>
    <row r="75" spans="1:13" ht="62.4" x14ac:dyDescent="0.3">
      <c r="A75" s="2" t="s">
        <v>49</v>
      </c>
      <c r="B75" s="18" t="s">
        <v>84</v>
      </c>
      <c r="C75" s="12"/>
      <c r="D75" s="12"/>
      <c r="E75" s="13" t="s">
        <v>71</v>
      </c>
      <c r="F75" s="4" t="s">
        <v>73</v>
      </c>
      <c r="G75" s="149">
        <v>0</v>
      </c>
      <c r="H75" s="150">
        <v>0</v>
      </c>
      <c r="I75" s="151">
        <v>0</v>
      </c>
      <c r="J75" s="151">
        <v>0</v>
      </c>
      <c r="K75" s="152">
        <v>0</v>
      </c>
      <c r="L75" s="72" t="s">
        <v>74</v>
      </c>
    </row>
    <row r="76" spans="1:13" ht="62.4" x14ac:dyDescent="0.3">
      <c r="A76" s="2" t="s">
        <v>215</v>
      </c>
      <c r="B76" s="18" t="s">
        <v>85</v>
      </c>
      <c r="C76" s="12"/>
      <c r="D76" s="12"/>
      <c r="E76" s="13" t="s">
        <v>71</v>
      </c>
      <c r="F76" s="19"/>
      <c r="G76" s="149">
        <v>32.4</v>
      </c>
      <c r="H76" s="150">
        <v>0</v>
      </c>
      <c r="I76" s="151">
        <v>0</v>
      </c>
      <c r="J76" s="151">
        <v>0</v>
      </c>
      <c r="K76" s="152">
        <v>32.4</v>
      </c>
      <c r="L76" s="72" t="s">
        <v>86</v>
      </c>
    </row>
    <row r="77" spans="1:13" ht="62.4" x14ac:dyDescent="0.3">
      <c r="A77" s="2" t="s">
        <v>216</v>
      </c>
      <c r="B77" s="18" t="s">
        <v>87</v>
      </c>
      <c r="C77" s="12" t="s">
        <v>88</v>
      </c>
      <c r="D77" s="12">
        <v>21160</v>
      </c>
      <c r="E77" s="13" t="s">
        <v>71</v>
      </c>
      <c r="F77" s="19"/>
      <c r="G77" s="149">
        <v>470</v>
      </c>
      <c r="H77" s="150">
        <v>0</v>
      </c>
      <c r="I77" s="151">
        <v>0</v>
      </c>
      <c r="J77" s="151">
        <v>0</v>
      </c>
      <c r="K77" s="152">
        <v>470</v>
      </c>
      <c r="L77" s="72" t="s">
        <v>89</v>
      </c>
    </row>
    <row r="78" spans="1:13" x14ac:dyDescent="0.3">
      <c r="A78" s="3" t="s">
        <v>15</v>
      </c>
      <c r="B78" s="3"/>
      <c r="C78" s="15"/>
      <c r="D78" s="15"/>
      <c r="E78" s="15"/>
      <c r="F78" s="15"/>
      <c r="G78" s="153">
        <v>0</v>
      </c>
      <c r="H78" s="54">
        <f>SUM(H69:H77)</f>
        <v>0</v>
      </c>
      <c r="I78" s="54">
        <f t="shared" ref="I78:K78" si="5">SUM(I69:I77)</f>
        <v>0</v>
      </c>
      <c r="J78" s="54">
        <f t="shared" si="5"/>
        <v>0</v>
      </c>
      <c r="K78" s="54">
        <f t="shared" si="5"/>
        <v>1201.3</v>
      </c>
      <c r="L78" s="54"/>
    </row>
    <row r="79" spans="1:13" s="154" customFormat="1" ht="15.6" x14ac:dyDescent="0.3">
      <c r="A79" s="110" t="s">
        <v>18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3" s="154" customFormat="1" ht="78" x14ac:dyDescent="0.3">
      <c r="A80" s="73" t="s">
        <v>220</v>
      </c>
      <c r="B80" s="13" t="s">
        <v>217</v>
      </c>
      <c r="C80" s="20"/>
      <c r="D80" s="20"/>
      <c r="E80" s="13" t="s">
        <v>71</v>
      </c>
      <c r="F80" s="20"/>
      <c r="G80" s="20">
        <v>0</v>
      </c>
      <c r="H80" s="20">
        <v>0</v>
      </c>
      <c r="I80" s="151">
        <v>100</v>
      </c>
      <c r="J80" s="20">
        <v>0</v>
      </c>
      <c r="K80" s="151">
        <f>I80</f>
        <v>100</v>
      </c>
      <c r="L80" s="14" t="s">
        <v>129</v>
      </c>
    </row>
    <row r="81" spans="1:12" s="154" customFormat="1" ht="62.4" x14ac:dyDescent="0.3">
      <c r="A81" s="73" t="s">
        <v>221</v>
      </c>
      <c r="B81" s="13" t="s">
        <v>218</v>
      </c>
      <c r="C81" s="20"/>
      <c r="D81" s="20"/>
      <c r="E81" s="13" t="s">
        <v>71</v>
      </c>
      <c r="F81" s="20"/>
      <c r="G81" s="20">
        <v>0</v>
      </c>
      <c r="H81" s="20">
        <v>0</v>
      </c>
      <c r="I81" s="155">
        <v>35</v>
      </c>
      <c r="J81" s="20">
        <v>0</v>
      </c>
      <c r="K81" s="151">
        <f t="shared" ref="K81:K82" si="6">I81</f>
        <v>35</v>
      </c>
      <c r="L81" s="14" t="s">
        <v>129</v>
      </c>
    </row>
    <row r="82" spans="1:12" ht="62.4" x14ac:dyDescent="0.3">
      <c r="A82" s="2" t="s">
        <v>222</v>
      </c>
      <c r="B82" s="13" t="s">
        <v>219</v>
      </c>
      <c r="C82" s="12"/>
      <c r="D82" s="12"/>
      <c r="E82" s="13" t="s">
        <v>71</v>
      </c>
      <c r="F82" s="12"/>
      <c r="G82" s="12">
        <v>0</v>
      </c>
      <c r="H82" s="5">
        <v>0</v>
      </c>
      <c r="I82" s="155">
        <v>7.8</v>
      </c>
      <c r="J82" s="12">
        <v>0</v>
      </c>
      <c r="K82" s="151">
        <f t="shared" si="6"/>
        <v>7.8</v>
      </c>
      <c r="L82" s="14" t="s">
        <v>89</v>
      </c>
    </row>
    <row r="83" spans="1:12" x14ac:dyDescent="0.3">
      <c r="A83" s="3" t="s">
        <v>15</v>
      </c>
      <c r="B83" s="3"/>
      <c r="C83" s="15"/>
      <c r="D83" s="15"/>
      <c r="E83" s="15"/>
      <c r="F83" s="15"/>
      <c r="G83" s="15"/>
      <c r="H83" s="15"/>
      <c r="I83" s="15"/>
      <c r="J83" s="15"/>
      <c r="K83" s="15">
        <v>0</v>
      </c>
      <c r="L83" s="17"/>
    </row>
    <row r="84" spans="1:12" ht="15.6" x14ac:dyDescent="0.3">
      <c r="A84" s="101" t="s">
        <v>19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3"/>
    </row>
    <row r="85" spans="1:12" ht="78" x14ac:dyDescent="0.3">
      <c r="A85" s="2" t="s">
        <v>3</v>
      </c>
      <c r="B85" s="23" t="s">
        <v>223</v>
      </c>
      <c r="C85" s="22"/>
      <c r="D85" s="12"/>
      <c r="E85" s="13" t="s">
        <v>71</v>
      </c>
      <c r="F85" s="12"/>
      <c r="G85" s="131">
        <v>1359.1159999999998</v>
      </c>
      <c r="H85" s="156">
        <v>0</v>
      </c>
      <c r="I85" s="157">
        <v>0</v>
      </c>
      <c r="J85" s="131">
        <v>0</v>
      </c>
      <c r="K85" s="158">
        <v>1359.1159999999998</v>
      </c>
      <c r="L85" s="22" t="s">
        <v>224</v>
      </c>
    </row>
    <row r="86" spans="1:12" ht="111" x14ac:dyDescent="0.3">
      <c r="A86" s="2" t="s">
        <v>62</v>
      </c>
      <c r="B86" s="24" t="s">
        <v>225</v>
      </c>
      <c r="C86" s="22"/>
      <c r="D86" s="12"/>
      <c r="E86" s="13" t="s">
        <v>71</v>
      </c>
      <c r="F86" s="12"/>
      <c r="G86" s="131">
        <v>817.51603999999998</v>
      </c>
      <c r="H86" s="156">
        <v>0</v>
      </c>
      <c r="I86" s="157">
        <v>0</v>
      </c>
      <c r="J86" s="131">
        <v>0</v>
      </c>
      <c r="K86" s="158">
        <v>817.51603999999998</v>
      </c>
      <c r="L86" s="22" t="s">
        <v>226</v>
      </c>
    </row>
    <row r="87" spans="1:12" ht="62.4" x14ac:dyDescent="0.3">
      <c r="A87" s="2" t="s">
        <v>63</v>
      </c>
      <c r="B87" s="24" t="s">
        <v>227</v>
      </c>
      <c r="C87" s="22"/>
      <c r="D87" s="12"/>
      <c r="E87" s="13" t="s">
        <v>71</v>
      </c>
      <c r="F87" s="12"/>
      <c r="G87" s="131">
        <v>590.43631999999991</v>
      </c>
      <c r="H87" s="156">
        <v>0</v>
      </c>
      <c r="I87" s="157">
        <v>0</v>
      </c>
      <c r="J87" s="131">
        <v>0</v>
      </c>
      <c r="K87" s="158">
        <v>590.43631999999991</v>
      </c>
      <c r="L87" s="22" t="s">
        <v>187</v>
      </c>
    </row>
    <row r="88" spans="1:12" ht="97.2" x14ac:dyDescent="0.3">
      <c r="A88" s="2" t="s">
        <v>237</v>
      </c>
      <c r="B88" s="24" t="s">
        <v>228</v>
      </c>
      <c r="C88" s="22"/>
      <c r="D88" s="12"/>
      <c r="E88" s="13" t="s">
        <v>71</v>
      </c>
      <c r="F88" s="12"/>
      <c r="G88" s="131">
        <v>91.552999999999997</v>
      </c>
      <c r="H88" s="156">
        <v>0</v>
      </c>
      <c r="I88" s="157">
        <v>0</v>
      </c>
      <c r="J88" s="131">
        <v>0</v>
      </c>
      <c r="K88" s="158">
        <v>91.552999999999997</v>
      </c>
      <c r="L88" s="22" t="s">
        <v>226</v>
      </c>
    </row>
    <row r="89" spans="1:12" ht="62.4" x14ac:dyDescent="0.3">
      <c r="A89" s="2" t="s">
        <v>238</v>
      </c>
      <c r="B89" s="24" t="s">
        <v>229</v>
      </c>
      <c r="C89" s="22"/>
      <c r="D89" s="12"/>
      <c r="E89" s="13" t="s">
        <v>71</v>
      </c>
      <c r="F89" s="12"/>
      <c r="G89" s="131">
        <v>5874.1297799999993</v>
      </c>
      <c r="H89" s="156">
        <v>0</v>
      </c>
      <c r="I89" s="157">
        <v>0</v>
      </c>
      <c r="J89" s="131">
        <v>0</v>
      </c>
      <c r="K89" s="158">
        <v>5874.1297799999993</v>
      </c>
      <c r="L89" s="22" t="s">
        <v>187</v>
      </c>
    </row>
    <row r="90" spans="1:12" ht="69.599999999999994" x14ac:dyDescent="0.3">
      <c r="A90" s="2" t="s">
        <v>239</v>
      </c>
      <c r="B90" s="24" t="s">
        <v>230</v>
      </c>
      <c r="C90" s="22"/>
      <c r="D90" s="12"/>
      <c r="E90" s="13" t="s">
        <v>71</v>
      </c>
      <c r="F90" s="12"/>
      <c r="G90" s="131">
        <v>449.43</v>
      </c>
      <c r="H90" s="156">
        <v>0</v>
      </c>
      <c r="I90" s="157">
        <v>0</v>
      </c>
      <c r="J90" s="131">
        <v>0</v>
      </c>
      <c r="K90" s="158">
        <v>449.43</v>
      </c>
      <c r="L90" s="22" t="s">
        <v>226</v>
      </c>
    </row>
    <row r="91" spans="1:12" ht="62.4" x14ac:dyDescent="0.3">
      <c r="A91" s="2" t="s">
        <v>240</v>
      </c>
      <c r="B91" s="24" t="s">
        <v>231</v>
      </c>
      <c r="C91" s="22"/>
      <c r="D91" s="12"/>
      <c r="E91" s="13" t="s">
        <v>71</v>
      </c>
      <c r="F91" s="12"/>
      <c r="G91" s="131">
        <v>999.44375999999988</v>
      </c>
      <c r="H91" s="156">
        <v>0</v>
      </c>
      <c r="I91" s="157">
        <v>0</v>
      </c>
      <c r="J91" s="131">
        <v>0</v>
      </c>
      <c r="K91" s="158">
        <v>999.44375999999988</v>
      </c>
      <c r="L91" s="22" t="s">
        <v>187</v>
      </c>
    </row>
    <row r="92" spans="1:12" ht="83.4" x14ac:dyDescent="0.3">
      <c r="A92" s="2" t="s">
        <v>241</v>
      </c>
      <c r="B92" s="24" t="s">
        <v>232</v>
      </c>
      <c r="C92" s="22"/>
      <c r="D92" s="12"/>
      <c r="E92" s="13" t="s">
        <v>71</v>
      </c>
      <c r="F92" s="12"/>
      <c r="G92" s="159">
        <v>3530.8649600000003</v>
      </c>
      <c r="H92" s="156">
        <v>0</v>
      </c>
      <c r="I92" s="157">
        <v>0</v>
      </c>
      <c r="J92" s="131">
        <v>0</v>
      </c>
      <c r="K92" s="158">
        <v>3530.8649600000003</v>
      </c>
      <c r="L92" s="22" t="s">
        <v>187</v>
      </c>
    </row>
    <row r="93" spans="1:12" ht="69.599999999999994" x14ac:dyDescent="0.3">
      <c r="A93" s="2" t="s">
        <v>242</v>
      </c>
      <c r="B93" s="24" t="s">
        <v>233</v>
      </c>
      <c r="C93" s="22"/>
      <c r="D93" s="12"/>
      <c r="E93" s="13" t="s">
        <v>71</v>
      </c>
      <c r="F93" s="12"/>
      <c r="G93" s="131">
        <v>766.08100000000002</v>
      </c>
      <c r="H93" s="156">
        <v>0</v>
      </c>
      <c r="I93" s="157">
        <v>0</v>
      </c>
      <c r="J93" s="131">
        <v>0</v>
      </c>
      <c r="K93" s="158">
        <v>766.08100000000002</v>
      </c>
      <c r="L93" s="22" t="s">
        <v>187</v>
      </c>
    </row>
    <row r="94" spans="1:12" ht="62.4" x14ac:dyDescent="0.3">
      <c r="A94" s="2" t="s">
        <v>243</v>
      </c>
      <c r="B94" s="24" t="s">
        <v>234</v>
      </c>
      <c r="C94" s="22"/>
      <c r="D94" s="12"/>
      <c r="E94" s="13" t="s">
        <v>71</v>
      </c>
      <c r="F94" s="12"/>
      <c r="G94" s="131">
        <v>1506.8510000000001</v>
      </c>
      <c r="H94" s="156">
        <v>0</v>
      </c>
      <c r="I94" s="157">
        <v>0</v>
      </c>
      <c r="J94" s="131">
        <v>0</v>
      </c>
      <c r="K94" s="158">
        <v>1506.8510000000001</v>
      </c>
      <c r="L94" s="22" t="s">
        <v>89</v>
      </c>
    </row>
    <row r="95" spans="1:12" x14ac:dyDescent="0.3">
      <c r="A95" s="3" t="s">
        <v>15</v>
      </c>
      <c r="B95" s="3"/>
      <c r="C95" s="15"/>
      <c r="D95" s="15"/>
      <c r="E95" s="15"/>
      <c r="F95" s="15"/>
      <c r="G95" s="8"/>
      <c r="H95" s="54">
        <f>SUM(H85:H94)</f>
        <v>0</v>
      </c>
      <c r="I95" s="54">
        <f>SUM(I85:I94)</f>
        <v>0</v>
      </c>
      <c r="J95" s="54">
        <f>SUM(J85:J94)</f>
        <v>0</v>
      </c>
      <c r="K95" s="54">
        <f>SUM(K85:K94)</f>
        <v>15985.42186</v>
      </c>
      <c r="L95" s="54"/>
    </row>
    <row r="96" spans="1:12" ht="15.6" x14ac:dyDescent="0.3">
      <c r="A96" s="104" t="s">
        <v>20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3" ht="62.4" x14ac:dyDescent="0.3">
      <c r="A97" s="2" t="s">
        <v>4</v>
      </c>
      <c r="B97" s="10" t="s">
        <v>235</v>
      </c>
      <c r="C97" s="12"/>
      <c r="D97" s="12"/>
      <c r="E97" s="13" t="s">
        <v>71</v>
      </c>
      <c r="F97" s="12"/>
      <c r="G97" s="12">
        <v>155.26758000000001</v>
      </c>
      <c r="H97" s="5">
        <v>0</v>
      </c>
      <c r="I97" s="5">
        <v>0</v>
      </c>
      <c r="J97" s="5">
        <v>0</v>
      </c>
      <c r="K97" s="1">
        <v>155.26758000000001</v>
      </c>
      <c r="L97" s="14"/>
      <c r="M97" s="115" t="s">
        <v>226</v>
      </c>
    </row>
    <row r="98" spans="1:13" ht="62.4" x14ac:dyDescent="0.3">
      <c r="A98" s="2" t="s">
        <v>211</v>
      </c>
      <c r="B98" s="10" t="s">
        <v>236</v>
      </c>
      <c r="C98" s="12"/>
      <c r="D98" s="12"/>
      <c r="E98" s="13" t="s">
        <v>71</v>
      </c>
      <c r="F98" s="12"/>
      <c r="G98" s="131">
        <v>133.23482000000001</v>
      </c>
      <c r="H98" s="131">
        <v>0</v>
      </c>
      <c r="I98" s="131">
        <v>0</v>
      </c>
      <c r="J98" s="131">
        <v>0</v>
      </c>
      <c r="K98" s="158">
        <v>133.23482000000001</v>
      </c>
      <c r="L98" s="160"/>
      <c r="M98" s="115" t="s">
        <v>226</v>
      </c>
    </row>
    <row r="99" spans="1:13" x14ac:dyDescent="0.3">
      <c r="A99" s="3" t="s">
        <v>15</v>
      </c>
      <c r="B99" s="3"/>
      <c r="C99" s="15"/>
      <c r="D99" s="16"/>
      <c r="E99" s="16"/>
      <c r="F99" s="16"/>
      <c r="G99" s="16"/>
      <c r="H99" s="3">
        <f>SUM(H97:H98)</f>
        <v>0</v>
      </c>
      <c r="I99" s="3">
        <f>SUM(I97:I98)</f>
        <v>0</v>
      </c>
      <c r="J99" s="3">
        <f>SUM(J97:J98)</f>
        <v>0</v>
      </c>
      <c r="K99" s="3">
        <f>SUM(K97:K98)</f>
        <v>288.50240000000002</v>
      </c>
      <c r="L99" s="3">
        <f t="shared" ref="L99" si="7">SUM(L97:L98)</f>
        <v>0</v>
      </c>
    </row>
    <row r="100" spans="1:13" s="144" customFormat="1" x14ac:dyDescent="0.3">
      <c r="A100" s="25" t="s">
        <v>90</v>
      </c>
      <c r="B100" s="25"/>
      <c r="C100" s="25"/>
      <c r="D100" s="25"/>
      <c r="E100" s="25"/>
      <c r="F100" s="25"/>
      <c r="G100" s="25"/>
      <c r="H100" s="26">
        <f>H67+H78+H95+H99</f>
        <v>0</v>
      </c>
      <c r="I100" s="26">
        <f>I67+I78+I95+I99</f>
        <v>0</v>
      </c>
      <c r="J100" s="26">
        <f>J67+J78+J95+J99</f>
        <v>0</v>
      </c>
      <c r="K100" s="26">
        <f>K67+K78+K95+K99</f>
        <v>17475.224260000003</v>
      </c>
      <c r="L100" s="26">
        <f>L67+L78+L95+L99</f>
        <v>0</v>
      </c>
    </row>
    <row r="101" spans="1:13" ht="18" x14ac:dyDescent="0.35">
      <c r="A101" s="92" t="s">
        <v>91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3" s="164" customFormat="1" ht="15.75" customHeight="1" x14ac:dyDescent="0.25">
      <c r="A102" s="161" t="s">
        <v>16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3"/>
    </row>
    <row r="103" spans="1:13" s="164" customFormat="1" ht="41.4" x14ac:dyDescent="0.25">
      <c r="A103" s="27" t="s">
        <v>1</v>
      </c>
      <c r="B103" s="165" t="s">
        <v>92</v>
      </c>
      <c r="C103" s="28" t="s">
        <v>93</v>
      </c>
      <c r="D103" s="28">
        <v>1</v>
      </c>
      <c r="E103" s="28" t="s">
        <v>94</v>
      </c>
      <c r="F103" s="29" t="s">
        <v>95</v>
      </c>
      <c r="G103" s="166">
        <v>29</v>
      </c>
      <c r="H103" s="131">
        <v>0</v>
      </c>
      <c r="I103" s="131">
        <v>0</v>
      </c>
      <c r="J103" s="131">
        <v>0</v>
      </c>
      <c r="K103" s="167">
        <v>29</v>
      </c>
      <c r="L103" s="168" t="s">
        <v>244</v>
      </c>
    </row>
    <row r="104" spans="1:13" s="164" customFormat="1" ht="41.4" x14ac:dyDescent="0.25">
      <c r="A104" s="27" t="s">
        <v>23</v>
      </c>
      <c r="B104" s="165" t="s">
        <v>96</v>
      </c>
      <c r="C104" s="28" t="s">
        <v>93</v>
      </c>
      <c r="D104" s="28">
        <v>1</v>
      </c>
      <c r="E104" s="28" t="s">
        <v>94</v>
      </c>
      <c r="F104" s="29" t="s">
        <v>245</v>
      </c>
      <c r="G104" s="166">
        <v>24</v>
      </c>
      <c r="H104" s="131">
        <v>0</v>
      </c>
      <c r="I104" s="131">
        <v>0</v>
      </c>
      <c r="J104" s="131">
        <v>0</v>
      </c>
      <c r="K104" s="167">
        <v>24</v>
      </c>
      <c r="L104" s="168" t="s">
        <v>244</v>
      </c>
    </row>
    <row r="105" spans="1:13" s="164" customFormat="1" ht="41.4" x14ac:dyDescent="0.25">
      <c r="A105" s="27" t="s">
        <v>24</v>
      </c>
      <c r="B105" s="165" t="s">
        <v>38</v>
      </c>
      <c r="C105" s="28" t="s">
        <v>26</v>
      </c>
      <c r="D105" s="28">
        <v>10</v>
      </c>
      <c r="E105" s="28" t="s">
        <v>94</v>
      </c>
      <c r="F105" s="29" t="s">
        <v>36</v>
      </c>
      <c r="G105" s="166"/>
      <c r="H105" s="131">
        <v>0</v>
      </c>
      <c r="I105" s="131">
        <v>0</v>
      </c>
      <c r="J105" s="131">
        <v>0</v>
      </c>
      <c r="K105" s="167">
        <v>0</v>
      </c>
      <c r="L105" s="168" t="s">
        <v>246</v>
      </c>
    </row>
    <row r="106" spans="1:13" s="164" customFormat="1" ht="41.4" x14ac:dyDescent="0.25">
      <c r="A106" s="27" t="s">
        <v>25</v>
      </c>
      <c r="B106" s="165" t="s">
        <v>28</v>
      </c>
      <c r="C106" s="28" t="s">
        <v>29</v>
      </c>
      <c r="D106" s="28">
        <v>75</v>
      </c>
      <c r="E106" s="28" t="s">
        <v>94</v>
      </c>
      <c r="F106" s="29" t="s">
        <v>107</v>
      </c>
      <c r="G106" s="166"/>
      <c r="H106" s="131">
        <v>0</v>
      </c>
      <c r="I106" s="131">
        <v>0</v>
      </c>
      <c r="J106" s="131">
        <v>0</v>
      </c>
      <c r="K106" s="167">
        <v>0</v>
      </c>
      <c r="L106" s="168" t="s">
        <v>247</v>
      </c>
    </row>
    <row r="107" spans="1:13" s="164" customFormat="1" ht="41.4" x14ac:dyDescent="0.25">
      <c r="A107" s="27" t="s">
        <v>35</v>
      </c>
      <c r="B107" s="165" t="s">
        <v>32</v>
      </c>
      <c r="C107" s="28" t="s">
        <v>33</v>
      </c>
      <c r="D107" s="28">
        <v>10</v>
      </c>
      <c r="E107" s="28" t="s">
        <v>94</v>
      </c>
      <c r="F107" s="29" t="s">
        <v>37</v>
      </c>
      <c r="G107" s="166">
        <v>30</v>
      </c>
      <c r="H107" s="131">
        <v>0</v>
      </c>
      <c r="I107" s="131">
        <v>0</v>
      </c>
      <c r="J107" s="131">
        <v>0</v>
      </c>
      <c r="K107" s="167">
        <v>30</v>
      </c>
      <c r="L107" s="168" t="s">
        <v>248</v>
      </c>
    </row>
    <row r="108" spans="1:13" s="164" customFormat="1" ht="41.4" x14ac:dyDescent="0.25">
      <c r="A108" s="27" t="s">
        <v>68</v>
      </c>
      <c r="B108" s="169" t="s">
        <v>249</v>
      </c>
      <c r="C108" s="170" t="s">
        <v>26</v>
      </c>
      <c r="D108" s="170">
        <v>8</v>
      </c>
      <c r="E108" s="28" t="s">
        <v>94</v>
      </c>
      <c r="F108" s="29" t="s">
        <v>36</v>
      </c>
      <c r="G108" s="166"/>
      <c r="H108" s="131">
        <v>0</v>
      </c>
      <c r="I108" s="131">
        <v>0</v>
      </c>
      <c r="J108" s="131">
        <v>0</v>
      </c>
      <c r="K108" s="167">
        <v>0</v>
      </c>
      <c r="L108" s="171" t="s">
        <v>250</v>
      </c>
    </row>
    <row r="109" spans="1:13" s="174" customFormat="1" ht="13.8" x14ac:dyDescent="0.25">
      <c r="A109" s="30" t="s">
        <v>15</v>
      </c>
      <c r="B109" s="172"/>
      <c r="C109" s="173"/>
      <c r="D109" s="173"/>
      <c r="E109" s="173"/>
      <c r="F109" s="31">
        <f t="shared" ref="F109:L109" si="8">SUM(F103:F108)</f>
        <v>0</v>
      </c>
      <c r="G109" s="31">
        <f t="shared" si="8"/>
        <v>83</v>
      </c>
      <c r="H109" s="31">
        <f t="shared" si="8"/>
        <v>0</v>
      </c>
      <c r="I109" s="31">
        <f t="shared" si="8"/>
        <v>0</v>
      </c>
      <c r="J109" s="31">
        <f t="shared" si="8"/>
        <v>0</v>
      </c>
      <c r="K109" s="31">
        <f t="shared" si="8"/>
        <v>83</v>
      </c>
      <c r="L109" s="31">
        <f t="shared" si="8"/>
        <v>0</v>
      </c>
    </row>
    <row r="110" spans="1:13" s="164" customFormat="1" ht="13.8" x14ac:dyDescent="0.25">
      <c r="A110" s="175" t="s">
        <v>17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7"/>
    </row>
    <row r="111" spans="1:13" s="183" customFormat="1" ht="41.4" x14ac:dyDescent="0.25">
      <c r="A111" s="178" t="s">
        <v>70</v>
      </c>
      <c r="B111" s="179" t="s">
        <v>104</v>
      </c>
      <c r="C111" s="179" t="s">
        <v>93</v>
      </c>
      <c r="D111" s="179">
        <v>1</v>
      </c>
      <c r="E111" s="179" t="s">
        <v>94</v>
      </c>
      <c r="F111" s="180" t="s">
        <v>105</v>
      </c>
      <c r="G111" s="181">
        <v>4</v>
      </c>
      <c r="H111" s="182">
        <v>0</v>
      </c>
      <c r="I111" s="182">
        <v>0</v>
      </c>
      <c r="J111" s="182">
        <v>0</v>
      </c>
      <c r="K111" s="181">
        <v>4</v>
      </c>
      <c r="L111" s="171" t="s">
        <v>251</v>
      </c>
    </row>
    <row r="112" spans="1:13" s="183" customFormat="1" ht="75" customHeight="1" x14ac:dyDescent="0.25">
      <c r="A112" s="184" t="s">
        <v>97</v>
      </c>
      <c r="B112" s="179" t="s">
        <v>106</v>
      </c>
      <c r="C112" s="179" t="s">
        <v>93</v>
      </c>
      <c r="D112" s="179">
        <v>1</v>
      </c>
      <c r="E112" s="179" t="s">
        <v>94</v>
      </c>
      <c r="F112" s="179" t="s">
        <v>107</v>
      </c>
      <c r="G112" s="181">
        <v>0</v>
      </c>
      <c r="H112" s="182">
        <v>0</v>
      </c>
      <c r="I112" s="182">
        <v>0</v>
      </c>
      <c r="J112" s="182">
        <v>0</v>
      </c>
      <c r="K112" s="181">
        <v>0</v>
      </c>
      <c r="L112" s="171" t="s">
        <v>251</v>
      </c>
    </row>
    <row r="113" spans="1:12" s="183" customFormat="1" ht="55.2" x14ac:dyDescent="0.25">
      <c r="A113" s="184" t="s">
        <v>98</v>
      </c>
      <c r="B113" s="179" t="s">
        <v>108</v>
      </c>
      <c r="C113" s="179" t="s">
        <v>93</v>
      </c>
      <c r="D113" s="179">
        <v>1</v>
      </c>
      <c r="E113" s="179" t="s">
        <v>94</v>
      </c>
      <c r="F113" s="179" t="s">
        <v>107</v>
      </c>
      <c r="G113" s="181">
        <v>0</v>
      </c>
      <c r="H113" s="182">
        <v>0</v>
      </c>
      <c r="I113" s="182">
        <v>0</v>
      </c>
      <c r="J113" s="182">
        <v>0</v>
      </c>
      <c r="K113" s="181">
        <v>0</v>
      </c>
      <c r="L113" s="171" t="s">
        <v>252</v>
      </c>
    </row>
    <row r="114" spans="1:12" s="183" customFormat="1" ht="55.2" x14ac:dyDescent="0.25">
      <c r="A114" s="185" t="s">
        <v>99</v>
      </c>
      <c r="B114" s="179" t="s">
        <v>253</v>
      </c>
      <c r="C114" s="179" t="s">
        <v>48</v>
      </c>
      <c r="D114" s="179">
        <v>2</v>
      </c>
      <c r="E114" s="179" t="s">
        <v>94</v>
      </c>
      <c r="F114" s="179" t="s">
        <v>254</v>
      </c>
      <c r="G114" s="181">
        <v>5.4</v>
      </c>
      <c r="H114" s="182">
        <v>0</v>
      </c>
      <c r="I114" s="182">
        <v>0</v>
      </c>
      <c r="J114" s="182">
        <v>0</v>
      </c>
      <c r="K114" s="181">
        <v>5.4</v>
      </c>
      <c r="L114" s="171" t="s">
        <v>248</v>
      </c>
    </row>
    <row r="115" spans="1:12" s="183" customFormat="1" ht="41.4" x14ac:dyDescent="0.25">
      <c r="A115" s="185" t="s">
        <v>144</v>
      </c>
      <c r="B115" s="179" t="s">
        <v>50</v>
      </c>
      <c r="C115" s="179" t="s">
        <v>52</v>
      </c>
      <c r="D115" s="179"/>
      <c r="E115" s="179" t="s">
        <v>94</v>
      </c>
      <c r="F115" s="179" t="s">
        <v>107</v>
      </c>
      <c r="G115" s="181">
        <v>0</v>
      </c>
      <c r="H115" s="182">
        <v>0</v>
      </c>
      <c r="I115" s="182">
        <v>0</v>
      </c>
      <c r="J115" s="182">
        <v>0</v>
      </c>
      <c r="K115" s="181">
        <v>0</v>
      </c>
      <c r="L115" s="171" t="s">
        <v>255</v>
      </c>
    </row>
    <row r="116" spans="1:12" s="183" customFormat="1" ht="41.4" x14ac:dyDescent="0.25">
      <c r="A116" s="185" t="s">
        <v>100</v>
      </c>
      <c r="B116" s="179" t="s">
        <v>40</v>
      </c>
      <c r="C116" s="179" t="s">
        <v>26</v>
      </c>
      <c r="D116" s="179"/>
      <c r="E116" s="179" t="s">
        <v>94</v>
      </c>
      <c r="F116" s="179" t="s">
        <v>101</v>
      </c>
      <c r="G116" s="181">
        <v>11.625</v>
      </c>
      <c r="H116" s="182">
        <v>0</v>
      </c>
      <c r="I116" s="182">
        <v>0</v>
      </c>
      <c r="J116" s="182">
        <v>0</v>
      </c>
      <c r="K116" s="181">
        <v>11.625</v>
      </c>
      <c r="L116" s="171" t="s">
        <v>255</v>
      </c>
    </row>
    <row r="117" spans="1:12" s="183" customFormat="1" ht="41.4" x14ac:dyDescent="0.25">
      <c r="A117" s="185" t="s">
        <v>102</v>
      </c>
      <c r="B117" s="179" t="s">
        <v>256</v>
      </c>
      <c r="C117" s="179" t="s">
        <v>26</v>
      </c>
      <c r="D117" s="179">
        <v>1</v>
      </c>
      <c r="E117" s="179" t="s">
        <v>94</v>
      </c>
      <c r="F117" s="179" t="s">
        <v>257</v>
      </c>
      <c r="G117" s="181">
        <v>11.087</v>
      </c>
      <c r="H117" s="182">
        <v>0</v>
      </c>
      <c r="I117" s="182">
        <v>0</v>
      </c>
      <c r="J117" s="182">
        <v>0</v>
      </c>
      <c r="K117" s="181">
        <v>11.087</v>
      </c>
      <c r="L117" s="171" t="s">
        <v>255</v>
      </c>
    </row>
    <row r="118" spans="1:12" s="183" customFormat="1" ht="41.4" x14ac:dyDescent="0.25">
      <c r="A118" s="185" t="s">
        <v>152</v>
      </c>
      <c r="B118" s="179" t="s">
        <v>258</v>
      </c>
      <c r="C118" s="179" t="s">
        <v>26</v>
      </c>
      <c r="D118" s="179">
        <v>2</v>
      </c>
      <c r="E118" s="179" t="s">
        <v>94</v>
      </c>
      <c r="F118" s="179" t="s">
        <v>259</v>
      </c>
      <c r="G118" s="181">
        <v>59.360999999999997</v>
      </c>
      <c r="H118" s="182">
        <v>0</v>
      </c>
      <c r="I118" s="182">
        <v>0</v>
      </c>
      <c r="J118" s="182">
        <v>0</v>
      </c>
      <c r="K118" s="181">
        <v>59.360999999999997</v>
      </c>
      <c r="L118" s="171" t="s">
        <v>260</v>
      </c>
    </row>
    <row r="119" spans="1:12" s="183" customFormat="1" ht="41.4" x14ac:dyDescent="0.25">
      <c r="A119" s="185" t="s">
        <v>103</v>
      </c>
      <c r="B119" s="179" t="s">
        <v>261</v>
      </c>
      <c r="C119" s="179" t="s">
        <v>26</v>
      </c>
      <c r="D119" s="179">
        <v>3</v>
      </c>
      <c r="E119" s="179" t="s">
        <v>94</v>
      </c>
      <c r="F119" s="179" t="s">
        <v>262</v>
      </c>
      <c r="G119" s="181">
        <v>37.5</v>
      </c>
      <c r="H119" s="182">
        <v>0</v>
      </c>
      <c r="I119" s="182">
        <v>0</v>
      </c>
      <c r="J119" s="182">
        <v>0</v>
      </c>
      <c r="K119" s="181">
        <v>37.5</v>
      </c>
      <c r="L119" s="186" t="s">
        <v>255</v>
      </c>
    </row>
    <row r="120" spans="1:12" s="174" customFormat="1" ht="13.8" x14ac:dyDescent="0.25">
      <c r="A120" s="32" t="s">
        <v>15</v>
      </c>
      <c r="B120" s="187"/>
      <c r="C120" s="188"/>
      <c r="D120" s="188"/>
      <c r="E120" s="188"/>
      <c r="F120" s="33"/>
      <c r="G120" s="189">
        <f t="shared" ref="G120:L120" si="9">SUM(G111:G119)</f>
        <v>128.97299999999998</v>
      </c>
      <c r="H120" s="189">
        <f t="shared" si="9"/>
        <v>0</v>
      </c>
      <c r="I120" s="189">
        <f t="shared" si="9"/>
        <v>0</v>
      </c>
      <c r="J120" s="189">
        <f t="shared" si="9"/>
        <v>0</v>
      </c>
      <c r="K120" s="189">
        <f t="shared" si="9"/>
        <v>128.97299999999998</v>
      </c>
      <c r="L120" s="189">
        <f t="shared" si="9"/>
        <v>0</v>
      </c>
    </row>
    <row r="121" spans="1:12" s="164" customFormat="1" ht="13.8" x14ac:dyDescent="0.25">
      <c r="A121" s="175" t="s">
        <v>18</v>
      </c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7"/>
    </row>
    <row r="122" spans="1:12" s="192" customFormat="1" ht="13.8" x14ac:dyDescent="0.25">
      <c r="A122" s="27"/>
      <c r="B122" s="169"/>
      <c r="C122" s="166"/>
      <c r="D122" s="166"/>
      <c r="E122" s="166"/>
      <c r="F122" s="169"/>
      <c r="G122" s="167"/>
      <c r="H122" s="167"/>
      <c r="I122" s="167"/>
      <c r="J122" s="167"/>
      <c r="K122" s="190"/>
      <c r="L122" s="191"/>
    </row>
    <row r="123" spans="1:12" s="195" customFormat="1" ht="13.8" x14ac:dyDescent="0.25">
      <c r="A123" s="34" t="s">
        <v>15</v>
      </c>
      <c r="B123" s="193"/>
      <c r="C123" s="194"/>
      <c r="D123" s="194"/>
      <c r="E123" s="194"/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</row>
    <row r="124" spans="1:12" s="164" customFormat="1" ht="13.8" x14ac:dyDescent="0.25">
      <c r="A124" s="175" t="s">
        <v>19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7"/>
    </row>
    <row r="125" spans="1:12" s="164" customFormat="1" ht="82.8" x14ac:dyDescent="0.25">
      <c r="A125" s="27" t="s">
        <v>3</v>
      </c>
      <c r="B125" s="169" t="s">
        <v>109</v>
      </c>
      <c r="C125" s="166"/>
      <c r="D125" s="166"/>
      <c r="E125" s="170" t="s">
        <v>94</v>
      </c>
      <c r="F125" s="169" t="s">
        <v>110</v>
      </c>
      <c r="G125" s="196">
        <v>0</v>
      </c>
      <c r="H125" s="196">
        <v>0</v>
      </c>
      <c r="I125" s="196">
        <v>3200</v>
      </c>
      <c r="J125" s="196">
        <v>0</v>
      </c>
      <c r="K125" s="196">
        <v>3200</v>
      </c>
      <c r="L125" s="197" t="s">
        <v>263</v>
      </c>
    </row>
    <row r="126" spans="1:12" s="164" customFormat="1" ht="82.8" customHeight="1" x14ac:dyDescent="0.25">
      <c r="A126" s="27" t="s">
        <v>62</v>
      </c>
      <c r="B126" s="169" t="s">
        <v>264</v>
      </c>
      <c r="C126" s="166"/>
      <c r="D126" s="166"/>
      <c r="E126" s="170" t="s">
        <v>94</v>
      </c>
      <c r="F126" s="169"/>
      <c r="G126" s="196">
        <v>0</v>
      </c>
      <c r="H126" s="196">
        <v>0</v>
      </c>
      <c r="I126" s="196">
        <v>0</v>
      </c>
      <c r="J126" s="196">
        <v>4620</v>
      </c>
      <c r="K126" s="196">
        <v>4620</v>
      </c>
      <c r="L126" s="197" t="s">
        <v>263</v>
      </c>
    </row>
    <row r="127" spans="1:12" s="164" customFormat="1" ht="82.8" x14ac:dyDescent="0.25">
      <c r="A127" s="27" t="s">
        <v>63</v>
      </c>
      <c r="B127" s="169" t="s">
        <v>265</v>
      </c>
      <c r="C127" s="166"/>
      <c r="D127" s="166"/>
      <c r="E127" s="170" t="s">
        <v>94</v>
      </c>
      <c r="F127" s="169"/>
      <c r="G127" s="196">
        <v>0</v>
      </c>
      <c r="H127" s="196">
        <v>0</v>
      </c>
      <c r="I127" s="196">
        <v>8342.1170000000002</v>
      </c>
      <c r="J127" s="196">
        <v>0</v>
      </c>
      <c r="K127" s="196">
        <v>8342.1170000000002</v>
      </c>
      <c r="L127" s="197" t="s">
        <v>263</v>
      </c>
    </row>
    <row r="128" spans="1:12" s="174" customFormat="1" ht="13.8" x14ac:dyDescent="0.25">
      <c r="A128" s="30" t="s">
        <v>15</v>
      </c>
      <c r="B128" s="172"/>
      <c r="C128" s="173"/>
      <c r="D128" s="173"/>
      <c r="E128" s="173"/>
      <c r="F128" s="173"/>
      <c r="G128" s="31">
        <f>G125</f>
        <v>0</v>
      </c>
      <c r="H128" s="31">
        <f>H125</f>
        <v>0</v>
      </c>
      <c r="I128" s="31">
        <f>I125</f>
        <v>3200</v>
      </c>
      <c r="J128" s="31">
        <f>J125</f>
        <v>0</v>
      </c>
      <c r="K128" s="31">
        <f>K125</f>
        <v>3200</v>
      </c>
      <c r="L128" s="198"/>
    </row>
    <row r="129" spans="1:12" s="164" customFormat="1" ht="13.8" x14ac:dyDescent="0.25">
      <c r="A129" s="199" t="s">
        <v>20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</row>
    <row r="130" spans="1:12" s="164" customFormat="1" ht="41.4" x14ac:dyDescent="0.25">
      <c r="A130" s="27" t="s">
        <v>4</v>
      </c>
      <c r="B130" s="170" t="s">
        <v>266</v>
      </c>
      <c r="C130" s="170"/>
      <c r="D130" s="170"/>
      <c r="E130" s="170" t="s">
        <v>94</v>
      </c>
      <c r="F130" s="170" t="s">
        <v>257</v>
      </c>
      <c r="G130" s="170">
        <v>16.495999999999999</v>
      </c>
      <c r="H130" s="170">
        <v>0</v>
      </c>
      <c r="I130" s="170">
        <v>0</v>
      </c>
      <c r="J130" s="170">
        <v>0</v>
      </c>
      <c r="K130" s="170">
        <v>16.495999999999999</v>
      </c>
      <c r="L130" s="197" t="s">
        <v>263</v>
      </c>
    </row>
    <row r="131" spans="1:12" s="164" customFormat="1" ht="55.2" x14ac:dyDescent="0.25">
      <c r="A131" s="27" t="s">
        <v>211</v>
      </c>
      <c r="B131" s="170" t="s">
        <v>267</v>
      </c>
      <c r="C131" s="170"/>
      <c r="D131" s="170"/>
      <c r="E131" s="170" t="s">
        <v>94</v>
      </c>
      <c r="F131" s="170"/>
      <c r="G131" s="170">
        <v>0</v>
      </c>
      <c r="H131" s="170">
        <v>0</v>
      </c>
      <c r="I131" s="170">
        <v>14.989000000000001</v>
      </c>
      <c r="J131" s="170">
        <v>0</v>
      </c>
      <c r="K131" s="170">
        <v>14.989000000000001</v>
      </c>
      <c r="L131" s="197" t="s">
        <v>263</v>
      </c>
    </row>
    <row r="132" spans="1:12" s="164" customFormat="1" ht="41.4" x14ac:dyDescent="0.25">
      <c r="A132" s="27" t="s">
        <v>212</v>
      </c>
      <c r="B132" s="170" t="s">
        <v>268</v>
      </c>
      <c r="C132" s="170"/>
      <c r="D132" s="170"/>
      <c r="E132" s="170" t="s">
        <v>94</v>
      </c>
      <c r="F132" s="170"/>
      <c r="G132" s="170">
        <v>0</v>
      </c>
      <c r="H132" s="170">
        <v>0</v>
      </c>
      <c r="I132" s="170">
        <v>614.99</v>
      </c>
      <c r="J132" s="170">
        <v>0</v>
      </c>
      <c r="K132" s="170">
        <v>614.99</v>
      </c>
      <c r="L132" s="197" t="s">
        <v>263</v>
      </c>
    </row>
    <row r="133" spans="1:12" s="174" customFormat="1" ht="13.8" x14ac:dyDescent="0.25">
      <c r="A133" s="30" t="s">
        <v>15</v>
      </c>
      <c r="B133" s="172"/>
      <c r="C133" s="173"/>
      <c r="D133" s="200"/>
      <c r="E133" s="200"/>
      <c r="F133" s="200"/>
      <c r="G133" s="200"/>
      <c r="H133" s="200"/>
      <c r="I133" s="200"/>
      <c r="J133" s="173"/>
      <c r="K133" s="173"/>
      <c r="L133" s="201"/>
    </row>
    <row r="134" spans="1:12" s="144" customFormat="1" ht="18" x14ac:dyDescent="0.35">
      <c r="A134" s="202" t="s">
        <v>112</v>
      </c>
      <c r="B134" s="203"/>
      <c r="C134" s="204"/>
      <c r="D134" s="204"/>
      <c r="E134" s="204"/>
      <c r="F134" s="204"/>
      <c r="G134" s="205">
        <f t="shared" ref="G134:L134" si="10">G128+G123+G120+G109</f>
        <v>211.97299999999998</v>
      </c>
      <c r="H134" s="205">
        <f t="shared" si="10"/>
        <v>0</v>
      </c>
      <c r="I134" s="205">
        <f t="shared" si="10"/>
        <v>3200</v>
      </c>
      <c r="J134" s="205">
        <f t="shared" si="10"/>
        <v>0</v>
      </c>
      <c r="K134" s="205">
        <f t="shared" si="10"/>
        <v>3411.973</v>
      </c>
      <c r="L134" s="205">
        <f t="shared" si="10"/>
        <v>0</v>
      </c>
    </row>
    <row r="135" spans="1:12" ht="18" x14ac:dyDescent="0.35">
      <c r="A135" s="92" t="s">
        <v>113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1:12" ht="15.6" x14ac:dyDescent="0.3">
      <c r="A136" s="106" t="s">
        <v>16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9"/>
    </row>
    <row r="137" spans="1:12" ht="69.599999999999994" x14ac:dyDescent="0.3">
      <c r="A137" s="2" t="s">
        <v>1</v>
      </c>
      <c r="B137" s="4" t="s">
        <v>269</v>
      </c>
      <c r="C137" s="5" t="s">
        <v>29</v>
      </c>
      <c r="D137" s="5">
        <v>3</v>
      </c>
      <c r="E137" s="4" t="s">
        <v>114</v>
      </c>
      <c r="F137" s="12"/>
      <c r="G137" s="131">
        <v>5000</v>
      </c>
      <c r="H137" s="131">
        <v>0</v>
      </c>
      <c r="I137" s="131">
        <v>0</v>
      </c>
      <c r="J137" s="131">
        <v>0</v>
      </c>
      <c r="K137" s="131">
        <v>5000</v>
      </c>
      <c r="L137" s="74">
        <v>45077</v>
      </c>
    </row>
    <row r="138" spans="1:12" ht="55.8" x14ac:dyDescent="0.3">
      <c r="A138" s="2" t="s">
        <v>121</v>
      </c>
      <c r="B138" s="4" t="s">
        <v>270</v>
      </c>
      <c r="C138" s="5" t="s">
        <v>29</v>
      </c>
      <c r="D138" s="5">
        <v>6</v>
      </c>
      <c r="E138" s="4" t="s">
        <v>114</v>
      </c>
      <c r="F138" s="12"/>
      <c r="G138" s="131">
        <v>360</v>
      </c>
      <c r="H138" s="131">
        <v>0</v>
      </c>
      <c r="I138" s="131">
        <v>0</v>
      </c>
      <c r="J138" s="131">
        <v>0</v>
      </c>
      <c r="K138" s="131">
        <v>360</v>
      </c>
      <c r="L138" s="74">
        <v>45170</v>
      </c>
    </row>
    <row r="139" spans="1:12" ht="55.8" x14ac:dyDescent="0.3">
      <c r="A139" s="2" t="s">
        <v>123</v>
      </c>
      <c r="B139" s="4" t="s">
        <v>271</v>
      </c>
      <c r="C139" s="5" t="s">
        <v>272</v>
      </c>
      <c r="D139" s="5">
        <v>690</v>
      </c>
      <c r="E139" s="4" t="s">
        <v>114</v>
      </c>
      <c r="F139" s="12"/>
      <c r="G139" s="131">
        <v>15000</v>
      </c>
      <c r="H139" s="131">
        <v>0</v>
      </c>
      <c r="I139" s="131">
        <v>0</v>
      </c>
      <c r="J139" s="131">
        <v>0</v>
      </c>
      <c r="K139" s="131">
        <v>15000</v>
      </c>
      <c r="L139" s="74">
        <v>45151</v>
      </c>
    </row>
    <row r="140" spans="1:12" ht="55.8" x14ac:dyDescent="0.3">
      <c r="A140" s="2" t="s">
        <v>273</v>
      </c>
      <c r="B140" s="4" t="s">
        <v>274</v>
      </c>
      <c r="C140" s="5" t="s">
        <v>272</v>
      </c>
      <c r="D140" s="5">
        <v>690</v>
      </c>
      <c r="E140" s="4" t="s">
        <v>114</v>
      </c>
      <c r="F140" s="12"/>
      <c r="G140" s="131">
        <v>15000</v>
      </c>
      <c r="H140" s="131">
        <v>0</v>
      </c>
      <c r="I140" s="131">
        <v>0</v>
      </c>
      <c r="J140" s="131">
        <v>0</v>
      </c>
      <c r="K140" s="131">
        <v>15000</v>
      </c>
      <c r="L140" s="74">
        <v>45151</v>
      </c>
    </row>
    <row r="141" spans="1:12" ht="55.8" x14ac:dyDescent="0.3">
      <c r="A141" s="2" t="s">
        <v>275</v>
      </c>
      <c r="B141" s="4" t="s">
        <v>276</v>
      </c>
      <c r="C141" s="5" t="s">
        <v>29</v>
      </c>
      <c r="D141" s="5">
        <v>2</v>
      </c>
      <c r="E141" s="4" t="s">
        <v>114</v>
      </c>
      <c r="F141" s="12"/>
      <c r="G141" s="131">
        <v>1000</v>
      </c>
      <c r="H141" s="131">
        <v>0</v>
      </c>
      <c r="I141" s="131">
        <v>0</v>
      </c>
      <c r="J141" s="131">
        <v>0</v>
      </c>
      <c r="K141" s="131">
        <v>1000</v>
      </c>
      <c r="L141" s="74">
        <v>45170</v>
      </c>
    </row>
    <row r="142" spans="1:12" ht="55.8" x14ac:dyDescent="0.3">
      <c r="A142" s="2" t="s">
        <v>277</v>
      </c>
      <c r="B142" s="4" t="s">
        <v>278</v>
      </c>
      <c r="C142" s="5" t="s">
        <v>279</v>
      </c>
      <c r="D142" s="5">
        <v>36</v>
      </c>
      <c r="E142" s="4" t="s">
        <v>114</v>
      </c>
      <c r="F142" s="12"/>
      <c r="G142" s="131">
        <v>0</v>
      </c>
      <c r="H142" s="131">
        <v>0</v>
      </c>
      <c r="I142" s="131">
        <v>87500</v>
      </c>
      <c r="J142" s="131">
        <v>0</v>
      </c>
      <c r="K142" s="131">
        <v>87500</v>
      </c>
      <c r="L142" s="74">
        <v>45200</v>
      </c>
    </row>
    <row r="143" spans="1:12" x14ac:dyDescent="0.3">
      <c r="A143" s="3" t="s">
        <v>15</v>
      </c>
      <c r="B143" s="3"/>
      <c r="C143" s="15"/>
      <c r="D143" s="15"/>
      <c r="E143" s="15"/>
      <c r="F143" s="15"/>
      <c r="G143" s="8">
        <f>SUM(G137:G142)</f>
        <v>36360</v>
      </c>
      <c r="H143" s="8">
        <f t="shared" ref="H143:K143" si="11">SUM(H137:H142)</f>
        <v>0</v>
      </c>
      <c r="I143" s="8">
        <f t="shared" si="11"/>
        <v>87500</v>
      </c>
      <c r="J143" s="8">
        <f t="shared" si="11"/>
        <v>0</v>
      </c>
      <c r="K143" s="8">
        <f t="shared" si="11"/>
        <v>123860</v>
      </c>
      <c r="L143" s="8"/>
    </row>
    <row r="144" spans="1:12" ht="15.6" x14ac:dyDescent="0.3">
      <c r="A144" s="101" t="s">
        <v>17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3"/>
    </row>
    <row r="145" spans="1:12" x14ac:dyDescent="0.3">
      <c r="A145" s="3" t="s">
        <v>15</v>
      </c>
      <c r="B145" s="3"/>
      <c r="C145" s="15"/>
      <c r="D145" s="15"/>
      <c r="E145" s="15"/>
      <c r="F145" s="15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</row>
    <row r="146" spans="1:12" ht="15.6" x14ac:dyDescent="0.3">
      <c r="A146" s="101" t="s">
        <v>18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3"/>
    </row>
    <row r="147" spans="1:12" ht="83.4" x14ac:dyDescent="0.3">
      <c r="A147" s="2" t="s">
        <v>2</v>
      </c>
      <c r="B147" s="7" t="s">
        <v>280</v>
      </c>
      <c r="C147" s="12"/>
      <c r="D147" s="12"/>
      <c r="E147" s="7" t="s">
        <v>114</v>
      </c>
      <c r="F147" s="7"/>
      <c r="G147" s="131">
        <v>0</v>
      </c>
      <c r="H147" s="131">
        <v>0</v>
      </c>
      <c r="I147" s="131">
        <v>27166000</v>
      </c>
      <c r="J147" s="131">
        <v>0</v>
      </c>
      <c r="K147" s="131">
        <v>27166000</v>
      </c>
      <c r="L147" s="9"/>
    </row>
    <row r="148" spans="1:12" x14ac:dyDescent="0.3">
      <c r="A148" s="3" t="s">
        <v>15</v>
      </c>
      <c r="B148" s="3"/>
      <c r="C148" s="15"/>
      <c r="D148" s="15"/>
      <c r="E148" s="15"/>
      <c r="F148" s="15"/>
      <c r="G148" s="8">
        <f>SUM(G147)</f>
        <v>0</v>
      </c>
      <c r="H148" s="8">
        <f>SUM(H147)</f>
        <v>0</v>
      </c>
      <c r="I148" s="8">
        <f>SUM(I147)</f>
        <v>27166000</v>
      </c>
      <c r="J148" s="8">
        <f>SUM(J147)</f>
        <v>0</v>
      </c>
      <c r="K148" s="8">
        <f>SUM(K147)</f>
        <v>27166000</v>
      </c>
      <c r="L148" s="8">
        <f t="shared" ref="L148" si="12">SUM(L147)</f>
        <v>0</v>
      </c>
    </row>
    <row r="149" spans="1:12" ht="15.6" x14ac:dyDescent="0.3">
      <c r="A149" s="101" t="s">
        <v>19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3"/>
    </row>
    <row r="150" spans="1:12" ht="124.8" x14ac:dyDescent="0.3">
      <c r="A150" s="1" t="s">
        <v>0</v>
      </c>
      <c r="B150" s="7" t="s">
        <v>281</v>
      </c>
      <c r="C150" s="12"/>
      <c r="D150" s="12"/>
      <c r="E150" s="12" t="s">
        <v>114</v>
      </c>
      <c r="F150" s="12"/>
      <c r="G150" s="12">
        <v>0</v>
      </c>
      <c r="H150" s="12"/>
      <c r="I150" s="12">
        <v>6989611</v>
      </c>
      <c r="J150" s="12"/>
      <c r="K150" s="12">
        <v>6989611</v>
      </c>
      <c r="L150" s="206">
        <v>45288</v>
      </c>
    </row>
    <row r="151" spans="1:12" x14ac:dyDescent="0.3">
      <c r="A151" s="3" t="s">
        <v>15</v>
      </c>
      <c r="B151" s="3"/>
      <c r="C151" s="15"/>
      <c r="D151" s="15"/>
      <c r="E151" s="15"/>
      <c r="F151" s="15"/>
      <c r="G151" s="15"/>
      <c r="H151" s="15"/>
      <c r="I151" s="15"/>
      <c r="J151" s="15"/>
      <c r="K151" s="15">
        <f>K150</f>
        <v>6989611</v>
      </c>
      <c r="L151" s="17"/>
    </row>
    <row r="152" spans="1:12" ht="15.6" x14ac:dyDescent="0.3">
      <c r="A152" s="104" t="s">
        <v>20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1:12" x14ac:dyDescent="0.3">
      <c r="A153" s="36" t="s">
        <v>15</v>
      </c>
      <c r="B153" s="36"/>
      <c r="C153" s="55"/>
      <c r="D153" s="56"/>
      <c r="E153" s="56"/>
      <c r="F153" s="56"/>
      <c r="G153" s="56">
        <v>0</v>
      </c>
      <c r="H153" s="56">
        <v>0</v>
      </c>
      <c r="I153" s="56">
        <v>0</v>
      </c>
      <c r="J153" s="56">
        <v>0</v>
      </c>
      <c r="K153" s="56"/>
      <c r="L153" s="56" t="e">
        <f>SUM(#REF!)</f>
        <v>#REF!</v>
      </c>
    </row>
    <row r="154" spans="1:12" s="208" customFormat="1" ht="18" x14ac:dyDescent="0.35">
      <c r="A154" s="99" t="s">
        <v>112</v>
      </c>
      <c r="B154" s="100"/>
      <c r="C154" s="204"/>
      <c r="D154" s="204"/>
      <c r="E154" s="204"/>
      <c r="F154" s="204"/>
      <c r="G154" s="207">
        <f>G153+G148+G151+G145+G143</f>
        <v>36360</v>
      </c>
      <c r="H154" s="207">
        <f>H153+H148+H151+H145+H143</f>
        <v>0</v>
      </c>
      <c r="I154" s="207">
        <f>I153+I148+I151+I145+I143</f>
        <v>27253500</v>
      </c>
      <c r="J154" s="207">
        <f>J153+J148+J151+J145+J143</f>
        <v>0</v>
      </c>
      <c r="K154" s="207">
        <f>K153+K148+K151+K145+K143</f>
        <v>34279471</v>
      </c>
      <c r="L154" s="207"/>
    </row>
    <row r="155" spans="1:12" s="22" customFormat="1" ht="18" x14ac:dyDescent="0.35">
      <c r="A155" s="92" t="s">
        <v>117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1:12" ht="15.6" x14ac:dyDescent="0.3">
      <c r="A156" s="209" t="s">
        <v>16</v>
      </c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</row>
    <row r="157" spans="1:12" ht="62.4" x14ac:dyDescent="0.3">
      <c r="A157" s="37" t="s">
        <v>118</v>
      </c>
      <c r="B157" s="38" t="s">
        <v>119</v>
      </c>
      <c r="C157" s="39" t="s">
        <v>67</v>
      </c>
      <c r="D157" s="39">
        <v>4200</v>
      </c>
      <c r="E157" s="40" t="s">
        <v>282</v>
      </c>
      <c r="F157" s="40" t="s">
        <v>120</v>
      </c>
      <c r="G157" s="211">
        <v>0</v>
      </c>
      <c r="H157" s="211">
        <v>0</v>
      </c>
      <c r="I157" s="211">
        <v>40</v>
      </c>
      <c r="J157" s="211">
        <v>0</v>
      </c>
      <c r="K157" s="212">
        <v>40</v>
      </c>
      <c r="L157" s="137" t="s">
        <v>115</v>
      </c>
    </row>
    <row r="158" spans="1:12" ht="62.4" x14ac:dyDescent="0.3">
      <c r="A158" s="37" t="s">
        <v>121</v>
      </c>
      <c r="B158" s="41" t="s">
        <v>122</v>
      </c>
      <c r="C158" s="42" t="s">
        <v>41</v>
      </c>
      <c r="D158" s="42">
        <v>7</v>
      </c>
      <c r="E158" s="40" t="s">
        <v>282</v>
      </c>
      <c r="F158" s="40" t="s">
        <v>120</v>
      </c>
      <c r="G158" s="211">
        <v>0</v>
      </c>
      <c r="H158" s="211">
        <v>0</v>
      </c>
      <c r="I158" s="211">
        <v>23</v>
      </c>
      <c r="J158" s="155">
        <v>0</v>
      </c>
      <c r="K158" s="212">
        <v>23</v>
      </c>
      <c r="L158" s="137" t="s">
        <v>115</v>
      </c>
    </row>
    <row r="159" spans="1:12" ht="62.4" x14ac:dyDescent="0.3">
      <c r="A159" s="37" t="s">
        <v>123</v>
      </c>
      <c r="B159" s="43" t="s">
        <v>124</v>
      </c>
      <c r="C159" s="42" t="s">
        <v>41</v>
      </c>
      <c r="D159" s="42">
        <v>1</v>
      </c>
      <c r="E159" s="40" t="s">
        <v>282</v>
      </c>
      <c r="F159" s="40" t="s">
        <v>120</v>
      </c>
      <c r="G159" s="211">
        <v>0</v>
      </c>
      <c r="H159" s="211">
        <v>0</v>
      </c>
      <c r="I159" s="155">
        <v>9</v>
      </c>
      <c r="J159" s="155">
        <v>0</v>
      </c>
      <c r="K159" s="212">
        <v>9</v>
      </c>
      <c r="L159" s="72" t="s">
        <v>128</v>
      </c>
    </row>
    <row r="160" spans="1:12" x14ac:dyDescent="0.3">
      <c r="A160" s="3" t="s">
        <v>15</v>
      </c>
      <c r="B160" s="3"/>
      <c r="C160" s="15"/>
      <c r="D160" s="15"/>
      <c r="E160" s="15"/>
      <c r="F160" s="15"/>
      <c r="G160" s="54">
        <f t="shared" ref="G160:H160" si="13">SUM(G157:G159)</f>
        <v>0</v>
      </c>
      <c r="H160" s="54">
        <f t="shared" si="13"/>
        <v>0</v>
      </c>
      <c r="I160" s="54">
        <f>SUM(I157:I159)</f>
        <v>72</v>
      </c>
      <c r="J160" s="54">
        <f t="shared" ref="J160" si="14">SUM(J157:J159)</f>
        <v>0</v>
      </c>
      <c r="K160" s="54">
        <f t="shared" ref="K160:L160" si="15">SUM(K157:K159)</f>
        <v>72</v>
      </c>
      <c r="L160" s="54">
        <f t="shared" si="15"/>
        <v>0</v>
      </c>
    </row>
    <row r="161" spans="1:14" ht="15.6" x14ac:dyDescent="0.3">
      <c r="A161" s="95" t="s">
        <v>17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4" ht="62.4" x14ac:dyDescent="0.3">
      <c r="A162" s="5" t="s">
        <v>125</v>
      </c>
      <c r="B162" s="44" t="s">
        <v>126</v>
      </c>
      <c r="C162" s="42" t="s">
        <v>41</v>
      </c>
      <c r="D162" s="5">
        <v>23</v>
      </c>
      <c r="E162" s="40" t="s">
        <v>282</v>
      </c>
      <c r="F162" s="4" t="s">
        <v>105</v>
      </c>
      <c r="G162" s="131">
        <v>0</v>
      </c>
      <c r="H162" s="131">
        <v>0</v>
      </c>
      <c r="I162" s="131">
        <v>2.5</v>
      </c>
      <c r="J162" s="131">
        <v>0</v>
      </c>
      <c r="K162" s="212">
        <v>2.5</v>
      </c>
      <c r="L162" s="137" t="s">
        <v>129</v>
      </c>
    </row>
    <row r="163" spans="1:14" x14ac:dyDescent="0.3">
      <c r="A163" s="3" t="s">
        <v>15</v>
      </c>
      <c r="B163" s="3"/>
      <c r="C163" s="15"/>
      <c r="D163" s="15"/>
      <c r="E163" s="15"/>
      <c r="F163" s="15"/>
      <c r="G163" s="8">
        <f t="shared" ref="G163:H163" si="16">SUM(G162:G162)</f>
        <v>0</v>
      </c>
      <c r="H163" s="8">
        <f t="shared" si="16"/>
        <v>0</v>
      </c>
      <c r="I163" s="8">
        <f>SUM(I162:I162)</f>
        <v>2.5</v>
      </c>
      <c r="J163" s="8">
        <f t="shared" ref="J163" si="17">SUM(J162:J162)</f>
        <v>0</v>
      </c>
      <c r="K163" s="8">
        <f t="shared" ref="K163:L163" si="18">SUM(K162:K162)</f>
        <v>2.5</v>
      </c>
      <c r="L163" s="8">
        <f t="shared" si="18"/>
        <v>0</v>
      </c>
    </row>
    <row r="164" spans="1:14" ht="15.6" x14ac:dyDescent="0.3">
      <c r="A164" s="97" t="s">
        <v>18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1:14" ht="125.4" x14ac:dyDescent="0.35">
      <c r="A165" s="2" t="s">
        <v>2</v>
      </c>
      <c r="B165" s="18" t="s">
        <v>283</v>
      </c>
      <c r="C165" s="45" t="s">
        <v>61</v>
      </c>
      <c r="D165" s="46">
        <v>1</v>
      </c>
      <c r="E165" s="40" t="s">
        <v>282</v>
      </c>
      <c r="F165" s="40" t="s">
        <v>120</v>
      </c>
      <c r="G165" s="5">
        <v>0</v>
      </c>
      <c r="H165" s="131">
        <v>7.9</v>
      </c>
      <c r="I165" s="131">
        <v>0</v>
      </c>
      <c r="J165" s="131">
        <v>0</v>
      </c>
      <c r="K165" s="213">
        <v>7.9</v>
      </c>
      <c r="L165" s="214" t="s">
        <v>159</v>
      </c>
      <c r="M165" s="47"/>
      <c r="N165" s="48"/>
    </row>
    <row r="166" spans="1:14" ht="109.8" x14ac:dyDescent="0.35">
      <c r="A166" s="2" t="s">
        <v>193</v>
      </c>
      <c r="B166" s="18" t="s">
        <v>284</v>
      </c>
      <c r="C166" s="45" t="s">
        <v>285</v>
      </c>
      <c r="D166" s="46">
        <v>12222.92</v>
      </c>
      <c r="E166" s="40" t="s">
        <v>282</v>
      </c>
      <c r="F166" s="40" t="s">
        <v>120</v>
      </c>
      <c r="G166" s="5">
        <v>0</v>
      </c>
      <c r="H166" s="131">
        <v>10824.76</v>
      </c>
      <c r="I166" s="131">
        <v>0</v>
      </c>
      <c r="J166" s="131">
        <v>0</v>
      </c>
      <c r="K166" s="213">
        <v>10824.76</v>
      </c>
      <c r="L166" s="214" t="s">
        <v>79</v>
      </c>
      <c r="M166" s="75"/>
      <c r="N166" s="76"/>
    </row>
    <row r="167" spans="1:14" x14ac:dyDescent="0.3">
      <c r="A167" s="3" t="s">
        <v>15</v>
      </c>
      <c r="B167" s="3"/>
      <c r="C167" s="15"/>
      <c r="D167" s="15"/>
      <c r="E167" s="15"/>
      <c r="F167" s="15"/>
      <c r="G167" s="15">
        <v>0</v>
      </c>
      <c r="H167" s="54">
        <f>H165</f>
        <v>7.9</v>
      </c>
      <c r="I167" s="215">
        <f>I165</f>
        <v>0</v>
      </c>
      <c r="J167" s="16"/>
      <c r="K167" s="54">
        <f>K165+K166</f>
        <v>10832.66</v>
      </c>
      <c r="L167" s="54" t="str">
        <f t="shared" ref="L167" si="19">L165</f>
        <v>листопад</v>
      </c>
    </row>
    <row r="168" spans="1:14" ht="15.6" x14ac:dyDescent="0.3">
      <c r="A168" s="95" t="s">
        <v>19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4" ht="101.4" hidden="1" customHeight="1" x14ac:dyDescent="0.3">
      <c r="A169" s="5" t="s">
        <v>127</v>
      </c>
      <c r="B169" s="49"/>
      <c r="C169" s="50"/>
      <c r="D169" s="51"/>
      <c r="E169" s="40"/>
      <c r="F169" s="40"/>
      <c r="G169" s="12"/>
      <c r="H169" s="53"/>
      <c r="I169" s="53"/>
      <c r="J169" s="5"/>
      <c r="K169" s="52">
        <f t="shared" ref="K169" si="20">G169+H169+J169</f>
        <v>0</v>
      </c>
      <c r="L169" s="22"/>
    </row>
    <row r="170" spans="1:14" x14ac:dyDescent="0.3">
      <c r="A170" s="3" t="s">
        <v>15</v>
      </c>
      <c r="B170" s="3"/>
      <c r="C170" s="15"/>
      <c r="D170" s="15"/>
      <c r="E170" s="15"/>
      <c r="F170" s="15"/>
      <c r="G170" s="15"/>
      <c r="H170" s="54">
        <v>0</v>
      </c>
      <c r="I170" s="54">
        <v>0</v>
      </c>
      <c r="J170" s="54">
        <v>0</v>
      </c>
      <c r="K170" s="54">
        <v>0</v>
      </c>
      <c r="L170" s="17"/>
    </row>
    <row r="171" spans="1:14" ht="15.6" x14ac:dyDescent="0.3">
      <c r="A171" s="95" t="s">
        <v>20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4" ht="19.2" customHeight="1" x14ac:dyDescent="0.3">
      <c r="A172" s="2" t="s">
        <v>4</v>
      </c>
      <c r="B172" s="77" t="s">
        <v>286</v>
      </c>
      <c r="C172" s="78" t="s">
        <v>41</v>
      </c>
      <c r="D172" s="78">
        <v>20</v>
      </c>
      <c r="E172" s="79" t="s">
        <v>282</v>
      </c>
      <c r="F172" s="79" t="s">
        <v>120</v>
      </c>
      <c r="G172" s="78"/>
      <c r="H172" s="78"/>
      <c r="I172" s="80">
        <v>80</v>
      </c>
      <c r="J172" s="78"/>
      <c r="K172" s="81">
        <f>I172</f>
        <v>80</v>
      </c>
      <c r="L172" s="22"/>
    </row>
    <row r="173" spans="1:14" x14ac:dyDescent="0.3">
      <c r="A173" s="36" t="s">
        <v>15</v>
      </c>
      <c r="B173" s="36"/>
      <c r="C173" s="55"/>
      <c r="D173" s="56"/>
      <c r="E173" s="56"/>
      <c r="F173" s="56"/>
      <c r="G173" s="56"/>
      <c r="H173" s="216"/>
      <c r="I173" s="216">
        <f>I172</f>
        <v>80</v>
      </c>
      <c r="J173" s="216">
        <v>0</v>
      </c>
      <c r="K173" s="216">
        <f>K172</f>
        <v>80</v>
      </c>
      <c r="L173" s="217"/>
    </row>
    <row r="174" spans="1:14" s="208" customFormat="1" ht="18" x14ac:dyDescent="0.35">
      <c r="A174" s="93" t="s">
        <v>112</v>
      </c>
      <c r="B174" s="94"/>
      <c r="C174" s="204"/>
      <c r="D174" s="204"/>
      <c r="E174" s="204"/>
      <c r="F174" s="204"/>
      <c r="G174" s="218">
        <f>G173+G170+G167+G163+G160</f>
        <v>0</v>
      </c>
      <c r="H174" s="218">
        <f>H173+H170+H167+H163+H160</f>
        <v>7.9</v>
      </c>
      <c r="I174" s="218">
        <f t="shared" ref="I174:K174" si="21">I173+I170+I167+I163+I160</f>
        <v>154.5</v>
      </c>
      <c r="J174" s="218">
        <f t="shared" si="21"/>
        <v>0</v>
      </c>
      <c r="K174" s="218">
        <f t="shared" si="21"/>
        <v>10987.16</v>
      </c>
      <c r="L174" s="218"/>
    </row>
    <row r="175" spans="1:14" ht="18" x14ac:dyDescent="0.35">
      <c r="A175" s="92" t="s">
        <v>130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1:14" ht="15.6" x14ac:dyDescent="0.3">
      <c r="A176" s="106" t="s">
        <v>16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9"/>
    </row>
    <row r="177" spans="1:12" x14ac:dyDescent="0.3">
      <c r="A177" s="3" t="s">
        <v>15</v>
      </c>
      <c r="B177" s="3"/>
      <c r="C177" s="15"/>
      <c r="D177" s="15"/>
      <c r="E177" s="15"/>
      <c r="F177" s="15"/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17"/>
    </row>
    <row r="178" spans="1:12" ht="15.6" x14ac:dyDescent="0.3">
      <c r="A178" s="101" t="s">
        <v>17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3"/>
    </row>
    <row r="179" spans="1:12" ht="55.8" x14ac:dyDescent="0.3">
      <c r="A179" s="2" t="s">
        <v>70</v>
      </c>
      <c r="B179" s="4" t="s">
        <v>131</v>
      </c>
      <c r="C179" s="5" t="s">
        <v>132</v>
      </c>
      <c r="D179" s="5">
        <v>400</v>
      </c>
      <c r="E179" s="4" t="s">
        <v>130</v>
      </c>
      <c r="F179" s="4" t="s">
        <v>133</v>
      </c>
      <c r="G179" s="7">
        <v>0</v>
      </c>
      <c r="H179" s="131">
        <v>0</v>
      </c>
      <c r="I179" s="131">
        <v>9</v>
      </c>
      <c r="J179" s="5">
        <v>0</v>
      </c>
      <c r="K179" s="131">
        <v>9</v>
      </c>
      <c r="L179" s="137" t="s">
        <v>287</v>
      </c>
    </row>
    <row r="180" spans="1:12" x14ac:dyDescent="0.3">
      <c r="A180" s="3" t="s">
        <v>15</v>
      </c>
      <c r="B180" s="3"/>
      <c r="C180" s="15"/>
      <c r="D180" s="15"/>
      <c r="E180" s="15"/>
      <c r="F180" s="15"/>
      <c r="G180" s="132">
        <v>0</v>
      </c>
      <c r="H180" s="54">
        <f>H179</f>
        <v>0</v>
      </c>
      <c r="I180" s="54">
        <f>I179</f>
        <v>9</v>
      </c>
      <c r="J180" s="3">
        <v>0</v>
      </c>
      <c r="K180" s="54">
        <f>I180+H180</f>
        <v>9</v>
      </c>
      <c r="L180" s="54">
        <f t="shared" ref="L180" si="22">SUM(H180:K180)</f>
        <v>18</v>
      </c>
    </row>
    <row r="181" spans="1:12" ht="15.6" x14ac:dyDescent="0.3">
      <c r="A181" s="101" t="s">
        <v>18</v>
      </c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3"/>
    </row>
    <row r="182" spans="1:12" x14ac:dyDescent="0.3">
      <c r="A182" s="3" t="s">
        <v>15</v>
      </c>
      <c r="B182" s="3"/>
      <c r="C182" s="15"/>
      <c r="D182" s="15"/>
      <c r="E182" s="15"/>
      <c r="F182" s="15"/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17"/>
    </row>
    <row r="183" spans="1:12" ht="15.6" x14ac:dyDescent="0.3">
      <c r="A183" s="101" t="s">
        <v>19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3"/>
    </row>
    <row r="184" spans="1:12" x14ac:dyDescent="0.3">
      <c r="A184" s="3" t="s">
        <v>15</v>
      </c>
      <c r="B184" s="3"/>
      <c r="C184" s="15"/>
      <c r="D184" s="15"/>
      <c r="E184" s="15"/>
      <c r="F184" s="15"/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17"/>
    </row>
    <row r="185" spans="1:12" ht="15.6" x14ac:dyDescent="0.3">
      <c r="A185" s="104" t="s">
        <v>20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1:12" x14ac:dyDescent="0.3">
      <c r="A186" s="3" t="s">
        <v>15</v>
      </c>
      <c r="B186" s="3"/>
      <c r="C186" s="15"/>
      <c r="D186" s="16"/>
      <c r="E186" s="16"/>
      <c r="F186" s="16"/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17"/>
    </row>
    <row r="187" spans="1:12" s="144" customFormat="1" ht="17.399999999999999" x14ac:dyDescent="0.3">
      <c r="A187" s="90" t="s">
        <v>112</v>
      </c>
      <c r="B187" s="91"/>
      <c r="C187" s="145"/>
      <c r="D187" s="146"/>
      <c r="E187" s="146"/>
      <c r="F187" s="146"/>
      <c r="G187" s="219">
        <f>G186+G184+G182+G180+G177</f>
        <v>0</v>
      </c>
      <c r="H187" s="219">
        <f>H186+H184+H182+H180+H177</f>
        <v>0</v>
      </c>
      <c r="I187" s="219">
        <f>I186+I184+I182+I180+I177</f>
        <v>9</v>
      </c>
      <c r="J187" s="219">
        <f>J186+J184+J182+J180+J177</f>
        <v>0</v>
      </c>
      <c r="K187" s="219">
        <f>K186+K184+K182+K180+K177</f>
        <v>9</v>
      </c>
      <c r="L187" s="219">
        <f t="shared" ref="L187" si="23">L186+L184+L182+L180+L177</f>
        <v>18</v>
      </c>
    </row>
    <row r="188" spans="1:12" ht="18" x14ac:dyDescent="0.35">
      <c r="A188" s="92" t="s">
        <v>134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1:12" ht="15.6" x14ac:dyDescent="0.3">
      <c r="A189" s="106" t="s">
        <v>16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220"/>
    </row>
    <row r="190" spans="1:12" ht="42" x14ac:dyDescent="0.3">
      <c r="A190" s="2" t="s">
        <v>1</v>
      </c>
      <c r="B190" s="10" t="s">
        <v>288</v>
      </c>
      <c r="C190" s="4" t="s">
        <v>29</v>
      </c>
      <c r="D190" s="7">
        <v>2</v>
      </c>
      <c r="E190" s="4" t="s">
        <v>135</v>
      </c>
      <c r="F190" s="4" t="s">
        <v>107</v>
      </c>
      <c r="G190" s="7">
        <v>49.5</v>
      </c>
      <c r="H190" s="5">
        <v>0</v>
      </c>
      <c r="I190" s="5">
        <v>0</v>
      </c>
      <c r="J190" s="5">
        <v>0</v>
      </c>
      <c r="K190" s="5">
        <v>49.5</v>
      </c>
      <c r="L190" s="134" t="s">
        <v>136</v>
      </c>
    </row>
    <row r="191" spans="1:12" ht="28.2" x14ac:dyDescent="0.3">
      <c r="A191" s="2" t="s">
        <v>23</v>
      </c>
      <c r="B191" s="10" t="s">
        <v>137</v>
      </c>
      <c r="C191" s="4" t="s">
        <v>29</v>
      </c>
      <c r="D191" s="7">
        <v>1</v>
      </c>
      <c r="E191" s="4" t="s">
        <v>135</v>
      </c>
      <c r="F191" s="4" t="s">
        <v>107</v>
      </c>
      <c r="G191" s="7">
        <v>0.1</v>
      </c>
      <c r="H191" s="5">
        <v>0</v>
      </c>
      <c r="I191" s="5">
        <v>0</v>
      </c>
      <c r="J191" s="5">
        <v>0</v>
      </c>
      <c r="K191" s="5">
        <v>0.1</v>
      </c>
      <c r="L191" s="134" t="s">
        <v>115</v>
      </c>
    </row>
    <row r="192" spans="1:12" x14ac:dyDescent="0.3">
      <c r="A192" s="3" t="s">
        <v>15</v>
      </c>
      <c r="B192" s="3"/>
      <c r="C192" s="15"/>
      <c r="D192" s="15"/>
      <c r="E192" s="15"/>
      <c r="F192" s="15"/>
      <c r="G192" s="3">
        <f>SUM(G190:G191)</f>
        <v>49.6</v>
      </c>
      <c r="H192" s="3">
        <f>SUM(H190:H191)</f>
        <v>0</v>
      </c>
      <c r="I192" s="3">
        <f>SUM(I190:I191)</f>
        <v>0</v>
      </c>
      <c r="J192" s="3">
        <f>SUM(J190:J191)</f>
        <v>0</v>
      </c>
      <c r="K192" s="3">
        <f>SUM(K190:K191)</f>
        <v>49.6</v>
      </c>
      <c r="L192" s="3">
        <f t="shared" ref="L192" si="24">SUM(L190:L191)</f>
        <v>0</v>
      </c>
    </row>
    <row r="193" spans="1:12" ht="15.6" x14ac:dyDescent="0.3">
      <c r="A193" s="101" t="s">
        <v>17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3"/>
    </row>
    <row r="194" spans="1:12" ht="28.2" x14ac:dyDescent="0.3">
      <c r="A194" s="2" t="s">
        <v>70</v>
      </c>
      <c r="B194" s="4" t="s">
        <v>138</v>
      </c>
      <c r="C194" s="7" t="s">
        <v>29</v>
      </c>
      <c r="D194" s="7">
        <v>310</v>
      </c>
      <c r="E194" s="4" t="s">
        <v>135</v>
      </c>
      <c r="F194" s="4" t="s">
        <v>107</v>
      </c>
      <c r="G194" s="134">
        <v>93</v>
      </c>
      <c r="H194" s="5">
        <v>0</v>
      </c>
      <c r="I194" s="5">
        <v>0</v>
      </c>
      <c r="J194" s="5">
        <v>0</v>
      </c>
      <c r="K194" s="131">
        <v>93</v>
      </c>
      <c r="L194" s="134" t="s">
        <v>289</v>
      </c>
    </row>
    <row r="195" spans="1:12" ht="42" x14ac:dyDescent="0.3">
      <c r="A195" s="2" t="s">
        <v>97</v>
      </c>
      <c r="B195" s="4" t="s">
        <v>290</v>
      </c>
      <c r="C195" s="7" t="s">
        <v>33</v>
      </c>
      <c r="D195" s="7">
        <v>3</v>
      </c>
      <c r="E195" s="4" t="s">
        <v>135</v>
      </c>
      <c r="F195" s="4" t="s">
        <v>107</v>
      </c>
      <c r="G195" s="221">
        <v>17</v>
      </c>
      <c r="H195" s="5">
        <v>0</v>
      </c>
      <c r="I195" s="5">
        <v>0</v>
      </c>
      <c r="J195" s="5">
        <v>0</v>
      </c>
      <c r="K195" s="131">
        <v>17</v>
      </c>
      <c r="L195" s="134" t="s">
        <v>136</v>
      </c>
    </row>
    <row r="196" spans="1:12" ht="119.4" x14ac:dyDescent="0.3">
      <c r="A196" s="2" t="s">
        <v>98</v>
      </c>
      <c r="B196" s="222" t="s">
        <v>139</v>
      </c>
      <c r="C196" s="5" t="s">
        <v>140</v>
      </c>
      <c r="D196" s="5">
        <v>11</v>
      </c>
      <c r="E196" s="4" t="s">
        <v>135</v>
      </c>
      <c r="F196" s="223" t="s">
        <v>141</v>
      </c>
      <c r="G196" s="134">
        <v>9</v>
      </c>
      <c r="H196" s="5">
        <v>0</v>
      </c>
      <c r="I196" s="5">
        <v>0</v>
      </c>
      <c r="J196" s="5">
        <v>0</v>
      </c>
      <c r="K196" s="131">
        <v>9</v>
      </c>
      <c r="L196" s="134" t="s">
        <v>291</v>
      </c>
    </row>
    <row r="197" spans="1:12" ht="28.2" x14ac:dyDescent="0.3">
      <c r="A197" s="2" t="s">
        <v>99</v>
      </c>
      <c r="B197" s="10" t="s">
        <v>142</v>
      </c>
      <c r="C197" s="5" t="s">
        <v>26</v>
      </c>
      <c r="D197" s="5">
        <v>22</v>
      </c>
      <c r="E197" s="4" t="s">
        <v>135</v>
      </c>
      <c r="F197" s="4" t="s">
        <v>107</v>
      </c>
      <c r="G197" s="221">
        <v>14.6</v>
      </c>
      <c r="H197" s="5">
        <v>0</v>
      </c>
      <c r="I197" s="5">
        <v>0</v>
      </c>
      <c r="J197" s="5">
        <v>0</v>
      </c>
      <c r="K197" s="131">
        <v>14.6</v>
      </c>
      <c r="L197" s="134" t="s">
        <v>143</v>
      </c>
    </row>
    <row r="198" spans="1:12" ht="42" x14ac:dyDescent="0.3">
      <c r="A198" s="2" t="s">
        <v>144</v>
      </c>
      <c r="B198" s="10" t="s">
        <v>145</v>
      </c>
      <c r="C198" s="5" t="s">
        <v>26</v>
      </c>
      <c r="D198" s="5">
        <v>1</v>
      </c>
      <c r="E198" s="4" t="s">
        <v>135</v>
      </c>
      <c r="F198" s="4" t="s">
        <v>36</v>
      </c>
      <c r="G198" s="134">
        <v>0</v>
      </c>
      <c r="H198" s="5">
        <v>0</v>
      </c>
      <c r="I198" s="5">
        <v>0</v>
      </c>
      <c r="J198" s="5">
        <v>0</v>
      </c>
      <c r="K198" s="131">
        <v>0</v>
      </c>
      <c r="L198" s="134" t="s">
        <v>146</v>
      </c>
    </row>
    <row r="199" spans="1:12" ht="28.2" x14ac:dyDescent="0.3">
      <c r="A199" s="2" t="s">
        <v>100</v>
      </c>
      <c r="B199" s="10" t="s">
        <v>147</v>
      </c>
      <c r="C199" s="5" t="s">
        <v>33</v>
      </c>
      <c r="D199" s="5">
        <v>1</v>
      </c>
      <c r="E199" s="4" t="s">
        <v>135</v>
      </c>
      <c r="F199" s="4" t="s">
        <v>148</v>
      </c>
      <c r="G199" s="134">
        <v>1.5</v>
      </c>
      <c r="H199" s="5">
        <v>0</v>
      </c>
      <c r="I199" s="5">
        <v>0</v>
      </c>
      <c r="J199" s="5">
        <v>0</v>
      </c>
      <c r="K199" s="131">
        <v>1.5</v>
      </c>
      <c r="L199" s="7" t="s">
        <v>149</v>
      </c>
    </row>
    <row r="200" spans="1:12" ht="28.2" x14ac:dyDescent="0.3">
      <c r="A200" s="2" t="s">
        <v>102</v>
      </c>
      <c r="B200" s="10" t="s">
        <v>150</v>
      </c>
      <c r="C200" s="5" t="s">
        <v>151</v>
      </c>
      <c r="D200" s="5">
        <v>1</v>
      </c>
      <c r="E200" s="4" t="s">
        <v>135</v>
      </c>
      <c r="F200" s="4" t="s">
        <v>36</v>
      </c>
      <c r="G200" s="134">
        <v>0</v>
      </c>
      <c r="H200" s="5">
        <v>0</v>
      </c>
      <c r="I200" s="5">
        <v>0</v>
      </c>
      <c r="J200" s="5">
        <v>0</v>
      </c>
      <c r="K200" s="131">
        <v>0</v>
      </c>
      <c r="L200" s="7" t="s">
        <v>149</v>
      </c>
    </row>
    <row r="201" spans="1:12" ht="42" x14ac:dyDescent="0.3">
      <c r="A201" s="2" t="s">
        <v>152</v>
      </c>
      <c r="B201" s="10" t="s">
        <v>153</v>
      </c>
      <c r="C201" s="7" t="s">
        <v>154</v>
      </c>
      <c r="D201" s="5">
        <v>8</v>
      </c>
      <c r="E201" s="4" t="s">
        <v>135</v>
      </c>
      <c r="F201" s="4" t="s">
        <v>155</v>
      </c>
      <c r="G201" s="221">
        <v>1.6</v>
      </c>
      <c r="H201" s="5">
        <v>0</v>
      </c>
      <c r="I201" s="5">
        <v>0</v>
      </c>
      <c r="J201" s="5">
        <v>0</v>
      </c>
      <c r="K201" s="131">
        <v>1.6</v>
      </c>
      <c r="L201" s="7" t="s">
        <v>156</v>
      </c>
    </row>
    <row r="202" spans="1:12" ht="42" x14ac:dyDescent="0.3">
      <c r="A202" s="2" t="s">
        <v>103</v>
      </c>
      <c r="B202" s="10" t="s">
        <v>157</v>
      </c>
      <c r="C202" s="7" t="s">
        <v>158</v>
      </c>
      <c r="D202" s="5">
        <v>1</v>
      </c>
      <c r="E202" s="4" t="s">
        <v>135</v>
      </c>
      <c r="F202" s="4" t="s">
        <v>107</v>
      </c>
      <c r="G202" s="221">
        <v>5</v>
      </c>
      <c r="H202" s="5">
        <v>0</v>
      </c>
      <c r="I202" s="5">
        <v>0</v>
      </c>
      <c r="J202" s="5">
        <v>0</v>
      </c>
      <c r="K202" s="131">
        <v>5</v>
      </c>
      <c r="L202" s="7" t="s">
        <v>159</v>
      </c>
    </row>
    <row r="203" spans="1:12" x14ac:dyDescent="0.3">
      <c r="A203" s="3" t="s">
        <v>15</v>
      </c>
      <c r="B203" s="3"/>
      <c r="C203" s="16"/>
      <c r="D203" s="16"/>
      <c r="E203" s="16"/>
      <c r="F203" s="16"/>
      <c r="G203" s="3">
        <f>SUM(G194:G202)</f>
        <v>141.69999999999999</v>
      </c>
      <c r="H203" s="3">
        <f>SUM(H194:H202)</f>
        <v>0</v>
      </c>
      <c r="I203" s="3">
        <f>SUM(I194:I202)</f>
        <v>0</v>
      </c>
      <c r="J203" s="3">
        <f>SUM(J194:J202)</f>
        <v>0</v>
      </c>
      <c r="K203" s="3">
        <f>SUM(K194:K202)</f>
        <v>141.69999999999999</v>
      </c>
      <c r="L203" s="3">
        <f t="shared" ref="L203" si="25">SUM(L194:L202)</f>
        <v>0</v>
      </c>
    </row>
    <row r="204" spans="1:12" ht="15.6" x14ac:dyDescent="0.3">
      <c r="A204" s="101" t="s">
        <v>18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3"/>
    </row>
    <row r="205" spans="1:12" x14ac:dyDescent="0.3">
      <c r="A205" s="3" t="s">
        <v>15</v>
      </c>
      <c r="B205" s="3"/>
      <c r="C205" s="15"/>
      <c r="D205" s="15"/>
      <c r="E205" s="15"/>
      <c r="F205" s="15"/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17"/>
    </row>
    <row r="206" spans="1:12" ht="15.6" x14ac:dyDescent="0.3">
      <c r="A206" s="101" t="s">
        <v>19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3"/>
    </row>
    <row r="207" spans="1:12" x14ac:dyDescent="0.3">
      <c r="A207" s="3" t="s">
        <v>15</v>
      </c>
      <c r="B207" s="3"/>
      <c r="C207" s="15"/>
      <c r="D207" s="15"/>
      <c r="E207" s="15"/>
      <c r="F207" s="15"/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 t="e">
        <f>SUM(#REF!)</f>
        <v>#REF!</v>
      </c>
    </row>
    <row r="208" spans="1:12" ht="15.6" x14ac:dyDescent="0.3">
      <c r="A208" s="104" t="s">
        <v>20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1:12" ht="46.8" x14ac:dyDescent="0.3">
      <c r="A209" s="224">
        <v>44931</v>
      </c>
      <c r="B209" s="225" t="s">
        <v>292</v>
      </c>
      <c r="C209" s="225" t="s">
        <v>192</v>
      </c>
      <c r="D209" s="225">
        <v>1</v>
      </c>
      <c r="E209" s="225" t="s">
        <v>135</v>
      </c>
      <c r="F209" s="225" t="s">
        <v>107</v>
      </c>
      <c r="G209" s="225">
        <v>199.8</v>
      </c>
      <c r="H209" s="225">
        <v>0</v>
      </c>
      <c r="I209" s="225">
        <v>0</v>
      </c>
      <c r="J209" s="225">
        <v>0</v>
      </c>
      <c r="K209" s="225">
        <v>199.8</v>
      </c>
      <c r="L209" s="225" t="s">
        <v>293</v>
      </c>
    </row>
    <row r="210" spans="1:12" x14ac:dyDescent="0.3">
      <c r="A210" s="36" t="s">
        <v>15</v>
      </c>
      <c r="B210" s="36"/>
      <c r="C210" s="55"/>
      <c r="D210" s="56"/>
      <c r="E210" s="56"/>
      <c r="F210" s="56"/>
      <c r="G210" s="36">
        <v>0</v>
      </c>
      <c r="H210" s="36">
        <v>0</v>
      </c>
      <c r="I210" s="36">
        <v>0</v>
      </c>
      <c r="J210" s="57">
        <v>0</v>
      </c>
      <c r="K210" s="57">
        <f>K209</f>
        <v>199.8</v>
      </c>
      <c r="L210" s="217"/>
    </row>
    <row r="211" spans="1:12" s="208" customFormat="1" ht="15.6" x14ac:dyDescent="0.3">
      <c r="A211" s="226" t="s">
        <v>112</v>
      </c>
      <c r="B211" s="203"/>
      <c r="C211" s="204"/>
      <c r="D211" s="204"/>
      <c r="E211" s="204"/>
      <c r="F211" s="204"/>
      <c r="G211" s="143">
        <f>G210+G207+G205+G203+G192</f>
        <v>191.29999999999998</v>
      </c>
      <c r="H211" s="143">
        <f>H210+H207+H205+H203+H192</f>
        <v>0</v>
      </c>
      <c r="I211" s="143">
        <f>I210+I207+I205+I203+I192</f>
        <v>0</v>
      </c>
      <c r="J211" s="143">
        <f>J210+J207+J205+J203+J192</f>
        <v>0</v>
      </c>
      <c r="K211" s="143">
        <f>K210+K207+K205+K203+K192</f>
        <v>391.1</v>
      </c>
      <c r="L211" s="143"/>
    </row>
    <row r="212" spans="1:12" ht="18" x14ac:dyDescent="0.35">
      <c r="A212" s="92" t="s">
        <v>160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1:12" s="227" customFormat="1" ht="15.6" x14ac:dyDescent="0.3">
      <c r="A213" s="87" t="s">
        <v>161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9"/>
    </row>
    <row r="214" spans="1:12" ht="31.5" customHeight="1" x14ac:dyDescent="0.3">
      <c r="A214" s="2" t="s">
        <v>1</v>
      </c>
      <c r="B214" s="65" t="s">
        <v>162</v>
      </c>
      <c r="C214" s="61" t="s">
        <v>41</v>
      </c>
      <c r="D214" s="61">
        <v>1</v>
      </c>
      <c r="E214" s="228" t="s">
        <v>135</v>
      </c>
      <c r="F214" s="10" t="s">
        <v>73</v>
      </c>
      <c r="G214" s="1">
        <v>0.1</v>
      </c>
      <c r="H214" s="225">
        <v>0</v>
      </c>
      <c r="I214" s="225">
        <v>0</v>
      </c>
      <c r="J214" s="225">
        <v>0</v>
      </c>
      <c r="K214" s="1">
        <v>0.1</v>
      </c>
      <c r="L214" s="61" t="s">
        <v>115</v>
      </c>
    </row>
    <row r="215" spans="1:12" ht="42" x14ac:dyDescent="0.3">
      <c r="A215" s="2" t="s">
        <v>23</v>
      </c>
      <c r="B215" s="65" t="s">
        <v>163</v>
      </c>
      <c r="C215" s="61" t="s">
        <v>41</v>
      </c>
      <c r="D215" s="61">
        <v>4</v>
      </c>
      <c r="E215" s="228" t="s">
        <v>135</v>
      </c>
      <c r="F215" s="10" t="s">
        <v>164</v>
      </c>
      <c r="G215" s="1">
        <v>0.2</v>
      </c>
      <c r="H215" s="225">
        <v>0</v>
      </c>
      <c r="I215" s="225">
        <v>0</v>
      </c>
      <c r="J215" s="225">
        <v>0</v>
      </c>
      <c r="K215" s="1">
        <v>0.2</v>
      </c>
      <c r="L215" s="61" t="s">
        <v>115</v>
      </c>
    </row>
    <row r="216" spans="1:12" ht="55.8" x14ac:dyDescent="0.3">
      <c r="A216" s="2" t="s">
        <v>24</v>
      </c>
      <c r="B216" s="65" t="s">
        <v>165</v>
      </c>
      <c r="C216" s="61"/>
      <c r="D216" s="61"/>
      <c r="E216" s="228" t="s">
        <v>135</v>
      </c>
      <c r="F216" s="10"/>
      <c r="G216" s="1">
        <v>10</v>
      </c>
      <c r="H216" s="225">
        <v>0</v>
      </c>
      <c r="I216" s="225">
        <v>0</v>
      </c>
      <c r="J216" s="225">
        <v>0</v>
      </c>
      <c r="K216" s="1">
        <v>10</v>
      </c>
      <c r="L216" s="61" t="s">
        <v>115</v>
      </c>
    </row>
    <row r="217" spans="1:12" ht="28.2" x14ac:dyDescent="0.3">
      <c r="A217" s="2" t="s">
        <v>25</v>
      </c>
      <c r="B217" s="65" t="s">
        <v>166</v>
      </c>
      <c r="C217" s="61"/>
      <c r="D217" s="61"/>
      <c r="E217" s="228" t="s">
        <v>135</v>
      </c>
      <c r="F217" s="10" t="s">
        <v>167</v>
      </c>
      <c r="G217" s="1">
        <v>8</v>
      </c>
      <c r="H217" s="225">
        <v>0</v>
      </c>
      <c r="I217" s="225">
        <v>0</v>
      </c>
      <c r="J217" s="225">
        <v>0</v>
      </c>
      <c r="K217" s="1">
        <v>8</v>
      </c>
      <c r="L217" s="61" t="s">
        <v>111</v>
      </c>
    </row>
    <row r="218" spans="1:12" ht="42" x14ac:dyDescent="0.3">
      <c r="A218" s="2" t="s">
        <v>35</v>
      </c>
      <c r="B218" s="65" t="s">
        <v>294</v>
      </c>
      <c r="C218" s="61" t="s">
        <v>41</v>
      </c>
      <c r="D218" s="61">
        <v>2</v>
      </c>
      <c r="E218" s="228" t="s">
        <v>135</v>
      </c>
      <c r="F218" s="10" t="s">
        <v>164</v>
      </c>
      <c r="G218" s="1">
        <v>1</v>
      </c>
      <c r="H218" s="225">
        <v>0</v>
      </c>
      <c r="I218" s="225">
        <v>0</v>
      </c>
      <c r="J218" s="225">
        <v>0</v>
      </c>
      <c r="K218" s="1">
        <v>1</v>
      </c>
      <c r="L218" s="61" t="s">
        <v>115</v>
      </c>
    </row>
    <row r="219" spans="1:12" ht="42" x14ac:dyDescent="0.3">
      <c r="A219" s="2" t="s">
        <v>68</v>
      </c>
      <c r="B219" s="65" t="s">
        <v>295</v>
      </c>
      <c r="C219" s="61" t="s">
        <v>41</v>
      </c>
      <c r="D219" s="61">
        <v>2</v>
      </c>
      <c r="E219" s="228" t="s">
        <v>135</v>
      </c>
      <c r="F219" s="10" t="s">
        <v>164</v>
      </c>
      <c r="G219" s="1">
        <v>1</v>
      </c>
      <c r="H219" s="225">
        <v>0</v>
      </c>
      <c r="I219" s="225">
        <v>0</v>
      </c>
      <c r="J219" s="225">
        <v>0</v>
      </c>
      <c r="K219" s="1">
        <v>1</v>
      </c>
      <c r="L219" s="61" t="s">
        <v>116</v>
      </c>
    </row>
    <row r="220" spans="1:12" ht="55.8" x14ac:dyDescent="0.3">
      <c r="A220" s="2" t="s">
        <v>69</v>
      </c>
      <c r="B220" s="65" t="s">
        <v>296</v>
      </c>
      <c r="C220" s="61"/>
      <c r="D220" s="61"/>
      <c r="E220" s="228" t="s">
        <v>135</v>
      </c>
      <c r="F220" s="10" t="s">
        <v>73</v>
      </c>
      <c r="G220" s="1"/>
      <c r="H220" s="225">
        <v>0</v>
      </c>
      <c r="I220" s="225">
        <v>0</v>
      </c>
      <c r="J220" s="225">
        <v>0</v>
      </c>
      <c r="K220" s="1"/>
      <c r="L220" s="61" t="s">
        <v>187</v>
      </c>
    </row>
    <row r="221" spans="1:12" ht="55.8" x14ac:dyDescent="0.3">
      <c r="A221" s="2" t="s">
        <v>307</v>
      </c>
      <c r="B221" s="65" t="s">
        <v>108</v>
      </c>
      <c r="C221" s="61"/>
      <c r="D221" s="61"/>
      <c r="E221" s="228" t="s">
        <v>135</v>
      </c>
      <c r="F221" s="10" t="s">
        <v>73</v>
      </c>
      <c r="G221" s="1"/>
      <c r="H221" s="225">
        <v>0</v>
      </c>
      <c r="I221" s="225">
        <v>0</v>
      </c>
      <c r="J221" s="225">
        <v>0</v>
      </c>
      <c r="K221" s="1"/>
      <c r="L221" s="61" t="s">
        <v>116</v>
      </c>
    </row>
    <row r="222" spans="1:12" ht="111" x14ac:dyDescent="0.3">
      <c r="A222" s="2" t="s">
        <v>308</v>
      </c>
      <c r="B222" s="65" t="s">
        <v>297</v>
      </c>
      <c r="C222" s="61"/>
      <c r="D222" s="61"/>
      <c r="E222" s="228" t="s">
        <v>135</v>
      </c>
      <c r="F222" s="10" t="s">
        <v>73</v>
      </c>
      <c r="G222" s="1">
        <v>0.1</v>
      </c>
      <c r="H222" s="225">
        <v>0</v>
      </c>
      <c r="I222" s="225">
        <v>0</v>
      </c>
      <c r="J222" s="225">
        <v>0</v>
      </c>
      <c r="K222" s="1">
        <v>0.1</v>
      </c>
      <c r="L222" s="61" t="s">
        <v>116</v>
      </c>
    </row>
    <row r="223" spans="1:12" ht="55.8" x14ac:dyDescent="0.3">
      <c r="A223" s="2" t="s">
        <v>309</v>
      </c>
      <c r="B223" s="65" t="s">
        <v>298</v>
      </c>
      <c r="C223" s="61"/>
      <c r="D223" s="61"/>
      <c r="E223" s="228" t="s">
        <v>135</v>
      </c>
      <c r="F223" s="10" t="s">
        <v>73</v>
      </c>
      <c r="G223" s="1"/>
      <c r="H223" s="225">
        <v>0</v>
      </c>
      <c r="I223" s="225">
        <v>0</v>
      </c>
      <c r="J223" s="225">
        <v>0</v>
      </c>
      <c r="K223" s="1"/>
      <c r="L223" s="61" t="s">
        <v>116</v>
      </c>
    </row>
    <row r="224" spans="1:12" ht="76.2" customHeight="1" x14ac:dyDescent="0.3">
      <c r="A224" s="2" t="s">
        <v>310</v>
      </c>
      <c r="B224" s="65" t="s">
        <v>299</v>
      </c>
      <c r="C224" s="61"/>
      <c r="D224" s="61"/>
      <c r="E224" s="228" t="s">
        <v>135</v>
      </c>
      <c r="F224" s="10" t="s">
        <v>73</v>
      </c>
      <c r="G224" s="1">
        <v>0.1</v>
      </c>
      <c r="H224" s="225">
        <v>0</v>
      </c>
      <c r="I224" s="225">
        <v>0</v>
      </c>
      <c r="J224" s="225">
        <v>0</v>
      </c>
      <c r="K224" s="1">
        <v>0.1</v>
      </c>
      <c r="L224" s="61" t="s">
        <v>116</v>
      </c>
    </row>
    <row r="225" spans="1:12" ht="42" x14ac:dyDescent="0.3">
      <c r="A225" s="2" t="s">
        <v>311</v>
      </c>
      <c r="B225" s="65" t="s">
        <v>300</v>
      </c>
      <c r="C225" s="61"/>
      <c r="D225" s="61"/>
      <c r="E225" s="228" t="s">
        <v>135</v>
      </c>
      <c r="F225" s="10" t="s">
        <v>73</v>
      </c>
      <c r="G225" s="1"/>
      <c r="H225" s="225">
        <v>0</v>
      </c>
      <c r="I225" s="225">
        <v>0</v>
      </c>
      <c r="J225" s="225">
        <v>0</v>
      </c>
      <c r="K225" s="1"/>
      <c r="L225" s="61" t="s">
        <v>116</v>
      </c>
    </row>
    <row r="226" spans="1:12" ht="42" x14ac:dyDescent="0.3">
      <c r="A226" s="2" t="s">
        <v>312</v>
      </c>
      <c r="B226" s="65" t="s">
        <v>301</v>
      </c>
      <c r="C226" s="61"/>
      <c r="D226" s="61"/>
      <c r="E226" s="228" t="s">
        <v>135</v>
      </c>
      <c r="F226" s="10" t="s">
        <v>73</v>
      </c>
      <c r="G226" s="1"/>
      <c r="H226" s="225">
        <v>0</v>
      </c>
      <c r="I226" s="225">
        <v>0</v>
      </c>
      <c r="J226" s="225">
        <v>0</v>
      </c>
      <c r="K226" s="1"/>
      <c r="L226" s="61" t="s">
        <v>116</v>
      </c>
    </row>
    <row r="227" spans="1:12" ht="28.2" x14ac:dyDescent="0.3">
      <c r="A227" s="2" t="s">
        <v>313</v>
      </c>
      <c r="B227" s="65" t="s">
        <v>302</v>
      </c>
      <c r="C227" s="61"/>
      <c r="D227" s="61"/>
      <c r="E227" s="228" t="s">
        <v>135</v>
      </c>
      <c r="F227" s="10" t="s">
        <v>73</v>
      </c>
      <c r="G227" s="1">
        <v>0.1</v>
      </c>
      <c r="H227" s="225">
        <v>0</v>
      </c>
      <c r="I227" s="225">
        <v>0</v>
      </c>
      <c r="J227" s="225">
        <v>0</v>
      </c>
      <c r="K227" s="1">
        <v>0.1</v>
      </c>
      <c r="L227" s="61" t="s">
        <v>116</v>
      </c>
    </row>
    <row r="228" spans="1:12" ht="69.599999999999994" x14ac:dyDescent="0.3">
      <c r="A228" s="2" t="s">
        <v>314</v>
      </c>
      <c r="B228" s="66" t="s">
        <v>303</v>
      </c>
      <c r="C228" s="61"/>
      <c r="D228" s="61"/>
      <c r="E228" s="228" t="s">
        <v>135</v>
      </c>
      <c r="F228" s="61" t="s">
        <v>73</v>
      </c>
      <c r="G228" s="1"/>
      <c r="H228" s="225">
        <v>0</v>
      </c>
      <c r="I228" s="225">
        <v>0</v>
      </c>
      <c r="J228" s="225">
        <v>0</v>
      </c>
      <c r="K228" s="158"/>
      <c r="L228" s="61" t="s">
        <v>116</v>
      </c>
    </row>
    <row r="229" spans="1:12" ht="28.2" x14ac:dyDescent="0.3">
      <c r="A229" s="2" t="s">
        <v>315</v>
      </c>
      <c r="B229" s="10" t="s">
        <v>304</v>
      </c>
      <c r="C229" s="61"/>
      <c r="D229" s="61"/>
      <c r="E229" s="228" t="s">
        <v>135</v>
      </c>
      <c r="F229" s="61" t="s">
        <v>73</v>
      </c>
      <c r="G229" s="1"/>
      <c r="H229" s="225">
        <v>0</v>
      </c>
      <c r="I229" s="225">
        <v>0</v>
      </c>
      <c r="J229" s="225">
        <v>0</v>
      </c>
      <c r="K229" s="158"/>
      <c r="L229" s="61" t="s">
        <v>116</v>
      </c>
    </row>
    <row r="230" spans="1:12" s="229" customFormat="1" x14ac:dyDescent="0.3">
      <c r="A230" s="15"/>
      <c r="B230" s="67" t="s">
        <v>15</v>
      </c>
      <c r="C230" s="68"/>
      <c r="D230" s="68"/>
      <c r="E230" s="68"/>
      <c r="F230" s="68"/>
      <c r="G230" s="3"/>
      <c r="H230" s="3">
        <f>SUM(G214:G229)</f>
        <v>20.600000000000005</v>
      </c>
      <c r="I230" s="3">
        <f>SUM(I214:I229)</f>
        <v>0</v>
      </c>
      <c r="J230" s="3">
        <f>SUM(J214:J229)</f>
        <v>0</v>
      </c>
      <c r="K230" s="3">
        <f>SUM(K214:K229)</f>
        <v>20.600000000000005</v>
      </c>
      <c r="L230" s="3">
        <f>SUM(L214:L229)</f>
        <v>0</v>
      </c>
    </row>
    <row r="231" spans="1:12" s="227" customFormat="1" ht="15.6" x14ac:dyDescent="0.3">
      <c r="A231" s="84" t="s">
        <v>168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6"/>
    </row>
    <row r="232" spans="1:12" ht="47.25" customHeight="1" x14ac:dyDescent="0.3">
      <c r="A232" s="230" t="s">
        <v>70</v>
      </c>
      <c r="B232" s="18" t="s">
        <v>169</v>
      </c>
      <c r="C232" s="58" t="s">
        <v>41</v>
      </c>
      <c r="D232" s="60">
        <v>3</v>
      </c>
      <c r="E232" s="228" t="s">
        <v>135</v>
      </c>
      <c r="F232" s="7" t="s">
        <v>73</v>
      </c>
      <c r="G232" s="231">
        <v>0</v>
      </c>
      <c r="H232" s="155">
        <v>0</v>
      </c>
      <c r="I232" s="155">
        <v>0</v>
      </c>
      <c r="J232" s="155">
        <v>0</v>
      </c>
      <c r="K232" s="155">
        <v>0</v>
      </c>
      <c r="L232" s="58" t="s">
        <v>116</v>
      </c>
    </row>
    <row r="233" spans="1:12" ht="46.8" x14ac:dyDescent="0.3">
      <c r="A233" s="230" t="s">
        <v>97</v>
      </c>
      <c r="B233" s="18" t="s">
        <v>170</v>
      </c>
      <c r="C233" s="59"/>
      <c r="D233" s="62"/>
      <c r="E233" s="228" t="s">
        <v>135</v>
      </c>
      <c r="F233" s="10" t="s">
        <v>73</v>
      </c>
      <c r="G233" s="231">
        <v>0</v>
      </c>
      <c r="H233" s="155">
        <v>0</v>
      </c>
      <c r="I233" s="155">
        <v>0</v>
      </c>
      <c r="J233" s="155">
        <v>0</v>
      </c>
      <c r="K233" s="155">
        <v>0</v>
      </c>
      <c r="L233" s="58" t="s">
        <v>116</v>
      </c>
    </row>
    <row r="234" spans="1:12" s="229" customFormat="1" ht="16.2" x14ac:dyDescent="0.35">
      <c r="A234" s="232"/>
      <c r="B234" s="69" t="s">
        <v>171</v>
      </c>
      <c r="C234" s="70"/>
      <c r="D234" s="70"/>
      <c r="E234" s="70"/>
      <c r="F234" s="70"/>
      <c r="G234" s="233">
        <v>0</v>
      </c>
      <c r="H234" s="233">
        <f>SUM(H232:H233)</f>
        <v>0</v>
      </c>
      <c r="I234" s="233">
        <v>0</v>
      </c>
      <c r="J234" s="233">
        <f>SUM(J232:J233)</f>
        <v>0</v>
      </c>
      <c r="K234" s="233">
        <v>0</v>
      </c>
      <c r="L234" s="233">
        <v>0</v>
      </c>
    </row>
    <row r="235" spans="1:12" s="227" customFormat="1" ht="15.6" x14ac:dyDescent="0.3">
      <c r="A235" s="84" t="s">
        <v>172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6"/>
    </row>
    <row r="236" spans="1:12" ht="31.2" x14ac:dyDescent="0.3">
      <c r="A236" s="230" t="s">
        <v>2</v>
      </c>
      <c r="B236" s="18" t="s">
        <v>173</v>
      </c>
      <c r="C236" s="58" t="s">
        <v>26</v>
      </c>
      <c r="D236" s="58">
        <v>25</v>
      </c>
      <c r="E236" s="228" t="s">
        <v>135</v>
      </c>
      <c r="F236" s="42">
        <v>0</v>
      </c>
      <c r="G236" s="42">
        <v>3.8</v>
      </c>
      <c r="H236" s="234">
        <v>0</v>
      </c>
      <c r="I236" s="234">
        <v>0</v>
      </c>
      <c r="J236" s="234">
        <v>0</v>
      </c>
      <c r="K236" s="234">
        <f>G236</f>
        <v>3.8</v>
      </c>
      <c r="L236" s="58" t="s">
        <v>174</v>
      </c>
    </row>
    <row r="237" spans="1:12" ht="36.6" customHeight="1" x14ac:dyDescent="0.3">
      <c r="A237" s="230" t="s">
        <v>193</v>
      </c>
      <c r="B237" s="18" t="s">
        <v>305</v>
      </c>
      <c r="C237" s="58" t="s">
        <v>26</v>
      </c>
      <c r="D237" s="58">
        <v>14</v>
      </c>
      <c r="E237" s="228" t="s">
        <v>135</v>
      </c>
      <c r="F237" s="42">
        <v>0</v>
      </c>
      <c r="G237" s="42">
        <v>329.2</v>
      </c>
      <c r="H237" s="234">
        <v>0</v>
      </c>
      <c r="I237" s="234">
        <v>0</v>
      </c>
      <c r="J237" s="234">
        <v>0</v>
      </c>
      <c r="K237" s="234">
        <f>G237</f>
        <v>329.2</v>
      </c>
      <c r="L237" s="58"/>
    </row>
    <row r="238" spans="1:12" s="229" customFormat="1" ht="16.2" x14ac:dyDescent="0.35">
      <c r="A238" s="232"/>
      <c r="B238" s="69" t="s">
        <v>171</v>
      </c>
      <c r="C238" s="70"/>
      <c r="D238" s="70"/>
      <c r="E238" s="70"/>
      <c r="F238" s="235">
        <v>0</v>
      </c>
      <c r="G238" s="235">
        <f>G237+G236</f>
        <v>333</v>
      </c>
      <c r="H238" s="235">
        <f>SUM(H236:H236)</f>
        <v>0</v>
      </c>
      <c r="I238" s="235">
        <f>SUM(I236:I236)</f>
        <v>0</v>
      </c>
      <c r="J238" s="233">
        <f>SUM(J236:J236)</f>
        <v>0</v>
      </c>
      <c r="K238" s="233">
        <f>K237+K236</f>
        <v>333</v>
      </c>
      <c r="L238" s="235">
        <v>3.8</v>
      </c>
    </row>
    <row r="239" spans="1:12" s="227" customFormat="1" ht="15.6" x14ac:dyDescent="0.3">
      <c r="A239" s="84" t="s">
        <v>175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6"/>
    </row>
    <row r="240" spans="1:12" ht="40.200000000000003" x14ac:dyDescent="0.3">
      <c r="A240" s="230" t="s">
        <v>3</v>
      </c>
      <c r="B240" s="63" t="s">
        <v>306</v>
      </c>
      <c r="C240" s="58" t="s">
        <v>176</v>
      </c>
      <c r="D240" s="64">
        <v>546.20000000000005</v>
      </c>
      <c r="E240" s="228" t="s">
        <v>135</v>
      </c>
      <c r="F240" s="252" t="s">
        <v>177</v>
      </c>
      <c r="G240" s="234">
        <v>1200</v>
      </c>
      <c r="H240" s="155">
        <v>0</v>
      </c>
      <c r="I240" s="236">
        <v>0</v>
      </c>
      <c r="J240" s="234">
        <v>0</v>
      </c>
      <c r="K240" s="234">
        <v>1200</v>
      </c>
      <c r="L240" s="58" t="s">
        <v>116</v>
      </c>
    </row>
    <row r="241" spans="1:12" s="229" customFormat="1" ht="18" x14ac:dyDescent="0.35">
      <c r="A241" s="232"/>
      <c r="B241" s="237" t="s">
        <v>15</v>
      </c>
      <c r="C241" s="71"/>
      <c r="D241" s="71"/>
      <c r="E241" s="70"/>
      <c r="F241" s="69"/>
      <c r="G241" s="233">
        <f>SUM(G240:G240)</f>
        <v>1200</v>
      </c>
      <c r="H241" s="233">
        <f>SUM(H240:H240)</f>
        <v>0</v>
      </c>
      <c r="I241" s="233">
        <f>SUM(I240:I240)</f>
        <v>0</v>
      </c>
      <c r="J241" s="233">
        <f>SUM(J240:J240)</f>
        <v>0</v>
      </c>
      <c r="K241" s="233">
        <f>SUM(K240:K240)</f>
        <v>1200</v>
      </c>
      <c r="L241" s="233">
        <f t="shared" ref="L241" si="26">SUM(L240:L240)</f>
        <v>0</v>
      </c>
    </row>
    <row r="242" spans="1:12" s="227" customFormat="1" ht="15.6" x14ac:dyDescent="0.3">
      <c r="A242" s="84" t="s">
        <v>178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6"/>
    </row>
    <row r="243" spans="1:12" s="229" customFormat="1" ht="16.2" x14ac:dyDescent="0.35">
      <c r="A243" s="232"/>
      <c r="B243" s="69" t="s">
        <v>171</v>
      </c>
      <c r="C243" s="69"/>
      <c r="D243" s="69"/>
      <c r="E243" s="69"/>
      <c r="F243" s="69"/>
      <c r="G243" s="235">
        <v>0</v>
      </c>
      <c r="H243" s="235">
        <v>0</v>
      </c>
      <c r="I243" s="235"/>
      <c r="J243" s="233">
        <v>0</v>
      </c>
      <c r="K243" s="238"/>
      <c r="L243" s="70"/>
    </row>
    <row r="244" spans="1:12" s="144" customFormat="1" ht="16.8" x14ac:dyDescent="0.3">
      <c r="A244" s="239" t="s">
        <v>65</v>
      </c>
      <c r="B244" s="240"/>
      <c r="C244" s="241"/>
      <c r="D244" s="241"/>
      <c r="E244" s="241"/>
      <c r="F244" s="241"/>
      <c r="G244" s="242">
        <f>G243+G241+G238+G234+G230</f>
        <v>1533</v>
      </c>
      <c r="H244" s="242">
        <f t="shared" ref="H244:L244" si="27">H243+H241+H238+H234+H230</f>
        <v>20.600000000000005</v>
      </c>
      <c r="I244" s="242">
        <f t="shared" si="27"/>
        <v>0</v>
      </c>
      <c r="J244" s="242">
        <f t="shared" si="27"/>
        <v>0</v>
      </c>
      <c r="K244" s="242">
        <f t="shared" si="27"/>
        <v>1553.6</v>
      </c>
      <c r="L244" s="242">
        <f t="shared" si="27"/>
        <v>3.8</v>
      </c>
    </row>
    <row r="245" spans="1:12" ht="18" x14ac:dyDescent="0.35">
      <c r="A245" s="243"/>
      <c r="B245" s="244" t="s">
        <v>179</v>
      </c>
      <c r="C245" s="245"/>
      <c r="D245" s="245"/>
      <c r="E245" s="246" t="s">
        <v>180</v>
      </c>
      <c r="F245" s="247"/>
      <c r="G245" s="248">
        <f t="shared" ref="G245:L245" si="28">G13+G67+G109+G143+G160+G177+G192+G230+G48</f>
        <v>36585.599999999999</v>
      </c>
      <c r="H245" s="248">
        <f t="shared" si="28"/>
        <v>20.600000000000005</v>
      </c>
      <c r="I245" s="248">
        <f t="shared" si="28"/>
        <v>87572</v>
      </c>
      <c r="J245" s="248">
        <f t="shared" si="28"/>
        <v>0</v>
      </c>
      <c r="K245" s="248">
        <f t="shared" si="28"/>
        <v>124178.20000000001</v>
      </c>
      <c r="L245" s="248">
        <f t="shared" si="28"/>
        <v>0</v>
      </c>
    </row>
    <row r="246" spans="1:12" ht="18" x14ac:dyDescent="0.35">
      <c r="A246" s="243"/>
      <c r="B246" s="244"/>
      <c r="C246" s="245"/>
      <c r="D246" s="245"/>
      <c r="E246" s="246" t="s">
        <v>181</v>
      </c>
      <c r="F246" s="247"/>
      <c r="G246" s="248">
        <f>G234+G203+G180+G163+G145+G120+G78+G26</f>
        <v>589.173</v>
      </c>
      <c r="H246" s="248">
        <f>H234+H203+H180+H163+H145+H120+H78+H26</f>
        <v>0</v>
      </c>
      <c r="I246" s="248">
        <f>I234+I203+I180+I163+I145+I120+I78++I26</f>
        <v>11.5</v>
      </c>
      <c r="J246" s="248">
        <v>0</v>
      </c>
      <c r="K246" s="248">
        <f>K234+K203+K180+K163+K145+K120+K78+K26</f>
        <v>1801.973</v>
      </c>
      <c r="L246" s="249"/>
    </row>
    <row r="247" spans="1:12" ht="18" x14ac:dyDescent="0.35">
      <c r="A247" s="243"/>
      <c r="B247" s="244"/>
      <c r="C247" s="245"/>
      <c r="D247" s="245"/>
      <c r="E247" s="246" t="s">
        <v>182</v>
      </c>
      <c r="F247" s="247"/>
      <c r="G247" s="248">
        <f>G238+G205+G182+G167+G148+G123+G83+G53+G31</f>
        <v>333</v>
      </c>
      <c r="H247" s="248">
        <f>H238+H205+H182+H167+H148+H123+H83+H53+H31</f>
        <v>7.9</v>
      </c>
      <c r="I247" s="248">
        <f>I238+I205+I182+I167+I148+I123+I83+I53+I31</f>
        <v>27166970.300000001</v>
      </c>
      <c r="J247" s="248">
        <f>J238+J205+J182+J167+J148+J123+J83+J53+J31</f>
        <v>1100</v>
      </c>
      <c r="K247" s="248">
        <f>K238+K205+K182+K167+K148+K123+K83+K53+K31</f>
        <v>27179235.960000001</v>
      </c>
      <c r="L247" s="249"/>
    </row>
    <row r="248" spans="1:12" ht="18" x14ac:dyDescent="0.35">
      <c r="A248" s="243"/>
      <c r="B248" s="244"/>
      <c r="C248" s="245"/>
      <c r="D248" s="245"/>
      <c r="E248" s="246" t="s">
        <v>183</v>
      </c>
      <c r="F248" s="247"/>
      <c r="G248" s="248">
        <f>G241+G207+G184+G170+G151+G128+G95+G55+G36</f>
        <v>5638.3</v>
      </c>
      <c r="H248" s="248">
        <f>H241+H207+H184+H170+H151+H128+H95+H55+H36</f>
        <v>0</v>
      </c>
      <c r="I248" s="248">
        <f>I241+I207+I184+I170+I151+I128+I95+I55+I36</f>
        <v>3200</v>
      </c>
      <c r="J248" s="248">
        <f>J241+J207+J184+J170+J151+J128+J95+J55+J36</f>
        <v>0</v>
      </c>
      <c r="K248" s="248">
        <f>K241+K207+K184+K170+K151+K128+K95+K55+K36</f>
        <v>7014434.7218599999</v>
      </c>
      <c r="L248" s="249"/>
    </row>
    <row r="249" spans="1:12" ht="18" x14ac:dyDescent="0.35">
      <c r="A249" s="243"/>
      <c r="B249" s="244"/>
      <c r="C249" s="245"/>
      <c r="D249" s="245"/>
      <c r="E249" s="246" t="s">
        <v>184</v>
      </c>
      <c r="F249" s="247"/>
      <c r="G249" s="248">
        <f>G243+G210+G186+G173+G153+G133+G99+G62+G39</f>
        <v>0</v>
      </c>
      <c r="H249" s="248">
        <f>H243+H210+H186+H173+H153+H133+H99+H62+H39</f>
        <v>0</v>
      </c>
      <c r="I249" s="248">
        <f>I243+I210+I186+I173+I153+I133+I99+I62+I39</f>
        <v>80</v>
      </c>
      <c r="J249" s="248">
        <f>J243+J210+J186+J173+J153+J133+J99+J62+J39</f>
        <v>0</v>
      </c>
      <c r="K249" s="248">
        <f>K243+K210+K186+K173+K153+K133+K99+K62+K39</f>
        <v>568.30240000000003</v>
      </c>
      <c r="L249" s="249"/>
    </row>
    <row r="250" spans="1:12" ht="18" x14ac:dyDescent="0.35">
      <c r="A250" s="243"/>
      <c r="B250" s="244"/>
      <c r="C250" s="245"/>
      <c r="D250" s="245"/>
      <c r="E250" s="250" t="s">
        <v>185</v>
      </c>
      <c r="F250" s="251"/>
      <c r="G250" s="248">
        <f>SUM(G245:G249)</f>
        <v>43146.073000000004</v>
      </c>
      <c r="H250" s="248">
        <f t="shared" ref="H250:K250" si="29">SUM(H245:H249)</f>
        <v>28.500000000000007</v>
      </c>
      <c r="I250" s="248">
        <f t="shared" si="29"/>
        <v>27257833.800000001</v>
      </c>
      <c r="J250" s="248">
        <f t="shared" si="29"/>
        <v>1100</v>
      </c>
      <c r="K250" s="248">
        <f t="shared" si="29"/>
        <v>34320219.157260001</v>
      </c>
      <c r="L250" s="248"/>
    </row>
  </sheetData>
  <mergeCells count="75">
    <mergeCell ref="A1:L1"/>
    <mergeCell ref="A2:L2"/>
    <mergeCell ref="A37:L37"/>
    <mergeCell ref="L4:L5"/>
    <mergeCell ref="A7:L7"/>
    <mergeCell ref="G4:K4"/>
    <mergeCell ref="A14:L14"/>
    <mergeCell ref="A27:L27"/>
    <mergeCell ref="A32:L32"/>
    <mergeCell ref="A4:A5"/>
    <mergeCell ref="B4:B5"/>
    <mergeCell ref="C4:C5"/>
    <mergeCell ref="D4:D5"/>
    <mergeCell ref="E4:E5"/>
    <mergeCell ref="F4:F5"/>
    <mergeCell ref="A41:L41"/>
    <mergeCell ref="A42:L42"/>
    <mergeCell ref="A49:L49"/>
    <mergeCell ref="A51:L51"/>
    <mergeCell ref="A54:L54"/>
    <mergeCell ref="A56:L56"/>
    <mergeCell ref="A64:L64"/>
    <mergeCell ref="A65:L65"/>
    <mergeCell ref="A68:L68"/>
    <mergeCell ref="A79:L79"/>
    <mergeCell ref="A84:L84"/>
    <mergeCell ref="A96:L96"/>
    <mergeCell ref="A63:B63"/>
    <mergeCell ref="A101:L101"/>
    <mergeCell ref="A102:L102"/>
    <mergeCell ref="A110:L110"/>
    <mergeCell ref="A121:L121"/>
    <mergeCell ref="A124:L124"/>
    <mergeCell ref="A129:L129"/>
    <mergeCell ref="A135:L135"/>
    <mergeCell ref="A154:B154"/>
    <mergeCell ref="A155:L155"/>
    <mergeCell ref="A136:L136"/>
    <mergeCell ref="A144:L144"/>
    <mergeCell ref="A146:L146"/>
    <mergeCell ref="A149:L149"/>
    <mergeCell ref="A152:L152"/>
    <mergeCell ref="A156:L156"/>
    <mergeCell ref="A161:L161"/>
    <mergeCell ref="A164:L164"/>
    <mergeCell ref="A168:L168"/>
    <mergeCell ref="A171:L171"/>
    <mergeCell ref="A174:B174"/>
    <mergeCell ref="A175:L175"/>
    <mergeCell ref="A176:L176"/>
    <mergeCell ref="A178:L178"/>
    <mergeCell ref="A181:L181"/>
    <mergeCell ref="A187:B187"/>
    <mergeCell ref="A212:L212"/>
    <mergeCell ref="A183:L183"/>
    <mergeCell ref="A185:L185"/>
    <mergeCell ref="A188:L188"/>
    <mergeCell ref="A189:L189"/>
    <mergeCell ref="A193:L193"/>
    <mergeCell ref="E249:F249"/>
    <mergeCell ref="E250:F250"/>
    <mergeCell ref="A6:L6"/>
    <mergeCell ref="A244:B244"/>
    <mergeCell ref="E245:F245"/>
    <mergeCell ref="E246:F246"/>
    <mergeCell ref="E247:F247"/>
    <mergeCell ref="E248:F248"/>
    <mergeCell ref="A242:L242"/>
    <mergeCell ref="A239:L239"/>
    <mergeCell ref="A235:L235"/>
    <mergeCell ref="A231:L231"/>
    <mergeCell ref="A213:L213"/>
    <mergeCell ref="A204:L204"/>
    <mergeCell ref="A206:L206"/>
    <mergeCell ref="A208:L208"/>
  </mergeCells>
  <phoneticPr fontId="5" type="noConversion"/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11" manualBreakCount="11">
    <brk id="22" max="11" man="1"/>
    <brk id="40" max="11" man="1"/>
    <brk id="63" max="11" man="1"/>
    <brk id="78" max="11" man="1"/>
    <brk id="90" max="11" man="1"/>
    <brk id="109" max="11" man="1"/>
    <brk id="145" max="11" man="1"/>
    <brk id="163" max="11" man="1"/>
    <brk id="187" max="11" man="1"/>
    <brk id="207" max="11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Заходи</vt:lpstr>
      <vt:lpstr>Заходи!Область_печати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2023-05-03T10:01:45Z</cp:lastPrinted>
  <dcterms:created xsi:type="dcterms:W3CDTF">2019-03-19T12:48:40Z</dcterms:created>
  <dcterms:modified xsi:type="dcterms:W3CDTF">2023-05-03T10:02:03Z</dcterms:modified>
</cp:coreProperties>
</file>