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(в)'!$15:$17</definedName>
    <definedName name="_xlnm.Print_Area" localSheetId="0">' дод 1 (в)'!$A$1:$L$153</definedName>
  </definedNames>
  <calcPr fullCalcOnLoad="1"/>
</workbook>
</file>

<file path=xl/sharedStrings.xml><?xml version="1.0" encoding="utf-8"?>
<sst xmlns="http://schemas.openxmlformats.org/spreadsheetml/2006/main" count="190" uniqueCount="180">
  <si>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</si>
  <si>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</si>
  <si>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</si>
  <si>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</si>
  <si>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</si>
  <si>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</si>
  <si>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</si>
  <si>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</si>
  <si>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</si>
  <si>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</si>
  <si>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</si>
  <si>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</si>
  <si>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</si>
  <si>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</si>
  <si>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</si>
  <si>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</si>
  <si>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</si>
  <si>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</si>
  <si>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</si>
  <si>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</si>
  <si>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</si>
  <si>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</si>
  <si>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</si>
  <si>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</si>
  <si>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</si>
  <si>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</si>
  <si>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</si>
  <si>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</si>
  <si>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</si>
  <si>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</si>
  <si>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</si>
  <si>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</si>
  <si>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</si>
  <si>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</si>
  <si>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</si>
  <si>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</si>
  <si>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</si>
  <si>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</si>
  <si>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</si>
  <si>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</si>
  <si>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</si>
  <si>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</si>
  <si>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</si>
  <si>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</si>
  <si>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</si>
  <si>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</si>
  <si>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</si>
  <si>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</si>
  <si>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</si>
  <si>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</si>
  <si>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</si>
  <si>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</si>
  <si>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</si>
  <si>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</si>
  <si>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</si>
  <si>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</si>
  <si>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</si>
  <si>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</si>
  <si>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</si>
  <si>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</si>
  <si>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</si>
  <si>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</si>
  <si>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</si>
  <si>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</si>
  <si>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</si>
  <si>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</si>
  <si>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</si>
  <si>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</si>
  <si>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</si>
  <si>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</si>
  <si>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</si>
  <si>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</si>
  <si>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</si>
  <si>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</si>
  <si>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</si>
  <si>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</si>
  <si>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</si>
  <si>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</si>
  <si>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</si>
  <si>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</si>
  <si>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</si>
  <si>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</si>
  <si>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</si>
  <si>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</si>
  <si>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</si>
  <si>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</si>
  <si>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</si>
  <si>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</si>
  <si>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</si>
  <si>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</si>
  <si>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</si>
  <si>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</si>
  <si>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</si>
  <si>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</si>
  <si>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</si>
  <si>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</si>
  <si>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</si>
  <si>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</si>
  <si>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</si>
  <si>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</si>
  <si>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</si>
  <si>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</si>
  <si>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</si>
  <si>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</si>
  <si>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</si>
  <si>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</si>
  <si>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</si>
  <si>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</si>
  <si>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</si>
  <si>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</si>
  <si>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</si>
  <si>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</si>
  <si>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</si>
  <si>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</si>
  <si>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</si>
  <si>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</si>
  <si>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</si>
  <si>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</si>
  <si>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</si>
  <si>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</si>
  <si>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</si>
  <si>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</si>
  <si>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</si>
  <si>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</si>
  <si>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Субвенції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</si>
  <si>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</si>
  <si>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</si>
  <si>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</si>
  <si>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Плата за встановлення земельного сервітуту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</si>
  <si>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</si>
  <si>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</si>
  <si>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</si>
  <si>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</si>
  <si>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</si>
  <si>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</si>
  <si>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</si>
  <si>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</si>
  <si>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</si>
  <si>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</si>
  <si>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</si>
  <si>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</si>
  <si>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</si>
  <si>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</si>
  <si>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</si>
  <si>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</si>
  <si>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</si>
  <si>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</si>
  <si>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</si>
  <si>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</si>
  <si>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</si>
  <si>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</si>
  <si>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</si>
  <si>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</si>
  <si>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</si>
  <si>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(грн)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</si>
  <si>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</si>
  <si>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</si>
  <si>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</si>
  <si>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від</t>
    </r>
    <r>
      <rPr>
        <sz val="18"/>
        <color indexed="9"/>
        <rFont val="Times New Roman"/>
        <family val="1"/>
      </rPr>
      <t xml:space="preserve"> 24 листопада </t>
    </r>
    <r>
      <rPr>
        <sz val="18"/>
        <rFont val="Times New Roman"/>
        <family val="1"/>
      </rPr>
      <t xml:space="preserve">2023  року  № </t>
    </r>
    <r>
      <rPr>
        <sz val="18"/>
        <color indexed="9"/>
        <rFont val="Times New Roman"/>
        <family val="1"/>
      </rPr>
      <t>2485</t>
    </r>
    <r>
      <rPr>
        <sz val="18"/>
        <rFont val="Times New Roman"/>
        <family val="1"/>
      </rPr>
      <t xml:space="preserve">  -  МР</t>
    </r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</si>
  <si>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</si>
  <si>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42020500 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</si>
  <si>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</si>
  <si>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</si>
  <si>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(1853100000)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</si>
  <si>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</si>
  <si>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</si>
  <si>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Дотації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</si>
  <si>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</si>
  <si>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Податок на доходи фізичних осіб із доходів спеціалістів резидента Дія Сіті</t>
  </si>
  <si>
    <t>Виконавець: _________ Світлана  ЛИПОВА</t>
  </si>
  <si>
    <t>Звіт про виконання дохідної частини бюджету Сумської міської територіальної громади за 9 місяців 2023 року</t>
  </si>
  <si>
    <t>за 9 місяців 2023 року»</t>
  </si>
  <si>
    <t>Субвенція з місцевого бюджету на виплату грошової компенсації за належні для отримання жилі приміщення для сімей осіб, визначених 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</si>
  <si>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</si>
  <si>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 частини другої статті 7 або учасниками бойових дій відповідно до 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</si>
  <si>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</si>
  <si>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</si>
  <si>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</si>
  <si>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</si>
  <si>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Головуючий на сесії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</si>
</sst>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#,##0;* \-#,##0;* &quot;-&quot;;@"/>
    <numFmt numFmtId="173" formatCode="* #,##0.00;* \-#,##0.00;* &quot;-&quot;??;@"/>
    <numFmt numFmtId="174" formatCode="* _-#,##0&quot;р.&quot;;* \-#,##0&quot;р.&quot;;* _-&quot;-&quot;&quot;р.&quot;;@"/>
    <numFmt numFmtId="175" formatCode="* _-#,##0.00&quot;р.&quot;;* \-#,##0.00&quot;р.&quot;;* _-&quot;-&quot;??&quot;р.&quot;;@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\ _₴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2" fillId="0" borderId="0">
      <alignment/>
      <protection/>
    </xf>
    <xf numFmtId="0" fontId="67" fillId="0" borderId="0">
      <alignment/>
      <protection/>
    </xf>
    <xf numFmtId="0" fontId="2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" fillId="3" borderId="0" applyNumberFormat="0" applyBorder="0" applyAlignment="0" applyProtection="0"/>
    <xf numFmtId="0" fontId="6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75" fontId="1" fillId="0" borderId="0" applyFont="0" applyFill="0" applyBorder="0" applyAlignment="0" applyProtection="0"/>
    <xf numFmtId="0" fontId="70" fillId="50" borderId="14" applyNumberFormat="0" applyAlignment="0" applyProtection="0"/>
    <xf numFmtId="0" fontId="18" fillId="0" borderId="15" applyNumberFormat="0" applyFill="0" applyAlignment="0" applyProtection="0"/>
    <xf numFmtId="0" fontId="71" fillId="54" borderId="0" applyNumberFormat="0" applyBorder="0" applyAlignment="0" applyProtection="0"/>
    <xf numFmtId="0" fontId="2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2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176" fontId="31" fillId="55" borderId="16" xfId="0" applyNumberFormat="1" applyFont="1" applyFill="1" applyBorder="1" applyAlignment="1">
      <alignment vertical="center" wrapText="1"/>
    </xf>
    <xf numFmtId="176" fontId="30" fillId="55" borderId="16" xfId="0" applyNumberFormat="1" applyFont="1" applyFill="1" applyBorder="1" applyAlignment="1">
      <alignment vertical="center" wrapText="1"/>
    </xf>
    <xf numFmtId="176" fontId="27" fillId="55" borderId="16" xfId="0" applyNumberFormat="1" applyFont="1" applyFill="1" applyBorder="1" applyAlignment="1" applyProtection="1">
      <alignment horizontal="right" vertical="center" wrapText="1"/>
      <protection/>
    </xf>
    <xf numFmtId="176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6" xfId="0" applyFont="1" applyFill="1" applyBorder="1" applyAlignment="1">
      <alignment vertical="center" wrapText="1"/>
    </xf>
    <xf numFmtId="0" fontId="40" fillId="55" borderId="0" xfId="0" applyFont="1" applyFill="1" applyBorder="1" applyAlignment="1">
      <alignment vertical="center" textRotation="180"/>
    </xf>
    <xf numFmtId="49" fontId="41" fillId="55" borderId="0" xfId="0" applyNumberFormat="1" applyFont="1" applyFill="1" applyAlignment="1" applyProtection="1">
      <alignment vertical="center"/>
      <protection/>
    </xf>
    <xf numFmtId="49" fontId="40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76" fontId="37" fillId="55" borderId="0" xfId="0" applyNumberFormat="1" applyFont="1" applyFill="1" applyAlignment="1">
      <alignment horizontal="left" vertical="center"/>
    </xf>
    <xf numFmtId="176" fontId="28" fillId="55" borderId="0" xfId="0" applyNumberFormat="1" applyFont="1" applyFill="1" applyAlignment="1" applyProtection="1">
      <alignment horizontal="center" vertical="center"/>
      <protection/>
    </xf>
    <xf numFmtId="176" fontId="41" fillId="55" borderId="0" xfId="0" applyNumberFormat="1" applyFont="1" applyFill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 vertical="center"/>
      <protection/>
    </xf>
    <xf numFmtId="176" fontId="4" fillId="55" borderId="18" xfId="0" applyNumberFormat="1" applyFont="1" applyFill="1" applyBorder="1" applyAlignment="1" applyProtection="1">
      <alignment vertical="center"/>
      <protection/>
    </xf>
    <xf numFmtId="176" fontId="0" fillId="55" borderId="0" xfId="0" applyNumberFormat="1" applyFont="1" applyFill="1" applyAlignment="1" applyProtection="1">
      <alignment/>
      <protection/>
    </xf>
    <xf numFmtId="176" fontId="40" fillId="55" borderId="0" xfId="0" applyNumberFormat="1" applyFont="1" applyFill="1" applyAlignment="1" applyProtection="1">
      <alignment vertical="center"/>
      <protection/>
    </xf>
    <xf numFmtId="176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76" fontId="0" fillId="55" borderId="0" xfId="0" applyNumberFormat="1" applyFont="1" applyFill="1" applyAlignment="1">
      <alignment/>
    </xf>
    <xf numFmtId="176" fontId="27" fillId="55" borderId="16" xfId="0" applyNumberFormat="1" applyFont="1" applyFill="1" applyBorder="1" applyAlignment="1">
      <alignment vertical="center"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76" fontId="27" fillId="55" borderId="16" xfId="0" applyNumberFormat="1" applyFont="1" applyFill="1" applyBorder="1" applyAlignment="1" applyProtection="1">
      <alignment horizontal="center" vertical="center" wrapText="1"/>
      <protection/>
    </xf>
    <xf numFmtId="176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2" fillId="55" borderId="0" xfId="0" applyFont="1" applyFill="1" applyAlignment="1">
      <alignment/>
    </xf>
    <xf numFmtId="0" fontId="42" fillId="55" borderId="0" xfId="0" applyNumberFormat="1" applyFont="1" applyFill="1" applyAlignment="1" applyProtection="1">
      <alignment/>
      <protection/>
    </xf>
    <xf numFmtId="0" fontId="43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76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6" fillId="55" borderId="18" xfId="0" applyFont="1" applyFill="1" applyBorder="1" applyAlignment="1">
      <alignment horizontal="center"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9" fillId="55" borderId="16" xfId="0" applyFont="1" applyFill="1" applyBorder="1" applyAlignment="1">
      <alignment/>
    </xf>
    <xf numFmtId="0" fontId="40" fillId="55" borderId="0" xfId="0" applyFont="1" applyFill="1" applyAlignment="1">
      <alignment vertical="center" textRotation="180"/>
    </xf>
    <xf numFmtId="176" fontId="27" fillId="55" borderId="16" xfId="0" applyNumberFormat="1" applyFont="1" applyFill="1" applyBorder="1" applyAlignment="1" applyProtection="1">
      <alignment vertical="center" wrapText="1"/>
      <protection/>
    </xf>
    <xf numFmtId="176" fontId="29" fillId="55" borderId="16" xfId="0" applyNumberFormat="1" applyFont="1" applyFill="1" applyBorder="1" applyAlignment="1">
      <alignment vertical="center" wrapText="1"/>
    </xf>
    <xf numFmtId="176" fontId="36" fillId="55" borderId="16" xfId="0" applyNumberFormat="1" applyFont="1" applyFill="1" applyBorder="1" applyAlignment="1">
      <alignment vertical="center" wrapText="1"/>
    </xf>
    <xf numFmtId="0" fontId="40" fillId="55" borderId="0" xfId="0" applyFont="1" applyFill="1" applyAlignment="1">
      <alignment textRotation="180" wrapText="1"/>
    </xf>
    <xf numFmtId="4" fontId="42" fillId="55" borderId="0" xfId="0" applyNumberFormat="1" applyFont="1" applyFill="1" applyAlignment="1" applyProtection="1">
      <alignment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176" fontId="30" fillId="53" borderId="16" xfId="0" applyNumberFormat="1" applyFont="1" applyFill="1" applyBorder="1" applyAlignment="1">
      <alignment vertical="center" wrapText="1"/>
    </xf>
    <xf numFmtId="0" fontId="29" fillId="53" borderId="0" xfId="0" applyFont="1" applyFill="1" applyAlignment="1">
      <alignment wrapText="1"/>
    </xf>
    <xf numFmtId="0" fontId="29" fillId="53" borderId="0" xfId="0" applyNumberFormat="1" applyFont="1" applyFill="1" applyAlignment="1" applyProtection="1">
      <alignment wrapText="1"/>
      <protection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176" fontId="31" fillId="53" borderId="16" xfId="0" applyNumberFormat="1" applyFont="1" applyFill="1" applyBorder="1" applyAlignment="1">
      <alignment vertical="center" wrapText="1"/>
    </xf>
    <xf numFmtId="0" fontId="27" fillId="53" borderId="0" xfId="0" applyFont="1" applyFill="1" applyAlignment="1">
      <alignment wrapText="1"/>
    </xf>
    <xf numFmtId="0" fontId="27" fillId="53" borderId="0" xfId="0" applyNumberFormat="1" applyFont="1" applyFill="1" applyAlignment="1" applyProtection="1">
      <alignment wrapText="1"/>
      <protection/>
    </xf>
    <xf numFmtId="176" fontId="27" fillId="53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vertical="center" wrapText="1"/>
      <protection/>
    </xf>
    <xf numFmtId="4" fontId="33" fillId="53" borderId="16" xfId="0" applyNumberFormat="1" applyFont="1" applyFill="1" applyBorder="1" applyAlignment="1">
      <alignment vertical="center" wrapText="1"/>
    </xf>
    <xf numFmtId="176" fontId="33" fillId="53" borderId="16" xfId="0" applyNumberFormat="1" applyFont="1" applyFill="1" applyBorder="1" applyAlignment="1">
      <alignment vertical="center" wrapText="1"/>
    </xf>
    <xf numFmtId="176" fontId="36" fillId="53" borderId="16" xfId="0" applyNumberFormat="1" applyFont="1" applyFill="1" applyBorder="1" applyAlignment="1">
      <alignment vertical="center" wrapText="1"/>
    </xf>
    <xf numFmtId="0" fontId="36" fillId="53" borderId="0" xfId="0" applyFont="1" applyFill="1" applyAlignment="1">
      <alignment wrapText="1"/>
    </xf>
    <xf numFmtId="0" fontId="36" fillId="53" borderId="0" xfId="0" applyNumberFormat="1" applyFont="1" applyFill="1" applyAlignment="1" applyProtection="1">
      <alignment wrapText="1"/>
      <protection/>
    </xf>
    <xf numFmtId="4" fontId="27" fillId="55" borderId="16" xfId="0" applyNumberFormat="1" applyFont="1" applyFill="1" applyBorder="1" applyAlignment="1">
      <alignment vertical="center" wrapText="1"/>
    </xf>
    <xf numFmtId="0" fontId="40" fillId="55" borderId="20" xfId="0" applyFont="1" applyFill="1" applyBorder="1" applyAlignment="1">
      <alignment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Font="1" applyFill="1" applyBorder="1" applyAlignment="1">
      <alignment horizontal="center" vertical="center" textRotation="180" wrapText="1"/>
    </xf>
    <xf numFmtId="0" fontId="36" fillId="55" borderId="16" xfId="0" applyNumberFormat="1" applyFont="1" applyFill="1" applyBorder="1" applyAlignment="1" applyProtection="1">
      <alignment horizontal="left" vertical="center" wrapText="1"/>
      <protection/>
    </xf>
    <xf numFmtId="0" fontId="46" fillId="55" borderId="0" xfId="0" applyFont="1" applyFill="1" applyAlignment="1">
      <alignment wrapText="1"/>
    </xf>
    <xf numFmtId="0" fontId="46" fillId="55" borderId="0" xfId="0" applyNumberFormat="1" applyFont="1" applyFill="1" applyAlignment="1" applyProtection="1">
      <alignment wrapText="1"/>
      <protection/>
    </xf>
    <xf numFmtId="0" fontId="47" fillId="55" borderId="0" xfId="0" applyNumberFormat="1" applyFont="1" applyFill="1" applyAlignment="1" applyProtection="1">
      <alignment horizontal="left"/>
      <protection/>
    </xf>
    <xf numFmtId="0" fontId="40" fillId="55" borderId="0" xfId="0" applyFont="1" applyFill="1" applyBorder="1" applyAlignment="1">
      <alignment vertical="center" textRotation="180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38" fillId="55" borderId="0" xfId="0" applyFont="1" applyFill="1" applyAlignment="1">
      <alignment horizontal="left" vertical="center"/>
    </xf>
    <xf numFmtId="0" fontId="39" fillId="55" borderId="0" xfId="0" applyNumberFormat="1" applyFont="1" applyFill="1" applyAlignment="1" applyProtection="1">
      <alignment horizontal="center" vertical="center"/>
      <protection/>
    </xf>
    <xf numFmtId="0" fontId="38" fillId="55" borderId="0" xfId="0" applyNumberFormat="1" applyFont="1" applyFill="1" applyAlignment="1" applyProtection="1">
      <alignment horizontal="left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1" xfId="0" applyNumberFormat="1" applyFont="1" applyFill="1" applyBorder="1" applyAlignment="1" applyProtection="1">
      <alignment horizontal="center" vertical="center" wrapText="1"/>
      <protection/>
    </xf>
    <xf numFmtId="0" fontId="27" fillId="55" borderId="22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40" fillId="55" borderId="20" xfId="0" applyFont="1" applyFill="1" applyBorder="1" applyAlignment="1">
      <alignment horizontal="center" vertical="center" textRotation="180" wrapText="1"/>
    </xf>
    <xf numFmtId="0" fontId="40" fillId="55" borderId="20" xfId="0" applyFont="1" applyFill="1" applyBorder="1" applyAlignment="1">
      <alignment horizontal="center" vertical="center" textRotation="180"/>
    </xf>
    <xf numFmtId="0" fontId="45" fillId="55" borderId="20" xfId="0" applyFont="1" applyFill="1" applyBorder="1" applyAlignment="1">
      <alignment horizontal="center" vertical="center" textRotation="180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167"/>
  <sheetViews>
    <sheetView showGridLines="0" showZeros="0" tabSelected="1" zoomScale="70" zoomScaleNormal="70" zoomScaleSheetLayoutView="40" workbookViewId="0" topLeftCell="A15">
      <pane xSplit="2" ySplit="3" topLeftCell="C142" activePane="bottomRight" state="frozen"/>
      <selection pane="topLeft" activeCell="A15" sqref="A15"/>
      <selection pane="topRight" activeCell="C15" sqref="C15"/>
      <selection pane="bottomLeft" activeCell="A18" sqref="A18"/>
      <selection pane="bottomRight" activeCell="A149" sqref="A149"/>
    </sheetView>
  </sheetViews>
  <sheetFormatPr defaultColWidth="9.16015625" defaultRowHeight="12.75"/>
  <cols>
    <col min="1" max="1" width="13.33203125" style="5" customWidth="1"/>
    <col min="2" max="2" width="58.66015625" style="6" customWidth="1"/>
    <col min="3" max="4" width="23.33203125" style="6" customWidth="1"/>
    <col min="5" max="5" width="16.33203125" style="62" customWidth="1"/>
    <col min="6" max="6" width="21.16015625" style="6" customWidth="1"/>
    <col min="7" max="7" width="19" style="6" customWidth="1"/>
    <col min="8" max="8" width="15.66015625" style="62" customWidth="1"/>
    <col min="9" max="9" width="20.66015625" style="6" customWidth="1"/>
    <col min="10" max="10" width="20" style="89" customWidth="1"/>
    <col min="11" max="11" width="15.66015625" style="69" customWidth="1"/>
    <col min="12" max="12" width="5.16015625" style="91" customWidth="1"/>
    <col min="13" max="237" width="9.16015625" style="7" customWidth="1"/>
    <col min="238" max="246" width="9.16015625" style="6" customWidth="1"/>
    <col min="247" max="16384" width="9.16015625" style="7" customWidth="1"/>
  </cols>
  <sheetData>
    <row r="1" spans="3:11" ht="23.25" customHeight="1">
      <c r="C1" s="129"/>
      <c r="D1" s="129"/>
      <c r="E1" s="129"/>
      <c r="F1" s="129"/>
      <c r="G1" s="87"/>
      <c r="H1" s="134" t="s">
        <v>151</v>
      </c>
      <c r="I1" s="134"/>
      <c r="J1" s="134"/>
      <c r="K1" s="134"/>
    </row>
    <row r="2" spans="3:11" ht="22.5">
      <c r="C2" s="85"/>
      <c r="D2" s="85"/>
      <c r="E2" s="57"/>
      <c r="F2" s="35"/>
      <c r="G2" s="35"/>
      <c r="H2" s="132" t="s">
        <v>147</v>
      </c>
      <c r="I2" s="132"/>
      <c r="J2" s="132"/>
      <c r="K2" s="132"/>
    </row>
    <row r="3" spans="3:11" ht="22.5">
      <c r="C3" s="85"/>
      <c r="D3" s="85"/>
      <c r="E3" s="57"/>
      <c r="F3" s="35"/>
      <c r="G3" s="35"/>
      <c r="H3" s="132" t="s">
        <v>148</v>
      </c>
      <c r="I3" s="132"/>
      <c r="J3" s="132"/>
      <c r="K3" s="132"/>
    </row>
    <row r="4" spans="3:11" ht="22.5">
      <c r="C4" s="130"/>
      <c r="D4" s="130"/>
      <c r="E4" s="130"/>
      <c r="F4" s="130"/>
      <c r="G4" s="130"/>
      <c r="H4" s="132" t="s">
        <v>149</v>
      </c>
      <c r="I4" s="132"/>
      <c r="J4" s="132"/>
      <c r="K4" s="132"/>
    </row>
    <row r="5" spans="3:11" ht="22.5">
      <c r="C5" s="131"/>
      <c r="D5" s="131"/>
      <c r="E5" s="131"/>
      <c r="F5" s="131"/>
      <c r="G5" s="131"/>
      <c r="H5" s="132" t="s">
        <v>171</v>
      </c>
      <c r="I5" s="132"/>
      <c r="J5" s="132"/>
      <c r="K5" s="132"/>
    </row>
    <row r="6" spans="3:11" ht="22.5">
      <c r="C6" s="131"/>
      <c r="D6" s="131"/>
      <c r="E6" s="131"/>
      <c r="F6" s="131"/>
      <c r="G6" s="131"/>
      <c r="H6" s="132" t="s">
        <v>158</v>
      </c>
      <c r="I6" s="132"/>
      <c r="J6" s="132"/>
      <c r="K6" s="132"/>
    </row>
    <row r="7" spans="3:11" ht="22.5">
      <c r="C7" s="85"/>
      <c r="D7" s="85"/>
      <c r="E7" s="85"/>
      <c r="F7" s="85"/>
      <c r="G7" s="85"/>
      <c r="H7" s="86"/>
      <c r="I7" s="86"/>
      <c r="J7" s="86"/>
      <c r="K7" s="86"/>
    </row>
    <row r="8" spans="3:11" ht="22.5">
      <c r="C8" s="85"/>
      <c r="D8" s="85"/>
      <c r="E8" s="85"/>
      <c r="F8" s="85"/>
      <c r="G8" s="85"/>
      <c r="H8" s="86"/>
      <c r="I8" s="86"/>
      <c r="J8" s="86"/>
      <c r="K8" s="86"/>
    </row>
    <row r="10" spans="1:11" ht="24.75">
      <c r="A10" s="133" t="s">
        <v>170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9.5">
      <c r="A11" s="37"/>
      <c r="B11" s="37"/>
      <c r="C11" s="37"/>
      <c r="D11" s="37"/>
      <c r="E11" s="58"/>
      <c r="F11" s="37"/>
      <c r="G11" s="37"/>
      <c r="H11" s="58"/>
      <c r="I11" s="50"/>
      <c r="J11" s="6"/>
      <c r="K11" s="62"/>
    </row>
    <row r="12" spans="1:11" ht="17.25">
      <c r="A12" s="32"/>
      <c r="B12" s="51"/>
      <c r="C12" s="51"/>
      <c r="D12" s="51"/>
      <c r="E12" s="51" t="s">
        <v>163</v>
      </c>
      <c r="F12" s="51"/>
      <c r="G12" s="51"/>
      <c r="H12" s="59"/>
      <c r="I12" s="50"/>
      <c r="J12" s="6"/>
      <c r="K12" s="62"/>
    </row>
    <row r="13" spans="1:11" ht="19.5" customHeight="1">
      <c r="A13" s="32"/>
      <c r="B13" s="52"/>
      <c r="C13" s="52"/>
      <c r="D13" s="52"/>
      <c r="E13" s="60" t="s">
        <v>150</v>
      </c>
      <c r="F13" s="52"/>
      <c r="G13" s="52"/>
      <c r="H13" s="63"/>
      <c r="I13" s="50"/>
      <c r="J13" s="6"/>
      <c r="K13" s="62"/>
    </row>
    <row r="14" spans="2:11" ht="15">
      <c r="B14" s="13"/>
      <c r="C14" s="13"/>
      <c r="D14" s="13"/>
      <c r="E14" s="61"/>
      <c r="F14" s="13"/>
      <c r="G14" s="13"/>
      <c r="H14" s="64"/>
      <c r="I14" s="39"/>
      <c r="K14" s="84" t="s">
        <v>154</v>
      </c>
    </row>
    <row r="15" spans="1:246" s="73" customFormat="1" ht="21.75" customHeight="1">
      <c r="A15" s="135" t="s">
        <v>0</v>
      </c>
      <c r="B15" s="135" t="s">
        <v>132</v>
      </c>
      <c r="C15" s="136" t="s">
        <v>14</v>
      </c>
      <c r="D15" s="137"/>
      <c r="E15" s="138"/>
      <c r="F15" s="135" t="s">
        <v>15</v>
      </c>
      <c r="G15" s="135"/>
      <c r="H15" s="135"/>
      <c r="I15" s="135" t="s">
        <v>146</v>
      </c>
      <c r="J15" s="135"/>
      <c r="K15" s="135"/>
      <c r="L15" s="140">
        <v>4</v>
      </c>
      <c r="ID15" s="74"/>
      <c r="IE15" s="74"/>
      <c r="IF15" s="74"/>
      <c r="IG15" s="74"/>
      <c r="IH15" s="74"/>
      <c r="II15" s="74"/>
      <c r="IJ15" s="74"/>
      <c r="IK15" s="74"/>
      <c r="IL15" s="74"/>
    </row>
    <row r="16" spans="1:246" s="73" customFormat="1" ht="48" customHeight="1">
      <c r="A16" s="135"/>
      <c r="B16" s="135"/>
      <c r="C16" s="111" t="s">
        <v>143</v>
      </c>
      <c r="D16" s="111" t="s">
        <v>144</v>
      </c>
      <c r="E16" s="75" t="s">
        <v>145</v>
      </c>
      <c r="F16" s="111" t="s">
        <v>143</v>
      </c>
      <c r="G16" s="111" t="s">
        <v>144</v>
      </c>
      <c r="H16" s="75" t="s">
        <v>145</v>
      </c>
      <c r="I16" s="111" t="s">
        <v>143</v>
      </c>
      <c r="J16" s="111" t="s">
        <v>144</v>
      </c>
      <c r="K16" s="76" t="s">
        <v>145</v>
      </c>
      <c r="L16" s="140"/>
      <c r="ID16" s="74"/>
      <c r="IE16" s="74"/>
      <c r="IF16" s="74"/>
      <c r="IG16" s="74"/>
      <c r="IH16" s="74"/>
      <c r="II16" s="74"/>
      <c r="IJ16" s="74"/>
      <c r="IK16" s="74"/>
      <c r="IL16" s="74"/>
    </row>
    <row r="17" spans="1:246" s="11" customFormat="1" ht="17.25" customHeight="1">
      <c r="A17" s="38">
        <v>1</v>
      </c>
      <c r="B17" s="36">
        <v>2</v>
      </c>
      <c r="C17" s="36">
        <v>3</v>
      </c>
      <c r="D17" s="36">
        <v>4</v>
      </c>
      <c r="E17" s="56">
        <v>5</v>
      </c>
      <c r="F17" s="36">
        <v>6</v>
      </c>
      <c r="G17" s="36">
        <v>7</v>
      </c>
      <c r="H17" s="56">
        <v>8</v>
      </c>
      <c r="I17" s="36">
        <v>9</v>
      </c>
      <c r="J17" s="36">
        <v>10</v>
      </c>
      <c r="K17" s="56">
        <v>11</v>
      </c>
      <c r="L17" s="140"/>
      <c r="ID17" s="10"/>
      <c r="IE17" s="10"/>
      <c r="IF17" s="10"/>
      <c r="IG17" s="10"/>
      <c r="IH17" s="10"/>
      <c r="II17" s="10"/>
      <c r="IJ17" s="10"/>
      <c r="IK17" s="10"/>
      <c r="IL17" s="10"/>
    </row>
    <row r="18" spans="1:246" s="46" customFormat="1" ht="19.5" customHeight="1">
      <c r="A18" s="31">
        <v>10000000</v>
      </c>
      <c r="B18" s="45" t="s">
        <v>2</v>
      </c>
      <c r="C18" s="8">
        <f>C19+C29++C38+C46+C65</f>
        <v>2632500143</v>
      </c>
      <c r="D18" s="8">
        <f>D19+D29++D38+D46+D65</f>
        <v>1870960291.7200003</v>
      </c>
      <c r="E18" s="41">
        <f>_xlfn.IFERROR(D18/C18*100,0)</f>
        <v>71.07161215907293</v>
      </c>
      <c r="F18" s="8">
        <f>F19+F29++F38+F46+F65</f>
        <v>3130100</v>
      </c>
      <c r="G18" s="8">
        <f>G19+G29++G38+G46+G65</f>
        <v>1072332.02</v>
      </c>
      <c r="H18" s="41">
        <f>_xlfn.IFERROR(G18/F18*100,0)</f>
        <v>34.258714418069715</v>
      </c>
      <c r="I18" s="12">
        <f>C18+F18</f>
        <v>2635630243</v>
      </c>
      <c r="J18" s="12">
        <f>D18+G18</f>
        <v>1872032623.7400002</v>
      </c>
      <c r="K18" s="70">
        <f>_xlfn.IFERROR(J18/I18*100,0)</f>
        <v>71.02789280522003</v>
      </c>
      <c r="L18" s="140"/>
      <c r="ID18" s="47"/>
      <c r="IE18" s="47"/>
      <c r="IF18" s="47"/>
      <c r="IG18" s="47"/>
      <c r="IH18" s="47"/>
      <c r="II18" s="47"/>
      <c r="IJ18" s="47"/>
      <c r="IK18" s="47"/>
      <c r="IL18" s="47"/>
    </row>
    <row r="19" spans="1:246" s="20" customFormat="1" ht="27.75">
      <c r="A19" s="88">
        <v>11000000</v>
      </c>
      <c r="B19" s="18" t="s">
        <v>3</v>
      </c>
      <c r="C19" s="12">
        <f>C20+C26</f>
        <v>1942123893</v>
      </c>
      <c r="D19" s="12">
        <f>D20+D26</f>
        <v>1329842269.14</v>
      </c>
      <c r="E19" s="41">
        <f>_xlfn.IFERROR(D19/C19*100,0)</f>
        <v>68.4736063406229</v>
      </c>
      <c r="F19" s="12"/>
      <c r="G19" s="12"/>
      <c r="H19" s="41">
        <f aca="true" t="shared" si="0" ref="H19:H86">_xlfn.IFERROR(G19/F19*100,0)</f>
        <v>0</v>
      </c>
      <c r="I19" s="12">
        <f aca="true" t="shared" si="1" ref="I19:I86">C19+F19</f>
        <v>1942123893</v>
      </c>
      <c r="J19" s="12">
        <f aca="true" t="shared" si="2" ref="J19:J86">D19+G19</f>
        <v>1329842269.14</v>
      </c>
      <c r="K19" s="70">
        <f aca="true" t="shared" si="3" ref="K19:K86">_xlfn.IFERROR(J19/I19*100,0)</f>
        <v>68.4736063406229</v>
      </c>
      <c r="L19" s="140"/>
      <c r="ID19" s="19"/>
      <c r="IE19" s="19"/>
      <c r="IF19" s="19"/>
      <c r="IG19" s="19"/>
      <c r="IH19" s="19"/>
      <c r="II19" s="19"/>
      <c r="IJ19" s="19"/>
      <c r="IK19" s="19"/>
      <c r="IL19" s="19"/>
    </row>
    <row r="20" spans="1:246" s="20" customFormat="1" ht="19.5" customHeight="1">
      <c r="A20" s="88">
        <v>11010000</v>
      </c>
      <c r="B20" s="18" t="s">
        <v>106</v>
      </c>
      <c r="C20" s="9">
        <f>C21+C22+C23+C24+C25</f>
        <v>1941120673</v>
      </c>
      <c r="D20" s="12">
        <f>D21+D22+D23+D24+D25</f>
        <v>1328923156.68</v>
      </c>
      <c r="E20" s="41">
        <f aca="true" t="shared" si="4" ref="E20:E87">_xlfn.IFERROR(D20/C20*100,0)</f>
        <v>68.46164564442822</v>
      </c>
      <c r="F20" s="12"/>
      <c r="G20" s="12"/>
      <c r="H20" s="41">
        <f t="shared" si="0"/>
        <v>0</v>
      </c>
      <c r="I20" s="12">
        <f t="shared" si="1"/>
        <v>1941120673</v>
      </c>
      <c r="J20" s="12">
        <f>D20+G20</f>
        <v>1328923156.68</v>
      </c>
      <c r="K20" s="70">
        <f t="shared" si="3"/>
        <v>68.46164564442822</v>
      </c>
      <c r="L20" s="140"/>
      <c r="ID20" s="19"/>
      <c r="IE20" s="19"/>
      <c r="IF20" s="19"/>
      <c r="IG20" s="19"/>
      <c r="IH20" s="19"/>
      <c r="II20" s="19"/>
      <c r="IJ20" s="19"/>
      <c r="IK20" s="19"/>
      <c r="IL20" s="19"/>
    </row>
    <row r="21" spans="1:246" s="34" customFormat="1" ht="51" customHeight="1">
      <c r="A21" s="53">
        <v>11010100</v>
      </c>
      <c r="B21" s="54" t="s">
        <v>18</v>
      </c>
      <c r="C21" s="17">
        <v>1421393890</v>
      </c>
      <c r="D21" s="17">
        <v>1044105020.59</v>
      </c>
      <c r="E21" s="44">
        <f t="shared" si="4"/>
        <v>73.45641682686563</v>
      </c>
      <c r="F21" s="17"/>
      <c r="G21" s="17"/>
      <c r="H21" s="44">
        <f t="shared" si="0"/>
        <v>0</v>
      </c>
      <c r="I21" s="17">
        <f t="shared" si="1"/>
        <v>1421393890</v>
      </c>
      <c r="J21" s="17">
        <f t="shared" si="2"/>
        <v>1044105020.59</v>
      </c>
      <c r="K21" s="44">
        <f t="shared" si="3"/>
        <v>73.45641682686563</v>
      </c>
      <c r="L21" s="140"/>
      <c r="ID21" s="33"/>
      <c r="IE21" s="33"/>
      <c r="IF21" s="33"/>
      <c r="IG21" s="33"/>
      <c r="IH21" s="33"/>
      <c r="II21" s="33"/>
      <c r="IJ21" s="33"/>
      <c r="IK21" s="33"/>
      <c r="IL21" s="33"/>
    </row>
    <row r="22" spans="1:246" s="34" customFormat="1" ht="78" customHeight="1">
      <c r="A22" s="53">
        <v>11010200</v>
      </c>
      <c r="B22" s="54" t="s">
        <v>19</v>
      </c>
      <c r="C22" s="17">
        <v>448779603</v>
      </c>
      <c r="D22" s="17">
        <v>229405935.62</v>
      </c>
      <c r="E22" s="44">
        <f t="shared" si="4"/>
        <v>51.11772774129398</v>
      </c>
      <c r="F22" s="17"/>
      <c r="G22" s="17"/>
      <c r="H22" s="44">
        <f t="shared" si="0"/>
        <v>0</v>
      </c>
      <c r="I22" s="17">
        <f t="shared" si="1"/>
        <v>448779603</v>
      </c>
      <c r="J22" s="17">
        <f t="shared" si="2"/>
        <v>229405935.62</v>
      </c>
      <c r="K22" s="44">
        <f t="shared" si="3"/>
        <v>51.11772774129398</v>
      </c>
      <c r="L22" s="140"/>
      <c r="ID22" s="33"/>
      <c r="IE22" s="33"/>
      <c r="IF22" s="33"/>
      <c r="IG22" s="33"/>
      <c r="IH22" s="33"/>
      <c r="II22" s="33"/>
      <c r="IJ22" s="33"/>
      <c r="IK22" s="33"/>
      <c r="IL22" s="33"/>
    </row>
    <row r="23" spans="1:246" s="34" customFormat="1" ht="48.75" customHeight="1">
      <c r="A23" s="53">
        <v>11010400</v>
      </c>
      <c r="B23" s="54" t="s">
        <v>20</v>
      </c>
      <c r="C23" s="17">
        <v>41568750</v>
      </c>
      <c r="D23" s="17">
        <v>31138037.99</v>
      </c>
      <c r="E23" s="44">
        <f t="shared" si="4"/>
        <v>74.90732338595699</v>
      </c>
      <c r="F23" s="17"/>
      <c r="G23" s="17"/>
      <c r="H23" s="44">
        <f t="shared" si="0"/>
        <v>0</v>
      </c>
      <c r="I23" s="17">
        <f t="shared" si="1"/>
        <v>41568750</v>
      </c>
      <c r="J23" s="17">
        <f t="shared" si="2"/>
        <v>31138037.99</v>
      </c>
      <c r="K23" s="44">
        <f t="shared" si="3"/>
        <v>74.90732338595699</v>
      </c>
      <c r="L23" s="140"/>
      <c r="ID23" s="33"/>
      <c r="IE23" s="33"/>
      <c r="IF23" s="33"/>
      <c r="IG23" s="33"/>
      <c r="IH23" s="33"/>
      <c r="II23" s="33"/>
      <c r="IJ23" s="33"/>
      <c r="IK23" s="33"/>
      <c r="IL23" s="33"/>
    </row>
    <row r="24" spans="1:246" s="34" customFormat="1" ht="42">
      <c r="A24" s="53">
        <v>11010500</v>
      </c>
      <c r="B24" s="54" t="s">
        <v>21</v>
      </c>
      <c r="C24" s="17">
        <v>26151860</v>
      </c>
      <c r="D24" s="17">
        <v>20291629.64</v>
      </c>
      <c r="E24" s="44">
        <f t="shared" si="4"/>
        <v>77.59153513363867</v>
      </c>
      <c r="F24" s="17"/>
      <c r="G24" s="17"/>
      <c r="H24" s="44">
        <f t="shared" si="0"/>
        <v>0</v>
      </c>
      <c r="I24" s="17">
        <f t="shared" si="1"/>
        <v>26151860</v>
      </c>
      <c r="J24" s="17">
        <f t="shared" si="2"/>
        <v>20291629.64</v>
      </c>
      <c r="K24" s="44">
        <f t="shared" si="3"/>
        <v>77.59153513363867</v>
      </c>
      <c r="L24" s="140"/>
      <c r="ID24" s="33"/>
      <c r="IE24" s="33"/>
      <c r="IF24" s="33"/>
      <c r="IG24" s="33"/>
      <c r="IH24" s="33"/>
      <c r="II24" s="33"/>
      <c r="IJ24" s="33"/>
      <c r="IK24" s="33"/>
      <c r="IL24" s="33"/>
    </row>
    <row r="25" spans="1:246" s="34" customFormat="1" ht="38.25" customHeight="1">
      <c r="A25" s="53">
        <v>11011200</v>
      </c>
      <c r="B25" s="54" t="s">
        <v>168</v>
      </c>
      <c r="C25" s="17">
        <v>3226570</v>
      </c>
      <c r="D25" s="17">
        <v>3982532.84</v>
      </c>
      <c r="E25" s="44">
        <f t="shared" si="4"/>
        <v>123.42930232413987</v>
      </c>
      <c r="F25" s="17"/>
      <c r="G25" s="17"/>
      <c r="H25" s="44"/>
      <c r="I25" s="17">
        <f>C25+F25</f>
        <v>3226570</v>
      </c>
      <c r="J25" s="17">
        <f>D25+G25</f>
        <v>3982532.84</v>
      </c>
      <c r="K25" s="44">
        <f t="shared" si="3"/>
        <v>123.42930232413987</v>
      </c>
      <c r="L25" s="140"/>
      <c r="ID25" s="33"/>
      <c r="IE25" s="33"/>
      <c r="IF25" s="33"/>
      <c r="IG25" s="33"/>
      <c r="IH25" s="33"/>
      <c r="II25" s="33"/>
      <c r="IJ25" s="33"/>
      <c r="IK25" s="33"/>
      <c r="IL25" s="33"/>
    </row>
    <row r="26" spans="1:12" s="19" customFormat="1" ht="19.5" customHeight="1">
      <c r="A26" s="122">
        <v>11020000</v>
      </c>
      <c r="B26" s="18" t="s">
        <v>4</v>
      </c>
      <c r="C26" s="9">
        <f>C27+C28</f>
        <v>1003220</v>
      </c>
      <c r="D26" s="12">
        <f>D27+D28</f>
        <v>919112.46</v>
      </c>
      <c r="E26" s="41">
        <f t="shared" si="4"/>
        <v>91.61624170172045</v>
      </c>
      <c r="F26" s="9"/>
      <c r="G26" s="9"/>
      <c r="H26" s="43">
        <f t="shared" si="0"/>
        <v>0</v>
      </c>
      <c r="I26" s="9">
        <f t="shared" si="1"/>
        <v>1003220</v>
      </c>
      <c r="J26" s="9">
        <f t="shared" si="2"/>
        <v>919112.46</v>
      </c>
      <c r="K26" s="92">
        <f t="shared" si="3"/>
        <v>91.61624170172045</v>
      </c>
      <c r="L26" s="140"/>
    </row>
    <row r="27" spans="1:246" s="34" customFormat="1" ht="36" customHeight="1">
      <c r="A27" s="53">
        <v>11020200</v>
      </c>
      <c r="B27" s="54" t="s">
        <v>22</v>
      </c>
      <c r="C27" s="17">
        <v>1003220</v>
      </c>
      <c r="D27" s="17">
        <v>919112.46</v>
      </c>
      <c r="E27" s="44">
        <f t="shared" si="4"/>
        <v>91.61624170172045</v>
      </c>
      <c r="F27" s="17"/>
      <c r="G27" s="17"/>
      <c r="H27" s="44">
        <f t="shared" si="0"/>
        <v>0</v>
      </c>
      <c r="I27" s="17">
        <f t="shared" si="1"/>
        <v>1003220</v>
      </c>
      <c r="J27" s="17">
        <f t="shared" si="2"/>
        <v>919112.46</v>
      </c>
      <c r="K27" s="44">
        <f t="shared" si="3"/>
        <v>91.61624170172045</v>
      </c>
      <c r="L27" s="140"/>
      <c r="ID27" s="33"/>
      <c r="IE27" s="33"/>
      <c r="IF27" s="33"/>
      <c r="IG27" s="33"/>
      <c r="IH27" s="33"/>
      <c r="II27" s="33"/>
      <c r="IJ27" s="33"/>
      <c r="IK27" s="33"/>
      <c r="IL27" s="33"/>
    </row>
    <row r="28" spans="1:246" s="3" customFormat="1" ht="30" customHeight="1" hidden="1">
      <c r="A28" s="14">
        <v>11023200</v>
      </c>
      <c r="B28" s="4" t="s">
        <v>23</v>
      </c>
      <c r="C28" s="1"/>
      <c r="D28" s="1"/>
      <c r="E28" s="42">
        <f t="shared" si="4"/>
        <v>0</v>
      </c>
      <c r="F28" s="1"/>
      <c r="G28" s="1"/>
      <c r="H28" s="42">
        <f t="shared" si="0"/>
        <v>0</v>
      </c>
      <c r="I28" s="1">
        <f t="shared" si="1"/>
        <v>0</v>
      </c>
      <c r="J28" s="90">
        <f t="shared" si="2"/>
        <v>0</v>
      </c>
      <c r="K28" s="93">
        <f t="shared" si="3"/>
        <v>0</v>
      </c>
      <c r="L28" s="120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20" customFormat="1" ht="42" customHeight="1">
      <c r="A29" s="88">
        <v>13000000</v>
      </c>
      <c r="B29" s="18" t="s">
        <v>24</v>
      </c>
      <c r="C29" s="12">
        <f>C30+C33+C36</f>
        <v>1513200</v>
      </c>
      <c r="D29" s="12">
        <f>D30+D33+D36</f>
        <v>1093827.6800000002</v>
      </c>
      <c r="E29" s="41">
        <f t="shared" si="4"/>
        <v>72.28573090140101</v>
      </c>
      <c r="F29" s="12"/>
      <c r="G29" s="12"/>
      <c r="H29" s="41">
        <f t="shared" si="0"/>
        <v>0</v>
      </c>
      <c r="I29" s="12">
        <f t="shared" si="1"/>
        <v>1513200</v>
      </c>
      <c r="J29" s="12">
        <f t="shared" si="2"/>
        <v>1093827.6800000002</v>
      </c>
      <c r="K29" s="41">
        <f t="shared" si="3"/>
        <v>72.28573090140101</v>
      </c>
      <c r="L29" s="139">
        <v>5</v>
      </c>
      <c r="ID29" s="19"/>
      <c r="IE29" s="19"/>
      <c r="IF29" s="19"/>
      <c r="IG29" s="19"/>
      <c r="IH29" s="19"/>
      <c r="II29" s="19"/>
      <c r="IJ29" s="19"/>
      <c r="IK29" s="19"/>
      <c r="IL29" s="19"/>
    </row>
    <row r="30" spans="1:246" s="20" customFormat="1" ht="35.25" customHeight="1">
      <c r="A30" s="88">
        <v>13010000</v>
      </c>
      <c r="B30" s="18" t="s">
        <v>25</v>
      </c>
      <c r="C30" s="12">
        <f>C32+C31</f>
        <v>856730</v>
      </c>
      <c r="D30" s="12">
        <f>D32+D31</f>
        <v>580997.41</v>
      </c>
      <c r="E30" s="41">
        <f t="shared" si="4"/>
        <v>67.81569572677508</v>
      </c>
      <c r="F30" s="12"/>
      <c r="G30" s="12"/>
      <c r="H30" s="41">
        <f t="shared" si="0"/>
        <v>0</v>
      </c>
      <c r="I30" s="12">
        <f t="shared" si="1"/>
        <v>856730</v>
      </c>
      <c r="J30" s="12">
        <f t="shared" si="2"/>
        <v>580997.41</v>
      </c>
      <c r="K30" s="41">
        <f t="shared" si="3"/>
        <v>67.81569572677508</v>
      </c>
      <c r="L30" s="139"/>
      <c r="ID30" s="19"/>
      <c r="IE30" s="19"/>
      <c r="IF30" s="19"/>
      <c r="IG30" s="19"/>
      <c r="IH30" s="19"/>
      <c r="II30" s="19"/>
      <c r="IJ30" s="19"/>
      <c r="IK30" s="19"/>
      <c r="IL30" s="19"/>
    </row>
    <row r="31" spans="1:246" s="34" customFormat="1" ht="53.25" customHeight="1">
      <c r="A31" s="53">
        <v>13010100</v>
      </c>
      <c r="B31" s="54" t="s">
        <v>137</v>
      </c>
      <c r="C31" s="17">
        <v>374890</v>
      </c>
      <c r="D31" s="17">
        <v>245081.52</v>
      </c>
      <c r="E31" s="44">
        <f t="shared" si="4"/>
        <v>65.37424844621088</v>
      </c>
      <c r="F31" s="17"/>
      <c r="G31" s="17"/>
      <c r="H31" s="44">
        <f t="shared" si="0"/>
        <v>0</v>
      </c>
      <c r="I31" s="17">
        <f t="shared" si="1"/>
        <v>374890</v>
      </c>
      <c r="J31" s="17">
        <f t="shared" si="2"/>
        <v>245081.52</v>
      </c>
      <c r="K31" s="44">
        <f t="shared" si="3"/>
        <v>65.37424844621088</v>
      </c>
      <c r="L31" s="139"/>
      <c r="ID31" s="33"/>
      <c r="IE31" s="33"/>
      <c r="IF31" s="33"/>
      <c r="IG31" s="33"/>
      <c r="IH31" s="33"/>
      <c r="II31" s="33"/>
      <c r="IJ31" s="33"/>
      <c r="IK31" s="33"/>
      <c r="IL31" s="33"/>
    </row>
    <row r="32" spans="1:246" s="34" customFormat="1" ht="75" customHeight="1">
      <c r="A32" s="53">
        <v>13010200</v>
      </c>
      <c r="B32" s="54" t="s">
        <v>26</v>
      </c>
      <c r="C32" s="17">
        <v>481840</v>
      </c>
      <c r="D32" s="17">
        <v>335915.89</v>
      </c>
      <c r="E32" s="44">
        <f t="shared" si="4"/>
        <v>69.7152353478333</v>
      </c>
      <c r="F32" s="17"/>
      <c r="G32" s="17"/>
      <c r="H32" s="44">
        <f t="shared" si="0"/>
        <v>0</v>
      </c>
      <c r="I32" s="17">
        <f t="shared" si="1"/>
        <v>481840</v>
      </c>
      <c r="J32" s="17">
        <f t="shared" si="2"/>
        <v>335915.89</v>
      </c>
      <c r="K32" s="44">
        <f t="shared" si="3"/>
        <v>69.7152353478333</v>
      </c>
      <c r="L32" s="139"/>
      <c r="ID32" s="33"/>
      <c r="IE32" s="33"/>
      <c r="IF32" s="33"/>
      <c r="IG32" s="33"/>
      <c r="IH32" s="33"/>
      <c r="II32" s="33"/>
      <c r="IJ32" s="33"/>
      <c r="IK32" s="33"/>
      <c r="IL32" s="33"/>
    </row>
    <row r="33" spans="1:246" s="20" customFormat="1" ht="34.5" customHeight="1">
      <c r="A33" s="88">
        <v>13030000</v>
      </c>
      <c r="B33" s="18" t="s">
        <v>138</v>
      </c>
      <c r="C33" s="12">
        <f>C35+C34</f>
        <v>656470</v>
      </c>
      <c r="D33" s="12">
        <f>D35+D34</f>
        <v>512830.27</v>
      </c>
      <c r="E33" s="41">
        <f t="shared" si="4"/>
        <v>78.11937636144836</v>
      </c>
      <c r="F33" s="12"/>
      <c r="G33" s="12"/>
      <c r="H33" s="41">
        <f t="shared" si="0"/>
        <v>0</v>
      </c>
      <c r="I33" s="12">
        <f t="shared" si="1"/>
        <v>656470</v>
      </c>
      <c r="J33" s="12">
        <f t="shared" si="2"/>
        <v>512830.27</v>
      </c>
      <c r="K33" s="41">
        <f t="shared" si="3"/>
        <v>78.11937636144836</v>
      </c>
      <c r="L33" s="13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s="34" customFormat="1" ht="27.75">
      <c r="A34" s="53">
        <v>13030100</v>
      </c>
      <c r="B34" s="54" t="s">
        <v>139</v>
      </c>
      <c r="C34" s="17">
        <v>656470</v>
      </c>
      <c r="D34" s="17">
        <v>512830.27</v>
      </c>
      <c r="E34" s="44">
        <f t="shared" si="4"/>
        <v>78.11937636144836</v>
      </c>
      <c r="F34" s="17"/>
      <c r="G34" s="17"/>
      <c r="H34" s="44">
        <f t="shared" si="0"/>
        <v>0</v>
      </c>
      <c r="I34" s="17">
        <f t="shared" si="1"/>
        <v>656470</v>
      </c>
      <c r="J34" s="17">
        <f t="shared" si="2"/>
        <v>512830.27</v>
      </c>
      <c r="K34" s="44">
        <f t="shared" si="3"/>
        <v>78.11937636144836</v>
      </c>
      <c r="L34" s="139"/>
      <c r="ID34" s="33"/>
      <c r="IE34" s="33"/>
      <c r="IF34" s="33"/>
      <c r="IG34" s="33"/>
      <c r="IH34" s="33"/>
      <c r="II34" s="33"/>
      <c r="IJ34" s="33"/>
      <c r="IK34" s="33"/>
      <c r="IL34" s="33"/>
    </row>
    <row r="35" spans="1:246" s="3" customFormat="1" ht="35.25" customHeight="1" hidden="1">
      <c r="A35" s="14">
        <v>13030200</v>
      </c>
      <c r="B35" s="4" t="s">
        <v>27</v>
      </c>
      <c r="C35" s="1">
        <f>15000-15000</f>
        <v>0</v>
      </c>
      <c r="D35" s="1"/>
      <c r="E35" s="42">
        <f t="shared" si="4"/>
        <v>0</v>
      </c>
      <c r="F35" s="1"/>
      <c r="G35" s="1"/>
      <c r="H35" s="42">
        <f t="shared" si="0"/>
        <v>0</v>
      </c>
      <c r="I35" s="1">
        <f t="shared" si="1"/>
        <v>0</v>
      </c>
      <c r="J35" s="90">
        <f t="shared" si="2"/>
        <v>0</v>
      </c>
      <c r="K35" s="93">
        <f t="shared" si="3"/>
        <v>0</v>
      </c>
      <c r="L35" s="139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108" customFormat="1" ht="35.25" customHeight="1" hidden="1">
      <c r="A36" s="104">
        <v>13040000</v>
      </c>
      <c r="B36" s="105" t="s">
        <v>142</v>
      </c>
      <c r="C36" s="106">
        <f>C37</f>
        <v>0</v>
      </c>
      <c r="D36" s="106">
        <f>D37</f>
        <v>0</v>
      </c>
      <c r="E36" s="107">
        <f t="shared" si="4"/>
        <v>0</v>
      </c>
      <c r="F36" s="106"/>
      <c r="G36" s="106"/>
      <c r="H36" s="107">
        <f t="shared" si="0"/>
        <v>0</v>
      </c>
      <c r="I36" s="106">
        <f t="shared" si="1"/>
        <v>0</v>
      </c>
      <c r="J36" s="106">
        <f t="shared" si="2"/>
        <v>0</v>
      </c>
      <c r="K36" s="110">
        <f t="shared" si="3"/>
        <v>0</v>
      </c>
      <c r="L36" s="139"/>
      <c r="ID36" s="109"/>
      <c r="IE36" s="109"/>
      <c r="IF36" s="109"/>
      <c r="IG36" s="109"/>
      <c r="IH36" s="109"/>
      <c r="II36" s="109"/>
      <c r="IJ36" s="109"/>
      <c r="IK36" s="109"/>
      <c r="IL36" s="109"/>
    </row>
    <row r="37" spans="1:246" s="117" customFormat="1" ht="35.25" customHeight="1" hidden="1">
      <c r="A37" s="112">
        <v>13040100</v>
      </c>
      <c r="B37" s="113" t="s">
        <v>27</v>
      </c>
      <c r="C37" s="114"/>
      <c r="D37" s="114"/>
      <c r="E37" s="115">
        <f t="shared" si="4"/>
        <v>0</v>
      </c>
      <c r="F37" s="114"/>
      <c r="G37" s="114"/>
      <c r="H37" s="115">
        <f t="shared" si="0"/>
        <v>0</v>
      </c>
      <c r="I37" s="114">
        <f t="shared" si="1"/>
        <v>0</v>
      </c>
      <c r="J37" s="114">
        <f t="shared" si="2"/>
        <v>0</v>
      </c>
      <c r="K37" s="116">
        <f t="shared" si="3"/>
        <v>0</v>
      </c>
      <c r="L37" s="139"/>
      <c r="ID37" s="118"/>
      <c r="IE37" s="118"/>
      <c r="IF37" s="118"/>
      <c r="IG37" s="118"/>
      <c r="IH37" s="118"/>
      <c r="II37" s="118"/>
      <c r="IJ37" s="118"/>
      <c r="IK37" s="118"/>
      <c r="IL37" s="118"/>
    </row>
    <row r="38" spans="1:246" s="20" customFormat="1" ht="19.5" customHeight="1">
      <c r="A38" s="88">
        <v>14000000</v>
      </c>
      <c r="B38" s="18" t="s">
        <v>10</v>
      </c>
      <c r="C38" s="12">
        <f>C43+C40+C42</f>
        <v>212845150</v>
      </c>
      <c r="D38" s="12">
        <f>D43+D40+D42</f>
        <v>171143902.17000002</v>
      </c>
      <c r="E38" s="41">
        <f t="shared" si="4"/>
        <v>80.40770586973677</v>
      </c>
      <c r="F38" s="12"/>
      <c r="G38" s="12"/>
      <c r="H38" s="41">
        <f t="shared" si="0"/>
        <v>0</v>
      </c>
      <c r="I38" s="12">
        <f t="shared" si="1"/>
        <v>212845150</v>
      </c>
      <c r="J38" s="12">
        <f t="shared" si="2"/>
        <v>171143902.17000002</v>
      </c>
      <c r="K38" s="41">
        <f t="shared" si="3"/>
        <v>80.40770586973677</v>
      </c>
      <c r="L38" s="139"/>
      <c r="ID38" s="19"/>
      <c r="IE38" s="19"/>
      <c r="IF38" s="19"/>
      <c r="IG38" s="19"/>
      <c r="IH38" s="19"/>
      <c r="II38" s="19"/>
      <c r="IJ38" s="19"/>
      <c r="IK38" s="19"/>
      <c r="IL38" s="19"/>
    </row>
    <row r="39" spans="1:246" s="20" customFormat="1" ht="35.25" customHeight="1">
      <c r="A39" s="88">
        <v>14020000</v>
      </c>
      <c r="B39" s="18" t="s">
        <v>123</v>
      </c>
      <c r="C39" s="9">
        <f>C40</f>
        <v>11914440</v>
      </c>
      <c r="D39" s="12">
        <f>D40</f>
        <v>9889778.03</v>
      </c>
      <c r="E39" s="41">
        <f t="shared" si="4"/>
        <v>83.00665436226964</v>
      </c>
      <c r="F39" s="12"/>
      <c r="G39" s="12"/>
      <c r="H39" s="41">
        <f t="shared" si="0"/>
        <v>0</v>
      </c>
      <c r="I39" s="12">
        <f t="shared" si="1"/>
        <v>11914440</v>
      </c>
      <c r="J39" s="12">
        <f t="shared" si="2"/>
        <v>9889778.03</v>
      </c>
      <c r="K39" s="41">
        <f t="shared" si="3"/>
        <v>83.00665436226964</v>
      </c>
      <c r="L39" s="139"/>
      <c r="ID39" s="19"/>
      <c r="IE39" s="19"/>
      <c r="IF39" s="19"/>
      <c r="IG39" s="19"/>
      <c r="IH39" s="19"/>
      <c r="II39" s="19"/>
      <c r="IJ39" s="19"/>
      <c r="IK39" s="19"/>
      <c r="IL39" s="19"/>
    </row>
    <row r="40" spans="1:246" s="34" customFormat="1" ht="19.5" customHeight="1">
      <c r="A40" s="53">
        <v>14021900</v>
      </c>
      <c r="B40" s="55" t="s">
        <v>121</v>
      </c>
      <c r="C40" s="17">
        <v>11914440</v>
      </c>
      <c r="D40" s="17">
        <v>9889778.03</v>
      </c>
      <c r="E40" s="44">
        <f t="shared" si="4"/>
        <v>83.00665436226964</v>
      </c>
      <c r="F40" s="17"/>
      <c r="G40" s="17"/>
      <c r="H40" s="44">
        <f t="shared" si="0"/>
        <v>0</v>
      </c>
      <c r="I40" s="17">
        <f t="shared" si="1"/>
        <v>11914440</v>
      </c>
      <c r="J40" s="17">
        <f t="shared" si="2"/>
        <v>9889778.03</v>
      </c>
      <c r="K40" s="44">
        <f t="shared" si="3"/>
        <v>83.00665436226964</v>
      </c>
      <c r="L40" s="139"/>
      <c r="ID40" s="33"/>
      <c r="IE40" s="33"/>
      <c r="IF40" s="33"/>
      <c r="IG40" s="33"/>
      <c r="IH40" s="33"/>
      <c r="II40" s="33"/>
      <c r="IJ40" s="33"/>
      <c r="IK40" s="33"/>
      <c r="IL40" s="33"/>
    </row>
    <row r="41" spans="1:246" s="20" customFormat="1" ht="39" customHeight="1">
      <c r="A41" s="88">
        <v>14030000</v>
      </c>
      <c r="B41" s="18" t="s">
        <v>122</v>
      </c>
      <c r="C41" s="12">
        <f>C42</f>
        <v>43100840</v>
      </c>
      <c r="D41" s="12">
        <f>D42</f>
        <v>33925223.62</v>
      </c>
      <c r="E41" s="41">
        <f t="shared" si="4"/>
        <v>78.71128177548279</v>
      </c>
      <c r="F41" s="12"/>
      <c r="G41" s="12"/>
      <c r="H41" s="41">
        <f t="shared" si="0"/>
        <v>0</v>
      </c>
      <c r="I41" s="12">
        <f t="shared" si="1"/>
        <v>43100840</v>
      </c>
      <c r="J41" s="12">
        <f t="shared" si="2"/>
        <v>33925223.62</v>
      </c>
      <c r="K41" s="41">
        <f t="shared" si="3"/>
        <v>78.71128177548279</v>
      </c>
      <c r="L41" s="139"/>
      <c r="ID41" s="19"/>
      <c r="IE41" s="19"/>
      <c r="IF41" s="19"/>
      <c r="IG41" s="19"/>
      <c r="IH41" s="19"/>
      <c r="II41" s="19"/>
      <c r="IJ41" s="19"/>
      <c r="IK41" s="19"/>
      <c r="IL41" s="19"/>
    </row>
    <row r="42" spans="1:246" s="34" customFormat="1" ht="19.5" customHeight="1">
      <c r="A42" s="53">
        <v>14031900</v>
      </c>
      <c r="B42" s="55" t="s">
        <v>121</v>
      </c>
      <c r="C42" s="17">
        <v>43100840</v>
      </c>
      <c r="D42" s="17">
        <v>33925223.62</v>
      </c>
      <c r="E42" s="44">
        <f t="shared" si="4"/>
        <v>78.71128177548279</v>
      </c>
      <c r="F42" s="17"/>
      <c r="G42" s="17"/>
      <c r="H42" s="44">
        <f t="shared" si="0"/>
        <v>0</v>
      </c>
      <c r="I42" s="17">
        <f t="shared" si="1"/>
        <v>43100840</v>
      </c>
      <c r="J42" s="17">
        <f t="shared" si="2"/>
        <v>33925223.62</v>
      </c>
      <c r="K42" s="44">
        <f t="shared" si="3"/>
        <v>78.71128177548279</v>
      </c>
      <c r="L42" s="139"/>
      <c r="ID42" s="33"/>
      <c r="IE42" s="33"/>
      <c r="IF42" s="33"/>
      <c r="IG42" s="33"/>
      <c r="IH42" s="33"/>
      <c r="II42" s="33"/>
      <c r="IJ42" s="33"/>
      <c r="IK42" s="33"/>
      <c r="IL42" s="33"/>
    </row>
    <row r="43" spans="1:246" s="20" customFormat="1" ht="42">
      <c r="A43" s="88">
        <v>14040000</v>
      </c>
      <c r="B43" s="18" t="s">
        <v>28</v>
      </c>
      <c r="C43" s="12">
        <f>C44+C45</f>
        <v>157829870</v>
      </c>
      <c r="D43" s="12">
        <f>D44+D45</f>
        <v>127328900.52000001</v>
      </c>
      <c r="E43" s="41">
        <f t="shared" si="4"/>
        <v>80.67478007806761</v>
      </c>
      <c r="F43" s="12"/>
      <c r="G43" s="12"/>
      <c r="H43" s="41">
        <f t="shared" si="0"/>
        <v>0</v>
      </c>
      <c r="I43" s="12">
        <f t="shared" si="1"/>
        <v>157829870</v>
      </c>
      <c r="J43" s="12">
        <f t="shared" si="2"/>
        <v>127328900.52000001</v>
      </c>
      <c r="K43" s="41">
        <f t="shared" si="3"/>
        <v>80.67478007806761</v>
      </c>
      <c r="L43" s="139"/>
      <c r="ID43" s="19"/>
      <c r="IE43" s="19"/>
      <c r="IF43" s="19"/>
      <c r="IG43" s="19"/>
      <c r="IH43" s="19"/>
      <c r="II43" s="19"/>
      <c r="IJ43" s="19"/>
      <c r="IK43" s="19"/>
      <c r="IL43" s="19"/>
    </row>
    <row r="44" spans="1:246" s="34" customFormat="1" ht="106.5" customHeight="1">
      <c r="A44" s="53">
        <v>14040100</v>
      </c>
      <c r="B44" s="54" t="s">
        <v>155</v>
      </c>
      <c r="C44" s="17">
        <v>81792280</v>
      </c>
      <c r="D44" s="17">
        <v>72617975.54</v>
      </c>
      <c r="E44" s="44">
        <f t="shared" si="4"/>
        <v>88.78341029251172</v>
      </c>
      <c r="F44" s="17"/>
      <c r="G44" s="17"/>
      <c r="H44" s="44"/>
      <c r="I44" s="17">
        <f>C44+F44</f>
        <v>81792280</v>
      </c>
      <c r="J44" s="17">
        <f>D44+G44</f>
        <v>72617975.54</v>
      </c>
      <c r="K44" s="44">
        <f>_xlfn.IFERROR(J44/I44*100,0)</f>
        <v>88.78341029251172</v>
      </c>
      <c r="L44" s="139"/>
      <c r="ID44" s="33"/>
      <c r="IE44" s="33"/>
      <c r="IF44" s="33"/>
      <c r="IG44" s="33"/>
      <c r="IH44" s="33"/>
      <c r="II44" s="33"/>
      <c r="IJ44" s="33"/>
      <c r="IK44" s="33"/>
      <c r="IL44" s="33"/>
    </row>
    <row r="45" spans="1:246" s="34" customFormat="1" ht="84" customHeight="1">
      <c r="A45" s="53">
        <v>14040200</v>
      </c>
      <c r="B45" s="54" t="s">
        <v>156</v>
      </c>
      <c r="C45" s="17">
        <v>76037590</v>
      </c>
      <c r="D45" s="17">
        <v>54710924.98</v>
      </c>
      <c r="E45" s="44">
        <f t="shared" si="4"/>
        <v>71.95247111330066</v>
      </c>
      <c r="F45" s="17"/>
      <c r="G45" s="17"/>
      <c r="H45" s="44"/>
      <c r="I45" s="17">
        <f>C45+F45</f>
        <v>76037590</v>
      </c>
      <c r="J45" s="17">
        <f>D45+G45</f>
        <v>54710924.98</v>
      </c>
      <c r="K45" s="44">
        <f>_xlfn.IFERROR(J45/I45*100,0)</f>
        <v>71.95247111330066</v>
      </c>
      <c r="L45" s="139"/>
      <c r="ID45" s="33"/>
      <c r="IE45" s="33"/>
      <c r="IF45" s="33"/>
      <c r="IG45" s="33"/>
      <c r="IH45" s="33"/>
      <c r="II45" s="33"/>
      <c r="IJ45" s="33"/>
      <c r="IK45" s="33"/>
      <c r="IL45" s="33"/>
    </row>
    <row r="46" spans="1:246" s="20" customFormat="1" ht="42">
      <c r="A46" s="88">
        <v>18000000</v>
      </c>
      <c r="B46" s="18" t="s">
        <v>140</v>
      </c>
      <c r="C46" s="12">
        <f>C47+C58+C61</f>
        <v>476017900</v>
      </c>
      <c r="D46" s="12">
        <f>D47+D58+D61</f>
        <v>368880292.72999996</v>
      </c>
      <c r="E46" s="41">
        <f t="shared" si="4"/>
        <v>77.49294569174813</v>
      </c>
      <c r="F46" s="12"/>
      <c r="G46" s="12"/>
      <c r="H46" s="41">
        <f t="shared" si="0"/>
        <v>0</v>
      </c>
      <c r="I46" s="12">
        <f t="shared" si="1"/>
        <v>476017900</v>
      </c>
      <c r="J46" s="12">
        <f t="shared" si="2"/>
        <v>368880292.72999996</v>
      </c>
      <c r="K46" s="41">
        <f t="shared" si="3"/>
        <v>77.49294569174813</v>
      </c>
      <c r="L46" s="139">
        <v>6</v>
      </c>
      <c r="ID46" s="19"/>
      <c r="IE46" s="19"/>
      <c r="IF46" s="19"/>
      <c r="IG46" s="19"/>
      <c r="IH46" s="19"/>
      <c r="II46" s="19"/>
      <c r="IJ46" s="19"/>
      <c r="IK46" s="19"/>
      <c r="IL46" s="19"/>
    </row>
    <row r="47" spans="1:246" s="20" customFormat="1" ht="19.5" customHeight="1">
      <c r="A47" s="88" t="s">
        <v>29</v>
      </c>
      <c r="B47" s="18" t="s">
        <v>107</v>
      </c>
      <c r="C47" s="12">
        <f>C48+C49+C51+C52+C53+C54+C55+C56+C57+C50</f>
        <v>148094100</v>
      </c>
      <c r="D47" s="12">
        <f>D48+D49+D51+D52+D53+D54+D55+D56+D57+D50</f>
        <v>113783218.38999999</v>
      </c>
      <c r="E47" s="41">
        <f t="shared" si="4"/>
        <v>76.83170253912883</v>
      </c>
      <c r="F47" s="12"/>
      <c r="G47" s="12"/>
      <c r="H47" s="41">
        <f t="shared" si="0"/>
        <v>0</v>
      </c>
      <c r="I47" s="12">
        <f t="shared" si="1"/>
        <v>148094100</v>
      </c>
      <c r="J47" s="12">
        <f t="shared" si="2"/>
        <v>113783218.38999999</v>
      </c>
      <c r="K47" s="41">
        <f t="shared" si="3"/>
        <v>76.83170253912883</v>
      </c>
      <c r="L47" s="139"/>
      <c r="ID47" s="19"/>
      <c r="IE47" s="19"/>
      <c r="IF47" s="19"/>
      <c r="IG47" s="19"/>
      <c r="IH47" s="19"/>
      <c r="II47" s="19"/>
      <c r="IJ47" s="19"/>
      <c r="IK47" s="19"/>
      <c r="IL47" s="19"/>
    </row>
    <row r="48" spans="1:246" s="34" customFormat="1" ht="53.25" customHeight="1">
      <c r="A48" s="53" t="s">
        <v>30</v>
      </c>
      <c r="B48" s="54" t="s">
        <v>32</v>
      </c>
      <c r="C48" s="17">
        <v>182190</v>
      </c>
      <c r="D48" s="17">
        <v>122907.2</v>
      </c>
      <c r="E48" s="44">
        <f t="shared" si="4"/>
        <v>67.46100225039794</v>
      </c>
      <c r="F48" s="17"/>
      <c r="G48" s="17"/>
      <c r="H48" s="44">
        <f t="shared" si="0"/>
        <v>0</v>
      </c>
      <c r="I48" s="17">
        <f t="shared" si="1"/>
        <v>182190</v>
      </c>
      <c r="J48" s="17">
        <f t="shared" si="2"/>
        <v>122907.2</v>
      </c>
      <c r="K48" s="44">
        <f t="shared" si="3"/>
        <v>67.46100225039794</v>
      </c>
      <c r="L48" s="139"/>
      <c r="ID48" s="33"/>
      <c r="IE48" s="33"/>
      <c r="IF48" s="33"/>
      <c r="IG48" s="33"/>
      <c r="IH48" s="33"/>
      <c r="II48" s="33"/>
      <c r="IJ48" s="33"/>
      <c r="IK48" s="33"/>
      <c r="IL48" s="33"/>
    </row>
    <row r="49" spans="1:246" s="34" customFormat="1" ht="48" customHeight="1">
      <c r="A49" s="53" t="s">
        <v>31</v>
      </c>
      <c r="B49" s="54" t="s">
        <v>33</v>
      </c>
      <c r="C49" s="17">
        <v>4130660</v>
      </c>
      <c r="D49" s="17">
        <v>3101556.96</v>
      </c>
      <c r="E49" s="44">
        <f t="shared" si="4"/>
        <v>75.08623222439029</v>
      </c>
      <c r="F49" s="17"/>
      <c r="G49" s="17"/>
      <c r="H49" s="44">
        <f t="shared" si="0"/>
        <v>0</v>
      </c>
      <c r="I49" s="17">
        <f t="shared" si="1"/>
        <v>4130660</v>
      </c>
      <c r="J49" s="17">
        <f t="shared" si="2"/>
        <v>3101556.96</v>
      </c>
      <c r="K49" s="44">
        <f t="shared" si="3"/>
        <v>75.08623222439029</v>
      </c>
      <c r="L49" s="139"/>
      <c r="ID49" s="33"/>
      <c r="IE49" s="33"/>
      <c r="IF49" s="33"/>
      <c r="IG49" s="33"/>
      <c r="IH49" s="33"/>
      <c r="II49" s="33"/>
      <c r="IJ49" s="33"/>
      <c r="IK49" s="33"/>
      <c r="IL49" s="33"/>
    </row>
    <row r="50" spans="1:246" s="34" customFormat="1" ht="52.5" customHeight="1">
      <c r="A50" s="53" t="s">
        <v>34</v>
      </c>
      <c r="B50" s="54" t="s">
        <v>36</v>
      </c>
      <c r="C50" s="17">
        <v>2156510</v>
      </c>
      <c r="D50" s="17">
        <v>1878222.1</v>
      </c>
      <c r="E50" s="44">
        <f t="shared" si="4"/>
        <v>87.09545051958952</v>
      </c>
      <c r="F50" s="17"/>
      <c r="G50" s="17"/>
      <c r="H50" s="44">
        <f t="shared" si="0"/>
        <v>0</v>
      </c>
      <c r="I50" s="17">
        <f t="shared" si="1"/>
        <v>2156510</v>
      </c>
      <c r="J50" s="17">
        <f t="shared" si="2"/>
        <v>1878222.1</v>
      </c>
      <c r="K50" s="44">
        <f t="shared" si="3"/>
        <v>87.09545051958952</v>
      </c>
      <c r="L50" s="139"/>
      <c r="ID50" s="33"/>
      <c r="IE50" s="33"/>
      <c r="IF50" s="33"/>
      <c r="IG50" s="33"/>
      <c r="IH50" s="33"/>
      <c r="II50" s="33"/>
      <c r="IJ50" s="33"/>
      <c r="IK50" s="33"/>
      <c r="IL50" s="33"/>
    </row>
    <row r="51" spans="1:246" s="34" customFormat="1" ht="53.25" customHeight="1">
      <c r="A51" s="53" t="s">
        <v>35</v>
      </c>
      <c r="B51" s="54" t="s">
        <v>37</v>
      </c>
      <c r="C51" s="17">
        <v>13741660</v>
      </c>
      <c r="D51" s="17">
        <v>9256768.19</v>
      </c>
      <c r="E51" s="44">
        <f t="shared" si="4"/>
        <v>67.36280907837917</v>
      </c>
      <c r="F51" s="17"/>
      <c r="G51" s="17"/>
      <c r="H51" s="44">
        <f t="shared" si="0"/>
        <v>0</v>
      </c>
      <c r="I51" s="17">
        <f t="shared" si="1"/>
        <v>13741660</v>
      </c>
      <c r="J51" s="17">
        <f t="shared" si="2"/>
        <v>9256768.19</v>
      </c>
      <c r="K51" s="44">
        <f t="shared" si="3"/>
        <v>67.36280907837917</v>
      </c>
      <c r="L51" s="139"/>
      <c r="ID51" s="33"/>
      <c r="IE51" s="33"/>
      <c r="IF51" s="33"/>
      <c r="IG51" s="33"/>
      <c r="IH51" s="33"/>
      <c r="II51" s="33"/>
      <c r="IJ51" s="33"/>
      <c r="IK51" s="33"/>
      <c r="IL51" s="33"/>
    </row>
    <row r="52" spans="1:246" s="34" customFormat="1" ht="19.5" customHeight="1">
      <c r="A52" s="53">
        <v>18010500</v>
      </c>
      <c r="B52" s="54" t="s">
        <v>38</v>
      </c>
      <c r="C52" s="17">
        <v>39204980</v>
      </c>
      <c r="D52" s="17">
        <v>25535860.27</v>
      </c>
      <c r="E52" s="44">
        <f t="shared" si="4"/>
        <v>65.13422598353577</v>
      </c>
      <c r="F52" s="17"/>
      <c r="G52" s="17"/>
      <c r="H52" s="44">
        <f t="shared" si="0"/>
        <v>0</v>
      </c>
      <c r="I52" s="17">
        <f t="shared" si="1"/>
        <v>39204980</v>
      </c>
      <c r="J52" s="17">
        <f t="shared" si="2"/>
        <v>25535860.27</v>
      </c>
      <c r="K52" s="44">
        <f t="shared" si="3"/>
        <v>65.13422598353577</v>
      </c>
      <c r="L52" s="139"/>
      <c r="ID52" s="33"/>
      <c r="IE52" s="33"/>
      <c r="IF52" s="33"/>
      <c r="IG52" s="33"/>
      <c r="IH52" s="33"/>
      <c r="II52" s="33"/>
      <c r="IJ52" s="33"/>
      <c r="IK52" s="33"/>
      <c r="IL52" s="33"/>
    </row>
    <row r="53" spans="1:246" s="34" customFormat="1" ht="19.5" customHeight="1">
      <c r="A53" s="53">
        <v>18010600</v>
      </c>
      <c r="B53" s="54" t="s">
        <v>39</v>
      </c>
      <c r="C53" s="17">
        <v>72084370</v>
      </c>
      <c r="D53" s="17">
        <v>59841386.18</v>
      </c>
      <c r="E53" s="44">
        <f t="shared" si="4"/>
        <v>83.01575803464746</v>
      </c>
      <c r="F53" s="17"/>
      <c r="G53" s="17"/>
      <c r="H53" s="44">
        <f t="shared" si="0"/>
        <v>0</v>
      </c>
      <c r="I53" s="17">
        <f t="shared" si="1"/>
        <v>72084370</v>
      </c>
      <c r="J53" s="17">
        <f t="shared" si="2"/>
        <v>59841386.18</v>
      </c>
      <c r="K53" s="44">
        <f t="shared" si="3"/>
        <v>83.01575803464746</v>
      </c>
      <c r="L53" s="139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6" s="34" customFormat="1" ht="19.5" customHeight="1">
      <c r="A54" s="53">
        <v>18010700</v>
      </c>
      <c r="B54" s="54" t="s">
        <v>40</v>
      </c>
      <c r="C54" s="17">
        <v>4902300</v>
      </c>
      <c r="D54" s="17">
        <v>3996664.32</v>
      </c>
      <c r="E54" s="44">
        <f t="shared" si="4"/>
        <v>81.5263105073129</v>
      </c>
      <c r="F54" s="17"/>
      <c r="G54" s="17"/>
      <c r="H54" s="44">
        <f t="shared" si="0"/>
        <v>0</v>
      </c>
      <c r="I54" s="17">
        <f t="shared" si="1"/>
        <v>4902300</v>
      </c>
      <c r="J54" s="17">
        <f t="shared" si="2"/>
        <v>3996664.32</v>
      </c>
      <c r="K54" s="44">
        <f t="shared" si="3"/>
        <v>81.5263105073129</v>
      </c>
      <c r="L54" s="139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6" s="34" customFormat="1" ht="19.5" customHeight="1">
      <c r="A55" s="53">
        <v>18010900</v>
      </c>
      <c r="B55" s="54" t="s">
        <v>41</v>
      </c>
      <c r="C55" s="17">
        <v>11075690</v>
      </c>
      <c r="D55" s="17">
        <v>9366306</v>
      </c>
      <c r="E55" s="44">
        <f t="shared" si="4"/>
        <v>84.56634304499313</v>
      </c>
      <c r="F55" s="17"/>
      <c r="G55" s="17"/>
      <c r="H55" s="44">
        <f t="shared" si="0"/>
        <v>0</v>
      </c>
      <c r="I55" s="17">
        <f t="shared" si="1"/>
        <v>11075690</v>
      </c>
      <c r="J55" s="17">
        <f t="shared" si="2"/>
        <v>9366306</v>
      </c>
      <c r="K55" s="44">
        <f t="shared" si="3"/>
        <v>84.56634304499313</v>
      </c>
      <c r="L55" s="139"/>
      <c r="ID55" s="33"/>
      <c r="IE55" s="33"/>
      <c r="IF55" s="33"/>
      <c r="IG55" s="33"/>
      <c r="IH55" s="33"/>
      <c r="II55" s="33"/>
      <c r="IJ55" s="33"/>
      <c r="IK55" s="33"/>
      <c r="IL55" s="33"/>
    </row>
    <row r="56" spans="1:246" s="34" customFormat="1" ht="19.5" customHeight="1">
      <c r="A56" s="53">
        <v>18011000</v>
      </c>
      <c r="B56" s="54" t="s">
        <v>42</v>
      </c>
      <c r="C56" s="17">
        <v>409220</v>
      </c>
      <c r="D56" s="17">
        <v>514947.17</v>
      </c>
      <c r="E56" s="44">
        <f t="shared" si="4"/>
        <v>125.8362665558868</v>
      </c>
      <c r="F56" s="17"/>
      <c r="G56" s="17"/>
      <c r="H56" s="44">
        <f t="shared" si="0"/>
        <v>0</v>
      </c>
      <c r="I56" s="17">
        <f t="shared" si="1"/>
        <v>409220</v>
      </c>
      <c r="J56" s="17">
        <f t="shared" si="2"/>
        <v>514947.17</v>
      </c>
      <c r="K56" s="44">
        <f t="shared" si="3"/>
        <v>125.8362665558868</v>
      </c>
      <c r="L56" s="139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6" s="34" customFormat="1" ht="19.5" customHeight="1">
      <c r="A57" s="53">
        <v>18011100</v>
      </c>
      <c r="B57" s="54" t="s">
        <v>43</v>
      </c>
      <c r="C57" s="17">
        <v>206520</v>
      </c>
      <c r="D57" s="17">
        <v>168600</v>
      </c>
      <c r="E57" s="44">
        <f t="shared" si="4"/>
        <v>81.63858221963974</v>
      </c>
      <c r="F57" s="17"/>
      <c r="G57" s="17"/>
      <c r="H57" s="44">
        <f t="shared" si="0"/>
        <v>0</v>
      </c>
      <c r="I57" s="17">
        <f t="shared" si="1"/>
        <v>206520</v>
      </c>
      <c r="J57" s="17">
        <f t="shared" si="2"/>
        <v>168600</v>
      </c>
      <c r="K57" s="44">
        <f t="shared" si="3"/>
        <v>81.63858221963974</v>
      </c>
      <c r="L57" s="139"/>
      <c r="ID57" s="33"/>
      <c r="IE57" s="33"/>
      <c r="IF57" s="33"/>
      <c r="IG57" s="33"/>
      <c r="IH57" s="33"/>
      <c r="II57" s="33"/>
      <c r="IJ57" s="33"/>
      <c r="IK57" s="33"/>
      <c r="IL57" s="33"/>
    </row>
    <row r="58" spans="1:246" s="3" customFormat="1" ht="19.5" customHeight="1">
      <c r="A58" s="14">
        <v>18030000</v>
      </c>
      <c r="B58" s="4" t="s">
        <v>46</v>
      </c>
      <c r="C58" s="1">
        <f>C59+C60</f>
        <v>588130</v>
      </c>
      <c r="D58" s="1">
        <f>D59+D60</f>
        <v>507891.77</v>
      </c>
      <c r="E58" s="42">
        <f t="shared" si="4"/>
        <v>86.35705881352762</v>
      </c>
      <c r="F58" s="1"/>
      <c r="G58" s="1"/>
      <c r="H58" s="42">
        <f t="shared" si="0"/>
        <v>0</v>
      </c>
      <c r="I58" s="1">
        <f t="shared" si="1"/>
        <v>588130</v>
      </c>
      <c r="J58" s="1">
        <f t="shared" si="2"/>
        <v>507891.77</v>
      </c>
      <c r="K58" s="42">
        <f t="shared" si="3"/>
        <v>86.35705881352762</v>
      </c>
      <c r="L58" s="139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34" customFormat="1" ht="19.5" customHeight="1">
      <c r="A59" s="53">
        <v>18030100</v>
      </c>
      <c r="B59" s="54" t="s">
        <v>44</v>
      </c>
      <c r="C59" s="17">
        <v>480200</v>
      </c>
      <c r="D59" s="17">
        <v>421760.82</v>
      </c>
      <c r="E59" s="44">
        <f t="shared" si="4"/>
        <v>87.83024156601417</v>
      </c>
      <c r="F59" s="17"/>
      <c r="G59" s="17"/>
      <c r="H59" s="44">
        <f t="shared" si="0"/>
        <v>0</v>
      </c>
      <c r="I59" s="17">
        <f t="shared" si="1"/>
        <v>480200</v>
      </c>
      <c r="J59" s="17">
        <f t="shared" si="2"/>
        <v>421760.82</v>
      </c>
      <c r="K59" s="44">
        <f t="shared" si="3"/>
        <v>87.83024156601417</v>
      </c>
      <c r="L59" s="139"/>
      <c r="ID59" s="33"/>
      <c r="IE59" s="33"/>
      <c r="IF59" s="33"/>
      <c r="IG59" s="33"/>
      <c r="IH59" s="33"/>
      <c r="II59" s="33"/>
      <c r="IJ59" s="33"/>
      <c r="IK59" s="33"/>
      <c r="IL59" s="33"/>
    </row>
    <row r="60" spans="1:246" s="34" customFormat="1" ht="19.5" customHeight="1">
      <c r="A60" s="53">
        <v>18030200</v>
      </c>
      <c r="B60" s="54" t="s">
        <v>45</v>
      </c>
      <c r="C60" s="17">
        <v>107930</v>
      </c>
      <c r="D60" s="17">
        <v>86130.95</v>
      </c>
      <c r="E60" s="44">
        <f t="shared" si="4"/>
        <v>79.80260353933105</v>
      </c>
      <c r="F60" s="17"/>
      <c r="G60" s="17"/>
      <c r="H60" s="44">
        <f t="shared" si="0"/>
        <v>0</v>
      </c>
      <c r="I60" s="17">
        <f t="shared" si="1"/>
        <v>107930</v>
      </c>
      <c r="J60" s="17">
        <f t="shared" si="2"/>
        <v>86130.95</v>
      </c>
      <c r="K60" s="44">
        <f t="shared" si="3"/>
        <v>79.80260353933105</v>
      </c>
      <c r="L60" s="139"/>
      <c r="ID60" s="33"/>
      <c r="IE60" s="33"/>
      <c r="IF60" s="33"/>
      <c r="IG60" s="33"/>
      <c r="IH60" s="33"/>
      <c r="II60" s="33"/>
      <c r="IJ60" s="33"/>
      <c r="IK60" s="33"/>
      <c r="IL60" s="33"/>
    </row>
    <row r="61" spans="1:246" s="3" customFormat="1" ht="19.5" customHeight="1">
      <c r="A61" s="14" t="s">
        <v>47</v>
      </c>
      <c r="B61" s="4" t="s">
        <v>48</v>
      </c>
      <c r="C61" s="1">
        <f>C62+C63+C64</f>
        <v>327335670</v>
      </c>
      <c r="D61" s="1">
        <f>D62+D63+D64</f>
        <v>254589182.57</v>
      </c>
      <c r="E61" s="42">
        <f t="shared" si="4"/>
        <v>77.77618081463594</v>
      </c>
      <c r="F61" s="1"/>
      <c r="G61" s="1"/>
      <c r="H61" s="42">
        <f t="shared" si="0"/>
        <v>0</v>
      </c>
      <c r="I61" s="1">
        <f t="shared" si="1"/>
        <v>327335670</v>
      </c>
      <c r="J61" s="1">
        <f t="shared" si="2"/>
        <v>254589182.57</v>
      </c>
      <c r="K61" s="42">
        <f t="shared" si="3"/>
        <v>77.77618081463594</v>
      </c>
      <c r="L61" s="139"/>
      <c r="ID61" s="2"/>
      <c r="IE61" s="2"/>
      <c r="IF61" s="2"/>
      <c r="IG61" s="2"/>
      <c r="IH61" s="2"/>
      <c r="II61" s="2"/>
      <c r="IJ61" s="2"/>
      <c r="IK61" s="2"/>
      <c r="IL61" s="2"/>
    </row>
    <row r="62" spans="1:246" s="34" customFormat="1" ht="19.5" customHeight="1">
      <c r="A62" s="53" t="s">
        <v>49</v>
      </c>
      <c r="B62" s="54" t="s">
        <v>50</v>
      </c>
      <c r="C62" s="17">
        <v>67503470</v>
      </c>
      <c r="D62" s="17">
        <v>48629516.62</v>
      </c>
      <c r="E62" s="44">
        <f t="shared" si="4"/>
        <v>72.04002493501444</v>
      </c>
      <c r="F62" s="17"/>
      <c r="G62" s="17"/>
      <c r="H62" s="44">
        <f t="shared" si="0"/>
        <v>0</v>
      </c>
      <c r="I62" s="17">
        <f t="shared" si="1"/>
        <v>67503470</v>
      </c>
      <c r="J62" s="17">
        <f t="shared" si="2"/>
        <v>48629516.62</v>
      </c>
      <c r="K62" s="44">
        <f t="shared" si="3"/>
        <v>72.04002493501444</v>
      </c>
      <c r="L62" s="139"/>
      <c r="ID62" s="33"/>
      <c r="IE62" s="33"/>
      <c r="IF62" s="33"/>
      <c r="IG62" s="33"/>
      <c r="IH62" s="33"/>
      <c r="II62" s="33"/>
      <c r="IJ62" s="33"/>
      <c r="IK62" s="33"/>
      <c r="IL62" s="33"/>
    </row>
    <row r="63" spans="1:246" s="34" customFormat="1" ht="19.5" customHeight="1">
      <c r="A63" s="53" t="s">
        <v>51</v>
      </c>
      <c r="B63" s="54" t="s">
        <v>52</v>
      </c>
      <c r="C63" s="17">
        <v>258206500</v>
      </c>
      <c r="D63" s="17">
        <v>204763607.89</v>
      </c>
      <c r="E63" s="44">
        <f t="shared" si="4"/>
        <v>79.30226694138219</v>
      </c>
      <c r="F63" s="17"/>
      <c r="G63" s="17"/>
      <c r="H63" s="44">
        <f t="shared" si="0"/>
        <v>0</v>
      </c>
      <c r="I63" s="17">
        <f t="shared" si="1"/>
        <v>258206500</v>
      </c>
      <c r="J63" s="17">
        <f t="shared" si="2"/>
        <v>204763607.89</v>
      </c>
      <c r="K63" s="44">
        <f t="shared" si="3"/>
        <v>79.30226694138219</v>
      </c>
      <c r="L63" s="139"/>
      <c r="ID63" s="33"/>
      <c r="IE63" s="33"/>
      <c r="IF63" s="33"/>
      <c r="IG63" s="33"/>
      <c r="IH63" s="33"/>
      <c r="II63" s="33"/>
      <c r="IJ63" s="33"/>
      <c r="IK63" s="33"/>
      <c r="IL63" s="33"/>
    </row>
    <row r="64" spans="1:246" s="34" customFormat="1" ht="72" customHeight="1">
      <c r="A64" s="53">
        <v>18050500</v>
      </c>
      <c r="B64" s="54" t="s">
        <v>108</v>
      </c>
      <c r="C64" s="17">
        <v>1625700</v>
      </c>
      <c r="D64" s="17">
        <v>1196058.06</v>
      </c>
      <c r="E64" s="44">
        <f t="shared" si="4"/>
        <v>73.57188042074185</v>
      </c>
      <c r="F64" s="17"/>
      <c r="G64" s="17"/>
      <c r="H64" s="44">
        <f t="shared" si="0"/>
        <v>0</v>
      </c>
      <c r="I64" s="17">
        <f t="shared" si="1"/>
        <v>1625700</v>
      </c>
      <c r="J64" s="17">
        <f t="shared" si="2"/>
        <v>1196058.06</v>
      </c>
      <c r="K64" s="44">
        <f t="shared" si="3"/>
        <v>73.57188042074185</v>
      </c>
      <c r="L64" s="139"/>
      <c r="ID64" s="33"/>
      <c r="IE64" s="33"/>
      <c r="IF64" s="33"/>
      <c r="IG64" s="33"/>
      <c r="IH64" s="33"/>
      <c r="II64" s="33"/>
      <c r="IJ64" s="33"/>
      <c r="IK64" s="33"/>
      <c r="IL64" s="33"/>
    </row>
    <row r="65" spans="1:246" s="20" customFormat="1" ht="19.5" customHeight="1">
      <c r="A65" s="88">
        <v>19000000</v>
      </c>
      <c r="B65" s="18" t="s">
        <v>5</v>
      </c>
      <c r="C65" s="12">
        <f>C66</f>
        <v>0</v>
      </c>
      <c r="D65" s="12"/>
      <c r="E65" s="41">
        <f t="shared" si="4"/>
        <v>0</v>
      </c>
      <c r="F65" s="12">
        <f>F66</f>
        <v>3130100</v>
      </c>
      <c r="G65" s="12">
        <f>G66</f>
        <v>1072332.02</v>
      </c>
      <c r="H65" s="41">
        <f t="shared" si="0"/>
        <v>34.258714418069715</v>
      </c>
      <c r="I65" s="12">
        <f t="shared" si="1"/>
        <v>3130100</v>
      </c>
      <c r="J65" s="12">
        <f t="shared" si="2"/>
        <v>1072332.02</v>
      </c>
      <c r="K65" s="41">
        <f t="shared" si="3"/>
        <v>34.258714418069715</v>
      </c>
      <c r="L65" s="139"/>
      <c r="ID65" s="19"/>
      <c r="IE65" s="19"/>
      <c r="IF65" s="19"/>
      <c r="IG65" s="19"/>
      <c r="IH65" s="19"/>
      <c r="II65" s="19"/>
      <c r="IJ65" s="19"/>
      <c r="IK65" s="19"/>
      <c r="IL65" s="19"/>
    </row>
    <row r="66" spans="1:246" s="20" customFormat="1" ht="19.5" customHeight="1">
      <c r="A66" s="88" t="s">
        <v>53</v>
      </c>
      <c r="B66" s="18" t="s">
        <v>54</v>
      </c>
      <c r="C66" s="12">
        <f>C67+C68+C69</f>
        <v>0</v>
      </c>
      <c r="D66" s="12"/>
      <c r="E66" s="41">
        <f t="shared" si="4"/>
        <v>0</v>
      </c>
      <c r="F66" s="12">
        <f>F67+F68+F69</f>
        <v>3130100</v>
      </c>
      <c r="G66" s="12">
        <f>G67+G68+G69</f>
        <v>1072332.02</v>
      </c>
      <c r="H66" s="41">
        <f t="shared" si="0"/>
        <v>34.258714418069715</v>
      </c>
      <c r="I66" s="12">
        <f t="shared" si="1"/>
        <v>3130100</v>
      </c>
      <c r="J66" s="12">
        <f t="shared" si="2"/>
        <v>1072332.02</v>
      </c>
      <c r="K66" s="41">
        <f t="shared" si="3"/>
        <v>34.258714418069715</v>
      </c>
      <c r="L66" s="139"/>
      <c r="ID66" s="19"/>
      <c r="IE66" s="19"/>
      <c r="IF66" s="19"/>
      <c r="IG66" s="19"/>
      <c r="IH66" s="19"/>
      <c r="II66" s="19"/>
      <c r="IJ66" s="19"/>
      <c r="IK66" s="19"/>
      <c r="IL66" s="19"/>
    </row>
    <row r="67" spans="1:246" s="34" customFormat="1" ht="78" customHeight="1">
      <c r="A67" s="53" t="s">
        <v>55</v>
      </c>
      <c r="B67" s="54" t="s">
        <v>136</v>
      </c>
      <c r="C67" s="17"/>
      <c r="D67" s="17"/>
      <c r="E67" s="44">
        <f t="shared" si="4"/>
        <v>0</v>
      </c>
      <c r="F67" s="17">
        <v>1975100</v>
      </c>
      <c r="G67" s="17">
        <v>607669.26</v>
      </c>
      <c r="H67" s="44">
        <f t="shared" si="0"/>
        <v>30.76650599969622</v>
      </c>
      <c r="I67" s="17">
        <f t="shared" si="1"/>
        <v>1975100</v>
      </c>
      <c r="J67" s="17">
        <f t="shared" si="2"/>
        <v>607669.26</v>
      </c>
      <c r="K67" s="44">
        <f t="shared" si="3"/>
        <v>30.76650599969622</v>
      </c>
      <c r="L67" s="139"/>
      <c r="ID67" s="33"/>
      <c r="IE67" s="33"/>
      <c r="IF67" s="33"/>
      <c r="IG67" s="33"/>
      <c r="IH67" s="33"/>
      <c r="II67" s="33"/>
      <c r="IJ67" s="33"/>
      <c r="IK67" s="33"/>
      <c r="IL67" s="33"/>
    </row>
    <row r="68" spans="1:246" s="34" customFormat="1" ht="40.5" customHeight="1">
      <c r="A68" s="53">
        <v>19010200</v>
      </c>
      <c r="B68" s="54" t="s">
        <v>56</v>
      </c>
      <c r="C68" s="17"/>
      <c r="D68" s="17"/>
      <c r="E68" s="44">
        <f t="shared" si="4"/>
        <v>0</v>
      </c>
      <c r="F68" s="17">
        <v>385000</v>
      </c>
      <c r="G68" s="17">
        <v>403995.71</v>
      </c>
      <c r="H68" s="44">
        <f t="shared" si="0"/>
        <v>104.93395064935065</v>
      </c>
      <c r="I68" s="17">
        <f t="shared" si="1"/>
        <v>385000</v>
      </c>
      <c r="J68" s="17">
        <f t="shared" si="2"/>
        <v>403995.71</v>
      </c>
      <c r="K68" s="44">
        <f t="shared" si="3"/>
        <v>104.93395064935065</v>
      </c>
      <c r="L68" s="139">
        <v>7</v>
      </c>
      <c r="ID68" s="33"/>
      <c r="IE68" s="33"/>
      <c r="IF68" s="33"/>
      <c r="IG68" s="33"/>
      <c r="IH68" s="33"/>
      <c r="II68" s="33"/>
      <c r="IJ68" s="33"/>
      <c r="IK68" s="33"/>
      <c r="IL68" s="33"/>
    </row>
    <row r="69" spans="1:246" s="34" customFormat="1" ht="66" customHeight="1">
      <c r="A69" s="53">
        <v>19010300</v>
      </c>
      <c r="B69" s="54" t="s">
        <v>57</v>
      </c>
      <c r="C69" s="17"/>
      <c r="D69" s="17"/>
      <c r="E69" s="44">
        <f t="shared" si="4"/>
        <v>0</v>
      </c>
      <c r="F69" s="17">
        <v>770000</v>
      </c>
      <c r="G69" s="17">
        <v>60667.05</v>
      </c>
      <c r="H69" s="44">
        <f t="shared" si="0"/>
        <v>7.878837662337662</v>
      </c>
      <c r="I69" s="17">
        <f t="shared" si="1"/>
        <v>770000</v>
      </c>
      <c r="J69" s="17">
        <f t="shared" si="2"/>
        <v>60667.05</v>
      </c>
      <c r="K69" s="44">
        <f t="shared" si="3"/>
        <v>7.878837662337662</v>
      </c>
      <c r="L69" s="139"/>
      <c r="ID69" s="33"/>
      <c r="IE69" s="33"/>
      <c r="IF69" s="33"/>
      <c r="IG69" s="33"/>
      <c r="IH69" s="33"/>
      <c r="II69" s="33"/>
      <c r="IJ69" s="33"/>
      <c r="IK69" s="33"/>
      <c r="IL69" s="33"/>
    </row>
    <row r="70" spans="1:246" s="16" customFormat="1" ht="19.5" customHeight="1">
      <c r="A70" s="88">
        <v>20000000</v>
      </c>
      <c r="B70" s="21" t="s">
        <v>6</v>
      </c>
      <c r="C70" s="12">
        <f>C71+C83+C97+C109</f>
        <v>122547617</v>
      </c>
      <c r="D70" s="12">
        <f>D71+D83+D97+D109</f>
        <v>101740259.54999998</v>
      </c>
      <c r="E70" s="41">
        <f t="shared" si="4"/>
        <v>83.02100199141366</v>
      </c>
      <c r="F70" s="12">
        <f>F99+F108+F109+F104+F71</f>
        <v>101540430</v>
      </c>
      <c r="G70" s="12">
        <f>G99+G108+G109+G104+G71</f>
        <v>78850538.60999998</v>
      </c>
      <c r="H70" s="41">
        <f t="shared" si="0"/>
        <v>77.65432804450403</v>
      </c>
      <c r="I70" s="12">
        <f t="shared" si="1"/>
        <v>224088047</v>
      </c>
      <c r="J70" s="12">
        <f t="shared" si="2"/>
        <v>180590798.15999997</v>
      </c>
      <c r="K70" s="41">
        <f t="shared" si="3"/>
        <v>80.58921507758954</v>
      </c>
      <c r="L70" s="139"/>
      <c r="ID70" s="15"/>
      <c r="IE70" s="15"/>
      <c r="IF70" s="15"/>
      <c r="IG70" s="15"/>
      <c r="IH70" s="15"/>
      <c r="II70" s="15"/>
      <c r="IJ70" s="15"/>
      <c r="IK70" s="15"/>
      <c r="IL70" s="15"/>
    </row>
    <row r="71" spans="1:246" s="20" customFormat="1" ht="19.5" customHeight="1">
      <c r="A71" s="88">
        <v>21000000</v>
      </c>
      <c r="B71" s="18" t="s">
        <v>7</v>
      </c>
      <c r="C71" s="12">
        <f>C72+C75+C74</f>
        <v>2486340</v>
      </c>
      <c r="D71" s="12">
        <f>D72+D75+D74</f>
        <v>2099799.38</v>
      </c>
      <c r="E71" s="41">
        <f t="shared" si="4"/>
        <v>84.45342873460588</v>
      </c>
      <c r="F71" s="12">
        <f>F82</f>
        <v>0</v>
      </c>
      <c r="G71" s="12"/>
      <c r="H71" s="41">
        <f t="shared" si="0"/>
        <v>0</v>
      </c>
      <c r="I71" s="12">
        <f t="shared" si="1"/>
        <v>2486340</v>
      </c>
      <c r="J71" s="12">
        <f t="shared" si="2"/>
        <v>2099799.38</v>
      </c>
      <c r="K71" s="41">
        <f t="shared" si="3"/>
        <v>84.45342873460588</v>
      </c>
      <c r="L71" s="139"/>
      <c r="ID71" s="19"/>
      <c r="IE71" s="19"/>
      <c r="IF71" s="19"/>
      <c r="IG71" s="19"/>
      <c r="IH71" s="19"/>
      <c r="II71" s="19"/>
      <c r="IJ71" s="19"/>
      <c r="IK71" s="19"/>
      <c r="IL71" s="19"/>
    </row>
    <row r="72" spans="1:246" s="3" customFormat="1" ht="97.5" customHeight="1">
      <c r="A72" s="14" t="s">
        <v>58</v>
      </c>
      <c r="B72" s="4" t="s">
        <v>126</v>
      </c>
      <c r="C72" s="1">
        <f>C73</f>
        <v>357130</v>
      </c>
      <c r="D72" s="1">
        <f>D73</f>
        <v>351708</v>
      </c>
      <c r="E72" s="42">
        <f t="shared" si="4"/>
        <v>98.4817853442724</v>
      </c>
      <c r="F72" s="1"/>
      <c r="G72" s="1"/>
      <c r="H72" s="42">
        <f t="shared" si="0"/>
        <v>0</v>
      </c>
      <c r="I72" s="1">
        <f t="shared" si="1"/>
        <v>357130</v>
      </c>
      <c r="J72" s="1">
        <f t="shared" si="2"/>
        <v>351708</v>
      </c>
      <c r="K72" s="44">
        <f t="shared" si="3"/>
        <v>98.4817853442724</v>
      </c>
      <c r="L72" s="139"/>
      <c r="ID72" s="2"/>
      <c r="IE72" s="2"/>
      <c r="IF72" s="2"/>
      <c r="IG72" s="2"/>
      <c r="IH72" s="2"/>
      <c r="II72" s="2"/>
      <c r="IJ72" s="2"/>
      <c r="IK72" s="2"/>
      <c r="IL72" s="2"/>
    </row>
    <row r="73" spans="1:246" s="34" customFormat="1" ht="54" customHeight="1">
      <c r="A73" s="53" t="s">
        <v>59</v>
      </c>
      <c r="B73" s="54" t="s">
        <v>60</v>
      </c>
      <c r="C73" s="17">
        <v>357130</v>
      </c>
      <c r="D73" s="17">
        <v>351708</v>
      </c>
      <c r="E73" s="44">
        <f t="shared" si="4"/>
        <v>98.4817853442724</v>
      </c>
      <c r="F73" s="17"/>
      <c r="G73" s="17"/>
      <c r="H73" s="44">
        <f t="shared" si="0"/>
        <v>0</v>
      </c>
      <c r="I73" s="17">
        <f t="shared" si="1"/>
        <v>357130</v>
      </c>
      <c r="J73" s="17">
        <f t="shared" si="2"/>
        <v>351708</v>
      </c>
      <c r="K73" s="44">
        <f t="shared" si="3"/>
        <v>98.4817853442724</v>
      </c>
      <c r="L73" s="139"/>
      <c r="ID73" s="33"/>
      <c r="IE73" s="33"/>
      <c r="IF73" s="33"/>
      <c r="IG73" s="33"/>
      <c r="IH73" s="33"/>
      <c r="II73" s="33"/>
      <c r="IJ73" s="33"/>
      <c r="IK73" s="33"/>
      <c r="IL73" s="33"/>
    </row>
    <row r="74" spans="1:246" s="102" customFormat="1" ht="27" customHeight="1" hidden="1">
      <c r="A74" s="98">
        <v>21050000</v>
      </c>
      <c r="B74" s="99" t="s">
        <v>116</v>
      </c>
      <c r="C74" s="100"/>
      <c r="D74" s="100"/>
      <c r="E74" s="101">
        <f t="shared" si="4"/>
        <v>0</v>
      </c>
      <c r="F74" s="100"/>
      <c r="G74" s="100"/>
      <c r="H74" s="101">
        <f t="shared" si="0"/>
        <v>0</v>
      </c>
      <c r="I74" s="100">
        <f t="shared" si="1"/>
        <v>0</v>
      </c>
      <c r="J74" s="100">
        <f t="shared" si="2"/>
        <v>0</v>
      </c>
      <c r="K74" s="101">
        <f t="shared" si="3"/>
        <v>0</v>
      </c>
      <c r="L74" s="139"/>
      <c r="ID74" s="103"/>
      <c r="IE74" s="103"/>
      <c r="IF74" s="103"/>
      <c r="IG74" s="103"/>
      <c r="IH74" s="103"/>
      <c r="II74" s="103"/>
      <c r="IJ74" s="103"/>
      <c r="IK74" s="103"/>
      <c r="IL74" s="103"/>
    </row>
    <row r="75" spans="1:246" s="3" customFormat="1" ht="19.5" customHeight="1">
      <c r="A75" s="14" t="s">
        <v>61</v>
      </c>
      <c r="B75" s="4" t="s">
        <v>62</v>
      </c>
      <c r="C75" s="1">
        <f>C78+C77+C76+C79+C80+C82+C81</f>
        <v>2129210</v>
      </c>
      <c r="D75" s="1">
        <f>D78+D77+D76+D79+D80+D82+D81</f>
        <v>1748091.38</v>
      </c>
      <c r="E75" s="42">
        <f t="shared" si="4"/>
        <v>82.10046824878711</v>
      </c>
      <c r="F75" s="1"/>
      <c r="G75" s="1"/>
      <c r="H75" s="42">
        <f t="shared" si="0"/>
        <v>0</v>
      </c>
      <c r="I75" s="1">
        <f>C75+F75</f>
        <v>2129210</v>
      </c>
      <c r="J75" s="1">
        <f t="shared" si="2"/>
        <v>1748091.38</v>
      </c>
      <c r="K75" s="42">
        <f t="shared" si="3"/>
        <v>82.10046824878711</v>
      </c>
      <c r="L75" s="139"/>
      <c r="ID75" s="2"/>
      <c r="IE75" s="2"/>
      <c r="IF75" s="2"/>
      <c r="IG75" s="2"/>
      <c r="IH75" s="2"/>
      <c r="II75" s="2"/>
      <c r="IJ75" s="2"/>
      <c r="IK75" s="2"/>
      <c r="IL75" s="2"/>
    </row>
    <row r="76" spans="1:246" s="3" customFormat="1" ht="15" customHeight="1" hidden="1">
      <c r="A76" s="14">
        <v>21080500</v>
      </c>
      <c r="B76" s="4" t="s">
        <v>66</v>
      </c>
      <c r="C76" s="1"/>
      <c r="D76" s="1"/>
      <c r="E76" s="42">
        <f t="shared" si="4"/>
        <v>0</v>
      </c>
      <c r="F76" s="1"/>
      <c r="G76" s="1"/>
      <c r="H76" s="42">
        <f t="shared" si="0"/>
        <v>0</v>
      </c>
      <c r="I76" s="1">
        <f t="shared" si="1"/>
        <v>0</v>
      </c>
      <c r="J76" s="1">
        <f t="shared" si="2"/>
        <v>0</v>
      </c>
      <c r="K76" s="42">
        <f t="shared" si="3"/>
        <v>0</v>
      </c>
      <c r="L76" s="139"/>
      <c r="ID76" s="2"/>
      <c r="IE76" s="2"/>
      <c r="IF76" s="2"/>
      <c r="IG76" s="2"/>
      <c r="IH76" s="2"/>
      <c r="II76" s="2"/>
      <c r="IJ76" s="2"/>
      <c r="IK76" s="2"/>
      <c r="IL76" s="2"/>
    </row>
    <row r="77" spans="1:246" s="3" customFormat="1" ht="63.75" customHeight="1" hidden="1">
      <c r="A77" s="14">
        <v>21080900</v>
      </c>
      <c r="B77" s="4" t="s">
        <v>63</v>
      </c>
      <c r="C77" s="1"/>
      <c r="D77" s="1"/>
      <c r="E77" s="42">
        <f t="shared" si="4"/>
        <v>0</v>
      </c>
      <c r="F77" s="1"/>
      <c r="G77" s="1"/>
      <c r="H77" s="42">
        <f t="shared" si="0"/>
        <v>0</v>
      </c>
      <c r="I77" s="1">
        <f t="shared" si="1"/>
        <v>0</v>
      </c>
      <c r="J77" s="1">
        <f t="shared" si="2"/>
        <v>0</v>
      </c>
      <c r="K77" s="42">
        <f t="shared" si="3"/>
        <v>0</v>
      </c>
      <c r="L77" s="139"/>
      <c r="ID77" s="2"/>
      <c r="IE77" s="2"/>
      <c r="IF77" s="2"/>
      <c r="IG77" s="2"/>
      <c r="IH77" s="2"/>
      <c r="II77" s="2"/>
      <c r="IJ77" s="2"/>
      <c r="IK77" s="2"/>
      <c r="IL77" s="2"/>
    </row>
    <row r="78" spans="1:246" s="3" customFormat="1" ht="19.5" customHeight="1">
      <c r="A78" s="14" t="s">
        <v>64</v>
      </c>
      <c r="B78" s="4" t="s">
        <v>65</v>
      </c>
      <c r="C78" s="1">
        <v>919160</v>
      </c>
      <c r="D78" s="1">
        <v>770347.98</v>
      </c>
      <c r="E78" s="42">
        <f t="shared" si="4"/>
        <v>83.8099982592802</v>
      </c>
      <c r="F78" s="1"/>
      <c r="G78" s="1"/>
      <c r="H78" s="42">
        <f t="shared" si="0"/>
        <v>0</v>
      </c>
      <c r="I78" s="1">
        <f t="shared" si="1"/>
        <v>919160</v>
      </c>
      <c r="J78" s="1">
        <f t="shared" si="2"/>
        <v>770347.98</v>
      </c>
      <c r="K78" s="42">
        <f t="shared" si="3"/>
        <v>83.8099982592802</v>
      </c>
      <c r="L78" s="139"/>
      <c r="ID78" s="2"/>
      <c r="IE78" s="2"/>
      <c r="IF78" s="2"/>
      <c r="IG78" s="2"/>
      <c r="IH78" s="2"/>
      <c r="II78" s="2"/>
      <c r="IJ78" s="2"/>
      <c r="IK78" s="2"/>
      <c r="IL78" s="2"/>
    </row>
    <row r="79" spans="1:246" s="34" customFormat="1" ht="84">
      <c r="A79" s="53">
        <v>21081500</v>
      </c>
      <c r="B79" s="54" t="s">
        <v>165</v>
      </c>
      <c r="C79" s="17">
        <v>912750</v>
      </c>
      <c r="D79" s="17">
        <v>610373.6</v>
      </c>
      <c r="E79" s="44">
        <f t="shared" si="4"/>
        <v>66.87193645576555</v>
      </c>
      <c r="F79" s="17"/>
      <c r="G79" s="17"/>
      <c r="H79" s="44">
        <f t="shared" si="0"/>
        <v>0</v>
      </c>
      <c r="I79" s="17">
        <f t="shared" si="1"/>
        <v>912750</v>
      </c>
      <c r="J79" s="17">
        <f t="shared" si="2"/>
        <v>610373.6</v>
      </c>
      <c r="K79" s="44">
        <f t="shared" si="3"/>
        <v>66.87193645576555</v>
      </c>
      <c r="L79" s="139"/>
      <c r="ID79" s="33"/>
      <c r="IE79" s="33"/>
      <c r="IF79" s="33"/>
      <c r="IG79" s="33"/>
      <c r="IH79" s="33"/>
      <c r="II79" s="33"/>
      <c r="IJ79" s="33"/>
      <c r="IK79" s="33"/>
      <c r="IL79" s="33"/>
    </row>
    <row r="80" spans="1:246" s="34" customFormat="1" ht="19.5" customHeight="1">
      <c r="A80" s="53">
        <v>21081700</v>
      </c>
      <c r="B80" s="54" t="s">
        <v>128</v>
      </c>
      <c r="C80" s="17">
        <v>14830</v>
      </c>
      <c r="D80" s="17">
        <v>17626.17</v>
      </c>
      <c r="E80" s="44">
        <f t="shared" si="4"/>
        <v>118.85482130815912</v>
      </c>
      <c r="F80" s="17"/>
      <c r="G80" s="17"/>
      <c r="H80" s="44">
        <f t="shared" si="0"/>
        <v>0</v>
      </c>
      <c r="I80" s="17">
        <f t="shared" si="1"/>
        <v>14830</v>
      </c>
      <c r="J80" s="17">
        <f t="shared" si="2"/>
        <v>17626.17</v>
      </c>
      <c r="K80" s="44">
        <f t="shared" si="3"/>
        <v>118.85482130815912</v>
      </c>
      <c r="L80" s="139"/>
      <c r="ID80" s="33"/>
      <c r="IE80" s="33"/>
      <c r="IF80" s="33"/>
      <c r="IG80" s="33"/>
      <c r="IH80" s="33"/>
      <c r="II80" s="33"/>
      <c r="IJ80" s="33"/>
      <c r="IK80" s="33"/>
      <c r="IL80" s="33"/>
    </row>
    <row r="81" spans="1:246" s="34" customFormat="1" ht="63.75" customHeight="1">
      <c r="A81" s="53">
        <v>21081800</v>
      </c>
      <c r="B81" s="54" t="s">
        <v>164</v>
      </c>
      <c r="C81" s="17">
        <v>250050</v>
      </c>
      <c r="D81" s="17">
        <v>323605.63</v>
      </c>
      <c r="E81" s="44">
        <f t="shared" si="4"/>
        <v>129.41636872625475</v>
      </c>
      <c r="F81" s="17"/>
      <c r="G81" s="17"/>
      <c r="H81" s="44"/>
      <c r="I81" s="17">
        <f>C81+F81</f>
        <v>250050</v>
      </c>
      <c r="J81" s="17">
        <f>D81+G81</f>
        <v>323605.63</v>
      </c>
      <c r="K81" s="44">
        <f t="shared" si="3"/>
        <v>129.41636872625475</v>
      </c>
      <c r="L81" s="139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6" s="3" customFormat="1" ht="97.5" customHeight="1">
      <c r="A82" s="53" t="s">
        <v>152</v>
      </c>
      <c r="B82" s="54" t="s">
        <v>153</v>
      </c>
      <c r="C82" s="1">
        <v>32420</v>
      </c>
      <c r="D82" s="17">
        <v>26138</v>
      </c>
      <c r="E82" s="42">
        <f t="shared" si="4"/>
        <v>80.6230721776681</v>
      </c>
      <c r="F82" s="1"/>
      <c r="G82" s="1"/>
      <c r="H82" s="42">
        <f t="shared" si="0"/>
        <v>0</v>
      </c>
      <c r="I82" s="1">
        <f t="shared" si="1"/>
        <v>32420</v>
      </c>
      <c r="J82" s="1">
        <f t="shared" si="2"/>
        <v>26138</v>
      </c>
      <c r="K82" s="42">
        <f t="shared" si="3"/>
        <v>80.6230721776681</v>
      </c>
      <c r="L82" s="139"/>
      <c r="ID82" s="2"/>
      <c r="IE82" s="2"/>
      <c r="IF82" s="2"/>
      <c r="IG82" s="2"/>
      <c r="IH82" s="2"/>
      <c r="II82" s="2"/>
      <c r="IJ82" s="2"/>
      <c r="IK82" s="2"/>
      <c r="IL82" s="2"/>
    </row>
    <row r="83" spans="1:246" s="20" customFormat="1" ht="27.75">
      <c r="A83" s="88">
        <v>22000000</v>
      </c>
      <c r="B83" s="18" t="s">
        <v>8</v>
      </c>
      <c r="C83" s="12">
        <f>C89+C91+C84+C96</f>
        <v>107991180</v>
      </c>
      <c r="D83" s="12">
        <f>D89+D91+D84+D96</f>
        <v>87583517.22999999</v>
      </c>
      <c r="E83" s="41">
        <f t="shared" si="4"/>
        <v>81.10247265563724</v>
      </c>
      <c r="F83" s="12"/>
      <c r="G83" s="12"/>
      <c r="H83" s="41">
        <f t="shared" si="0"/>
        <v>0</v>
      </c>
      <c r="I83" s="12">
        <f>I89+I91+I84+I96</f>
        <v>107991180</v>
      </c>
      <c r="J83" s="12">
        <f>J89+J91+J84+J96</f>
        <v>87583517.22999999</v>
      </c>
      <c r="K83" s="41">
        <f t="shared" si="3"/>
        <v>81.10247265563724</v>
      </c>
      <c r="L83" s="139">
        <v>8</v>
      </c>
      <c r="ID83" s="19"/>
      <c r="IE83" s="19"/>
      <c r="IF83" s="19"/>
      <c r="IG83" s="19"/>
      <c r="IH83" s="19"/>
      <c r="II83" s="19"/>
      <c r="IJ83" s="19"/>
      <c r="IK83" s="19"/>
      <c r="IL83" s="19"/>
    </row>
    <row r="84" spans="1:246" s="20" customFormat="1" ht="19.5" customHeight="1">
      <c r="A84" s="48" t="s">
        <v>111</v>
      </c>
      <c r="B84" s="18" t="s">
        <v>112</v>
      </c>
      <c r="C84" s="12">
        <f>C86+C85+C87+C88</f>
        <v>21026810</v>
      </c>
      <c r="D84" s="12">
        <f>D86+D85+D87+D88</f>
        <v>15775488.22</v>
      </c>
      <c r="E84" s="41">
        <f t="shared" si="4"/>
        <v>75.02558980653747</v>
      </c>
      <c r="F84" s="12"/>
      <c r="G84" s="12"/>
      <c r="H84" s="41">
        <f t="shared" si="0"/>
        <v>0</v>
      </c>
      <c r="I84" s="12">
        <f t="shared" si="1"/>
        <v>21026810</v>
      </c>
      <c r="J84" s="12">
        <f t="shared" si="2"/>
        <v>15775488.22</v>
      </c>
      <c r="K84" s="41">
        <f t="shared" si="3"/>
        <v>75.02558980653747</v>
      </c>
      <c r="L84" s="139"/>
      <c r="ID84" s="19"/>
      <c r="IE84" s="19"/>
      <c r="IF84" s="19"/>
      <c r="IG84" s="19"/>
      <c r="IH84" s="19"/>
      <c r="II84" s="19"/>
      <c r="IJ84" s="19"/>
      <c r="IK84" s="19"/>
      <c r="IL84" s="19"/>
    </row>
    <row r="85" spans="1:246" s="34" customFormat="1" ht="55.5" customHeight="1">
      <c r="A85" s="65">
        <v>22010300</v>
      </c>
      <c r="B85" s="66" t="s">
        <v>117</v>
      </c>
      <c r="C85" s="17">
        <v>523030</v>
      </c>
      <c r="D85" s="17">
        <v>401916.3</v>
      </c>
      <c r="E85" s="44">
        <f t="shared" si="4"/>
        <v>76.84383304972945</v>
      </c>
      <c r="F85" s="17"/>
      <c r="G85" s="17"/>
      <c r="H85" s="44">
        <f t="shared" si="0"/>
        <v>0</v>
      </c>
      <c r="I85" s="17">
        <f t="shared" si="1"/>
        <v>523030</v>
      </c>
      <c r="J85" s="17">
        <f t="shared" si="2"/>
        <v>401916.3</v>
      </c>
      <c r="K85" s="44">
        <f t="shared" si="3"/>
        <v>76.84383304972945</v>
      </c>
      <c r="L85" s="139"/>
      <c r="ID85" s="33"/>
      <c r="IE85" s="33"/>
      <c r="IF85" s="33"/>
      <c r="IG85" s="33"/>
      <c r="IH85" s="33"/>
      <c r="II85" s="33"/>
      <c r="IJ85" s="33"/>
      <c r="IK85" s="33"/>
      <c r="IL85" s="33"/>
    </row>
    <row r="86" spans="1:246" s="34" customFormat="1" ht="24" customHeight="1">
      <c r="A86" s="53">
        <v>22012500</v>
      </c>
      <c r="B86" s="54" t="s">
        <v>113</v>
      </c>
      <c r="C86" s="17">
        <v>19234400</v>
      </c>
      <c r="D86" s="17">
        <v>14431463.43</v>
      </c>
      <c r="E86" s="44">
        <f t="shared" si="4"/>
        <v>75.02944427692051</v>
      </c>
      <c r="F86" s="17"/>
      <c r="G86" s="17"/>
      <c r="H86" s="44">
        <f t="shared" si="0"/>
        <v>0</v>
      </c>
      <c r="I86" s="17">
        <f t="shared" si="1"/>
        <v>19234400</v>
      </c>
      <c r="J86" s="17">
        <f t="shared" si="2"/>
        <v>14431463.43</v>
      </c>
      <c r="K86" s="44">
        <f t="shared" si="3"/>
        <v>75.02944427692051</v>
      </c>
      <c r="L86" s="139"/>
      <c r="ID86" s="33"/>
      <c r="IE86" s="33"/>
      <c r="IF86" s="33"/>
      <c r="IG86" s="33"/>
      <c r="IH86" s="33"/>
      <c r="II86" s="33"/>
      <c r="IJ86" s="33"/>
      <c r="IK86" s="33"/>
      <c r="IL86" s="33"/>
    </row>
    <row r="87" spans="1:246" s="34" customFormat="1" ht="35.25" customHeight="1">
      <c r="A87" s="53">
        <v>22012600</v>
      </c>
      <c r="B87" s="66" t="s">
        <v>118</v>
      </c>
      <c r="C87" s="17">
        <v>1189730</v>
      </c>
      <c r="D87" s="17">
        <v>873778.49</v>
      </c>
      <c r="E87" s="44">
        <f t="shared" si="4"/>
        <v>73.44342750035723</v>
      </c>
      <c r="F87" s="17"/>
      <c r="G87" s="17"/>
      <c r="H87" s="44">
        <f aca="true" t="shared" si="5" ref="H87:H136">_xlfn.IFERROR(G87/F87*100,0)</f>
        <v>0</v>
      </c>
      <c r="I87" s="17">
        <f aca="true" t="shared" si="6" ref="I87:I136">C87+F87</f>
        <v>1189730</v>
      </c>
      <c r="J87" s="17">
        <f aca="true" t="shared" si="7" ref="J87:J136">D87+G87</f>
        <v>873778.49</v>
      </c>
      <c r="K87" s="44">
        <f aca="true" t="shared" si="8" ref="K87:K136">_xlfn.IFERROR(J87/I87*100,0)</f>
        <v>73.44342750035723</v>
      </c>
      <c r="L87" s="139"/>
      <c r="ID87" s="33"/>
      <c r="IE87" s="33"/>
      <c r="IF87" s="33"/>
      <c r="IG87" s="33"/>
      <c r="IH87" s="33"/>
      <c r="II87" s="33"/>
      <c r="IJ87" s="33"/>
      <c r="IK87" s="33"/>
      <c r="IL87" s="33"/>
    </row>
    <row r="88" spans="1:246" s="34" customFormat="1" ht="102" customHeight="1">
      <c r="A88" s="53">
        <v>22012900</v>
      </c>
      <c r="B88" s="66" t="s">
        <v>119</v>
      </c>
      <c r="C88" s="17">
        <v>79650</v>
      </c>
      <c r="D88" s="17">
        <v>68330</v>
      </c>
      <c r="E88" s="44">
        <f aca="true" t="shared" si="9" ref="E88:E137">_xlfn.IFERROR(D88/C88*100,0)</f>
        <v>85.78782172002512</v>
      </c>
      <c r="F88" s="17"/>
      <c r="G88" s="17"/>
      <c r="H88" s="44">
        <f t="shared" si="5"/>
        <v>0</v>
      </c>
      <c r="I88" s="17">
        <f t="shared" si="6"/>
        <v>79650</v>
      </c>
      <c r="J88" s="17">
        <f t="shared" si="7"/>
        <v>68330</v>
      </c>
      <c r="K88" s="44">
        <f t="shared" si="8"/>
        <v>85.78782172002512</v>
      </c>
      <c r="L88" s="139"/>
      <c r="ID88" s="33"/>
      <c r="IE88" s="33"/>
      <c r="IF88" s="33"/>
      <c r="IG88" s="33"/>
      <c r="IH88" s="33"/>
      <c r="II88" s="33"/>
      <c r="IJ88" s="33"/>
      <c r="IK88" s="33"/>
      <c r="IL88" s="33"/>
    </row>
    <row r="89" spans="1:246" s="20" customFormat="1" ht="42">
      <c r="A89" s="88" t="s">
        <v>67</v>
      </c>
      <c r="B89" s="18" t="s">
        <v>68</v>
      </c>
      <c r="C89" s="12">
        <f>C90</f>
        <v>86807390</v>
      </c>
      <c r="D89" s="12">
        <f>D90</f>
        <v>71685720.3</v>
      </c>
      <c r="E89" s="41">
        <f t="shared" si="9"/>
        <v>82.5802046346515</v>
      </c>
      <c r="F89" s="12"/>
      <c r="G89" s="12"/>
      <c r="H89" s="41">
        <f t="shared" si="5"/>
        <v>0</v>
      </c>
      <c r="I89" s="12">
        <f t="shared" si="6"/>
        <v>86807390</v>
      </c>
      <c r="J89" s="12">
        <f t="shared" si="7"/>
        <v>71685720.3</v>
      </c>
      <c r="K89" s="41">
        <f t="shared" si="8"/>
        <v>82.5802046346515</v>
      </c>
      <c r="L89" s="139"/>
      <c r="ID89" s="19"/>
      <c r="IE89" s="19"/>
      <c r="IF89" s="19"/>
      <c r="IG89" s="19"/>
      <c r="IH89" s="19"/>
      <c r="II89" s="19"/>
      <c r="IJ89" s="19"/>
      <c r="IK89" s="19"/>
      <c r="IL89" s="19"/>
    </row>
    <row r="90" spans="1:246" s="34" customFormat="1" ht="60" customHeight="1">
      <c r="A90" s="53" t="s">
        <v>69</v>
      </c>
      <c r="B90" s="54" t="s">
        <v>157</v>
      </c>
      <c r="C90" s="17">
        <v>86807390</v>
      </c>
      <c r="D90" s="17">
        <v>71685720.3</v>
      </c>
      <c r="E90" s="44">
        <f t="shared" si="9"/>
        <v>82.5802046346515</v>
      </c>
      <c r="F90" s="17"/>
      <c r="G90" s="17"/>
      <c r="H90" s="44">
        <f t="shared" si="5"/>
        <v>0</v>
      </c>
      <c r="I90" s="17">
        <f t="shared" si="6"/>
        <v>86807390</v>
      </c>
      <c r="J90" s="17">
        <f t="shared" si="7"/>
        <v>71685720.3</v>
      </c>
      <c r="K90" s="44">
        <f t="shared" si="8"/>
        <v>82.5802046346515</v>
      </c>
      <c r="L90" s="139"/>
      <c r="ID90" s="33"/>
      <c r="IE90" s="33"/>
      <c r="IF90" s="33"/>
      <c r="IG90" s="33"/>
      <c r="IH90" s="33"/>
      <c r="II90" s="33"/>
      <c r="IJ90" s="33"/>
      <c r="IK90" s="33"/>
      <c r="IL90" s="33"/>
    </row>
    <row r="91" spans="1:246" s="20" customFormat="1" ht="19.5" customHeight="1">
      <c r="A91" s="88" t="s">
        <v>70</v>
      </c>
      <c r="B91" s="18" t="s">
        <v>71</v>
      </c>
      <c r="C91" s="9">
        <f>C92+C93+C94+C95</f>
        <v>156980</v>
      </c>
      <c r="D91" s="9">
        <f>D92+D93+D94+D95</f>
        <v>122308.71</v>
      </c>
      <c r="E91" s="41">
        <f t="shared" si="9"/>
        <v>77.91356223722768</v>
      </c>
      <c r="F91" s="12"/>
      <c r="G91" s="12"/>
      <c r="H91" s="41">
        <f t="shared" si="5"/>
        <v>0</v>
      </c>
      <c r="I91" s="12">
        <f t="shared" si="6"/>
        <v>156980</v>
      </c>
      <c r="J91" s="12">
        <f t="shared" si="7"/>
        <v>122308.71</v>
      </c>
      <c r="K91" s="41">
        <f t="shared" si="8"/>
        <v>77.91356223722768</v>
      </c>
      <c r="L91" s="139"/>
      <c r="ID91" s="19"/>
      <c r="IE91" s="19"/>
      <c r="IF91" s="19"/>
      <c r="IG91" s="19"/>
      <c r="IH91" s="19"/>
      <c r="II91" s="19"/>
      <c r="IJ91" s="19"/>
      <c r="IK91" s="19"/>
      <c r="IL91" s="19"/>
    </row>
    <row r="92" spans="1:246" s="34" customFormat="1" ht="64.5" customHeight="1">
      <c r="A92" s="53" t="s">
        <v>72</v>
      </c>
      <c r="B92" s="54" t="s">
        <v>73</v>
      </c>
      <c r="C92" s="17">
        <v>65690</v>
      </c>
      <c r="D92" s="17">
        <v>52792.86</v>
      </c>
      <c r="E92" s="44">
        <f t="shared" si="9"/>
        <v>80.3666615923276</v>
      </c>
      <c r="F92" s="17"/>
      <c r="G92" s="17"/>
      <c r="H92" s="44">
        <f t="shared" si="5"/>
        <v>0</v>
      </c>
      <c r="I92" s="17">
        <f t="shared" si="6"/>
        <v>65690</v>
      </c>
      <c r="J92" s="17">
        <f t="shared" si="7"/>
        <v>52792.86</v>
      </c>
      <c r="K92" s="44">
        <f t="shared" si="8"/>
        <v>80.3666615923276</v>
      </c>
      <c r="L92" s="139"/>
      <c r="ID92" s="33"/>
      <c r="IE92" s="33"/>
      <c r="IF92" s="33"/>
      <c r="IG92" s="33"/>
      <c r="IH92" s="33"/>
      <c r="II92" s="33"/>
      <c r="IJ92" s="33"/>
      <c r="IK92" s="33"/>
      <c r="IL92" s="33"/>
    </row>
    <row r="93" spans="1:246" s="34" customFormat="1" ht="19.5" customHeight="1">
      <c r="A93" s="53">
        <v>22090200</v>
      </c>
      <c r="B93" s="54" t="s">
        <v>114</v>
      </c>
      <c r="C93" s="17">
        <v>200</v>
      </c>
      <c r="D93" s="17">
        <v>0</v>
      </c>
      <c r="E93" s="44">
        <f t="shared" si="9"/>
        <v>0</v>
      </c>
      <c r="F93" s="17"/>
      <c r="G93" s="17"/>
      <c r="H93" s="44">
        <f t="shared" si="5"/>
        <v>0</v>
      </c>
      <c r="I93" s="17">
        <f t="shared" si="6"/>
        <v>200</v>
      </c>
      <c r="J93" s="17">
        <f t="shared" si="7"/>
        <v>0</v>
      </c>
      <c r="K93" s="94">
        <f t="shared" si="8"/>
        <v>0</v>
      </c>
      <c r="L93" s="139"/>
      <c r="ID93" s="33"/>
      <c r="IE93" s="33"/>
      <c r="IF93" s="33"/>
      <c r="IG93" s="33"/>
      <c r="IH93" s="33"/>
      <c r="II93" s="33"/>
      <c r="IJ93" s="33"/>
      <c r="IK93" s="33"/>
      <c r="IL93" s="33"/>
    </row>
    <row r="94" spans="1:246" s="34" customFormat="1" ht="41.25" customHeight="1" hidden="1">
      <c r="A94" s="53">
        <v>22090300</v>
      </c>
      <c r="B94" s="54" t="s">
        <v>115</v>
      </c>
      <c r="C94" s="17"/>
      <c r="E94" s="44">
        <f>_xlfn.IFERROR(D95/C94*100,0)</f>
        <v>0</v>
      </c>
      <c r="F94" s="17"/>
      <c r="G94" s="17"/>
      <c r="H94" s="44">
        <f t="shared" si="5"/>
        <v>0</v>
      </c>
      <c r="I94" s="17">
        <f t="shared" si="6"/>
        <v>0</v>
      </c>
      <c r="J94" s="17"/>
      <c r="K94" s="94">
        <f t="shared" si="8"/>
        <v>0</v>
      </c>
      <c r="L94" s="139"/>
      <c r="ID94" s="33"/>
      <c r="IE94" s="33"/>
      <c r="IF94" s="33"/>
      <c r="IG94" s="33"/>
      <c r="IH94" s="33"/>
      <c r="II94" s="33"/>
      <c r="IJ94" s="33"/>
      <c r="IK94" s="33"/>
      <c r="IL94" s="33"/>
    </row>
    <row r="95" spans="1:246" s="34" customFormat="1" ht="49.5" customHeight="1">
      <c r="A95" s="53" t="s">
        <v>74</v>
      </c>
      <c r="B95" s="54" t="s">
        <v>75</v>
      </c>
      <c r="C95" s="17">
        <v>91090</v>
      </c>
      <c r="D95" s="17">
        <v>69515.85</v>
      </c>
      <c r="E95" s="44">
        <f>_xlfn.IFERROR(#REF!/C95*100,0)</f>
        <v>0</v>
      </c>
      <c r="F95" s="17"/>
      <c r="G95" s="17"/>
      <c r="H95" s="44">
        <f t="shared" si="5"/>
        <v>0</v>
      </c>
      <c r="I95" s="17">
        <f>C95+F95</f>
        <v>91090</v>
      </c>
      <c r="J95" s="17">
        <f>D95+G95</f>
        <v>69515.85</v>
      </c>
      <c r="K95" s="44">
        <f t="shared" si="8"/>
        <v>76.31556702162698</v>
      </c>
      <c r="L95" s="139"/>
      <c r="ID95" s="33"/>
      <c r="IE95" s="33"/>
      <c r="IF95" s="33"/>
      <c r="IG95" s="33"/>
      <c r="IH95" s="33"/>
      <c r="II95" s="33"/>
      <c r="IJ95" s="33"/>
      <c r="IK95" s="33"/>
      <c r="IL95" s="33"/>
    </row>
    <row r="96" spans="1:246" s="108" customFormat="1" ht="81" customHeight="1" hidden="1">
      <c r="A96" s="104">
        <v>22130000</v>
      </c>
      <c r="B96" s="105" t="s">
        <v>159</v>
      </c>
      <c r="C96" s="106"/>
      <c r="D96" s="106"/>
      <c r="E96" s="107"/>
      <c r="F96" s="106"/>
      <c r="G96" s="106"/>
      <c r="H96" s="107"/>
      <c r="I96" s="106"/>
      <c r="J96" s="106">
        <f t="shared" si="7"/>
        <v>0</v>
      </c>
      <c r="K96" s="107"/>
      <c r="L96" s="139"/>
      <c r="ID96" s="109"/>
      <c r="IE96" s="109"/>
      <c r="IF96" s="109"/>
      <c r="IG96" s="109"/>
      <c r="IH96" s="109"/>
      <c r="II96" s="109"/>
      <c r="IJ96" s="109"/>
      <c r="IK96" s="109"/>
      <c r="IL96" s="109"/>
    </row>
    <row r="97" spans="1:246" s="20" customFormat="1" ht="19.5" customHeight="1">
      <c r="A97" s="88">
        <v>24000000</v>
      </c>
      <c r="B97" s="18" t="s">
        <v>11</v>
      </c>
      <c r="C97" s="12">
        <f>C98+C99</f>
        <v>12070097</v>
      </c>
      <c r="D97" s="12">
        <f>D98+D99</f>
        <v>12056942.940000001</v>
      </c>
      <c r="E97" s="41">
        <f t="shared" si="9"/>
        <v>99.89101943422659</v>
      </c>
      <c r="F97" s="12">
        <f>F99+F104+F108</f>
        <v>1816173</v>
      </c>
      <c r="G97" s="12">
        <f>G99+G104+G108</f>
        <v>1211848.1800000002</v>
      </c>
      <c r="H97" s="41">
        <f t="shared" si="5"/>
        <v>66.72537142662071</v>
      </c>
      <c r="I97" s="12">
        <f t="shared" si="6"/>
        <v>13886270</v>
      </c>
      <c r="J97" s="12">
        <f t="shared" si="7"/>
        <v>13268791.120000001</v>
      </c>
      <c r="K97" s="70">
        <f t="shared" si="8"/>
        <v>95.55331359681182</v>
      </c>
      <c r="L97" s="139"/>
      <c r="ID97" s="19"/>
      <c r="IE97" s="19"/>
      <c r="IF97" s="19"/>
      <c r="IG97" s="19"/>
      <c r="IH97" s="19"/>
      <c r="II97" s="19"/>
      <c r="IJ97" s="19"/>
      <c r="IK97" s="19"/>
      <c r="IL97" s="19"/>
    </row>
    <row r="98" spans="1:246" s="20" customFormat="1" ht="48.75" customHeight="1" hidden="1">
      <c r="A98" s="88" t="s">
        <v>76</v>
      </c>
      <c r="B98" s="18" t="s">
        <v>77</v>
      </c>
      <c r="C98" s="12"/>
      <c r="D98" s="12"/>
      <c r="E98" s="41">
        <f t="shared" si="9"/>
        <v>0</v>
      </c>
      <c r="F98" s="12"/>
      <c r="G98" s="12"/>
      <c r="H98" s="41">
        <f t="shared" si="5"/>
        <v>0</v>
      </c>
      <c r="I98" s="12">
        <f t="shared" si="6"/>
        <v>0</v>
      </c>
      <c r="J98" s="12">
        <f t="shared" si="7"/>
        <v>0</v>
      </c>
      <c r="K98" s="70">
        <f t="shared" si="8"/>
        <v>0</v>
      </c>
      <c r="L98" s="139"/>
      <c r="ID98" s="19"/>
      <c r="IE98" s="19"/>
      <c r="IF98" s="19"/>
      <c r="IG98" s="19"/>
      <c r="IH98" s="19"/>
      <c r="II98" s="19"/>
      <c r="IJ98" s="19"/>
      <c r="IK98" s="19"/>
      <c r="IL98" s="19"/>
    </row>
    <row r="99" spans="1:246" s="20" customFormat="1" ht="19.5" customHeight="1">
      <c r="A99" s="88" t="s">
        <v>78</v>
      </c>
      <c r="B99" s="18" t="s">
        <v>62</v>
      </c>
      <c r="C99" s="12">
        <f>C100+C102+C103+C101</f>
        <v>12070097</v>
      </c>
      <c r="D99" s="12">
        <f>D100+D102+D103+D101</f>
        <v>12056942.940000001</v>
      </c>
      <c r="E99" s="41">
        <f t="shared" si="9"/>
        <v>99.89101943422659</v>
      </c>
      <c r="F99" s="12">
        <f>F102</f>
        <v>15000</v>
      </c>
      <c r="G99" s="12">
        <f>G102</f>
        <v>2459.73</v>
      </c>
      <c r="H99" s="41">
        <f t="shared" si="5"/>
        <v>16.3982</v>
      </c>
      <c r="I99" s="12">
        <f t="shared" si="6"/>
        <v>12085097</v>
      </c>
      <c r="J99" s="12">
        <f t="shared" si="7"/>
        <v>12059402.670000002</v>
      </c>
      <c r="K99" s="70">
        <f t="shared" si="8"/>
        <v>99.78738830147579</v>
      </c>
      <c r="L99" s="139"/>
      <c r="ID99" s="19"/>
      <c r="IE99" s="19"/>
      <c r="IF99" s="19"/>
      <c r="IG99" s="19"/>
      <c r="IH99" s="19"/>
      <c r="II99" s="19"/>
      <c r="IJ99" s="19"/>
      <c r="IK99" s="19"/>
      <c r="IL99" s="19"/>
    </row>
    <row r="100" spans="1:246" s="34" customFormat="1" ht="19.5" customHeight="1">
      <c r="A100" s="53" t="s">
        <v>79</v>
      </c>
      <c r="B100" s="54" t="s">
        <v>62</v>
      </c>
      <c r="C100" s="17">
        <v>7635360</v>
      </c>
      <c r="D100" s="17">
        <v>7320387.95</v>
      </c>
      <c r="E100" s="44">
        <f t="shared" si="9"/>
        <v>95.87482384589595</v>
      </c>
      <c r="F100" s="17"/>
      <c r="G100" s="17"/>
      <c r="H100" s="44">
        <f t="shared" si="5"/>
        <v>0</v>
      </c>
      <c r="I100" s="17">
        <f t="shared" si="6"/>
        <v>7635360</v>
      </c>
      <c r="J100" s="17">
        <f t="shared" si="7"/>
        <v>7320387.95</v>
      </c>
      <c r="K100" s="94">
        <f t="shared" si="8"/>
        <v>95.87482384589595</v>
      </c>
      <c r="L100" s="139"/>
      <c r="ID100" s="33"/>
      <c r="IE100" s="33"/>
      <c r="IF100" s="33"/>
      <c r="IG100" s="33"/>
      <c r="IH100" s="33"/>
      <c r="II100" s="33"/>
      <c r="IJ100" s="33"/>
      <c r="IK100" s="33"/>
      <c r="IL100" s="33"/>
    </row>
    <row r="101" spans="1:246" s="34" customFormat="1" ht="60.75" customHeight="1">
      <c r="A101" s="53">
        <v>24061900</v>
      </c>
      <c r="B101" s="54" t="s">
        <v>178</v>
      </c>
      <c r="C101" s="17"/>
      <c r="D101" s="17">
        <v>24000</v>
      </c>
      <c r="E101" s="44"/>
      <c r="F101" s="17"/>
      <c r="G101" s="17"/>
      <c r="H101" s="44"/>
      <c r="I101" s="17">
        <f>C101+F101</f>
        <v>0</v>
      </c>
      <c r="J101" s="17">
        <f>D101+G101</f>
        <v>24000</v>
      </c>
      <c r="K101" s="94">
        <f>_xlfn.IFERROR(J101/I101*100,0)</f>
        <v>0</v>
      </c>
      <c r="L101" s="139"/>
      <c r="ID101" s="33"/>
      <c r="IE101" s="33"/>
      <c r="IF101" s="33"/>
      <c r="IG101" s="33"/>
      <c r="IH101" s="33"/>
      <c r="II101" s="33"/>
      <c r="IJ101" s="33"/>
      <c r="IK101" s="33"/>
      <c r="IL101" s="33"/>
    </row>
    <row r="102" spans="1:246" s="34" customFormat="1" ht="57.75" customHeight="1">
      <c r="A102" s="53" t="s">
        <v>80</v>
      </c>
      <c r="B102" s="54" t="s">
        <v>81</v>
      </c>
      <c r="C102" s="17"/>
      <c r="D102" s="17"/>
      <c r="E102" s="44">
        <f t="shared" si="9"/>
        <v>0</v>
      </c>
      <c r="F102" s="17">
        <v>15000</v>
      </c>
      <c r="G102" s="17">
        <v>2459.73</v>
      </c>
      <c r="H102" s="44">
        <f t="shared" si="5"/>
        <v>16.3982</v>
      </c>
      <c r="I102" s="17">
        <f t="shared" si="6"/>
        <v>15000</v>
      </c>
      <c r="J102" s="17">
        <f t="shared" si="7"/>
        <v>2459.73</v>
      </c>
      <c r="K102" s="44">
        <f t="shared" si="8"/>
        <v>16.3982</v>
      </c>
      <c r="L102" s="139"/>
      <c r="ID102" s="33"/>
      <c r="IE102" s="33"/>
      <c r="IF102" s="33"/>
      <c r="IG102" s="33"/>
      <c r="IH102" s="33"/>
      <c r="II102" s="33"/>
      <c r="IJ102" s="33"/>
      <c r="IK102" s="33"/>
      <c r="IL102" s="33"/>
    </row>
    <row r="103" spans="1:246" s="34" customFormat="1" ht="136.5" customHeight="1">
      <c r="A103" s="53">
        <v>24062200</v>
      </c>
      <c r="B103" s="54" t="s">
        <v>129</v>
      </c>
      <c r="C103" s="17">
        <v>4434737</v>
      </c>
      <c r="D103" s="17">
        <v>4712554.99</v>
      </c>
      <c r="E103" s="44">
        <f t="shared" si="9"/>
        <v>106.26458773090717</v>
      </c>
      <c r="F103" s="17"/>
      <c r="G103" s="17"/>
      <c r="H103" s="44">
        <f t="shared" si="5"/>
        <v>0</v>
      </c>
      <c r="I103" s="17">
        <f t="shared" si="6"/>
        <v>4434737</v>
      </c>
      <c r="J103" s="17">
        <f t="shared" si="7"/>
        <v>4712554.99</v>
      </c>
      <c r="K103" s="44">
        <f t="shared" si="8"/>
        <v>106.26458773090717</v>
      </c>
      <c r="L103" s="139">
        <v>9</v>
      </c>
      <c r="ID103" s="33"/>
      <c r="IE103" s="33"/>
      <c r="IF103" s="33"/>
      <c r="IG103" s="33"/>
      <c r="IH103" s="33"/>
      <c r="II103" s="33"/>
      <c r="IJ103" s="33"/>
      <c r="IK103" s="33"/>
      <c r="IL103" s="33"/>
    </row>
    <row r="104" spans="1:246" s="20" customFormat="1" ht="19.5" customHeight="1">
      <c r="A104" s="88" t="s">
        <v>82</v>
      </c>
      <c r="B104" s="67" t="s">
        <v>83</v>
      </c>
      <c r="C104" s="12"/>
      <c r="D104" s="12"/>
      <c r="E104" s="41">
        <f t="shared" si="9"/>
        <v>0</v>
      </c>
      <c r="F104" s="12">
        <f>F107+F105+F106</f>
        <v>157369</v>
      </c>
      <c r="G104" s="12">
        <f>G107+G105+G106</f>
        <v>113518.85</v>
      </c>
      <c r="H104" s="41">
        <f t="shared" si="5"/>
        <v>72.13545869898138</v>
      </c>
      <c r="I104" s="12">
        <f t="shared" si="6"/>
        <v>157369</v>
      </c>
      <c r="J104" s="12">
        <f t="shared" si="7"/>
        <v>113518.85</v>
      </c>
      <c r="K104" s="41">
        <f t="shared" si="8"/>
        <v>72.13545869898138</v>
      </c>
      <c r="L104" s="139"/>
      <c r="ID104" s="19"/>
      <c r="IE104" s="19"/>
      <c r="IF104" s="19"/>
      <c r="IG104" s="19"/>
      <c r="IH104" s="19"/>
      <c r="II104" s="19"/>
      <c r="IJ104" s="19"/>
      <c r="IK104" s="19"/>
      <c r="IL104" s="19"/>
    </row>
    <row r="105" spans="1:246" s="34" customFormat="1" ht="39" customHeight="1">
      <c r="A105" s="53">
        <v>24110600</v>
      </c>
      <c r="B105" s="54" t="s">
        <v>110</v>
      </c>
      <c r="C105" s="17"/>
      <c r="D105" s="17"/>
      <c r="E105" s="44">
        <f t="shared" si="9"/>
        <v>0</v>
      </c>
      <c r="F105" s="17">
        <v>15557</v>
      </c>
      <c r="G105" s="17">
        <v>11720</v>
      </c>
      <c r="H105" s="44">
        <f t="shared" si="5"/>
        <v>75.33586166998779</v>
      </c>
      <c r="I105" s="17">
        <f t="shared" si="6"/>
        <v>15557</v>
      </c>
      <c r="J105" s="17">
        <f t="shared" si="7"/>
        <v>11720</v>
      </c>
      <c r="K105" s="94">
        <f t="shared" si="8"/>
        <v>75.33586166998779</v>
      </c>
      <c r="L105" s="139"/>
      <c r="ID105" s="33"/>
      <c r="IE105" s="33"/>
      <c r="IF105" s="33"/>
      <c r="IG105" s="33"/>
      <c r="IH105" s="33"/>
      <c r="II105" s="33"/>
      <c r="IJ105" s="33"/>
      <c r="IK105" s="33"/>
      <c r="IL105" s="33"/>
    </row>
    <row r="106" spans="1:246" s="34" customFormat="1" ht="39.75" customHeight="1">
      <c r="A106" s="53">
        <v>24110700</v>
      </c>
      <c r="B106" s="54" t="s">
        <v>141</v>
      </c>
      <c r="C106" s="17"/>
      <c r="D106" s="17"/>
      <c r="E106" s="44">
        <f t="shared" si="9"/>
        <v>0</v>
      </c>
      <c r="F106" s="17">
        <v>12</v>
      </c>
      <c r="G106" s="17">
        <v>12</v>
      </c>
      <c r="H106" s="44">
        <f t="shared" si="5"/>
        <v>100</v>
      </c>
      <c r="I106" s="17">
        <f t="shared" si="6"/>
        <v>12</v>
      </c>
      <c r="J106" s="17">
        <f t="shared" si="7"/>
        <v>12</v>
      </c>
      <c r="K106" s="44">
        <f t="shared" si="8"/>
        <v>100</v>
      </c>
      <c r="L106" s="139"/>
      <c r="ID106" s="33"/>
      <c r="IE106" s="33"/>
      <c r="IF106" s="33"/>
      <c r="IG106" s="33"/>
      <c r="IH106" s="33"/>
      <c r="II106" s="33"/>
      <c r="IJ106" s="33"/>
      <c r="IK106" s="33"/>
      <c r="IL106" s="33"/>
    </row>
    <row r="107" spans="1:246" s="34" customFormat="1" ht="67.5" customHeight="1">
      <c r="A107" s="53" t="s">
        <v>84</v>
      </c>
      <c r="B107" s="54" t="s">
        <v>85</v>
      </c>
      <c r="C107" s="17"/>
      <c r="D107" s="17"/>
      <c r="E107" s="44">
        <f t="shared" si="9"/>
        <v>0</v>
      </c>
      <c r="F107" s="17">
        <v>141800</v>
      </c>
      <c r="G107" s="17">
        <v>101786.85</v>
      </c>
      <c r="H107" s="44">
        <f t="shared" si="5"/>
        <v>71.78198166431594</v>
      </c>
      <c r="I107" s="17">
        <f t="shared" si="6"/>
        <v>141800</v>
      </c>
      <c r="J107" s="17">
        <f t="shared" si="7"/>
        <v>101786.85</v>
      </c>
      <c r="K107" s="44">
        <f t="shared" si="8"/>
        <v>71.78198166431594</v>
      </c>
      <c r="L107" s="139"/>
      <c r="ID107" s="33"/>
      <c r="IE107" s="33"/>
      <c r="IF107" s="33"/>
      <c r="IG107" s="33"/>
      <c r="IH107" s="33"/>
      <c r="II107" s="33"/>
      <c r="IJ107" s="33"/>
      <c r="IK107" s="33"/>
      <c r="IL107" s="33"/>
    </row>
    <row r="108" spans="1:246" s="20" customFormat="1" ht="36.75" customHeight="1">
      <c r="A108" s="88">
        <v>24170000</v>
      </c>
      <c r="B108" s="18" t="s">
        <v>86</v>
      </c>
      <c r="C108" s="9"/>
      <c r="D108" s="12"/>
      <c r="E108" s="41">
        <f t="shared" si="9"/>
        <v>0</v>
      </c>
      <c r="F108" s="12">
        <v>1643804</v>
      </c>
      <c r="G108" s="12">
        <v>1095869.6</v>
      </c>
      <c r="H108" s="41">
        <f t="shared" si="5"/>
        <v>66.66668288920091</v>
      </c>
      <c r="I108" s="12">
        <f t="shared" si="6"/>
        <v>1643804</v>
      </c>
      <c r="J108" s="12">
        <f t="shared" si="7"/>
        <v>1095869.6</v>
      </c>
      <c r="K108" s="70">
        <f t="shared" si="8"/>
        <v>66.66668288920091</v>
      </c>
      <c r="L108" s="139"/>
      <c r="ID108" s="19"/>
      <c r="IE108" s="19"/>
      <c r="IF108" s="19"/>
      <c r="IG108" s="19"/>
      <c r="IH108" s="19"/>
      <c r="II108" s="19"/>
      <c r="IJ108" s="19"/>
      <c r="IK108" s="19"/>
      <c r="IL108" s="19"/>
    </row>
    <row r="109" spans="1:246" s="20" customFormat="1" ht="19.5" customHeight="1">
      <c r="A109" s="88">
        <v>25000000</v>
      </c>
      <c r="B109" s="18" t="s">
        <v>16</v>
      </c>
      <c r="C109" s="9"/>
      <c r="D109" s="12"/>
      <c r="E109" s="41">
        <f t="shared" si="9"/>
        <v>0</v>
      </c>
      <c r="F109" s="12">
        <f>F110+F111</f>
        <v>99724257</v>
      </c>
      <c r="G109" s="12">
        <f>G110+G111</f>
        <v>77638690.42999999</v>
      </c>
      <c r="H109" s="41">
        <f t="shared" si="5"/>
        <v>77.85336563600568</v>
      </c>
      <c r="I109" s="12">
        <f t="shared" si="6"/>
        <v>99724257</v>
      </c>
      <c r="J109" s="12">
        <f t="shared" si="7"/>
        <v>77638690.42999999</v>
      </c>
      <c r="K109" s="70">
        <f t="shared" si="8"/>
        <v>77.85336563600568</v>
      </c>
      <c r="L109" s="139"/>
      <c r="ID109" s="19"/>
      <c r="IE109" s="19"/>
      <c r="IF109" s="19"/>
      <c r="IG109" s="19"/>
      <c r="IH109" s="19"/>
      <c r="II109" s="19"/>
      <c r="IJ109" s="19"/>
      <c r="IK109" s="19"/>
      <c r="IL109" s="19"/>
    </row>
    <row r="110" spans="1:246" s="34" customFormat="1" ht="33" customHeight="1">
      <c r="A110" s="53" t="s">
        <v>87</v>
      </c>
      <c r="B110" s="54" t="s">
        <v>88</v>
      </c>
      <c r="C110" s="68"/>
      <c r="D110" s="17"/>
      <c r="E110" s="44">
        <f t="shared" si="9"/>
        <v>0</v>
      </c>
      <c r="F110" s="17">
        <v>94887998</v>
      </c>
      <c r="G110" s="17">
        <v>14523856.28</v>
      </c>
      <c r="H110" s="44">
        <f t="shared" si="5"/>
        <v>15.306315430956822</v>
      </c>
      <c r="I110" s="17">
        <f t="shared" si="6"/>
        <v>94887998</v>
      </c>
      <c r="J110" s="17">
        <f t="shared" si="7"/>
        <v>14523856.28</v>
      </c>
      <c r="K110" s="44">
        <f t="shared" si="8"/>
        <v>15.306315430956822</v>
      </c>
      <c r="L110" s="139"/>
      <c r="ID110" s="33"/>
      <c r="IE110" s="33"/>
      <c r="IF110" s="33"/>
      <c r="IG110" s="33"/>
      <c r="IH110" s="33"/>
      <c r="II110" s="33"/>
      <c r="IJ110" s="33"/>
      <c r="IK110" s="33"/>
      <c r="IL110" s="33"/>
    </row>
    <row r="111" spans="1:246" s="34" customFormat="1" ht="28.5" customHeight="1">
      <c r="A111" s="65" t="s">
        <v>89</v>
      </c>
      <c r="B111" s="54" t="s">
        <v>90</v>
      </c>
      <c r="C111" s="68"/>
      <c r="D111" s="17"/>
      <c r="E111" s="44">
        <f t="shared" si="9"/>
        <v>0</v>
      </c>
      <c r="F111" s="17">
        <v>4836259</v>
      </c>
      <c r="G111" s="17">
        <v>63114834.15</v>
      </c>
      <c r="H111" s="44">
        <f t="shared" si="5"/>
        <v>1305.0342041234765</v>
      </c>
      <c r="I111" s="17">
        <f t="shared" si="6"/>
        <v>4836259</v>
      </c>
      <c r="J111" s="17">
        <f t="shared" si="7"/>
        <v>63114834.15</v>
      </c>
      <c r="K111" s="44">
        <f t="shared" si="8"/>
        <v>1305.0342041234765</v>
      </c>
      <c r="L111" s="139"/>
      <c r="ID111" s="33"/>
      <c r="IE111" s="33"/>
      <c r="IF111" s="33"/>
      <c r="IG111" s="33"/>
      <c r="IH111" s="33"/>
      <c r="II111" s="33"/>
      <c r="IJ111" s="33"/>
      <c r="IK111" s="33"/>
      <c r="IL111" s="33"/>
    </row>
    <row r="112" spans="1:246" s="23" customFormat="1" ht="19.5" customHeight="1">
      <c r="A112" s="88">
        <v>30000000</v>
      </c>
      <c r="B112" s="21" t="s">
        <v>12</v>
      </c>
      <c r="C112" s="9">
        <f>C113</f>
        <v>159018</v>
      </c>
      <c r="D112" s="12">
        <f>D113</f>
        <v>159018.33</v>
      </c>
      <c r="E112" s="41">
        <f t="shared" si="9"/>
        <v>100.00020752367655</v>
      </c>
      <c r="F112" s="12">
        <f>F117+F118</f>
        <v>3221366</v>
      </c>
      <c r="G112" s="12">
        <f>G117+G118</f>
        <v>3644576.13</v>
      </c>
      <c r="H112" s="41">
        <f t="shared" si="5"/>
        <v>113.13759845978382</v>
      </c>
      <c r="I112" s="12">
        <f t="shared" si="6"/>
        <v>3380384</v>
      </c>
      <c r="J112" s="12">
        <f t="shared" si="7"/>
        <v>3803594.46</v>
      </c>
      <c r="K112" s="41">
        <f t="shared" si="8"/>
        <v>112.51959718185861</v>
      </c>
      <c r="L112" s="139"/>
      <c r="ID112" s="22"/>
      <c r="IE112" s="22"/>
      <c r="IF112" s="22"/>
      <c r="IG112" s="22"/>
      <c r="IH112" s="22"/>
      <c r="II112" s="22"/>
      <c r="IJ112" s="22"/>
      <c r="IK112" s="22"/>
      <c r="IL112" s="22"/>
    </row>
    <row r="113" spans="1:246" s="20" customFormat="1" ht="19.5" customHeight="1">
      <c r="A113" s="88">
        <v>31000000</v>
      </c>
      <c r="B113" s="18" t="s">
        <v>13</v>
      </c>
      <c r="C113" s="12">
        <f>C114+C116</f>
        <v>159018</v>
      </c>
      <c r="D113" s="12">
        <f>D114+D116</f>
        <v>159018.33</v>
      </c>
      <c r="E113" s="41">
        <f t="shared" si="9"/>
        <v>100.00020752367655</v>
      </c>
      <c r="F113" s="12">
        <f>F117</f>
        <v>1634216</v>
      </c>
      <c r="G113" s="12">
        <f>G117</f>
        <v>2057426.13</v>
      </c>
      <c r="H113" s="41">
        <f t="shared" si="5"/>
        <v>125.89682942768887</v>
      </c>
      <c r="I113" s="12">
        <f t="shared" si="6"/>
        <v>1793234</v>
      </c>
      <c r="J113" s="12">
        <f t="shared" si="7"/>
        <v>2216444.46</v>
      </c>
      <c r="K113" s="70">
        <f t="shared" si="8"/>
        <v>123.60040351677472</v>
      </c>
      <c r="L113" s="139"/>
      <c r="ID113" s="19"/>
      <c r="IE113" s="19"/>
      <c r="IF113" s="19"/>
      <c r="IG113" s="19"/>
      <c r="IH113" s="19"/>
      <c r="II113" s="19"/>
      <c r="IJ113" s="19"/>
      <c r="IK113" s="19"/>
      <c r="IL113" s="19"/>
    </row>
    <row r="114" spans="1:246" s="20" customFormat="1" ht="69.75">
      <c r="A114" s="88" t="s">
        <v>91</v>
      </c>
      <c r="B114" s="18" t="s">
        <v>92</v>
      </c>
      <c r="C114" s="12">
        <f>C115</f>
        <v>159018</v>
      </c>
      <c r="D114" s="12">
        <f>D115</f>
        <v>159018.33</v>
      </c>
      <c r="E114" s="41">
        <f t="shared" si="9"/>
        <v>100.00020752367655</v>
      </c>
      <c r="F114" s="12"/>
      <c r="G114" s="12"/>
      <c r="H114" s="41">
        <f t="shared" si="5"/>
        <v>0</v>
      </c>
      <c r="I114" s="12">
        <f t="shared" si="6"/>
        <v>159018</v>
      </c>
      <c r="J114" s="12">
        <f t="shared" si="7"/>
        <v>159018.33</v>
      </c>
      <c r="K114" s="70">
        <f t="shared" si="8"/>
        <v>100.00020752367655</v>
      </c>
      <c r="L114" s="139"/>
      <c r="ID114" s="19"/>
      <c r="IE114" s="19"/>
      <c r="IF114" s="19"/>
      <c r="IG114" s="19"/>
      <c r="IH114" s="19"/>
      <c r="II114" s="19"/>
      <c r="IJ114" s="19"/>
      <c r="IK114" s="19"/>
      <c r="IL114" s="19"/>
    </row>
    <row r="115" spans="1:246" s="34" customFormat="1" ht="69.75">
      <c r="A115" s="53" t="s">
        <v>93</v>
      </c>
      <c r="B115" s="54" t="s">
        <v>94</v>
      </c>
      <c r="C115" s="17">
        <v>159018</v>
      </c>
      <c r="D115" s="17">
        <v>159018.33</v>
      </c>
      <c r="E115" s="44">
        <f t="shared" si="9"/>
        <v>100.00020752367655</v>
      </c>
      <c r="F115" s="17"/>
      <c r="G115" s="17"/>
      <c r="H115" s="44">
        <f t="shared" si="5"/>
        <v>0</v>
      </c>
      <c r="I115" s="17">
        <f t="shared" si="6"/>
        <v>159018</v>
      </c>
      <c r="J115" s="17">
        <f t="shared" si="7"/>
        <v>159018.33</v>
      </c>
      <c r="K115" s="94">
        <f t="shared" si="8"/>
        <v>100.00020752367655</v>
      </c>
      <c r="L115" s="139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6" s="108" customFormat="1" ht="27" customHeight="1" hidden="1">
      <c r="A116" s="104" t="s">
        <v>95</v>
      </c>
      <c r="B116" s="105" t="s">
        <v>96</v>
      </c>
      <c r="C116" s="106"/>
      <c r="D116" s="106"/>
      <c r="E116" s="107">
        <f t="shared" si="9"/>
        <v>0</v>
      </c>
      <c r="F116" s="106"/>
      <c r="G116" s="106"/>
      <c r="H116" s="107">
        <f t="shared" si="5"/>
        <v>0</v>
      </c>
      <c r="I116" s="106">
        <f t="shared" si="6"/>
        <v>0</v>
      </c>
      <c r="J116" s="106">
        <f t="shared" si="7"/>
        <v>0</v>
      </c>
      <c r="K116" s="110">
        <f t="shared" si="8"/>
        <v>0</v>
      </c>
      <c r="L116" s="139"/>
      <c r="ID116" s="109"/>
      <c r="IE116" s="109"/>
      <c r="IF116" s="109"/>
      <c r="IG116" s="109"/>
      <c r="IH116" s="109"/>
      <c r="II116" s="109"/>
      <c r="IJ116" s="109"/>
      <c r="IK116" s="109"/>
      <c r="IL116" s="109"/>
    </row>
    <row r="117" spans="1:246" s="71" customFormat="1" ht="46.5" customHeight="1">
      <c r="A117" s="88" t="s">
        <v>97</v>
      </c>
      <c r="B117" s="18" t="s">
        <v>98</v>
      </c>
      <c r="C117" s="12"/>
      <c r="D117" s="12"/>
      <c r="E117" s="41">
        <f t="shared" si="9"/>
        <v>0</v>
      </c>
      <c r="F117" s="12">
        <v>1634216</v>
      </c>
      <c r="G117" s="12">
        <v>2057426.13</v>
      </c>
      <c r="H117" s="41">
        <f t="shared" si="5"/>
        <v>125.89682942768887</v>
      </c>
      <c r="I117" s="12">
        <f t="shared" si="6"/>
        <v>1634216</v>
      </c>
      <c r="J117" s="12">
        <f t="shared" si="7"/>
        <v>2057426.13</v>
      </c>
      <c r="K117" s="41">
        <f t="shared" si="8"/>
        <v>125.89682942768887</v>
      </c>
      <c r="L117" s="139"/>
      <c r="ID117" s="72"/>
      <c r="IE117" s="72"/>
      <c r="IF117" s="72"/>
      <c r="IG117" s="72"/>
      <c r="IH117" s="72"/>
      <c r="II117" s="72"/>
      <c r="IJ117" s="72"/>
      <c r="IK117" s="72"/>
      <c r="IL117" s="72"/>
    </row>
    <row r="118" spans="1:246" s="20" customFormat="1" ht="19.5" customHeight="1">
      <c r="A118" s="31">
        <v>33000000</v>
      </c>
      <c r="B118" s="18" t="s">
        <v>109</v>
      </c>
      <c r="C118" s="8"/>
      <c r="D118" s="12"/>
      <c r="E118" s="41">
        <f t="shared" si="9"/>
        <v>0</v>
      </c>
      <c r="F118" s="12">
        <f>F119</f>
        <v>1587150</v>
      </c>
      <c r="G118" s="12">
        <f>G119</f>
        <v>1587150</v>
      </c>
      <c r="H118" s="41">
        <f t="shared" si="5"/>
        <v>100</v>
      </c>
      <c r="I118" s="12">
        <f t="shared" si="6"/>
        <v>1587150</v>
      </c>
      <c r="J118" s="12">
        <f t="shared" si="7"/>
        <v>1587150</v>
      </c>
      <c r="K118" s="70">
        <f t="shared" si="8"/>
        <v>100</v>
      </c>
      <c r="L118" s="141">
        <v>10</v>
      </c>
      <c r="ID118" s="19"/>
      <c r="IE118" s="19"/>
      <c r="IF118" s="19"/>
      <c r="IG118" s="19"/>
      <c r="IH118" s="19"/>
      <c r="II118" s="19"/>
      <c r="IJ118" s="19"/>
      <c r="IK118" s="19"/>
      <c r="IL118" s="19"/>
    </row>
    <row r="119" spans="1:246" s="20" customFormat="1" ht="19.5" customHeight="1">
      <c r="A119" s="121" t="s">
        <v>99</v>
      </c>
      <c r="B119" s="18" t="s">
        <v>100</v>
      </c>
      <c r="C119" s="12"/>
      <c r="D119" s="12"/>
      <c r="E119" s="41">
        <f t="shared" si="9"/>
        <v>0</v>
      </c>
      <c r="F119" s="12">
        <f>F120</f>
        <v>1587150</v>
      </c>
      <c r="G119" s="12">
        <f>G120</f>
        <v>1587150</v>
      </c>
      <c r="H119" s="41">
        <f t="shared" si="5"/>
        <v>100</v>
      </c>
      <c r="I119" s="12">
        <f t="shared" si="6"/>
        <v>1587150</v>
      </c>
      <c r="J119" s="12">
        <f t="shared" si="7"/>
        <v>1587150</v>
      </c>
      <c r="K119" s="70">
        <f t="shared" si="8"/>
        <v>100</v>
      </c>
      <c r="L119" s="141"/>
      <c r="ID119" s="19"/>
      <c r="IE119" s="19"/>
      <c r="IF119" s="19"/>
      <c r="IG119" s="19"/>
      <c r="IH119" s="19"/>
      <c r="II119" s="19"/>
      <c r="IJ119" s="19"/>
      <c r="IK119" s="19"/>
      <c r="IL119" s="19"/>
    </row>
    <row r="120" spans="1:246" s="34" customFormat="1" ht="81" customHeight="1">
      <c r="A120" s="53" t="s">
        <v>101</v>
      </c>
      <c r="B120" s="54" t="s">
        <v>102</v>
      </c>
      <c r="C120" s="17"/>
      <c r="D120" s="17"/>
      <c r="E120" s="44">
        <f t="shared" si="9"/>
        <v>0</v>
      </c>
      <c r="F120" s="17">
        <v>1587150</v>
      </c>
      <c r="G120" s="17">
        <v>1587150</v>
      </c>
      <c r="H120" s="44">
        <f t="shared" si="5"/>
        <v>100</v>
      </c>
      <c r="I120" s="17">
        <f t="shared" si="6"/>
        <v>1587150</v>
      </c>
      <c r="J120" s="17">
        <f t="shared" si="7"/>
        <v>1587150</v>
      </c>
      <c r="K120" s="44">
        <f t="shared" si="8"/>
        <v>100</v>
      </c>
      <c r="L120" s="141"/>
      <c r="ID120" s="33"/>
      <c r="IE120" s="33"/>
      <c r="IF120" s="33"/>
      <c r="IG120" s="33"/>
      <c r="IH120" s="33"/>
      <c r="II120" s="33"/>
      <c r="IJ120" s="33"/>
      <c r="IK120" s="33"/>
      <c r="IL120" s="33"/>
    </row>
    <row r="121" spans="1:246" s="23" customFormat="1" ht="19.5" customHeight="1">
      <c r="A121" s="31">
        <v>50000000</v>
      </c>
      <c r="B121" s="45" t="s">
        <v>9</v>
      </c>
      <c r="C121" s="8"/>
      <c r="D121" s="12"/>
      <c r="E121" s="41">
        <f t="shared" si="9"/>
        <v>0</v>
      </c>
      <c r="F121" s="12">
        <f>F122</f>
        <v>225000</v>
      </c>
      <c r="G121" s="12">
        <f>G122</f>
        <v>189881.84</v>
      </c>
      <c r="H121" s="41">
        <f t="shared" si="5"/>
        <v>84.39192888888888</v>
      </c>
      <c r="I121" s="12">
        <f t="shared" si="6"/>
        <v>225000</v>
      </c>
      <c r="J121" s="12">
        <f t="shared" si="7"/>
        <v>189881.84</v>
      </c>
      <c r="K121" s="70">
        <f t="shared" si="8"/>
        <v>84.39192888888888</v>
      </c>
      <c r="L121" s="141"/>
      <c r="ID121" s="22"/>
      <c r="IE121" s="22"/>
      <c r="IF121" s="22"/>
      <c r="IG121" s="22"/>
      <c r="IH121" s="22"/>
      <c r="II121" s="22"/>
      <c r="IJ121" s="22"/>
      <c r="IK121" s="22"/>
      <c r="IL121" s="22"/>
    </row>
    <row r="122" spans="1:246" s="23" customFormat="1" ht="19.5" customHeight="1">
      <c r="A122" s="48" t="s">
        <v>103</v>
      </c>
      <c r="B122" s="21" t="s">
        <v>104</v>
      </c>
      <c r="C122" s="12"/>
      <c r="D122" s="12"/>
      <c r="E122" s="41">
        <f t="shared" si="9"/>
        <v>0</v>
      </c>
      <c r="F122" s="12">
        <f>F123</f>
        <v>225000</v>
      </c>
      <c r="G122" s="12">
        <f>G123</f>
        <v>189881.84</v>
      </c>
      <c r="H122" s="41">
        <f t="shared" si="5"/>
        <v>84.39192888888888</v>
      </c>
      <c r="I122" s="12">
        <f t="shared" si="6"/>
        <v>225000</v>
      </c>
      <c r="J122" s="12">
        <f t="shared" si="7"/>
        <v>189881.84</v>
      </c>
      <c r="K122" s="70">
        <f t="shared" si="8"/>
        <v>84.39192888888888</v>
      </c>
      <c r="L122" s="141"/>
      <c r="ID122" s="22"/>
      <c r="IE122" s="22"/>
      <c r="IF122" s="22"/>
      <c r="IG122" s="22"/>
      <c r="IH122" s="22"/>
      <c r="II122" s="22"/>
      <c r="IJ122" s="22"/>
      <c r="IK122" s="22"/>
      <c r="IL122" s="22"/>
    </row>
    <row r="123" spans="1:246" s="125" customFormat="1" ht="54" customHeight="1">
      <c r="A123" s="53">
        <v>50110000</v>
      </c>
      <c r="B123" s="124" t="s">
        <v>105</v>
      </c>
      <c r="C123" s="17"/>
      <c r="D123" s="17"/>
      <c r="E123" s="44">
        <f t="shared" si="9"/>
        <v>0</v>
      </c>
      <c r="F123" s="17">
        <v>225000</v>
      </c>
      <c r="G123" s="17">
        <v>189881.84</v>
      </c>
      <c r="H123" s="44">
        <f t="shared" si="5"/>
        <v>84.39192888888888</v>
      </c>
      <c r="I123" s="17">
        <f t="shared" si="6"/>
        <v>225000</v>
      </c>
      <c r="J123" s="17">
        <f t="shared" si="7"/>
        <v>189881.84</v>
      </c>
      <c r="K123" s="44">
        <f t="shared" si="8"/>
        <v>84.39192888888888</v>
      </c>
      <c r="L123" s="141"/>
      <c r="ID123" s="126"/>
      <c r="IE123" s="126"/>
      <c r="IF123" s="126"/>
      <c r="IG123" s="126"/>
      <c r="IH123" s="126"/>
      <c r="II123" s="126"/>
      <c r="IJ123" s="126"/>
      <c r="IK123" s="126"/>
      <c r="IL123" s="126"/>
    </row>
    <row r="124" spans="1:246" s="20" customFormat="1" ht="34.5" customHeight="1">
      <c r="A124" s="88">
        <v>90010100</v>
      </c>
      <c r="B124" s="18" t="s">
        <v>130</v>
      </c>
      <c r="C124" s="12">
        <f>C112+C70+C18</f>
        <v>2755206778</v>
      </c>
      <c r="D124" s="12">
        <f>D112+D70+D18</f>
        <v>1972859569.6000001</v>
      </c>
      <c r="E124" s="41">
        <f t="shared" si="9"/>
        <v>71.60477338227571</v>
      </c>
      <c r="F124" s="12">
        <f>F112+F70+F18+F121</f>
        <v>108116896</v>
      </c>
      <c r="G124" s="12">
        <f>G112+G70+G18+G121</f>
        <v>83757328.59999998</v>
      </c>
      <c r="H124" s="41">
        <f t="shared" si="5"/>
        <v>77.46923163609874</v>
      </c>
      <c r="I124" s="12">
        <f t="shared" si="6"/>
        <v>2863323674</v>
      </c>
      <c r="J124" s="12">
        <f t="shared" si="7"/>
        <v>2056616898.2</v>
      </c>
      <c r="K124" s="41">
        <f t="shared" si="8"/>
        <v>71.82621080790884</v>
      </c>
      <c r="L124" s="141"/>
      <c r="ID124" s="19"/>
      <c r="IE124" s="19"/>
      <c r="IF124" s="19"/>
      <c r="IG124" s="19"/>
      <c r="IH124" s="19"/>
      <c r="II124" s="19"/>
      <c r="IJ124" s="19"/>
      <c r="IK124" s="19"/>
      <c r="IL124" s="19"/>
    </row>
    <row r="125" spans="1:246" s="23" customFormat="1" ht="19.5" customHeight="1">
      <c r="A125" s="88">
        <v>40000000</v>
      </c>
      <c r="B125" s="21" t="s">
        <v>1</v>
      </c>
      <c r="C125" s="12">
        <f>C126</f>
        <v>549638685.03</v>
      </c>
      <c r="D125" s="12">
        <f>D126</f>
        <v>430788880.13</v>
      </c>
      <c r="E125" s="41">
        <f t="shared" si="9"/>
        <v>78.37673945866584</v>
      </c>
      <c r="F125" s="12">
        <f>F142+F129+F132</f>
        <v>222299000</v>
      </c>
      <c r="G125" s="12">
        <f>G142+G129+G132</f>
        <v>221577238.21</v>
      </c>
      <c r="H125" s="41">
        <f t="shared" si="5"/>
        <v>99.6753193716571</v>
      </c>
      <c r="I125" s="12">
        <f>C125+F125</f>
        <v>771937685.03</v>
      </c>
      <c r="J125" s="12">
        <f t="shared" si="7"/>
        <v>652366118.34</v>
      </c>
      <c r="K125" s="41">
        <f t="shared" si="8"/>
        <v>84.51020477315433</v>
      </c>
      <c r="L125" s="141"/>
      <c r="ID125" s="22"/>
      <c r="IE125" s="22"/>
      <c r="IF125" s="22"/>
      <c r="IG125" s="22"/>
      <c r="IH125" s="22"/>
      <c r="II125" s="22"/>
      <c r="IJ125" s="22"/>
      <c r="IK125" s="22"/>
      <c r="IL125" s="22"/>
    </row>
    <row r="126" spans="1:246" s="20" customFormat="1" ht="19.5" customHeight="1">
      <c r="A126" s="88">
        <v>41000000</v>
      </c>
      <c r="B126" s="18" t="s">
        <v>17</v>
      </c>
      <c r="C126" s="12">
        <f>C129+C132+C127</f>
        <v>549638685.03</v>
      </c>
      <c r="D126" s="12">
        <f>D129+D132+D127</f>
        <v>430788880.13</v>
      </c>
      <c r="E126" s="41">
        <f t="shared" si="9"/>
        <v>78.37673945866584</v>
      </c>
      <c r="F126" s="12">
        <f>F129+F132</f>
        <v>217709000</v>
      </c>
      <c r="G126" s="12">
        <f>G129+G132</f>
        <v>217709000</v>
      </c>
      <c r="H126" s="41">
        <f t="shared" si="5"/>
        <v>100</v>
      </c>
      <c r="I126" s="12">
        <f>C126+F126</f>
        <v>767347685.03</v>
      </c>
      <c r="J126" s="12">
        <f>D126+G126</f>
        <v>648497880.13</v>
      </c>
      <c r="K126" s="41">
        <f t="shared" si="8"/>
        <v>84.51160963685537</v>
      </c>
      <c r="L126" s="141"/>
      <c r="ID126" s="19"/>
      <c r="IE126" s="19"/>
      <c r="IF126" s="19"/>
      <c r="IG126" s="19"/>
      <c r="IH126" s="19"/>
      <c r="II126" s="19"/>
      <c r="IJ126" s="19"/>
      <c r="IK126" s="19"/>
      <c r="IL126" s="19"/>
    </row>
    <row r="127" spans="1:246" s="20" customFormat="1" ht="19.5" customHeight="1">
      <c r="A127" s="121">
        <v>41020000</v>
      </c>
      <c r="B127" s="18" t="s">
        <v>166</v>
      </c>
      <c r="C127" s="12">
        <f>C128</f>
        <v>7344000</v>
      </c>
      <c r="D127" s="12">
        <f>D128</f>
        <v>7344000</v>
      </c>
      <c r="E127" s="41">
        <f t="shared" si="9"/>
        <v>100</v>
      </c>
      <c r="F127" s="12"/>
      <c r="G127" s="12"/>
      <c r="H127" s="41"/>
      <c r="I127" s="12">
        <f>C127+F127</f>
        <v>7344000</v>
      </c>
      <c r="J127" s="12">
        <f>D127+G127</f>
        <v>7344000</v>
      </c>
      <c r="K127" s="41">
        <f>_xlfn.IFERROR(J127/I127*100,0)</f>
        <v>100</v>
      </c>
      <c r="L127" s="141"/>
      <c r="ID127" s="19"/>
      <c r="IE127" s="19"/>
      <c r="IF127" s="19"/>
      <c r="IG127" s="19"/>
      <c r="IH127" s="19"/>
      <c r="II127" s="19"/>
      <c r="IJ127" s="19"/>
      <c r="IK127" s="19"/>
      <c r="IL127" s="19"/>
    </row>
    <row r="128" spans="1:246" s="3" customFormat="1" ht="93.75" customHeight="1">
      <c r="A128" s="14">
        <v>41021400</v>
      </c>
      <c r="B128" s="4" t="s">
        <v>167</v>
      </c>
      <c r="C128" s="1">
        <v>7344000</v>
      </c>
      <c r="D128" s="1">
        <v>7344000</v>
      </c>
      <c r="E128" s="42">
        <f t="shared" si="9"/>
        <v>100</v>
      </c>
      <c r="F128" s="1"/>
      <c r="G128" s="1"/>
      <c r="H128" s="42"/>
      <c r="I128" s="1">
        <f>C128+F128</f>
        <v>7344000</v>
      </c>
      <c r="J128" s="1">
        <f>D128+G128</f>
        <v>7344000</v>
      </c>
      <c r="K128" s="42">
        <f>_xlfn.IFERROR(J128/I128*100,0)</f>
        <v>100</v>
      </c>
      <c r="L128" s="141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6" s="20" customFormat="1" ht="29.25" customHeight="1">
      <c r="A129" s="88">
        <v>41030000</v>
      </c>
      <c r="B129" s="18" t="s">
        <v>127</v>
      </c>
      <c r="C129" s="12">
        <f>C130</f>
        <v>473819800</v>
      </c>
      <c r="D129" s="12">
        <f>D130</f>
        <v>363700100</v>
      </c>
      <c r="E129" s="41">
        <f t="shared" si="9"/>
        <v>76.75916033901495</v>
      </c>
      <c r="F129" s="12">
        <f>F131</f>
        <v>200000000</v>
      </c>
      <c r="G129" s="12">
        <f>G131</f>
        <v>200000000</v>
      </c>
      <c r="H129" s="41">
        <f t="shared" si="5"/>
        <v>100</v>
      </c>
      <c r="I129" s="12">
        <f t="shared" si="6"/>
        <v>673819800</v>
      </c>
      <c r="J129" s="12">
        <f t="shared" si="7"/>
        <v>563700100</v>
      </c>
      <c r="K129" s="41">
        <f t="shared" si="8"/>
        <v>83.65739623561078</v>
      </c>
      <c r="L129" s="141"/>
      <c r="ID129" s="19"/>
      <c r="IE129" s="19"/>
      <c r="IF129" s="19"/>
      <c r="IG129" s="19"/>
      <c r="IH129" s="19"/>
      <c r="II129" s="19"/>
      <c r="IJ129" s="19"/>
      <c r="IK129" s="19"/>
      <c r="IL129" s="19"/>
    </row>
    <row r="130" spans="1:246" s="3" customFormat="1" ht="28.5" customHeight="1">
      <c r="A130" s="14">
        <v>41033900</v>
      </c>
      <c r="B130" s="4" t="s">
        <v>120</v>
      </c>
      <c r="C130" s="1">
        <v>473819800</v>
      </c>
      <c r="D130" s="1">
        <v>363700100</v>
      </c>
      <c r="E130" s="42">
        <f t="shared" si="9"/>
        <v>76.75916033901495</v>
      </c>
      <c r="F130" s="1"/>
      <c r="G130" s="1"/>
      <c r="H130" s="42">
        <f t="shared" si="5"/>
        <v>0</v>
      </c>
      <c r="I130" s="1">
        <f t="shared" si="6"/>
        <v>473819800</v>
      </c>
      <c r="J130" s="1">
        <f t="shared" si="7"/>
        <v>363700100</v>
      </c>
      <c r="K130" s="42">
        <f t="shared" si="8"/>
        <v>76.75916033901495</v>
      </c>
      <c r="L130" s="141"/>
      <c r="ID130" s="2"/>
      <c r="IE130" s="2"/>
      <c r="IF130" s="2"/>
      <c r="IG130" s="2"/>
      <c r="IH130" s="2"/>
      <c r="II130" s="2"/>
      <c r="IJ130" s="2"/>
      <c r="IK130" s="2"/>
      <c r="IL130" s="2"/>
    </row>
    <row r="131" spans="1:246" s="3" customFormat="1" ht="50.25" customHeight="1">
      <c r="A131" s="14">
        <v>41034700</v>
      </c>
      <c r="B131" s="4" t="s">
        <v>177</v>
      </c>
      <c r="C131" s="1"/>
      <c r="D131" s="1"/>
      <c r="E131" s="42"/>
      <c r="F131" s="1">
        <v>200000000</v>
      </c>
      <c r="G131" s="1">
        <v>200000000</v>
      </c>
      <c r="H131" s="42">
        <f t="shared" si="5"/>
        <v>100</v>
      </c>
      <c r="I131" s="1">
        <f>C131+F131</f>
        <v>200000000</v>
      </c>
      <c r="J131" s="1">
        <f>D131+G131</f>
        <v>200000000</v>
      </c>
      <c r="K131" s="42">
        <f>_xlfn.IFERROR(J131/I131*100,0)</f>
        <v>100</v>
      </c>
      <c r="L131" s="141"/>
      <c r="ID131" s="2"/>
      <c r="IE131" s="2"/>
      <c r="IF131" s="2"/>
      <c r="IG131" s="2"/>
      <c r="IH131" s="2"/>
      <c r="II131" s="2"/>
      <c r="IJ131" s="2"/>
      <c r="IK131" s="2"/>
      <c r="IL131" s="2"/>
    </row>
    <row r="132" spans="1:246" s="20" customFormat="1" ht="27.75">
      <c r="A132" s="88">
        <v>41050000</v>
      </c>
      <c r="B132" s="18" t="s">
        <v>124</v>
      </c>
      <c r="C132" s="12">
        <f>C140+C139+C137+C136+C133+C134+C135+C141</f>
        <v>68474885.03</v>
      </c>
      <c r="D132" s="12">
        <f>D140+D139+D137+D136+D133+D134+D135+D141</f>
        <v>59744780.13</v>
      </c>
      <c r="E132" s="41">
        <f t="shared" si="9"/>
        <v>87.25064686684001</v>
      </c>
      <c r="F132" s="12">
        <f>F138</f>
        <v>17709000</v>
      </c>
      <c r="G132" s="12">
        <f>G138</f>
        <v>17709000</v>
      </c>
      <c r="H132" s="41">
        <f t="shared" si="5"/>
        <v>100</v>
      </c>
      <c r="I132" s="12">
        <f t="shared" si="6"/>
        <v>86183885.03</v>
      </c>
      <c r="J132" s="12">
        <f t="shared" si="7"/>
        <v>77453780.13</v>
      </c>
      <c r="K132" s="41">
        <f t="shared" si="8"/>
        <v>89.87037437803933</v>
      </c>
      <c r="L132" s="141"/>
      <c r="ID132" s="19"/>
      <c r="IE132" s="19"/>
      <c r="IF132" s="19"/>
      <c r="IG132" s="19"/>
      <c r="IH132" s="19"/>
      <c r="II132" s="19"/>
      <c r="IJ132" s="19"/>
      <c r="IK132" s="19"/>
      <c r="IL132" s="19"/>
    </row>
    <row r="133" spans="1:246" s="3" customFormat="1" ht="279.75" customHeight="1">
      <c r="A133" s="14">
        <v>41050400</v>
      </c>
      <c r="B133" s="30" t="s">
        <v>172</v>
      </c>
      <c r="C133" s="1">
        <v>11681442.22</v>
      </c>
      <c r="D133" s="1">
        <v>11681442.22</v>
      </c>
      <c r="E133" s="42">
        <f t="shared" si="9"/>
        <v>100</v>
      </c>
      <c r="F133" s="1"/>
      <c r="G133" s="1"/>
      <c r="H133" s="42"/>
      <c r="I133" s="1">
        <f aca="true" t="shared" si="10" ref="I133:J135">C133+F133</f>
        <v>11681442.22</v>
      </c>
      <c r="J133" s="1">
        <f t="shared" si="10"/>
        <v>11681442.22</v>
      </c>
      <c r="K133" s="42">
        <f t="shared" si="8"/>
        <v>100</v>
      </c>
      <c r="L133" s="141">
        <v>11</v>
      </c>
      <c r="ID133" s="2"/>
      <c r="IE133" s="2"/>
      <c r="IF133" s="2"/>
      <c r="IG133" s="2"/>
      <c r="IH133" s="2"/>
      <c r="II133" s="2"/>
      <c r="IJ133" s="2"/>
      <c r="IK133" s="2"/>
      <c r="IL133" s="2"/>
    </row>
    <row r="134" spans="1:246" s="3" customFormat="1" ht="205.5" customHeight="1">
      <c r="A134" s="14">
        <v>41050500</v>
      </c>
      <c r="B134" s="30" t="s">
        <v>173</v>
      </c>
      <c r="C134" s="1">
        <v>8499718.43</v>
      </c>
      <c r="D134" s="1">
        <v>8499718.43</v>
      </c>
      <c r="E134" s="42">
        <f t="shared" si="9"/>
        <v>100</v>
      </c>
      <c r="F134" s="1"/>
      <c r="G134" s="1"/>
      <c r="H134" s="42"/>
      <c r="I134" s="1">
        <f t="shared" si="10"/>
        <v>8499718.43</v>
      </c>
      <c r="J134" s="1">
        <f t="shared" si="10"/>
        <v>8499718.43</v>
      </c>
      <c r="K134" s="42">
        <f t="shared" si="8"/>
        <v>100</v>
      </c>
      <c r="L134" s="141"/>
      <c r="ID134" s="2"/>
      <c r="IE134" s="2"/>
      <c r="IF134" s="2"/>
      <c r="IG134" s="2"/>
      <c r="IH134" s="2"/>
      <c r="II134" s="2"/>
      <c r="IJ134" s="2"/>
      <c r="IK134" s="2"/>
      <c r="IL134" s="2"/>
    </row>
    <row r="135" spans="1:246" s="3" customFormat="1" ht="270" customHeight="1">
      <c r="A135" s="14">
        <v>41050600</v>
      </c>
      <c r="B135" s="30" t="s">
        <v>174</v>
      </c>
      <c r="C135" s="1">
        <v>9930279.92</v>
      </c>
      <c r="D135" s="1">
        <v>5238448</v>
      </c>
      <c r="E135" s="42">
        <f t="shared" si="9"/>
        <v>52.752269243181615</v>
      </c>
      <c r="F135" s="1"/>
      <c r="G135" s="1"/>
      <c r="H135" s="42"/>
      <c r="I135" s="1">
        <f t="shared" si="10"/>
        <v>9930279.92</v>
      </c>
      <c r="J135" s="1">
        <f t="shared" si="10"/>
        <v>5238448</v>
      </c>
      <c r="K135" s="42">
        <f t="shared" si="8"/>
        <v>52.752269243181615</v>
      </c>
      <c r="L135" s="141">
        <v>12</v>
      </c>
      <c r="ID135" s="2"/>
      <c r="IE135" s="2"/>
      <c r="IF135" s="2"/>
      <c r="IG135" s="2"/>
      <c r="IH135" s="2"/>
      <c r="II135" s="2"/>
      <c r="IJ135" s="2"/>
      <c r="IK135" s="2"/>
      <c r="IL135" s="2"/>
    </row>
    <row r="136" spans="1:246" s="3" customFormat="1" ht="49.5" customHeight="1">
      <c r="A136" s="14">
        <v>41051000</v>
      </c>
      <c r="B136" s="30" t="s">
        <v>133</v>
      </c>
      <c r="C136" s="1">
        <v>3348277.94</v>
      </c>
      <c r="D136" s="1">
        <v>2582498</v>
      </c>
      <c r="E136" s="42">
        <f t="shared" si="9"/>
        <v>77.12914059936136</v>
      </c>
      <c r="F136" s="1"/>
      <c r="G136" s="1"/>
      <c r="H136" s="42">
        <f t="shared" si="5"/>
        <v>0</v>
      </c>
      <c r="I136" s="1">
        <f t="shared" si="6"/>
        <v>3348277.94</v>
      </c>
      <c r="J136" s="1">
        <f t="shared" si="7"/>
        <v>2582498</v>
      </c>
      <c r="K136" s="42">
        <f t="shared" si="8"/>
        <v>77.12914059936136</v>
      </c>
      <c r="L136" s="141"/>
      <c r="ID136" s="2"/>
      <c r="IE136" s="2"/>
      <c r="IF136" s="2"/>
      <c r="IG136" s="2"/>
      <c r="IH136" s="2"/>
      <c r="II136" s="2"/>
      <c r="IJ136" s="2"/>
      <c r="IK136" s="2"/>
      <c r="IL136" s="2"/>
    </row>
    <row r="137" spans="1:246" s="3" customFormat="1" ht="65.25" customHeight="1">
      <c r="A137" s="14">
        <v>41051200</v>
      </c>
      <c r="B137" s="30" t="s">
        <v>134</v>
      </c>
      <c r="C137" s="1">
        <v>1822724</v>
      </c>
      <c r="D137" s="1">
        <v>1367028</v>
      </c>
      <c r="E137" s="42">
        <f t="shared" si="9"/>
        <v>74.999177055879</v>
      </c>
      <c r="F137" s="1"/>
      <c r="G137" s="1"/>
      <c r="H137" s="42">
        <f aca="true" t="shared" si="11" ref="H137:H144">_xlfn.IFERROR(G137/F137*100,0)</f>
        <v>0</v>
      </c>
      <c r="I137" s="1">
        <f aca="true" t="shared" si="12" ref="I137:J144">C137+F137</f>
        <v>1822724</v>
      </c>
      <c r="J137" s="1">
        <f t="shared" si="12"/>
        <v>1367028</v>
      </c>
      <c r="K137" s="42">
        <f aca="true" t="shared" si="13" ref="K137:K144">_xlfn.IFERROR(J137/I137*100,0)</f>
        <v>74.999177055879</v>
      </c>
      <c r="L137" s="141"/>
      <c r="ID137" s="2"/>
      <c r="IE137" s="2"/>
      <c r="IF137" s="2"/>
      <c r="IG137" s="2"/>
      <c r="IH137" s="2"/>
      <c r="II137" s="2"/>
      <c r="IJ137" s="2"/>
      <c r="IK137" s="2"/>
      <c r="IL137" s="2"/>
    </row>
    <row r="138" spans="1:246" s="3" customFormat="1" ht="87.75" customHeight="1">
      <c r="A138" s="14">
        <v>41052600</v>
      </c>
      <c r="B138" s="30" t="s">
        <v>175</v>
      </c>
      <c r="C138" s="1"/>
      <c r="D138" s="1"/>
      <c r="E138" s="42"/>
      <c r="F138" s="1">
        <v>17709000</v>
      </c>
      <c r="G138" s="1">
        <v>17709000</v>
      </c>
      <c r="H138" s="42">
        <f t="shared" si="11"/>
        <v>100</v>
      </c>
      <c r="I138" s="1">
        <f>C138+F138</f>
        <v>17709000</v>
      </c>
      <c r="J138" s="1">
        <f>D138+G138</f>
        <v>17709000</v>
      </c>
      <c r="K138" s="42">
        <f>_xlfn.IFERROR(J138/I138*100,0)</f>
        <v>100</v>
      </c>
      <c r="L138" s="141"/>
      <c r="ID138" s="2"/>
      <c r="IE138" s="2"/>
      <c r="IF138" s="2"/>
      <c r="IG138" s="2"/>
      <c r="IH138" s="2"/>
      <c r="II138" s="2"/>
      <c r="IJ138" s="2"/>
      <c r="IK138" s="2"/>
      <c r="IL138" s="2"/>
    </row>
    <row r="139" spans="1:246" s="3" customFormat="1" ht="51" customHeight="1">
      <c r="A139" s="14">
        <v>41053300</v>
      </c>
      <c r="B139" s="4" t="s">
        <v>125</v>
      </c>
      <c r="C139" s="1">
        <v>458400</v>
      </c>
      <c r="D139" s="1">
        <v>296385</v>
      </c>
      <c r="E139" s="42">
        <f>_xlfn.IFERROR(D139/C139*100,0)</f>
        <v>64.65641361256544</v>
      </c>
      <c r="F139" s="1"/>
      <c r="G139" s="1"/>
      <c r="H139" s="42">
        <f t="shared" si="11"/>
        <v>0</v>
      </c>
      <c r="I139" s="1">
        <f t="shared" si="12"/>
        <v>458400</v>
      </c>
      <c r="J139" s="1">
        <f t="shared" si="12"/>
        <v>296385</v>
      </c>
      <c r="K139" s="42">
        <f t="shared" si="13"/>
        <v>64.65641361256544</v>
      </c>
      <c r="L139" s="141"/>
      <c r="ID139" s="2"/>
      <c r="IE139" s="2"/>
      <c r="IF139" s="2"/>
      <c r="IG139" s="2"/>
      <c r="IH139" s="2"/>
      <c r="II139" s="2"/>
      <c r="IJ139" s="2"/>
      <c r="IK139" s="2"/>
      <c r="IL139" s="2"/>
    </row>
    <row r="140" spans="1:246" s="3" customFormat="1" ht="19.5" customHeight="1">
      <c r="A140" s="14">
        <v>41053900</v>
      </c>
      <c r="B140" s="4" t="s">
        <v>135</v>
      </c>
      <c r="C140" s="83">
        <v>3758542.52</v>
      </c>
      <c r="D140" s="83">
        <v>1103760.48</v>
      </c>
      <c r="E140" s="42">
        <f>_xlfn.IFERROR(D140/C140*100,0)</f>
        <v>29.366715266001563</v>
      </c>
      <c r="F140" s="1"/>
      <c r="G140" s="1"/>
      <c r="H140" s="42">
        <f t="shared" si="11"/>
        <v>0</v>
      </c>
      <c r="I140" s="1">
        <f t="shared" si="12"/>
        <v>3758542.52</v>
      </c>
      <c r="J140" s="1">
        <f t="shared" si="12"/>
        <v>1103760.48</v>
      </c>
      <c r="K140" s="42">
        <f t="shared" si="13"/>
        <v>29.366715266001563</v>
      </c>
      <c r="L140" s="141"/>
      <c r="ID140" s="2"/>
      <c r="IE140" s="2"/>
      <c r="IF140" s="2"/>
      <c r="IG140" s="2"/>
      <c r="IH140" s="2"/>
      <c r="II140" s="2"/>
      <c r="IJ140" s="2"/>
      <c r="IK140" s="2"/>
      <c r="IL140" s="2"/>
    </row>
    <row r="141" spans="1:246" s="3" customFormat="1" ht="49.5" customHeight="1">
      <c r="A141" s="14">
        <v>41059000</v>
      </c>
      <c r="B141" s="4" t="s">
        <v>176</v>
      </c>
      <c r="C141" s="83">
        <v>28975500</v>
      </c>
      <c r="D141" s="83">
        <v>28975500</v>
      </c>
      <c r="E141" s="42">
        <f>_xlfn.IFERROR(D141/C141*100,0)</f>
        <v>100</v>
      </c>
      <c r="F141" s="1"/>
      <c r="G141" s="1"/>
      <c r="H141" s="42"/>
      <c r="I141" s="1">
        <f aca="true" t="shared" si="14" ref="I141:J143">C141+F141</f>
        <v>28975500</v>
      </c>
      <c r="J141" s="1">
        <f t="shared" si="14"/>
        <v>28975500</v>
      </c>
      <c r="K141" s="42">
        <f>_xlfn.IFERROR(J141/I141*100,0)</f>
        <v>100</v>
      </c>
      <c r="L141" s="141"/>
      <c r="ID141" s="2"/>
      <c r="IE141" s="2"/>
      <c r="IF141" s="2"/>
      <c r="IG141" s="2"/>
      <c r="IH141" s="2"/>
      <c r="II141" s="2"/>
      <c r="IJ141" s="2"/>
      <c r="IK141" s="2"/>
      <c r="IL141" s="2"/>
    </row>
    <row r="142" spans="1:246" s="20" customFormat="1" ht="31.5" customHeight="1">
      <c r="A142" s="97">
        <v>42000000</v>
      </c>
      <c r="B142" s="18" t="s">
        <v>161</v>
      </c>
      <c r="C142" s="119"/>
      <c r="D142" s="119"/>
      <c r="E142" s="41"/>
      <c r="F142" s="12">
        <f>F143</f>
        <v>4590000</v>
      </c>
      <c r="G142" s="12">
        <f>G143</f>
        <v>3868238.21</v>
      </c>
      <c r="H142" s="41">
        <f t="shared" si="11"/>
        <v>84.2753422657952</v>
      </c>
      <c r="I142" s="12">
        <f t="shared" si="14"/>
        <v>4590000</v>
      </c>
      <c r="J142" s="12">
        <f t="shared" si="14"/>
        <v>3868238.21</v>
      </c>
      <c r="K142" s="41">
        <f>_xlfn.IFERROR(J142/I142*100,0)</f>
        <v>84.2753422657952</v>
      </c>
      <c r="L142" s="139">
        <v>13</v>
      </c>
      <c r="ID142" s="19"/>
      <c r="IE142" s="19"/>
      <c r="IF142" s="19"/>
      <c r="IG142" s="19"/>
      <c r="IH142" s="19"/>
      <c r="II142" s="19"/>
      <c r="IJ142" s="19"/>
      <c r="IK142" s="19"/>
      <c r="IL142" s="19"/>
    </row>
    <row r="143" spans="1:246" s="3" customFormat="1" ht="28.5" customHeight="1">
      <c r="A143" s="14" t="s">
        <v>160</v>
      </c>
      <c r="B143" s="4" t="s">
        <v>162</v>
      </c>
      <c r="C143" s="83"/>
      <c r="D143" s="83"/>
      <c r="E143" s="42"/>
      <c r="F143" s="1">
        <v>4590000</v>
      </c>
      <c r="G143" s="1">
        <v>3868238.21</v>
      </c>
      <c r="H143" s="42">
        <f t="shared" si="11"/>
        <v>84.2753422657952</v>
      </c>
      <c r="I143" s="1">
        <f t="shared" si="14"/>
        <v>4590000</v>
      </c>
      <c r="J143" s="1">
        <f t="shared" si="14"/>
        <v>3868238.21</v>
      </c>
      <c r="K143" s="42">
        <f>_xlfn.IFERROR(J143/I143*100,0)</f>
        <v>84.2753422657952</v>
      </c>
      <c r="L143" s="139"/>
      <c r="ID143" s="2"/>
      <c r="IE143" s="2"/>
      <c r="IF143" s="2"/>
      <c r="IG143" s="2"/>
      <c r="IH143" s="2"/>
      <c r="II143" s="2"/>
      <c r="IJ143" s="2"/>
      <c r="IK143" s="2"/>
      <c r="IL143" s="2"/>
    </row>
    <row r="144" spans="1:246" s="25" customFormat="1" ht="19.5" customHeight="1">
      <c r="A144" s="14"/>
      <c r="B144" s="49" t="s">
        <v>131</v>
      </c>
      <c r="C144" s="12">
        <f>C124+C125</f>
        <v>3304845463.0299997</v>
      </c>
      <c r="D144" s="12">
        <f>D124+D125</f>
        <v>2403648449.73</v>
      </c>
      <c r="E144" s="41">
        <f>_xlfn.IFERROR(D144/C144*100,0)</f>
        <v>72.73103921555986</v>
      </c>
      <c r="F144" s="12">
        <f>F124+F125</f>
        <v>330415896</v>
      </c>
      <c r="G144" s="12">
        <f>G124+G125</f>
        <v>305334566.81</v>
      </c>
      <c r="H144" s="41">
        <f t="shared" si="11"/>
        <v>92.40916387690984</v>
      </c>
      <c r="I144" s="12">
        <f t="shared" si="12"/>
        <v>3635261359.0299997</v>
      </c>
      <c r="J144" s="12">
        <f t="shared" si="12"/>
        <v>2708983016.54</v>
      </c>
      <c r="K144" s="41">
        <f t="shared" si="13"/>
        <v>74.51962180960876</v>
      </c>
      <c r="L144" s="139"/>
      <c r="ID144" s="24"/>
      <c r="IE144" s="24"/>
      <c r="IF144" s="24"/>
      <c r="IG144" s="24"/>
      <c r="IH144" s="24"/>
      <c r="II144" s="24"/>
      <c r="IJ144" s="24"/>
      <c r="IK144" s="24"/>
      <c r="IL144" s="24"/>
    </row>
    <row r="145" spans="1:246" s="25" customFormat="1" ht="19.5" customHeight="1">
      <c r="A145" s="80"/>
      <c r="B145" s="81"/>
      <c r="C145" s="40"/>
      <c r="D145" s="40"/>
      <c r="E145" s="82"/>
      <c r="F145" s="40"/>
      <c r="G145" s="40"/>
      <c r="H145" s="82"/>
      <c r="I145" s="40"/>
      <c r="J145" s="40"/>
      <c r="K145" s="82"/>
      <c r="L145" s="128"/>
      <c r="ID145" s="24"/>
      <c r="IE145" s="24"/>
      <c r="IF145" s="24"/>
      <c r="IG145" s="24"/>
      <c r="IH145" s="24"/>
      <c r="II145" s="24"/>
      <c r="IJ145" s="24"/>
      <c r="IK145" s="24"/>
      <c r="IL145" s="24"/>
    </row>
    <row r="146" spans="1:246" s="25" customFormat="1" ht="19.5" customHeight="1">
      <c r="A146" s="80"/>
      <c r="B146" s="81"/>
      <c r="C146" s="40"/>
      <c r="D146" s="40"/>
      <c r="E146" s="82"/>
      <c r="F146" s="40"/>
      <c r="G146" s="40"/>
      <c r="H146" s="82"/>
      <c r="I146" s="40"/>
      <c r="J146" s="40"/>
      <c r="K146" s="82"/>
      <c r="L146" s="128"/>
      <c r="ID146" s="24"/>
      <c r="IE146" s="24"/>
      <c r="IF146" s="24"/>
      <c r="IG146" s="24"/>
      <c r="IH146" s="24"/>
      <c r="II146" s="24"/>
      <c r="IJ146" s="24"/>
      <c r="IK146" s="24"/>
      <c r="IL146" s="24"/>
    </row>
    <row r="147" spans="1:246" s="25" customFormat="1" ht="19.5" customHeight="1">
      <c r="A147" s="80"/>
      <c r="B147" s="81"/>
      <c r="C147" s="40"/>
      <c r="D147" s="40"/>
      <c r="E147" s="82"/>
      <c r="F147" s="40"/>
      <c r="G147" s="40"/>
      <c r="H147" s="82"/>
      <c r="I147" s="40"/>
      <c r="J147" s="40"/>
      <c r="K147" s="82"/>
      <c r="L147" s="123"/>
      <c r="ID147" s="24"/>
      <c r="IE147" s="24"/>
      <c r="IF147" s="24"/>
      <c r="IG147" s="24"/>
      <c r="IH147" s="24"/>
      <c r="II147" s="24"/>
      <c r="IJ147" s="24"/>
      <c r="IK147" s="24"/>
      <c r="IL147" s="24"/>
    </row>
    <row r="148" spans="1:246" s="25" customFormat="1" ht="15">
      <c r="A148" s="80"/>
      <c r="B148" s="81"/>
      <c r="C148" s="40"/>
      <c r="D148" s="40"/>
      <c r="E148" s="82"/>
      <c r="F148" s="40"/>
      <c r="G148" s="40"/>
      <c r="H148" s="82"/>
      <c r="I148" s="40"/>
      <c r="J148" s="40"/>
      <c r="K148" s="82"/>
      <c r="L148" s="95"/>
      <c r="ID148" s="24"/>
      <c r="IE148" s="24"/>
      <c r="IF148" s="24"/>
      <c r="IG148" s="24"/>
      <c r="IH148" s="24"/>
      <c r="II148" s="24"/>
      <c r="IJ148" s="24"/>
      <c r="IK148" s="24"/>
      <c r="IL148" s="24"/>
    </row>
    <row r="149" spans="1:246" s="28" customFormat="1" ht="27.75">
      <c r="A149" s="77" t="s">
        <v>179</v>
      </c>
      <c r="B149" s="78"/>
      <c r="C149" s="78"/>
      <c r="D149" s="96"/>
      <c r="E149" s="78"/>
      <c r="F149" s="77"/>
      <c r="G149" s="78"/>
      <c r="H149" s="78"/>
      <c r="I149" s="78"/>
      <c r="J149" s="78"/>
      <c r="K149" s="77"/>
      <c r="L149" s="95"/>
      <c r="ID149" s="29"/>
      <c r="IE149" s="29"/>
      <c r="IF149" s="29"/>
      <c r="IG149" s="29"/>
      <c r="IH149" s="29"/>
      <c r="II149" s="29"/>
      <c r="IJ149" s="29"/>
      <c r="IK149" s="29"/>
      <c r="IL149" s="29"/>
    </row>
    <row r="150" spans="1:246" s="28" customFormat="1" ht="27.75">
      <c r="A150" s="77"/>
      <c r="B150" s="78"/>
      <c r="C150" s="78"/>
      <c r="D150" s="96"/>
      <c r="E150" s="78"/>
      <c r="F150" s="77"/>
      <c r="G150" s="78"/>
      <c r="H150" s="78"/>
      <c r="I150" s="78"/>
      <c r="J150" s="78"/>
      <c r="K150" s="77"/>
      <c r="L150" s="95"/>
      <c r="ID150" s="29"/>
      <c r="IE150" s="29"/>
      <c r="IF150" s="29"/>
      <c r="IG150" s="29"/>
      <c r="IH150" s="29"/>
      <c r="II150" s="29"/>
      <c r="IJ150" s="29"/>
      <c r="IK150" s="29"/>
      <c r="IL150" s="29"/>
    </row>
    <row r="151" spans="1:246" s="27" customFormat="1" ht="16.5" customHeight="1">
      <c r="A151" s="28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95"/>
      <c r="ID151" s="26"/>
      <c r="IE151" s="26"/>
      <c r="IF151" s="26"/>
      <c r="IG151" s="26"/>
      <c r="IH151" s="26"/>
      <c r="II151" s="26"/>
      <c r="IJ151" s="26"/>
      <c r="IK151" s="26"/>
      <c r="IL151" s="26"/>
    </row>
    <row r="152" spans="1:246" s="27" customFormat="1" ht="17.25" customHeight="1">
      <c r="A152" s="79" t="s">
        <v>169</v>
      </c>
      <c r="B152" s="79"/>
      <c r="C152" s="26"/>
      <c r="D152" s="26"/>
      <c r="E152" s="26"/>
      <c r="F152" s="26"/>
      <c r="G152" s="26"/>
      <c r="H152" s="26"/>
      <c r="I152" s="26"/>
      <c r="J152" s="26"/>
      <c r="K152" s="26"/>
      <c r="L152" s="95"/>
      <c r="ID152" s="26"/>
      <c r="IE152" s="26"/>
      <c r="IF152" s="26"/>
      <c r="IG152" s="26"/>
      <c r="IH152" s="26"/>
      <c r="II152" s="26"/>
      <c r="IJ152" s="26"/>
      <c r="IK152" s="26"/>
      <c r="IL152" s="26"/>
    </row>
    <row r="153" spans="1:246" s="27" customFormat="1" ht="27.75" customHeight="1">
      <c r="A153" s="79"/>
      <c r="B153" s="127"/>
      <c r="C153" s="26"/>
      <c r="D153" s="26"/>
      <c r="E153" s="26"/>
      <c r="F153" s="26"/>
      <c r="G153" s="26"/>
      <c r="H153" s="26"/>
      <c r="I153" s="26"/>
      <c r="J153" s="26"/>
      <c r="K153" s="26"/>
      <c r="L153" s="95"/>
      <c r="ID153" s="26"/>
      <c r="IE153" s="26"/>
      <c r="IF153" s="26"/>
      <c r="IG153" s="26"/>
      <c r="IH153" s="26"/>
      <c r="II153" s="26"/>
      <c r="IJ153" s="26"/>
      <c r="IK153" s="26"/>
      <c r="IL153" s="26"/>
    </row>
    <row r="154" ht="13.5">
      <c r="L154" s="95"/>
    </row>
    <row r="155" ht="13.5">
      <c r="L155" s="95"/>
    </row>
    <row r="156" ht="13.5">
      <c r="L156" s="95"/>
    </row>
    <row r="157" ht="13.5">
      <c r="L157" s="95"/>
    </row>
    <row r="158" ht="13.5">
      <c r="L158" s="95"/>
    </row>
    <row r="159" ht="13.5">
      <c r="L159" s="95"/>
    </row>
    <row r="160" ht="13.5">
      <c r="L160" s="95"/>
    </row>
    <row r="161" ht="13.5">
      <c r="L161" s="95"/>
    </row>
    <row r="162" ht="13.5">
      <c r="L162" s="95"/>
    </row>
    <row r="163" ht="13.5">
      <c r="L163" s="95"/>
    </row>
    <row r="164" ht="13.5">
      <c r="L164" s="95"/>
    </row>
    <row r="165" ht="13.5">
      <c r="L165" s="95"/>
    </row>
    <row r="166" ht="13.5">
      <c r="L166" s="95"/>
    </row>
    <row r="167" ht="13.5">
      <c r="L167" s="95"/>
    </row>
  </sheetData>
  <sheetProtection/>
  <mergeCells count="26">
    <mergeCell ref="L142:L144"/>
    <mergeCell ref="L15:L27"/>
    <mergeCell ref="L46:L67"/>
    <mergeCell ref="L68:L82"/>
    <mergeCell ref="L83:L102"/>
    <mergeCell ref="L103:L117"/>
    <mergeCell ref="L29:L45"/>
    <mergeCell ref="L118:L132"/>
    <mergeCell ref="L133:L134"/>
    <mergeCell ref="L135:L141"/>
    <mergeCell ref="A15:A16"/>
    <mergeCell ref="B15:B16"/>
    <mergeCell ref="C15:E15"/>
    <mergeCell ref="I15:K15"/>
    <mergeCell ref="F15:H15"/>
    <mergeCell ref="H5:K5"/>
    <mergeCell ref="C1:F1"/>
    <mergeCell ref="C4:G4"/>
    <mergeCell ref="C5:G5"/>
    <mergeCell ref="H6:K6"/>
    <mergeCell ref="C6:G6"/>
    <mergeCell ref="A10:K10"/>
    <mergeCell ref="H1:K1"/>
    <mergeCell ref="H2:K2"/>
    <mergeCell ref="H3:K3"/>
    <mergeCell ref="H4:K4"/>
  </mergeCells>
  <printOptions horizontalCentered="1"/>
  <pageMargins left="0.1968503937007874" right="0.1968503937007874" top="1.1811023622047245" bottom="0.31496062992125984" header="0.7480314960629921" footer="0.2362204724409449"/>
  <pageSetup fitToHeight="11" horizontalDpi="600" verticalDpi="600" orientation="landscape" paperSize="9" scale="63" r:id="rId1"/>
  <headerFooter alignWithMargins="0">
    <oddHeader>&amp;R
&amp;12
&amp;14Продовження додатку</oddHeader>
  </headerFooter>
  <rowBreaks count="7" manualBreakCount="7">
    <brk id="28" max="11" man="1"/>
    <brk id="45" max="11" man="1"/>
    <brk id="67" max="11" man="1"/>
    <brk id="82" max="11" man="1"/>
    <brk id="102" max="11" man="1"/>
    <brk id="117" max="11" man="1"/>
    <brk id="1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2023-11-08T09:12:36Z</cp:lastPrinted>
  <dcterms:created xsi:type="dcterms:W3CDTF">2014-01-17T10:52:16Z</dcterms:created>
  <dcterms:modified xsi:type="dcterms:W3CDTF">2023-11-08T09:48:48Z</dcterms:modified>
  <cp:category/>
  <cp:version/>
  <cp:contentType/>
  <cp:contentStatus/>
</cp:coreProperties>
</file>