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3\БЮДЖЕТ\РІШЕННЯ\Звіт бюджету\Звіт І кв 2023\МВК\Доопрацьовано\"/>
    </mc:Choice>
  </mc:AlternateContent>
  <bookViews>
    <workbookView xWindow="0" yWindow="0" windowWidth="20490" windowHeight="5880" tabRatio="495" activeTab="1"/>
  </bookViews>
  <sheets>
    <sheet name="дод 2" sheetId="1" r:id="rId1"/>
    <sheet name="дод 5" sheetId="3" r:id="rId2"/>
  </sheets>
  <definedNames>
    <definedName name="_xlnm.Print_Titles" localSheetId="0">'дод 2'!$14:$17</definedName>
    <definedName name="_xlnm.Print_Titles" localSheetId="1">'дод 5'!$12:$15</definedName>
    <definedName name="_xlnm.Print_Area" localSheetId="0">'дод 2'!$A$1:$Z$384</definedName>
    <definedName name="_xlnm.Print_Area" localSheetId="1">'дод 5'!$A$1:$Y$288</definedName>
  </definedNames>
  <calcPr calcId="162913"/>
</workbook>
</file>

<file path=xl/calcChain.xml><?xml version="1.0" encoding="utf-8"?>
<calcChain xmlns="http://schemas.openxmlformats.org/spreadsheetml/2006/main">
  <c r="X175" i="1" l="1"/>
  <c r="W41" i="3" l="1"/>
  <c r="W28" i="3"/>
  <c r="Y371" i="1" l="1"/>
  <c r="Y369" i="1"/>
  <c r="Y366" i="1"/>
  <c r="Y367" i="1"/>
  <c r="X357" i="1"/>
  <c r="X359" i="1"/>
  <c r="X360" i="1"/>
  <c r="X361" i="1"/>
  <c r="X363" i="1"/>
  <c r="X364" i="1"/>
  <c r="X369" i="1"/>
  <c r="X321" i="1"/>
  <c r="X322" i="1"/>
  <c r="X323" i="1"/>
  <c r="X324" i="1"/>
  <c r="X325" i="1"/>
  <c r="X326" i="1"/>
  <c r="X327" i="1"/>
  <c r="X332" i="1"/>
  <c r="X333" i="1"/>
  <c r="X334" i="1"/>
  <c r="X335" i="1"/>
  <c r="X346" i="1"/>
  <c r="X347" i="1"/>
  <c r="X348" i="1"/>
  <c r="X349" i="1"/>
  <c r="X319" i="1"/>
  <c r="X307" i="1"/>
  <c r="X308" i="1"/>
  <c r="X309" i="1"/>
  <c r="X310" i="1"/>
  <c r="X311" i="1"/>
  <c r="X312" i="1"/>
  <c r="X313" i="1"/>
  <c r="X314" i="1"/>
  <c r="X315" i="1"/>
  <c r="X316" i="1"/>
  <c r="X317" i="1"/>
  <c r="X304" i="1"/>
  <c r="X305" i="1"/>
  <c r="X298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5" i="1"/>
  <c r="X286" i="1"/>
  <c r="X287" i="1"/>
  <c r="X288" i="1"/>
  <c r="X291" i="1"/>
  <c r="X262" i="1"/>
  <c r="X263" i="1"/>
  <c r="X264" i="1"/>
  <c r="X265" i="1"/>
  <c r="X266" i="1"/>
  <c r="X267" i="1"/>
  <c r="X245" i="1"/>
  <c r="X246" i="1"/>
  <c r="X247" i="1"/>
  <c r="X248" i="1"/>
  <c r="X249" i="1"/>
  <c r="X250" i="1"/>
  <c r="X251" i="1"/>
  <c r="X253" i="1"/>
  <c r="X240" i="1"/>
  <c r="X241" i="1"/>
  <c r="X242" i="1"/>
  <c r="X203" i="1"/>
  <c r="X204" i="1"/>
  <c r="X205" i="1"/>
  <c r="X209" i="1"/>
  <c r="X210" i="1"/>
  <c r="X211" i="1"/>
  <c r="X212" i="1"/>
  <c r="X213" i="1"/>
  <c r="X214" i="1"/>
  <c r="X215" i="1"/>
  <c r="X217" i="1"/>
  <c r="X219" i="1"/>
  <c r="X220" i="1"/>
  <c r="X221" i="1"/>
  <c r="X222" i="1"/>
  <c r="X223" i="1"/>
  <c r="X226" i="1"/>
  <c r="X184" i="1"/>
  <c r="X185" i="1"/>
  <c r="X187" i="1"/>
  <c r="X168" i="1"/>
  <c r="X169" i="1"/>
  <c r="X170" i="1"/>
  <c r="X171" i="1"/>
  <c r="X172" i="1"/>
  <c r="X173" i="1"/>
  <c r="X174" i="1"/>
  <c r="X176" i="1"/>
  <c r="X177" i="1"/>
  <c r="X178" i="1"/>
  <c r="X140" i="1"/>
  <c r="X141" i="1"/>
  <c r="X142" i="1"/>
  <c r="X143" i="1"/>
  <c r="X144" i="1"/>
  <c r="X145" i="1"/>
  <c r="X146" i="1"/>
  <c r="X147" i="1"/>
  <c r="X148" i="1"/>
  <c r="X150" i="1"/>
  <c r="X151" i="1"/>
  <c r="X152" i="1"/>
  <c r="X153" i="1"/>
  <c r="X154" i="1"/>
  <c r="X155" i="1"/>
  <c r="X157" i="1"/>
  <c r="X158" i="1"/>
  <c r="X160" i="1"/>
  <c r="X162" i="1"/>
  <c r="X163" i="1"/>
  <c r="X164" i="1"/>
  <c r="X165" i="1"/>
  <c r="X110" i="1"/>
  <c r="X111" i="1"/>
  <c r="X112" i="1"/>
  <c r="X113" i="1"/>
  <c r="X114" i="1"/>
  <c r="X115" i="1"/>
  <c r="X116" i="1"/>
  <c r="X119" i="1"/>
  <c r="X120" i="1"/>
  <c r="X123" i="1"/>
  <c r="X124" i="1"/>
  <c r="X125" i="1"/>
  <c r="X126" i="1"/>
  <c r="X127" i="1"/>
  <c r="X128" i="1"/>
  <c r="X129" i="1"/>
  <c r="X131" i="1"/>
  <c r="X133" i="1"/>
  <c r="X85" i="1"/>
  <c r="X95" i="1"/>
  <c r="X96" i="1"/>
  <c r="X97" i="1"/>
  <c r="X98" i="1"/>
  <c r="X99" i="1"/>
  <c r="X71" i="1"/>
  <c r="X72" i="1"/>
  <c r="X73" i="1"/>
  <c r="X75" i="1"/>
  <c r="X77" i="1"/>
  <c r="X78" i="1"/>
  <c r="X79" i="1"/>
  <c r="X80" i="1"/>
  <c r="X81" i="1"/>
  <c r="X62" i="1"/>
  <c r="X63" i="1"/>
  <c r="X64" i="1"/>
  <c r="X65" i="1"/>
  <c r="X66" i="1"/>
  <c r="X52" i="1"/>
  <c r="X53" i="1"/>
  <c r="X54" i="1"/>
  <c r="X56" i="1"/>
  <c r="X58" i="1"/>
  <c r="X44" i="1"/>
  <c r="X45" i="1"/>
  <c r="X35" i="1"/>
  <c r="X37" i="1"/>
  <c r="X40" i="1"/>
  <c r="X41" i="1"/>
  <c r="Y25" i="1"/>
  <c r="Y26" i="1"/>
  <c r="Y27" i="1"/>
  <c r="Y28" i="1"/>
  <c r="X25" i="1"/>
  <c r="X26" i="1"/>
  <c r="X29" i="1"/>
  <c r="X19" i="1"/>
  <c r="K371" i="1"/>
  <c r="K366" i="1"/>
  <c r="K367" i="1"/>
  <c r="K354" i="1"/>
  <c r="K342" i="1"/>
  <c r="K307" i="1"/>
  <c r="K308" i="1"/>
  <c r="K309" i="1"/>
  <c r="K310" i="1"/>
  <c r="K311" i="1"/>
  <c r="K316" i="1"/>
  <c r="K321" i="1"/>
  <c r="K322" i="1"/>
  <c r="K323" i="1"/>
  <c r="K324" i="1"/>
  <c r="K289" i="1"/>
  <c r="K290" i="1"/>
  <c r="K286" i="1"/>
  <c r="K262" i="1"/>
  <c r="K263" i="1"/>
  <c r="K264" i="1"/>
  <c r="K265" i="1"/>
  <c r="K266" i="1"/>
  <c r="K267" i="1"/>
  <c r="K257" i="1"/>
  <c r="K258" i="1"/>
  <c r="K259" i="1"/>
  <c r="K260" i="1"/>
  <c r="K253" i="1"/>
  <c r="K254" i="1"/>
  <c r="K228" i="1"/>
  <c r="K219" i="1"/>
  <c r="K220" i="1"/>
  <c r="K199" i="1"/>
  <c r="K168" i="1"/>
  <c r="K169" i="1"/>
  <c r="K171" i="1"/>
  <c r="K172" i="1"/>
  <c r="K173" i="1"/>
  <c r="K174" i="1"/>
  <c r="K176" i="1"/>
  <c r="K177" i="1"/>
  <c r="K140" i="1"/>
  <c r="K141" i="1"/>
  <c r="K142" i="1"/>
  <c r="K143" i="1"/>
  <c r="K144" i="1"/>
  <c r="K145" i="1"/>
  <c r="K146" i="1"/>
  <c r="K147" i="1"/>
  <c r="K131" i="1"/>
  <c r="K132" i="1"/>
  <c r="K124" i="1"/>
  <c r="K125" i="1"/>
  <c r="K126" i="1"/>
  <c r="K127" i="1"/>
  <c r="K128" i="1"/>
  <c r="K129" i="1"/>
  <c r="K118" i="1"/>
  <c r="K119" i="1"/>
  <c r="K120" i="1"/>
  <c r="K121" i="1"/>
  <c r="K52" i="1"/>
  <c r="K50" i="1"/>
  <c r="K25" i="1"/>
  <c r="K26" i="1"/>
  <c r="K27" i="1"/>
  <c r="K28" i="1"/>
  <c r="Y352" i="1" l="1"/>
  <c r="Y353" i="1"/>
  <c r="Y354" i="1"/>
  <c r="Y355" i="1"/>
  <c r="Y356" i="1"/>
  <c r="Y357" i="1"/>
  <c r="Y358" i="1"/>
  <c r="Y342" i="1"/>
  <c r="K134" i="1" l="1"/>
  <c r="K135" i="1"/>
  <c r="K136" i="1"/>
  <c r="K137" i="1"/>
  <c r="K95" i="1"/>
  <c r="K96" i="1"/>
  <c r="K97" i="1"/>
  <c r="K98" i="1"/>
  <c r="K99" i="1"/>
  <c r="K100" i="1"/>
  <c r="Y19" i="1" l="1"/>
  <c r="Y20" i="1"/>
  <c r="Y21" i="1"/>
  <c r="Y22" i="1"/>
  <c r="Y23" i="1"/>
  <c r="Y24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3" i="1"/>
  <c r="Y344" i="1"/>
  <c r="Y345" i="1"/>
  <c r="Y346" i="1"/>
  <c r="Y347" i="1"/>
  <c r="Y348" i="1"/>
  <c r="Y349" i="1"/>
  <c r="Y350" i="1"/>
  <c r="Y351" i="1"/>
  <c r="Y359" i="1"/>
  <c r="Y360" i="1"/>
  <c r="Y361" i="1"/>
  <c r="Y362" i="1"/>
  <c r="Y363" i="1"/>
  <c r="Y364" i="1"/>
  <c r="Y365" i="1"/>
  <c r="Y368" i="1"/>
  <c r="Y370" i="1"/>
  <c r="Y372" i="1"/>
  <c r="Y18" i="1"/>
  <c r="W30" i="3" l="1"/>
  <c r="W37" i="3"/>
  <c r="W214" i="3"/>
  <c r="W215" i="3"/>
  <c r="W216" i="3"/>
  <c r="J214" i="3"/>
  <c r="J215" i="3"/>
  <c r="J216" i="3"/>
  <c r="J28" i="3"/>
  <c r="J30" i="3"/>
  <c r="J37" i="3"/>
  <c r="J41" i="3"/>
  <c r="K41" i="1" l="1"/>
  <c r="X139" i="1" l="1"/>
  <c r="X21" i="1"/>
  <c r="X23" i="1"/>
  <c r="X32" i="1"/>
  <c r="X42" i="1"/>
  <c r="X51" i="1"/>
  <c r="X67" i="1"/>
  <c r="X68" i="1"/>
  <c r="X69" i="1"/>
  <c r="X83" i="1"/>
  <c r="X84" i="1"/>
  <c r="X101" i="1"/>
  <c r="X134" i="1"/>
  <c r="X135" i="1"/>
  <c r="X136" i="1"/>
  <c r="X137" i="1"/>
  <c r="X138" i="1"/>
  <c r="X167" i="1"/>
  <c r="X181" i="1"/>
  <c r="X182" i="1"/>
  <c r="X198" i="1"/>
  <c r="X230" i="1"/>
  <c r="X231" i="1"/>
  <c r="X232" i="1"/>
  <c r="X233" i="1"/>
  <c r="X235" i="1"/>
  <c r="X237" i="1"/>
  <c r="X243" i="1"/>
  <c r="X244" i="1"/>
  <c r="X255" i="1"/>
  <c r="X257" i="1"/>
  <c r="X261" i="1"/>
  <c r="X268" i="1"/>
  <c r="X269" i="1"/>
  <c r="X292" i="1"/>
  <c r="X293" i="1"/>
  <c r="X294" i="1"/>
  <c r="X295" i="1"/>
  <c r="X296" i="1"/>
  <c r="X297" i="1"/>
  <c r="X302" i="1"/>
  <c r="X303" i="1"/>
  <c r="X306" i="1"/>
  <c r="X318" i="1"/>
  <c r="X320" i="1"/>
  <c r="X351" i="1"/>
  <c r="X352" i="1"/>
  <c r="X356" i="1"/>
  <c r="X373" i="1"/>
  <c r="X376" i="1"/>
  <c r="X377" i="1"/>
  <c r="X18" i="1"/>
  <c r="K20" i="1"/>
  <c r="K21" i="1"/>
  <c r="K22" i="1"/>
  <c r="K23" i="1"/>
  <c r="K24" i="1"/>
  <c r="K29" i="1"/>
  <c r="K30" i="1"/>
  <c r="K31" i="1"/>
  <c r="K32" i="1"/>
  <c r="K33" i="1"/>
  <c r="K34" i="1"/>
  <c r="K35" i="1"/>
  <c r="K36" i="1"/>
  <c r="K37" i="1"/>
  <c r="K38" i="1"/>
  <c r="K39" i="1"/>
  <c r="K40" i="1"/>
  <c r="K42" i="1"/>
  <c r="K43" i="1"/>
  <c r="K44" i="1"/>
  <c r="K45" i="1"/>
  <c r="K46" i="1"/>
  <c r="K47" i="1"/>
  <c r="K48" i="1"/>
  <c r="K49" i="1"/>
  <c r="K51" i="1"/>
  <c r="K55" i="1"/>
  <c r="K57" i="1"/>
  <c r="K58" i="1"/>
  <c r="K59" i="1"/>
  <c r="K60" i="1"/>
  <c r="K61" i="1"/>
  <c r="K62" i="1"/>
  <c r="K64" i="1"/>
  <c r="K65" i="1"/>
  <c r="K66" i="1"/>
  <c r="K67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22" i="1"/>
  <c r="K123" i="1"/>
  <c r="K130" i="1"/>
  <c r="K138" i="1"/>
  <c r="K139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21" i="1"/>
  <c r="K222" i="1"/>
  <c r="K223" i="1"/>
  <c r="K224" i="1"/>
  <c r="K225" i="1"/>
  <c r="K226" i="1"/>
  <c r="K227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6" i="1"/>
  <c r="K261" i="1"/>
  <c r="K268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8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6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3" i="1"/>
  <c r="K344" i="1"/>
  <c r="K345" i="1"/>
  <c r="K346" i="1"/>
  <c r="K347" i="1"/>
  <c r="K348" i="1"/>
  <c r="K349" i="1"/>
  <c r="K350" i="1"/>
  <c r="K351" i="1"/>
  <c r="K352" i="1"/>
  <c r="K353" i="1"/>
  <c r="K355" i="1"/>
  <c r="K358" i="1"/>
  <c r="K359" i="1"/>
  <c r="K360" i="1"/>
  <c r="K361" i="1"/>
  <c r="K362" i="1"/>
  <c r="K363" i="1"/>
  <c r="K364" i="1"/>
  <c r="K365" i="1"/>
  <c r="K368" i="1"/>
  <c r="K370" i="1"/>
  <c r="K372" i="1"/>
  <c r="K374" i="1"/>
  <c r="K375" i="1"/>
  <c r="R377" i="1" l="1"/>
  <c r="S377" i="1"/>
  <c r="T377" i="1"/>
  <c r="U377" i="1"/>
  <c r="V377" i="1"/>
  <c r="W377" i="1"/>
  <c r="I377" i="1"/>
  <c r="J377" i="1"/>
  <c r="H377" i="1"/>
  <c r="S243" i="1" l="1"/>
  <c r="T243" i="1"/>
  <c r="U243" i="1"/>
  <c r="V243" i="1"/>
  <c r="W243" i="1"/>
  <c r="S244" i="1"/>
  <c r="T244" i="1"/>
  <c r="U244" i="1"/>
  <c r="V244" i="1"/>
  <c r="W244" i="1"/>
  <c r="S68" i="1"/>
  <c r="T68" i="1"/>
  <c r="U68" i="1"/>
  <c r="V68" i="1"/>
  <c r="W68" i="1"/>
  <c r="S69" i="1"/>
  <c r="T69" i="1"/>
  <c r="U69" i="1"/>
  <c r="V69" i="1"/>
  <c r="W69" i="1"/>
  <c r="S373" i="1"/>
  <c r="R352" i="1"/>
  <c r="S352" i="1"/>
  <c r="T352" i="1"/>
  <c r="U352" i="1"/>
  <c r="V352" i="1"/>
  <c r="W352" i="1"/>
  <c r="Q229" i="3"/>
  <c r="R229" i="3"/>
  <c r="S229" i="3"/>
  <c r="T229" i="3"/>
  <c r="U229" i="3"/>
  <c r="V229" i="3"/>
  <c r="R354" i="1"/>
  <c r="R355" i="1"/>
  <c r="R356" i="1"/>
  <c r="R306" i="1"/>
  <c r="R186" i="1"/>
  <c r="R22" i="1" l="1"/>
  <c r="H351" i="1"/>
  <c r="I351" i="1"/>
  <c r="H352" i="1"/>
  <c r="I352" i="1"/>
  <c r="H340" i="1"/>
  <c r="I340" i="1"/>
  <c r="I339" i="1" s="1"/>
  <c r="I373" i="1" s="1"/>
  <c r="J340" i="1"/>
  <c r="H339" i="1"/>
  <c r="H373" i="1" s="1"/>
  <c r="J339" i="1"/>
  <c r="J373" i="1"/>
  <c r="E235" i="3"/>
  <c r="F235" i="3"/>
  <c r="G235" i="3"/>
  <c r="H235" i="3"/>
  <c r="I235" i="3"/>
  <c r="E182" i="3"/>
  <c r="F182" i="3"/>
  <c r="G182" i="3"/>
  <c r="H182" i="3"/>
  <c r="I182" i="3"/>
  <c r="G18" i="3"/>
  <c r="J18" i="3" s="1"/>
  <c r="H18" i="3"/>
  <c r="I18" i="3"/>
  <c r="D18" i="3"/>
  <c r="E239" i="3" l="1"/>
  <c r="E237" i="3" s="1"/>
  <c r="F239" i="3"/>
  <c r="F237" i="3" s="1"/>
  <c r="G239" i="3"/>
  <c r="H239" i="3"/>
  <c r="I239" i="3"/>
  <c r="K239" i="3"/>
  <c r="W239" i="3" s="1"/>
  <c r="L239" i="3"/>
  <c r="L237" i="3" s="1"/>
  <c r="M239" i="3"/>
  <c r="M237" i="3" s="1"/>
  <c r="N239" i="3"/>
  <c r="N237" i="3" s="1"/>
  <c r="O239" i="3"/>
  <c r="O237" i="3" s="1"/>
  <c r="P239" i="3"/>
  <c r="P237" i="3" s="1"/>
  <c r="D239" i="3"/>
  <c r="D237" i="3" s="1"/>
  <c r="K237" i="3" l="1"/>
  <c r="W237" i="3" s="1"/>
  <c r="R97" i="1"/>
  <c r="E280" i="3" l="1"/>
  <c r="F280" i="3"/>
  <c r="K280" i="3"/>
  <c r="L280" i="3"/>
  <c r="M280" i="3"/>
  <c r="N280" i="3"/>
  <c r="O280" i="3"/>
  <c r="P280" i="3"/>
  <c r="D280" i="3"/>
  <c r="M377" i="1"/>
  <c r="N377" i="1"/>
  <c r="O377" i="1"/>
  <c r="P377" i="1"/>
  <c r="Q377" i="1"/>
  <c r="L377" i="1"/>
  <c r="H180" i="1" l="1"/>
  <c r="H179" i="1" s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82" i="1"/>
  <c r="R83" i="1"/>
  <c r="R84" i="1"/>
  <c r="R86" i="1"/>
  <c r="R87" i="1"/>
  <c r="R88" i="1"/>
  <c r="R89" i="1"/>
  <c r="R90" i="1"/>
  <c r="R91" i="1"/>
  <c r="R92" i="1"/>
  <c r="R93" i="1"/>
  <c r="R94" i="1"/>
  <c r="R95" i="1"/>
  <c r="R96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80" i="1" s="1"/>
  <c r="R129" i="1"/>
  <c r="R131" i="1"/>
  <c r="R133" i="1"/>
  <c r="V280" i="3"/>
  <c r="U280" i="3"/>
  <c r="T280" i="3"/>
  <c r="S280" i="3"/>
  <c r="R280" i="3"/>
  <c r="I280" i="3"/>
  <c r="H280" i="3"/>
  <c r="G280" i="3"/>
  <c r="R81" i="1" l="1"/>
  <c r="L238" i="3"/>
  <c r="M238" i="3"/>
  <c r="N238" i="3"/>
  <c r="O238" i="3"/>
  <c r="P238" i="3"/>
  <c r="K238" i="3"/>
  <c r="L235" i="3" l="1"/>
  <c r="M235" i="3"/>
  <c r="N235" i="3"/>
  <c r="O235" i="3"/>
  <c r="P235" i="3"/>
  <c r="K235" i="3"/>
  <c r="D235" i="3"/>
  <c r="J235" i="3" s="1"/>
  <c r="L230" i="3"/>
  <c r="M230" i="3"/>
  <c r="N230" i="3"/>
  <c r="O230" i="3"/>
  <c r="P230" i="3"/>
  <c r="K230" i="3"/>
  <c r="E230" i="3"/>
  <c r="F230" i="3"/>
  <c r="D230" i="3"/>
  <c r="L229" i="3"/>
  <c r="M229" i="3"/>
  <c r="N229" i="3"/>
  <c r="O229" i="3"/>
  <c r="P229" i="3"/>
  <c r="K229" i="3"/>
  <c r="W229" i="3" s="1"/>
  <c r="E229" i="3"/>
  <c r="F229" i="3"/>
  <c r="D229" i="3"/>
  <c r="D182" i="3"/>
  <c r="J182" i="3" s="1"/>
  <c r="E173" i="3"/>
  <c r="F173" i="3"/>
  <c r="D173" i="3"/>
  <c r="F360" i="1"/>
  <c r="G360" i="1"/>
  <c r="E360" i="1"/>
  <c r="E238" i="3"/>
  <c r="F238" i="3"/>
  <c r="D238" i="3"/>
  <c r="M351" i="1"/>
  <c r="N351" i="1"/>
  <c r="O351" i="1"/>
  <c r="P351" i="1"/>
  <c r="M352" i="1"/>
  <c r="N352" i="1"/>
  <c r="O352" i="1"/>
  <c r="P352" i="1"/>
  <c r="Q352" i="1"/>
  <c r="Q351" i="1" s="1"/>
  <c r="F351" i="1"/>
  <c r="G351" i="1"/>
  <c r="E351" i="1"/>
  <c r="F352" i="1"/>
  <c r="G352" i="1"/>
  <c r="E352" i="1"/>
  <c r="L354" i="1"/>
  <c r="L355" i="1"/>
  <c r="L356" i="1"/>
  <c r="L357" i="1"/>
  <c r="L358" i="1"/>
  <c r="E226" i="3"/>
  <c r="F226" i="3"/>
  <c r="D226" i="3"/>
  <c r="E18" i="3"/>
  <c r="F18" i="3"/>
  <c r="M340" i="1"/>
  <c r="M339" i="1" s="1"/>
  <c r="N340" i="1"/>
  <c r="N339" i="1" s="1"/>
  <c r="O340" i="1"/>
  <c r="O339" i="1" s="1"/>
  <c r="P340" i="1"/>
  <c r="P339" i="1" s="1"/>
  <c r="Q340" i="1"/>
  <c r="Q339" i="1" s="1"/>
  <c r="L340" i="1"/>
  <c r="L339" i="1" s="1"/>
  <c r="F340" i="1"/>
  <c r="F339" i="1" s="1"/>
  <c r="G340" i="1"/>
  <c r="G339" i="1" s="1"/>
  <c r="E340" i="1"/>
  <c r="E339" i="1" s="1"/>
  <c r="E303" i="1" l="1"/>
  <c r="F244" i="1"/>
  <c r="G244" i="1"/>
  <c r="E244" i="1"/>
  <c r="E249" i="3"/>
  <c r="F249" i="3"/>
  <c r="D249" i="3"/>
  <c r="L172" i="3"/>
  <c r="M172" i="3"/>
  <c r="N172" i="3"/>
  <c r="O172" i="3"/>
  <c r="P172" i="3"/>
  <c r="E172" i="3"/>
  <c r="F172" i="3"/>
  <c r="D172" i="3"/>
  <c r="J172" i="3" s="1"/>
  <c r="M244" i="1"/>
  <c r="N244" i="1"/>
  <c r="O244" i="1"/>
  <c r="P244" i="1"/>
  <c r="Q244" i="1"/>
  <c r="L262" i="1"/>
  <c r="L263" i="1"/>
  <c r="L264" i="1"/>
  <c r="L265" i="1"/>
  <c r="L266" i="1"/>
  <c r="L267" i="1"/>
  <c r="K172" i="3" s="1"/>
  <c r="W172" i="3" s="1"/>
  <c r="M148" i="1"/>
  <c r="N148" i="1"/>
  <c r="O148" i="1"/>
  <c r="P148" i="1"/>
  <c r="Q148" i="1"/>
  <c r="F148" i="1"/>
  <c r="G148" i="1"/>
  <c r="E148" i="1"/>
  <c r="L176" i="1"/>
  <c r="L177" i="1"/>
  <c r="L178" i="1"/>
  <c r="L148" i="1" s="1"/>
  <c r="R176" i="1"/>
  <c r="F69" i="1"/>
  <c r="G69" i="1"/>
  <c r="E69" i="1"/>
  <c r="L227" i="3"/>
  <c r="M227" i="3"/>
  <c r="N227" i="3"/>
  <c r="O227" i="3"/>
  <c r="P227" i="3"/>
  <c r="E227" i="3"/>
  <c r="F227" i="3"/>
  <c r="G227" i="3"/>
  <c r="D227" i="3"/>
  <c r="F19" i="1"/>
  <c r="G19" i="1"/>
  <c r="M19" i="1"/>
  <c r="N19" i="1"/>
  <c r="O19" i="1"/>
  <c r="P19" i="1"/>
  <c r="Q19" i="1"/>
  <c r="E19" i="1"/>
  <c r="K19" i="1" s="1"/>
  <c r="L52" i="1"/>
  <c r="L53" i="1"/>
  <c r="L54" i="1"/>
  <c r="L55" i="1"/>
  <c r="J227" i="3" l="1"/>
  <c r="E68" i="1"/>
  <c r="K68" i="1" s="1"/>
  <c r="K69" i="1"/>
  <c r="K388" i="1"/>
  <c r="L130" i="1"/>
  <c r="L131" i="1"/>
  <c r="L133" i="1"/>
  <c r="X28" i="3" l="1"/>
  <c r="X30" i="3"/>
  <c r="X37" i="3"/>
  <c r="X41" i="3"/>
  <c r="X214" i="3"/>
  <c r="X215" i="3"/>
  <c r="X216" i="3"/>
  <c r="V82" i="3" l="1"/>
  <c r="R292" i="1"/>
  <c r="R293" i="1"/>
  <c r="E168" i="3" l="1"/>
  <c r="F168" i="3"/>
  <c r="G168" i="3"/>
  <c r="H168" i="3"/>
  <c r="I168" i="3"/>
  <c r="L168" i="3"/>
  <c r="M168" i="3"/>
  <c r="N168" i="3"/>
  <c r="O168" i="3"/>
  <c r="P168" i="3"/>
  <c r="R168" i="3"/>
  <c r="S168" i="3"/>
  <c r="T168" i="3"/>
  <c r="U168" i="3"/>
  <c r="V168" i="3"/>
  <c r="D168" i="3"/>
  <c r="D171" i="3"/>
  <c r="C168" i="3"/>
  <c r="D248" i="3"/>
  <c r="D247" i="3" s="1"/>
  <c r="E167" i="3"/>
  <c r="F167" i="3"/>
  <c r="G167" i="3"/>
  <c r="H167" i="3"/>
  <c r="I167" i="3"/>
  <c r="L167" i="3"/>
  <c r="M167" i="3"/>
  <c r="N167" i="3"/>
  <c r="O167" i="3"/>
  <c r="P167" i="3"/>
  <c r="R167" i="3"/>
  <c r="S167" i="3"/>
  <c r="T167" i="3"/>
  <c r="U167" i="3"/>
  <c r="V167" i="3"/>
  <c r="D167" i="3"/>
  <c r="E251" i="3"/>
  <c r="F251" i="3"/>
  <c r="G251" i="3"/>
  <c r="J251" i="3" s="1"/>
  <c r="H251" i="3"/>
  <c r="I251" i="3"/>
  <c r="L251" i="3"/>
  <c r="M251" i="3"/>
  <c r="N251" i="3"/>
  <c r="O251" i="3"/>
  <c r="P251" i="3"/>
  <c r="R251" i="3"/>
  <c r="S251" i="3"/>
  <c r="T251" i="3"/>
  <c r="U251" i="3"/>
  <c r="V251" i="3"/>
  <c r="C251" i="3"/>
  <c r="B251" i="3"/>
  <c r="D251" i="3"/>
  <c r="J168" i="3" l="1"/>
  <c r="J167" i="3"/>
  <c r="L309" i="1"/>
  <c r="L293" i="1"/>
  <c r="L269" i="1"/>
  <c r="K168" i="3" l="1"/>
  <c r="L167" i="1"/>
  <c r="L31" i="1"/>
  <c r="L29" i="1"/>
  <c r="L30" i="1"/>
  <c r="L22" i="1"/>
  <c r="R153" i="1" l="1"/>
  <c r="H183" i="1" l="1"/>
  <c r="R166" i="1" l="1"/>
  <c r="R235" i="1"/>
  <c r="R150" i="1"/>
  <c r="L84" i="1"/>
  <c r="L85" i="1" l="1"/>
  <c r="F80" i="1"/>
  <c r="G80" i="1"/>
  <c r="H80" i="1"/>
  <c r="I80" i="1"/>
  <c r="J80" i="1"/>
  <c r="M80" i="1"/>
  <c r="N80" i="1"/>
  <c r="O80" i="1"/>
  <c r="P80" i="1"/>
  <c r="Q80" i="1"/>
  <c r="E80" i="1"/>
  <c r="F71" i="1"/>
  <c r="G71" i="1"/>
  <c r="H71" i="1"/>
  <c r="I71" i="1"/>
  <c r="J71" i="1"/>
  <c r="M71" i="1"/>
  <c r="N71" i="1"/>
  <c r="O71" i="1"/>
  <c r="P71" i="1"/>
  <c r="Q71" i="1"/>
  <c r="E71" i="1"/>
  <c r="H69" i="1"/>
  <c r="I69" i="1"/>
  <c r="J69" i="1"/>
  <c r="M69" i="1"/>
  <c r="N69" i="1"/>
  <c r="O69" i="1"/>
  <c r="P69" i="1"/>
  <c r="Q69" i="1"/>
  <c r="R235" i="3"/>
  <c r="S235" i="3"/>
  <c r="T235" i="3"/>
  <c r="U235" i="3"/>
  <c r="V235" i="3"/>
  <c r="E39" i="3"/>
  <c r="E33" i="3" s="1"/>
  <c r="F39" i="3"/>
  <c r="F33" i="3" s="1"/>
  <c r="G39" i="3"/>
  <c r="J39" i="3" s="1"/>
  <c r="H39" i="3"/>
  <c r="H33" i="3" s="1"/>
  <c r="I39" i="3"/>
  <c r="I33" i="3" s="1"/>
  <c r="L39" i="3"/>
  <c r="L33" i="3" s="1"/>
  <c r="M39" i="3"/>
  <c r="M33" i="3" s="1"/>
  <c r="N39" i="3"/>
  <c r="N33" i="3" s="1"/>
  <c r="O39" i="3"/>
  <c r="O33" i="3" s="1"/>
  <c r="P39" i="3"/>
  <c r="P33" i="3" s="1"/>
  <c r="Q39" i="3"/>
  <c r="R39" i="3"/>
  <c r="R33" i="3" s="1"/>
  <c r="S39" i="3"/>
  <c r="S33" i="3" s="1"/>
  <c r="T39" i="3"/>
  <c r="T33" i="3" s="1"/>
  <c r="U39" i="3"/>
  <c r="U33" i="3" s="1"/>
  <c r="V39" i="3"/>
  <c r="V33" i="3" s="1"/>
  <c r="D39" i="3"/>
  <c r="D33" i="3" s="1"/>
  <c r="L292" i="1"/>
  <c r="K39" i="3" l="1"/>
  <c r="K33" i="3" s="1"/>
  <c r="X39" i="3"/>
  <c r="Q33" i="3"/>
  <c r="W33" i="3" s="1"/>
  <c r="G33" i="3"/>
  <c r="J33" i="3" s="1"/>
  <c r="W39" i="3" l="1"/>
  <c r="X33" i="3"/>
  <c r="G20" i="1"/>
  <c r="H20" i="1"/>
  <c r="I20" i="1"/>
  <c r="J20" i="1"/>
  <c r="H93" i="3" l="1"/>
  <c r="I93" i="3"/>
  <c r="F18" i="1" l="1"/>
  <c r="G18" i="1"/>
  <c r="H19" i="1"/>
  <c r="I19" i="1"/>
  <c r="I18" i="1" s="1"/>
  <c r="J19" i="1"/>
  <c r="J18" i="1" s="1"/>
  <c r="M18" i="1"/>
  <c r="N18" i="1"/>
  <c r="O18" i="1"/>
  <c r="P18" i="1"/>
  <c r="Q18" i="1"/>
  <c r="S19" i="1"/>
  <c r="S18" i="1" s="1"/>
  <c r="T19" i="1"/>
  <c r="T18" i="1" s="1"/>
  <c r="U19" i="1"/>
  <c r="U18" i="1" s="1"/>
  <c r="V19" i="1"/>
  <c r="V18" i="1" s="1"/>
  <c r="W19" i="1"/>
  <c r="W18" i="1" s="1"/>
  <c r="F20" i="1"/>
  <c r="M20" i="1"/>
  <c r="N20" i="1"/>
  <c r="O20" i="1"/>
  <c r="P20" i="1"/>
  <c r="Q20" i="1"/>
  <c r="S20" i="1"/>
  <c r="T20" i="1"/>
  <c r="U20" i="1"/>
  <c r="V20" i="1"/>
  <c r="W20" i="1"/>
  <c r="E161" i="3"/>
  <c r="F161" i="3"/>
  <c r="G161" i="3"/>
  <c r="H161" i="3"/>
  <c r="I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D161" i="3"/>
  <c r="E259" i="3"/>
  <c r="F259" i="3"/>
  <c r="G259" i="3"/>
  <c r="H259" i="3"/>
  <c r="I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E260" i="3"/>
  <c r="F260" i="3"/>
  <c r="G260" i="3"/>
  <c r="H260" i="3"/>
  <c r="I260" i="3"/>
  <c r="K260" i="3"/>
  <c r="L260" i="3"/>
  <c r="M260" i="3"/>
  <c r="N260" i="3"/>
  <c r="O260" i="3"/>
  <c r="P260" i="3"/>
  <c r="Q260" i="3"/>
  <c r="R260" i="3"/>
  <c r="S260" i="3"/>
  <c r="T260" i="3"/>
  <c r="U260" i="3"/>
  <c r="V260" i="3"/>
  <c r="D260" i="3"/>
  <c r="D259" i="3"/>
  <c r="E275" i="3"/>
  <c r="F275" i="3"/>
  <c r="G275" i="3"/>
  <c r="H275" i="3"/>
  <c r="I275" i="3"/>
  <c r="L275" i="3"/>
  <c r="M275" i="3"/>
  <c r="N275" i="3"/>
  <c r="O275" i="3"/>
  <c r="P275" i="3"/>
  <c r="R275" i="3"/>
  <c r="S275" i="3"/>
  <c r="T275" i="3"/>
  <c r="U275" i="3"/>
  <c r="V275" i="3"/>
  <c r="D275" i="3"/>
  <c r="H244" i="1"/>
  <c r="I244" i="1"/>
  <c r="J244" i="1"/>
  <c r="J260" i="3" l="1"/>
  <c r="W259" i="3"/>
  <c r="J259" i="3"/>
  <c r="W161" i="3"/>
  <c r="J275" i="3"/>
  <c r="W260" i="3"/>
  <c r="J161" i="3"/>
  <c r="X161" i="3"/>
  <c r="X259" i="3"/>
  <c r="X260" i="3"/>
  <c r="L20" i="1"/>
  <c r="H18" i="1"/>
  <c r="F180" i="1"/>
  <c r="G180" i="1"/>
  <c r="I180" i="1"/>
  <c r="J180" i="1"/>
  <c r="M180" i="1"/>
  <c r="N180" i="1"/>
  <c r="O180" i="1"/>
  <c r="P180" i="1"/>
  <c r="Q180" i="1"/>
  <c r="S180" i="1"/>
  <c r="T180" i="1"/>
  <c r="U180" i="1"/>
  <c r="V180" i="1"/>
  <c r="W180" i="1"/>
  <c r="E180" i="1"/>
  <c r="E261" i="3"/>
  <c r="F261" i="3"/>
  <c r="G261" i="3"/>
  <c r="J261" i="3" s="1"/>
  <c r="H261" i="3"/>
  <c r="I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D261" i="3"/>
  <c r="W261" i="3" l="1"/>
  <c r="X261" i="3"/>
  <c r="G45" i="3"/>
  <c r="V18" i="3" l="1"/>
  <c r="R331" i="1"/>
  <c r="R332" i="1"/>
  <c r="R333" i="1"/>
  <c r="R334" i="1"/>
  <c r="R335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253" i="1"/>
  <c r="R254" i="1"/>
  <c r="R255" i="1"/>
  <c r="R256" i="1"/>
  <c r="R258" i="1"/>
  <c r="R259" i="1"/>
  <c r="R260" i="1"/>
  <c r="R261" i="1"/>
  <c r="R262" i="1"/>
  <c r="R263" i="1"/>
  <c r="R264" i="1"/>
  <c r="R265" i="1"/>
  <c r="R266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90" i="1"/>
  <c r="R291" i="1"/>
  <c r="R294" i="1"/>
  <c r="R295" i="1"/>
  <c r="R296" i="1"/>
  <c r="R297" i="1"/>
  <c r="R252" i="1"/>
  <c r="R234" i="1"/>
  <c r="R236" i="1"/>
  <c r="R237" i="1"/>
  <c r="R238" i="1"/>
  <c r="R239" i="1"/>
  <c r="R240" i="1"/>
  <c r="R241" i="1"/>
  <c r="R242" i="1"/>
  <c r="R218" i="1"/>
  <c r="R219" i="1"/>
  <c r="R220" i="1"/>
  <c r="R222" i="1"/>
  <c r="R223" i="1"/>
  <c r="R199" i="1"/>
  <c r="R174" i="1"/>
  <c r="R175" i="1"/>
  <c r="R151" i="1"/>
  <c r="R152" i="1"/>
  <c r="R154" i="1"/>
  <c r="R155" i="1"/>
  <c r="R156" i="1"/>
  <c r="R157" i="1"/>
  <c r="R158" i="1"/>
  <c r="R159" i="1"/>
  <c r="R160" i="1"/>
  <c r="R161" i="1"/>
  <c r="R134" i="1"/>
  <c r="R135" i="1"/>
  <c r="R136" i="1"/>
  <c r="R137" i="1"/>
  <c r="F359" i="1"/>
  <c r="G359" i="1"/>
  <c r="H360" i="1"/>
  <c r="I360" i="1"/>
  <c r="I359" i="1" s="1"/>
  <c r="J360" i="1"/>
  <c r="J359" i="1" s="1"/>
  <c r="M360" i="1"/>
  <c r="M359" i="1" s="1"/>
  <c r="N360" i="1"/>
  <c r="N359" i="1" s="1"/>
  <c r="O360" i="1"/>
  <c r="O359" i="1" s="1"/>
  <c r="P360" i="1"/>
  <c r="P359" i="1" s="1"/>
  <c r="Q360" i="1"/>
  <c r="Q359" i="1" s="1"/>
  <c r="S360" i="1"/>
  <c r="S359" i="1" s="1"/>
  <c r="T360" i="1"/>
  <c r="T359" i="1" s="1"/>
  <c r="U360" i="1"/>
  <c r="U359" i="1" s="1"/>
  <c r="V360" i="1"/>
  <c r="V359" i="1" s="1"/>
  <c r="W360" i="1"/>
  <c r="W359" i="1" s="1"/>
  <c r="F344" i="1"/>
  <c r="F343" i="1" s="1"/>
  <c r="G344" i="1"/>
  <c r="G343" i="1" s="1"/>
  <c r="H344" i="1"/>
  <c r="I344" i="1"/>
  <c r="I343" i="1" s="1"/>
  <c r="J344" i="1"/>
  <c r="J343" i="1" s="1"/>
  <c r="M344" i="1"/>
  <c r="M343" i="1" s="1"/>
  <c r="N344" i="1"/>
  <c r="N343" i="1" s="1"/>
  <c r="O344" i="1"/>
  <c r="O343" i="1" s="1"/>
  <c r="P344" i="1"/>
  <c r="P343" i="1" s="1"/>
  <c r="Q344" i="1"/>
  <c r="Q343" i="1" s="1"/>
  <c r="S344" i="1"/>
  <c r="S343" i="1" s="1"/>
  <c r="T344" i="1"/>
  <c r="T343" i="1" s="1"/>
  <c r="U344" i="1"/>
  <c r="U343" i="1" s="1"/>
  <c r="V344" i="1"/>
  <c r="V343" i="1" s="1"/>
  <c r="W344" i="1"/>
  <c r="W343" i="1" s="1"/>
  <c r="F337" i="1"/>
  <c r="F336" i="1" s="1"/>
  <c r="G337" i="1"/>
  <c r="G336" i="1" s="1"/>
  <c r="H337" i="1"/>
  <c r="I337" i="1"/>
  <c r="I336" i="1" s="1"/>
  <c r="J337" i="1"/>
  <c r="J336" i="1" s="1"/>
  <c r="F329" i="1"/>
  <c r="F328" i="1" s="1"/>
  <c r="G329" i="1"/>
  <c r="G328" i="1" s="1"/>
  <c r="H329" i="1"/>
  <c r="I329" i="1"/>
  <c r="I328" i="1" s="1"/>
  <c r="J329" i="1"/>
  <c r="J328" i="1" s="1"/>
  <c r="M329" i="1"/>
  <c r="M328" i="1" s="1"/>
  <c r="N329" i="1"/>
  <c r="N328" i="1" s="1"/>
  <c r="O329" i="1"/>
  <c r="O328" i="1" s="1"/>
  <c r="P329" i="1"/>
  <c r="P328" i="1" s="1"/>
  <c r="Q329" i="1"/>
  <c r="Q328" i="1" s="1"/>
  <c r="F303" i="1"/>
  <c r="F302" i="1" s="1"/>
  <c r="G303" i="1"/>
  <c r="G302" i="1" s="1"/>
  <c r="H303" i="1"/>
  <c r="I303" i="1"/>
  <c r="I302" i="1" s="1"/>
  <c r="J303" i="1"/>
  <c r="J302" i="1" s="1"/>
  <c r="M303" i="1"/>
  <c r="M302" i="1" s="1"/>
  <c r="N303" i="1"/>
  <c r="N302" i="1" s="1"/>
  <c r="O303" i="1"/>
  <c r="O302" i="1" s="1"/>
  <c r="P303" i="1"/>
  <c r="P302" i="1" s="1"/>
  <c r="Q303" i="1"/>
  <c r="Q302" i="1" s="1"/>
  <c r="S303" i="1"/>
  <c r="S302" i="1" s="1"/>
  <c r="T303" i="1"/>
  <c r="T302" i="1" s="1"/>
  <c r="U303" i="1"/>
  <c r="U302" i="1" s="1"/>
  <c r="V303" i="1"/>
  <c r="V302" i="1" s="1"/>
  <c r="W303" i="1"/>
  <c r="W302" i="1" s="1"/>
  <c r="F304" i="1"/>
  <c r="G304" i="1"/>
  <c r="H304" i="1"/>
  <c r="I304" i="1"/>
  <c r="J304" i="1"/>
  <c r="M304" i="1"/>
  <c r="N304" i="1"/>
  <c r="O304" i="1"/>
  <c r="P304" i="1"/>
  <c r="Q304" i="1"/>
  <c r="S304" i="1"/>
  <c r="T304" i="1"/>
  <c r="U304" i="1"/>
  <c r="V304" i="1"/>
  <c r="W304" i="1"/>
  <c r="F305" i="1"/>
  <c r="G305" i="1"/>
  <c r="H305" i="1"/>
  <c r="I305" i="1"/>
  <c r="J305" i="1"/>
  <c r="M305" i="1"/>
  <c r="N305" i="1"/>
  <c r="O305" i="1"/>
  <c r="P305" i="1"/>
  <c r="Q305" i="1"/>
  <c r="S305" i="1"/>
  <c r="T305" i="1"/>
  <c r="U305" i="1"/>
  <c r="V305" i="1"/>
  <c r="W305" i="1"/>
  <c r="F300" i="1"/>
  <c r="F299" i="1" s="1"/>
  <c r="G300" i="1"/>
  <c r="G299" i="1" s="1"/>
  <c r="H300" i="1"/>
  <c r="I300" i="1"/>
  <c r="I299" i="1" s="1"/>
  <c r="J300" i="1"/>
  <c r="J299" i="1" s="1"/>
  <c r="F243" i="1"/>
  <c r="G243" i="1"/>
  <c r="H243" i="1"/>
  <c r="I243" i="1"/>
  <c r="J243" i="1"/>
  <c r="M243" i="1"/>
  <c r="N243" i="1"/>
  <c r="O243" i="1"/>
  <c r="P243" i="1"/>
  <c r="Q243" i="1"/>
  <c r="F245" i="1"/>
  <c r="G245" i="1"/>
  <c r="H245" i="1"/>
  <c r="I245" i="1"/>
  <c r="J245" i="1"/>
  <c r="M245" i="1"/>
  <c r="N245" i="1"/>
  <c r="O245" i="1"/>
  <c r="P245" i="1"/>
  <c r="Q245" i="1"/>
  <c r="F246" i="1"/>
  <c r="G246" i="1"/>
  <c r="H246" i="1"/>
  <c r="I246" i="1"/>
  <c r="J246" i="1"/>
  <c r="M246" i="1"/>
  <c r="N246" i="1"/>
  <c r="O246" i="1"/>
  <c r="P246" i="1"/>
  <c r="Q246" i="1"/>
  <c r="F247" i="1"/>
  <c r="G247" i="1"/>
  <c r="H247" i="1"/>
  <c r="I247" i="1"/>
  <c r="J247" i="1"/>
  <c r="M247" i="1"/>
  <c r="N247" i="1"/>
  <c r="O247" i="1"/>
  <c r="P247" i="1"/>
  <c r="Q247" i="1"/>
  <c r="F248" i="1"/>
  <c r="G248" i="1"/>
  <c r="H248" i="1"/>
  <c r="I248" i="1"/>
  <c r="J248" i="1"/>
  <c r="M248" i="1"/>
  <c r="N248" i="1"/>
  <c r="O248" i="1"/>
  <c r="P248" i="1"/>
  <c r="Q248" i="1"/>
  <c r="F249" i="1"/>
  <c r="G249" i="1"/>
  <c r="H249" i="1"/>
  <c r="I249" i="1"/>
  <c r="J249" i="1"/>
  <c r="M249" i="1"/>
  <c r="N249" i="1"/>
  <c r="O249" i="1"/>
  <c r="P249" i="1"/>
  <c r="Q249" i="1"/>
  <c r="F250" i="1"/>
  <c r="G250" i="1"/>
  <c r="H250" i="1"/>
  <c r="I250" i="1"/>
  <c r="J250" i="1"/>
  <c r="M250" i="1"/>
  <c r="N250" i="1"/>
  <c r="O250" i="1"/>
  <c r="P250" i="1"/>
  <c r="Q250" i="1"/>
  <c r="F251" i="1"/>
  <c r="G251" i="1"/>
  <c r="H251" i="1"/>
  <c r="I251" i="1"/>
  <c r="J251" i="1"/>
  <c r="M251" i="1"/>
  <c r="N251" i="1"/>
  <c r="O251" i="1"/>
  <c r="P251" i="1"/>
  <c r="Q251" i="1"/>
  <c r="F233" i="1"/>
  <c r="F232" i="1" s="1"/>
  <c r="G233" i="1"/>
  <c r="G232" i="1" s="1"/>
  <c r="H233" i="1"/>
  <c r="I233" i="1"/>
  <c r="I232" i="1" s="1"/>
  <c r="J233" i="1"/>
  <c r="J232" i="1" s="1"/>
  <c r="M233" i="1"/>
  <c r="M232" i="1" s="1"/>
  <c r="N233" i="1"/>
  <c r="N232" i="1" s="1"/>
  <c r="O233" i="1"/>
  <c r="O232" i="1" s="1"/>
  <c r="P233" i="1"/>
  <c r="P232" i="1" s="1"/>
  <c r="Q233" i="1"/>
  <c r="Q232" i="1" s="1"/>
  <c r="S233" i="1"/>
  <c r="S232" i="1" s="1"/>
  <c r="T233" i="1"/>
  <c r="T232" i="1" s="1"/>
  <c r="U233" i="1"/>
  <c r="U232" i="1" s="1"/>
  <c r="V233" i="1"/>
  <c r="V232" i="1" s="1"/>
  <c r="W233" i="1"/>
  <c r="W232" i="1" s="1"/>
  <c r="F225" i="1"/>
  <c r="F224" i="1" s="1"/>
  <c r="G225" i="1"/>
  <c r="G224" i="1" s="1"/>
  <c r="H225" i="1"/>
  <c r="I225" i="1"/>
  <c r="I224" i="1" s="1"/>
  <c r="J225" i="1"/>
  <c r="J224" i="1" s="1"/>
  <c r="M225" i="1"/>
  <c r="M224" i="1" s="1"/>
  <c r="N225" i="1"/>
  <c r="N224" i="1" s="1"/>
  <c r="O225" i="1"/>
  <c r="O224" i="1" s="1"/>
  <c r="P225" i="1"/>
  <c r="P224" i="1" s="1"/>
  <c r="Q225" i="1"/>
  <c r="Q224" i="1" s="1"/>
  <c r="F179" i="1"/>
  <c r="G179" i="1"/>
  <c r="I179" i="1"/>
  <c r="J179" i="1"/>
  <c r="M179" i="1"/>
  <c r="N179" i="1"/>
  <c r="O179" i="1"/>
  <c r="P179" i="1"/>
  <c r="Q179" i="1"/>
  <c r="S179" i="1"/>
  <c r="T179" i="1"/>
  <c r="U179" i="1"/>
  <c r="V179" i="1"/>
  <c r="W179" i="1"/>
  <c r="F181" i="1"/>
  <c r="G181" i="1"/>
  <c r="H181" i="1"/>
  <c r="I181" i="1"/>
  <c r="J181" i="1"/>
  <c r="M181" i="1"/>
  <c r="N181" i="1"/>
  <c r="O181" i="1"/>
  <c r="P181" i="1"/>
  <c r="Q181" i="1"/>
  <c r="S181" i="1"/>
  <c r="T181" i="1"/>
  <c r="U181" i="1"/>
  <c r="V181" i="1"/>
  <c r="W181" i="1"/>
  <c r="F182" i="1"/>
  <c r="G182" i="1"/>
  <c r="H182" i="1"/>
  <c r="I182" i="1"/>
  <c r="J182" i="1"/>
  <c r="M182" i="1"/>
  <c r="N182" i="1"/>
  <c r="O182" i="1"/>
  <c r="P182" i="1"/>
  <c r="Q182" i="1"/>
  <c r="S182" i="1"/>
  <c r="T182" i="1"/>
  <c r="U182" i="1"/>
  <c r="V182" i="1"/>
  <c r="W182" i="1"/>
  <c r="F183" i="1"/>
  <c r="G183" i="1"/>
  <c r="I183" i="1"/>
  <c r="J183" i="1"/>
  <c r="M183" i="1"/>
  <c r="N183" i="1"/>
  <c r="O183" i="1"/>
  <c r="P183" i="1"/>
  <c r="Q183" i="1"/>
  <c r="S183" i="1"/>
  <c r="T183" i="1"/>
  <c r="U183" i="1"/>
  <c r="V183" i="1"/>
  <c r="W183" i="1"/>
  <c r="F139" i="1"/>
  <c r="F138" i="1" s="1"/>
  <c r="G139" i="1"/>
  <c r="G138" i="1" s="1"/>
  <c r="H139" i="1"/>
  <c r="I139" i="1"/>
  <c r="I138" i="1" s="1"/>
  <c r="J139" i="1"/>
  <c r="J138" i="1" s="1"/>
  <c r="M139" i="1"/>
  <c r="M138" i="1" s="1"/>
  <c r="N139" i="1"/>
  <c r="N138" i="1" s="1"/>
  <c r="O139" i="1"/>
  <c r="O138" i="1" s="1"/>
  <c r="P139" i="1"/>
  <c r="P138" i="1" s="1"/>
  <c r="Q139" i="1"/>
  <c r="Q138" i="1" s="1"/>
  <c r="S139" i="1"/>
  <c r="S138" i="1" s="1"/>
  <c r="T139" i="1"/>
  <c r="T138" i="1" s="1"/>
  <c r="U139" i="1"/>
  <c r="U138" i="1" s="1"/>
  <c r="V139" i="1"/>
  <c r="V138" i="1" s="1"/>
  <c r="W139" i="1"/>
  <c r="W138" i="1" s="1"/>
  <c r="F68" i="1"/>
  <c r="G68" i="1"/>
  <c r="I68" i="1"/>
  <c r="J68" i="1"/>
  <c r="M68" i="1"/>
  <c r="N68" i="1"/>
  <c r="O68" i="1"/>
  <c r="P68" i="1"/>
  <c r="Q68" i="1"/>
  <c r="F70" i="1"/>
  <c r="G70" i="1"/>
  <c r="H70" i="1"/>
  <c r="I70" i="1"/>
  <c r="I374" i="1" s="1"/>
  <c r="J70" i="1"/>
  <c r="M70" i="1"/>
  <c r="N70" i="1"/>
  <c r="O70" i="1"/>
  <c r="O374" i="1" s="1"/>
  <c r="P70" i="1"/>
  <c r="Q70" i="1"/>
  <c r="F73" i="1"/>
  <c r="G73" i="1"/>
  <c r="H73" i="1"/>
  <c r="I73" i="1"/>
  <c r="J73" i="1"/>
  <c r="M73" i="1"/>
  <c r="N73" i="1"/>
  <c r="O73" i="1"/>
  <c r="P73" i="1"/>
  <c r="Q73" i="1"/>
  <c r="F74" i="1"/>
  <c r="G74" i="1"/>
  <c r="H74" i="1"/>
  <c r="I74" i="1"/>
  <c r="J74" i="1"/>
  <c r="M74" i="1"/>
  <c r="N74" i="1"/>
  <c r="O74" i="1"/>
  <c r="P74" i="1"/>
  <c r="Q74" i="1"/>
  <c r="F75" i="1"/>
  <c r="G75" i="1"/>
  <c r="H75" i="1"/>
  <c r="I75" i="1"/>
  <c r="J75" i="1"/>
  <c r="M75" i="1"/>
  <c r="N75" i="1"/>
  <c r="O75" i="1"/>
  <c r="P75" i="1"/>
  <c r="Q75" i="1"/>
  <c r="F76" i="1"/>
  <c r="G76" i="1"/>
  <c r="H76" i="1"/>
  <c r="I76" i="1"/>
  <c r="J76" i="1"/>
  <c r="M76" i="1"/>
  <c r="N76" i="1"/>
  <c r="O76" i="1"/>
  <c r="P76" i="1"/>
  <c r="Q76" i="1"/>
  <c r="F77" i="1"/>
  <c r="G77" i="1"/>
  <c r="H77" i="1"/>
  <c r="I77" i="1"/>
  <c r="J77" i="1"/>
  <c r="M77" i="1"/>
  <c r="N77" i="1"/>
  <c r="O77" i="1"/>
  <c r="P77" i="1"/>
  <c r="Q77" i="1"/>
  <c r="E262" i="3"/>
  <c r="F262" i="3"/>
  <c r="G262" i="3"/>
  <c r="H262" i="3"/>
  <c r="I262" i="3"/>
  <c r="L262" i="3"/>
  <c r="M262" i="3"/>
  <c r="N262" i="3"/>
  <c r="O262" i="3"/>
  <c r="P262" i="3"/>
  <c r="R262" i="3"/>
  <c r="S262" i="3"/>
  <c r="T262" i="3"/>
  <c r="U262" i="3"/>
  <c r="V262" i="3"/>
  <c r="D262" i="3"/>
  <c r="H227" i="3"/>
  <c r="I227" i="3"/>
  <c r="R227" i="3"/>
  <c r="S227" i="3"/>
  <c r="T227" i="3"/>
  <c r="U227" i="3"/>
  <c r="V227" i="3"/>
  <c r="E122" i="3"/>
  <c r="F122" i="3"/>
  <c r="G122" i="3"/>
  <c r="H122" i="3"/>
  <c r="I122" i="3"/>
  <c r="L122" i="3"/>
  <c r="M122" i="3"/>
  <c r="N122" i="3"/>
  <c r="O122" i="3"/>
  <c r="P122" i="3"/>
  <c r="R122" i="3"/>
  <c r="S122" i="3"/>
  <c r="T122" i="3"/>
  <c r="U122" i="3"/>
  <c r="V122" i="3"/>
  <c r="D122" i="3"/>
  <c r="L218" i="1"/>
  <c r="L219" i="1"/>
  <c r="L220" i="1"/>
  <c r="L222" i="1"/>
  <c r="L223" i="1"/>
  <c r="L199" i="1"/>
  <c r="L294" i="1"/>
  <c r="E273" i="3"/>
  <c r="F273" i="3"/>
  <c r="G273" i="3"/>
  <c r="H273" i="3"/>
  <c r="I273" i="3"/>
  <c r="L273" i="3"/>
  <c r="M273" i="3"/>
  <c r="N273" i="3"/>
  <c r="O273" i="3"/>
  <c r="P273" i="3"/>
  <c r="R273" i="3"/>
  <c r="S273" i="3"/>
  <c r="T273" i="3"/>
  <c r="U273" i="3"/>
  <c r="V273" i="3"/>
  <c r="D273" i="3"/>
  <c r="L296" i="1"/>
  <c r="E166" i="3"/>
  <c r="F166" i="3"/>
  <c r="G166" i="3"/>
  <c r="H166" i="3"/>
  <c r="I166" i="3"/>
  <c r="L166" i="3"/>
  <c r="M166" i="3"/>
  <c r="N166" i="3"/>
  <c r="O166" i="3"/>
  <c r="P166" i="3"/>
  <c r="R166" i="3"/>
  <c r="S166" i="3"/>
  <c r="T166" i="3"/>
  <c r="U166" i="3"/>
  <c r="V166" i="3"/>
  <c r="D166" i="3"/>
  <c r="K166" i="3"/>
  <c r="R18" i="3"/>
  <c r="S18" i="3"/>
  <c r="T18" i="3"/>
  <c r="U18" i="3"/>
  <c r="L238" i="1"/>
  <c r="L239" i="1"/>
  <c r="L240" i="1"/>
  <c r="L241" i="1"/>
  <c r="L242" i="1"/>
  <c r="E253" i="3"/>
  <c r="F253" i="3"/>
  <c r="G253" i="3"/>
  <c r="H253" i="3"/>
  <c r="I253" i="3"/>
  <c r="L253" i="3"/>
  <c r="M253" i="3"/>
  <c r="N253" i="3"/>
  <c r="O253" i="3"/>
  <c r="P253" i="3"/>
  <c r="R253" i="3"/>
  <c r="S253" i="3"/>
  <c r="T253" i="3"/>
  <c r="U253" i="3"/>
  <c r="V253" i="3"/>
  <c r="D253" i="3"/>
  <c r="E233" i="1"/>
  <c r="E40" i="3"/>
  <c r="F40" i="3"/>
  <c r="G40" i="3"/>
  <c r="H40" i="3"/>
  <c r="I40" i="3"/>
  <c r="L40" i="3"/>
  <c r="M40" i="3"/>
  <c r="N40" i="3"/>
  <c r="O40" i="3"/>
  <c r="P40" i="3"/>
  <c r="R40" i="3"/>
  <c r="S40" i="3"/>
  <c r="T40" i="3"/>
  <c r="U40" i="3"/>
  <c r="V40" i="3"/>
  <c r="D40" i="3"/>
  <c r="E38" i="3"/>
  <c r="F38" i="3"/>
  <c r="G38" i="3"/>
  <c r="H38" i="3"/>
  <c r="I38" i="3"/>
  <c r="L38" i="3"/>
  <c r="M38" i="3"/>
  <c r="N38" i="3"/>
  <c r="O38" i="3"/>
  <c r="P38" i="3"/>
  <c r="R38" i="3"/>
  <c r="S38" i="3"/>
  <c r="T38" i="3"/>
  <c r="U38" i="3"/>
  <c r="V38" i="3"/>
  <c r="D38" i="3"/>
  <c r="E36" i="3"/>
  <c r="F36" i="3"/>
  <c r="G36" i="3"/>
  <c r="H36" i="3"/>
  <c r="I36" i="3"/>
  <c r="L36" i="3"/>
  <c r="M36" i="3"/>
  <c r="N36" i="3"/>
  <c r="O36" i="3"/>
  <c r="P36" i="3"/>
  <c r="R36" i="3"/>
  <c r="S36" i="3"/>
  <c r="T36" i="3"/>
  <c r="U36" i="3"/>
  <c r="V36" i="3"/>
  <c r="D36" i="3"/>
  <c r="E82" i="3"/>
  <c r="F82" i="3"/>
  <c r="G82" i="3"/>
  <c r="H82" i="3"/>
  <c r="I82" i="3"/>
  <c r="L82" i="3"/>
  <c r="M82" i="3"/>
  <c r="N82" i="3"/>
  <c r="O82" i="3"/>
  <c r="P82" i="3"/>
  <c r="R82" i="3"/>
  <c r="S82" i="3"/>
  <c r="T82" i="3"/>
  <c r="U82" i="3"/>
  <c r="D82" i="3"/>
  <c r="L307" i="1"/>
  <c r="L308" i="1"/>
  <c r="L310" i="1"/>
  <c r="E196" i="3"/>
  <c r="F196" i="3"/>
  <c r="G196" i="3"/>
  <c r="H196" i="3"/>
  <c r="I196" i="3"/>
  <c r="L196" i="3"/>
  <c r="M196" i="3"/>
  <c r="N196" i="3"/>
  <c r="O196" i="3"/>
  <c r="P196" i="3"/>
  <c r="R196" i="3"/>
  <c r="S196" i="3"/>
  <c r="T196" i="3"/>
  <c r="U196" i="3"/>
  <c r="V196" i="3"/>
  <c r="D196" i="3"/>
  <c r="E329" i="1"/>
  <c r="L150" i="1"/>
  <c r="L151" i="1"/>
  <c r="L152" i="1"/>
  <c r="L153" i="1"/>
  <c r="L154" i="1"/>
  <c r="L155" i="1"/>
  <c r="L156" i="1"/>
  <c r="L157" i="1"/>
  <c r="L158" i="1"/>
  <c r="K90" i="3" s="1"/>
  <c r="L159" i="1"/>
  <c r="L160" i="1"/>
  <c r="L161" i="1"/>
  <c r="E139" i="1"/>
  <c r="E90" i="3"/>
  <c r="F90" i="3"/>
  <c r="G90" i="3"/>
  <c r="H90" i="3"/>
  <c r="I90" i="3"/>
  <c r="L90" i="3"/>
  <c r="M90" i="3"/>
  <c r="N90" i="3"/>
  <c r="O90" i="3"/>
  <c r="P90" i="3"/>
  <c r="R90" i="3"/>
  <c r="S90" i="3"/>
  <c r="T90" i="3"/>
  <c r="U90" i="3"/>
  <c r="V90" i="3"/>
  <c r="D90" i="3"/>
  <c r="J262" i="3" l="1"/>
  <c r="J166" i="3"/>
  <c r="J122" i="3"/>
  <c r="J90" i="3"/>
  <c r="J82" i="3"/>
  <c r="J36" i="3"/>
  <c r="J38" i="3"/>
  <c r="J40" i="3"/>
  <c r="J273" i="3"/>
  <c r="H299" i="1"/>
  <c r="N373" i="1"/>
  <c r="P373" i="1"/>
  <c r="O373" i="1"/>
  <c r="Q373" i="1"/>
  <c r="M373" i="1"/>
  <c r="F373" i="1"/>
  <c r="G373" i="1"/>
  <c r="Q280" i="3"/>
  <c r="W280" i="3" s="1"/>
  <c r="R249" i="1"/>
  <c r="W374" i="1"/>
  <c r="S374" i="1"/>
  <c r="U374" i="1"/>
  <c r="J374" i="1"/>
  <c r="F374" i="1"/>
  <c r="G374" i="1"/>
  <c r="R304" i="1"/>
  <c r="T374" i="1"/>
  <c r="R245" i="1"/>
  <c r="Q166" i="3"/>
  <c r="R247" i="1"/>
  <c r="Q251" i="3"/>
  <c r="X251" i="3" s="1"/>
  <c r="Q168" i="3"/>
  <c r="W168" i="3" s="1"/>
  <c r="Q273" i="3"/>
  <c r="N374" i="1"/>
  <c r="H374" i="1"/>
  <c r="Q167" i="3"/>
  <c r="V374" i="1"/>
  <c r="Q374" i="1"/>
  <c r="M374" i="1"/>
  <c r="P374" i="1"/>
  <c r="K82" i="3"/>
  <c r="R250" i="1"/>
  <c r="R248" i="1"/>
  <c r="R246" i="1"/>
  <c r="R76" i="1"/>
  <c r="Q275" i="3"/>
  <c r="R244" i="1"/>
  <c r="H359" i="1"/>
  <c r="H343" i="1"/>
  <c r="H336" i="1"/>
  <c r="H328" i="1"/>
  <c r="H302" i="1"/>
  <c r="H232" i="1"/>
  <c r="H224" i="1"/>
  <c r="H138" i="1"/>
  <c r="H68" i="1"/>
  <c r="R75" i="1"/>
  <c r="R233" i="1"/>
  <c r="R251" i="1"/>
  <c r="R77" i="1"/>
  <c r="R305" i="1"/>
  <c r="Q90" i="3"/>
  <c r="W90" i="3" s="1"/>
  <c r="Q262" i="3"/>
  <c r="E58" i="3"/>
  <c r="F58" i="3"/>
  <c r="G58" i="3"/>
  <c r="H58" i="3"/>
  <c r="I58" i="3"/>
  <c r="K58" i="3"/>
  <c r="L58" i="3"/>
  <c r="M58" i="3"/>
  <c r="N58" i="3"/>
  <c r="O58" i="3"/>
  <c r="P58" i="3"/>
  <c r="Q58" i="3"/>
  <c r="R58" i="3"/>
  <c r="S58" i="3"/>
  <c r="T58" i="3"/>
  <c r="U58" i="3"/>
  <c r="V58" i="3"/>
  <c r="E59" i="3"/>
  <c r="F59" i="3"/>
  <c r="G59" i="3"/>
  <c r="H59" i="3"/>
  <c r="I59" i="3"/>
  <c r="K59" i="3"/>
  <c r="L59" i="3"/>
  <c r="M59" i="3"/>
  <c r="N59" i="3"/>
  <c r="O59" i="3"/>
  <c r="P59" i="3"/>
  <c r="Q59" i="3"/>
  <c r="R59" i="3"/>
  <c r="S59" i="3"/>
  <c r="T59" i="3"/>
  <c r="U59" i="3"/>
  <c r="V59" i="3"/>
  <c r="D59" i="3"/>
  <c r="D58" i="3"/>
  <c r="E70" i="1"/>
  <c r="E57" i="3"/>
  <c r="F57" i="3"/>
  <c r="G57" i="3"/>
  <c r="J57" i="3" s="1"/>
  <c r="H57" i="3"/>
  <c r="I57" i="3"/>
  <c r="L57" i="3"/>
  <c r="M57" i="3"/>
  <c r="N57" i="3"/>
  <c r="O57" i="3"/>
  <c r="P57" i="3"/>
  <c r="Q57" i="3"/>
  <c r="R57" i="3"/>
  <c r="S57" i="3"/>
  <c r="T57" i="3"/>
  <c r="U57" i="3"/>
  <c r="V57" i="3"/>
  <c r="D57" i="3"/>
  <c r="L101" i="1"/>
  <c r="L104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6" i="1"/>
  <c r="L57" i="1"/>
  <c r="L58" i="1"/>
  <c r="L59" i="1"/>
  <c r="L60" i="1"/>
  <c r="L61" i="1"/>
  <c r="L62" i="1"/>
  <c r="L63" i="1"/>
  <c r="L64" i="1"/>
  <c r="L65" i="1"/>
  <c r="L66" i="1"/>
  <c r="L67" i="1"/>
  <c r="L23" i="1"/>
  <c r="L24" i="1"/>
  <c r="L25" i="1"/>
  <c r="L26" i="1"/>
  <c r="L27" i="1"/>
  <c r="L28" i="1"/>
  <c r="J59" i="3" l="1"/>
  <c r="X167" i="3"/>
  <c r="J58" i="3"/>
  <c r="X273" i="3"/>
  <c r="X166" i="3"/>
  <c r="W166" i="3"/>
  <c r="Y377" i="1"/>
  <c r="X280" i="3" s="1"/>
  <c r="X168" i="3"/>
  <c r="X58" i="3"/>
  <c r="L19" i="1"/>
  <c r="X57" i="3"/>
  <c r="X262" i="3"/>
  <c r="X275" i="3"/>
  <c r="X59" i="3"/>
  <c r="X90" i="3"/>
  <c r="K57" i="3"/>
  <c r="W57" i="3" s="1"/>
  <c r="K262" i="3"/>
  <c r="W262" i="3" s="1"/>
  <c r="R243" i="1"/>
  <c r="R232" i="1"/>
  <c r="G249" i="3"/>
  <c r="J249" i="3" s="1"/>
  <c r="H249" i="3"/>
  <c r="I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 l="1"/>
  <c r="X249" i="3"/>
  <c r="L18" i="1"/>
  <c r="E121" i="3"/>
  <c r="F121" i="3"/>
  <c r="G121" i="3"/>
  <c r="J121" i="3" s="1"/>
  <c r="H121" i="3"/>
  <c r="I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D121" i="3"/>
  <c r="E213" i="3"/>
  <c r="F213" i="3"/>
  <c r="G213" i="3"/>
  <c r="J213" i="3" s="1"/>
  <c r="H213" i="3"/>
  <c r="I213" i="3"/>
  <c r="L213" i="3"/>
  <c r="M213" i="3"/>
  <c r="N213" i="3"/>
  <c r="O213" i="3"/>
  <c r="P213" i="3"/>
  <c r="R213" i="3"/>
  <c r="S213" i="3"/>
  <c r="T213" i="3"/>
  <c r="U213" i="3"/>
  <c r="V213" i="3"/>
  <c r="D213" i="3"/>
  <c r="X121" i="3" l="1"/>
  <c r="V218" i="3"/>
  <c r="V206" i="3" s="1"/>
  <c r="U218" i="3"/>
  <c r="U206" i="3" s="1"/>
  <c r="T218" i="3"/>
  <c r="T206" i="3" s="1"/>
  <c r="S218" i="3"/>
  <c r="S206" i="3" s="1"/>
  <c r="R218" i="3"/>
  <c r="R206" i="3" s="1"/>
  <c r="P218" i="3"/>
  <c r="P206" i="3" s="1"/>
  <c r="O218" i="3"/>
  <c r="O206" i="3" s="1"/>
  <c r="N218" i="3"/>
  <c r="N206" i="3" s="1"/>
  <c r="M218" i="3"/>
  <c r="M206" i="3" s="1"/>
  <c r="L218" i="3"/>
  <c r="L206" i="3" s="1"/>
  <c r="I218" i="3"/>
  <c r="I206" i="3" s="1"/>
  <c r="H218" i="3"/>
  <c r="H206" i="3" s="1"/>
  <c r="G218" i="3"/>
  <c r="F218" i="3"/>
  <c r="F206" i="3" s="1"/>
  <c r="E218" i="3"/>
  <c r="E206" i="3" s="1"/>
  <c r="D218" i="3"/>
  <c r="D206" i="3" s="1"/>
  <c r="J218" i="3" l="1"/>
  <c r="G206" i="3"/>
  <c r="J206" i="3" s="1"/>
  <c r="R172" i="1"/>
  <c r="R372" i="1" l="1"/>
  <c r="R371" i="1"/>
  <c r="R370" i="1"/>
  <c r="R369" i="1"/>
  <c r="R368" i="1"/>
  <c r="R366" i="1"/>
  <c r="R365" i="1"/>
  <c r="R364" i="1"/>
  <c r="R363" i="1"/>
  <c r="R362" i="1"/>
  <c r="R353" i="1"/>
  <c r="R350" i="1"/>
  <c r="R349" i="1"/>
  <c r="R348" i="1"/>
  <c r="R347" i="1"/>
  <c r="R346" i="1"/>
  <c r="R345" i="1"/>
  <c r="R338" i="1"/>
  <c r="R330" i="1"/>
  <c r="R301" i="1"/>
  <c r="Q196" i="3"/>
  <c r="R231" i="1"/>
  <c r="R230" i="1"/>
  <c r="R229" i="1"/>
  <c r="R228" i="1"/>
  <c r="R227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77" i="1"/>
  <c r="R173" i="1"/>
  <c r="R171" i="1"/>
  <c r="R170" i="1"/>
  <c r="R169" i="1"/>
  <c r="R168" i="1"/>
  <c r="R167" i="1"/>
  <c r="R165" i="1"/>
  <c r="R164" i="1"/>
  <c r="R163" i="1"/>
  <c r="R162" i="1"/>
  <c r="R149" i="1"/>
  <c r="R71" i="1"/>
  <c r="L372" i="1"/>
  <c r="L371" i="1"/>
  <c r="L370" i="1"/>
  <c r="L369" i="1"/>
  <c r="L368" i="1"/>
  <c r="L366" i="1"/>
  <c r="L365" i="1"/>
  <c r="L364" i="1"/>
  <c r="L363" i="1"/>
  <c r="L362" i="1"/>
  <c r="L353" i="1"/>
  <c r="L350" i="1"/>
  <c r="L349" i="1"/>
  <c r="L348" i="1"/>
  <c r="L347" i="1"/>
  <c r="L346" i="1"/>
  <c r="L345" i="1"/>
  <c r="L338" i="1"/>
  <c r="L337" i="1" s="1"/>
  <c r="L336" i="1" s="1"/>
  <c r="L335" i="1"/>
  <c r="L334" i="1"/>
  <c r="L333" i="1"/>
  <c r="L331" i="1"/>
  <c r="L330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06" i="1"/>
  <c r="L301" i="1"/>
  <c r="L300" i="1" s="1"/>
  <c r="L299" i="1" s="1"/>
  <c r="L297" i="1"/>
  <c r="L295" i="1"/>
  <c r="L291" i="1"/>
  <c r="L290" i="1"/>
  <c r="K251" i="3" s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8" i="1"/>
  <c r="L261" i="1"/>
  <c r="L260" i="1"/>
  <c r="L259" i="1"/>
  <c r="L258" i="1"/>
  <c r="L256" i="1"/>
  <c r="L255" i="1"/>
  <c r="L254" i="1"/>
  <c r="L253" i="1"/>
  <c r="L252" i="1"/>
  <c r="L237" i="1"/>
  <c r="L236" i="1"/>
  <c r="L235" i="1"/>
  <c r="L234" i="1"/>
  <c r="L231" i="1"/>
  <c r="L230" i="1"/>
  <c r="L229" i="1"/>
  <c r="L228" i="1"/>
  <c r="L227" i="1"/>
  <c r="L217" i="1"/>
  <c r="L216" i="1"/>
  <c r="L215" i="1"/>
  <c r="L182" i="1" s="1"/>
  <c r="L214" i="1"/>
  <c r="L213" i="1"/>
  <c r="L212" i="1"/>
  <c r="L211" i="1"/>
  <c r="L181" i="1" s="1"/>
  <c r="L210" i="1"/>
  <c r="L209" i="1"/>
  <c r="L208" i="1"/>
  <c r="L207" i="1"/>
  <c r="L206" i="1"/>
  <c r="L205" i="1"/>
  <c r="L204" i="1"/>
  <c r="L203" i="1"/>
  <c r="L202" i="1"/>
  <c r="L201" i="1"/>
  <c r="L200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75" i="1"/>
  <c r="L174" i="1"/>
  <c r="L173" i="1"/>
  <c r="L172" i="1"/>
  <c r="L171" i="1"/>
  <c r="L170" i="1"/>
  <c r="L169" i="1"/>
  <c r="L168" i="1"/>
  <c r="L166" i="1"/>
  <c r="L165" i="1"/>
  <c r="L164" i="1"/>
  <c r="L163" i="1"/>
  <c r="L162" i="1"/>
  <c r="L149" i="1"/>
  <c r="L136" i="1"/>
  <c r="L137" i="1"/>
  <c r="L135" i="1"/>
  <c r="L134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0" i="1"/>
  <c r="L99" i="1"/>
  <c r="L98" i="1"/>
  <c r="L97" i="1"/>
  <c r="L96" i="1"/>
  <c r="L95" i="1"/>
  <c r="L94" i="1"/>
  <c r="L93" i="1"/>
  <c r="L92" i="1"/>
  <c r="L91" i="1"/>
  <c r="L90" i="1"/>
  <c r="L88" i="1"/>
  <c r="L87" i="1"/>
  <c r="L86" i="1"/>
  <c r="L83" i="1"/>
  <c r="L82" i="1"/>
  <c r="K213" i="3"/>
  <c r="L352" i="1" l="1"/>
  <c r="L244" i="1"/>
  <c r="L183" i="1"/>
  <c r="L70" i="1"/>
  <c r="K227" i="3"/>
  <c r="K167" i="3"/>
  <c r="W167" i="3" s="1"/>
  <c r="L71" i="1"/>
  <c r="L73" i="1"/>
  <c r="L74" i="1"/>
  <c r="X196" i="3"/>
  <c r="L80" i="1"/>
  <c r="R20" i="1"/>
  <c r="L69" i="1"/>
  <c r="L360" i="1"/>
  <c r="L359" i="1" s="1"/>
  <c r="Q235" i="3"/>
  <c r="X235" i="3" s="1"/>
  <c r="K38" i="3"/>
  <c r="K36" i="3"/>
  <c r="K40" i="3"/>
  <c r="L76" i="1"/>
  <c r="L77" i="1"/>
  <c r="K275" i="3"/>
  <c r="W275" i="3" s="1"/>
  <c r="K273" i="3"/>
  <c r="W273" i="3" s="1"/>
  <c r="L75" i="1"/>
  <c r="K122" i="3"/>
  <c r="R19" i="1"/>
  <c r="L180" i="1"/>
  <c r="L179" i="1" s="1"/>
  <c r="R180" i="1"/>
  <c r="L233" i="1"/>
  <c r="L139" i="1"/>
  <c r="L249" i="1"/>
  <c r="K196" i="3"/>
  <c r="W196" i="3" s="1"/>
  <c r="L247" i="1"/>
  <c r="L250" i="1"/>
  <c r="K218" i="3"/>
  <c r="K206" i="3" s="1"/>
  <c r="L245" i="1"/>
  <c r="L305" i="1"/>
  <c r="Q122" i="3"/>
  <c r="X122" i="3" s="1"/>
  <c r="Q213" i="3"/>
  <c r="X213" i="3" s="1"/>
  <c r="R70" i="1"/>
  <c r="Q227" i="3"/>
  <c r="R181" i="1"/>
  <c r="R182" i="1"/>
  <c r="R337" i="1"/>
  <c r="R360" i="1"/>
  <c r="L225" i="1"/>
  <c r="L224" i="1" s="1"/>
  <c r="L248" i="1"/>
  <c r="L246" i="1"/>
  <c r="L251" i="1"/>
  <c r="L303" i="1"/>
  <c r="L304" i="1"/>
  <c r="L329" i="1"/>
  <c r="L344" i="1"/>
  <c r="Q40" i="3"/>
  <c r="R74" i="1"/>
  <c r="R73" i="1"/>
  <c r="Q82" i="3"/>
  <c r="W82" i="3" s="1"/>
  <c r="R225" i="1"/>
  <c r="R300" i="1"/>
  <c r="R329" i="1"/>
  <c r="R344" i="1"/>
  <c r="R183" i="1"/>
  <c r="R139" i="1"/>
  <c r="Q38" i="3"/>
  <c r="Q36" i="3"/>
  <c r="R69" i="1"/>
  <c r="R303" i="1"/>
  <c r="Q18" i="3"/>
  <c r="K253" i="3"/>
  <c r="Q253" i="3"/>
  <c r="Q218" i="3"/>
  <c r="W218" i="3" s="1"/>
  <c r="V274" i="3"/>
  <c r="U274" i="3"/>
  <c r="T274" i="3"/>
  <c r="S274" i="3"/>
  <c r="R274" i="3"/>
  <c r="Q274" i="3"/>
  <c r="V272" i="3"/>
  <c r="U272" i="3"/>
  <c r="T272" i="3"/>
  <c r="S272" i="3"/>
  <c r="R272" i="3"/>
  <c r="Q272" i="3"/>
  <c r="V270" i="3"/>
  <c r="U270" i="3"/>
  <c r="T270" i="3"/>
  <c r="S270" i="3"/>
  <c r="S268" i="3" s="1"/>
  <c r="S264" i="3" s="1"/>
  <c r="R270" i="3"/>
  <c r="R268" i="3" s="1"/>
  <c r="R264" i="3" s="1"/>
  <c r="Q270" i="3"/>
  <c r="V269" i="3"/>
  <c r="V267" i="3" s="1"/>
  <c r="U269" i="3"/>
  <c r="U267" i="3" s="1"/>
  <c r="T269" i="3"/>
  <c r="T267" i="3" s="1"/>
  <c r="S269" i="3"/>
  <c r="S267" i="3" s="1"/>
  <c r="R269" i="3"/>
  <c r="R267" i="3" s="1"/>
  <c r="Q269" i="3"/>
  <c r="V268" i="3"/>
  <c r="V264" i="3" s="1"/>
  <c r="U268" i="3"/>
  <c r="U264" i="3" s="1"/>
  <c r="T268" i="3"/>
  <c r="T264" i="3" s="1"/>
  <c r="V266" i="3"/>
  <c r="V265" i="3" s="1"/>
  <c r="U266" i="3"/>
  <c r="U265" i="3" s="1"/>
  <c r="T266" i="3"/>
  <c r="S266" i="3"/>
  <c r="S265" i="3" s="1"/>
  <c r="R266" i="3"/>
  <c r="R265" i="3" s="1"/>
  <c r="Q266" i="3"/>
  <c r="T265" i="3"/>
  <c r="V258" i="3"/>
  <c r="V257" i="3" s="1"/>
  <c r="U258" i="3"/>
  <c r="U257" i="3" s="1"/>
  <c r="T258" i="3"/>
  <c r="T257" i="3" s="1"/>
  <c r="S258" i="3"/>
  <c r="S257" i="3" s="1"/>
  <c r="R258" i="3"/>
  <c r="R257" i="3" s="1"/>
  <c r="Q258" i="3"/>
  <c r="V256" i="3"/>
  <c r="U256" i="3"/>
  <c r="T256" i="3"/>
  <c r="S256" i="3"/>
  <c r="R256" i="3"/>
  <c r="Q256" i="3"/>
  <c r="V255" i="3"/>
  <c r="V254" i="3" s="1"/>
  <c r="U255" i="3"/>
  <c r="U254" i="3" s="1"/>
  <c r="T255" i="3"/>
  <c r="T254" i="3" s="1"/>
  <c r="S255" i="3"/>
  <c r="S254" i="3" s="1"/>
  <c r="R255" i="3"/>
  <c r="R254" i="3" s="1"/>
  <c r="Q255" i="3"/>
  <c r="V252" i="3"/>
  <c r="V250" i="3" s="1"/>
  <c r="U252" i="3"/>
  <c r="U250" i="3" s="1"/>
  <c r="T252" i="3"/>
  <c r="T250" i="3" s="1"/>
  <c r="S252" i="3"/>
  <c r="S250" i="3" s="1"/>
  <c r="R252" i="3"/>
  <c r="R250" i="3" s="1"/>
  <c r="Q252" i="3"/>
  <c r="V248" i="3"/>
  <c r="V247" i="3" s="1"/>
  <c r="U248" i="3"/>
  <c r="U247" i="3" s="1"/>
  <c r="T248" i="3"/>
  <c r="T247" i="3" s="1"/>
  <c r="S248" i="3"/>
  <c r="S247" i="3" s="1"/>
  <c r="R248" i="3"/>
  <c r="R247" i="3" s="1"/>
  <c r="Q248" i="3"/>
  <c r="V246" i="3"/>
  <c r="V243" i="3" s="1"/>
  <c r="V241" i="3" s="1"/>
  <c r="U246" i="3"/>
  <c r="U243" i="3" s="1"/>
  <c r="U241" i="3" s="1"/>
  <c r="T246" i="3"/>
  <c r="T243" i="3" s="1"/>
  <c r="T241" i="3" s="1"/>
  <c r="S246" i="3"/>
  <c r="S243" i="3" s="1"/>
  <c r="S241" i="3" s="1"/>
  <c r="R246" i="3"/>
  <c r="R243" i="3" s="1"/>
  <c r="R241" i="3" s="1"/>
  <c r="Q246" i="3"/>
  <c r="Q243" i="3" s="1"/>
  <c r="V245" i="3"/>
  <c r="U245" i="3"/>
  <c r="T245" i="3"/>
  <c r="S245" i="3"/>
  <c r="R245" i="3"/>
  <c r="Q245" i="3"/>
  <c r="V244" i="3"/>
  <c r="U244" i="3"/>
  <c r="T244" i="3"/>
  <c r="S244" i="3"/>
  <c r="R244" i="3"/>
  <c r="Q244" i="3"/>
  <c r="V238" i="3"/>
  <c r="V236" i="3" s="1"/>
  <c r="U238" i="3"/>
  <c r="U236" i="3" s="1"/>
  <c r="T238" i="3"/>
  <c r="T236" i="3" s="1"/>
  <c r="S238" i="3"/>
  <c r="S236" i="3" s="1"/>
  <c r="R238" i="3"/>
  <c r="R236" i="3" s="1"/>
  <c r="Q238" i="3"/>
  <c r="V234" i="3"/>
  <c r="U234" i="3"/>
  <c r="T234" i="3"/>
  <c r="S234" i="3"/>
  <c r="R234" i="3"/>
  <c r="Q234" i="3"/>
  <c r="V233" i="3"/>
  <c r="U233" i="3"/>
  <c r="T233" i="3"/>
  <c r="S233" i="3"/>
  <c r="R233" i="3"/>
  <c r="Q233" i="3"/>
  <c r="V232" i="3"/>
  <c r="U232" i="3"/>
  <c r="T232" i="3"/>
  <c r="S232" i="3"/>
  <c r="R232" i="3"/>
  <c r="Q232" i="3"/>
  <c r="V231" i="3"/>
  <c r="U231" i="3"/>
  <c r="T231" i="3"/>
  <c r="S231" i="3"/>
  <c r="R231" i="3"/>
  <c r="Q231" i="3"/>
  <c r="V230" i="3"/>
  <c r="U230" i="3"/>
  <c r="T230" i="3"/>
  <c r="S230" i="3"/>
  <c r="R230" i="3"/>
  <c r="Q230" i="3"/>
  <c r="W230" i="3" s="1"/>
  <c r="V228" i="3"/>
  <c r="U228" i="3"/>
  <c r="T228" i="3"/>
  <c r="S228" i="3"/>
  <c r="S225" i="3" s="1"/>
  <c r="S180" i="3" s="1"/>
  <c r="S279" i="3" s="1"/>
  <c r="R228" i="3"/>
  <c r="R225" i="3" s="1"/>
  <c r="R180" i="3" s="1"/>
  <c r="R279" i="3" s="1"/>
  <c r="Q228" i="3"/>
  <c r="V226" i="3"/>
  <c r="U226" i="3"/>
  <c r="T226" i="3"/>
  <c r="S226" i="3"/>
  <c r="R226" i="3"/>
  <c r="Q226" i="3"/>
  <c r="V225" i="3"/>
  <c r="V180" i="3" s="1"/>
  <c r="V279" i="3" s="1"/>
  <c r="V223" i="3"/>
  <c r="V222" i="3" s="1"/>
  <c r="U223" i="3"/>
  <c r="U222" i="3" s="1"/>
  <c r="T223" i="3"/>
  <c r="T222" i="3" s="1"/>
  <c r="S223" i="3"/>
  <c r="S222" i="3" s="1"/>
  <c r="R223" i="3"/>
  <c r="R222" i="3" s="1"/>
  <c r="Q223" i="3"/>
  <c r="V221" i="3"/>
  <c r="U221" i="3"/>
  <c r="T221" i="3"/>
  <c r="S221" i="3"/>
  <c r="R221" i="3"/>
  <c r="Q221" i="3"/>
  <c r="V220" i="3"/>
  <c r="U220" i="3"/>
  <c r="T220" i="3"/>
  <c r="S220" i="3"/>
  <c r="R220" i="3"/>
  <c r="Q220" i="3"/>
  <c r="V219" i="3"/>
  <c r="V207" i="3" s="1"/>
  <c r="V177" i="3" s="1"/>
  <c r="U219" i="3"/>
  <c r="U207" i="3" s="1"/>
  <c r="U177" i="3" s="1"/>
  <c r="T219" i="3"/>
  <c r="S219" i="3"/>
  <c r="R219" i="3"/>
  <c r="R207" i="3" s="1"/>
  <c r="R177" i="3" s="1"/>
  <c r="Q219" i="3"/>
  <c r="V217" i="3"/>
  <c r="U217" i="3"/>
  <c r="T217" i="3"/>
  <c r="S217" i="3"/>
  <c r="R217" i="3"/>
  <c r="Q217" i="3"/>
  <c r="V212" i="3"/>
  <c r="U212" i="3"/>
  <c r="T212" i="3"/>
  <c r="S212" i="3"/>
  <c r="R212" i="3"/>
  <c r="Q212" i="3"/>
  <c r="V211" i="3"/>
  <c r="U211" i="3"/>
  <c r="T211" i="3"/>
  <c r="S211" i="3"/>
  <c r="R211" i="3"/>
  <c r="Q211" i="3"/>
  <c r="V210" i="3"/>
  <c r="U210" i="3"/>
  <c r="T210" i="3"/>
  <c r="S210" i="3"/>
  <c r="R210" i="3"/>
  <c r="Q210" i="3"/>
  <c r="V209" i="3"/>
  <c r="U209" i="3"/>
  <c r="T209" i="3"/>
  <c r="S209" i="3"/>
  <c r="R209" i="3"/>
  <c r="Q209" i="3"/>
  <c r="V208" i="3"/>
  <c r="U208" i="3"/>
  <c r="T208" i="3"/>
  <c r="S208" i="3"/>
  <c r="R208" i="3"/>
  <c r="Q208" i="3"/>
  <c r="T207" i="3"/>
  <c r="T177" i="3" s="1"/>
  <c r="S207" i="3"/>
  <c r="S177" i="3" s="1"/>
  <c r="V176" i="3"/>
  <c r="U176" i="3"/>
  <c r="R176" i="3"/>
  <c r="V204" i="3"/>
  <c r="U204" i="3"/>
  <c r="T204" i="3"/>
  <c r="S204" i="3"/>
  <c r="R204" i="3"/>
  <c r="Q204" i="3"/>
  <c r="V203" i="3"/>
  <c r="U203" i="3"/>
  <c r="T203" i="3"/>
  <c r="S203" i="3"/>
  <c r="R203" i="3"/>
  <c r="Q203" i="3"/>
  <c r="V202" i="3"/>
  <c r="U202" i="3"/>
  <c r="T202" i="3"/>
  <c r="S202" i="3"/>
  <c r="R202" i="3"/>
  <c r="Q202" i="3"/>
  <c r="V201" i="3"/>
  <c r="V184" i="3" s="1"/>
  <c r="V175" i="3" s="1"/>
  <c r="U201" i="3"/>
  <c r="U184" i="3" s="1"/>
  <c r="U175" i="3" s="1"/>
  <c r="T201" i="3"/>
  <c r="T184" i="3" s="1"/>
  <c r="T175" i="3" s="1"/>
  <c r="S201" i="3"/>
  <c r="S184" i="3" s="1"/>
  <c r="S175" i="3" s="1"/>
  <c r="R201" i="3"/>
  <c r="R184" i="3" s="1"/>
  <c r="R175" i="3" s="1"/>
  <c r="Q201" i="3"/>
  <c r="V200" i="3"/>
  <c r="U200" i="3"/>
  <c r="T200" i="3"/>
  <c r="S200" i="3"/>
  <c r="R200" i="3"/>
  <c r="Q200" i="3"/>
  <c r="V199" i="3"/>
  <c r="U199" i="3"/>
  <c r="T199" i="3"/>
  <c r="S199" i="3"/>
  <c r="R199" i="3"/>
  <c r="Q199" i="3"/>
  <c r="V198" i="3"/>
  <c r="U198" i="3"/>
  <c r="T198" i="3"/>
  <c r="S198" i="3"/>
  <c r="R198" i="3"/>
  <c r="Q198" i="3"/>
  <c r="V197" i="3"/>
  <c r="U197" i="3"/>
  <c r="T197" i="3"/>
  <c r="S197" i="3"/>
  <c r="R197" i="3"/>
  <c r="Q197" i="3"/>
  <c r="V195" i="3"/>
  <c r="U195" i="3"/>
  <c r="T195" i="3"/>
  <c r="S195" i="3"/>
  <c r="R195" i="3"/>
  <c r="Q195" i="3"/>
  <c r="V194" i="3"/>
  <c r="U194" i="3"/>
  <c r="T194" i="3"/>
  <c r="S194" i="3"/>
  <c r="R194" i="3"/>
  <c r="Q194" i="3"/>
  <c r="V193" i="3"/>
  <c r="U193" i="3"/>
  <c r="T193" i="3"/>
  <c r="S193" i="3"/>
  <c r="R193" i="3"/>
  <c r="Q193" i="3"/>
  <c r="V192" i="3"/>
  <c r="U192" i="3"/>
  <c r="T192" i="3"/>
  <c r="S192" i="3"/>
  <c r="R192" i="3"/>
  <c r="Q192" i="3"/>
  <c r="V191" i="3"/>
  <c r="V185" i="3" s="1"/>
  <c r="V178" i="3" s="1"/>
  <c r="U191" i="3"/>
  <c r="U185" i="3" s="1"/>
  <c r="U178" i="3" s="1"/>
  <c r="T191" i="3"/>
  <c r="T185" i="3" s="1"/>
  <c r="T178" i="3" s="1"/>
  <c r="S191" i="3"/>
  <c r="S185" i="3" s="1"/>
  <c r="S178" i="3" s="1"/>
  <c r="R191" i="3"/>
  <c r="R185" i="3" s="1"/>
  <c r="R178" i="3" s="1"/>
  <c r="Q191" i="3"/>
  <c r="V190" i="3"/>
  <c r="U190" i="3"/>
  <c r="T190" i="3"/>
  <c r="S190" i="3"/>
  <c r="R190" i="3"/>
  <c r="Q190" i="3"/>
  <c r="V189" i="3"/>
  <c r="U189" i="3"/>
  <c r="T189" i="3"/>
  <c r="S189" i="3"/>
  <c r="R189" i="3"/>
  <c r="Q189" i="3"/>
  <c r="V188" i="3"/>
  <c r="U188" i="3"/>
  <c r="T188" i="3"/>
  <c r="S188" i="3"/>
  <c r="R188" i="3"/>
  <c r="Q188" i="3"/>
  <c r="V187" i="3"/>
  <c r="U187" i="3"/>
  <c r="T187" i="3"/>
  <c r="S187" i="3"/>
  <c r="R187" i="3"/>
  <c r="Q187" i="3"/>
  <c r="V182" i="3"/>
  <c r="V181" i="3" s="1"/>
  <c r="U182" i="3"/>
  <c r="U181" i="3" s="1"/>
  <c r="T182" i="3"/>
  <c r="T181" i="3" s="1"/>
  <c r="S182" i="3"/>
  <c r="S181" i="3" s="1"/>
  <c r="R182" i="3"/>
  <c r="R181" i="3" s="1"/>
  <c r="Q182" i="3"/>
  <c r="Q181" i="3" s="1"/>
  <c r="T176" i="3"/>
  <c r="S176" i="3"/>
  <c r="V173" i="3"/>
  <c r="U173" i="3"/>
  <c r="T173" i="3"/>
  <c r="S173" i="3"/>
  <c r="R173" i="3"/>
  <c r="Q173" i="3"/>
  <c r="V171" i="3"/>
  <c r="U171" i="3"/>
  <c r="T171" i="3"/>
  <c r="S171" i="3"/>
  <c r="R171" i="3"/>
  <c r="Q171" i="3"/>
  <c r="V170" i="3"/>
  <c r="V157" i="3" s="1"/>
  <c r="U170" i="3"/>
  <c r="U157" i="3" s="1"/>
  <c r="T170" i="3"/>
  <c r="T157" i="3" s="1"/>
  <c r="S170" i="3"/>
  <c r="S157" i="3" s="1"/>
  <c r="R170" i="3"/>
  <c r="R157" i="3" s="1"/>
  <c r="Q170" i="3"/>
  <c r="V169" i="3"/>
  <c r="U169" i="3"/>
  <c r="T169" i="3"/>
  <c r="S169" i="3"/>
  <c r="R169" i="3"/>
  <c r="Q169" i="3"/>
  <c r="V158" i="3"/>
  <c r="U158" i="3"/>
  <c r="R158" i="3"/>
  <c r="Q158" i="3"/>
  <c r="V165" i="3"/>
  <c r="U165" i="3"/>
  <c r="T165" i="3"/>
  <c r="S165" i="3"/>
  <c r="R165" i="3"/>
  <c r="Q165" i="3"/>
  <c r="V164" i="3"/>
  <c r="U164" i="3"/>
  <c r="T164" i="3"/>
  <c r="S164" i="3"/>
  <c r="R164" i="3"/>
  <c r="Q164" i="3"/>
  <c r="V163" i="3"/>
  <c r="U163" i="3"/>
  <c r="T163" i="3"/>
  <c r="S163" i="3"/>
  <c r="R163" i="3"/>
  <c r="Q163" i="3"/>
  <c r="V162" i="3"/>
  <c r="U162" i="3"/>
  <c r="T162" i="3"/>
  <c r="S162" i="3"/>
  <c r="R162" i="3"/>
  <c r="Q162" i="3"/>
  <c r="V160" i="3"/>
  <c r="U160" i="3"/>
  <c r="T160" i="3"/>
  <c r="S160" i="3"/>
  <c r="R160" i="3"/>
  <c r="Q160" i="3"/>
  <c r="V159" i="3"/>
  <c r="U159" i="3"/>
  <c r="T159" i="3"/>
  <c r="S159" i="3"/>
  <c r="R159" i="3"/>
  <c r="Q159" i="3"/>
  <c r="T158" i="3"/>
  <c r="S158" i="3"/>
  <c r="V155" i="3"/>
  <c r="U155" i="3"/>
  <c r="T155" i="3"/>
  <c r="S155" i="3"/>
  <c r="R155" i="3"/>
  <c r="Q155" i="3"/>
  <c r="V154" i="3"/>
  <c r="U154" i="3"/>
  <c r="T154" i="3"/>
  <c r="S154" i="3"/>
  <c r="R154" i="3"/>
  <c r="Q154" i="3"/>
  <c r="V153" i="3"/>
  <c r="U153" i="3"/>
  <c r="T153" i="3"/>
  <c r="S153" i="3"/>
  <c r="R153" i="3"/>
  <c r="Q153" i="3"/>
  <c r="V152" i="3"/>
  <c r="U152" i="3"/>
  <c r="U148" i="3" s="1"/>
  <c r="T152" i="3"/>
  <c r="T148" i="3" s="1"/>
  <c r="S152" i="3"/>
  <c r="S148" i="3" s="1"/>
  <c r="R152" i="3"/>
  <c r="R148" i="3" s="1"/>
  <c r="Q152" i="3"/>
  <c r="V151" i="3"/>
  <c r="U151" i="3"/>
  <c r="T151" i="3"/>
  <c r="S151" i="3"/>
  <c r="R151" i="3"/>
  <c r="Q151" i="3"/>
  <c r="V150" i="3"/>
  <c r="U150" i="3"/>
  <c r="T150" i="3"/>
  <c r="S150" i="3"/>
  <c r="R150" i="3"/>
  <c r="Q150" i="3"/>
  <c r="V149" i="3"/>
  <c r="U149" i="3"/>
  <c r="T149" i="3"/>
  <c r="S149" i="3"/>
  <c r="R149" i="3"/>
  <c r="Q149" i="3"/>
  <c r="V148" i="3"/>
  <c r="V146" i="3"/>
  <c r="U146" i="3"/>
  <c r="T146" i="3"/>
  <c r="S146" i="3"/>
  <c r="R146" i="3"/>
  <c r="Q146" i="3"/>
  <c r="V145" i="3"/>
  <c r="U145" i="3"/>
  <c r="T145" i="3"/>
  <c r="S145" i="3"/>
  <c r="R145" i="3"/>
  <c r="Q145" i="3"/>
  <c r="V144" i="3"/>
  <c r="U144" i="3"/>
  <c r="T144" i="3"/>
  <c r="S144" i="3"/>
  <c r="R144" i="3"/>
  <c r="Q144" i="3"/>
  <c r="V143" i="3"/>
  <c r="U143" i="3"/>
  <c r="T143" i="3"/>
  <c r="S143" i="3"/>
  <c r="R143" i="3"/>
  <c r="Q143" i="3"/>
  <c r="V141" i="3"/>
  <c r="U141" i="3"/>
  <c r="T141" i="3"/>
  <c r="S141" i="3"/>
  <c r="R141" i="3"/>
  <c r="Q141" i="3"/>
  <c r="V140" i="3"/>
  <c r="U140" i="3"/>
  <c r="T140" i="3"/>
  <c r="S140" i="3"/>
  <c r="R140" i="3"/>
  <c r="Q140" i="3"/>
  <c r="V139" i="3"/>
  <c r="U139" i="3"/>
  <c r="T139" i="3"/>
  <c r="S139" i="3"/>
  <c r="R139" i="3"/>
  <c r="Q139" i="3"/>
  <c r="V138" i="3"/>
  <c r="V102" i="3" s="1"/>
  <c r="U138" i="3"/>
  <c r="U102" i="3" s="1"/>
  <c r="T138" i="3"/>
  <c r="T102" i="3" s="1"/>
  <c r="S138" i="3"/>
  <c r="S102" i="3" s="1"/>
  <c r="R138" i="3"/>
  <c r="R102" i="3" s="1"/>
  <c r="Q138" i="3"/>
  <c r="V137" i="3"/>
  <c r="U137" i="3"/>
  <c r="T137" i="3"/>
  <c r="S137" i="3"/>
  <c r="R137" i="3"/>
  <c r="Q137" i="3"/>
  <c r="V136" i="3"/>
  <c r="V105" i="3" s="1"/>
  <c r="U136" i="3"/>
  <c r="U105" i="3" s="1"/>
  <c r="T136" i="3"/>
  <c r="S136" i="3"/>
  <c r="S105" i="3" s="1"/>
  <c r="R136" i="3"/>
  <c r="R105" i="3" s="1"/>
  <c r="Q136" i="3"/>
  <c r="V135" i="3"/>
  <c r="U135" i="3"/>
  <c r="T135" i="3"/>
  <c r="S135" i="3"/>
  <c r="R135" i="3"/>
  <c r="Q135" i="3"/>
  <c r="V134" i="3"/>
  <c r="U134" i="3"/>
  <c r="U101" i="3" s="1"/>
  <c r="T134" i="3"/>
  <c r="S134" i="3"/>
  <c r="R134" i="3"/>
  <c r="Q134" i="3"/>
  <c r="V133" i="3"/>
  <c r="U133" i="3"/>
  <c r="T133" i="3"/>
  <c r="S133" i="3"/>
  <c r="R133" i="3"/>
  <c r="Q133" i="3"/>
  <c r="V132" i="3"/>
  <c r="U132" i="3"/>
  <c r="T132" i="3"/>
  <c r="S132" i="3"/>
  <c r="R132" i="3"/>
  <c r="Q132" i="3"/>
  <c r="V131" i="3"/>
  <c r="U131" i="3"/>
  <c r="T131" i="3"/>
  <c r="S131" i="3"/>
  <c r="R131" i="3"/>
  <c r="Q131" i="3"/>
  <c r="V130" i="3"/>
  <c r="U130" i="3"/>
  <c r="T130" i="3"/>
  <c r="S130" i="3"/>
  <c r="R130" i="3"/>
  <c r="Q130" i="3"/>
  <c r="V129" i="3"/>
  <c r="U129" i="3"/>
  <c r="T129" i="3"/>
  <c r="S129" i="3"/>
  <c r="R129" i="3"/>
  <c r="Q129" i="3"/>
  <c r="V128" i="3"/>
  <c r="U128" i="3"/>
  <c r="T128" i="3"/>
  <c r="S128" i="3"/>
  <c r="R128" i="3"/>
  <c r="Q128" i="3"/>
  <c r="V127" i="3"/>
  <c r="U127" i="3"/>
  <c r="T127" i="3"/>
  <c r="S127" i="3"/>
  <c r="R127" i="3"/>
  <c r="Q127" i="3"/>
  <c r="V126" i="3"/>
  <c r="U126" i="3"/>
  <c r="T126" i="3"/>
  <c r="S126" i="3"/>
  <c r="R126" i="3"/>
  <c r="Q126" i="3"/>
  <c r="V125" i="3"/>
  <c r="U125" i="3"/>
  <c r="T125" i="3"/>
  <c r="S125" i="3"/>
  <c r="R125" i="3"/>
  <c r="Q125" i="3"/>
  <c r="V124" i="3"/>
  <c r="U124" i="3"/>
  <c r="T124" i="3"/>
  <c r="S124" i="3"/>
  <c r="R124" i="3"/>
  <c r="Q124" i="3"/>
  <c r="V123" i="3"/>
  <c r="U123" i="3"/>
  <c r="T123" i="3"/>
  <c r="S123" i="3"/>
  <c r="R123" i="3"/>
  <c r="Q123" i="3"/>
  <c r="V120" i="3"/>
  <c r="U120" i="3"/>
  <c r="T120" i="3"/>
  <c r="S120" i="3"/>
  <c r="R120" i="3"/>
  <c r="Q120" i="3"/>
  <c r="V119" i="3"/>
  <c r="U119" i="3"/>
  <c r="T119" i="3"/>
  <c r="S119" i="3"/>
  <c r="R119" i="3"/>
  <c r="Q119" i="3"/>
  <c r="V118" i="3"/>
  <c r="U118" i="3"/>
  <c r="T118" i="3"/>
  <c r="S118" i="3"/>
  <c r="R118" i="3"/>
  <c r="Q118" i="3"/>
  <c r="V117" i="3"/>
  <c r="U117" i="3"/>
  <c r="T117" i="3"/>
  <c r="S117" i="3"/>
  <c r="R117" i="3"/>
  <c r="Q117" i="3"/>
  <c r="V116" i="3"/>
  <c r="U116" i="3"/>
  <c r="T116" i="3"/>
  <c r="S116" i="3"/>
  <c r="R116" i="3"/>
  <c r="Q116" i="3"/>
  <c r="V115" i="3"/>
  <c r="U115" i="3"/>
  <c r="T115" i="3"/>
  <c r="S115" i="3"/>
  <c r="R115" i="3"/>
  <c r="Q115" i="3"/>
  <c r="V114" i="3"/>
  <c r="U114" i="3"/>
  <c r="T114" i="3"/>
  <c r="S114" i="3"/>
  <c r="R114" i="3"/>
  <c r="Q114" i="3"/>
  <c r="V113" i="3"/>
  <c r="U113" i="3"/>
  <c r="T113" i="3"/>
  <c r="S113" i="3"/>
  <c r="R113" i="3"/>
  <c r="Q113" i="3"/>
  <c r="V112" i="3"/>
  <c r="U112" i="3"/>
  <c r="T112" i="3"/>
  <c r="S112" i="3"/>
  <c r="R112" i="3"/>
  <c r="Q112" i="3"/>
  <c r="V111" i="3"/>
  <c r="U111" i="3"/>
  <c r="T111" i="3"/>
  <c r="S111" i="3"/>
  <c r="R111" i="3"/>
  <c r="Q111" i="3"/>
  <c r="V110" i="3"/>
  <c r="U110" i="3"/>
  <c r="T110" i="3"/>
  <c r="S110" i="3"/>
  <c r="R110" i="3"/>
  <c r="Q110" i="3"/>
  <c r="V109" i="3"/>
  <c r="V103" i="3" s="1"/>
  <c r="U109" i="3"/>
  <c r="T109" i="3"/>
  <c r="S109" i="3"/>
  <c r="R109" i="3"/>
  <c r="R103" i="3" s="1"/>
  <c r="Q109" i="3"/>
  <c r="V108" i="3"/>
  <c r="U108" i="3"/>
  <c r="T108" i="3"/>
  <c r="S108" i="3"/>
  <c r="R108" i="3"/>
  <c r="Q108" i="3"/>
  <c r="V107" i="3"/>
  <c r="U107" i="3"/>
  <c r="T107" i="3"/>
  <c r="S107" i="3"/>
  <c r="R107" i="3"/>
  <c r="Q107" i="3"/>
  <c r="V106" i="3"/>
  <c r="U106" i="3"/>
  <c r="T106" i="3"/>
  <c r="S106" i="3"/>
  <c r="R106" i="3"/>
  <c r="Q106" i="3"/>
  <c r="T105" i="3"/>
  <c r="V99" i="3"/>
  <c r="U99" i="3"/>
  <c r="T99" i="3"/>
  <c r="S99" i="3"/>
  <c r="R99" i="3"/>
  <c r="Q99" i="3"/>
  <c r="V98" i="3"/>
  <c r="U98" i="3"/>
  <c r="T98" i="3"/>
  <c r="S98" i="3"/>
  <c r="R98" i="3"/>
  <c r="Q98" i="3"/>
  <c r="V97" i="3"/>
  <c r="U97" i="3"/>
  <c r="T97" i="3"/>
  <c r="S97" i="3"/>
  <c r="R97" i="3"/>
  <c r="Q97" i="3"/>
  <c r="V96" i="3"/>
  <c r="U96" i="3"/>
  <c r="T96" i="3"/>
  <c r="S96" i="3"/>
  <c r="R96" i="3"/>
  <c r="Q96" i="3"/>
  <c r="V95" i="3"/>
  <c r="U95" i="3"/>
  <c r="T95" i="3"/>
  <c r="S95" i="3"/>
  <c r="R95" i="3"/>
  <c r="Q95" i="3"/>
  <c r="V94" i="3"/>
  <c r="U94" i="3"/>
  <c r="T94" i="3"/>
  <c r="S94" i="3"/>
  <c r="R94" i="3"/>
  <c r="Q94" i="3"/>
  <c r="V93" i="3"/>
  <c r="U93" i="3"/>
  <c r="T93" i="3"/>
  <c r="S93" i="3"/>
  <c r="R93" i="3"/>
  <c r="Q93" i="3"/>
  <c r="V92" i="3"/>
  <c r="U92" i="3"/>
  <c r="T92" i="3"/>
  <c r="S92" i="3"/>
  <c r="R92" i="3"/>
  <c r="Q92" i="3"/>
  <c r="V91" i="3"/>
  <c r="U91" i="3"/>
  <c r="T91" i="3"/>
  <c r="S91" i="3"/>
  <c r="R91" i="3"/>
  <c r="Q91" i="3"/>
  <c r="V89" i="3"/>
  <c r="U89" i="3"/>
  <c r="T89" i="3"/>
  <c r="S89" i="3"/>
  <c r="R89" i="3"/>
  <c r="Q89" i="3"/>
  <c r="V88" i="3"/>
  <c r="U88" i="3"/>
  <c r="T88" i="3"/>
  <c r="S88" i="3"/>
  <c r="R88" i="3"/>
  <c r="Q88" i="3"/>
  <c r="V87" i="3"/>
  <c r="U87" i="3"/>
  <c r="T87" i="3"/>
  <c r="S87" i="3"/>
  <c r="R87" i="3"/>
  <c r="Q87" i="3"/>
  <c r="V86" i="3"/>
  <c r="V81" i="3" s="1"/>
  <c r="U86" i="3"/>
  <c r="U81" i="3" s="1"/>
  <c r="T86" i="3"/>
  <c r="T81" i="3" s="1"/>
  <c r="S86" i="3"/>
  <c r="S81" i="3" s="1"/>
  <c r="R86" i="3"/>
  <c r="R81" i="3" s="1"/>
  <c r="Q86" i="3"/>
  <c r="V85" i="3"/>
  <c r="U85" i="3"/>
  <c r="T85" i="3"/>
  <c r="S85" i="3"/>
  <c r="R85" i="3"/>
  <c r="Q85" i="3"/>
  <c r="V84" i="3"/>
  <c r="U84" i="3"/>
  <c r="T84" i="3"/>
  <c r="S84" i="3"/>
  <c r="R84" i="3"/>
  <c r="Q84" i="3"/>
  <c r="V83" i="3"/>
  <c r="U83" i="3"/>
  <c r="U78" i="3" s="1"/>
  <c r="T83" i="3"/>
  <c r="T78" i="3" s="1"/>
  <c r="S83" i="3"/>
  <c r="S78" i="3" s="1"/>
  <c r="R83" i="3"/>
  <c r="Q83" i="3"/>
  <c r="V76" i="3"/>
  <c r="V31" i="3" s="1"/>
  <c r="U76" i="3"/>
  <c r="U31" i="3" s="1"/>
  <c r="T76" i="3"/>
  <c r="T31" i="3" s="1"/>
  <c r="S76" i="3"/>
  <c r="S31" i="3" s="1"/>
  <c r="R76" i="3"/>
  <c r="R31" i="3" s="1"/>
  <c r="Q76" i="3"/>
  <c r="V75" i="3"/>
  <c r="U75" i="3"/>
  <c r="T75" i="3"/>
  <c r="S75" i="3"/>
  <c r="R75" i="3"/>
  <c r="Q75" i="3"/>
  <c r="V74" i="3"/>
  <c r="V29" i="3" s="1"/>
  <c r="U74" i="3"/>
  <c r="U29" i="3" s="1"/>
  <c r="T74" i="3"/>
  <c r="T29" i="3" s="1"/>
  <c r="S74" i="3"/>
  <c r="S29" i="3" s="1"/>
  <c r="R74" i="3"/>
  <c r="R29" i="3" s="1"/>
  <c r="Q74" i="3"/>
  <c r="V73" i="3"/>
  <c r="U73" i="3"/>
  <c r="T73" i="3"/>
  <c r="S73" i="3"/>
  <c r="R73" i="3"/>
  <c r="Q73" i="3"/>
  <c r="V72" i="3"/>
  <c r="V34" i="3" s="1"/>
  <c r="U72" i="3"/>
  <c r="U34" i="3" s="1"/>
  <c r="T72" i="3"/>
  <c r="T34" i="3" s="1"/>
  <c r="S72" i="3"/>
  <c r="S34" i="3" s="1"/>
  <c r="R72" i="3"/>
  <c r="R34" i="3" s="1"/>
  <c r="Q72" i="3"/>
  <c r="V71" i="3"/>
  <c r="U71" i="3"/>
  <c r="T71" i="3"/>
  <c r="S71" i="3"/>
  <c r="R71" i="3"/>
  <c r="Q71" i="3"/>
  <c r="V70" i="3"/>
  <c r="U70" i="3"/>
  <c r="U35" i="3" s="1"/>
  <c r="T70" i="3"/>
  <c r="T35" i="3" s="1"/>
  <c r="S70" i="3"/>
  <c r="S35" i="3" s="1"/>
  <c r="R70" i="3"/>
  <c r="R35" i="3" s="1"/>
  <c r="Q70" i="3"/>
  <c r="V69" i="3"/>
  <c r="U69" i="3"/>
  <c r="T69" i="3"/>
  <c r="S69" i="3"/>
  <c r="R69" i="3"/>
  <c r="Q69" i="3"/>
  <c r="V68" i="3"/>
  <c r="V32" i="3" s="1"/>
  <c r="U68" i="3"/>
  <c r="U32" i="3" s="1"/>
  <c r="T68" i="3"/>
  <c r="T32" i="3" s="1"/>
  <c r="S68" i="3"/>
  <c r="S32" i="3" s="1"/>
  <c r="R68" i="3"/>
  <c r="R32" i="3" s="1"/>
  <c r="Q68" i="3"/>
  <c r="V67" i="3"/>
  <c r="U67" i="3"/>
  <c r="T67" i="3"/>
  <c r="S67" i="3"/>
  <c r="R67" i="3"/>
  <c r="Q67" i="3"/>
  <c r="V66" i="3"/>
  <c r="U66" i="3"/>
  <c r="T66" i="3"/>
  <c r="S66" i="3"/>
  <c r="R66" i="3"/>
  <c r="Q66" i="3"/>
  <c r="V65" i="3"/>
  <c r="U65" i="3"/>
  <c r="T65" i="3"/>
  <c r="S65" i="3"/>
  <c r="R65" i="3"/>
  <c r="Q65" i="3"/>
  <c r="V64" i="3"/>
  <c r="U64" i="3"/>
  <c r="T64" i="3"/>
  <c r="S64" i="3"/>
  <c r="R64" i="3"/>
  <c r="Q64" i="3"/>
  <c r="V63" i="3"/>
  <c r="U63" i="3"/>
  <c r="T63" i="3"/>
  <c r="S63" i="3"/>
  <c r="R63" i="3"/>
  <c r="Q63" i="3"/>
  <c r="V62" i="3"/>
  <c r="U62" i="3"/>
  <c r="T62" i="3"/>
  <c r="S62" i="3"/>
  <c r="R62" i="3"/>
  <c r="Q62" i="3"/>
  <c r="V61" i="3"/>
  <c r="U61" i="3"/>
  <c r="T61" i="3"/>
  <c r="S61" i="3"/>
  <c r="R61" i="3"/>
  <c r="Q61" i="3"/>
  <c r="V60" i="3"/>
  <c r="U60" i="3"/>
  <c r="T60" i="3"/>
  <c r="S60" i="3"/>
  <c r="R60" i="3"/>
  <c r="Q60" i="3"/>
  <c r="V56" i="3"/>
  <c r="U56" i="3"/>
  <c r="T56" i="3"/>
  <c r="S56" i="3"/>
  <c r="R56" i="3"/>
  <c r="Q56" i="3"/>
  <c r="V55" i="3"/>
  <c r="U55" i="3"/>
  <c r="T55" i="3"/>
  <c r="S55" i="3"/>
  <c r="R55" i="3"/>
  <c r="Q55" i="3"/>
  <c r="V54" i="3"/>
  <c r="U54" i="3"/>
  <c r="T54" i="3"/>
  <c r="S54" i="3"/>
  <c r="R54" i="3"/>
  <c r="Q54" i="3"/>
  <c r="V53" i="3"/>
  <c r="U53" i="3"/>
  <c r="T53" i="3"/>
  <c r="S53" i="3"/>
  <c r="R53" i="3"/>
  <c r="Q53" i="3"/>
  <c r="V52" i="3"/>
  <c r="V25" i="3" s="1"/>
  <c r="U52" i="3"/>
  <c r="U25" i="3" s="1"/>
  <c r="T52" i="3"/>
  <c r="T25" i="3" s="1"/>
  <c r="S52" i="3"/>
  <c r="S25" i="3" s="1"/>
  <c r="R52" i="3"/>
  <c r="R25" i="3" s="1"/>
  <c r="Q52" i="3"/>
  <c r="V51" i="3"/>
  <c r="V26" i="3" s="1"/>
  <c r="U51" i="3"/>
  <c r="U26" i="3" s="1"/>
  <c r="T51" i="3"/>
  <c r="T26" i="3" s="1"/>
  <c r="S51" i="3"/>
  <c r="S26" i="3" s="1"/>
  <c r="R51" i="3"/>
  <c r="R26" i="3" s="1"/>
  <c r="Q51" i="3"/>
  <c r="V50" i="3"/>
  <c r="U50" i="3"/>
  <c r="T50" i="3"/>
  <c r="S50" i="3"/>
  <c r="R50" i="3"/>
  <c r="Q50" i="3"/>
  <c r="V49" i="3"/>
  <c r="U49" i="3"/>
  <c r="T49" i="3"/>
  <c r="S49" i="3"/>
  <c r="R49" i="3"/>
  <c r="Q49" i="3"/>
  <c r="V48" i="3"/>
  <c r="U48" i="3"/>
  <c r="T48" i="3"/>
  <c r="S48" i="3"/>
  <c r="R48" i="3"/>
  <c r="Q48" i="3"/>
  <c r="V47" i="3"/>
  <c r="U47" i="3"/>
  <c r="T47" i="3"/>
  <c r="S47" i="3"/>
  <c r="R47" i="3"/>
  <c r="Q47" i="3"/>
  <c r="V46" i="3"/>
  <c r="U46" i="3"/>
  <c r="T46" i="3"/>
  <c r="S46" i="3"/>
  <c r="R46" i="3"/>
  <c r="Q46" i="3"/>
  <c r="V45" i="3"/>
  <c r="V27" i="3" s="1"/>
  <c r="U45" i="3"/>
  <c r="U27" i="3" s="1"/>
  <c r="T45" i="3"/>
  <c r="T27" i="3" s="1"/>
  <c r="S45" i="3"/>
  <c r="S27" i="3" s="1"/>
  <c r="R45" i="3"/>
  <c r="R27" i="3" s="1"/>
  <c r="Q45" i="3"/>
  <c r="X45" i="3" s="1"/>
  <c r="V44" i="3"/>
  <c r="U44" i="3"/>
  <c r="T44" i="3"/>
  <c r="S44" i="3"/>
  <c r="R44" i="3"/>
  <c r="Q44" i="3"/>
  <c r="V43" i="3"/>
  <c r="U43" i="3"/>
  <c r="T43" i="3"/>
  <c r="S43" i="3"/>
  <c r="R43" i="3"/>
  <c r="Q43" i="3"/>
  <c r="V42" i="3"/>
  <c r="U42" i="3"/>
  <c r="T42" i="3"/>
  <c r="S42" i="3"/>
  <c r="R42" i="3"/>
  <c r="Q42" i="3"/>
  <c r="V35" i="3"/>
  <c r="V22" i="3"/>
  <c r="V17" i="3" s="1"/>
  <c r="U22" i="3"/>
  <c r="U17" i="3" s="1"/>
  <c r="T22" i="3"/>
  <c r="T17" i="3" s="1"/>
  <c r="S22" i="3"/>
  <c r="S17" i="3" s="1"/>
  <c r="R22" i="3"/>
  <c r="R17" i="3" s="1"/>
  <c r="Q22" i="3"/>
  <c r="V21" i="3"/>
  <c r="U21" i="3"/>
  <c r="T21" i="3"/>
  <c r="S21" i="3"/>
  <c r="R21" i="3"/>
  <c r="Q21" i="3"/>
  <c r="V20" i="3"/>
  <c r="U20" i="3"/>
  <c r="T20" i="3"/>
  <c r="S20" i="3"/>
  <c r="R20" i="3"/>
  <c r="Q20" i="3"/>
  <c r="V19" i="3"/>
  <c r="U19" i="3"/>
  <c r="T19" i="3"/>
  <c r="S19" i="3"/>
  <c r="R19" i="3"/>
  <c r="Q19" i="3"/>
  <c r="I274" i="3"/>
  <c r="H274" i="3"/>
  <c r="G274" i="3"/>
  <c r="I272" i="3"/>
  <c r="H272" i="3"/>
  <c r="G272" i="3"/>
  <c r="I270" i="3"/>
  <c r="I268" i="3" s="1"/>
  <c r="I264" i="3" s="1"/>
  <c r="H270" i="3"/>
  <c r="H268" i="3" s="1"/>
  <c r="H264" i="3" s="1"/>
  <c r="G270" i="3"/>
  <c r="I269" i="3"/>
  <c r="I267" i="3" s="1"/>
  <c r="H269" i="3"/>
  <c r="H267" i="3" s="1"/>
  <c r="G269" i="3"/>
  <c r="I266" i="3"/>
  <c r="I265" i="3" s="1"/>
  <c r="H266" i="3"/>
  <c r="H265" i="3" s="1"/>
  <c r="G266" i="3"/>
  <c r="I258" i="3"/>
  <c r="I257" i="3" s="1"/>
  <c r="H258" i="3"/>
  <c r="H257" i="3" s="1"/>
  <c r="G258" i="3"/>
  <c r="I256" i="3"/>
  <c r="H256" i="3"/>
  <c r="G256" i="3"/>
  <c r="I255" i="3"/>
  <c r="I254" i="3" s="1"/>
  <c r="H255" i="3"/>
  <c r="H254" i="3" s="1"/>
  <c r="G255" i="3"/>
  <c r="I252" i="3"/>
  <c r="I250" i="3" s="1"/>
  <c r="H252" i="3"/>
  <c r="H250" i="3" s="1"/>
  <c r="G252" i="3"/>
  <c r="I248" i="3"/>
  <c r="I247" i="3" s="1"/>
  <c r="H248" i="3"/>
  <c r="H247" i="3" s="1"/>
  <c r="G248" i="3"/>
  <c r="J248" i="3" s="1"/>
  <c r="I246" i="3"/>
  <c r="I243" i="3" s="1"/>
  <c r="I241" i="3" s="1"/>
  <c r="H246" i="3"/>
  <c r="H243" i="3" s="1"/>
  <c r="H241" i="3" s="1"/>
  <c r="G246" i="3"/>
  <c r="I245" i="3"/>
  <c r="H245" i="3"/>
  <c r="G245" i="3"/>
  <c r="I244" i="3"/>
  <c r="H244" i="3"/>
  <c r="G244" i="3"/>
  <c r="I238" i="3"/>
  <c r="I236" i="3" s="1"/>
  <c r="H238" i="3"/>
  <c r="H236" i="3" s="1"/>
  <c r="G238" i="3"/>
  <c r="J238" i="3" s="1"/>
  <c r="I234" i="3"/>
  <c r="H234" i="3"/>
  <c r="G234" i="3"/>
  <c r="I233" i="3"/>
  <c r="H233" i="3"/>
  <c r="G233" i="3"/>
  <c r="I232" i="3"/>
  <c r="H232" i="3"/>
  <c r="G232" i="3"/>
  <c r="I231" i="3"/>
  <c r="H231" i="3"/>
  <c r="G231" i="3"/>
  <c r="I230" i="3"/>
  <c r="H230" i="3"/>
  <c r="G230" i="3"/>
  <c r="I229" i="3"/>
  <c r="H229" i="3"/>
  <c r="G229" i="3"/>
  <c r="I228" i="3"/>
  <c r="I225" i="3" s="1"/>
  <c r="I180" i="3" s="1"/>
  <c r="I279" i="3" s="1"/>
  <c r="H228" i="3"/>
  <c r="G228" i="3"/>
  <c r="I226" i="3"/>
  <c r="H226" i="3"/>
  <c r="G226" i="3"/>
  <c r="J226" i="3" s="1"/>
  <c r="I223" i="3"/>
  <c r="I222" i="3" s="1"/>
  <c r="H223" i="3"/>
  <c r="H222" i="3" s="1"/>
  <c r="G223" i="3"/>
  <c r="I221" i="3"/>
  <c r="I208" i="3" s="1"/>
  <c r="H221" i="3"/>
  <c r="H208" i="3" s="1"/>
  <c r="G221" i="3"/>
  <c r="I220" i="3"/>
  <c r="H220" i="3"/>
  <c r="G220" i="3"/>
  <c r="I219" i="3"/>
  <c r="I207" i="3" s="1"/>
  <c r="I177" i="3" s="1"/>
  <c r="H219" i="3"/>
  <c r="H207" i="3" s="1"/>
  <c r="H177" i="3" s="1"/>
  <c r="G219" i="3"/>
  <c r="I217" i="3"/>
  <c r="H217" i="3"/>
  <c r="G217" i="3"/>
  <c r="I212" i="3"/>
  <c r="H212" i="3"/>
  <c r="G212" i="3"/>
  <c r="I211" i="3"/>
  <c r="H211" i="3"/>
  <c r="G211" i="3"/>
  <c r="I210" i="3"/>
  <c r="H210" i="3"/>
  <c r="G210" i="3"/>
  <c r="I209" i="3"/>
  <c r="H209" i="3"/>
  <c r="G209" i="3"/>
  <c r="I176" i="3"/>
  <c r="H176" i="3"/>
  <c r="I204" i="3"/>
  <c r="H204" i="3"/>
  <c r="G204" i="3"/>
  <c r="I203" i="3"/>
  <c r="H203" i="3"/>
  <c r="G203" i="3"/>
  <c r="I202" i="3"/>
  <c r="H202" i="3"/>
  <c r="G202" i="3"/>
  <c r="I201" i="3"/>
  <c r="I184" i="3" s="1"/>
  <c r="I175" i="3" s="1"/>
  <c r="H201" i="3"/>
  <c r="H184" i="3" s="1"/>
  <c r="H175" i="3" s="1"/>
  <c r="G201" i="3"/>
  <c r="I200" i="3"/>
  <c r="H200" i="3"/>
  <c r="G200" i="3"/>
  <c r="I199" i="3"/>
  <c r="H199" i="3"/>
  <c r="G199" i="3"/>
  <c r="I198" i="3"/>
  <c r="H198" i="3"/>
  <c r="G198" i="3"/>
  <c r="I197" i="3"/>
  <c r="H197" i="3"/>
  <c r="G197" i="3"/>
  <c r="I195" i="3"/>
  <c r="H195" i="3"/>
  <c r="G195" i="3"/>
  <c r="I194" i="3"/>
  <c r="H194" i="3"/>
  <c r="G194" i="3"/>
  <c r="I193" i="3"/>
  <c r="H193" i="3"/>
  <c r="G193" i="3"/>
  <c r="I192" i="3"/>
  <c r="H192" i="3"/>
  <c r="G192" i="3"/>
  <c r="I191" i="3"/>
  <c r="I185" i="3" s="1"/>
  <c r="I178" i="3" s="1"/>
  <c r="H191" i="3"/>
  <c r="H185" i="3" s="1"/>
  <c r="H178" i="3" s="1"/>
  <c r="G191" i="3"/>
  <c r="I190" i="3"/>
  <c r="H190" i="3"/>
  <c r="G190" i="3"/>
  <c r="I189" i="3"/>
  <c r="H189" i="3"/>
  <c r="G189" i="3"/>
  <c r="I188" i="3"/>
  <c r="H188" i="3"/>
  <c r="G188" i="3"/>
  <c r="I187" i="3"/>
  <c r="H187" i="3"/>
  <c r="G187" i="3"/>
  <c r="I181" i="3"/>
  <c r="H181" i="3"/>
  <c r="I173" i="3"/>
  <c r="H173" i="3"/>
  <c r="G173" i="3"/>
  <c r="J173" i="3" s="1"/>
  <c r="I171" i="3"/>
  <c r="H171" i="3"/>
  <c r="G171" i="3"/>
  <c r="I170" i="3"/>
  <c r="I157" i="3" s="1"/>
  <c r="H170" i="3"/>
  <c r="H157" i="3" s="1"/>
  <c r="G170" i="3"/>
  <c r="I169" i="3"/>
  <c r="H169" i="3"/>
  <c r="G169" i="3"/>
  <c r="I158" i="3"/>
  <c r="G158" i="3"/>
  <c r="I165" i="3"/>
  <c r="H165" i="3"/>
  <c r="G165" i="3"/>
  <c r="I164" i="3"/>
  <c r="H164" i="3"/>
  <c r="G164" i="3"/>
  <c r="I163" i="3"/>
  <c r="H163" i="3"/>
  <c r="G163" i="3"/>
  <c r="I162" i="3"/>
  <c r="H162" i="3"/>
  <c r="G162" i="3"/>
  <c r="I160" i="3"/>
  <c r="H160" i="3"/>
  <c r="G160" i="3"/>
  <c r="I159" i="3"/>
  <c r="H159" i="3"/>
  <c r="G159" i="3"/>
  <c r="H158" i="3"/>
  <c r="I155" i="3"/>
  <c r="H155" i="3"/>
  <c r="G155" i="3"/>
  <c r="I154" i="3"/>
  <c r="H154" i="3"/>
  <c r="G154" i="3"/>
  <c r="I153" i="3"/>
  <c r="H153" i="3"/>
  <c r="G153" i="3"/>
  <c r="I152" i="3"/>
  <c r="H152" i="3"/>
  <c r="H148" i="3" s="1"/>
  <c r="G152" i="3"/>
  <c r="I151" i="3"/>
  <c r="H151" i="3"/>
  <c r="G151" i="3"/>
  <c r="I150" i="3"/>
  <c r="H150" i="3"/>
  <c r="G150" i="3"/>
  <c r="I149" i="3"/>
  <c r="H149" i="3"/>
  <c r="G149" i="3"/>
  <c r="I148" i="3"/>
  <c r="I146" i="3"/>
  <c r="H146" i="3"/>
  <c r="G146" i="3"/>
  <c r="I145" i="3"/>
  <c r="H145" i="3"/>
  <c r="G145" i="3"/>
  <c r="I144" i="3"/>
  <c r="H144" i="3"/>
  <c r="G144" i="3"/>
  <c r="I143" i="3"/>
  <c r="H143" i="3"/>
  <c r="G143" i="3"/>
  <c r="I141" i="3"/>
  <c r="H141" i="3"/>
  <c r="G141" i="3"/>
  <c r="I140" i="3"/>
  <c r="H140" i="3"/>
  <c r="G140" i="3"/>
  <c r="I139" i="3"/>
  <c r="H139" i="3"/>
  <c r="G139" i="3"/>
  <c r="I138" i="3"/>
  <c r="I102" i="3" s="1"/>
  <c r="H138" i="3"/>
  <c r="H102" i="3" s="1"/>
  <c r="G138" i="3"/>
  <c r="I137" i="3"/>
  <c r="H137" i="3"/>
  <c r="G137" i="3"/>
  <c r="I136" i="3"/>
  <c r="I105" i="3" s="1"/>
  <c r="H136" i="3"/>
  <c r="H105" i="3" s="1"/>
  <c r="G136" i="3"/>
  <c r="I135" i="3"/>
  <c r="H135" i="3"/>
  <c r="G135" i="3"/>
  <c r="I134" i="3"/>
  <c r="I104" i="3" s="1"/>
  <c r="H134" i="3"/>
  <c r="H101" i="3" s="1"/>
  <c r="G134" i="3"/>
  <c r="I133" i="3"/>
  <c r="H133" i="3"/>
  <c r="G133" i="3"/>
  <c r="I132" i="3"/>
  <c r="H132" i="3"/>
  <c r="G132" i="3"/>
  <c r="I131" i="3"/>
  <c r="H131" i="3"/>
  <c r="G131" i="3"/>
  <c r="I130" i="3"/>
  <c r="H130" i="3"/>
  <c r="G130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G93" i="3"/>
  <c r="I92" i="3"/>
  <c r="H92" i="3"/>
  <c r="G92" i="3"/>
  <c r="I91" i="3"/>
  <c r="H91" i="3"/>
  <c r="G91" i="3"/>
  <c r="I89" i="3"/>
  <c r="H89" i="3"/>
  <c r="G89" i="3"/>
  <c r="I88" i="3"/>
  <c r="H88" i="3"/>
  <c r="G88" i="3"/>
  <c r="I87" i="3"/>
  <c r="H87" i="3"/>
  <c r="G87" i="3"/>
  <c r="I86" i="3"/>
  <c r="I81" i="3" s="1"/>
  <c r="H86" i="3"/>
  <c r="H81" i="3" s="1"/>
  <c r="G86" i="3"/>
  <c r="I85" i="3"/>
  <c r="H85" i="3"/>
  <c r="G85" i="3"/>
  <c r="I84" i="3"/>
  <c r="H84" i="3"/>
  <c r="G84" i="3"/>
  <c r="I83" i="3"/>
  <c r="H83" i="3"/>
  <c r="G83" i="3"/>
  <c r="I76" i="3"/>
  <c r="I31" i="3" s="1"/>
  <c r="H76" i="3"/>
  <c r="H31" i="3" s="1"/>
  <c r="G76" i="3"/>
  <c r="I75" i="3"/>
  <c r="H75" i="3"/>
  <c r="G75" i="3"/>
  <c r="I74" i="3"/>
  <c r="I29" i="3" s="1"/>
  <c r="H74" i="3"/>
  <c r="H29" i="3" s="1"/>
  <c r="G74" i="3"/>
  <c r="I73" i="3"/>
  <c r="H73" i="3"/>
  <c r="G73" i="3"/>
  <c r="I72" i="3"/>
  <c r="I34" i="3" s="1"/>
  <c r="H72" i="3"/>
  <c r="H34" i="3" s="1"/>
  <c r="G72" i="3"/>
  <c r="I71" i="3"/>
  <c r="H71" i="3"/>
  <c r="G71" i="3"/>
  <c r="I70" i="3"/>
  <c r="I35" i="3" s="1"/>
  <c r="H70" i="3"/>
  <c r="H35" i="3" s="1"/>
  <c r="G70" i="3"/>
  <c r="I69" i="3"/>
  <c r="H69" i="3"/>
  <c r="G69" i="3"/>
  <c r="I68" i="3"/>
  <c r="I32" i="3" s="1"/>
  <c r="H68" i="3"/>
  <c r="H32" i="3" s="1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6" i="3"/>
  <c r="H56" i="3"/>
  <c r="G56" i="3"/>
  <c r="I55" i="3"/>
  <c r="H55" i="3"/>
  <c r="G55" i="3"/>
  <c r="I54" i="3"/>
  <c r="H54" i="3"/>
  <c r="G54" i="3"/>
  <c r="I53" i="3"/>
  <c r="H53" i="3"/>
  <c r="G53" i="3"/>
  <c r="I52" i="3"/>
  <c r="I25" i="3" s="1"/>
  <c r="H52" i="3"/>
  <c r="H25" i="3" s="1"/>
  <c r="G52" i="3"/>
  <c r="I51" i="3"/>
  <c r="I26" i="3" s="1"/>
  <c r="H51" i="3"/>
  <c r="H26" i="3" s="1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I27" i="3" s="1"/>
  <c r="H45" i="3"/>
  <c r="I44" i="3"/>
  <c r="H44" i="3"/>
  <c r="G44" i="3"/>
  <c r="I43" i="3"/>
  <c r="H43" i="3"/>
  <c r="G43" i="3"/>
  <c r="I42" i="3"/>
  <c r="H42" i="3"/>
  <c r="G42" i="3"/>
  <c r="I22" i="3"/>
  <c r="I17" i="3" s="1"/>
  <c r="H22" i="3"/>
  <c r="H17" i="3" s="1"/>
  <c r="G22" i="3"/>
  <c r="I21" i="3"/>
  <c r="H21" i="3"/>
  <c r="G21" i="3"/>
  <c r="I20" i="3"/>
  <c r="H20" i="3"/>
  <c r="G20" i="3"/>
  <c r="I19" i="3"/>
  <c r="H19" i="3"/>
  <c r="G19" i="3"/>
  <c r="H27" i="3" l="1"/>
  <c r="T225" i="3"/>
  <c r="T180" i="3" s="1"/>
  <c r="T279" i="3" s="1"/>
  <c r="W38" i="3"/>
  <c r="U225" i="3"/>
  <c r="U180" i="3" s="1"/>
  <c r="U279" i="3" s="1"/>
  <c r="H16" i="3"/>
  <c r="I16" i="3"/>
  <c r="W253" i="3"/>
  <c r="G208" i="3"/>
  <c r="X208" i="3" s="1"/>
  <c r="G267" i="3"/>
  <c r="Q225" i="3"/>
  <c r="X233" i="3"/>
  <c r="Q236" i="3"/>
  <c r="W238" i="3"/>
  <c r="G16" i="3"/>
  <c r="G25" i="3"/>
  <c r="G148" i="3"/>
  <c r="Q35" i="3"/>
  <c r="W36" i="3"/>
  <c r="W227" i="3"/>
  <c r="L351" i="1"/>
  <c r="R78" i="3"/>
  <c r="H225" i="3"/>
  <c r="H180" i="3" s="1"/>
  <c r="H279" i="3" s="1"/>
  <c r="V78" i="3"/>
  <c r="S103" i="3"/>
  <c r="U103" i="3"/>
  <c r="T103" i="3"/>
  <c r="V186" i="3"/>
  <c r="V179" i="3" s="1"/>
  <c r="R147" i="3"/>
  <c r="V147" i="3"/>
  <c r="R374" i="1"/>
  <c r="T183" i="3"/>
  <c r="T186" i="3"/>
  <c r="T179" i="3" s="1"/>
  <c r="U224" i="3"/>
  <c r="S271" i="3"/>
  <c r="S263" i="3" s="1"/>
  <c r="X42" i="3"/>
  <c r="X44" i="3"/>
  <c r="X107" i="3"/>
  <c r="X109" i="3"/>
  <c r="X111" i="3"/>
  <c r="X113" i="3"/>
  <c r="X115" i="3"/>
  <c r="X117" i="3"/>
  <c r="X123" i="3"/>
  <c r="X125" i="3"/>
  <c r="X127" i="3"/>
  <c r="X129" i="3"/>
  <c r="X131" i="3"/>
  <c r="X133" i="3"/>
  <c r="X135" i="3"/>
  <c r="X137" i="3"/>
  <c r="X139" i="3"/>
  <c r="X141" i="3"/>
  <c r="U186" i="3"/>
  <c r="U179" i="3" s="1"/>
  <c r="R224" i="3"/>
  <c r="V16" i="3"/>
  <c r="X47" i="3"/>
  <c r="X49" i="3"/>
  <c r="X62" i="3"/>
  <c r="X64" i="3"/>
  <c r="X66" i="3"/>
  <c r="X68" i="3"/>
  <c r="X70" i="3"/>
  <c r="X72" i="3"/>
  <c r="X74" i="3"/>
  <c r="X76" i="3"/>
  <c r="S77" i="3"/>
  <c r="X88" i="3"/>
  <c r="X91" i="3"/>
  <c r="X93" i="3"/>
  <c r="R271" i="3"/>
  <c r="R263" i="3" s="1"/>
  <c r="V271" i="3"/>
  <c r="V263" i="3" s="1"/>
  <c r="X146" i="3"/>
  <c r="V142" i="3"/>
  <c r="S142" i="3"/>
  <c r="L343" i="1"/>
  <c r="L374" i="1"/>
  <c r="R186" i="3"/>
  <c r="R179" i="3" s="1"/>
  <c r="X209" i="3"/>
  <c r="X210" i="3"/>
  <c r="X211" i="3"/>
  <c r="X212" i="3"/>
  <c r="X217" i="3"/>
  <c r="Q207" i="3"/>
  <c r="X219" i="3"/>
  <c r="X220" i="3"/>
  <c r="X221" i="3"/>
  <c r="Q222" i="3"/>
  <c r="X223" i="3"/>
  <c r="X226" i="3"/>
  <c r="X228" i="3"/>
  <c r="X229" i="3"/>
  <c r="X230" i="3"/>
  <c r="X231" i="3"/>
  <c r="X232" i="3"/>
  <c r="X234" i="3"/>
  <c r="X238" i="3"/>
  <c r="Q241" i="3"/>
  <c r="X244" i="3"/>
  <c r="X245" i="3"/>
  <c r="X246" i="3"/>
  <c r="X248" i="3"/>
  <c r="X252" i="3"/>
  <c r="Q265" i="3"/>
  <c r="X266" i="3"/>
  <c r="X253" i="3"/>
  <c r="X18" i="3"/>
  <c r="X38" i="3"/>
  <c r="X40" i="3"/>
  <c r="X227" i="3"/>
  <c r="G250" i="3"/>
  <c r="G268" i="3"/>
  <c r="X43" i="3"/>
  <c r="X46" i="3"/>
  <c r="X48" i="3"/>
  <c r="X50" i="3"/>
  <c r="X51" i="3"/>
  <c r="X52" i="3"/>
  <c r="X53" i="3"/>
  <c r="X54" i="3"/>
  <c r="X55" i="3"/>
  <c r="X56" i="3"/>
  <c r="X60" i="3"/>
  <c r="X61" i="3"/>
  <c r="X63" i="3"/>
  <c r="X65" i="3"/>
  <c r="X67" i="3"/>
  <c r="X69" i="3"/>
  <c r="X71" i="3"/>
  <c r="X73" i="3"/>
  <c r="X75" i="3"/>
  <c r="X83" i="3"/>
  <c r="X84" i="3"/>
  <c r="X85" i="3"/>
  <c r="Q81" i="3"/>
  <c r="X86" i="3"/>
  <c r="X87" i="3"/>
  <c r="X89" i="3"/>
  <c r="X92" i="3"/>
  <c r="X94" i="3"/>
  <c r="X95" i="3"/>
  <c r="X96" i="3"/>
  <c r="X97" i="3"/>
  <c r="X98" i="3"/>
  <c r="X99" i="3"/>
  <c r="X106" i="3"/>
  <c r="X108" i="3"/>
  <c r="X110" i="3"/>
  <c r="X112" i="3"/>
  <c r="X114" i="3"/>
  <c r="X116" i="3"/>
  <c r="X118" i="3"/>
  <c r="X119" i="3"/>
  <c r="X120" i="3"/>
  <c r="X124" i="3"/>
  <c r="X126" i="3"/>
  <c r="X128" i="3"/>
  <c r="X130" i="3"/>
  <c r="X132" i="3"/>
  <c r="X134" i="3"/>
  <c r="X136" i="3"/>
  <c r="X138" i="3"/>
  <c r="X140" i="3"/>
  <c r="X143" i="3"/>
  <c r="X144" i="3"/>
  <c r="X145" i="3"/>
  <c r="X19" i="3"/>
  <c r="X20" i="3"/>
  <c r="X21" i="3"/>
  <c r="X22" i="3"/>
  <c r="X149" i="3"/>
  <c r="X150" i="3"/>
  <c r="X151" i="3"/>
  <c r="Q148" i="3"/>
  <c r="X152" i="3"/>
  <c r="X153" i="3"/>
  <c r="X154" i="3"/>
  <c r="X155" i="3"/>
  <c r="X159" i="3"/>
  <c r="X160" i="3"/>
  <c r="X162" i="3"/>
  <c r="X163" i="3"/>
  <c r="X164" i="3"/>
  <c r="X165" i="3"/>
  <c r="X158" i="3"/>
  <c r="X169" i="3"/>
  <c r="Q157" i="3"/>
  <c r="X170" i="3"/>
  <c r="X171" i="3"/>
  <c r="Q156" i="3"/>
  <c r="X173" i="3"/>
  <c r="X182" i="3"/>
  <c r="X187" i="3"/>
  <c r="X188" i="3"/>
  <c r="Q186" i="3"/>
  <c r="X189" i="3"/>
  <c r="X190" i="3"/>
  <c r="Q185" i="3"/>
  <c r="X191" i="3"/>
  <c r="X192" i="3"/>
  <c r="X193" i="3"/>
  <c r="X194" i="3"/>
  <c r="X195" i="3"/>
  <c r="X197" i="3"/>
  <c r="X198" i="3"/>
  <c r="X199" i="3"/>
  <c r="X200" i="3"/>
  <c r="Q184" i="3"/>
  <c r="X201" i="3"/>
  <c r="X202" i="3"/>
  <c r="X203" i="3"/>
  <c r="S186" i="3"/>
  <c r="S179" i="3" s="1"/>
  <c r="X204" i="3"/>
  <c r="Q254" i="3"/>
  <c r="X255" i="3"/>
  <c r="X256" i="3"/>
  <c r="X258" i="3"/>
  <c r="X269" i="3"/>
  <c r="X270" i="3"/>
  <c r="X272" i="3"/>
  <c r="Q271" i="3"/>
  <c r="X274" i="3"/>
  <c r="U271" i="3"/>
  <c r="U263" i="3" s="1"/>
  <c r="X218" i="3"/>
  <c r="X36" i="3"/>
  <c r="X82" i="3"/>
  <c r="T77" i="3"/>
  <c r="Q250" i="3"/>
  <c r="R24" i="3"/>
  <c r="R277" i="3" s="1"/>
  <c r="V24" i="3"/>
  <c r="V277" i="3" s="1"/>
  <c r="S24" i="3"/>
  <c r="S277" i="3" s="1"/>
  <c r="T242" i="3"/>
  <c r="T240" i="3" s="1"/>
  <c r="T24" i="3"/>
  <c r="T277" i="3" s="1"/>
  <c r="S79" i="3"/>
  <c r="U77" i="3"/>
  <c r="U104" i="3"/>
  <c r="U242" i="3"/>
  <c r="U240" i="3" s="1"/>
  <c r="T271" i="3"/>
  <c r="T263" i="3" s="1"/>
  <c r="T79" i="3"/>
  <c r="R80" i="3"/>
  <c r="R278" i="3" s="1"/>
  <c r="V80" i="3"/>
  <c r="V278" i="3" s="1"/>
  <c r="R77" i="3"/>
  <c r="V77" i="3"/>
  <c r="R142" i="3"/>
  <c r="T147" i="3"/>
  <c r="T156" i="3"/>
  <c r="S183" i="3"/>
  <c r="R242" i="3"/>
  <c r="R240" i="3" s="1"/>
  <c r="V242" i="3"/>
  <c r="V240" i="3" s="1"/>
  <c r="U80" i="3"/>
  <c r="H78" i="3"/>
  <c r="I78" i="3"/>
  <c r="U23" i="3"/>
  <c r="U24" i="3"/>
  <c r="U277" i="3" s="1"/>
  <c r="U79" i="3"/>
  <c r="S80" i="3"/>
  <c r="R79" i="3"/>
  <c r="V79" i="3"/>
  <c r="T80" i="3"/>
  <c r="S147" i="3"/>
  <c r="S156" i="3"/>
  <c r="Q242" i="3"/>
  <c r="T224" i="3"/>
  <c r="R156" i="3"/>
  <c r="V156" i="3"/>
  <c r="V183" i="3"/>
  <c r="R23" i="3"/>
  <c r="S23" i="3"/>
  <c r="R183" i="3"/>
  <c r="S224" i="3"/>
  <c r="S242" i="3"/>
  <c r="S240" i="3" s="1"/>
  <c r="Q25" i="3"/>
  <c r="U156" i="3"/>
  <c r="T23" i="3"/>
  <c r="V23" i="3"/>
  <c r="H156" i="3"/>
  <c r="L232" i="1"/>
  <c r="L328" i="1"/>
  <c r="L302" i="1"/>
  <c r="L138" i="1"/>
  <c r="L68" i="1"/>
  <c r="U183" i="3"/>
  <c r="Q257" i="3"/>
  <c r="G105" i="3"/>
  <c r="G185" i="3"/>
  <c r="Q24" i="3"/>
  <c r="Q247" i="3"/>
  <c r="I156" i="3"/>
  <c r="G257" i="3"/>
  <c r="R359" i="1"/>
  <c r="R18" i="1"/>
  <c r="G156" i="3"/>
  <c r="R336" i="1"/>
  <c r="Q77" i="3"/>
  <c r="R343" i="1"/>
  <c r="R328" i="1"/>
  <c r="R299" i="1"/>
  <c r="R224" i="1"/>
  <c r="G34" i="3"/>
  <c r="Q27" i="3"/>
  <c r="Q26" i="3"/>
  <c r="Q32" i="3"/>
  <c r="Q34" i="3"/>
  <c r="Q29" i="3"/>
  <c r="Q31" i="3"/>
  <c r="Q78" i="3"/>
  <c r="Q79" i="3"/>
  <c r="Q80" i="3"/>
  <c r="Q101" i="3"/>
  <c r="Q105" i="3"/>
  <c r="Q102" i="3"/>
  <c r="Q177" i="3"/>
  <c r="Q180" i="3"/>
  <c r="Q224" i="3"/>
  <c r="Q267" i="3"/>
  <c r="Q268" i="3"/>
  <c r="Q206" i="3"/>
  <c r="Q17" i="3"/>
  <c r="L243" i="1"/>
  <c r="Q103" i="3"/>
  <c r="R179" i="1"/>
  <c r="R138" i="1"/>
  <c r="Q23" i="3"/>
  <c r="R68" i="1"/>
  <c r="Q16" i="3"/>
  <c r="R302" i="1"/>
  <c r="G247" i="3"/>
  <c r="J247" i="3" s="1"/>
  <c r="H104" i="3"/>
  <c r="R16" i="3"/>
  <c r="T16" i="3"/>
  <c r="Q100" i="3"/>
  <c r="S100" i="3"/>
  <c r="U100" i="3"/>
  <c r="S104" i="3"/>
  <c r="S101" i="3"/>
  <c r="S16" i="3"/>
  <c r="U16" i="3"/>
  <c r="R100" i="3"/>
  <c r="T100" i="3"/>
  <c r="V100" i="3"/>
  <c r="R104" i="3"/>
  <c r="R101" i="3"/>
  <c r="T104" i="3"/>
  <c r="T101" i="3"/>
  <c r="V104" i="3"/>
  <c r="V101" i="3"/>
  <c r="G24" i="3"/>
  <c r="I24" i="3"/>
  <c r="H77" i="3"/>
  <c r="H186" i="3"/>
  <c r="H179" i="3" s="1"/>
  <c r="I186" i="3"/>
  <c r="I179" i="3" s="1"/>
  <c r="G77" i="3"/>
  <c r="I77" i="3"/>
  <c r="G23" i="3"/>
  <c r="I23" i="3"/>
  <c r="H24" i="3"/>
  <c r="H23" i="3"/>
  <c r="H205" i="3"/>
  <c r="R205" i="3"/>
  <c r="T205" i="3"/>
  <c r="V205" i="3"/>
  <c r="G205" i="3"/>
  <c r="I205" i="3"/>
  <c r="Q205" i="3"/>
  <c r="S205" i="3"/>
  <c r="U205" i="3"/>
  <c r="G100" i="3"/>
  <c r="I100" i="3"/>
  <c r="H100" i="3"/>
  <c r="Q104" i="3"/>
  <c r="V224" i="3"/>
  <c r="T142" i="3"/>
  <c r="G104" i="3"/>
  <c r="G102" i="3"/>
  <c r="Q183" i="3"/>
  <c r="G17" i="3"/>
  <c r="G78" i="3"/>
  <c r="G181" i="3"/>
  <c r="Q147" i="3"/>
  <c r="Q142" i="3"/>
  <c r="U147" i="3"/>
  <c r="U142" i="3"/>
  <c r="I103" i="3"/>
  <c r="G184" i="3"/>
  <c r="G186" i="3"/>
  <c r="G157" i="3"/>
  <c r="G236" i="3"/>
  <c r="G265" i="3"/>
  <c r="G27" i="3"/>
  <c r="G26" i="3"/>
  <c r="G32" i="3"/>
  <c r="G35" i="3"/>
  <c r="G29" i="3"/>
  <c r="G31" i="3"/>
  <c r="G81" i="3"/>
  <c r="H183" i="3"/>
  <c r="G183" i="3"/>
  <c r="I183" i="3"/>
  <c r="H224" i="3"/>
  <c r="H242" i="3"/>
  <c r="G243" i="3"/>
  <c r="G271" i="3"/>
  <c r="I271" i="3"/>
  <c r="I263" i="3" s="1"/>
  <c r="H271" i="3"/>
  <c r="H263" i="3" s="1"/>
  <c r="I142" i="3"/>
  <c r="H147" i="3"/>
  <c r="G147" i="3"/>
  <c r="I147" i="3"/>
  <c r="H79" i="3"/>
  <c r="G80" i="3"/>
  <c r="I80" i="3"/>
  <c r="H142" i="3"/>
  <c r="G142" i="3"/>
  <c r="G176" i="3"/>
  <c r="G207" i="3"/>
  <c r="G222" i="3"/>
  <c r="G254" i="3"/>
  <c r="G225" i="3"/>
  <c r="X225" i="3" s="1"/>
  <c r="G79" i="3"/>
  <c r="I79" i="3"/>
  <c r="H80" i="3"/>
  <c r="G103" i="3"/>
  <c r="H103" i="3"/>
  <c r="G224" i="3"/>
  <c r="I224" i="3"/>
  <c r="G242" i="3"/>
  <c r="I242" i="3"/>
  <c r="G101" i="3"/>
  <c r="I101" i="3"/>
  <c r="X206" i="3" l="1"/>
  <c r="W206" i="3"/>
  <c r="Q175" i="3"/>
  <c r="G264" i="3"/>
  <c r="Q179" i="3"/>
  <c r="L373" i="1"/>
  <c r="Y374" i="1"/>
  <c r="U278" i="3"/>
  <c r="S278" i="3"/>
  <c r="T278" i="3"/>
  <c r="H278" i="3"/>
  <c r="X105" i="3"/>
  <c r="I278" i="3"/>
  <c r="X205" i="3"/>
  <c r="X29" i="3"/>
  <c r="X27" i="3"/>
  <c r="Q278" i="3"/>
  <c r="X35" i="3"/>
  <c r="X142" i="3"/>
  <c r="X100" i="3"/>
  <c r="X16" i="3"/>
  <c r="X23" i="3"/>
  <c r="X268" i="3"/>
  <c r="X224" i="3"/>
  <c r="X80" i="3"/>
  <c r="X78" i="3"/>
  <c r="X32" i="3"/>
  <c r="X77" i="3"/>
  <c r="X24" i="3"/>
  <c r="X243" i="3"/>
  <c r="X236" i="3"/>
  <c r="X147" i="3"/>
  <c r="X183" i="3"/>
  <c r="X104" i="3"/>
  <c r="X103" i="3"/>
  <c r="X17" i="3"/>
  <c r="X267" i="3"/>
  <c r="X102" i="3"/>
  <c r="X101" i="3"/>
  <c r="X79" i="3"/>
  <c r="X31" i="3"/>
  <c r="X34" i="3"/>
  <c r="X26" i="3"/>
  <c r="X247" i="3"/>
  <c r="X257" i="3"/>
  <c r="X25" i="3"/>
  <c r="X242" i="3"/>
  <c r="X250" i="3"/>
  <c r="X254" i="3"/>
  <c r="Q178" i="3"/>
  <c r="X185" i="3"/>
  <c r="X156" i="3"/>
  <c r="X271" i="3"/>
  <c r="X184" i="3"/>
  <c r="X186" i="3"/>
  <c r="X181" i="3"/>
  <c r="X157" i="3"/>
  <c r="X148" i="3"/>
  <c r="X81" i="3"/>
  <c r="X207" i="3"/>
  <c r="X265" i="3"/>
  <c r="X222" i="3"/>
  <c r="T174" i="3"/>
  <c r="T276" i="3" s="1"/>
  <c r="S174" i="3"/>
  <c r="S276" i="3" s="1"/>
  <c r="R174" i="3"/>
  <c r="R276" i="3" s="1"/>
  <c r="I277" i="3"/>
  <c r="H277" i="3"/>
  <c r="U174" i="3"/>
  <c r="U276" i="3" s="1"/>
  <c r="Q263" i="3"/>
  <c r="G178" i="3"/>
  <c r="Q176" i="3"/>
  <c r="Q240" i="3"/>
  <c r="Q264" i="3"/>
  <c r="G177" i="3"/>
  <c r="Q279" i="3"/>
  <c r="G175" i="3"/>
  <c r="G179" i="3"/>
  <c r="G241" i="3"/>
  <c r="Q174" i="3"/>
  <c r="V174" i="3"/>
  <c r="V276" i="3" s="1"/>
  <c r="H174" i="3"/>
  <c r="I240" i="3"/>
  <c r="H240" i="3"/>
  <c r="G240" i="3"/>
  <c r="G263" i="3"/>
  <c r="I174" i="3"/>
  <c r="G180" i="3"/>
  <c r="X180" i="3" s="1"/>
  <c r="G174" i="3"/>
  <c r="G278" i="3" l="1"/>
  <c r="G277" i="3"/>
  <c r="X175" i="3"/>
  <c r="X174" i="3"/>
  <c r="Q277" i="3"/>
  <c r="X264" i="3"/>
  <c r="X176" i="3"/>
  <c r="X263" i="3"/>
  <c r="X179" i="3"/>
  <c r="X240" i="3"/>
  <c r="X241" i="3"/>
  <c r="X278" i="3" s="1"/>
  <c r="X178" i="3"/>
  <c r="X177" i="3"/>
  <c r="Q276" i="3"/>
  <c r="H276" i="3"/>
  <c r="I276" i="3"/>
  <c r="G276" i="3"/>
  <c r="G279" i="3"/>
  <c r="X279" i="3" s="1"/>
  <c r="X276" i="3" l="1"/>
  <c r="X277" i="3"/>
  <c r="E232" i="1"/>
  <c r="W361" i="1" l="1"/>
  <c r="V361" i="1"/>
  <c r="U361" i="1"/>
  <c r="T361" i="1"/>
  <c r="S361" i="1"/>
  <c r="R361" i="1"/>
  <c r="J361" i="1"/>
  <c r="I361" i="1"/>
  <c r="H361" i="1"/>
  <c r="W351" i="1"/>
  <c r="W373" i="1" s="1"/>
  <c r="V351" i="1"/>
  <c r="V373" i="1" s="1"/>
  <c r="U351" i="1"/>
  <c r="U373" i="1" s="1"/>
  <c r="T351" i="1"/>
  <c r="T373" i="1" s="1"/>
  <c r="S351" i="1"/>
  <c r="J352" i="1"/>
  <c r="J351" i="1" s="1"/>
  <c r="R226" i="1"/>
  <c r="J226" i="1"/>
  <c r="I226" i="1"/>
  <c r="H226" i="1"/>
  <c r="W185" i="1"/>
  <c r="V185" i="1"/>
  <c r="U185" i="1"/>
  <c r="T185" i="1"/>
  <c r="S185" i="1"/>
  <c r="R185" i="1"/>
  <c r="W184" i="1"/>
  <c r="V184" i="1"/>
  <c r="U184" i="1"/>
  <c r="T184" i="1"/>
  <c r="S184" i="1"/>
  <c r="R184" i="1"/>
  <c r="J185" i="1"/>
  <c r="I185" i="1"/>
  <c r="H185" i="1"/>
  <c r="J184" i="1"/>
  <c r="I184" i="1"/>
  <c r="H184" i="1"/>
  <c r="W147" i="1"/>
  <c r="V147" i="1"/>
  <c r="U147" i="1"/>
  <c r="T147" i="1"/>
  <c r="S147" i="1"/>
  <c r="R147" i="1"/>
  <c r="W146" i="1"/>
  <c r="V146" i="1"/>
  <c r="U146" i="1"/>
  <c r="T146" i="1"/>
  <c r="S146" i="1"/>
  <c r="R146" i="1"/>
  <c r="W145" i="1"/>
  <c r="V145" i="1"/>
  <c r="U145" i="1"/>
  <c r="T145" i="1"/>
  <c r="S145" i="1"/>
  <c r="R145" i="1"/>
  <c r="W144" i="1"/>
  <c r="V144" i="1"/>
  <c r="U144" i="1"/>
  <c r="T144" i="1"/>
  <c r="S144" i="1"/>
  <c r="R144" i="1"/>
  <c r="W143" i="1"/>
  <c r="V143" i="1"/>
  <c r="U143" i="1"/>
  <c r="T143" i="1"/>
  <c r="S143" i="1"/>
  <c r="R143" i="1"/>
  <c r="W142" i="1"/>
  <c r="V142" i="1"/>
  <c r="U142" i="1"/>
  <c r="T142" i="1"/>
  <c r="S142" i="1"/>
  <c r="R142" i="1"/>
  <c r="W141" i="1"/>
  <c r="V141" i="1"/>
  <c r="U141" i="1"/>
  <c r="T141" i="1"/>
  <c r="S141" i="1"/>
  <c r="R141" i="1"/>
  <c r="W140" i="1"/>
  <c r="V140" i="1"/>
  <c r="U140" i="1"/>
  <c r="T140" i="1"/>
  <c r="S140" i="1"/>
  <c r="R140" i="1"/>
  <c r="J147" i="1"/>
  <c r="I147" i="1"/>
  <c r="H147" i="1"/>
  <c r="H376" i="1" s="1"/>
  <c r="J146" i="1"/>
  <c r="I146" i="1"/>
  <c r="H146" i="1"/>
  <c r="J145" i="1"/>
  <c r="I145" i="1"/>
  <c r="H145" i="1"/>
  <c r="J144" i="1"/>
  <c r="I144" i="1"/>
  <c r="H144" i="1"/>
  <c r="J143" i="1"/>
  <c r="I143" i="1"/>
  <c r="H143" i="1"/>
  <c r="J142" i="1"/>
  <c r="I142" i="1"/>
  <c r="H142" i="1"/>
  <c r="J141" i="1"/>
  <c r="I141" i="1"/>
  <c r="H141" i="1"/>
  <c r="J140" i="1"/>
  <c r="I140" i="1"/>
  <c r="H140" i="1"/>
  <c r="R79" i="1"/>
  <c r="R78" i="1"/>
  <c r="J81" i="1"/>
  <c r="I81" i="1"/>
  <c r="H81" i="1"/>
  <c r="J79" i="1"/>
  <c r="I79" i="1"/>
  <c r="H79" i="1"/>
  <c r="J78" i="1"/>
  <c r="I78" i="1"/>
  <c r="H78" i="1"/>
  <c r="J375" i="1" l="1"/>
  <c r="S375" i="1"/>
  <c r="S387" i="1" s="1"/>
  <c r="W375" i="1"/>
  <c r="W387" i="1" s="1"/>
  <c r="U375" i="1"/>
  <c r="U387" i="1" s="1"/>
  <c r="I375" i="1"/>
  <c r="I387" i="1" s="1"/>
  <c r="V375" i="1"/>
  <c r="V387" i="1" s="1"/>
  <c r="R351" i="1"/>
  <c r="I376" i="1"/>
  <c r="I388" i="1" s="1"/>
  <c r="R376" i="1"/>
  <c r="V376" i="1"/>
  <c r="V388" i="1" s="1"/>
  <c r="J376" i="1"/>
  <c r="J388" i="1" s="1"/>
  <c r="S376" i="1"/>
  <c r="S388" i="1" s="1"/>
  <c r="W376" i="1"/>
  <c r="W388" i="1" s="1"/>
  <c r="T376" i="1"/>
  <c r="T388" i="1" s="1"/>
  <c r="U376" i="1"/>
  <c r="U388" i="1" s="1"/>
  <c r="R375" i="1"/>
  <c r="T375" i="1"/>
  <c r="T387" i="1" s="1"/>
  <c r="H375" i="1"/>
  <c r="U385" i="1"/>
  <c r="V385" i="1"/>
  <c r="S385" i="1"/>
  <c r="J386" i="1"/>
  <c r="T386" i="1"/>
  <c r="V386" i="1"/>
  <c r="I386" i="1"/>
  <c r="S386" i="1"/>
  <c r="U386" i="1"/>
  <c r="W386" i="1"/>
  <c r="T385" i="1"/>
  <c r="W385" i="1"/>
  <c r="I385" i="1"/>
  <c r="J385" i="1"/>
  <c r="J387" i="1"/>
  <c r="H388" i="1"/>
  <c r="E344" i="1"/>
  <c r="P85" i="3"/>
  <c r="O85" i="3"/>
  <c r="N85" i="3"/>
  <c r="M85" i="3"/>
  <c r="L85" i="3"/>
  <c r="F85" i="3"/>
  <c r="E85" i="3"/>
  <c r="Q143" i="1"/>
  <c r="P143" i="1"/>
  <c r="O143" i="1"/>
  <c r="N143" i="1"/>
  <c r="M143" i="1"/>
  <c r="G143" i="1"/>
  <c r="F143" i="1"/>
  <c r="D85" i="3"/>
  <c r="J85" i="3" s="1"/>
  <c r="P158" i="3"/>
  <c r="O158" i="3"/>
  <c r="N158" i="3"/>
  <c r="M158" i="3"/>
  <c r="L158" i="3"/>
  <c r="F158" i="3"/>
  <c r="E158" i="3"/>
  <c r="Q361" i="1"/>
  <c r="P361" i="1"/>
  <c r="O361" i="1"/>
  <c r="N361" i="1"/>
  <c r="M361" i="1"/>
  <c r="G361" i="1"/>
  <c r="F361" i="1"/>
  <c r="E361" i="1"/>
  <c r="R373" i="1" l="1"/>
  <c r="Y376" i="1"/>
  <c r="Y375" i="1"/>
  <c r="Y387" i="1" s="1"/>
  <c r="Y386" i="1"/>
  <c r="R386" i="1"/>
  <c r="H386" i="1"/>
  <c r="Y388" i="1"/>
  <c r="R388" i="1"/>
  <c r="R387" i="1"/>
  <c r="H387" i="1"/>
  <c r="R385" i="1"/>
  <c r="E343" i="1"/>
  <c r="K85" i="3"/>
  <c r="W85" i="3" s="1"/>
  <c r="K158" i="3"/>
  <c r="W158" i="3" s="1"/>
  <c r="L361" i="1"/>
  <c r="E249" i="1"/>
  <c r="Y373" i="1" l="1"/>
  <c r="Y385" i="1" s="1"/>
  <c r="H385" i="1"/>
  <c r="D158" i="3"/>
  <c r="J158" i="3" s="1"/>
  <c r="P191" i="3"/>
  <c r="P185" i="3" s="1"/>
  <c r="P178" i="3" s="1"/>
  <c r="O191" i="3"/>
  <c r="O185" i="3" s="1"/>
  <c r="O178" i="3" s="1"/>
  <c r="N191" i="3"/>
  <c r="N185" i="3" s="1"/>
  <c r="N178" i="3" s="1"/>
  <c r="M191" i="3"/>
  <c r="M185" i="3" s="1"/>
  <c r="M178" i="3" s="1"/>
  <c r="L191" i="3"/>
  <c r="L185" i="3" s="1"/>
  <c r="L178" i="3" s="1"/>
  <c r="F191" i="3"/>
  <c r="F185" i="3" s="1"/>
  <c r="F178" i="3" s="1"/>
  <c r="E191" i="3"/>
  <c r="E185" i="3" s="1"/>
  <c r="E178" i="3" s="1"/>
  <c r="Q145" i="1" l="1"/>
  <c r="P145" i="1"/>
  <c r="O145" i="1"/>
  <c r="N145" i="1"/>
  <c r="M145" i="1"/>
  <c r="G145" i="1"/>
  <c r="F145" i="1"/>
  <c r="K191" i="3"/>
  <c r="W191" i="3" s="1"/>
  <c r="D191" i="3"/>
  <c r="J191" i="3" s="1"/>
  <c r="K185" i="3" l="1"/>
  <c r="W185" i="3" s="1"/>
  <c r="D185" i="3"/>
  <c r="J185" i="3" s="1"/>
  <c r="L145" i="1"/>
  <c r="E145" i="1"/>
  <c r="K178" i="3" l="1"/>
  <c r="W178" i="3" s="1"/>
  <c r="D178" i="3"/>
  <c r="J178" i="3" s="1"/>
  <c r="O201" i="3" l="1"/>
  <c r="N201" i="3"/>
  <c r="M201" i="3"/>
  <c r="F201" i="3"/>
  <c r="E201" i="3"/>
  <c r="O200" i="3"/>
  <c r="N200" i="3"/>
  <c r="M200" i="3"/>
  <c r="F200" i="3"/>
  <c r="E200" i="3"/>
  <c r="E304" i="1"/>
  <c r="E374" i="1" s="1"/>
  <c r="P200" i="3"/>
  <c r="L200" i="3"/>
  <c r="P201" i="3"/>
  <c r="L201" i="3" l="1"/>
  <c r="E274" i="3" l="1"/>
  <c r="F274" i="3"/>
  <c r="M274" i="3"/>
  <c r="N274" i="3"/>
  <c r="O274" i="3"/>
  <c r="E169" i="3" l="1"/>
  <c r="F169" i="3"/>
  <c r="L169" i="3"/>
  <c r="M169" i="3"/>
  <c r="N169" i="3"/>
  <c r="O169" i="3"/>
  <c r="P169" i="3"/>
  <c r="E170" i="3"/>
  <c r="F170" i="3"/>
  <c r="L170" i="3"/>
  <c r="M170" i="3"/>
  <c r="N170" i="3"/>
  <c r="O170" i="3"/>
  <c r="P170" i="3"/>
  <c r="E248" i="1" l="1"/>
  <c r="P49" i="3" l="1"/>
  <c r="O49" i="3"/>
  <c r="N49" i="3"/>
  <c r="M49" i="3"/>
  <c r="L49" i="3"/>
  <c r="F49" i="3"/>
  <c r="E49" i="3"/>
  <c r="P48" i="3"/>
  <c r="O48" i="3"/>
  <c r="N48" i="3"/>
  <c r="M48" i="3"/>
  <c r="L48" i="3"/>
  <c r="F48" i="3"/>
  <c r="E48" i="3"/>
  <c r="P42" i="3"/>
  <c r="O42" i="3"/>
  <c r="N42" i="3"/>
  <c r="M42" i="3"/>
  <c r="L42" i="3"/>
  <c r="F42" i="3"/>
  <c r="E42" i="3"/>
  <c r="K49" i="3"/>
  <c r="K48" i="3"/>
  <c r="K42" i="3"/>
  <c r="D42" i="3" l="1"/>
  <c r="J42" i="3" s="1"/>
  <c r="D48" i="3"/>
  <c r="J48" i="3" s="1"/>
  <c r="D49" i="3"/>
  <c r="J49" i="3" s="1"/>
  <c r="P221" i="3"/>
  <c r="P208" i="3" s="1"/>
  <c r="O221" i="3"/>
  <c r="O208" i="3" s="1"/>
  <c r="N221" i="3"/>
  <c r="N208" i="3" s="1"/>
  <c r="M221" i="3"/>
  <c r="M208" i="3" s="1"/>
  <c r="L221" i="3"/>
  <c r="L208" i="3" s="1"/>
  <c r="F221" i="3"/>
  <c r="F208" i="3" s="1"/>
  <c r="E221" i="3"/>
  <c r="E208" i="3" s="1"/>
  <c r="P220" i="3"/>
  <c r="O220" i="3"/>
  <c r="N220" i="3"/>
  <c r="M220" i="3"/>
  <c r="L220" i="3"/>
  <c r="F220" i="3"/>
  <c r="E220" i="3"/>
  <c r="P203" i="3"/>
  <c r="O203" i="3"/>
  <c r="N203" i="3"/>
  <c r="M203" i="3"/>
  <c r="L203" i="3"/>
  <c r="F203" i="3"/>
  <c r="E203" i="3"/>
  <c r="P202" i="3"/>
  <c r="O202" i="3"/>
  <c r="N202" i="3"/>
  <c r="M202" i="3"/>
  <c r="L202" i="3"/>
  <c r="F202" i="3"/>
  <c r="E202" i="3"/>
  <c r="Q146" i="1" l="1"/>
  <c r="Q375" i="1" s="1"/>
  <c r="P146" i="1"/>
  <c r="P375" i="1" s="1"/>
  <c r="O146" i="1"/>
  <c r="O375" i="1" s="1"/>
  <c r="N146" i="1"/>
  <c r="N375" i="1" s="1"/>
  <c r="M146" i="1"/>
  <c r="M375" i="1" s="1"/>
  <c r="G146" i="1"/>
  <c r="G375" i="1" s="1"/>
  <c r="F146" i="1"/>
  <c r="F375" i="1" s="1"/>
  <c r="P86" i="3"/>
  <c r="O86" i="3"/>
  <c r="N86" i="3"/>
  <c r="M86" i="3"/>
  <c r="L86" i="3"/>
  <c r="F86" i="3"/>
  <c r="E86" i="3"/>
  <c r="P189" i="3"/>
  <c r="O189" i="3"/>
  <c r="N189" i="3"/>
  <c r="M189" i="3"/>
  <c r="L189" i="3"/>
  <c r="L186" i="3" s="1"/>
  <c r="F189" i="3"/>
  <c r="E189" i="3"/>
  <c r="P70" i="3"/>
  <c r="P35" i="3" s="1"/>
  <c r="O70" i="3"/>
  <c r="O35" i="3" s="1"/>
  <c r="N70" i="3"/>
  <c r="N35" i="3" s="1"/>
  <c r="M70" i="3"/>
  <c r="M35" i="3" s="1"/>
  <c r="L70" i="3"/>
  <c r="L35" i="3" s="1"/>
  <c r="F70" i="3"/>
  <c r="F35" i="3" s="1"/>
  <c r="E70" i="3"/>
  <c r="E35" i="3" s="1"/>
  <c r="K203" i="3"/>
  <c r="W203" i="3" s="1"/>
  <c r="K202" i="3"/>
  <c r="W202" i="3" s="1"/>
  <c r="D202" i="3"/>
  <c r="J202" i="3" s="1"/>
  <c r="K221" i="3"/>
  <c r="W221" i="3" s="1"/>
  <c r="D221" i="3"/>
  <c r="J221" i="3" s="1"/>
  <c r="K220" i="3"/>
  <c r="W220" i="3" s="1"/>
  <c r="D220" i="3"/>
  <c r="J220" i="3" s="1"/>
  <c r="Q81" i="1"/>
  <c r="P81" i="1"/>
  <c r="O81" i="1"/>
  <c r="N81" i="1"/>
  <c r="M81" i="1"/>
  <c r="G81" i="1"/>
  <c r="F81" i="1"/>
  <c r="D189" i="3"/>
  <c r="J189" i="3" s="1"/>
  <c r="K189" i="3"/>
  <c r="W189" i="3" s="1"/>
  <c r="K70" i="3"/>
  <c r="W70" i="3" s="1"/>
  <c r="D70" i="3"/>
  <c r="J70" i="3" s="1"/>
  <c r="K35" i="3" l="1"/>
  <c r="W35" i="3" s="1"/>
  <c r="K208" i="3"/>
  <c r="W208" i="3" s="1"/>
  <c r="D208" i="3"/>
  <c r="J208" i="3" s="1"/>
  <c r="D35" i="3"/>
  <c r="J35" i="3" s="1"/>
  <c r="E250" i="1"/>
  <c r="D203" i="3"/>
  <c r="J203" i="3" s="1"/>
  <c r="E186" i="3"/>
  <c r="E179" i="3" s="1"/>
  <c r="M186" i="3"/>
  <c r="M179" i="3" s="1"/>
  <c r="O186" i="3"/>
  <c r="O179" i="3" s="1"/>
  <c r="K186" i="3"/>
  <c r="W186" i="3" s="1"/>
  <c r="F186" i="3"/>
  <c r="F179" i="3" s="1"/>
  <c r="L179" i="3"/>
  <c r="N186" i="3"/>
  <c r="N179" i="3" s="1"/>
  <c r="P186" i="3"/>
  <c r="P179" i="3" s="1"/>
  <c r="K179" i="3" l="1"/>
  <c r="W179" i="3" s="1"/>
  <c r="D186" i="3"/>
  <c r="J186" i="3" s="1"/>
  <c r="D179" i="3" l="1"/>
  <c r="J179" i="3" s="1"/>
  <c r="Q185" i="1"/>
  <c r="P185" i="1"/>
  <c r="O185" i="1"/>
  <c r="N185" i="1"/>
  <c r="M185" i="1"/>
  <c r="G185" i="1"/>
  <c r="F185" i="1"/>
  <c r="Q184" i="1"/>
  <c r="P184" i="1"/>
  <c r="O184" i="1"/>
  <c r="N184" i="1"/>
  <c r="M184" i="1"/>
  <c r="G184" i="1"/>
  <c r="F184" i="1"/>
  <c r="P211" i="3" l="1"/>
  <c r="O211" i="3"/>
  <c r="N211" i="3"/>
  <c r="M211" i="3"/>
  <c r="L211" i="3"/>
  <c r="F211" i="3"/>
  <c r="E211" i="3"/>
  <c r="P272" i="3"/>
  <c r="O272" i="3"/>
  <c r="N272" i="3"/>
  <c r="M272" i="3"/>
  <c r="L272" i="3"/>
  <c r="F272" i="3"/>
  <c r="E272" i="3"/>
  <c r="O193" i="3"/>
  <c r="N193" i="3"/>
  <c r="M193" i="3"/>
  <c r="F193" i="3"/>
  <c r="E193" i="3"/>
  <c r="P274" i="3" l="1"/>
  <c r="L274" i="3"/>
  <c r="K272" i="3"/>
  <c r="W272" i="3" s="1"/>
  <c r="D272" i="3"/>
  <c r="J272" i="3" s="1"/>
  <c r="P69" i="3"/>
  <c r="O69" i="3"/>
  <c r="N69" i="3"/>
  <c r="M69" i="3"/>
  <c r="L69" i="3"/>
  <c r="F69" i="3"/>
  <c r="E69" i="3"/>
  <c r="P66" i="3"/>
  <c r="O66" i="3"/>
  <c r="N66" i="3"/>
  <c r="M66" i="3"/>
  <c r="L66" i="3"/>
  <c r="F66" i="3"/>
  <c r="E66" i="3"/>
  <c r="D69" i="3"/>
  <c r="J69" i="3" s="1"/>
  <c r="K66" i="3"/>
  <c r="W66" i="3" s="1"/>
  <c r="D66" i="3"/>
  <c r="J66" i="3" s="1"/>
  <c r="K211" i="3"/>
  <c r="D211" i="3"/>
  <c r="J211" i="3" s="1"/>
  <c r="Q79" i="1"/>
  <c r="P79" i="1"/>
  <c r="O79" i="1"/>
  <c r="N79" i="1"/>
  <c r="M79" i="1"/>
  <c r="G79" i="1"/>
  <c r="F79" i="1"/>
  <c r="Q78" i="1"/>
  <c r="P78" i="1"/>
  <c r="O78" i="1"/>
  <c r="N78" i="1"/>
  <c r="M78" i="1"/>
  <c r="G78" i="1"/>
  <c r="F78" i="1"/>
  <c r="P152" i="3"/>
  <c r="P148" i="3" s="1"/>
  <c r="O152" i="3"/>
  <c r="O148" i="3" s="1"/>
  <c r="N152" i="3"/>
  <c r="N148" i="3" s="1"/>
  <c r="M152" i="3"/>
  <c r="M148" i="3" s="1"/>
  <c r="L152" i="3"/>
  <c r="L148" i="3" s="1"/>
  <c r="F152" i="3"/>
  <c r="F148" i="3" s="1"/>
  <c r="E152" i="3"/>
  <c r="E148" i="3" s="1"/>
  <c r="P136" i="3"/>
  <c r="P105" i="3" s="1"/>
  <c r="O136" i="3"/>
  <c r="O105" i="3" s="1"/>
  <c r="N136" i="3"/>
  <c r="N105" i="3" s="1"/>
  <c r="M136" i="3"/>
  <c r="M105" i="3" s="1"/>
  <c r="L136" i="3"/>
  <c r="L105" i="3" s="1"/>
  <c r="F136" i="3"/>
  <c r="F105" i="3" s="1"/>
  <c r="E136" i="3"/>
  <c r="E105" i="3" s="1"/>
  <c r="P135" i="3"/>
  <c r="O135" i="3"/>
  <c r="N135" i="3"/>
  <c r="M135" i="3"/>
  <c r="L135" i="3"/>
  <c r="F135" i="3"/>
  <c r="E135" i="3"/>
  <c r="P193" i="3"/>
  <c r="L193" i="3"/>
  <c r="K69" i="3" l="1"/>
  <c r="W69" i="3" s="1"/>
  <c r="K135" i="3"/>
  <c r="W135" i="3" s="1"/>
  <c r="L81" i="1"/>
  <c r="E81" i="1"/>
  <c r="P72" i="3"/>
  <c r="P34" i="3" s="1"/>
  <c r="O72" i="3"/>
  <c r="O34" i="3" s="1"/>
  <c r="N72" i="3"/>
  <c r="N34" i="3" s="1"/>
  <c r="M72" i="3"/>
  <c r="M34" i="3" s="1"/>
  <c r="L72" i="3"/>
  <c r="L34" i="3" s="1"/>
  <c r="F72" i="3"/>
  <c r="F34" i="3" s="1"/>
  <c r="E72" i="3"/>
  <c r="E34" i="3" s="1"/>
  <c r="P71" i="3"/>
  <c r="O71" i="3"/>
  <c r="N71" i="3"/>
  <c r="M71" i="3"/>
  <c r="L71" i="3"/>
  <c r="F71" i="3"/>
  <c r="E71" i="3"/>
  <c r="P68" i="3"/>
  <c r="P32" i="3" s="1"/>
  <c r="O68" i="3"/>
  <c r="O32" i="3" s="1"/>
  <c r="N68" i="3"/>
  <c r="N32" i="3" s="1"/>
  <c r="M68" i="3"/>
  <c r="M32" i="3" s="1"/>
  <c r="L68" i="3"/>
  <c r="L32" i="3" s="1"/>
  <c r="F68" i="3"/>
  <c r="F32" i="3" s="1"/>
  <c r="E68" i="3"/>
  <c r="E32" i="3" s="1"/>
  <c r="P67" i="3"/>
  <c r="O67" i="3"/>
  <c r="N67" i="3"/>
  <c r="M67" i="3"/>
  <c r="L67" i="3"/>
  <c r="F67" i="3"/>
  <c r="E67" i="3"/>
  <c r="D71" i="3"/>
  <c r="J71" i="3" s="1"/>
  <c r="D67" i="3"/>
  <c r="J67" i="3" s="1"/>
  <c r="D136" i="3" l="1"/>
  <c r="J136" i="3" s="1"/>
  <c r="E185" i="1"/>
  <c r="K136" i="3"/>
  <c r="W136" i="3" s="1"/>
  <c r="L185" i="1"/>
  <c r="K152" i="3"/>
  <c r="W152" i="3" s="1"/>
  <c r="L79" i="1"/>
  <c r="L78" i="1"/>
  <c r="D68" i="3"/>
  <c r="J68" i="3" s="1"/>
  <c r="E79" i="1"/>
  <c r="D72" i="3"/>
  <c r="J72" i="3" s="1"/>
  <c r="E78" i="1"/>
  <c r="D152" i="3"/>
  <c r="J152" i="3" s="1"/>
  <c r="D135" i="3"/>
  <c r="J135" i="3" s="1"/>
  <c r="K67" i="3"/>
  <c r="W67" i="3" s="1"/>
  <c r="K71" i="3"/>
  <c r="W71" i="3" s="1"/>
  <c r="K68" i="3"/>
  <c r="W68" i="3" s="1"/>
  <c r="K72" i="3"/>
  <c r="W72" i="3" s="1"/>
  <c r="K32" i="3" l="1"/>
  <c r="W32" i="3" s="1"/>
  <c r="K34" i="3"/>
  <c r="W34" i="3" s="1"/>
  <c r="K148" i="3"/>
  <c r="W148" i="3" s="1"/>
  <c r="K105" i="3"/>
  <c r="W105" i="3" s="1"/>
  <c r="D148" i="3"/>
  <c r="J148" i="3" s="1"/>
  <c r="D34" i="3"/>
  <c r="J34" i="3" s="1"/>
  <c r="D32" i="3"/>
  <c r="J32" i="3" s="1"/>
  <c r="D105" i="3"/>
  <c r="J105" i="3" s="1"/>
  <c r="E266" i="3"/>
  <c r="E265" i="3" s="1"/>
  <c r="F266" i="3"/>
  <c r="F265" i="3" s="1"/>
  <c r="L266" i="3"/>
  <c r="L265" i="3" s="1"/>
  <c r="M266" i="3"/>
  <c r="M265" i="3" s="1"/>
  <c r="N266" i="3"/>
  <c r="N265" i="3" s="1"/>
  <c r="O266" i="3"/>
  <c r="O265" i="3" s="1"/>
  <c r="P266" i="3"/>
  <c r="P265" i="3" s="1"/>
  <c r="E269" i="3"/>
  <c r="E267" i="3" s="1"/>
  <c r="F269" i="3"/>
  <c r="F267" i="3" s="1"/>
  <c r="L269" i="3"/>
  <c r="L267" i="3" s="1"/>
  <c r="M269" i="3"/>
  <c r="M267" i="3" s="1"/>
  <c r="N269" i="3"/>
  <c r="N267" i="3" s="1"/>
  <c r="O269" i="3"/>
  <c r="O267" i="3" s="1"/>
  <c r="P269" i="3"/>
  <c r="P267" i="3" s="1"/>
  <c r="E270" i="3"/>
  <c r="E268" i="3" s="1"/>
  <c r="E264" i="3" s="1"/>
  <c r="F270" i="3"/>
  <c r="F268" i="3" s="1"/>
  <c r="F264" i="3" s="1"/>
  <c r="L270" i="3"/>
  <c r="L268" i="3" s="1"/>
  <c r="L264" i="3" s="1"/>
  <c r="M270" i="3"/>
  <c r="M268" i="3" s="1"/>
  <c r="M264" i="3" s="1"/>
  <c r="N270" i="3"/>
  <c r="N268" i="3" s="1"/>
  <c r="N264" i="3" s="1"/>
  <c r="O270" i="3"/>
  <c r="O268" i="3" s="1"/>
  <c r="O264" i="3" s="1"/>
  <c r="P270" i="3"/>
  <c r="P268" i="3" s="1"/>
  <c r="P264" i="3" s="1"/>
  <c r="N271" i="3" l="1"/>
  <c r="N263" i="3" s="1"/>
  <c r="F271" i="3"/>
  <c r="F263" i="3" s="1"/>
  <c r="O271" i="3"/>
  <c r="O263" i="3" s="1"/>
  <c r="M271" i="3"/>
  <c r="M263" i="3" s="1"/>
  <c r="E271" i="3"/>
  <c r="E263" i="3" s="1"/>
  <c r="P204" i="3" l="1"/>
  <c r="O204" i="3"/>
  <c r="N204" i="3"/>
  <c r="M204" i="3"/>
  <c r="L204" i="3"/>
  <c r="F204" i="3"/>
  <c r="E204" i="3"/>
  <c r="Q144" i="1"/>
  <c r="P144" i="1"/>
  <c r="O144" i="1"/>
  <c r="N144" i="1"/>
  <c r="M144" i="1"/>
  <c r="G144" i="1"/>
  <c r="F144" i="1"/>
  <c r="P271" i="3" l="1"/>
  <c r="P263" i="3" s="1"/>
  <c r="L271" i="3"/>
  <c r="L263" i="3" s="1"/>
  <c r="O18" i="3"/>
  <c r="N18" i="3"/>
  <c r="M18" i="3"/>
  <c r="P51" i="3" l="1"/>
  <c r="P26" i="3" s="1"/>
  <c r="O51" i="3"/>
  <c r="O26" i="3" s="1"/>
  <c r="N51" i="3"/>
  <c r="N26" i="3" s="1"/>
  <c r="M51" i="3"/>
  <c r="M26" i="3" s="1"/>
  <c r="L51" i="3"/>
  <c r="L26" i="3" s="1"/>
  <c r="F51" i="3"/>
  <c r="F26" i="3" s="1"/>
  <c r="E51" i="3"/>
  <c r="E26" i="3" s="1"/>
  <c r="K51" i="3"/>
  <c r="W51" i="3" s="1"/>
  <c r="D51" i="3"/>
  <c r="J51" i="3" s="1"/>
  <c r="P20" i="3"/>
  <c r="O20" i="3"/>
  <c r="N20" i="3"/>
  <c r="M20" i="3"/>
  <c r="L20" i="3"/>
  <c r="F20" i="3"/>
  <c r="E20" i="3"/>
  <c r="K26" i="3" l="1"/>
  <c r="W26" i="3" s="1"/>
  <c r="D26" i="3"/>
  <c r="J26" i="3" s="1"/>
  <c r="P18" i="3"/>
  <c r="L18" i="3"/>
  <c r="E73" i="1"/>
  <c r="P217" i="3"/>
  <c r="O217" i="3"/>
  <c r="N217" i="3"/>
  <c r="M217" i="3"/>
  <c r="L217" i="3"/>
  <c r="F217" i="3"/>
  <c r="E217" i="3"/>
  <c r="P219" i="3"/>
  <c r="P207" i="3" s="1"/>
  <c r="P177" i="3" s="1"/>
  <c r="O219" i="3"/>
  <c r="O207" i="3" s="1"/>
  <c r="O177" i="3" s="1"/>
  <c r="N219" i="3"/>
  <c r="N207" i="3" s="1"/>
  <c r="N177" i="3" s="1"/>
  <c r="M219" i="3"/>
  <c r="M207" i="3" s="1"/>
  <c r="M177" i="3" s="1"/>
  <c r="L219" i="3"/>
  <c r="L207" i="3" s="1"/>
  <c r="L177" i="3" s="1"/>
  <c r="F219" i="3"/>
  <c r="F207" i="3" s="1"/>
  <c r="F177" i="3" s="1"/>
  <c r="E219" i="3"/>
  <c r="E207" i="3" s="1"/>
  <c r="E177" i="3" s="1"/>
  <c r="P53" i="3"/>
  <c r="O53" i="3"/>
  <c r="N53" i="3"/>
  <c r="M53" i="3"/>
  <c r="L53" i="3"/>
  <c r="F53" i="3"/>
  <c r="E53" i="3"/>
  <c r="P54" i="3"/>
  <c r="O54" i="3"/>
  <c r="N54" i="3"/>
  <c r="M54" i="3"/>
  <c r="L54" i="3"/>
  <c r="F54" i="3"/>
  <c r="E54" i="3"/>
  <c r="K270" i="3"/>
  <c r="W270" i="3" s="1"/>
  <c r="K269" i="3"/>
  <c r="W269" i="3" s="1"/>
  <c r="K54" i="3"/>
  <c r="W54" i="3" s="1"/>
  <c r="K53" i="3"/>
  <c r="W53" i="3" s="1"/>
  <c r="K267" i="3" l="1"/>
  <c r="W267" i="3" s="1"/>
  <c r="K268" i="3"/>
  <c r="W268" i="3" s="1"/>
  <c r="D270" i="3"/>
  <c r="J270" i="3" s="1"/>
  <c r="D54" i="3"/>
  <c r="J54" i="3" s="1"/>
  <c r="D53" i="3"/>
  <c r="J53" i="3" s="1"/>
  <c r="D269" i="3"/>
  <c r="J269" i="3" s="1"/>
  <c r="K264" i="3" l="1"/>
  <c r="W264" i="3" s="1"/>
  <c r="D267" i="3"/>
  <c r="J267" i="3" s="1"/>
  <c r="D268" i="3"/>
  <c r="J268" i="3" s="1"/>
  <c r="P52" i="3"/>
  <c r="P25" i="3" s="1"/>
  <c r="O52" i="3"/>
  <c r="O25" i="3" s="1"/>
  <c r="N52" i="3"/>
  <c r="N25" i="3" s="1"/>
  <c r="M52" i="3"/>
  <c r="M25" i="3" s="1"/>
  <c r="L52" i="3"/>
  <c r="L25" i="3" s="1"/>
  <c r="F52" i="3"/>
  <c r="F25" i="3" s="1"/>
  <c r="E52" i="3"/>
  <c r="E25" i="3" s="1"/>
  <c r="D264" i="3" l="1"/>
  <c r="J264" i="3" s="1"/>
  <c r="D52" i="3"/>
  <c r="J52" i="3" s="1"/>
  <c r="K52" i="3"/>
  <c r="W52" i="3" s="1"/>
  <c r="D25" i="3" l="1"/>
  <c r="J25" i="3" s="1"/>
  <c r="K25" i="3"/>
  <c r="W25" i="3" s="1"/>
  <c r="P188" i="3"/>
  <c r="O188" i="3"/>
  <c r="N188" i="3"/>
  <c r="M188" i="3"/>
  <c r="L188" i="3"/>
  <c r="F188" i="3"/>
  <c r="E188" i="3"/>
  <c r="P50" i="3" l="1"/>
  <c r="O50" i="3"/>
  <c r="N50" i="3"/>
  <c r="M50" i="3"/>
  <c r="L50" i="3"/>
  <c r="F50" i="3"/>
  <c r="E50" i="3"/>
  <c r="K50" i="3"/>
  <c r="W50" i="3" s="1"/>
  <c r="D50" i="3" l="1"/>
  <c r="J50" i="3" s="1"/>
  <c r="P76" i="3" l="1"/>
  <c r="P31" i="3" s="1"/>
  <c r="O76" i="3"/>
  <c r="O31" i="3" s="1"/>
  <c r="N76" i="3"/>
  <c r="N31" i="3" s="1"/>
  <c r="M76" i="3"/>
  <c r="M31" i="3" s="1"/>
  <c r="L76" i="3"/>
  <c r="L31" i="3" s="1"/>
  <c r="F76" i="3"/>
  <c r="F31" i="3" s="1"/>
  <c r="E76" i="3"/>
  <c r="E31" i="3" s="1"/>
  <c r="P75" i="3"/>
  <c r="O75" i="3"/>
  <c r="N75" i="3"/>
  <c r="M75" i="3"/>
  <c r="L75" i="3"/>
  <c r="F75" i="3"/>
  <c r="E75" i="3"/>
  <c r="K76" i="3"/>
  <c r="W76" i="3" s="1"/>
  <c r="K75" i="3"/>
  <c r="W75" i="3" s="1"/>
  <c r="K31" i="3" l="1"/>
  <c r="W31" i="3" s="1"/>
  <c r="D76" i="3"/>
  <c r="J76" i="3" s="1"/>
  <c r="E77" i="1"/>
  <c r="D75" i="3"/>
  <c r="J75" i="3" s="1"/>
  <c r="D31" i="3" l="1"/>
  <c r="J31" i="3" s="1"/>
  <c r="P56" i="3"/>
  <c r="O56" i="3"/>
  <c r="N56" i="3"/>
  <c r="M56" i="3"/>
  <c r="L56" i="3"/>
  <c r="F56" i="3"/>
  <c r="E56" i="3"/>
  <c r="K56" i="3"/>
  <c r="W56" i="3" s="1"/>
  <c r="D56" i="3" l="1"/>
  <c r="J56" i="3" s="1"/>
  <c r="P151" i="3" l="1"/>
  <c r="O151" i="3"/>
  <c r="N151" i="3"/>
  <c r="M151" i="3"/>
  <c r="L151" i="3"/>
  <c r="F151" i="3"/>
  <c r="E151" i="3"/>
  <c r="P140" i="3"/>
  <c r="O140" i="3"/>
  <c r="N140" i="3"/>
  <c r="M140" i="3"/>
  <c r="L140" i="3"/>
  <c r="F140" i="3"/>
  <c r="E140" i="3"/>
  <c r="P74" i="3"/>
  <c r="P29" i="3" s="1"/>
  <c r="O74" i="3"/>
  <c r="O29" i="3" s="1"/>
  <c r="N74" i="3"/>
  <c r="N29" i="3" s="1"/>
  <c r="M74" i="3"/>
  <c r="M29" i="3" s="1"/>
  <c r="L74" i="3"/>
  <c r="L29" i="3" s="1"/>
  <c r="F74" i="3"/>
  <c r="F29" i="3" s="1"/>
  <c r="E74" i="3"/>
  <c r="E29" i="3" s="1"/>
  <c r="P73" i="3"/>
  <c r="O73" i="3"/>
  <c r="N73" i="3"/>
  <c r="M73" i="3"/>
  <c r="L73" i="3"/>
  <c r="F73" i="3"/>
  <c r="E73" i="3"/>
  <c r="P65" i="3"/>
  <c r="O65" i="3"/>
  <c r="N65" i="3"/>
  <c r="M65" i="3"/>
  <c r="L65" i="3"/>
  <c r="F65" i="3"/>
  <c r="E65" i="3"/>
  <c r="B65" i="3"/>
  <c r="P64" i="3"/>
  <c r="O64" i="3"/>
  <c r="N64" i="3"/>
  <c r="M64" i="3"/>
  <c r="L64" i="3"/>
  <c r="F64" i="3"/>
  <c r="E64" i="3"/>
  <c r="P63" i="3"/>
  <c r="O63" i="3"/>
  <c r="N63" i="3"/>
  <c r="M63" i="3"/>
  <c r="L63" i="3"/>
  <c r="F63" i="3"/>
  <c r="E63" i="3"/>
  <c r="P62" i="3"/>
  <c r="O62" i="3"/>
  <c r="N62" i="3"/>
  <c r="M62" i="3"/>
  <c r="L62" i="3"/>
  <c r="F62" i="3"/>
  <c r="E62" i="3"/>
  <c r="P61" i="3"/>
  <c r="O61" i="3"/>
  <c r="N61" i="3"/>
  <c r="M61" i="3"/>
  <c r="L61" i="3"/>
  <c r="F61" i="3"/>
  <c r="E61" i="3"/>
  <c r="P60" i="3"/>
  <c r="O60" i="3"/>
  <c r="N60" i="3"/>
  <c r="M60" i="3"/>
  <c r="L60" i="3"/>
  <c r="F60" i="3"/>
  <c r="E60" i="3"/>
  <c r="P55" i="3"/>
  <c r="O55" i="3"/>
  <c r="N55" i="3"/>
  <c r="M55" i="3"/>
  <c r="L55" i="3"/>
  <c r="F55" i="3"/>
  <c r="E55" i="3"/>
  <c r="P47" i="3"/>
  <c r="O47" i="3"/>
  <c r="N47" i="3"/>
  <c r="M47" i="3"/>
  <c r="L47" i="3"/>
  <c r="F47" i="3"/>
  <c r="E47" i="3"/>
  <c r="P46" i="3"/>
  <c r="O46" i="3"/>
  <c r="N46" i="3"/>
  <c r="M46" i="3"/>
  <c r="L46" i="3"/>
  <c r="F46" i="3"/>
  <c r="E46" i="3"/>
  <c r="P45" i="3"/>
  <c r="P27" i="3" s="1"/>
  <c r="O45" i="3"/>
  <c r="O27" i="3" s="1"/>
  <c r="N45" i="3"/>
  <c r="N27" i="3" s="1"/>
  <c r="M45" i="3"/>
  <c r="M27" i="3" s="1"/>
  <c r="L45" i="3"/>
  <c r="L27" i="3" s="1"/>
  <c r="F45" i="3"/>
  <c r="F27" i="3" s="1"/>
  <c r="E45" i="3"/>
  <c r="P44" i="3"/>
  <c r="O44" i="3"/>
  <c r="N44" i="3"/>
  <c r="M44" i="3"/>
  <c r="L44" i="3"/>
  <c r="F44" i="3"/>
  <c r="E44" i="3"/>
  <c r="P43" i="3"/>
  <c r="O43" i="3"/>
  <c r="N43" i="3"/>
  <c r="M43" i="3"/>
  <c r="L43" i="3"/>
  <c r="F43" i="3"/>
  <c r="E43" i="3"/>
  <c r="E27" i="3" l="1"/>
  <c r="N23" i="3"/>
  <c r="E24" i="3"/>
  <c r="L24" i="3"/>
  <c r="N24" i="3"/>
  <c r="P24" i="3"/>
  <c r="F23" i="3"/>
  <c r="M23" i="3"/>
  <c r="O23" i="3"/>
  <c r="F24" i="3"/>
  <c r="M24" i="3"/>
  <c r="O24" i="3"/>
  <c r="L23" i="3"/>
  <c r="P23" i="3"/>
  <c r="E23" i="3"/>
  <c r="K64" i="3" l="1"/>
  <c r="D64" i="3"/>
  <c r="J64" i="3" s="1"/>
  <c r="K47" i="3"/>
  <c r="D47" i="3"/>
  <c r="J47" i="3" s="1"/>
  <c r="P234" i="3" l="1"/>
  <c r="O234" i="3"/>
  <c r="N234" i="3"/>
  <c r="M234" i="3"/>
  <c r="L234" i="3"/>
  <c r="F234" i="3"/>
  <c r="E234" i="3"/>
  <c r="P194" i="3"/>
  <c r="P197" i="3"/>
  <c r="O197" i="3"/>
  <c r="N197" i="3"/>
  <c r="M197" i="3"/>
  <c r="L197" i="3"/>
  <c r="F197" i="3"/>
  <c r="E197" i="3"/>
  <c r="P232" i="3"/>
  <c r="O232" i="3"/>
  <c r="N232" i="3"/>
  <c r="M232" i="3"/>
  <c r="L232" i="3"/>
  <c r="F232" i="3"/>
  <c r="E232" i="3"/>
  <c r="D232" i="3"/>
  <c r="J232" i="3" s="1"/>
  <c r="K232" i="3"/>
  <c r="W232" i="3" s="1"/>
  <c r="D193" i="3"/>
  <c r="J193" i="3" s="1"/>
  <c r="K193" i="3"/>
  <c r="W193" i="3" s="1"/>
  <c r="D197" i="3" l="1"/>
  <c r="J197" i="3" s="1"/>
  <c r="K197" i="3"/>
  <c r="W197" i="3" s="1"/>
  <c r="E251" i="1"/>
  <c r="E19" i="3"/>
  <c r="F19" i="3"/>
  <c r="L19" i="3"/>
  <c r="M19" i="3"/>
  <c r="N19" i="3"/>
  <c r="O19" i="3"/>
  <c r="P19" i="3"/>
  <c r="K19" i="3" l="1"/>
  <c r="W19" i="3" s="1"/>
  <c r="D19" i="3" l="1"/>
  <c r="J19" i="3" s="1"/>
  <c r="F226" i="1" l="1"/>
  <c r="G226" i="1"/>
  <c r="M226" i="1"/>
  <c r="N226" i="1"/>
  <c r="O226" i="1"/>
  <c r="P226" i="1"/>
  <c r="Q226" i="1"/>
  <c r="E87" i="3" l="1"/>
  <c r="F87" i="3"/>
  <c r="L87" i="3"/>
  <c r="M87" i="3"/>
  <c r="N87" i="3"/>
  <c r="O87" i="3"/>
  <c r="P87" i="3"/>
  <c r="K87" i="3" l="1"/>
  <c r="W87" i="3" s="1"/>
  <c r="D87" i="3" l="1"/>
  <c r="J87" i="3" s="1"/>
  <c r="D219" i="3" l="1"/>
  <c r="J219" i="3" s="1"/>
  <c r="K219" i="3"/>
  <c r="W219" i="3" s="1"/>
  <c r="E246" i="1"/>
  <c r="K170" i="3"/>
  <c r="W170" i="3" s="1"/>
  <c r="E133" i="3"/>
  <c r="F133" i="3"/>
  <c r="L133" i="3"/>
  <c r="M133" i="3"/>
  <c r="N133" i="3"/>
  <c r="O133" i="3"/>
  <c r="P133" i="3"/>
  <c r="E134" i="3"/>
  <c r="F134" i="3"/>
  <c r="L134" i="3"/>
  <c r="M134" i="3"/>
  <c r="N134" i="3"/>
  <c r="O134" i="3"/>
  <c r="P134" i="3"/>
  <c r="E137" i="3"/>
  <c r="F137" i="3"/>
  <c r="L137" i="3"/>
  <c r="M137" i="3"/>
  <c r="N137" i="3"/>
  <c r="O137" i="3"/>
  <c r="P137" i="3"/>
  <c r="E138" i="3"/>
  <c r="E102" i="3" s="1"/>
  <c r="F138" i="3"/>
  <c r="F102" i="3" s="1"/>
  <c r="L138" i="3"/>
  <c r="L102" i="3" s="1"/>
  <c r="M138" i="3"/>
  <c r="M102" i="3" s="1"/>
  <c r="N138" i="3"/>
  <c r="N102" i="3" s="1"/>
  <c r="O138" i="3"/>
  <c r="O102" i="3" s="1"/>
  <c r="P138" i="3"/>
  <c r="P102" i="3" s="1"/>
  <c r="D133" i="3"/>
  <c r="J133" i="3" s="1"/>
  <c r="L184" i="1"/>
  <c r="K133" i="3"/>
  <c r="W133" i="3" s="1"/>
  <c r="E157" i="3"/>
  <c r="F157" i="3"/>
  <c r="L157" i="3"/>
  <c r="M157" i="3"/>
  <c r="N157" i="3"/>
  <c r="O157" i="3"/>
  <c r="P157" i="3"/>
  <c r="K137" i="3"/>
  <c r="W137" i="3" s="1"/>
  <c r="D137" i="3"/>
  <c r="J137" i="3" s="1"/>
  <c r="D22" i="3"/>
  <c r="J22" i="3" s="1"/>
  <c r="E22" i="3"/>
  <c r="E17" i="3" s="1"/>
  <c r="F22" i="3"/>
  <c r="F17" i="3" s="1"/>
  <c r="K22" i="3"/>
  <c r="W22" i="3" s="1"/>
  <c r="L22" i="3"/>
  <c r="L17" i="3" s="1"/>
  <c r="M22" i="3"/>
  <c r="M17" i="3" s="1"/>
  <c r="N22" i="3"/>
  <c r="N17" i="3" s="1"/>
  <c r="O22" i="3"/>
  <c r="O17" i="3" s="1"/>
  <c r="P22" i="3"/>
  <c r="P17" i="3" s="1"/>
  <c r="F21" i="1"/>
  <c r="G21" i="1"/>
  <c r="M21" i="1"/>
  <c r="N21" i="1"/>
  <c r="O21" i="1"/>
  <c r="P21" i="1"/>
  <c r="Q21" i="1"/>
  <c r="L21" i="1" l="1"/>
  <c r="K207" i="3"/>
  <c r="W207" i="3" s="1"/>
  <c r="K17" i="3"/>
  <c r="W17" i="3" s="1"/>
  <c r="D207" i="3"/>
  <c r="J207" i="3" s="1"/>
  <c r="D17" i="3"/>
  <c r="J17" i="3" s="1"/>
  <c r="K20" i="3"/>
  <c r="E226" i="1"/>
  <c r="D170" i="3"/>
  <c r="J170" i="3" s="1"/>
  <c r="D134" i="3"/>
  <c r="J134" i="3" s="1"/>
  <c r="E184" i="1"/>
  <c r="P101" i="3"/>
  <c r="P104" i="3"/>
  <c r="N101" i="3"/>
  <c r="N104" i="3"/>
  <c r="L101" i="3"/>
  <c r="L104" i="3"/>
  <c r="F101" i="3"/>
  <c r="F104" i="3"/>
  <c r="O101" i="3"/>
  <c r="O104" i="3"/>
  <c r="M101" i="3"/>
  <c r="M104" i="3"/>
  <c r="E101" i="3"/>
  <c r="E104" i="3"/>
  <c r="L226" i="1"/>
  <c r="K157" i="3"/>
  <c r="W157" i="3" s="1"/>
  <c r="D138" i="3"/>
  <c r="J138" i="3" s="1"/>
  <c r="K134" i="3"/>
  <c r="W134" i="3" s="1"/>
  <c r="K138" i="3"/>
  <c r="W138" i="3" s="1"/>
  <c r="E181" i="1"/>
  <c r="E182" i="1"/>
  <c r="E21" i="1"/>
  <c r="K177" i="3" l="1"/>
  <c r="W177" i="3" s="1"/>
  <c r="D177" i="3"/>
  <c r="J177" i="3" s="1"/>
  <c r="K102" i="3"/>
  <c r="W102" i="3" s="1"/>
  <c r="D104" i="3"/>
  <c r="J104" i="3" s="1"/>
  <c r="D102" i="3"/>
  <c r="J102" i="3" s="1"/>
  <c r="D157" i="3"/>
  <c r="J157" i="3" s="1"/>
  <c r="D101" i="3"/>
  <c r="J101" i="3" s="1"/>
  <c r="K101" i="3"/>
  <c r="W101" i="3" s="1"/>
  <c r="K104" i="3"/>
  <c r="W104" i="3" s="1"/>
  <c r="K169" i="3" l="1"/>
  <c r="W169" i="3" s="1"/>
  <c r="D169" i="3"/>
  <c r="J169" i="3" s="1"/>
  <c r="D204" i="3"/>
  <c r="J204" i="3" s="1"/>
  <c r="P21" i="3"/>
  <c r="O21" i="3"/>
  <c r="N21" i="3"/>
  <c r="M21" i="3"/>
  <c r="L21" i="3"/>
  <c r="F21" i="3"/>
  <c r="E21" i="3"/>
  <c r="K21" i="3"/>
  <c r="W21" i="3" s="1"/>
  <c r="D21" i="3" l="1"/>
  <c r="J21" i="3" s="1"/>
  <c r="K204" i="3" l="1"/>
  <c r="W204" i="3" s="1"/>
  <c r="K61" i="3" l="1"/>
  <c r="D61" i="3"/>
  <c r="J61" i="3" s="1"/>
  <c r="O223" i="3" l="1"/>
  <c r="O222" i="3" s="1"/>
  <c r="N223" i="3"/>
  <c r="N222" i="3" s="1"/>
  <c r="M223" i="3"/>
  <c r="M222" i="3" s="1"/>
  <c r="F223" i="3"/>
  <c r="F222" i="3" s="1"/>
  <c r="E223" i="3"/>
  <c r="E222" i="3" s="1"/>
  <c r="P223" i="3" l="1"/>
  <c r="P222" i="3" s="1"/>
  <c r="L223" i="3"/>
  <c r="L222" i="3" s="1"/>
  <c r="Q141" i="1" l="1"/>
  <c r="P141" i="1"/>
  <c r="O141" i="1"/>
  <c r="N141" i="1"/>
  <c r="M141" i="1"/>
  <c r="G141" i="1"/>
  <c r="F141" i="1"/>
  <c r="L144" i="1" l="1"/>
  <c r="E141" i="1"/>
  <c r="E144" i="1"/>
  <c r="L141" i="1"/>
  <c r="P228" i="3" l="1"/>
  <c r="O228" i="3"/>
  <c r="N228" i="3"/>
  <c r="M228" i="3"/>
  <c r="L228" i="3"/>
  <c r="F228" i="3"/>
  <c r="E228" i="3"/>
  <c r="E225" i="3" l="1"/>
  <c r="E180" i="3" s="1"/>
  <c r="E279" i="3" s="1"/>
  <c r="M225" i="3"/>
  <c r="M180" i="3" s="1"/>
  <c r="M279" i="3" s="1"/>
  <c r="O225" i="3"/>
  <c r="O180" i="3" s="1"/>
  <c r="O279" i="3" s="1"/>
  <c r="F225" i="3"/>
  <c r="F180" i="3" s="1"/>
  <c r="F279" i="3" s="1"/>
  <c r="N225" i="3"/>
  <c r="N180" i="3" s="1"/>
  <c r="N279" i="3" s="1"/>
  <c r="P225" i="3"/>
  <c r="P180" i="3" s="1"/>
  <c r="P279" i="3" s="1"/>
  <c r="L225" i="3"/>
  <c r="L180" i="3" s="1"/>
  <c r="L279" i="3" s="1"/>
  <c r="Q147" i="1"/>
  <c r="Q376" i="1" s="1"/>
  <c r="P147" i="1"/>
  <c r="P376" i="1" s="1"/>
  <c r="O147" i="1"/>
  <c r="O376" i="1" s="1"/>
  <c r="N147" i="1"/>
  <c r="N376" i="1" s="1"/>
  <c r="M147" i="1"/>
  <c r="M376" i="1" s="1"/>
  <c r="G147" i="1"/>
  <c r="G376" i="1" s="1"/>
  <c r="F147" i="1"/>
  <c r="F376" i="1" s="1"/>
  <c r="E305" i="1"/>
  <c r="Q388" i="1" l="1"/>
  <c r="G388" i="1"/>
  <c r="N388" i="1"/>
  <c r="M388" i="1"/>
  <c r="O388" i="1"/>
  <c r="P388" i="1"/>
  <c r="F388" i="1"/>
  <c r="O194" i="3"/>
  <c r="N194" i="3"/>
  <c r="M194" i="3"/>
  <c r="F194" i="3"/>
  <c r="E194" i="3"/>
  <c r="P192" i="3" l="1"/>
  <c r="O192" i="3"/>
  <c r="N192" i="3"/>
  <c r="M192" i="3"/>
  <c r="L192" i="3"/>
  <c r="F192" i="3"/>
  <c r="E192" i="3"/>
  <c r="O190" i="3"/>
  <c r="N190" i="3"/>
  <c r="M190" i="3"/>
  <c r="F190" i="3"/>
  <c r="E190" i="3"/>
  <c r="O195" i="3"/>
  <c r="N195" i="3"/>
  <c r="M195" i="3"/>
  <c r="F195" i="3"/>
  <c r="E195" i="3"/>
  <c r="D192" i="3" l="1"/>
  <c r="J192" i="3" s="1"/>
  <c r="D194" i="3"/>
  <c r="K192" i="3" l="1"/>
  <c r="W192" i="3" s="1"/>
  <c r="P195" i="3"/>
  <c r="L195" i="3"/>
  <c r="L147" i="1" l="1"/>
  <c r="D228" i="3"/>
  <c r="E147" i="1"/>
  <c r="L376" i="1" l="1"/>
  <c r="E376" i="1"/>
  <c r="D225" i="3"/>
  <c r="K228" i="3"/>
  <c r="W228" i="3" s="1"/>
  <c r="P141" i="3"/>
  <c r="O141" i="3"/>
  <c r="N141" i="3"/>
  <c r="M141" i="3"/>
  <c r="L141" i="3"/>
  <c r="F141" i="3"/>
  <c r="E141" i="3"/>
  <c r="P127" i="3"/>
  <c r="O127" i="3"/>
  <c r="N127" i="3"/>
  <c r="M127" i="3"/>
  <c r="L127" i="3"/>
  <c r="F127" i="3"/>
  <c r="E127" i="3"/>
  <c r="P125" i="3"/>
  <c r="O125" i="3"/>
  <c r="N125" i="3"/>
  <c r="M125" i="3"/>
  <c r="L125" i="3"/>
  <c r="F125" i="3"/>
  <c r="E125" i="3"/>
  <c r="P115" i="3"/>
  <c r="O115" i="3"/>
  <c r="N115" i="3"/>
  <c r="M115" i="3"/>
  <c r="L115" i="3"/>
  <c r="F115" i="3"/>
  <c r="E115" i="3"/>
  <c r="P113" i="3"/>
  <c r="O113" i="3"/>
  <c r="N113" i="3"/>
  <c r="M113" i="3"/>
  <c r="L113" i="3"/>
  <c r="F113" i="3"/>
  <c r="E113" i="3"/>
  <c r="P109" i="3"/>
  <c r="O109" i="3"/>
  <c r="N109" i="3"/>
  <c r="M109" i="3"/>
  <c r="L109" i="3"/>
  <c r="F109" i="3"/>
  <c r="E109" i="3"/>
  <c r="P97" i="3"/>
  <c r="O97" i="3"/>
  <c r="N97" i="3"/>
  <c r="M97" i="3"/>
  <c r="L97" i="3"/>
  <c r="F97" i="3"/>
  <c r="E97" i="3"/>
  <c r="P96" i="3"/>
  <c r="O96" i="3"/>
  <c r="N96" i="3"/>
  <c r="M96" i="3"/>
  <c r="L96" i="3"/>
  <c r="F96" i="3"/>
  <c r="E96" i="3"/>
  <c r="P94" i="3"/>
  <c r="O94" i="3"/>
  <c r="N94" i="3"/>
  <c r="M94" i="3"/>
  <c r="L94" i="3"/>
  <c r="F94" i="3"/>
  <c r="E94" i="3"/>
  <c r="P92" i="3"/>
  <c r="O92" i="3"/>
  <c r="N92" i="3"/>
  <c r="M92" i="3"/>
  <c r="L92" i="3"/>
  <c r="F92" i="3"/>
  <c r="E92" i="3"/>
  <c r="P89" i="3"/>
  <c r="O89" i="3"/>
  <c r="N89" i="3"/>
  <c r="M89" i="3"/>
  <c r="L89" i="3"/>
  <c r="K89" i="3"/>
  <c r="W89" i="3" s="1"/>
  <c r="F89" i="3"/>
  <c r="E89" i="3"/>
  <c r="P84" i="3"/>
  <c r="O84" i="3"/>
  <c r="N84" i="3"/>
  <c r="M84" i="3"/>
  <c r="L84" i="3"/>
  <c r="F84" i="3"/>
  <c r="E84" i="3"/>
  <c r="P83" i="3"/>
  <c r="O83" i="3"/>
  <c r="N83" i="3"/>
  <c r="M83" i="3"/>
  <c r="L83" i="3"/>
  <c r="F83" i="3"/>
  <c r="E83" i="3"/>
  <c r="E75" i="1"/>
  <c r="Q140" i="1"/>
  <c r="P140" i="1"/>
  <c r="O140" i="1"/>
  <c r="N140" i="1"/>
  <c r="M140" i="1"/>
  <c r="G140" i="1"/>
  <c r="F140" i="1"/>
  <c r="M80" i="3" l="1"/>
  <c r="E80" i="3"/>
  <c r="N80" i="3"/>
  <c r="F80" i="3"/>
  <c r="O80" i="3"/>
  <c r="L80" i="3"/>
  <c r="P80" i="3"/>
  <c r="E103" i="3"/>
  <c r="M103" i="3"/>
  <c r="O103" i="3"/>
  <c r="F103" i="3"/>
  <c r="L103" i="3"/>
  <c r="N103" i="3"/>
  <c r="P103" i="3"/>
  <c r="D180" i="3"/>
  <c r="K225" i="3"/>
  <c r="W225" i="3" s="1"/>
  <c r="K180" i="3" l="1"/>
  <c r="W180" i="3" s="1"/>
  <c r="D279" i="3"/>
  <c r="E388" i="1" s="1"/>
  <c r="K279" i="3" l="1"/>
  <c r="W279" i="3" s="1"/>
  <c r="Q142" i="1"/>
  <c r="P142" i="1"/>
  <c r="O142" i="1"/>
  <c r="N142" i="1"/>
  <c r="M142" i="1"/>
  <c r="G142" i="1"/>
  <c r="F142" i="1"/>
  <c r="L388" i="1" l="1"/>
  <c r="X388" i="1"/>
  <c r="K84" i="3"/>
  <c r="W84" i="3" s="1"/>
  <c r="K83" i="3"/>
  <c r="W83" i="3" s="1"/>
  <c r="D83" i="3"/>
  <c r="J83" i="3" s="1"/>
  <c r="K92" i="3"/>
  <c r="W92" i="3" s="1"/>
  <c r="D92" i="3"/>
  <c r="J92" i="3" s="1"/>
  <c r="D86" i="3" l="1"/>
  <c r="J86" i="3" s="1"/>
  <c r="L146" i="1"/>
  <c r="K86" i="3"/>
  <c r="W86" i="3" s="1"/>
  <c r="D89" i="3"/>
  <c r="J89" i="3" s="1"/>
  <c r="E140" i="1"/>
  <c r="L140" i="1"/>
  <c r="D81" i="3" l="1"/>
  <c r="J81" i="3" s="1"/>
  <c r="D84" i="3"/>
  <c r="J84" i="3" s="1"/>
  <c r="P176" i="3"/>
  <c r="O176" i="3"/>
  <c r="N176" i="3"/>
  <c r="M176" i="3"/>
  <c r="L176" i="3"/>
  <c r="F176" i="3"/>
  <c r="E176" i="3"/>
  <c r="P184" i="3"/>
  <c r="O184" i="3"/>
  <c r="N184" i="3"/>
  <c r="M184" i="3"/>
  <c r="L184" i="3"/>
  <c r="F184" i="3"/>
  <c r="E184" i="3"/>
  <c r="P81" i="3"/>
  <c r="O81" i="3"/>
  <c r="N81" i="3"/>
  <c r="M81" i="3"/>
  <c r="L81" i="3"/>
  <c r="F81" i="3"/>
  <c r="E81" i="3"/>
  <c r="P79" i="3"/>
  <c r="O79" i="3"/>
  <c r="N79" i="3"/>
  <c r="M79" i="3"/>
  <c r="L79" i="3"/>
  <c r="F79" i="3"/>
  <c r="E79" i="3"/>
  <c r="F78" i="3"/>
  <c r="E78" i="3"/>
  <c r="E277" i="3" l="1"/>
  <c r="F386" i="1" s="1"/>
  <c r="L277" i="3"/>
  <c r="M386" i="1" s="1"/>
  <c r="N277" i="3"/>
  <c r="O386" i="1" s="1"/>
  <c r="P277" i="3"/>
  <c r="Q386" i="1" s="1"/>
  <c r="F277" i="3"/>
  <c r="G386" i="1" s="1"/>
  <c r="M277" i="3"/>
  <c r="N386" i="1" s="1"/>
  <c r="O277" i="3"/>
  <c r="P386" i="1" s="1"/>
  <c r="E175" i="3"/>
  <c r="M175" i="3"/>
  <c r="O175" i="3"/>
  <c r="F175" i="3"/>
  <c r="L175" i="3"/>
  <c r="N175" i="3"/>
  <c r="P175" i="3"/>
  <c r="M78" i="3"/>
  <c r="O78" i="3"/>
  <c r="L78" i="3"/>
  <c r="N78" i="3"/>
  <c r="P78" i="3"/>
  <c r="K201" i="3"/>
  <c r="W201" i="3" s="1"/>
  <c r="D201" i="3"/>
  <c r="J201" i="3" s="1"/>
  <c r="K141" i="3"/>
  <c r="K127" i="3"/>
  <c r="W127" i="3" s="1"/>
  <c r="D127" i="3"/>
  <c r="J127" i="3" s="1"/>
  <c r="K125" i="3"/>
  <c r="D125" i="3"/>
  <c r="J125" i="3" s="1"/>
  <c r="K115" i="3"/>
  <c r="D115" i="3"/>
  <c r="J115" i="3" s="1"/>
  <c r="K113" i="3"/>
  <c r="D113" i="3"/>
  <c r="J113" i="3" s="1"/>
  <c r="K97" i="3"/>
  <c r="W97" i="3" s="1"/>
  <c r="K60" i="3"/>
  <c r="D60" i="3"/>
  <c r="J60" i="3" s="1"/>
  <c r="K45" i="3"/>
  <c r="D45" i="3"/>
  <c r="J45" i="3" s="1"/>
  <c r="K27" i="3" l="1"/>
  <c r="D27" i="3"/>
  <c r="J27" i="3" s="1"/>
  <c r="E143" i="1"/>
  <c r="K94" i="3"/>
  <c r="W94" i="3" s="1"/>
  <c r="L143" i="1"/>
  <c r="K44" i="3"/>
  <c r="D44" i="3"/>
  <c r="J44" i="3" s="1"/>
  <c r="E247" i="1"/>
  <c r="D184" i="3"/>
  <c r="J184" i="3" s="1"/>
  <c r="D97" i="3"/>
  <c r="J97" i="3" s="1"/>
  <c r="D94" i="3"/>
  <c r="J94" i="3" s="1"/>
  <c r="K74" i="3"/>
  <c r="E76" i="1"/>
  <c r="D74" i="3"/>
  <c r="J74" i="3" s="1"/>
  <c r="E74" i="1"/>
  <c r="K109" i="3"/>
  <c r="E142" i="1"/>
  <c r="D96" i="3"/>
  <c r="J96" i="3" s="1"/>
  <c r="L142" i="1"/>
  <c r="K96" i="3"/>
  <c r="W96" i="3" s="1"/>
  <c r="E245" i="1"/>
  <c r="L375" i="1" l="1"/>
  <c r="D24" i="3"/>
  <c r="J24" i="3" s="1"/>
  <c r="K24" i="3"/>
  <c r="K103" i="3"/>
  <c r="K80" i="3"/>
  <c r="W80" i="3" s="1"/>
  <c r="K29" i="3"/>
  <c r="D29" i="3"/>
  <c r="J29" i="3" s="1"/>
  <c r="D80" i="3"/>
  <c r="J80" i="3" s="1"/>
  <c r="E183" i="1"/>
  <c r="D109" i="3"/>
  <c r="J109" i="3" s="1"/>
  <c r="D141" i="3"/>
  <c r="J141" i="3" s="1"/>
  <c r="D277" i="3" l="1"/>
  <c r="J277" i="3" s="1"/>
  <c r="D103" i="3"/>
  <c r="J103" i="3" s="1"/>
  <c r="C243" i="3"/>
  <c r="P246" i="3"/>
  <c r="O246" i="3"/>
  <c r="N246" i="3"/>
  <c r="M246" i="3"/>
  <c r="L246" i="3"/>
  <c r="F246" i="3"/>
  <c r="E246" i="3"/>
  <c r="E20" i="1"/>
  <c r="E375" i="1" l="1"/>
  <c r="K386" i="1"/>
  <c r="E386" i="1"/>
  <c r="E243" i="3"/>
  <c r="E241" i="3" s="1"/>
  <c r="E278" i="3" s="1"/>
  <c r="F387" i="1" s="1"/>
  <c r="M243" i="3"/>
  <c r="M241" i="3" s="1"/>
  <c r="M278" i="3" s="1"/>
  <c r="N387" i="1" s="1"/>
  <c r="O243" i="3"/>
  <c r="O241" i="3" s="1"/>
  <c r="O278" i="3" s="1"/>
  <c r="P387" i="1" s="1"/>
  <c r="F243" i="3"/>
  <c r="F241" i="3" s="1"/>
  <c r="F278" i="3" s="1"/>
  <c r="G387" i="1" s="1"/>
  <c r="L243" i="3"/>
  <c r="L241" i="3" s="1"/>
  <c r="L278" i="3" s="1"/>
  <c r="M387" i="1" s="1"/>
  <c r="N243" i="3"/>
  <c r="N241" i="3" s="1"/>
  <c r="N278" i="3" s="1"/>
  <c r="O387" i="1" s="1"/>
  <c r="P243" i="3"/>
  <c r="P241" i="3" s="1"/>
  <c r="P278" i="3" s="1"/>
  <c r="Q387" i="1" s="1"/>
  <c r="K246" i="3"/>
  <c r="D246" i="3"/>
  <c r="J246" i="3" s="1"/>
  <c r="K243" i="3" l="1"/>
  <c r="D243" i="3"/>
  <c r="J243" i="3" s="1"/>
  <c r="K241" i="3" l="1"/>
  <c r="D241" i="3"/>
  <c r="J241" i="3" s="1"/>
  <c r="D278" i="3" l="1"/>
  <c r="J278" i="3" s="1"/>
  <c r="L194" i="3"/>
  <c r="E244" i="3" l="1"/>
  <c r="F244" i="3"/>
  <c r="L244" i="3"/>
  <c r="M244" i="3"/>
  <c r="N244" i="3"/>
  <c r="O244" i="3"/>
  <c r="P244" i="3"/>
  <c r="E248" i="3" l="1"/>
  <c r="E247" i="3" s="1"/>
  <c r="F248" i="3"/>
  <c r="F247" i="3" s="1"/>
  <c r="L248" i="3"/>
  <c r="L247" i="3" s="1"/>
  <c r="M248" i="3"/>
  <c r="M247" i="3" s="1"/>
  <c r="N248" i="3"/>
  <c r="N247" i="3" s="1"/>
  <c r="O248" i="3"/>
  <c r="O247" i="3" s="1"/>
  <c r="P248" i="3"/>
  <c r="P247" i="3" s="1"/>
  <c r="E210" i="3" l="1"/>
  <c r="F210" i="3"/>
  <c r="L210" i="3"/>
  <c r="M210" i="3"/>
  <c r="N210" i="3"/>
  <c r="O210" i="3"/>
  <c r="P210" i="3"/>
  <c r="E212" i="3"/>
  <c r="F212" i="3"/>
  <c r="L212" i="3"/>
  <c r="M212" i="3"/>
  <c r="N212" i="3"/>
  <c r="O212" i="3"/>
  <c r="P212" i="3"/>
  <c r="K210" i="3"/>
  <c r="K212" i="3"/>
  <c r="D212" i="3" l="1"/>
  <c r="J212" i="3" s="1"/>
  <c r="D210" i="3"/>
  <c r="J210" i="3" s="1"/>
  <c r="P190" i="3" l="1"/>
  <c r="L190" i="3" l="1"/>
  <c r="D217" i="3" l="1"/>
  <c r="J217" i="3" s="1"/>
  <c r="K217" i="3" l="1"/>
  <c r="W217" i="3" s="1"/>
  <c r="P198" i="3"/>
  <c r="O198" i="3"/>
  <c r="N198" i="3"/>
  <c r="M198" i="3"/>
  <c r="L198" i="3"/>
  <c r="F198" i="3"/>
  <c r="E198" i="3"/>
  <c r="D198" i="3" l="1"/>
  <c r="K198" i="3"/>
  <c r="W198" i="3" s="1"/>
  <c r="K200" i="3" l="1"/>
  <c r="W200" i="3" s="1"/>
  <c r="D200" i="3"/>
  <c r="J200" i="3" s="1"/>
  <c r="P236" i="3" l="1"/>
  <c r="O236" i="3"/>
  <c r="N236" i="3"/>
  <c r="M236" i="3"/>
  <c r="L236" i="3"/>
  <c r="F236" i="3"/>
  <c r="E236" i="3"/>
  <c r="K236" i="3"/>
  <c r="W236" i="3" s="1"/>
  <c r="D236" i="3"/>
  <c r="J236" i="3" s="1"/>
  <c r="K194" i="3" l="1"/>
  <c r="W194" i="3" s="1"/>
  <c r="L173" i="3" l="1"/>
  <c r="M173" i="3"/>
  <c r="N173" i="3"/>
  <c r="O173" i="3"/>
  <c r="P173" i="3"/>
  <c r="E16" i="3" l="1"/>
  <c r="F16" i="3"/>
  <c r="L16" i="3"/>
  <c r="M16" i="3"/>
  <c r="N16" i="3"/>
  <c r="O16" i="3"/>
  <c r="P16" i="3"/>
  <c r="E88" i="3"/>
  <c r="F88" i="3"/>
  <c r="L88" i="3"/>
  <c r="M88" i="3"/>
  <c r="N88" i="3"/>
  <c r="O88" i="3"/>
  <c r="P88" i="3"/>
  <c r="E91" i="3"/>
  <c r="F91" i="3"/>
  <c r="L91" i="3"/>
  <c r="M91" i="3"/>
  <c r="N91" i="3"/>
  <c r="O91" i="3"/>
  <c r="P91" i="3"/>
  <c r="E93" i="3"/>
  <c r="F93" i="3"/>
  <c r="L93" i="3"/>
  <c r="M93" i="3"/>
  <c r="N93" i="3"/>
  <c r="O93" i="3"/>
  <c r="P93" i="3"/>
  <c r="E95" i="3"/>
  <c r="F95" i="3"/>
  <c r="L95" i="3"/>
  <c r="M95" i="3"/>
  <c r="N95" i="3"/>
  <c r="O95" i="3"/>
  <c r="P95" i="3"/>
  <c r="E98" i="3"/>
  <c r="F98" i="3"/>
  <c r="L98" i="3"/>
  <c r="M98" i="3"/>
  <c r="N98" i="3"/>
  <c r="O98" i="3"/>
  <c r="P98" i="3"/>
  <c r="E99" i="3"/>
  <c r="F99" i="3"/>
  <c r="L99" i="3"/>
  <c r="M99" i="3"/>
  <c r="N99" i="3"/>
  <c r="O99" i="3"/>
  <c r="P99" i="3"/>
  <c r="E106" i="3"/>
  <c r="F106" i="3"/>
  <c r="M106" i="3"/>
  <c r="N106" i="3"/>
  <c r="O106" i="3"/>
  <c r="E107" i="3"/>
  <c r="F107" i="3"/>
  <c r="L107" i="3"/>
  <c r="M107" i="3"/>
  <c r="N107" i="3"/>
  <c r="O107" i="3"/>
  <c r="P107" i="3"/>
  <c r="E108" i="3"/>
  <c r="F108" i="3"/>
  <c r="L108" i="3"/>
  <c r="M108" i="3"/>
  <c r="N108" i="3"/>
  <c r="O108" i="3"/>
  <c r="P108" i="3"/>
  <c r="E110" i="3"/>
  <c r="F110" i="3"/>
  <c r="L110" i="3"/>
  <c r="M110" i="3"/>
  <c r="N110" i="3"/>
  <c r="O110" i="3"/>
  <c r="P110" i="3"/>
  <c r="E111" i="3"/>
  <c r="F111" i="3"/>
  <c r="L111" i="3"/>
  <c r="M111" i="3"/>
  <c r="N111" i="3"/>
  <c r="O111" i="3"/>
  <c r="P111" i="3"/>
  <c r="E112" i="3"/>
  <c r="F112" i="3"/>
  <c r="L112" i="3"/>
  <c r="M112" i="3"/>
  <c r="N112" i="3"/>
  <c r="O112" i="3"/>
  <c r="P112" i="3"/>
  <c r="E114" i="3"/>
  <c r="F114" i="3"/>
  <c r="L114" i="3"/>
  <c r="M114" i="3"/>
  <c r="N114" i="3"/>
  <c r="O114" i="3"/>
  <c r="P114" i="3"/>
  <c r="E116" i="3"/>
  <c r="F116" i="3"/>
  <c r="L116" i="3"/>
  <c r="M116" i="3"/>
  <c r="N116" i="3"/>
  <c r="O116" i="3"/>
  <c r="P116" i="3"/>
  <c r="E117" i="3"/>
  <c r="F117" i="3"/>
  <c r="L117" i="3"/>
  <c r="M117" i="3"/>
  <c r="N117" i="3"/>
  <c r="O117" i="3"/>
  <c r="P117" i="3"/>
  <c r="E118" i="3"/>
  <c r="F118" i="3"/>
  <c r="L118" i="3"/>
  <c r="M118" i="3"/>
  <c r="N118" i="3"/>
  <c r="O118" i="3"/>
  <c r="P118" i="3"/>
  <c r="E119" i="3"/>
  <c r="F119" i="3"/>
  <c r="L119" i="3"/>
  <c r="M119" i="3"/>
  <c r="N119" i="3"/>
  <c r="O119" i="3"/>
  <c r="P119" i="3"/>
  <c r="E120" i="3"/>
  <c r="F120" i="3"/>
  <c r="L120" i="3"/>
  <c r="M120" i="3"/>
  <c r="N120" i="3"/>
  <c r="O120" i="3"/>
  <c r="P120" i="3"/>
  <c r="E123" i="3"/>
  <c r="F123" i="3"/>
  <c r="L123" i="3"/>
  <c r="M123" i="3"/>
  <c r="N123" i="3"/>
  <c r="O123" i="3"/>
  <c r="P123" i="3"/>
  <c r="E124" i="3"/>
  <c r="F124" i="3"/>
  <c r="L124" i="3"/>
  <c r="M124" i="3"/>
  <c r="N124" i="3"/>
  <c r="O124" i="3"/>
  <c r="P124" i="3"/>
  <c r="E126" i="3"/>
  <c r="F126" i="3"/>
  <c r="L126" i="3"/>
  <c r="M126" i="3"/>
  <c r="N126" i="3"/>
  <c r="O126" i="3"/>
  <c r="P126" i="3"/>
  <c r="E128" i="3"/>
  <c r="F128" i="3"/>
  <c r="L128" i="3"/>
  <c r="M128" i="3"/>
  <c r="N128" i="3"/>
  <c r="O128" i="3"/>
  <c r="P128" i="3"/>
  <c r="E129" i="3"/>
  <c r="F129" i="3"/>
  <c r="L129" i="3"/>
  <c r="M129" i="3"/>
  <c r="N129" i="3"/>
  <c r="O129" i="3"/>
  <c r="P129" i="3"/>
  <c r="E130" i="3"/>
  <c r="F130" i="3"/>
  <c r="L130" i="3"/>
  <c r="M130" i="3"/>
  <c r="N130" i="3"/>
  <c r="O130" i="3"/>
  <c r="P130" i="3"/>
  <c r="E131" i="3"/>
  <c r="F131" i="3"/>
  <c r="L131" i="3"/>
  <c r="M131" i="3"/>
  <c r="N131" i="3"/>
  <c r="O131" i="3"/>
  <c r="P131" i="3"/>
  <c r="E132" i="3"/>
  <c r="F132" i="3"/>
  <c r="L132" i="3"/>
  <c r="M132" i="3"/>
  <c r="N132" i="3"/>
  <c r="O132" i="3"/>
  <c r="P132" i="3"/>
  <c r="E139" i="3"/>
  <c r="F139" i="3"/>
  <c r="L139" i="3"/>
  <c r="M139" i="3"/>
  <c r="N139" i="3"/>
  <c r="O139" i="3"/>
  <c r="P139" i="3"/>
  <c r="E143" i="3"/>
  <c r="F143" i="3"/>
  <c r="L143" i="3"/>
  <c r="M143" i="3"/>
  <c r="N143" i="3"/>
  <c r="O143" i="3"/>
  <c r="P143" i="3"/>
  <c r="E144" i="3"/>
  <c r="F144" i="3"/>
  <c r="L144" i="3"/>
  <c r="M144" i="3"/>
  <c r="N144" i="3"/>
  <c r="O144" i="3"/>
  <c r="P144" i="3"/>
  <c r="E145" i="3"/>
  <c r="F145" i="3"/>
  <c r="L145" i="3"/>
  <c r="M145" i="3"/>
  <c r="N145" i="3"/>
  <c r="O145" i="3"/>
  <c r="P145" i="3"/>
  <c r="E146" i="3"/>
  <c r="F146" i="3"/>
  <c r="L146" i="3"/>
  <c r="M146" i="3"/>
  <c r="N146" i="3"/>
  <c r="O146" i="3"/>
  <c r="P146" i="3"/>
  <c r="E149" i="3"/>
  <c r="F149" i="3"/>
  <c r="L149" i="3"/>
  <c r="M149" i="3"/>
  <c r="N149" i="3"/>
  <c r="O149" i="3"/>
  <c r="P149" i="3"/>
  <c r="E150" i="3"/>
  <c r="F150" i="3"/>
  <c r="L150" i="3"/>
  <c r="M150" i="3"/>
  <c r="N150" i="3"/>
  <c r="O150" i="3"/>
  <c r="P150" i="3"/>
  <c r="E153" i="3"/>
  <c r="F153" i="3"/>
  <c r="L153" i="3"/>
  <c r="M153" i="3"/>
  <c r="N153" i="3"/>
  <c r="O153" i="3"/>
  <c r="P153" i="3"/>
  <c r="E154" i="3"/>
  <c r="F154" i="3"/>
  <c r="L154" i="3"/>
  <c r="M154" i="3"/>
  <c r="N154" i="3"/>
  <c r="O154" i="3"/>
  <c r="P154" i="3"/>
  <c r="E155" i="3"/>
  <c r="F155" i="3"/>
  <c r="L155" i="3"/>
  <c r="M155" i="3"/>
  <c r="N155" i="3"/>
  <c r="O155" i="3"/>
  <c r="P155" i="3"/>
  <c r="E159" i="3"/>
  <c r="F159" i="3"/>
  <c r="L159" i="3"/>
  <c r="M159" i="3"/>
  <c r="N159" i="3"/>
  <c r="O159" i="3"/>
  <c r="P159" i="3"/>
  <c r="E160" i="3"/>
  <c r="F160" i="3"/>
  <c r="L160" i="3"/>
  <c r="M160" i="3"/>
  <c r="N160" i="3"/>
  <c r="O160" i="3"/>
  <c r="P160" i="3"/>
  <c r="E162" i="3"/>
  <c r="F162" i="3"/>
  <c r="L162" i="3"/>
  <c r="M162" i="3"/>
  <c r="N162" i="3"/>
  <c r="O162" i="3"/>
  <c r="P162" i="3"/>
  <c r="E163" i="3"/>
  <c r="F163" i="3"/>
  <c r="L163" i="3"/>
  <c r="M163" i="3"/>
  <c r="N163" i="3"/>
  <c r="O163" i="3"/>
  <c r="P163" i="3"/>
  <c r="E164" i="3"/>
  <c r="F164" i="3"/>
  <c r="L164" i="3"/>
  <c r="M164" i="3"/>
  <c r="N164" i="3"/>
  <c r="O164" i="3"/>
  <c r="P164" i="3"/>
  <c r="E165" i="3"/>
  <c r="F165" i="3"/>
  <c r="L165" i="3"/>
  <c r="M165" i="3"/>
  <c r="N165" i="3"/>
  <c r="O165" i="3"/>
  <c r="P165" i="3"/>
  <c r="E171" i="3"/>
  <c r="F171" i="3"/>
  <c r="L171" i="3"/>
  <c r="M171" i="3"/>
  <c r="N171" i="3"/>
  <c r="O171" i="3"/>
  <c r="P171" i="3"/>
  <c r="E181" i="3"/>
  <c r="F181" i="3"/>
  <c r="L182" i="3"/>
  <c r="L181" i="3" s="1"/>
  <c r="M182" i="3"/>
  <c r="M181" i="3" s="1"/>
  <c r="N182" i="3"/>
  <c r="N181" i="3" s="1"/>
  <c r="O182" i="3"/>
  <c r="O181" i="3" s="1"/>
  <c r="P182" i="3"/>
  <c r="P181" i="3" s="1"/>
  <c r="E187" i="3"/>
  <c r="E183" i="3" s="1"/>
  <c r="F187" i="3"/>
  <c r="F183" i="3" s="1"/>
  <c r="L187" i="3"/>
  <c r="L183" i="3" s="1"/>
  <c r="M187" i="3"/>
  <c r="M183" i="3" s="1"/>
  <c r="N187" i="3"/>
  <c r="N183" i="3" s="1"/>
  <c r="O187" i="3"/>
  <c r="O183" i="3" s="1"/>
  <c r="P187" i="3"/>
  <c r="P183" i="3" s="1"/>
  <c r="E199" i="3"/>
  <c r="F199" i="3"/>
  <c r="L199" i="3"/>
  <c r="M199" i="3"/>
  <c r="N199" i="3"/>
  <c r="O199" i="3"/>
  <c r="P199" i="3"/>
  <c r="E209" i="3"/>
  <c r="E205" i="3" s="1"/>
  <c r="F209" i="3"/>
  <c r="F205" i="3" s="1"/>
  <c r="L209" i="3"/>
  <c r="L205" i="3" s="1"/>
  <c r="M209" i="3"/>
  <c r="M205" i="3" s="1"/>
  <c r="N209" i="3"/>
  <c r="N205" i="3" s="1"/>
  <c r="O209" i="3"/>
  <c r="O205" i="3" s="1"/>
  <c r="P209" i="3"/>
  <c r="P205" i="3" s="1"/>
  <c r="L226" i="3"/>
  <c r="M226" i="3"/>
  <c r="N226" i="3"/>
  <c r="O226" i="3"/>
  <c r="P226" i="3"/>
  <c r="E231" i="3"/>
  <c r="F231" i="3"/>
  <c r="L231" i="3"/>
  <c r="M231" i="3"/>
  <c r="N231" i="3"/>
  <c r="O231" i="3"/>
  <c r="P231" i="3"/>
  <c r="E233" i="3"/>
  <c r="F233" i="3"/>
  <c r="L233" i="3"/>
  <c r="M233" i="3"/>
  <c r="N233" i="3"/>
  <c r="O233" i="3"/>
  <c r="P233" i="3"/>
  <c r="E245" i="3"/>
  <c r="F245" i="3"/>
  <c r="L245" i="3"/>
  <c r="M245" i="3"/>
  <c r="N245" i="3"/>
  <c r="O245" i="3"/>
  <c r="P245" i="3"/>
  <c r="E252" i="3"/>
  <c r="E250" i="3" s="1"/>
  <c r="F252" i="3"/>
  <c r="F250" i="3" s="1"/>
  <c r="L252" i="3"/>
  <c r="L250" i="3" s="1"/>
  <c r="M252" i="3"/>
  <c r="M250" i="3" s="1"/>
  <c r="N252" i="3"/>
  <c r="N250" i="3" s="1"/>
  <c r="O252" i="3"/>
  <c r="O250" i="3" s="1"/>
  <c r="P252" i="3"/>
  <c r="P250" i="3" s="1"/>
  <c r="E255" i="3"/>
  <c r="E254" i="3" s="1"/>
  <c r="F255" i="3"/>
  <c r="F254" i="3" s="1"/>
  <c r="L255" i="3"/>
  <c r="L254" i="3" s="1"/>
  <c r="M255" i="3"/>
  <c r="M254" i="3" s="1"/>
  <c r="N255" i="3"/>
  <c r="N254" i="3" s="1"/>
  <c r="O255" i="3"/>
  <c r="O254" i="3" s="1"/>
  <c r="P255" i="3"/>
  <c r="P254" i="3" s="1"/>
  <c r="E256" i="3"/>
  <c r="F256" i="3"/>
  <c r="L256" i="3"/>
  <c r="M256" i="3"/>
  <c r="N256" i="3"/>
  <c r="O256" i="3"/>
  <c r="P256" i="3"/>
  <c r="D258" i="3"/>
  <c r="J258" i="3" s="1"/>
  <c r="E258" i="3"/>
  <c r="E257" i="3" s="1"/>
  <c r="F258" i="3"/>
  <c r="F257" i="3" s="1"/>
  <c r="L258" i="3"/>
  <c r="L257" i="3" s="1"/>
  <c r="M258" i="3"/>
  <c r="M257" i="3" s="1"/>
  <c r="N258" i="3"/>
  <c r="N257" i="3" s="1"/>
  <c r="O258" i="3"/>
  <c r="O257" i="3" s="1"/>
  <c r="P258" i="3"/>
  <c r="P257" i="3" s="1"/>
  <c r="K252" i="3"/>
  <c r="K250" i="3" s="1"/>
  <c r="W250" i="3" s="1"/>
  <c r="K256" i="3"/>
  <c r="K258" i="3"/>
  <c r="K266" i="3"/>
  <c r="K182" i="3"/>
  <c r="K171" i="3"/>
  <c r="W171" i="3" s="1"/>
  <c r="K188" i="3"/>
  <c r="W188" i="3" s="1"/>
  <c r="K190" i="3"/>
  <c r="W190" i="3" s="1"/>
  <c r="K160" i="3"/>
  <c r="K162" i="3"/>
  <c r="K163" i="3"/>
  <c r="K199" i="3"/>
  <c r="W199" i="3" s="1"/>
  <c r="K143" i="3"/>
  <c r="K117" i="3"/>
  <c r="K118" i="3"/>
  <c r="K110" i="3"/>
  <c r="K112" i="3"/>
  <c r="K114" i="3"/>
  <c r="K116" i="3"/>
  <c r="W116" i="3" s="1"/>
  <c r="K123" i="3"/>
  <c r="K124" i="3"/>
  <c r="K126" i="3"/>
  <c r="W126" i="3" s="1"/>
  <c r="K128" i="3"/>
  <c r="W128" i="3" s="1"/>
  <c r="K129" i="3"/>
  <c r="K130" i="3"/>
  <c r="K131" i="3"/>
  <c r="K274" i="3"/>
  <c r="W274" i="3" s="1"/>
  <c r="K91" i="3"/>
  <c r="K93" i="3"/>
  <c r="K95" i="3"/>
  <c r="W95" i="3" s="1"/>
  <c r="K98" i="3"/>
  <c r="K99" i="3"/>
  <c r="W99" i="3" s="1"/>
  <c r="K43" i="3"/>
  <c r="K46" i="3"/>
  <c r="K55" i="3"/>
  <c r="K62" i="3"/>
  <c r="K63" i="3"/>
  <c r="K65" i="3"/>
  <c r="K73" i="3"/>
  <c r="K119" i="3"/>
  <c r="W119" i="3" s="1"/>
  <c r="K120" i="3"/>
  <c r="K149" i="3"/>
  <c r="K150" i="3"/>
  <c r="K151" i="3"/>
  <c r="W151" i="3" s="1"/>
  <c r="K153" i="3"/>
  <c r="W153" i="3" s="1"/>
  <c r="K154" i="3"/>
  <c r="W154" i="3" s="1"/>
  <c r="K155" i="3"/>
  <c r="K209" i="3"/>
  <c r="K233" i="3"/>
  <c r="K244" i="3"/>
  <c r="W244" i="3" s="1"/>
  <c r="K245" i="3"/>
  <c r="K255" i="3"/>
  <c r="W255" i="3" s="1"/>
  <c r="P156" i="3" l="1"/>
  <c r="L156" i="3"/>
  <c r="F156" i="3"/>
  <c r="M156" i="3"/>
  <c r="O156" i="3"/>
  <c r="N156" i="3"/>
  <c r="E156" i="3"/>
  <c r="K257" i="3"/>
  <c r="D257" i="3"/>
  <c r="J257" i="3" s="1"/>
  <c r="F77" i="3"/>
  <c r="N77" i="3"/>
  <c r="L77" i="3"/>
  <c r="E77" i="3"/>
  <c r="O77" i="3"/>
  <c r="M77" i="3"/>
  <c r="P77" i="3"/>
  <c r="K205" i="3"/>
  <c r="N100" i="3"/>
  <c r="F100" i="3"/>
  <c r="O100" i="3"/>
  <c r="M100" i="3"/>
  <c r="E100" i="3"/>
  <c r="K254" i="3"/>
  <c r="W254" i="3" s="1"/>
  <c r="K181" i="3"/>
  <c r="K265" i="3"/>
  <c r="K18" i="3"/>
  <c r="K140" i="3"/>
  <c r="W140" i="3" s="1"/>
  <c r="O224" i="3"/>
  <c r="O174" i="3" s="1"/>
  <c r="M224" i="3"/>
  <c r="M174" i="3" s="1"/>
  <c r="E224" i="3"/>
  <c r="E174" i="3" s="1"/>
  <c r="P224" i="3"/>
  <c r="P174" i="3" s="1"/>
  <c r="N224" i="3"/>
  <c r="N174" i="3" s="1"/>
  <c r="L224" i="3"/>
  <c r="L174" i="3" s="1"/>
  <c r="F224" i="3"/>
  <c r="F174" i="3" s="1"/>
  <c r="K223" i="3"/>
  <c r="W223" i="3" s="1"/>
  <c r="K195" i="3"/>
  <c r="W195" i="3" s="1"/>
  <c r="K107" i="3"/>
  <c r="K88" i="3"/>
  <c r="K248" i="3"/>
  <c r="K164" i="3"/>
  <c r="K159" i="3"/>
  <c r="W159" i="3" s="1"/>
  <c r="K173" i="3"/>
  <c r="W173" i="3" s="1"/>
  <c r="K146" i="3"/>
  <c r="K144" i="3"/>
  <c r="W144" i="3" s="1"/>
  <c r="K231" i="3"/>
  <c r="W231" i="3" s="1"/>
  <c r="K145" i="3"/>
  <c r="K187" i="3"/>
  <c r="W187" i="3" s="1"/>
  <c r="N242" i="3"/>
  <c r="L242" i="3"/>
  <c r="F242" i="3"/>
  <c r="K108" i="3"/>
  <c r="K226" i="3"/>
  <c r="K147" i="3"/>
  <c r="W147" i="3" s="1"/>
  <c r="K132" i="3"/>
  <c r="P242" i="3"/>
  <c r="O242" i="3"/>
  <c r="O240" i="3" s="1"/>
  <c r="M242" i="3"/>
  <c r="M240" i="3" s="1"/>
  <c r="E242" i="3"/>
  <c r="E240" i="3" s="1"/>
  <c r="K165" i="3"/>
  <c r="W165" i="3" s="1"/>
  <c r="K242" i="3"/>
  <c r="W242" i="3" s="1"/>
  <c r="O147" i="3"/>
  <c r="E147" i="3"/>
  <c r="K139" i="3"/>
  <c r="K111" i="3"/>
  <c r="M147" i="3"/>
  <c r="N142" i="3"/>
  <c r="P142" i="3"/>
  <c r="L142" i="3"/>
  <c r="F142" i="3"/>
  <c r="O142" i="3"/>
  <c r="M142" i="3"/>
  <c r="E142" i="3"/>
  <c r="P147" i="3"/>
  <c r="N147" i="3"/>
  <c r="L147" i="3"/>
  <c r="F147" i="3"/>
  <c r="K156" i="3" l="1"/>
  <c r="W156" i="3" s="1"/>
  <c r="K77" i="3"/>
  <c r="W77" i="3" s="1"/>
  <c r="F240" i="3"/>
  <c r="F276" i="3" s="1"/>
  <c r="G385" i="1" s="1"/>
  <c r="N240" i="3"/>
  <c r="N276" i="3" s="1"/>
  <c r="O385" i="1" s="1"/>
  <c r="P240" i="3"/>
  <c r="L240" i="3"/>
  <c r="K247" i="3"/>
  <c r="W247" i="3" s="1"/>
  <c r="K222" i="3"/>
  <c r="W222" i="3" s="1"/>
  <c r="K183" i="3"/>
  <c r="W183" i="3" s="1"/>
  <c r="K271" i="3"/>
  <c r="W271" i="3" s="1"/>
  <c r="O276" i="3"/>
  <c r="P385" i="1" s="1"/>
  <c r="E276" i="3"/>
  <c r="F385" i="1" s="1"/>
  <c r="M276" i="3"/>
  <c r="N385" i="1" s="1"/>
  <c r="K234" i="3"/>
  <c r="W234" i="3" s="1"/>
  <c r="K16" i="3"/>
  <c r="K142" i="3"/>
  <c r="W142" i="3" s="1"/>
  <c r="D252" i="3"/>
  <c r="J252" i="3" s="1"/>
  <c r="D250" i="3" l="1"/>
  <c r="J250" i="3" s="1"/>
  <c r="K240" i="3"/>
  <c r="W240" i="3" s="1"/>
  <c r="K263" i="3"/>
  <c r="W263" i="3" s="1"/>
  <c r="K224" i="3" l="1"/>
  <c r="W224" i="3" s="1"/>
  <c r="D199" i="3"/>
  <c r="J199" i="3" s="1"/>
  <c r="K174" i="3" l="1"/>
  <c r="W174" i="3" s="1"/>
  <c r="K23" i="3" l="1"/>
  <c r="W23" i="3" s="1"/>
  <c r="D256" i="3"/>
  <c r="J256" i="3" s="1"/>
  <c r="D266" i="3"/>
  <c r="J266" i="3" s="1"/>
  <c r="E337" i="1"/>
  <c r="D188" i="3"/>
  <c r="D190" i="3"/>
  <c r="E300" i="1"/>
  <c r="D159" i="3"/>
  <c r="D162" i="3"/>
  <c r="J162" i="3" s="1"/>
  <c r="D117" i="3"/>
  <c r="J117" i="3" s="1"/>
  <c r="D118" i="3"/>
  <c r="J118" i="3" s="1"/>
  <c r="D106" i="3"/>
  <c r="J106" i="3" s="1"/>
  <c r="D110" i="3"/>
  <c r="J110" i="3" s="1"/>
  <c r="D112" i="3"/>
  <c r="J112" i="3" s="1"/>
  <c r="D114" i="3"/>
  <c r="J114" i="3" s="1"/>
  <c r="D123" i="3"/>
  <c r="J123" i="3" s="1"/>
  <c r="D126" i="3"/>
  <c r="J126" i="3" s="1"/>
  <c r="D128" i="3"/>
  <c r="J128" i="3" s="1"/>
  <c r="D129" i="3"/>
  <c r="J129" i="3" s="1"/>
  <c r="D130" i="3"/>
  <c r="J130" i="3" s="1"/>
  <c r="D131" i="3"/>
  <c r="J131" i="3" s="1"/>
  <c r="D91" i="3"/>
  <c r="J91" i="3" s="1"/>
  <c r="D93" i="3"/>
  <c r="J93" i="3" s="1"/>
  <c r="D95" i="3"/>
  <c r="J95" i="3" s="1"/>
  <c r="D98" i="3"/>
  <c r="J98" i="3" s="1"/>
  <c r="D99" i="3"/>
  <c r="J99" i="3" s="1"/>
  <c r="D43" i="3"/>
  <c r="J43" i="3" s="1"/>
  <c r="D46" i="3"/>
  <c r="J46" i="3" s="1"/>
  <c r="D55" i="3"/>
  <c r="J55" i="3" s="1"/>
  <c r="D62" i="3"/>
  <c r="J62" i="3" s="1"/>
  <c r="D63" i="3"/>
  <c r="J63" i="3" s="1"/>
  <c r="D65" i="3"/>
  <c r="J65" i="3" s="1"/>
  <c r="D73" i="3"/>
  <c r="J73" i="3" s="1"/>
  <c r="D20" i="3"/>
  <c r="J20" i="3" s="1"/>
  <c r="D119" i="3"/>
  <c r="J119" i="3" s="1"/>
  <c r="D120" i="3"/>
  <c r="J120" i="3" s="1"/>
  <c r="D149" i="3"/>
  <c r="J149" i="3" s="1"/>
  <c r="D150" i="3"/>
  <c r="J150" i="3" s="1"/>
  <c r="D153" i="3"/>
  <c r="J153" i="3" s="1"/>
  <c r="D209" i="3"/>
  <c r="J209" i="3" s="1"/>
  <c r="D233" i="3"/>
  <c r="J233" i="3" s="1"/>
  <c r="D244" i="3"/>
  <c r="J244" i="3" s="1"/>
  <c r="D245" i="3"/>
  <c r="J245" i="3" s="1"/>
  <c r="D255" i="3"/>
  <c r="J255" i="3" s="1"/>
  <c r="D205" i="3" l="1"/>
  <c r="J205" i="3" s="1"/>
  <c r="D254" i="3"/>
  <c r="J254" i="3" s="1"/>
  <c r="D181" i="3"/>
  <c r="J181" i="3" s="1"/>
  <c r="D265" i="3"/>
  <c r="J265" i="3" s="1"/>
  <c r="E299" i="1"/>
  <c r="E336" i="1"/>
  <c r="D274" i="3"/>
  <c r="J274" i="3" s="1"/>
  <c r="D155" i="3"/>
  <c r="J155" i="3" s="1"/>
  <c r="E302" i="1"/>
  <c r="E225" i="1"/>
  <c r="D151" i="3"/>
  <c r="J151" i="3" s="1"/>
  <c r="D143" i="3"/>
  <c r="J143" i="3" s="1"/>
  <c r="D116" i="3"/>
  <c r="J116" i="3" s="1"/>
  <c r="D140" i="3"/>
  <c r="J140" i="3" s="1"/>
  <c r="D234" i="3"/>
  <c r="D154" i="3"/>
  <c r="J154" i="3" s="1"/>
  <c r="D223" i="3"/>
  <c r="J223" i="3" s="1"/>
  <c r="D195" i="3"/>
  <c r="D107" i="3"/>
  <c r="J107" i="3" s="1"/>
  <c r="D88" i="3"/>
  <c r="J88" i="3" s="1"/>
  <c r="D163" i="3"/>
  <c r="J163" i="3" s="1"/>
  <c r="D164" i="3"/>
  <c r="J164" i="3" s="1"/>
  <c r="D160" i="3"/>
  <c r="J160" i="3" s="1"/>
  <c r="D165" i="3"/>
  <c r="J165" i="3" s="1"/>
  <c r="D231" i="3"/>
  <c r="D124" i="3"/>
  <c r="J124" i="3" s="1"/>
  <c r="D145" i="3"/>
  <c r="J145" i="3" s="1"/>
  <c r="D132" i="3"/>
  <c r="J132" i="3" s="1"/>
  <c r="D187" i="3"/>
  <c r="D146" i="3"/>
  <c r="J146" i="3" s="1"/>
  <c r="D144" i="3"/>
  <c r="J144" i="3" s="1"/>
  <c r="D242" i="3"/>
  <c r="J242" i="3" s="1"/>
  <c r="D139" i="3"/>
  <c r="J139" i="3" s="1"/>
  <c r="D111" i="3"/>
  <c r="J111" i="3" s="1"/>
  <c r="D108" i="3"/>
  <c r="J108" i="3" s="1"/>
  <c r="D224" i="3" l="1"/>
  <c r="J224" i="3" s="1"/>
  <c r="D156" i="3"/>
  <c r="J156" i="3" s="1"/>
  <c r="E359" i="1"/>
  <c r="D77" i="3"/>
  <c r="J77" i="3" s="1"/>
  <c r="D23" i="3"/>
  <c r="J23" i="3" s="1"/>
  <c r="D100" i="3"/>
  <c r="J100" i="3" s="1"/>
  <c r="D222" i="3"/>
  <c r="J222" i="3" s="1"/>
  <c r="D16" i="3"/>
  <c r="J16" i="3" s="1"/>
  <c r="E224" i="1"/>
  <c r="E138" i="1"/>
  <c r="E243" i="1"/>
  <c r="E328" i="1"/>
  <c r="E179" i="1"/>
  <c r="E18" i="1"/>
  <c r="K18" i="1" s="1"/>
  <c r="D183" i="3"/>
  <c r="D271" i="3"/>
  <c r="J271" i="3" s="1"/>
  <c r="D147" i="3"/>
  <c r="J147" i="3" s="1"/>
  <c r="D142" i="3"/>
  <c r="J142" i="3" s="1"/>
  <c r="E373" i="1" l="1"/>
  <c r="K373" i="1" s="1"/>
  <c r="D240" i="3"/>
  <c r="J240" i="3" s="1"/>
  <c r="D263" i="3"/>
  <c r="J263" i="3" s="1"/>
  <c r="D174" i="3"/>
  <c r="J174" i="3" s="1"/>
  <c r="D276" i="3" l="1"/>
  <c r="J276" i="3" s="1"/>
  <c r="L106" i="3"/>
  <c r="L100" i="3" s="1"/>
  <c r="P106" i="3"/>
  <c r="P100" i="3" s="1"/>
  <c r="K385" i="1" l="1"/>
  <c r="E385" i="1"/>
  <c r="P276" i="3"/>
  <c r="Q385" i="1" s="1"/>
  <c r="L276" i="3"/>
  <c r="M385" i="1" s="1"/>
  <c r="K106" i="3"/>
  <c r="K100" i="3" l="1"/>
  <c r="W100" i="3" s="1"/>
  <c r="K276" i="3" l="1"/>
  <c r="W276" i="3" s="1"/>
  <c r="X385" i="1" l="1"/>
  <c r="L385" i="1"/>
  <c r="D79" i="3"/>
  <c r="J79" i="3" s="1"/>
  <c r="K79" i="3"/>
  <c r="W79" i="3" s="1"/>
  <c r="D78" i="3" l="1"/>
  <c r="J78" i="3" s="1"/>
  <c r="K81" i="3"/>
  <c r="K278" i="3" l="1"/>
  <c r="W81" i="3"/>
  <c r="K78" i="3"/>
  <c r="W78" i="3" s="1"/>
  <c r="K176" i="3" l="1"/>
  <c r="W176" i="3" s="1"/>
  <c r="D176" i="3"/>
  <c r="J176" i="3" s="1"/>
  <c r="D175" i="3" l="1"/>
  <c r="J175" i="3" s="1"/>
  <c r="L387" i="1" l="1"/>
  <c r="X387" i="1"/>
  <c r="K387" i="1"/>
  <c r="E387" i="1"/>
  <c r="K184" i="3"/>
  <c r="W184" i="3" s="1"/>
  <c r="K277" i="3" l="1"/>
  <c r="K175" i="3"/>
  <c r="W175" i="3" s="1"/>
  <c r="X386" i="1" l="1"/>
  <c r="L386" i="1"/>
</calcChain>
</file>

<file path=xl/sharedStrings.xml><?xml version="1.0" encoding="utf-8"?>
<sst xmlns="http://schemas.openxmlformats.org/spreadsheetml/2006/main" count="1585" uniqueCount="715">
  <si>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</si>
  <si>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</si>
  <si>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</si>
  <si>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</si>
  <si>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</si>
  <si>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</si>
  <si>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</si>
  <si>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</si>
  <si>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</si>
  <si>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</si>
  <si>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</si>
  <si>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</si>
  <si>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</si>
  <si>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</si>
  <si>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</si>
  <si>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</si>
  <si>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</si>
  <si>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</si>
  <si>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</si>
  <si>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</si>
  <si>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</si>
  <si>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</si>
  <si>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</si>
  <si>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</si>
  <si>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</si>
  <si>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</si>
  <si>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</si>
  <si>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</si>
  <si>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</si>
  <si>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</si>
  <si>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</si>
  <si>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</si>
  <si>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</si>
  <si>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</si>
  <si>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</si>
  <si>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</si>
  <si>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</si>
  <si>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</si>
  <si>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</si>
  <si>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</si>
  <si>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</si>
  <si>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</si>
  <si>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</si>
  <si>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</si>
  <si>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</si>
  <si>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</si>
  <si>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</si>
  <si>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</si>
  <si>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</si>
  <si>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</si>
  <si>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</si>
  <si>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</si>
  <si>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</si>
  <si>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</si>
  <si>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</si>
  <si>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</si>
  <si>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</si>
  <si>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</si>
  <si>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</si>
  <si>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</si>
  <si>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</si>
  <si>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</si>
  <si>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</si>
  <si>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</si>
  <si>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</si>
  <si>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</si>
  <si>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</si>
  <si>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</si>
  <si>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</si>
  <si>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</si>
  <si>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</si>
  <si>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</si>
  <si>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</si>
  <si>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</si>
  <si>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</si>
  <si>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</si>
  <si>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</si>
  <si>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</si>
  <si>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</si>
  <si>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</si>
  <si>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</si>
  <si>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</si>
  <si>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</si>
  <si>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</si>
  <si>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</si>
  <si>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</si>
  <si>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</si>
  <si>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</si>
  <si>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</si>
  <si>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</si>
  <si>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</si>
  <si>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</si>
  <si>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</si>
  <si>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</si>
  <si>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</si>
  <si>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</si>
  <si>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</si>
  <si>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</si>
  <si>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</si>
  <si>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</si>
  <si>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</si>
  <si>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</si>
  <si>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</si>
  <si>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</si>
  <si>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</si>
  <si>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</si>
  <si>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</si>
  <si>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</si>
  <si>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</si>
  <si>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</si>
  <si>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</si>
  <si>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</si>
  <si>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</si>
  <si>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</si>
  <si>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</si>
  <si>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</si>
  <si>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</si>
  <si>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</si>
  <si>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</si>
  <si>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</si>
  <si>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</si>
  <si>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</si>
  <si>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</si>
  <si>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</si>
  <si>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</si>
  <si>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</si>
  <si>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</si>
  <si>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</si>
  <si>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</si>
  <si>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</si>
  <si>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</si>
  <si>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</si>
  <si>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</si>
  <si>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</si>
  <si>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</si>
  <si>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</si>
  <si>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</si>
  <si>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</si>
  <si>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</si>
  <si>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</si>
  <si>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</si>
  <si>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</si>
  <si>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</si>
  <si>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</si>
  <si>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</si>
  <si>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</si>
  <si>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</si>
  <si>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</si>
  <si>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</si>
  <si>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</si>
  <si>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</si>
  <si>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</si>
  <si>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</si>
  <si>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</si>
  <si>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</si>
  <si>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</si>
  <si>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</si>
  <si>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</si>
  <si>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</si>
  <si>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</si>
  <si>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</si>
  <si>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</si>
  <si>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</si>
  <si>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</si>
  <si>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</si>
  <si>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</si>
  <si>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</si>
  <si>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</si>
  <si>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</si>
  <si>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</si>
  <si>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</si>
  <si>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</si>
  <si>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</si>
  <si>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</si>
  <si>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</si>
  <si>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</si>
  <si>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</si>
  <si>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</si>
  <si>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</si>
  <si>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</si>
  <si>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</si>
  <si>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</si>
  <si>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</si>
  <si>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</si>
  <si>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</si>
  <si>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</si>
  <si>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</si>
  <si>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</si>
  <si>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</si>
  <si>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</si>
  <si>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</si>
  <si>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</si>
  <si>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</si>
  <si>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</si>
  <si>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</si>
  <si>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</si>
  <si>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</si>
  <si>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</si>
  <si>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</si>
  <si>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</si>
  <si>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</si>
  <si>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</si>
  <si>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</si>
  <si>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</si>
  <si>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</si>
  <si>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</si>
  <si>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</si>
  <si>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</si>
  <si>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</si>
  <si>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</si>
  <si>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</si>
  <si>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</si>
  <si>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</si>
  <si>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</si>
  <si>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</si>
  <si>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</si>
  <si>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</si>
  <si>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</si>
  <si>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</si>
  <si>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</si>
  <si>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</si>
  <si>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</si>
  <si>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</si>
  <si>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</si>
  <si>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</si>
  <si>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</si>
  <si>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</si>
  <si>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</si>
  <si>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</si>
  <si>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</si>
  <si>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</si>
  <si>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</si>
  <si>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</si>
  <si>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</si>
  <si>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</si>
  <si>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</si>
  <si>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</si>
  <si>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</si>
  <si>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</si>
  <si>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</si>
  <si>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</si>
  <si>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</si>
  <si>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</si>
  <si>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</si>
  <si>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</si>
  <si>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</si>
  <si>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</si>
  <si>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</si>
  <si>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</si>
  <si>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</si>
  <si>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</si>
  <si>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</si>
  <si>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</si>
  <si>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</si>
  <si>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</si>
  <si>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</si>
  <si>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</si>
  <si>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</si>
  <si>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</si>
  <si>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</si>
  <si>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</si>
  <si>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</si>
  <si>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</si>
  <si>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</si>
  <si>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</si>
  <si>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</si>
  <si>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</si>
  <si>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</si>
  <si>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</si>
  <si>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</si>
  <si>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</si>
  <si>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</si>
  <si>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</si>
  <si>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</si>
  <si>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</si>
  <si>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</si>
  <si>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</si>
  <si>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</si>
  <si>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</si>
  <si>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</si>
  <si>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</si>
  <si>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</si>
  <si>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</si>
  <si>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</si>
  <si>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</si>
  <si>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</si>
  <si>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</si>
  <si>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</si>
  <si>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</si>
  <si>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</si>
  <si>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</si>
  <si>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</si>
  <si>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</si>
  <si>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</si>
  <si>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</si>
  <si>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</si>
  <si>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</si>
  <si>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</si>
  <si>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</si>
  <si>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</si>
  <si>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</si>
  <si>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</si>
  <si>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</si>
  <si>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</si>
  <si>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</si>
  <si>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</si>
  <si>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</si>
  <si>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</si>
  <si>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</si>
  <si>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</si>
  <si>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</si>
  <si>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</si>
  <si>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</si>
  <si>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</si>
  <si>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</si>
  <si>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</si>
  <si>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</si>
  <si>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</si>
  <si>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</si>
  <si>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</si>
  <si>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</si>
  <si>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</si>
  <si>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</si>
  <si>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</si>
  <si>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</si>
  <si>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</si>
  <si>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</si>
  <si>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</si>
  <si>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</si>
  <si>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</si>
  <si>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</si>
  <si>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</si>
  <si>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</si>
  <si>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</si>
  <si>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</si>
  <si>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</si>
  <si>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</si>
  <si>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</si>
  <si>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</si>
  <si>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</si>
  <si>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</si>
  <si>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</si>
  <si>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</si>
  <si>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</si>
  <si>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</si>
  <si>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</si>
  <si>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</si>
  <si>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</si>
  <si>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</si>
  <si>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</si>
  <si>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</si>
  <si>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</si>
  <si>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</si>
  <si>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</si>
  <si>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</si>
  <si>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</si>
  <si>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</si>
  <si>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</si>
  <si>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</si>
  <si>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</si>
  <si>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</si>
  <si>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</si>
  <si>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</si>
  <si>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</si>
  <si>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</si>
  <si>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</si>
  <si>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</si>
  <si>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</si>
  <si>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</si>
  <si>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</si>
  <si>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</si>
  <si>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</si>
  <si>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</si>
  <si>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</si>
  <si>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</si>
  <si>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</si>
  <si>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</si>
  <si>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</si>
  <si>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</si>
  <si>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</si>
  <si>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</si>
  <si>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</si>
  <si>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</si>
  <si>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</si>
  <si>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</si>
  <si>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</si>
  <si>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</si>
  <si>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</si>
  <si>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</si>
  <si>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</si>
  <si>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</si>
  <si>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</si>
  <si>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</si>
  <si>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</si>
  <si>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</si>
  <si>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</si>
  <si>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</si>
  <si>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</si>
  <si>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</si>
  <si>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</si>
  <si>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</si>
  <si>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</si>
  <si>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</si>
  <si>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</si>
  <si>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</si>
  <si>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</si>
  <si>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</si>
  <si>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</si>
  <si>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</si>
  <si>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</si>
  <si>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</si>
  <si>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</si>
  <si>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</si>
  <si>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</si>
  <si>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</si>
  <si>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</si>
  <si>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</si>
  <si>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</si>
  <si>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</si>
  <si>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</si>
  <si>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</si>
  <si>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</si>
  <si>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</si>
  <si>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</si>
  <si>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</si>
  <si>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</si>
  <si>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</si>
  <si>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</si>
  <si>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</si>
  <si>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</si>
  <si>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</si>
  <si>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</si>
  <si>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</si>
  <si>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</si>
  <si>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</si>
  <si>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</si>
  <si>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</si>
  <si>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</si>
  <si>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</si>
  <si>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</si>
  <si>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</si>
  <si>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</si>
  <si>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</si>
  <si>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</si>
  <si>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</si>
  <si>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</si>
  <si>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</si>
  <si>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</si>
  <si>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</si>
  <si>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</si>
  <si>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</si>
  <si>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</si>
  <si>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</si>
  <si>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</si>
  <si>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</si>
  <si>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</si>
  <si>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</si>
  <si>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</si>
  <si>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</si>
  <si>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</si>
  <si>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</si>
  <si>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</si>
  <si>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</si>
  <si>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</si>
  <si>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</si>
  <si>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</si>
  <si>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</si>
  <si>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</si>
  <si>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</si>
  <si>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</si>
  <si>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</si>
  <si>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</si>
  <si>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</si>
  <si>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</si>
  <si>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</si>
  <si>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</si>
  <si>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</si>
  <si>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</si>
  <si>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</si>
  <si>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</si>
  <si>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</si>
  <si>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</si>
  <si>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</si>
  <si>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</si>
  <si>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</si>
  <si>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</si>
  <si>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</si>
  <si>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</si>
  <si>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</si>
  <si>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</si>
  <si>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</si>
  <si>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</si>
  <si>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</si>
  <si>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</si>
  <si>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</si>
  <si>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</si>
  <si>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</si>
  <si>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</si>
  <si>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</si>
  <si>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</si>
  <si>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</si>
  <si>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</si>
  <si>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</si>
  <si>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</si>
  <si>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</si>
  <si>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</si>
  <si>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</si>
  <si>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</si>
  <si>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</si>
  <si>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</si>
  <si>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</si>
  <si>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</si>
  <si>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</si>
  <si>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</si>
  <si>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</si>
  <si>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</si>
  <si>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</si>
  <si>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</si>
  <si>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</si>
  <si>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</si>
  <si>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</si>
  <si>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</si>
  <si>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</si>
  <si>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</si>
  <si>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</si>
  <si>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</si>
  <si>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</si>
  <si>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</si>
  <si>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</si>
  <si>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</si>
  <si>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</si>
  <si>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</si>
  <si>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</si>
  <si>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</si>
  <si>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</si>
  <si>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</si>
  <si>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</si>
  <si>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</si>
  <si>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</si>
  <si>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</si>
  <si>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</si>
  <si>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</si>
  <si>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</si>
  <si>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</si>
  <si>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</si>
  <si>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</si>
  <si>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</si>
  <si>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</si>
  <si>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</si>
  <si>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</si>
  <si>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</si>
  <si>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</si>
  <si>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</si>
  <si>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</si>
  <si>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</si>
  <si>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</si>
  <si>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</si>
  <si>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</si>
  <si>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</si>
  <si>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</si>
  <si>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</si>
  <si>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</si>
  <si>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</si>
  <si>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Інша діяльність, у т.ч. за рахунок: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</si>
  <si>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</si>
  <si>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</si>
  <si>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</si>
  <si>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</si>
  <si>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</si>
  <si>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</si>
  <si>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</si>
  <si>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0611035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</si>
  <si>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 у т.ч. за рахунок: 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</si>
  <si>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</si>
  <si>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</si>
  <si>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</si>
  <si>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</si>
  <si>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закладів,  у т.ч. за рахунок: </t>
    </r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</si>
  <si>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</si>
  <si>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</si>
  <si>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</si>
  <si>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</si>
  <si>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</si>
  <si>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</si>
  <si>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</si>
  <si>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cубвенція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</t>
  </si>
  <si>
    <t>1216072</t>
  </si>
  <si>
    <t>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бюджету, у т.ч. за рахунок:</t>
  </si>
  <si>
    <t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</si>
  <si>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</si>
  <si>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3716072</t>
  </si>
  <si>
    <t>Спеціалізована стаціонарна медична допомога населенню</t>
  </si>
  <si>
    <t>Будівництво1 об'єктів житлово-комунального господарства</t>
  </si>
  <si>
    <t>% виконання до затвердженого по бюджету</t>
  </si>
  <si>
    <t>Затверджено по бюджету з урахуванням змін (відповідно до казначейської звітності)</t>
  </si>
  <si>
    <t>Касові видатки</t>
  </si>
  <si>
    <t xml:space="preserve">Сумської міської територіальної громади </t>
  </si>
  <si>
    <t xml:space="preserve">«Про   звіт     про    виконання    бюджету        
</t>
  </si>
  <si>
    <t>до    рішення    Сумської    міської    ради</t>
  </si>
  <si>
    <t>Додаток 5</t>
  </si>
  <si>
    <t>0213133</t>
  </si>
  <si>
    <t>Інші заходи та заклади молодіжної політики</t>
  </si>
  <si>
    <t>0218240</t>
  </si>
  <si>
    <t>Заходи та роботи з територіальної оборони</t>
  </si>
  <si>
    <t xml:space="preserve"> Заходи та роботи з територіальної оборони</t>
  </si>
  <si>
    <t>0218775</t>
  </si>
  <si>
    <t>Інші заходи за рахунок коштів резервного фонду місцевого бюджету</t>
  </si>
  <si>
    <t>Резервний фонд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</si>
  <si>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</si>
  <si>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</si>
  <si>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</si>
  <si>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</si>
  <si>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</si>
  <si>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</si>
  <si>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субвенції, у т.ч. за рахунок: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</si>
  <si>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</si>
  <si>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0712070</t>
  </si>
  <si>
    <t>Екстрена та швидка медична допомога населенню</t>
  </si>
  <si>
    <t>0724</t>
  </si>
  <si>
    <t>0718775</t>
  </si>
  <si>
    <t>Багатопрофільна стаціонарна медична допомога населенню</t>
  </si>
  <si>
    <t>1617340</t>
  </si>
  <si>
    <t>1512010</t>
  </si>
  <si>
    <t>1511022</t>
  </si>
  <si>
    <t>1022</t>
  </si>
  <si>
    <t>1511010</t>
  </si>
  <si>
    <t>1511021</t>
  </si>
  <si>
    <t>1021</t>
  </si>
  <si>
    <t>1018340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</si>
  <si>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</si>
  <si>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</si>
  <si>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</si>
  <si>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Виконання інвестиційних проектів в рамках здійснення заходів щодо соціально-економічного розвитку окремих територій</t>
  </si>
  <si>
    <t>1219750</t>
  </si>
  <si>
    <t>9750</t>
  </si>
  <si>
    <t>1218775</t>
  </si>
  <si>
    <t>0813140</t>
  </si>
  <si>
    <t>0817640</t>
  </si>
  <si>
    <t>0818775</t>
  </si>
  <si>
    <t>8775</t>
  </si>
  <si>
    <t>Надання спеціалізованої освіти мистецькими школами</t>
  </si>
  <si>
    <t>Транспорт та транспортна інфраструктура, дорожнє господарство</t>
  </si>
  <si>
    <t>Міжбюджетні трансферти</t>
  </si>
  <si>
    <t>(грн)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</si>
  <si>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</si>
  <si>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0818751</t>
  </si>
  <si>
    <t>1216014</t>
  </si>
  <si>
    <t>Забезпечення збору та вивезення сміття і відходів</t>
  </si>
  <si>
    <t>6014</t>
  </si>
  <si>
    <t>1218741</t>
  </si>
  <si>
    <t>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</si>
  <si>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</si>
  <si>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1218746</t>
  </si>
  <si>
    <t>8746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</si>
  <si>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</si>
  <si>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1219800</t>
  </si>
  <si>
    <t>9800</t>
  </si>
  <si>
    <t>Сумський міський голова</t>
  </si>
  <si>
    <t>Олександр ЛИСЕНКО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</si>
  <si>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</si>
  <si>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</si>
  <si>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>0617693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</si>
  <si>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</si>
  <si>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</si>
  <si>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 xml:space="preserve">      Додаток 2</t>
  </si>
  <si>
    <t>1218312</t>
  </si>
  <si>
    <t>8312</t>
  </si>
  <si>
    <t>0512</t>
  </si>
  <si>
    <t>Утилізація відходів</t>
  </si>
  <si>
    <r>
      <t xml:space="preserve">від </t>
    </r>
    <r>
      <rPr>
        <sz val="26"/>
        <color theme="0"/>
        <rFont val="Times New Roman"/>
        <family val="1"/>
        <charset val="204"/>
      </rPr>
      <t xml:space="preserve">30 листопада </t>
    </r>
    <r>
      <rPr>
        <sz val="26"/>
        <rFont val="Times New Roman"/>
        <family val="1"/>
        <charset val="204"/>
      </rPr>
      <t xml:space="preserve">2023 року №  </t>
    </r>
    <r>
      <rPr>
        <sz val="26"/>
        <color theme="0"/>
        <rFont val="Times New Roman"/>
        <family val="1"/>
        <charset val="204"/>
      </rPr>
      <t>3226 -</t>
    </r>
    <r>
      <rPr>
        <sz val="26"/>
        <rFont val="Times New Roman"/>
        <family val="1"/>
        <charset val="204"/>
      </rPr>
      <t xml:space="preserve"> МР</t>
    </r>
  </si>
  <si>
    <t>Надання загальної середньої освіти закладами загальної середньої освіти, у т. ч. за рахунок:</t>
  </si>
  <si>
    <t>Управління охорони здоров’я Сумської міської ради, у т. ч. за рахунок:</t>
  </si>
  <si>
    <t>Багатопрофільна стаціонарна медична допомога населенню, у т. ч. за рахунок:</t>
  </si>
  <si>
    <t>Виконання інвестиційних проектів в рамках здійснення заходів щодо соціально-економічного розвитку окремих територій, у т. ч. за рахунок:</t>
  </si>
  <si>
    <t>Будівництво та регіональний розвиток, у т. ч. за рахунок:</t>
  </si>
  <si>
    <t>Житлово-комунальне господарство, у т. ч. за рахунок:</t>
  </si>
  <si>
    <t>Фізична культура і спорт</t>
  </si>
  <si>
    <t>Охорона здоров’я, у т. ч. за рахунок:</t>
  </si>
  <si>
    <t>0217640</t>
  </si>
  <si>
    <t>0618240</t>
  </si>
  <si>
    <t>грантів (дарунків)</t>
  </si>
  <si>
    <t>1216086</t>
  </si>
  <si>
    <t>Інша діяльність щодо забезпечення житлом громадян</t>
  </si>
  <si>
    <t xml:space="preserve"> 
Інша діяльність щодо забезпечення житлом громадян</t>
  </si>
  <si>
    <t>1218240</t>
  </si>
  <si>
    <t>Департамент інспекційної роботи Сумської міської ради</t>
  </si>
  <si>
    <t>2700000</t>
  </si>
  <si>
    <t>2710000</t>
  </si>
  <si>
    <t>2710160</t>
  </si>
  <si>
    <t>2717610</t>
  </si>
  <si>
    <t>Управління комунального майна Сумської міської ради</t>
  </si>
  <si>
    <t>3616090</t>
  </si>
  <si>
    <t>3617130</t>
  </si>
  <si>
    <t>3617650</t>
  </si>
  <si>
    <t>3617660</t>
  </si>
  <si>
    <t>3617693</t>
  </si>
  <si>
    <t xml:space="preserve"> 
Інша діяльність у сфері житлово-комунального господарства</t>
  </si>
  <si>
    <t>3717700</t>
  </si>
  <si>
    <t>гранти (дарунки)</t>
  </si>
  <si>
    <t>1853100000</t>
  </si>
  <si>
    <t>Звіт про виконання видаткової частини бюджету Сумської міської територіальної громади за I квартал 2023 року                                                                                                                                                                                                                  за головними розпорядниками бюджетних коштів</t>
  </si>
  <si>
    <t>Звіт про виконання видаткової частини бюджету Сумської міської територіальної громади за I квартал 2023 року за типовою програмною класифікацією видатків та кредитування місцевих бюджетів</t>
  </si>
  <si>
    <r>
      <t xml:space="preserve">від </t>
    </r>
    <r>
      <rPr>
        <sz val="26"/>
        <color theme="0"/>
        <rFont val="Times New Roman"/>
        <family val="1"/>
        <charset val="204"/>
      </rPr>
      <t>30 листопада</t>
    </r>
    <r>
      <rPr>
        <sz val="26"/>
        <rFont val="Times New Roman"/>
        <family val="1"/>
        <charset val="204"/>
      </rPr>
      <t xml:space="preserve"> 2023 року №  </t>
    </r>
    <r>
      <rPr>
        <sz val="26"/>
        <color theme="0"/>
        <rFont val="Times New Roman"/>
        <family val="1"/>
        <charset val="204"/>
      </rPr>
      <t xml:space="preserve">3226 </t>
    </r>
    <r>
      <rPr>
        <sz val="26"/>
        <rFont val="Times New Roman"/>
        <family val="1"/>
        <charset val="204"/>
      </rPr>
      <t>- МР</t>
    </r>
  </si>
  <si>
    <t>за I квартал 2023 року»</t>
  </si>
  <si>
    <t>у 5,1 рази</t>
  </si>
  <si>
    <t>у 3,6 рази</t>
  </si>
  <si>
    <t>у 4,1 рази</t>
  </si>
  <si>
    <t>у 6,3 рази</t>
  </si>
  <si>
    <t>у 18 разів</t>
  </si>
  <si>
    <t>в 1.3 рази</t>
  </si>
  <si>
    <t>в 1,3 рази</t>
  </si>
  <si>
    <t>у 8.1 рази</t>
  </si>
  <si>
    <t>у 8,1 рази</t>
  </si>
  <si>
    <t>Виконавець:______________ Світлана ЛИПОВА</t>
  </si>
  <si>
    <t>Виконавець: ___________ Світлана ЛИПОВА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</si>
</sst>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3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25"/>
      <name val="Times New Roman"/>
      <family val="1"/>
      <charset val="204"/>
    </font>
    <font>
      <sz val="2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25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sz val="23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26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3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5"/>
      <name val="Calibri"/>
      <family val="2"/>
      <scheme val="minor"/>
    </font>
    <font>
      <b/>
      <sz val="22"/>
      <name val="Times New Roman"/>
      <family val="1"/>
      <charset val="204"/>
    </font>
    <font>
      <b/>
      <sz val="23"/>
      <name val="Times New Roman"/>
      <family val="1"/>
      <charset val="204"/>
    </font>
    <font>
      <sz val="26"/>
      <color theme="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1" fillId="24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31" borderId="0" applyNumberFormat="0" applyBorder="0" applyAlignment="0" applyProtection="0"/>
    <xf numFmtId="0" fontId="32" fillId="37" borderId="0" applyNumberFormat="0" applyBorder="0" applyAlignment="0" applyProtection="0"/>
    <xf numFmtId="0" fontId="31" fillId="26" borderId="0" applyNumberFormat="0" applyBorder="0" applyAlignment="0" applyProtection="0"/>
    <xf numFmtId="0" fontId="31" fillId="32" borderId="0" applyNumberFormat="0" applyBorder="0" applyAlignment="0" applyProtection="0"/>
    <xf numFmtId="0" fontId="32" fillId="38" borderId="0" applyNumberFormat="0" applyBorder="0" applyAlignment="0" applyProtection="0"/>
    <xf numFmtId="0" fontId="31" fillId="27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1" fillId="28" borderId="0" applyNumberFormat="0" applyBorder="0" applyAlignment="0" applyProtection="0"/>
    <xf numFmtId="0" fontId="31" fillId="34" borderId="0" applyNumberFormat="0" applyBorder="0" applyAlignment="0" applyProtection="0"/>
    <xf numFmtId="0" fontId="32" fillId="40" borderId="0" applyNumberFormat="0" applyBorder="0" applyAlignment="0" applyProtection="0"/>
    <xf numFmtId="0" fontId="31" fillId="29" borderId="0" applyNumberFormat="0" applyBorder="0" applyAlignment="0" applyProtection="0"/>
    <xf numFmtId="0" fontId="31" fillId="35" borderId="0" applyNumberFormat="0" applyBorder="0" applyAlignment="0" applyProtection="0"/>
    <xf numFmtId="0" fontId="32" fillId="41" borderId="0" applyNumberFormat="0" applyBorder="0" applyAlignment="0" applyProtection="0"/>
  </cellStyleXfs>
  <cellXfs count="277">
    <xf numFmtId="0" fontId="0" fillId="0" borderId="0" xfId="0"/>
    <xf numFmtId="0" fontId="20" fillId="0" borderId="0" xfId="0" applyNumberFormat="1" applyFont="1" applyFill="1" applyBorder="1" applyAlignment="1" applyProtection="1"/>
    <xf numFmtId="0" fontId="27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9" fontId="27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7" xfId="0" applyNumberFormat="1" applyFont="1" applyFill="1" applyBorder="1" applyAlignment="1">
      <alignment horizontal="left" vertical="center"/>
    </xf>
    <xf numFmtId="49" fontId="27" fillId="0" borderId="7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0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/>
    <xf numFmtId="3" fontId="33" fillId="0" borderId="0" xfId="0" applyNumberFormat="1" applyFont="1" applyFill="1"/>
    <xf numFmtId="3" fontId="22" fillId="0" borderId="0" xfId="0" applyNumberFormat="1" applyFont="1" applyFill="1" applyBorder="1"/>
    <xf numFmtId="3" fontId="22" fillId="0" borderId="0" xfId="0" applyNumberFormat="1" applyFont="1" applyFill="1"/>
    <xf numFmtId="3" fontId="22" fillId="0" borderId="0" xfId="0" applyNumberFormat="1" applyFont="1" applyFill="1" applyBorder="1" applyAlignment="1">
      <alignment horizontal="center"/>
    </xf>
    <xf numFmtId="4" fontId="27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/>
    <xf numFmtId="49" fontId="22" fillId="0" borderId="0" xfId="0" applyNumberFormat="1" applyFont="1" applyFill="1" applyAlignment="1" applyProtection="1">
      <alignment horizontal="center" wrapText="1"/>
    </xf>
    <xf numFmtId="49" fontId="22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Alignment="1" applyProtection="1">
      <alignment horizont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right"/>
    </xf>
    <xf numFmtId="0" fontId="28" fillId="0" borderId="7" xfId="0" applyFont="1" applyFill="1" applyBorder="1" applyAlignment="1">
      <alignment vertical="center" wrapText="1"/>
    </xf>
    <xf numFmtId="1" fontId="28" fillId="0" borderId="7" xfId="0" applyNumberFormat="1" applyFont="1" applyFill="1" applyBorder="1" applyAlignment="1" applyProtection="1">
      <alignment horizontal="center" vertical="center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 applyProtection="1">
      <alignment horizontal="center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left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 applyProtection="1">
      <alignment horizontal="left" vertical="center" wrapText="1"/>
    </xf>
    <xf numFmtId="3" fontId="27" fillId="0" borderId="7" xfId="0" applyNumberFormat="1" applyFont="1" applyFill="1" applyBorder="1" applyAlignment="1" applyProtection="1">
      <alignment horizontal="left" vertical="center" wrapText="1"/>
    </xf>
    <xf numFmtId="0" fontId="35" fillId="0" borderId="0" xfId="0" applyFont="1" applyFill="1" applyAlignment="1">
      <alignment vertical="center"/>
    </xf>
    <xf numFmtId="1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>
      <alignment horizontal="left" vertical="center" wrapText="1"/>
    </xf>
    <xf numFmtId="4" fontId="27" fillId="0" borderId="7" xfId="0" applyNumberFormat="1" applyFont="1" applyFill="1" applyBorder="1" applyAlignment="1">
      <alignment horizontal="right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>
      <alignment horizontal="right" wrapText="1"/>
    </xf>
    <xf numFmtId="4" fontId="20" fillId="0" borderId="7" xfId="0" applyNumberFormat="1" applyFont="1" applyFill="1" applyBorder="1" applyAlignment="1">
      <alignment horizontal="right" wrapText="1"/>
    </xf>
    <xf numFmtId="4" fontId="28" fillId="0" borderId="7" xfId="0" applyNumberFormat="1" applyFont="1" applyFill="1" applyBorder="1" applyAlignment="1">
      <alignment horizontal="right" wrapText="1"/>
    </xf>
    <xf numFmtId="49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left" vertical="center" wrapText="1"/>
    </xf>
    <xf numFmtId="49" fontId="27" fillId="0" borderId="8" xfId="0" applyNumberFormat="1" applyFont="1" applyFill="1" applyBorder="1" applyAlignment="1" applyProtection="1">
      <alignment horizontal="center" vertical="center" wrapText="1"/>
    </xf>
    <xf numFmtId="3" fontId="26" fillId="0" borderId="0" xfId="0" applyNumberFormat="1" applyFont="1" applyFill="1" applyBorder="1"/>
    <xf numFmtId="3" fontId="26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4" fontId="27" fillId="0" borderId="0" xfId="0" applyNumberFormat="1" applyFont="1" applyFill="1" applyBorder="1" applyAlignment="1">
      <alignment horizontal="right" wrapText="1"/>
    </xf>
    <xf numFmtId="49" fontId="29" fillId="0" borderId="7" xfId="0" applyNumberFormat="1" applyFont="1" applyFill="1" applyBorder="1" applyAlignment="1" applyProtection="1">
      <alignment horizontal="left" vertical="center" wrapText="1"/>
    </xf>
    <xf numFmtId="3" fontId="26" fillId="0" borderId="0" xfId="0" applyNumberFormat="1" applyFont="1" applyFill="1" applyBorder="1" applyAlignment="1" applyProtection="1">
      <alignment horizontal="left" wrapText="1"/>
    </xf>
    <xf numFmtId="1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 applyProtection="1">
      <alignment horizontal="left" vertical="center" wrapText="1"/>
    </xf>
    <xf numFmtId="4" fontId="29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Alignment="1">
      <alignment horizontal="left"/>
    </xf>
    <xf numFmtId="0" fontId="35" fillId="0" borderId="0" xfId="0" applyFont="1" applyFill="1" applyAlignment="1"/>
    <xf numFmtId="3" fontId="35" fillId="0" borderId="0" xfId="0" applyNumberFormat="1" applyFont="1" applyFill="1" applyAlignment="1"/>
    <xf numFmtId="49" fontId="23" fillId="0" borderId="0" xfId="0" applyNumberFormat="1" applyFont="1" applyFill="1" applyBorder="1" applyAlignment="1" applyProtection="1">
      <alignment horizontal="center" vertical="center" wrapText="1"/>
    </xf>
    <xf numFmtId="49" fontId="42" fillId="0" borderId="0" xfId="0" applyNumberFormat="1" applyFont="1" applyFill="1" applyBorder="1" applyAlignment="1" applyProtection="1"/>
    <xf numFmtId="3" fontId="42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/>
    <xf numFmtId="3" fontId="30" fillId="0" borderId="0" xfId="0" applyNumberFormat="1" applyFont="1" applyFill="1" applyBorder="1"/>
    <xf numFmtId="3" fontId="30" fillId="0" borderId="0" xfId="0" applyNumberFormat="1" applyFont="1" applyFill="1"/>
    <xf numFmtId="0" fontId="20" fillId="0" borderId="0" xfId="0" applyFont="1" applyFill="1" applyAlignment="1"/>
    <xf numFmtId="0" fontId="20" fillId="0" borderId="0" xfId="0" applyFont="1" applyFill="1" applyAlignment="1">
      <alignment vertical="center"/>
    </xf>
    <xf numFmtId="3" fontId="20" fillId="0" borderId="0" xfId="0" applyNumberFormat="1" applyFont="1" applyFill="1" applyAlignment="1"/>
    <xf numFmtId="3" fontId="20" fillId="0" borderId="0" xfId="0" applyNumberFormat="1" applyFont="1" applyFill="1" applyAlignment="1">
      <alignment horizontal="left"/>
    </xf>
    <xf numFmtId="3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 wrapText="1"/>
    </xf>
    <xf numFmtId="49" fontId="22" fillId="0" borderId="0" xfId="0" applyNumberFormat="1" applyFont="1" applyFill="1" applyAlignment="1" applyProtection="1">
      <alignment horizontal="left" wrapText="1"/>
    </xf>
    <xf numFmtId="49" fontId="22" fillId="0" borderId="0" xfId="0" applyNumberFormat="1" applyFont="1" applyFill="1" applyBorder="1" applyAlignment="1">
      <alignment horizontal="left" wrapText="1"/>
    </xf>
    <xf numFmtId="49" fontId="27" fillId="0" borderId="8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 wrapText="1"/>
    </xf>
    <xf numFmtId="49" fontId="20" fillId="0" borderId="7" xfId="0" applyNumberFormat="1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horizontal="left" vertical="center" wrapText="1"/>
    </xf>
    <xf numFmtId="49" fontId="38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vertical="center" wrapText="1"/>
    </xf>
    <xf numFmtId="49" fontId="20" fillId="0" borderId="7" xfId="0" applyNumberFormat="1" applyFont="1" applyFill="1" applyBorder="1" applyAlignment="1" applyProtection="1">
      <alignment horizontal="left" vertical="center" wrapText="1" shrinkToFit="1"/>
    </xf>
    <xf numFmtId="49" fontId="28" fillId="0" borderId="7" xfId="0" applyNumberFormat="1" applyFont="1" applyFill="1" applyBorder="1" applyAlignment="1" applyProtection="1">
      <alignment horizontal="left" vertical="center" wrapText="1" shrinkToFit="1"/>
    </xf>
    <xf numFmtId="49" fontId="23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left" wrapText="1"/>
    </xf>
    <xf numFmtId="164" fontId="20" fillId="0" borderId="0" xfId="0" applyNumberFormat="1" applyFont="1" applyFill="1" applyBorder="1"/>
    <xf numFmtId="164" fontId="30" fillId="0" borderId="0" xfId="0" applyNumberFormat="1" applyFont="1" applyFill="1" applyBorder="1"/>
    <xf numFmtId="164" fontId="43" fillId="0" borderId="0" xfId="0" applyNumberFormat="1" applyFont="1" applyFill="1" applyAlignment="1">
      <alignment vertical="center"/>
    </xf>
    <xf numFmtId="164" fontId="43" fillId="0" borderId="0" xfId="0" applyNumberFormat="1" applyFont="1" applyFill="1" applyAlignment="1"/>
    <xf numFmtId="164" fontId="43" fillId="0" borderId="0" xfId="0" applyNumberFormat="1" applyFont="1" applyFill="1" applyBorder="1"/>
    <xf numFmtId="164" fontId="40" fillId="0" borderId="0" xfId="0" applyNumberFormat="1" applyFont="1" applyFill="1" applyBorder="1" applyAlignment="1">
      <alignment horizontal="center"/>
    </xf>
    <xf numFmtId="164" fontId="27" fillId="0" borderId="7" xfId="0" applyNumberFormat="1" applyFont="1" applyFill="1" applyBorder="1" applyAlignment="1">
      <alignment horizontal="right" wrapText="1"/>
    </xf>
    <xf numFmtId="164" fontId="42" fillId="0" borderId="0" xfId="0" applyNumberFormat="1" applyFont="1" applyFill="1" applyBorder="1" applyAlignment="1">
      <alignment horizontal="center"/>
    </xf>
    <xf numFmtId="164" fontId="42" fillId="0" borderId="0" xfId="0" applyNumberFormat="1" applyFont="1" applyFill="1" applyBorder="1"/>
    <xf numFmtId="164" fontId="27" fillId="0" borderId="7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center" vertical="center" textRotation="180"/>
    </xf>
    <xf numFmtId="0" fontId="47" fillId="0" borderId="0" xfId="0" applyFont="1" applyFill="1"/>
    <xf numFmtId="0" fontId="47" fillId="0" borderId="0" xfId="0" applyFont="1" applyFill="1" applyAlignment="1">
      <alignment vertical="top"/>
    </xf>
    <xf numFmtId="0" fontId="47" fillId="0" borderId="0" xfId="0" applyFont="1" applyFill="1" applyBorder="1"/>
    <xf numFmtId="0" fontId="47" fillId="0" borderId="0" xfId="0" applyFont="1" applyFill="1" applyBorder="1" applyAlignment="1">
      <alignment vertical="center"/>
    </xf>
    <xf numFmtId="1" fontId="48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/>
    <xf numFmtId="0" fontId="47" fillId="0" borderId="0" xfId="0" applyFont="1" applyFill="1" applyBorder="1" applyAlignment="1">
      <alignment vertical="center" textRotation="180"/>
    </xf>
    <xf numFmtId="0" fontId="37" fillId="0" borderId="0" xfId="0" applyFont="1" applyFill="1" applyAlignment="1">
      <alignment horizontal="center" vertical="center" textRotation="180"/>
    </xf>
    <xf numFmtId="0" fontId="46" fillId="0" borderId="0" xfId="0" applyNumberFormat="1" applyFont="1" applyFill="1" applyAlignment="1" applyProtection="1"/>
    <xf numFmtId="0" fontId="46" fillId="0" borderId="0" xfId="0" applyFont="1" applyFill="1"/>
    <xf numFmtId="0" fontId="46" fillId="0" borderId="0" xfId="0" applyFont="1" applyFill="1" applyAlignment="1">
      <alignment horizontal="center" vertical="center" textRotation="180"/>
    </xf>
    <xf numFmtId="0" fontId="37" fillId="0" borderId="0" xfId="0" applyFont="1" applyFill="1" applyAlignment="1">
      <alignment vertical="top"/>
    </xf>
    <xf numFmtId="0" fontId="49" fillId="0" borderId="0" xfId="0" applyFont="1" applyFill="1"/>
    <xf numFmtId="3" fontId="49" fillId="0" borderId="0" xfId="0" applyNumberFormat="1" applyFont="1" applyFill="1"/>
    <xf numFmtId="164" fontId="29" fillId="0" borderId="7" xfId="0" applyNumberFormat="1" applyFont="1" applyFill="1" applyBorder="1" applyAlignment="1">
      <alignment horizontal="right" wrapText="1"/>
    </xf>
    <xf numFmtId="3" fontId="20" fillId="0" borderId="7" xfId="0" applyNumberFormat="1" applyFont="1" applyFill="1" applyBorder="1" applyAlignment="1">
      <alignment horizontal="center"/>
    </xf>
    <xf numFmtId="3" fontId="39" fillId="0" borderId="7" xfId="0" applyNumberFormat="1" applyFont="1" applyFill="1" applyBorder="1" applyAlignment="1" applyProtection="1">
      <alignment horizontal="center" vertical="center" wrapText="1"/>
    </xf>
    <xf numFmtId="3" fontId="27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3" fontId="39" fillId="0" borderId="7" xfId="0" applyNumberFormat="1" applyFont="1" applyFill="1" applyBorder="1" applyAlignment="1" applyProtection="1">
      <alignment horizontal="center" vertical="center" wrapText="1"/>
    </xf>
    <xf numFmtId="164" fontId="20" fillId="0" borderId="7" xfId="0" applyNumberFormat="1" applyFont="1" applyFill="1" applyBorder="1" applyAlignment="1">
      <alignment horizontal="right" wrapText="1"/>
    </xf>
    <xf numFmtId="164" fontId="20" fillId="0" borderId="7" xfId="0" applyNumberFormat="1" applyFont="1" applyFill="1" applyBorder="1" applyAlignment="1">
      <alignment horizontal="center"/>
    </xf>
    <xf numFmtId="164" fontId="29" fillId="0" borderId="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left" vertical="top" wrapText="1"/>
    </xf>
    <xf numFmtId="164" fontId="28" fillId="0" borderId="7" xfId="0" applyNumberFormat="1" applyFont="1" applyFill="1" applyBorder="1" applyAlignment="1">
      <alignment horizontal="right"/>
    </xf>
    <xf numFmtId="164" fontId="20" fillId="0" borderId="7" xfId="0" applyNumberFormat="1" applyFont="1" applyFill="1" applyBorder="1" applyAlignment="1">
      <alignment horizontal="right"/>
    </xf>
    <xf numFmtId="1" fontId="28" fillId="0" borderId="7" xfId="0" applyNumberFormat="1" applyFont="1" applyFill="1" applyBorder="1" applyAlignment="1" applyProtection="1">
      <alignment horizontal="center" wrapText="1"/>
    </xf>
    <xf numFmtId="49" fontId="28" fillId="0" borderId="7" xfId="0" applyNumberFormat="1" applyFont="1" applyFill="1" applyBorder="1" applyAlignment="1" applyProtection="1">
      <alignment horizontal="center" wrapText="1"/>
    </xf>
    <xf numFmtId="3" fontId="28" fillId="0" borderId="7" xfId="0" applyNumberFormat="1" applyFont="1" applyFill="1" applyBorder="1" applyAlignment="1">
      <alignment horizontal="left" wrapText="1"/>
    </xf>
    <xf numFmtId="0" fontId="28" fillId="0" borderId="0" xfId="0" applyFont="1" applyFill="1" applyBorder="1" applyAlignment="1"/>
    <xf numFmtId="3" fontId="39" fillId="0" borderId="7" xfId="0" applyNumberFormat="1" applyFont="1" applyFill="1" applyBorder="1" applyAlignment="1" applyProtection="1">
      <alignment horizontal="center" vertical="center" wrapText="1"/>
    </xf>
    <xf numFmtId="3" fontId="39" fillId="0" borderId="7" xfId="0" applyNumberFormat="1" applyFont="1" applyFill="1" applyBorder="1" applyAlignment="1" applyProtection="1">
      <alignment horizontal="center" vertical="center" wrapText="1"/>
    </xf>
    <xf numFmtId="3" fontId="43" fillId="0" borderId="0" xfId="0" applyNumberFormat="1" applyFont="1" applyFill="1" applyAlignment="1"/>
    <xf numFmtId="3" fontId="35" fillId="0" borderId="0" xfId="0" applyNumberFormat="1" applyFont="1" applyFill="1" applyBorder="1"/>
    <xf numFmtId="0" fontId="35" fillId="0" borderId="0" xfId="0" applyFont="1" applyFill="1" applyBorder="1"/>
    <xf numFmtId="164" fontId="22" fillId="42" borderId="0" xfId="0" applyNumberFormat="1" applyFont="1" applyFill="1" applyBorder="1" applyAlignment="1">
      <alignment horizontal="center"/>
    </xf>
    <xf numFmtId="164" fontId="22" fillId="42" borderId="0" xfId="0" applyNumberFormat="1" applyFont="1" applyFill="1" applyBorder="1" applyAlignment="1">
      <alignment horizontal="center" wrapText="1"/>
    </xf>
    <xf numFmtId="164" fontId="27" fillId="42" borderId="7" xfId="0" applyNumberFormat="1" applyFont="1" applyFill="1" applyBorder="1" applyAlignment="1">
      <alignment horizontal="right" wrapText="1"/>
    </xf>
    <xf numFmtId="164" fontId="29" fillId="42" borderId="7" xfId="0" applyNumberFormat="1" applyFont="1" applyFill="1" applyBorder="1" applyAlignment="1">
      <alignment horizontal="right" wrapText="1"/>
    </xf>
    <xf numFmtId="164" fontId="27" fillId="42" borderId="0" xfId="0" applyNumberFormat="1" applyFont="1" applyFill="1" applyBorder="1" applyAlignment="1">
      <alignment horizontal="right" wrapText="1"/>
    </xf>
    <xf numFmtId="0" fontId="46" fillId="42" borderId="0" xfId="0" applyFont="1" applyFill="1" applyAlignment="1">
      <alignment horizontal="center" vertical="center" textRotation="180"/>
    </xf>
    <xf numFmtId="0" fontId="47" fillId="42" borderId="0" xfId="0" applyFont="1" applyFill="1" applyAlignment="1">
      <alignment horizontal="center" vertical="center" textRotation="180"/>
    </xf>
    <xf numFmtId="0" fontId="37" fillId="42" borderId="0" xfId="0" applyFont="1" applyFill="1" applyAlignment="1">
      <alignment horizontal="center" vertical="center" textRotation="180"/>
    </xf>
    <xf numFmtId="3" fontId="20" fillId="42" borderId="7" xfId="0" applyNumberFormat="1" applyFont="1" applyFill="1" applyBorder="1" applyAlignment="1">
      <alignment horizontal="center"/>
    </xf>
    <xf numFmtId="3" fontId="27" fillId="0" borderId="7" xfId="0" applyNumberFormat="1" applyFont="1" applyFill="1" applyBorder="1" applyAlignment="1">
      <alignment horizontal="left" vertical="center" wrapText="1"/>
    </xf>
    <xf numFmtId="49" fontId="20" fillId="42" borderId="7" xfId="0" applyNumberFormat="1" applyFont="1" applyFill="1" applyBorder="1" applyAlignment="1" applyProtection="1">
      <alignment horizontal="center" vertical="center" wrapText="1"/>
    </xf>
    <xf numFmtId="49" fontId="20" fillId="42" borderId="7" xfId="0" applyNumberFormat="1" applyFont="1" applyFill="1" applyBorder="1" applyAlignment="1">
      <alignment horizontal="center" vertical="center" wrapText="1"/>
    </xf>
    <xf numFmtId="164" fontId="20" fillId="42" borderId="7" xfId="0" applyNumberFormat="1" applyFont="1" applyFill="1" applyBorder="1" applyAlignment="1">
      <alignment horizontal="right" wrapText="1"/>
    </xf>
    <xf numFmtId="164" fontId="28" fillId="42" borderId="7" xfId="0" applyNumberFormat="1" applyFont="1" applyFill="1" applyBorder="1" applyAlignment="1">
      <alignment horizontal="right" wrapText="1"/>
    </xf>
    <xf numFmtId="3" fontId="22" fillId="42" borderId="0" xfId="0" applyNumberFormat="1" applyFont="1" applyFill="1" applyBorder="1" applyAlignment="1">
      <alignment horizontal="center"/>
    </xf>
    <xf numFmtId="3" fontId="22" fillId="42" borderId="0" xfId="0" applyNumberFormat="1" applyFont="1" applyFill="1" applyBorder="1" applyAlignment="1">
      <alignment horizontal="center" wrapText="1"/>
    </xf>
    <xf numFmtId="3" fontId="39" fillId="42" borderId="7" xfId="0" applyNumberFormat="1" applyFont="1" applyFill="1" applyBorder="1" applyAlignment="1" applyProtection="1">
      <alignment horizontal="center" vertical="center" wrapText="1"/>
    </xf>
    <xf numFmtId="4" fontId="27" fillId="42" borderId="7" xfId="0" applyNumberFormat="1" applyFont="1" applyFill="1" applyBorder="1" applyAlignment="1">
      <alignment horizontal="right" wrapText="1"/>
    </xf>
    <xf numFmtId="4" fontId="29" fillId="42" borderId="7" xfId="0" applyNumberFormat="1" applyFont="1" applyFill="1" applyBorder="1" applyAlignment="1">
      <alignment horizontal="right" wrapText="1"/>
    </xf>
    <xf numFmtId="4" fontId="20" fillId="42" borderId="7" xfId="0" applyNumberFormat="1" applyFont="1" applyFill="1" applyBorder="1" applyAlignment="1">
      <alignment horizontal="right" wrapText="1"/>
    </xf>
    <xf numFmtId="4" fontId="28" fillId="42" borderId="7" xfId="0" applyNumberFormat="1" applyFont="1" applyFill="1" applyBorder="1" applyAlignment="1">
      <alignment horizontal="right" wrapText="1"/>
    </xf>
    <xf numFmtId="4" fontId="27" fillId="42" borderId="0" xfId="0" applyNumberFormat="1" applyFont="1" applyFill="1" applyBorder="1" applyAlignment="1">
      <alignment horizontal="right" wrapText="1"/>
    </xf>
    <xf numFmtId="0" fontId="46" fillId="42" borderId="0" xfId="0" applyFont="1" applyFill="1"/>
    <xf numFmtId="3" fontId="47" fillId="42" borderId="0" xfId="0" applyNumberFormat="1" applyFont="1" applyFill="1"/>
    <xf numFmtId="0" fontId="47" fillId="42" borderId="0" xfId="0" applyFont="1" applyFill="1" applyBorder="1" applyAlignment="1">
      <alignment vertical="center" textRotation="180"/>
    </xf>
    <xf numFmtId="3" fontId="49" fillId="42" borderId="0" xfId="0" applyNumberFormat="1" applyFont="1" applyFill="1"/>
    <xf numFmtId="0" fontId="49" fillId="42" borderId="0" xfId="0" applyFont="1" applyFill="1"/>
    <xf numFmtId="3" fontId="20" fillId="42" borderId="0" xfId="0" applyNumberFormat="1" applyFont="1" applyFill="1" applyBorder="1"/>
    <xf numFmtId="0" fontId="43" fillId="42" borderId="0" xfId="0" applyFont="1" applyFill="1" applyAlignment="1">
      <alignment vertical="center"/>
    </xf>
    <xf numFmtId="3" fontId="43" fillId="42" borderId="0" xfId="0" applyNumberFormat="1" applyFont="1" applyFill="1" applyAlignment="1"/>
    <xf numFmtId="3" fontId="29" fillId="42" borderId="7" xfId="0" applyNumberFormat="1" applyFont="1" applyFill="1" applyBorder="1" applyAlignment="1"/>
    <xf numFmtId="3" fontId="27" fillId="42" borderId="7" xfId="0" applyNumberFormat="1" applyFont="1" applyFill="1" applyBorder="1" applyAlignment="1"/>
    <xf numFmtId="4" fontId="20" fillId="42" borderId="7" xfId="0" applyNumberFormat="1" applyFont="1" applyFill="1" applyBorder="1" applyAlignment="1"/>
    <xf numFmtId="3" fontId="20" fillId="42" borderId="7" xfId="0" applyNumberFormat="1" applyFont="1" applyFill="1" applyBorder="1" applyAlignment="1"/>
    <xf numFmtId="4" fontId="28" fillId="42" borderId="7" xfId="0" applyNumberFormat="1" applyFont="1" applyFill="1" applyBorder="1" applyAlignment="1"/>
    <xf numFmtId="4" fontId="20" fillId="42" borderId="7" xfId="0" applyNumberFormat="1" applyFont="1" applyFill="1" applyBorder="1" applyAlignment="1">
      <alignment horizontal="center"/>
    </xf>
    <xf numFmtId="4" fontId="27" fillId="42" borderId="0" xfId="0" applyNumberFormat="1" applyFont="1" applyFill="1" applyBorder="1" applyAlignment="1">
      <alignment vertical="center"/>
    </xf>
    <xf numFmtId="0" fontId="47" fillId="42" borderId="0" xfId="0" applyFont="1" applyFill="1"/>
    <xf numFmtId="0" fontId="46" fillId="42" borderId="0" xfId="0" applyNumberFormat="1" applyFont="1" applyFill="1" applyAlignment="1" applyProtection="1"/>
    <xf numFmtId="3" fontId="20" fillId="42" borderId="0" xfId="0" applyNumberFormat="1" applyFont="1" applyFill="1" applyBorder="1" applyAlignment="1">
      <alignment horizontal="center"/>
    </xf>
    <xf numFmtId="3" fontId="20" fillId="42" borderId="0" xfId="0" applyNumberFormat="1" applyFont="1" applyFill="1" applyBorder="1" applyAlignment="1">
      <alignment horizontal="center" wrapText="1"/>
    </xf>
    <xf numFmtId="164" fontId="28" fillId="0" borderId="7" xfId="0" applyNumberFormat="1" applyFont="1" applyFill="1" applyBorder="1" applyAlignment="1">
      <alignment horizontal="right" wrapText="1"/>
    </xf>
    <xf numFmtId="164" fontId="46" fillId="0" borderId="0" xfId="0" applyNumberFormat="1" applyFont="1" applyFill="1"/>
    <xf numFmtId="164" fontId="47" fillId="0" borderId="0" xfId="0" applyNumberFormat="1" applyFont="1" applyFill="1" applyBorder="1" applyAlignment="1">
      <alignment vertical="center" textRotation="180"/>
    </xf>
    <xf numFmtId="164" fontId="49" fillId="0" borderId="0" xfId="0" applyNumberFormat="1" applyFont="1" applyFill="1"/>
    <xf numFmtId="164" fontId="26" fillId="0" borderId="0" xfId="0" applyNumberFormat="1" applyFont="1" applyFill="1" applyBorder="1" applyAlignment="1" applyProtection="1">
      <alignment horizontal="left" wrapText="1"/>
    </xf>
    <xf numFmtId="0" fontId="35" fillId="0" borderId="14" xfId="0" applyFont="1" applyFill="1" applyBorder="1" applyAlignment="1">
      <alignment horizontal="center" vertical="center" textRotation="180"/>
    </xf>
    <xf numFmtId="3" fontId="35" fillId="0" borderId="14" xfId="0" applyNumberFormat="1" applyFont="1" applyFill="1" applyBorder="1" applyAlignment="1">
      <alignment horizontal="center" vertical="center" textRotation="180"/>
    </xf>
    <xf numFmtId="3" fontId="35" fillId="0" borderId="0" xfId="0" applyNumberFormat="1" applyFont="1" applyFill="1" applyBorder="1" applyAlignment="1">
      <alignment horizontal="center" vertical="center" textRotation="180"/>
    </xf>
    <xf numFmtId="0" fontId="43" fillId="0" borderId="0" xfId="0" applyFont="1" applyFill="1" applyAlignment="1">
      <alignment horizontal="center"/>
    </xf>
    <xf numFmtId="3" fontId="43" fillId="0" borderId="0" xfId="0" applyNumberFormat="1" applyFont="1" applyFill="1" applyAlignment="1">
      <alignment wrapText="1"/>
    </xf>
    <xf numFmtId="3" fontId="39" fillId="42" borderId="7" xfId="0" applyNumberFormat="1" applyFont="1" applyFill="1" applyBorder="1" applyAlignment="1" applyProtection="1">
      <alignment horizontal="center" vertical="center" wrapText="1"/>
    </xf>
    <xf numFmtId="3" fontId="39" fillId="0" borderId="7" xfId="0" applyNumberFormat="1" applyFont="1" applyFill="1" applyBorder="1" applyAlignment="1" applyProtection="1">
      <alignment horizontal="center" vertical="center" wrapText="1"/>
    </xf>
    <xf numFmtId="164" fontId="39" fillId="42" borderId="12" xfId="0" applyNumberFormat="1" applyFont="1" applyFill="1" applyBorder="1" applyAlignment="1" applyProtection="1">
      <alignment horizontal="center" vertical="center" wrapText="1"/>
    </xf>
    <xf numFmtId="164" fontId="39" fillId="42" borderId="13" xfId="0" applyNumberFormat="1" applyFont="1" applyFill="1" applyBorder="1" applyAlignment="1" applyProtection="1">
      <alignment horizontal="center" vertical="center" wrapText="1"/>
    </xf>
    <xf numFmtId="164" fontId="39" fillId="42" borderId="8" xfId="0" applyNumberFormat="1" applyFont="1" applyFill="1" applyBorder="1" applyAlignment="1" applyProtection="1">
      <alignment horizontal="center" vertical="center" wrapText="1"/>
    </xf>
    <xf numFmtId="3" fontId="34" fillId="0" borderId="7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>
      <alignment horizontal="center" vertical="distributed" wrapText="1"/>
    </xf>
    <xf numFmtId="3" fontId="41" fillId="0" borderId="0" xfId="0" applyNumberFormat="1" applyFont="1" applyFill="1" applyBorder="1" applyAlignment="1" applyProtection="1">
      <alignment horizontal="center" vertical="center" wrapText="1"/>
    </xf>
    <xf numFmtId="164" fontId="39" fillId="0" borderId="12" xfId="0" applyNumberFormat="1" applyFont="1" applyFill="1" applyBorder="1" applyAlignment="1" applyProtection="1">
      <alignment horizontal="center" vertical="center" wrapText="1"/>
    </xf>
    <xf numFmtId="164" fontId="39" fillId="0" borderId="13" xfId="0" applyNumberFormat="1" applyFont="1" applyFill="1" applyBorder="1" applyAlignment="1" applyProtection="1">
      <alignment horizontal="center" vertical="center" wrapText="1"/>
    </xf>
    <xf numFmtId="164" fontId="39" fillId="0" borderId="8" xfId="0" applyNumberFormat="1" applyFont="1" applyFill="1" applyBorder="1" applyAlignment="1" applyProtection="1">
      <alignment horizontal="center" vertical="center" wrapText="1"/>
    </xf>
    <xf numFmtId="3" fontId="51" fillId="0" borderId="12" xfId="0" applyNumberFormat="1" applyFont="1" applyFill="1" applyBorder="1" applyAlignment="1">
      <alignment horizontal="center" vertical="center" wrapText="1"/>
    </xf>
    <xf numFmtId="3" fontId="51" fillId="0" borderId="13" xfId="0" applyNumberFormat="1" applyFont="1" applyFill="1" applyBorder="1" applyAlignment="1">
      <alignment horizontal="center" vertical="center" wrapText="1"/>
    </xf>
    <xf numFmtId="3" fontId="51" fillId="0" borderId="8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 applyProtection="1">
      <alignment horizontal="center" vertical="center" wrapText="1"/>
    </xf>
    <xf numFmtId="3" fontId="51" fillId="0" borderId="11" xfId="0" applyNumberFormat="1" applyFont="1" applyFill="1" applyBorder="1" applyAlignment="1" applyProtection="1">
      <alignment horizontal="center" vertical="center" wrapText="1"/>
    </xf>
    <xf numFmtId="3" fontId="51" fillId="42" borderId="9" xfId="0" applyNumberFormat="1" applyFont="1" applyFill="1" applyBorder="1" applyAlignment="1" applyProtection="1">
      <alignment horizontal="center" vertical="center" wrapText="1"/>
    </xf>
    <xf numFmtId="3" fontId="51" fillId="42" borderId="10" xfId="0" applyNumberFormat="1" applyFont="1" applyFill="1" applyBorder="1" applyAlignment="1" applyProtection="1">
      <alignment horizontal="center" vertical="center" wrapText="1"/>
    </xf>
    <xf numFmtId="3" fontId="51" fillId="42" borderId="11" xfId="0" applyNumberFormat="1" applyFont="1" applyFill="1" applyBorder="1" applyAlignment="1" applyProtection="1">
      <alignment horizontal="center" vertical="center" wrapText="1"/>
    </xf>
    <xf numFmtId="3" fontId="50" fillId="0" borderId="9" xfId="0" applyNumberFormat="1" applyFont="1" applyFill="1" applyBorder="1" applyAlignment="1" applyProtection="1">
      <alignment horizontal="center" vertical="center" wrapText="1"/>
    </xf>
    <xf numFmtId="3" fontId="50" fillId="0" borderId="10" xfId="0" applyNumberFormat="1" applyFont="1" applyFill="1" applyBorder="1" applyAlignment="1" applyProtection="1">
      <alignment horizontal="center" vertical="center" wrapText="1"/>
    </xf>
    <xf numFmtId="3" fontId="50" fillId="0" borderId="11" xfId="0" applyNumberFormat="1" applyFont="1" applyFill="1" applyBorder="1" applyAlignment="1" applyProtection="1">
      <alignment horizontal="center" vertical="center" wrapText="1"/>
    </xf>
    <xf numFmtId="3" fontId="50" fillId="42" borderId="9" xfId="0" applyNumberFormat="1" applyFont="1" applyFill="1" applyBorder="1" applyAlignment="1" applyProtection="1">
      <alignment horizontal="center" vertical="center" wrapText="1"/>
    </xf>
    <xf numFmtId="3" fontId="50" fillId="42" borderId="10" xfId="0" applyNumberFormat="1" applyFont="1" applyFill="1" applyBorder="1" applyAlignment="1" applyProtection="1">
      <alignment horizontal="center" vertical="center" wrapText="1"/>
    </xf>
    <xf numFmtId="3" fontId="50" fillId="42" borderId="11" xfId="0" applyNumberFormat="1" applyFont="1" applyFill="1" applyBorder="1" applyAlignment="1" applyProtection="1">
      <alignment horizontal="center" vertical="center" wrapText="1"/>
    </xf>
    <xf numFmtId="49" fontId="44" fillId="0" borderId="0" xfId="0" applyNumberFormat="1" applyFont="1" applyFill="1" applyAlignment="1" applyProtection="1">
      <alignment horizontal="center"/>
    </xf>
    <xf numFmtId="0" fontId="45" fillId="0" borderId="0" xfId="0" applyNumberFormat="1" applyFont="1" applyFill="1" applyAlignment="1" applyProtection="1">
      <alignment horizontal="center" vertical="top"/>
    </xf>
    <xf numFmtId="3" fontId="34" fillId="0" borderId="9" xfId="0" applyNumberFormat="1" applyFont="1" applyFill="1" applyBorder="1" applyAlignment="1" applyProtection="1">
      <alignment horizontal="center" vertical="center" wrapText="1"/>
    </xf>
    <xf numFmtId="3" fontId="34" fillId="0" borderId="10" xfId="0" applyNumberFormat="1" applyFont="1" applyFill="1" applyBorder="1" applyAlignment="1" applyProtection="1">
      <alignment horizontal="center" vertical="center" wrapText="1"/>
    </xf>
    <xf numFmtId="3" fontId="34" fillId="0" borderId="11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>
      <alignment horizontal="center" vertical="center" textRotation="180"/>
    </xf>
    <xf numFmtId="0" fontId="35" fillId="0" borderId="14" xfId="0" applyFont="1" applyFill="1" applyBorder="1" applyAlignment="1">
      <alignment horizontal="center" vertical="center" textRotation="180"/>
    </xf>
    <xf numFmtId="0" fontId="41" fillId="0" borderId="0" xfId="0" applyNumberFormat="1" applyFont="1" applyFill="1" applyBorder="1" applyAlignment="1" applyProtection="1">
      <alignment horizontal="center" vertical="center" wrapText="1"/>
    </xf>
    <xf numFmtId="49" fontId="44" fillId="0" borderId="0" xfId="0" applyNumberFormat="1" applyFont="1" applyFill="1" applyAlignment="1" applyProtection="1">
      <alignment horizontal="center" vertical="center"/>
    </xf>
    <xf numFmtId="3" fontId="51" fillId="0" borderId="7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 applyAlignment="1">
      <alignment vertical="center"/>
    </xf>
    <xf numFmtId="3" fontId="43" fillId="0" borderId="0" xfId="0" applyNumberFormat="1" applyFont="1" applyFill="1" applyAlignment="1"/>
    <xf numFmtId="49" fontId="26" fillId="0" borderId="0" xfId="0" applyNumberFormat="1" applyFont="1" applyFill="1" applyBorder="1" applyAlignment="1" applyProtection="1"/>
    <xf numFmtId="3" fontId="27" fillId="0" borderId="7" xfId="0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Fill="1" applyAlignment="1" applyProtection="1">
      <alignment horizontal="left"/>
    </xf>
    <xf numFmtId="3" fontId="51" fillId="0" borderId="9" xfId="0" applyNumberFormat="1" applyFont="1" applyFill="1" applyBorder="1" applyAlignment="1" applyProtection="1">
      <alignment horizontal="center" vertical="center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SN1746"/>
  <sheetViews>
    <sheetView showGridLines="0" showZeros="0" view="pageBreakPreview" topLeftCell="M16" zoomScale="70" zoomScaleNormal="82" zoomScaleSheetLayoutView="70" workbookViewId="0">
      <selection activeCell="A10" sqref="A10:Y10"/>
    </sheetView>
  </sheetViews>
  <sheetFormatPr defaultColWidth="9.1640625" defaultRowHeight="27.75" x14ac:dyDescent="0.4"/>
  <cols>
    <col min="1" max="1" width="16.1640625" style="52" customWidth="1"/>
    <col min="2" max="2" width="15.33203125" style="52" hidden="1" customWidth="1"/>
    <col min="3" max="3" width="14.6640625" style="52" hidden="1" customWidth="1"/>
    <col min="4" max="4" width="62" style="118" customWidth="1"/>
    <col min="5" max="5" width="25.5" style="198" customWidth="1"/>
    <col min="6" max="6" width="22.83203125" style="43" customWidth="1"/>
    <col min="7" max="7" width="20.1640625" style="43" customWidth="1"/>
    <col min="8" max="8" width="23.5" style="198" customWidth="1"/>
    <col min="9" max="9" width="22.83203125" style="198" customWidth="1"/>
    <col min="10" max="10" width="22.1640625" style="198" customWidth="1"/>
    <col min="11" max="11" width="14.33203125" style="184" customWidth="1"/>
    <col min="12" max="12" width="24.5" style="223" customWidth="1"/>
    <col min="13" max="13" width="21.1640625" style="116" customWidth="1"/>
    <col min="14" max="14" width="23.33203125" style="116" customWidth="1"/>
    <col min="15" max="15" width="17.33203125" style="116" customWidth="1"/>
    <col min="16" max="16" width="21" style="116" customWidth="1"/>
    <col min="17" max="17" width="21.1640625" style="116" customWidth="1"/>
    <col min="18" max="19" width="21.5" style="211" customWidth="1"/>
    <col min="20" max="20" width="18.83203125" style="211" customWidth="1"/>
    <col min="21" max="21" width="17.5" style="211" customWidth="1"/>
    <col min="22" max="22" width="19.1640625" style="211" customWidth="1"/>
    <col min="23" max="23" width="22.5" style="211" customWidth="1"/>
    <col min="24" max="24" width="15.33203125" style="131" customWidth="1"/>
    <col min="25" max="25" width="23.1640625" style="163" customWidth="1"/>
    <col min="26" max="26" width="9.1640625" style="182"/>
    <col min="27" max="508" width="9.1640625" style="25"/>
    <col min="509" max="16384" width="9.1640625" style="18"/>
  </cols>
  <sheetData>
    <row r="1" spans="1:508" ht="26.25" customHeight="1" x14ac:dyDescent="0.45">
      <c r="M1" s="112"/>
      <c r="N1" s="112"/>
      <c r="O1" s="112"/>
      <c r="P1" s="112"/>
      <c r="Q1" s="112"/>
      <c r="T1" s="233" t="s">
        <v>664</v>
      </c>
      <c r="U1" s="233"/>
      <c r="V1" s="233"/>
      <c r="W1" s="233"/>
      <c r="X1" s="233"/>
      <c r="Y1" s="162"/>
      <c r="Z1" s="232">
        <v>11</v>
      </c>
    </row>
    <row r="2" spans="1:508" ht="34.5" customHeight="1" x14ac:dyDescent="0.25">
      <c r="M2" s="113"/>
      <c r="N2" s="113"/>
      <c r="O2" s="113"/>
      <c r="P2" s="113"/>
      <c r="Q2" s="113"/>
      <c r="T2" s="212" t="s">
        <v>598</v>
      </c>
      <c r="U2" s="212"/>
      <c r="V2" s="212"/>
      <c r="W2" s="212"/>
      <c r="X2" s="133"/>
      <c r="Y2" s="162"/>
      <c r="Z2" s="232"/>
    </row>
    <row r="3" spans="1:508" ht="26.25" customHeight="1" x14ac:dyDescent="0.45">
      <c r="M3" s="114"/>
      <c r="N3" s="114"/>
      <c r="O3" s="114"/>
      <c r="P3" s="114"/>
      <c r="Q3" s="114"/>
      <c r="T3" s="234" t="s">
        <v>597</v>
      </c>
      <c r="U3" s="234"/>
      <c r="V3" s="234"/>
      <c r="W3" s="234"/>
      <c r="X3" s="234"/>
      <c r="Y3" s="234"/>
      <c r="Z3" s="232"/>
    </row>
    <row r="4" spans="1:508" ht="26.25" customHeight="1" x14ac:dyDescent="0.45">
      <c r="M4" s="114"/>
      <c r="N4" s="114"/>
      <c r="O4" s="114"/>
      <c r="P4" s="114"/>
      <c r="Q4" s="114"/>
      <c r="T4" s="213" t="s">
        <v>596</v>
      </c>
      <c r="U4" s="213"/>
      <c r="V4" s="213"/>
      <c r="W4" s="213"/>
      <c r="X4" s="134"/>
      <c r="Y4" s="162"/>
      <c r="Z4" s="232"/>
    </row>
    <row r="5" spans="1:508" ht="26.25" customHeight="1" x14ac:dyDescent="0.45">
      <c r="M5" s="114"/>
      <c r="N5" s="114"/>
      <c r="O5" s="114"/>
      <c r="P5" s="114"/>
      <c r="Q5" s="114"/>
      <c r="T5" s="213" t="s">
        <v>703</v>
      </c>
      <c r="U5" s="213"/>
      <c r="V5" s="213"/>
      <c r="W5" s="213"/>
      <c r="X5" s="135"/>
      <c r="Y5" s="162"/>
      <c r="Z5" s="232"/>
    </row>
    <row r="6" spans="1:508" ht="28.5" customHeight="1" x14ac:dyDescent="0.45">
      <c r="M6" s="114"/>
      <c r="N6" s="114"/>
      <c r="O6" s="114"/>
      <c r="P6" s="114"/>
      <c r="Q6" s="114"/>
      <c r="T6" s="213" t="s">
        <v>669</v>
      </c>
      <c r="U6" s="213"/>
      <c r="V6" s="213"/>
      <c r="W6" s="213"/>
      <c r="X6" s="135"/>
      <c r="Y6" s="162"/>
      <c r="Z6" s="232"/>
    </row>
    <row r="7" spans="1:508" ht="28.5" customHeight="1" x14ac:dyDescent="0.45">
      <c r="M7" s="114"/>
      <c r="N7" s="114"/>
      <c r="O7" s="114"/>
      <c r="P7" s="114"/>
      <c r="Q7" s="114"/>
      <c r="T7" s="213"/>
      <c r="U7" s="213"/>
      <c r="V7" s="213"/>
      <c r="W7" s="213"/>
      <c r="X7" s="135"/>
      <c r="Y7" s="162"/>
      <c r="Z7" s="232"/>
    </row>
    <row r="8" spans="1:508" ht="28.5" customHeight="1" x14ac:dyDescent="0.25">
      <c r="M8" s="115"/>
      <c r="N8" s="115"/>
      <c r="O8" s="115"/>
      <c r="P8" s="115"/>
      <c r="Q8" s="115"/>
      <c r="Z8" s="232"/>
    </row>
    <row r="9" spans="1:508" ht="26.25" hidden="1" customHeight="1" x14ac:dyDescent="0.25">
      <c r="M9" s="114"/>
      <c r="N9" s="114"/>
      <c r="O9" s="114"/>
      <c r="P9" s="114"/>
      <c r="Q9" s="114"/>
      <c r="Z9" s="232"/>
    </row>
    <row r="10" spans="1:508" s="40" customFormat="1" ht="81" customHeight="1" x14ac:dyDescent="0.3">
      <c r="A10" s="243" t="s">
        <v>700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32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</row>
    <row r="11" spans="1:508" s="40" customFormat="1" ht="23.25" customHeight="1" x14ac:dyDescent="0.45">
      <c r="A11" s="261" t="s">
        <v>699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32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</row>
    <row r="12" spans="1:508" s="111" customFormat="1" ht="29.25" customHeight="1" x14ac:dyDescent="0.3">
      <c r="A12" s="262" t="s">
        <v>562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32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</row>
    <row r="13" spans="1:508" s="42" customFormat="1" ht="22.5" customHeight="1" x14ac:dyDescent="0.4">
      <c r="A13" s="50"/>
      <c r="B13" s="50"/>
      <c r="C13" s="50"/>
      <c r="D13" s="119"/>
      <c r="E13" s="199"/>
      <c r="F13" s="46"/>
      <c r="G13" s="46"/>
      <c r="H13" s="199"/>
      <c r="I13" s="199"/>
      <c r="J13" s="199"/>
      <c r="K13" s="185"/>
      <c r="L13" s="224"/>
      <c r="M13" s="117"/>
      <c r="N13" s="117"/>
      <c r="O13" s="117"/>
      <c r="P13" s="117"/>
      <c r="Q13" s="117"/>
      <c r="R13" s="211"/>
      <c r="S13" s="211"/>
      <c r="T13" s="211"/>
      <c r="U13" s="211"/>
      <c r="V13" s="211"/>
      <c r="W13" s="211"/>
      <c r="X13" s="171" t="s">
        <v>643</v>
      </c>
      <c r="Y13" s="163"/>
      <c r="Z13" s="232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I13" s="41"/>
      <c r="NJ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F13" s="41"/>
      <c r="OG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W13" s="41"/>
      <c r="OX13" s="41"/>
      <c r="OY13" s="41"/>
      <c r="OZ13" s="41"/>
      <c r="PA13" s="41"/>
      <c r="PB13" s="41"/>
      <c r="PC13" s="41"/>
      <c r="PD13" s="41"/>
      <c r="PE13" s="41"/>
      <c r="PF13" s="41"/>
      <c r="PG13" s="41"/>
      <c r="PH13" s="41"/>
      <c r="PI13" s="41"/>
      <c r="PJ13" s="41"/>
      <c r="PK13" s="41"/>
      <c r="PL13" s="41"/>
      <c r="PM13" s="41"/>
      <c r="PN13" s="41"/>
      <c r="PO13" s="41"/>
      <c r="PP13" s="41"/>
      <c r="PQ13" s="41"/>
      <c r="PR13" s="41"/>
      <c r="PS13" s="41"/>
      <c r="PT13" s="41"/>
      <c r="PU13" s="41"/>
      <c r="PV13" s="41"/>
      <c r="PW13" s="41"/>
      <c r="PX13" s="41"/>
      <c r="PY13" s="41"/>
      <c r="PZ13" s="41"/>
      <c r="QA13" s="41"/>
      <c r="QB13" s="41"/>
      <c r="QC13" s="41"/>
      <c r="QD13" s="41"/>
      <c r="QE13" s="41"/>
      <c r="QF13" s="41"/>
      <c r="QG13" s="41"/>
      <c r="QH13" s="41"/>
      <c r="QI13" s="41"/>
      <c r="QJ13" s="41"/>
      <c r="QK13" s="41"/>
      <c r="QL13" s="41"/>
      <c r="QM13" s="41"/>
      <c r="QN13" s="41"/>
      <c r="QO13" s="41"/>
      <c r="QP13" s="41"/>
      <c r="QQ13" s="41"/>
      <c r="QR13" s="41"/>
      <c r="QS13" s="41"/>
      <c r="QT13" s="41"/>
      <c r="QU13" s="41"/>
      <c r="QV13" s="41"/>
      <c r="QW13" s="41"/>
      <c r="QX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K13" s="41"/>
      <c r="RL13" s="41"/>
      <c r="RM13" s="41"/>
      <c r="RN13" s="41"/>
      <c r="RO13" s="41"/>
      <c r="RP13" s="41"/>
      <c r="RQ13" s="41"/>
      <c r="RR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K13" s="41"/>
      <c r="SL13" s="41"/>
      <c r="SM13" s="41"/>
      <c r="SN13" s="41"/>
    </row>
    <row r="14" spans="1:508" s="19" customFormat="1" ht="34.5" customHeight="1" x14ac:dyDescent="0.2">
      <c r="A14" s="241" t="s">
        <v>335</v>
      </c>
      <c r="B14" s="241" t="s">
        <v>336</v>
      </c>
      <c r="C14" s="241" t="s">
        <v>326</v>
      </c>
      <c r="D14" s="241" t="s">
        <v>337</v>
      </c>
      <c r="E14" s="263" t="s">
        <v>223</v>
      </c>
      <c r="F14" s="264"/>
      <c r="G14" s="264"/>
      <c r="H14" s="264"/>
      <c r="I14" s="264"/>
      <c r="J14" s="265"/>
      <c r="K14" s="237" t="s">
        <v>593</v>
      </c>
      <c r="L14" s="240" t="s">
        <v>224</v>
      </c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4" t="s">
        <v>593</v>
      </c>
      <c r="Y14" s="247" t="s">
        <v>225</v>
      </c>
      <c r="Z14" s="232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</row>
    <row r="15" spans="1:508" s="19" customFormat="1" ht="117" customHeight="1" x14ac:dyDescent="0.2">
      <c r="A15" s="241"/>
      <c r="B15" s="241"/>
      <c r="C15" s="241"/>
      <c r="D15" s="241"/>
      <c r="E15" s="250" t="s">
        <v>594</v>
      </c>
      <c r="F15" s="250"/>
      <c r="G15" s="251"/>
      <c r="H15" s="252" t="s">
        <v>595</v>
      </c>
      <c r="I15" s="253"/>
      <c r="J15" s="254"/>
      <c r="K15" s="238"/>
      <c r="L15" s="255" t="s">
        <v>594</v>
      </c>
      <c r="M15" s="256"/>
      <c r="N15" s="256"/>
      <c r="O15" s="256"/>
      <c r="P15" s="256"/>
      <c r="Q15" s="257"/>
      <c r="R15" s="258" t="s">
        <v>595</v>
      </c>
      <c r="S15" s="259"/>
      <c r="T15" s="259"/>
      <c r="U15" s="259"/>
      <c r="V15" s="259"/>
      <c r="W15" s="260"/>
      <c r="X15" s="245"/>
      <c r="Y15" s="248"/>
      <c r="Z15" s="232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</row>
    <row r="16" spans="1:508" s="19" customFormat="1" ht="24.75" customHeight="1" x14ac:dyDescent="0.2">
      <c r="A16" s="241"/>
      <c r="B16" s="241"/>
      <c r="C16" s="241"/>
      <c r="D16" s="241"/>
      <c r="E16" s="235" t="s">
        <v>327</v>
      </c>
      <c r="F16" s="236" t="s">
        <v>227</v>
      </c>
      <c r="G16" s="236"/>
      <c r="H16" s="235" t="s">
        <v>327</v>
      </c>
      <c r="I16" s="235" t="s">
        <v>227</v>
      </c>
      <c r="J16" s="235"/>
      <c r="K16" s="238"/>
      <c r="L16" s="235" t="s">
        <v>327</v>
      </c>
      <c r="M16" s="236" t="s">
        <v>328</v>
      </c>
      <c r="N16" s="236" t="s">
        <v>226</v>
      </c>
      <c r="O16" s="236" t="s">
        <v>227</v>
      </c>
      <c r="P16" s="236"/>
      <c r="Q16" s="236" t="s">
        <v>228</v>
      </c>
      <c r="R16" s="235" t="s">
        <v>327</v>
      </c>
      <c r="S16" s="235" t="s">
        <v>328</v>
      </c>
      <c r="T16" s="235" t="s">
        <v>226</v>
      </c>
      <c r="U16" s="235" t="s">
        <v>227</v>
      </c>
      <c r="V16" s="235"/>
      <c r="W16" s="235" t="s">
        <v>228</v>
      </c>
      <c r="X16" s="245"/>
      <c r="Y16" s="248"/>
      <c r="Z16" s="232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</row>
    <row r="17" spans="1:508" s="19" customFormat="1" ht="81" customHeight="1" x14ac:dyDescent="0.2">
      <c r="A17" s="241"/>
      <c r="B17" s="241"/>
      <c r="C17" s="241"/>
      <c r="D17" s="241"/>
      <c r="E17" s="235"/>
      <c r="F17" s="160" t="s">
        <v>229</v>
      </c>
      <c r="G17" s="160" t="s">
        <v>230</v>
      </c>
      <c r="H17" s="235"/>
      <c r="I17" s="200" t="s">
        <v>229</v>
      </c>
      <c r="J17" s="200" t="s">
        <v>230</v>
      </c>
      <c r="K17" s="239"/>
      <c r="L17" s="235"/>
      <c r="M17" s="236"/>
      <c r="N17" s="236"/>
      <c r="O17" s="167" t="s">
        <v>229</v>
      </c>
      <c r="P17" s="167" t="s">
        <v>230</v>
      </c>
      <c r="Q17" s="236"/>
      <c r="R17" s="235"/>
      <c r="S17" s="235"/>
      <c r="T17" s="235"/>
      <c r="U17" s="200" t="s">
        <v>229</v>
      </c>
      <c r="V17" s="200" t="s">
        <v>230</v>
      </c>
      <c r="W17" s="235"/>
      <c r="X17" s="246"/>
      <c r="Y17" s="249"/>
      <c r="Z17" s="232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</row>
    <row r="18" spans="1:508" s="24" customFormat="1" ht="24" customHeight="1" x14ac:dyDescent="0.25">
      <c r="A18" s="92" t="s">
        <v>148</v>
      </c>
      <c r="B18" s="92"/>
      <c r="C18" s="92"/>
      <c r="D18" s="120" t="s">
        <v>35</v>
      </c>
      <c r="E18" s="201">
        <f>E19</f>
        <v>354020110</v>
      </c>
      <c r="F18" s="80">
        <f t="shared" ref="F18:W18" si="0">F19</f>
        <v>110838471</v>
      </c>
      <c r="G18" s="80">
        <f t="shared" si="0"/>
        <v>17476667</v>
      </c>
      <c r="H18" s="201">
        <f t="shared" si="0"/>
        <v>68762868.650000006</v>
      </c>
      <c r="I18" s="201">
        <f t="shared" si="0"/>
        <v>26676262.819999997</v>
      </c>
      <c r="J18" s="201">
        <f t="shared" si="0"/>
        <v>2311898.0999999996</v>
      </c>
      <c r="K18" s="186">
        <f>H18/E18*100</f>
        <v>19.423435761883699</v>
      </c>
      <c r="L18" s="201">
        <f t="shared" si="0"/>
        <v>86117210</v>
      </c>
      <c r="M18" s="80">
        <f t="shared" si="0"/>
        <v>85398000</v>
      </c>
      <c r="N18" s="80">
        <f t="shared" si="0"/>
        <v>719210</v>
      </c>
      <c r="O18" s="80">
        <f t="shared" si="0"/>
        <v>296610</v>
      </c>
      <c r="P18" s="80">
        <f t="shared" si="0"/>
        <v>98700</v>
      </c>
      <c r="Q18" s="80">
        <f t="shared" si="0"/>
        <v>85398000</v>
      </c>
      <c r="R18" s="201">
        <f t="shared" si="0"/>
        <v>32250448.23</v>
      </c>
      <c r="S18" s="201">
        <f t="shared" si="0"/>
        <v>26692854</v>
      </c>
      <c r="T18" s="201">
        <f t="shared" si="0"/>
        <v>4281188.6000000006</v>
      </c>
      <c r="U18" s="201">
        <f t="shared" si="0"/>
        <v>0</v>
      </c>
      <c r="V18" s="201">
        <f t="shared" si="0"/>
        <v>4992.0600000000004</v>
      </c>
      <c r="W18" s="201">
        <f t="shared" si="0"/>
        <v>27969259.629999999</v>
      </c>
      <c r="X18" s="137">
        <f>R18/L18*100</f>
        <v>37.449481038691339</v>
      </c>
      <c r="Y18" s="201">
        <f>R18+H18</f>
        <v>101013316.88000001</v>
      </c>
      <c r="Z18" s="232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</row>
    <row r="19" spans="1:508" s="31" customFormat="1" ht="36" customHeight="1" x14ac:dyDescent="0.25">
      <c r="A19" s="81" t="s">
        <v>149</v>
      </c>
      <c r="B19" s="81"/>
      <c r="C19" s="81"/>
      <c r="D19" s="121" t="s">
        <v>511</v>
      </c>
      <c r="E19" s="202">
        <f>E22+E24+E27+E28+E29+E30+E31+E32+E33+E34+E35+E36+E37+E38+E39+E40+E41+E42+E43+E44+E45+E46+E47+E48+E49+E50+E51+E52+E54+E55+E56+E57+E58+E59+E61+E62+E63+E64+E65+E66+E67+E53</f>
        <v>354020110</v>
      </c>
      <c r="F19" s="82">
        <f t="shared" ref="F19:G19" si="1">F22+F24+F27+F28+F29+F30+F31+F32+F33+F34+F35+F36+F37+F38+F39+F40+F41+F42+F43+F44+F45+F46+F47+F48+F49+F50+F51+F52+F54+F55+F56+F57+F58+F59+F61+F62+F63+F64+F65+F66+F67+F53</f>
        <v>110838471</v>
      </c>
      <c r="G19" s="82">
        <f t="shared" si="1"/>
        <v>17476667</v>
      </c>
      <c r="H19" s="202">
        <f t="shared" ref="H19:W19" si="2">H22+H24+H27+H28+H29+H30+H31+H32+H33+H34+H35+H36+H37+H38+H39+H40+H41+H42+H43+H44+H45+H46+H47+H48+H49+H50+H51+H52+H54+H55+H56+H57+H58+H59+H61+H62+H63+H64+H65+H66+H67</f>
        <v>68762868.650000006</v>
      </c>
      <c r="I19" s="202">
        <f t="shared" si="2"/>
        <v>26676262.819999997</v>
      </c>
      <c r="J19" s="202">
        <f t="shared" si="2"/>
        <v>2311898.0999999996</v>
      </c>
      <c r="K19" s="187">
        <f>H19/E19*100</f>
        <v>19.423435761883699</v>
      </c>
      <c r="L19" s="202">
        <f>L22+L24+L27+L28+L29+L30+L31+L32+L33+L34+L35+L36+L37+L38+L39+L40+L41+L42+L43+L44+L45+L46+L47+L48+L49+L50+L51+L52+L54+L55+L56+L57+L58+L59+L61+L62+L63+L64+L65+L66+L67+L53</f>
        <v>86117210</v>
      </c>
      <c r="M19" s="82">
        <f t="shared" ref="M19:Q19" si="3">M22+M24+M27+M28+M29+M30+M31+M32+M33+M34+M35+M36+M37+M38+M39+M40+M41+M42+M43+M44+M45+M46+M47+M48+M49+M50+M51+M52+M54+M55+M56+M57+M58+M59+M61+M62+M63+M64+M65+M66+M67+M53</f>
        <v>85398000</v>
      </c>
      <c r="N19" s="82">
        <f t="shared" si="3"/>
        <v>719210</v>
      </c>
      <c r="O19" s="82">
        <f t="shared" si="3"/>
        <v>296610</v>
      </c>
      <c r="P19" s="82">
        <f t="shared" si="3"/>
        <v>98700</v>
      </c>
      <c r="Q19" s="82">
        <f t="shared" si="3"/>
        <v>85398000</v>
      </c>
      <c r="R19" s="202">
        <f t="shared" si="2"/>
        <v>32250448.23</v>
      </c>
      <c r="S19" s="202">
        <f t="shared" si="2"/>
        <v>26692854</v>
      </c>
      <c r="T19" s="202">
        <f t="shared" si="2"/>
        <v>4281188.6000000006</v>
      </c>
      <c r="U19" s="202">
        <f t="shared" si="2"/>
        <v>0</v>
      </c>
      <c r="V19" s="202">
        <f t="shared" si="2"/>
        <v>4992.0600000000004</v>
      </c>
      <c r="W19" s="202">
        <f t="shared" si="2"/>
        <v>27969259.629999999</v>
      </c>
      <c r="X19" s="158">
        <f>R19/L19*100</f>
        <v>37.449481038691339</v>
      </c>
      <c r="Y19" s="202">
        <f t="shared" ref="Y19:Y82" si="4">R19+H19</f>
        <v>101013316.88000001</v>
      </c>
      <c r="Z19" s="232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</row>
    <row r="20" spans="1:508" s="31" customFormat="1" ht="63" x14ac:dyDescent="0.25">
      <c r="A20" s="81"/>
      <c r="B20" s="81"/>
      <c r="C20" s="81"/>
      <c r="D20" s="121" t="s">
        <v>379</v>
      </c>
      <c r="E20" s="202">
        <f>E60</f>
        <v>458400</v>
      </c>
      <c r="F20" s="82">
        <f t="shared" ref="F20:Q20" si="5">F60</f>
        <v>375680</v>
      </c>
      <c r="G20" s="82">
        <f t="shared" si="5"/>
        <v>0</v>
      </c>
      <c r="H20" s="202">
        <f t="shared" si="5"/>
        <v>53730</v>
      </c>
      <c r="I20" s="202">
        <f t="shared" si="5"/>
        <v>44038</v>
      </c>
      <c r="J20" s="202">
        <f t="shared" si="5"/>
        <v>0</v>
      </c>
      <c r="K20" s="187">
        <f t="shared" ref="K20:K82" si="6">H20/E20*100</f>
        <v>11.721204188481675</v>
      </c>
      <c r="L20" s="202">
        <f t="shared" ref="L20:L21" si="7">N20+Q20</f>
        <v>0</v>
      </c>
      <c r="M20" s="82">
        <f t="shared" si="5"/>
        <v>0</v>
      </c>
      <c r="N20" s="82">
        <f t="shared" si="5"/>
        <v>0</v>
      </c>
      <c r="O20" s="82">
        <f t="shared" si="5"/>
        <v>0</v>
      </c>
      <c r="P20" s="82">
        <f t="shared" si="5"/>
        <v>0</v>
      </c>
      <c r="Q20" s="82">
        <f t="shared" si="5"/>
        <v>0</v>
      </c>
      <c r="R20" s="202">
        <f>R60</f>
        <v>0</v>
      </c>
      <c r="S20" s="202">
        <f t="shared" ref="S20:W20" si="8">S60</f>
        <v>0</v>
      </c>
      <c r="T20" s="202">
        <f t="shared" si="8"/>
        <v>0</v>
      </c>
      <c r="U20" s="202">
        <f t="shared" si="8"/>
        <v>0</v>
      </c>
      <c r="V20" s="202">
        <f t="shared" si="8"/>
        <v>0</v>
      </c>
      <c r="W20" s="202">
        <f t="shared" si="8"/>
        <v>0</v>
      </c>
      <c r="X20" s="158"/>
      <c r="Y20" s="202">
        <f t="shared" si="4"/>
        <v>53730</v>
      </c>
      <c r="Z20" s="232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30"/>
      <c r="JA20" s="30"/>
      <c r="JB20" s="30"/>
      <c r="JC20" s="30"/>
      <c r="JD20" s="30"/>
      <c r="JE20" s="30"/>
      <c r="JF20" s="30"/>
      <c r="JG20" s="30"/>
      <c r="JH20" s="30"/>
      <c r="JI20" s="30"/>
      <c r="JJ20" s="30"/>
      <c r="JK20" s="30"/>
      <c r="JL20" s="30"/>
      <c r="JM20" s="30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30"/>
      <c r="KG20" s="30"/>
      <c r="KH20" s="30"/>
      <c r="KI20" s="30"/>
      <c r="KJ20" s="30"/>
      <c r="KK20" s="30"/>
      <c r="KL20" s="30"/>
      <c r="KM20" s="30"/>
      <c r="KN20" s="30"/>
      <c r="KO20" s="30"/>
      <c r="KP20" s="30"/>
      <c r="KQ20" s="30"/>
      <c r="KR20" s="30"/>
      <c r="KS20" s="30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0"/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  <c r="NO20" s="30"/>
      <c r="NP20" s="30"/>
      <c r="NQ20" s="30"/>
      <c r="NR20" s="30"/>
      <c r="NS20" s="30"/>
      <c r="NT20" s="30"/>
      <c r="NU20" s="30"/>
      <c r="NV20" s="30"/>
      <c r="NW20" s="30"/>
      <c r="NX20" s="30"/>
      <c r="NY20" s="30"/>
      <c r="NZ20" s="30"/>
      <c r="OA20" s="30"/>
      <c r="OB20" s="30"/>
      <c r="OC20" s="30"/>
      <c r="OD20" s="30"/>
      <c r="OE20" s="30"/>
      <c r="OF20" s="30"/>
      <c r="OG20" s="30"/>
      <c r="OH20" s="30"/>
      <c r="OI20" s="30"/>
      <c r="OJ20" s="30"/>
      <c r="OK20" s="30"/>
      <c r="OL20" s="30"/>
      <c r="OM20" s="30"/>
      <c r="ON20" s="30"/>
      <c r="OO20" s="30"/>
      <c r="OP20" s="30"/>
      <c r="OQ20" s="30"/>
      <c r="OR20" s="30"/>
      <c r="OS20" s="30"/>
      <c r="OT20" s="30"/>
      <c r="OU20" s="30"/>
      <c r="OV20" s="30"/>
      <c r="OW20" s="30"/>
      <c r="OX20" s="30"/>
      <c r="OY20" s="30"/>
      <c r="OZ20" s="30"/>
      <c r="PA20" s="30"/>
      <c r="PB20" s="30"/>
      <c r="PC20" s="30"/>
      <c r="PD20" s="30"/>
      <c r="PE20" s="30"/>
      <c r="PF20" s="30"/>
      <c r="PG20" s="30"/>
      <c r="PH20" s="30"/>
      <c r="PI20" s="30"/>
      <c r="PJ20" s="30"/>
      <c r="PK20" s="30"/>
      <c r="PL20" s="30"/>
      <c r="PM20" s="30"/>
      <c r="PN20" s="30"/>
      <c r="PO20" s="30"/>
      <c r="PP20" s="30"/>
      <c r="PQ20" s="30"/>
      <c r="PR20" s="30"/>
      <c r="PS20" s="30"/>
      <c r="PT20" s="30"/>
      <c r="PU20" s="30"/>
      <c r="PV20" s="30"/>
      <c r="PW20" s="30"/>
      <c r="PX20" s="30"/>
      <c r="PY20" s="30"/>
      <c r="PZ20" s="30"/>
      <c r="QA20" s="30"/>
      <c r="QB20" s="30"/>
      <c r="QC20" s="30"/>
      <c r="QD20" s="30"/>
      <c r="QE20" s="30"/>
      <c r="QF20" s="30"/>
      <c r="QG20" s="30"/>
      <c r="QH20" s="30"/>
      <c r="QI20" s="30"/>
      <c r="QJ20" s="30"/>
      <c r="QK20" s="30"/>
      <c r="QL20" s="30"/>
      <c r="QM20" s="30"/>
      <c r="QN20" s="30"/>
      <c r="QO20" s="30"/>
      <c r="QP20" s="30"/>
      <c r="QQ20" s="30"/>
      <c r="QR20" s="30"/>
      <c r="QS20" s="30"/>
      <c r="QT20" s="30"/>
      <c r="QU20" s="30"/>
      <c r="QV20" s="30"/>
      <c r="QW20" s="30"/>
      <c r="QX20" s="30"/>
      <c r="QY20" s="30"/>
      <c r="QZ20" s="30"/>
      <c r="RA20" s="30"/>
      <c r="RB20" s="30"/>
      <c r="RC20" s="30"/>
      <c r="RD20" s="30"/>
      <c r="RE20" s="30"/>
      <c r="RF20" s="30"/>
      <c r="RG20" s="30"/>
      <c r="RH20" s="30"/>
      <c r="RI20" s="30"/>
      <c r="RJ20" s="30"/>
      <c r="RK20" s="30"/>
      <c r="RL20" s="30"/>
      <c r="RM20" s="30"/>
      <c r="RN20" s="30"/>
      <c r="RO20" s="30"/>
      <c r="RP20" s="30"/>
      <c r="RQ20" s="30"/>
      <c r="RR20" s="30"/>
      <c r="RS20" s="30"/>
      <c r="RT20" s="30"/>
      <c r="RU20" s="30"/>
      <c r="RV20" s="30"/>
      <c r="RW20" s="30"/>
      <c r="RX20" s="30"/>
      <c r="RY20" s="30"/>
      <c r="RZ20" s="30"/>
      <c r="SA20" s="30"/>
      <c r="SB20" s="30"/>
      <c r="SC20" s="30"/>
      <c r="SD20" s="30"/>
      <c r="SE20" s="30"/>
      <c r="SF20" s="30"/>
      <c r="SG20" s="30"/>
      <c r="SH20" s="30"/>
      <c r="SI20" s="30"/>
      <c r="SJ20" s="30"/>
      <c r="SK20" s="30"/>
      <c r="SL20" s="30"/>
      <c r="SM20" s="30"/>
      <c r="SN20" s="30"/>
    </row>
    <row r="21" spans="1:508" s="31" customFormat="1" ht="63" hidden="1" customHeight="1" x14ac:dyDescent="0.25">
      <c r="A21" s="81"/>
      <c r="B21" s="81"/>
      <c r="C21" s="81"/>
      <c r="D21" s="121" t="s">
        <v>435</v>
      </c>
      <c r="E21" s="202">
        <f>E26</f>
        <v>0</v>
      </c>
      <c r="F21" s="82">
        <f t="shared" ref="F21:Q21" si="9">F26</f>
        <v>0</v>
      </c>
      <c r="G21" s="82">
        <f t="shared" si="9"/>
        <v>0</v>
      </c>
      <c r="H21" s="202"/>
      <c r="I21" s="202"/>
      <c r="J21" s="202"/>
      <c r="K21" s="186" t="e">
        <f t="shared" si="6"/>
        <v>#DIV/0!</v>
      </c>
      <c r="L21" s="203">
        <f t="shared" si="7"/>
        <v>0</v>
      </c>
      <c r="M21" s="82">
        <f t="shared" si="9"/>
        <v>0</v>
      </c>
      <c r="N21" s="82">
        <f t="shared" si="9"/>
        <v>0</v>
      </c>
      <c r="O21" s="82">
        <f t="shared" si="9"/>
        <v>0</v>
      </c>
      <c r="P21" s="82">
        <f t="shared" si="9"/>
        <v>0</v>
      </c>
      <c r="Q21" s="82">
        <f t="shared" si="9"/>
        <v>0</v>
      </c>
      <c r="R21" s="214"/>
      <c r="S21" s="215"/>
      <c r="T21" s="214"/>
      <c r="U21" s="214"/>
      <c r="V21" s="214"/>
      <c r="W21" s="214"/>
      <c r="X21" s="137" t="e">
        <f t="shared" ref="X21:X81" si="10">R21/L21*100</f>
        <v>#DIV/0!</v>
      </c>
      <c r="Y21" s="214">
        <f t="shared" si="4"/>
        <v>0</v>
      </c>
      <c r="Z21" s="232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30"/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0"/>
      <c r="JS21" s="30"/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30"/>
      <c r="KG21" s="30"/>
      <c r="KH21" s="30"/>
      <c r="KI21" s="30"/>
      <c r="KJ21" s="30"/>
      <c r="KK21" s="30"/>
      <c r="KL21" s="30"/>
      <c r="KM21" s="30"/>
      <c r="KN21" s="30"/>
      <c r="KO21" s="30"/>
      <c r="KP21" s="30"/>
      <c r="KQ21" s="30"/>
      <c r="KR21" s="30"/>
      <c r="KS21" s="30"/>
      <c r="KT21" s="30"/>
      <c r="KU21" s="30"/>
      <c r="KV21" s="30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/>
      <c r="LJ21" s="30"/>
      <c r="LK21" s="30"/>
      <c r="LL21" s="30"/>
      <c r="LM21" s="30"/>
      <c r="LN21" s="30"/>
      <c r="LO21" s="30"/>
      <c r="LP21" s="30"/>
      <c r="LQ21" s="30"/>
      <c r="LR21" s="30"/>
      <c r="LS21" s="30"/>
      <c r="LT21" s="30"/>
      <c r="LU21" s="30"/>
      <c r="LV21" s="30"/>
      <c r="LW21" s="30"/>
      <c r="LX21" s="30"/>
      <c r="LY21" s="30"/>
      <c r="LZ21" s="30"/>
      <c r="MA21" s="30"/>
      <c r="MB21" s="30"/>
      <c r="MC21" s="30"/>
      <c r="MD21" s="30"/>
      <c r="ME21" s="30"/>
      <c r="MF21" s="30"/>
      <c r="MG21" s="30"/>
      <c r="MH21" s="30"/>
      <c r="MI21" s="30"/>
      <c r="MJ21" s="30"/>
      <c r="MK21" s="30"/>
      <c r="ML21" s="30"/>
      <c r="MM21" s="30"/>
      <c r="MN21" s="30"/>
      <c r="MO21" s="30"/>
      <c r="MP21" s="30"/>
      <c r="MQ21" s="30"/>
      <c r="MR21" s="30"/>
      <c r="MS21" s="30"/>
      <c r="MT21" s="30"/>
      <c r="MU21" s="30"/>
      <c r="MV21" s="30"/>
      <c r="MW21" s="30"/>
      <c r="MX21" s="30"/>
      <c r="MY21" s="30"/>
      <c r="MZ21" s="30"/>
      <c r="NA21" s="30"/>
      <c r="NB21" s="30"/>
      <c r="NC21" s="30"/>
      <c r="ND21" s="30"/>
      <c r="NE21" s="30"/>
      <c r="NF21" s="30"/>
      <c r="NG21" s="30"/>
      <c r="NH21" s="30"/>
      <c r="NI21" s="30"/>
      <c r="NJ21" s="30"/>
      <c r="NK21" s="30"/>
      <c r="NL21" s="30"/>
      <c r="NM21" s="30"/>
      <c r="NN21" s="30"/>
      <c r="NO21" s="30"/>
      <c r="NP21" s="30"/>
      <c r="NQ21" s="30"/>
      <c r="NR21" s="30"/>
      <c r="NS21" s="30"/>
      <c r="NT21" s="30"/>
      <c r="NU21" s="30"/>
      <c r="NV21" s="30"/>
      <c r="NW21" s="30"/>
      <c r="NX21" s="30"/>
      <c r="NY21" s="30"/>
      <c r="NZ21" s="30"/>
      <c r="OA21" s="30"/>
      <c r="OB21" s="30"/>
      <c r="OC21" s="30"/>
      <c r="OD21" s="30"/>
      <c r="OE21" s="30"/>
      <c r="OF21" s="30"/>
      <c r="OG21" s="30"/>
      <c r="OH21" s="30"/>
      <c r="OI21" s="30"/>
      <c r="OJ21" s="30"/>
      <c r="OK21" s="30"/>
      <c r="OL21" s="30"/>
      <c r="OM21" s="30"/>
      <c r="ON21" s="30"/>
      <c r="OO21" s="30"/>
      <c r="OP21" s="30"/>
      <c r="OQ21" s="30"/>
      <c r="OR21" s="30"/>
      <c r="OS21" s="30"/>
      <c r="OT21" s="30"/>
      <c r="OU21" s="30"/>
      <c r="OV21" s="30"/>
      <c r="OW21" s="30"/>
      <c r="OX21" s="30"/>
      <c r="OY21" s="30"/>
      <c r="OZ21" s="30"/>
      <c r="PA21" s="30"/>
      <c r="PB21" s="30"/>
      <c r="PC21" s="30"/>
      <c r="PD21" s="30"/>
      <c r="PE21" s="30"/>
      <c r="PF21" s="30"/>
      <c r="PG21" s="30"/>
      <c r="PH21" s="30"/>
      <c r="PI21" s="30"/>
      <c r="PJ21" s="30"/>
      <c r="PK21" s="30"/>
      <c r="PL21" s="30"/>
      <c r="PM21" s="30"/>
      <c r="PN21" s="30"/>
      <c r="PO21" s="30"/>
      <c r="PP21" s="30"/>
      <c r="PQ21" s="30"/>
      <c r="PR21" s="30"/>
      <c r="PS21" s="30"/>
      <c r="PT21" s="30"/>
      <c r="PU21" s="30"/>
      <c r="PV21" s="30"/>
      <c r="PW21" s="30"/>
      <c r="PX21" s="30"/>
      <c r="PY21" s="30"/>
      <c r="PZ21" s="30"/>
      <c r="QA21" s="30"/>
      <c r="QB21" s="30"/>
      <c r="QC21" s="30"/>
      <c r="QD21" s="30"/>
      <c r="QE21" s="30"/>
      <c r="QF21" s="30"/>
      <c r="QG21" s="30"/>
      <c r="QH21" s="30"/>
      <c r="QI21" s="30"/>
      <c r="QJ21" s="30"/>
      <c r="QK21" s="30"/>
      <c r="QL21" s="30"/>
      <c r="QM21" s="30"/>
      <c r="QN21" s="30"/>
      <c r="QO21" s="30"/>
      <c r="QP21" s="30"/>
      <c r="QQ21" s="30"/>
      <c r="QR21" s="30"/>
      <c r="QS21" s="30"/>
      <c r="QT21" s="30"/>
      <c r="QU21" s="30"/>
      <c r="QV21" s="30"/>
      <c r="QW21" s="30"/>
      <c r="QX21" s="30"/>
      <c r="QY21" s="30"/>
      <c r="QZ21" s="30"/>
      <c r="RA21" s="30"/>
      <c r="RB21" s="30"/>
      <c r="RC21" s="30"/>
      <c r="RD21" s="30"/>
      <c r="RE21" s="30"/>
      <c r="RF21" s="30"/>
      <c r="RG21" s="30"/>
      <c r="RH21" s="30"/>
      <c r="RI21" s="30"/>
      <c r="RJ21" s="30"/>
      <c r="RK21" s="30"/>
      <c r="RL21" s="30"/>
      <c r="RM21" s="30"/>
      <c r="RN21" s="30"/>
      <c r="RO21" s="30"/>
      <c r="RP21" s="30"/>
      <c r="RQ21" s="30"/>
      <c r="RR21" s="30"/>
      <c r="RS21" s="30"/>
      <c r="RT21" s="30"/>
      <c r="RU21" s="30"/>
      <c r="RV21" s="30"/>
      <c r="RW21" s="30"/>
      <c r="RX21" s="30"/>
      <c r="RY21" s="30"/>
      <c r="RZ21" s="30"/>
      <c r="SA21" s="30"/>
      <c r="SB21" s="30"/>
      <c r="SC21" s="30"/>
      <c r="SD21" s="30"/>
      <c r="SE21" s="30"/>
      <c r="SF21" s="30"/>
      <c r="SG21" s="30"/>
      <c r="SH21" s="30"/>
      <c r="SI21" s="30"/>
      <c r="SJ21" s="30"/>
      <c r="SK21" s="30"/>
      <c r="SL21" s="30"/>
      <c r="SM21" s="30"/>
      <c r="SN21" s="30"/>
    </row>
    <row r="22" spans="1:508" s="20" customFormat="1" ht="55.5" customHeight="1" x14ac:dyDescent="0.25">
      <c r="A22" s="54" t="s">
        <v>150</v>
      </c>
      <c r="B22" s="54" t="s">
        <v>118</v>
      </c>
      <c r="C22" s="54" t="s">
        <v>46</v>
      </c>
      <c r="D22" s="79" t="s">
        <v>486</v>
      </c>
      <c r="E22" s="203">
        <v>112642079</v>
      </c>
      <c r="F22" s="83">
        <v>80351600</v>
      </c>
      <c r="G22" s="83">
        <v>5783800</v>
      </c>
      <c r="H22" s="203">
        <v>26680028.23</v>
      </c>
      <c r="I22" s="203">
        <v>19865664.829999998</v>
      </c>
      <c r="J22" s="203">
        <v>1098494.3500000001</v>
      </c>
      <c r="K22" s="196">
        <f t="shared" si="6"/>
        <v>23.685667440495305</v>
      </c>
      <c r="L22" s="203">
        <f>N22+Q22</f>
        <v>1048806</v>
      </c>
      <c r="M22" s="83">
        <v>1048806</v>
      </c>
      <c r="N22" s="83"/>
      <c r="O22" s="83"/>
      <c r="P22" s="83"/>
      <c r="Q22" s="83">
        <v>1048806</v>
      </c>
      <c r="R22" s="216">
        <f>T22+W22</f>
        <v>5345587.57</v>
      </c>
      <c r="S22" s="216"/>
      <c r="T22" s="216">
        <v>4236319.82</v>
      </c>
      <c r="U22" s="216"/>
      <c r="V22" s="216"/>
      <c r="W22" s="216">
        <v>1109267.75</v>
      </c>
      <c r="X22" s="168" t="s">
        <v>704</v>
      </c>
      <c r="Y22" s="216">
        <f t="shared" si="4"/>
        <v>32025615.800000001</v>
      </c>
      <c r="Z22" s="232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</row>
    <row r="23" spans="1:508" s="20" customFormat="1" ht="35.25" hidden="1" customHeight="1" x14ac:dyDescent="0.25">
      <c r="A23" s="54" t="s">
        <v>445</v>
      </c>
      <c r="B23" s="54" t="s">
        <v>89</v>
      </c>
      <c r="C23" s="54" t="s">
        <v>455</v>
      </c>
      <c r="D23" s="79" t="s">
        <v>446</v>
      </c>
      <c r="E23" s="203"/>
      <c r="F23" s="83"/>
      <c r="G23" s="83"/>
      <c r="H23" s="203"/>
      <c r="I23" s="203"/>
      <c r="J23" s="203"/>
      <c r="K23" s="196" t="e">
        <f t="shared" si="6"/>
        <v>#DIV/0!</v>
      </c>
      <c r="L23" s="203">
        <f t="shared" ref="L23:L67" si="11">N23+Q23</f>
        <v>0</v>
      </c>
      <c r="M23" s="83"/>
      <c r="N23" s="83"/>
      <c r="O23" s="83"/>
      <c r="P23" s="83"/>
      <c r="Q23" s="83"/>
      <c r="R23" s="217"/>
      <c r="S23" s="216"/>
      <c r="T23" s="216"/>
      <c r="U23" s="216"/>
      <c r="V23" s="216"/>
      <c r="W23" s="216"/>
      <c r="X23" s="137" t="e">
        <f t="shared" si="10"/>
        <v>#DIV/0!</v>
      </c>
      <c r="Y23" s="217">
        <f t="shared" si="4"/>
        <v>0</v>
      </c>
      <c r="Z23" s="232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</row>
    <row r="24" spans="1:508" s="20" customFormat="1" ht="23.25" customHeight="1" x14ac:dyDescent="0.25">
      <c r="A24" s="54" t="s">
        <v>240</v>
      </c>
      <c r="B24" s="54" t="s">
        <v>45</v>
      </c>
      <c r="C24" s="54" t="s">
        <v>92</v>
      </c>
      <c r="D24" s="11" t="s">
        <v>241</v>
      </c>
      <c r="E24" s="203">
        <v>2353600</v>
      </c>
      <c r="F24" s="83"/>
      <c r="G24" s="83"/>
      <c r="H24" s="203">
        <v>105355</v>
      </c>
      <c r="I24" s="203"/>
      <c r="J24" s="203"/>
      <c r="K24" s="196">
        <f t="shared" si="6"/>
        <v>4.4763341264445957</v>
      </c>
      <c r="L24" s="203">
        <f t="shared" si="11"/>
        <v>0</v>
      </c>
      <c r="M24" s="83"/>
      <c r="N24" s="83"/>
      <c r="O24" s="83"/>
      <c r="P24" s="83"/>
      <c r="Q24" s="83"/>
      <c r="R24" s="216">
        <f t="shared" ref="R24:R67" si="12">T24+W24</f>
        <v>0</v>
      </c>
      <c r="S24" s="216"/>
      <c r="T24" s="216"/>
      <c r="U24" s="216"/>
      <c r="V24" s="216"/>
      <c r="W24" s="216"/>
      <c r="X24" s="137"/>
      <c r="Y24" s="216">
        <f t="shared" si="4"/>
        <v>105355</v>
      </c>
      <c r="Z24" s="232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</row>
    <row r="25" spans="1:508" s="20" customFormat="1" ht="15.75" hidden="1" customHeight="1" x14ac:dyDescent="0.25">
      <c r="A25" s="54" t="s">
        <v>430</v>
      </c>
      <c r="B25" s="54" t="s">
        <v>431</v>
      </c>
      <c r="C25" s="54" t="s">
        <v>118</v>
      </c>
      <c r="D25" s="11" t="s">
        <v>432</v>
      </c>
      <c r="E25" s="203"/>
      <c r="F25" s="83"/>
      <c r="G25" s="83"/>
      <c r="H25" s="203"/>
      <c r="I25" s="203"/>
      <c r="J25" s="203"/>
      <c r="K25" s="196" t="e">
        <f t="shared" si="6"/>
        <v>#DIV/0!</v>
      </c>
      <c r="L25" s="203">
        <f t="shared" si="11"/>
        <v>0</v>
      </c>
      <c r="M25" s="83"/>
      <c r="N25" s="83"/>
      <c r="O25" s="83"/>
      <c r="P25" s="83"/>
      <c r="Q25" s="83"/>
      <c r="R25" s="216">
        <f t="shared" si="12"/>
        <v>0</v>
      </c>
      <c r="S25" s="216"/>
      <c r="T25" s="216"/>
      <c r="U25" s="216"/>
      <c r="V25" s="216"/>
      <c r="W25" s="216"/>
      <c r="X25" s="137" t="e">
        <f t="shared" ref="X25:X29" si="13">R25/L25*100</f>
        <v>#DIV/0!</v>
      </c>
      <c r="Y25" s="216">
        <f t="shared" si="4"/>
        <v>0</v>
      </c>
      <c r="Z25" s="232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</row>
    <row r="26" spans="1:508" s="20" customFormat="1" ht="60" hidden="1" customHeight="1" x14ac:dyDescent="0.25">
      <c r="A26" s="54"/>
      <c r="B26" s="54"/>
      <c r="C26" s="54"/>
      <c r="D26" s="79" t="s">
        <v>435</v>
      </c>
      <c r="E26" s="203"/>
      <c r="F26" s="83"/>
      <c r="G26" s="83"/>
      <c r="H26" s="203"/>
      <c r="I26" s="203"/>
      <c r="J26" s="203"/>
      <c r="K26" s="196" t="e">
        <f t="shared" si="6"/>
        <v>#DIV/0!</v>
      </c>
      <c r="L26" s="203">
        <f t="shared" si="11"/>
        <v>0</v>
      </c>
      <c r="M26" s="83"/>
      <c r="N26" s="83"/>
      <c r="O26" s="83"/>
      <c r="P26" s="83"/>
      <c r="Q26" s="83"/>
      <c r="R26" s="216">
        <f t="shared" si="12"/>
        <v>0</v>
      </c>
      <c r="S26" s="216"/>
      <c r="T26" s="216"/>
      <c r="U26" s="216"/>
      <c r="V26" s="216"/>
      <c r="W26" s="216"/>
      <c r="X26" s="137" t="e">
        <f t="shared" si="13"/>
        <v>#DIV/0!</v>
      </c>
      <c r="Y26" s="216">
        <f t="shared" si="4"/>
        <v>0</v>
      </c>
      <c r="Z26" s="232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</row>
    <row r="27" spans="1:508" s="20" customFormat="1" ht="47.25" customHeight="1" x14ac:dyDescent="0.25">
      <c r="A27" s="54" t="s">
        <v>256</v>
      </c>
      <c r="B27" s="54" t="s">
        <v>98</v>
      </c>
      <c r="C27" s="54" t="s">
        <v>54</v>
      </c>
      <c r="D27" s="11" t="s">
        <v>408</v>
      </c>
      <c r="E27" s="203">
        <v>515700</v>
      </c>
      <c r="F27" s="83"/>
      <c r="G27" s="83"/>
      <c r="H27" s="203"/>
      <c r="I27" s="203"/>
      <c r="J27" s="203"/>
      <c r="K27" s="196">
        <f t="shared" si="6"/>
        <v>0</v>
      </c>
      <c r="L27" s="203">
        <f t="shared" si="11"/>
        <v>0</v>
      </c>
      <c r="M27" s="83"/>
      <c r="N27" s="83"/>
      <c r="O27" s="83"/>
      <c r="P27" s="83"/>
      <c r="Q27" s="83"/>
      <c r="R27" s="216">
        <f t="shared" si="12"/>
        <v>0</v>
      </c>
      <c r="S27" s="216"/>
      <c r="T27" s="216"/>
      <c r="U27" s="216"/>
      <c r="V27" s="216"/>
      <c r="W27" s="216"/>
      <c r="X27" s="137"/>
      <c r="Y27" s="216">
        <f t="shared" si="4"/>
        <v>0</v>
      </c>
      <c r="Z27" s="232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</row>
    <row r="28" spans="1:508" s="20" customFormat="1" ht="31.5" customHeight="1" x14ac:dyDescent="0.25">
      <c r="A28" s="54" t="s">
        <v>151</v>
      </c>
      <c r="B28" s="54" t="s">
        <v>124</v>
      </c>
      <c r="C28" s="54" t="s">
        <v>54</v>
      </c>
      <c r="D28" s="11" t="s">
        <v>19</v>
      </c>
      <c r="E28" s="203">
        <v>675200</v>
      </c>
      <c r="F28" s="83"/>
      <c r="G28" s="83"/>
      <c r="H28" s="203"/>
      <c r="I28" s="203"/>
      <c r="J28" s="203"/>
      <c r="K28" s="196">
        <f t="shared" si="6"/>
        <v>0</v>
      </c>
      <c r="L28" s="203">
        <f t="shared" si="11"/>
        <v>0</v>
      </c>
      <c r="M28" s="83"/>
      <c r="N28" s="83"/>
      <c r="O28" s="83"/>
      <c r="P28" s="83"/>
      <c r="Q28" s="83"/>
      <c r="R28" s="216">
        <f t="shared" si="12"/>
        <v>0</v>
      </c>
      <c r="S28" s="216"/>
      <c r="T28" s="216"/>
      <c r="U28" s="216"/>
      <c r="V28" s="216"/>
      <c r="W28" s="216"/>
      <c r="X28" s="137"/>
      <c r="Y28" s="216">
        <f t="shared" si="4"/>
        <v>0</v>
      </c>
      <c r="Z28" s="232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</row>
    <row r="29" spans="1:508" s="20" customFormat="1" ht="36" customHeight="1" x14ac:dyDescent="0.25">
      <c r="A29" s="54" t="s">
        <v>152</v>
      </c>
      <c r="B29" s="54" t="s">
        <v>125</v>
      </c>
      <c r="C29" s="54" t="s">
        <v>99</v>
      </c>
      <c r="D29" s="11" t="s">
        <v>493</v>
      </c>
      <c r="E29" s="203">
        <v>3600800</v>
      </c>
      <c r="F29" s="83">
        <v>2642600</v>
      </c>
      <c r="G29" s="83">
        <v>89600</v>
      </c>
      <c r="H29" s="203">
        <v>819074.29</v>
      </c>
      <c r="I29" s="203">
        <v>633549.07999999996</v>
      </c>
      <c r="J29" s="203">
        <v>18913.14</v>
      </c>
      <c r="K29" s="196">
        <f t="shared" si="6"/>
        <v>22.747008720284381</v>
      </c>
      <c r="L29" s="203">
        <f>N29+Q29</f>
        <v>350000</v>
      </c>
      <c r="M29" s="83">
        <v>350000</v>
      </c>
      <c r="N29" s="83"/>
      <c r="O29" s="83"/>
      <c r="P29" s="83"/>
      <c r="Q29" s="83">
        <v>350000</v>
      </c>
      <c r="R29" s="216">
        <f t="shared" si="12"/>
        <v>0</v>
      </c>
      <c r="S29" s="216"/>
      <c r="T29" s="216"/>
      <c r="U29" s="216"/>
      <c r="V29" s="216"/>
      <c r="W29" s="216"/>
      <c r="X29" s="137">
        <f t="shared" si="13"/>
        <v>0</v>
      </c>
      <c r="Y29" s="216">
        <f t="shared" si="4"/>
        <v>819074.29</v>
      </c>
      <c r="Z29" s="232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</row>
    <row r="30" spans="1:508" s="20" customFormat="1" ht="48.75" customHeight="1" x14ac:dyDescent="0.25">
      <c r="A30" s="54" t="s">
        <v>153</v>
      </c>
      <c r="B30" s="54" t="s">
        <v>106</v>
      </c>
      <c r="C30" s="54" t="s">
        <v>99</v>
      </c>
      <c r="D30" s="11" t="s">
        <v>339</v>
      </c>
      <c r="E30" s="203">
        <v>1000000</v>
      </c>
      <c r="F30" s="83"/>
      <c r="G30" s="83"/>
      <c r="H30" s="203">
        <v>10598.65</v>
      </c>
      <c r="I30" s="203"/>
      <c r="J30" s="203"/>
      <c r="K30" s="196">
        <f t="shared" si="6"/>
        <v>1.0598649999999998</v>
      </c>
      <c r="L30" s="203">
        <f>N30+Q30</f>
        <v>0</v>
      </c>
      <c r="M30" s="83"/>
      <c r="N30" s="83"/>
      <c r="O30" s="83"/>
      <c r="P30" s="83"/>
      <c r="Q30" s="83"/>
      <c r="R30" s="216">
        <f t="shared" si="12"/>
        <v>0</v>
      </c>
      <c r="S30" s="216"/>
      <c r="T30" s="216"/>
      <c r="U30" s="216"/>
      <c r="V30" s="216"/>
      <c r="W30" s="216"/>
      <c r="X30" s="137"/>
      <c r="Y30" s="216">
        <f t="shared" si="4"/>
        <v>10598.65</v>
      </c>
      <c r="Z30" s="232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</row>
    <row r="31" spans="1:508" s="20" customFormat="1" ht="22.5" customHeight="1" x14ac:dyDescent="0.25">
      <c r="A31" s="54" t="s">
        <v>600</v>
      </c>
      <c r="B31" s="54">
        <v>3133</v>
      </c>
      <c r="C31" s="54">
        <v>1040</v>
      </c>
      <c r="D31" s="11" t="s">
        <v>601</v>
      </c>
      <c r="E31" s="203">
        <v>5575300</v>
      </c>
      <c r="F31" s="83">
        <v>3000900</v>
      </c>
      <c r="G31" s="83">
        <v>1020200</v>
      </c>
      <c r="H31" s="203">
        <v>1110610.05</v>
      </c>
      <c r="I31" s="203">
        <v>730737.71</v>
      </c>
      <c r="J31" s="203">
        <v>151952.70000000001</v>
      </c>
      <c r="K31" s="196">
        <f t="shared" si="6"/>
        <v>19.920184564059333</v>
      </c>
      <c r="L31" s="203">
        <f>N31+Q31</f>
        <v>10000</v>
      </c>
      <c r="M31" s="83"/>
      <c r="N31" s="83">
        <v>10000</v>
      </c>
      <c r="O31" s="83"/>
      <c r="P31" s="83">
        <v>3330</v>
      </c>
      <c r="Q31" s="83"/>
      <c r="R31" s="216">
        <f t="shared" si="12"/>
        <v>179837.88</v>
      </c>
      <c r="S31" s="216"/>
      <c r="T31" s="216">
        <v>12700</v>
      </c>
      <c r="U31" s="216"/>
      <c r="V31" s="216"/>
      <c r="W31" s="216">
        <v>167137.88</v>
      </c>
      <c r="X31" s="168" t="s">
        <v>708</v>
      </c>
      <c r="Y31" s="216">
        <f t="shared" si="4"/>
        <v>1290447.9300000002</v>
      </c>
      <c r="Z31" s="232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</row>
    <row r="32" spans="1:508" s="20" customFormat="1" ht="84.75" hidden="1" customHeight="1" x14ac:dyDescent="0.25">
      <c r="A32" s="54" t="s">
        <v>154</v>
      </c>
      <c r="B32" s="54" t="s">
        <v>107</v>
      </c>
      <c r="C32" s="54" t="s">
        <v>99</v>
      </c>
      <c r="D32" s="11" t="s">
        <v>20</v>
      </c>
      <c r="E32" s="203"/>
      <c r="F32" s="83"/>
      <c r="G32" s="83"/>
      <c r="H32" s="203"/>
      <c r="I32" s="203"/>
      <c r="J32" s="203"/>
      <c r="K32" s="196" t="e">
        <f t="shared" si="6"/>
        <v>#DIV/0!</v>
      </c>
      <c r="L32" s="203">
        <f t="shared" si="11"/>
        <v>0</v>
      </c>
      <c r="M32" s="83"/>
      <c r="N32" s="83"/>
      <c r="O32" s="83"/>
      <c r="P32" s="83"/>
      <c r="Q32" s="83"/>
      <c r="R32" s="216">
        <f t="shared" si="12"/>
        <v>0</v>
      </c>
      <c r="S32" s="216"/>
      <c r="T32" s="216"/>
      <c r="U32" s="216"/>
      <c r="V32" s="216"/>
      <c r="W32" s="216"/>
      <c r="X32" s="137" t="e">
        <f t="shared" si="10"/>
        <v>#DIV/0!</v>
      </c>
      <c r="Y32" s="216">
        <f t="shared" si="4"/>
        <v>0</v>
      </c>
      <c r="Z32" s="232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</row>
    <row r="33" spans="1:508" s="20" customFormat="1" ht="36" customHeight="1" x14ac:dyDescent="0.25">
      <c r="A33" s="54" t="s">
        <v>304</v>
      </c>
      <c r="B33" s="54" t="s">
        <v>289</v>
      </c>
      <c r="C33" s="54" t="s">
        <v>56</v>
      </c>
      <c r="D33" s="79" t="s">
        <v>291</v>
      </c>
      <c r="E33" s="203">
        <v>1579300</v>
      </c>
      <c r="F33" s="83">
        <v>1057800</v>
      </c>
      <c r="G33" s="83">
        <v>218000</v>
      </c>
      <c r="H33" s="203">
        <v>346057.37</v>
      </c>
      <c r="I33" s="203">
        <v>247726.07999999999</v>
      </c>
      <c r="J33" s="203">
        <v>41089.24</v>
      </c>
      <c r="K33" s="196">
        <f t="shared" si="6"/>
        <v>21.912073070347621</v>
      </c>
      <c r="L33" s="203">
        <f t="shared" si="11"/>
        <v>0</v>
      </c>
      <c r="M33" s="83"/>
      <c r="N33" s="83"/>
      <c r="O33" s="83"/>
      <c r="P33" s="83"/>
      <c r="Q33" s="83"/>
      <c r="R33" s="216">
        <f t="shared" si="12"/>
        <v>0</v>
      </c>
      <c r="S33" s="216"/>
      <c r="T33" s="216"/>
      <c r="U33" s="216"/>
      <c r="V33" s="216"/>
      <c r="W33" s="216"/>
      <c r="X33" s="168"/>
      <c r="Y33" s="216">
        <f t="shared" si="4"/>
        <v>346057.37</v>
      </c>
      <c r="Z33" s="232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</row>
    <row r="34" spans="1:508" s="20" customFormat="1" ht="33.75" customHeight="1" x14ac:dyDescent="0.25">
      <c r="A34" s="54" t="s">
        <v>305</v>
      </c>
      <c r="B34" s="54" t="s">
        <v>290</v>
      </c>
      <c r="C34" s="54" t="s">
        <v>56</v>
      </c>
      <c r="D34" s="11" t="s">
        <v>409</v>
      </c>
      <c r="E34" s="203">
        <v>141000</v>
      </c>
      <c r="F34" s="83"/>
      <c r="G34" s="83"/>
      <c r="H34" s="203">
        <v>24156</v>
      </c>
      <c r="I34" s="203"/>
      <c r="J34" s="203"/>
      <c r="K34" s="196">
        <f t="shared" si="6"/>
        <v>17.131914893617019</v>
      </c>
      <c r="L34" s="203">
        <f t="shared" si="11"/>
        <v>0</v>
      </c>
      <c r="M34" s="83"/>
      <c r="N34" s="83"/>
      <c r="O34" s="83"/>
      <c r="P34" s="83"/>
      <c r="Q34" s="83"/>
      <c r="R34" s="216">
        <f t="shared" si="12"/>
        <v>0</v>
      </c>
      <c r="S34" s="216"/>
      <c r="T34" s="216"/>
      <c r="U34" s="216"/>
      <c r="V34" s="216"/>
      <c r="W34" s="216"/>
      <c r="X34" s="168"/>
      <c r="Y34" s="216">
        <f t="shared" si="4"/>
        <v>24156</v>
      </c>
      <c r="Z34" s="232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</row>
    <row r="35" spans="1:508" s="20" customFormat="1" ht="51" hidden="1" customHeight="1" x14ac:dyDescent="0.25">
      <c r="A35" s="54" t="s">
        <v>317</v>
      </c>
      <c r="B35" s="54" t="s">
        <v>318</v>
      </c>
      <c r="C35" s="54" t="s">
        <v>319</v>
      </c>
      <c r="D35" s="11" t="s">
        <v>320</v>
      </c>
      <c r="E35" s="203"/>
      <c r="F35" s="83"/>
      <c r="G35" s="83"/>
      <c r="H35" s="203"/>
      <c r="I35" s="203"/>
      <c r="J35" s="203"/>
      <c r="K35" s="196" t="e">
        <f t="shared" si="6"/>
        <v>#DIV/0!</v>
      </c>
      <c r="L35" s="203">
        <f t="shared" si="11"/>
        <v>0</v>
      </c>
      <c r="M35" s="83"/>
      <c r="N35" s="83"/>
      <c r="O35" s="83"/>
      <c r="P35" s="83"/>
      <c r="Q35" s="83"/>
      <c r="R35" s="216">
        <f t="shared" si="12"/>
        <v>0</v>
      </c>
      <c r="S35" s="216"/>
      <c r="T35" s="216"/>
      <c r="U35" s="216"/>
      <c r="V35" s="216"/>
      <c r="W35" s="216"/>
      <c r="X35" s="168" t="e">
        <f t="shared" si="10"/>
        <v>#DIV/0!</v>
      </c>
      <c r="Y35" s="216">
        <f t="shared" si="4"/>
        <v>0</v>
      </c>
      <c r="Z35" s="232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</row>
    <row r="36" spans="1:508" s="20" customFormat="1" ht="30.75" customHeight="1" x14ac:dyDescent="0.25">
      <c r="A36" s="54" t="s">
        <v>302</v>
      </c>
      <c r="B36" s="54" t="s">
        <v>292</v>
      </c>
      <c r="C36" s="54" t="s">
        <v>74</v>
      </c>
      <c r="D36" s="11" t="s">
        <v>342</v>
      </c>
      <c r="E36" s="203">
        <v>2668100</v>
      </c>
      <c r="F36" s="83">
        <v>1775500</v>
      </c>
      <c r="G36" s="83">
        <v>163600</v>
      </c>
      <c r="H36" s="203">
        <v>591619.98</v>
      </c>
      <c r="I36" s="203">
        <v>427078.72</v>
      </c>
      <c r="J36" s="203">
        <v>46334</v>
      </c>
      <c r="K36" s="196">
        <f t="shared" si="6"/>
        <v>22.173830815936434</v>
      </c>
      <c r="L36" s="203">
        <f t="shared" si="11"/>
        <v>0</v>
      </c>
      <c r="M36" s="83"/>
      <c r="N36" s="83"/>
      <c r="O36" s="83"/>
      <c r="P36" s="83"/>
      <c r="Q36" s="83"/>
      <c r="R36" s="216">
        <f t="shared" si="12"/>
        <v>0</v>
      </c>
      <c r="S36" s="216"/>
      <c r="T36" s="216"/>
      <c r="U36" s="216"/>
      <c r="V36" s="216"/>
      <c r="W36" s="216"/>
      <c r="X36" s="168"/>
      <c r="Y36" s="216">
        <f t="shared" si="4"/>
        <v>591619.98</v>
      </c>
      <c r="Z36" s="232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</row>
    <row r="37" spans="1:508" s="20" customFormat="1" ht="25.5" hidden="1" customHeight="1" x14ac:dyDescent="0.25">
      <c r="A37" s="54" t="s">
        <v>303</v>
      </c>
      <c r="B37" s="54">
        <v>4082</v>
      </c>
      <c r="C37" s="54" t="s">
        <v>74</v>
      </c>
      <c r="D37" s="11" t="s">
        <v>294</v>
      </c>
      <c r="E37" s="203"/>
      <c r="F37" s="83"/>
      <c r="G37" s="83"/>
      <c r="H37" s="203"/>
      <c r="I37" s="203"/>
      <c r="J37" s="203"/>
      <c r="K37" s="196" t="e">
        <f t="shared" si="6"/>
        <v>#DIV/0!</v>
      </c>
      <c r="L37" s="203">
        <f t="shared" si="11"/>
        <v>0</v>
      </c>
      <c r="M37" s="83"/>
      <c r="N37" s="83"/>
      <c r="O37" s="83"/>
      <c r="P37" s="83"/>
      <c r="Q37" s="83"/>
      <c r="R37" s="216">
        <f t="shared" si="12"/>
        <v>0</v>
      </c>
      <c r="S37" s="216"/>
      <c r="T37" s="216"/>
      <c r="U37" s="216"/>
      <c r="V37" s="216"/>
      <c r="W37" s="216"/>
      <c r="X37" s="168" t="e">
        <f t="shared" si="10"/>
        <v>#DIV/0!</v>
      </c>
      <c r="Y37" s="216">
        <f t="shared" si="4"/>
        <v>0</v>
      </c>
      <c r="Z37" s="232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</row>
    <row r="38" spans="1:508" s="20" customFormat="1" ht="36.75" customHeight="1" x14ac:dyDescent="0.25">
      <c r="A38" s="85" t="s">
        <v>155</v>
      </c>
      <c r="B38" s="85" t="s">
        <v>78</v>
      </c>
      <c r="C38" s="85" t="s">
        <v>79</v>
      </c>
      <c r="D38" s="79" t="s">
        <v>21</v>
      </c>
      <c r="E38" s="203">
        <v>2200000</v>
      </c>
      <c r="F38" s="83"/>
      <c r="G38" s="83"/>
      <c r="H38" s="203">
        <v>71119.360000000001</v>
      </c>
      <c r="I38" s="203"/>
      <c r="J38" s="203"/>
      <c r="K38" s="196">
        <f t="shared" si="6"/>
        <v>3.2326981818181819</v>
      </c>
      <c r="L38" s="203">
        <f t="shared" si="11"/>
        <v>0</v>
      </c>
      <c r="M38" s="83"/>
      <c r="N38" s="83"/>
      <c r="O38" s="83"/>
      <c r="P38" s="83"/>
      <c r="Q38" s="83"/>
      <c r="R38" s="216">
        <f t="shared" si="12"/>
        <v>0</v>
      </c>
      <c r="S38" s="216"/>
      <c r="T38" s="216"/>
      <c r="U38" s="216"/>
      <c r="V38" s="216"/>
      <c r="W38" s="216"/>
      <c r="X38" s="168"/>
      <c r="Y38" s="216">
        <f t="shared" si="4"/>
        <v>71119.360000000001</v>
      </c>
      <c r="Z38" s="232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</row>
    <row r="39" spans="1:508" s="20" customFormat="1" ht="34.5" customHeight="1" x14ac:dyDescent="0.25">
      <c r="A39" s="85" t="s">
        <v>156</v>
      </c>
      <c r="B39" s="85" t="s">
        <v>80</v>
      </c>
      <c r="C39" s="85" t="s">
        <v>79</v>
      </c>
      <c r="D39" s="79" t="s">
        <v>16</v>
      </c>
      <c r="E39" s="203">
        <v>700000</v>
      </c>
      <c r="F39" s="83"/>
      <c r="G39" s="83"/>
      <c r="H39" s="203">
        <v>114214</v>
      </c>
      <c r="I39" s="203"/>
      <c r="J39" s="203"/>
      <c r="K39" s="196">
        <f t="shared" si="6"/>
        <v>16.316285714285712</v>
      </c>
      <c r="L39" s="203">
        <f t="shared" si="11"/>
        <v>0</v>
      </c>
      <c r="M39" s="83"/>
      <c r="N39" s="83"/>
      <c r="O39" s="83"/>
      <c r="P39" s="83"/>
      <c r="Q39" s="83"/>
      <c r="R39" s="216">
        <f t="shared" si="12"/>
        <v>0</v>
      </c>
      <c r="S39" s="216"/>
      <c r="T39" s="216"/>
      <c r="U39" s="216"/>
      <c r="V39" s="216"/>
      <c r="W39" s="216"/>
      <c r="X39" s="168"/>
      <c r="Y39" s="216">
        <f t="shared" si="4"/>
        <v>114214</v>
      </c>
      <c r="Z39" s="232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  <c r="JK39" s="21"/>
      <c r="JL39" s="21"/>
      <c r="JM39" s="21"/>
      <c r="JN39" s="21"/>
      <c r="JO39" s="21"/>
      <c r="JP39" s="21"/>
      <c r="JQ39" s="21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21"/>
      <c r="NI39" s="21"/>
      <c r="NJ39" s="21"/>
      <c r="NK39" s="21"/>
      <c r="NL39" s="21"/>
      <c r="NM39" s="21"/>
      <c r="NN39" s="21"/>
      <c r="NO39" s="21"/>
      <c r="NP39" s="21"/>
      <c r="NQ39" s="21"/>
      <c r="NR39" s="21"/>
      <c r="NS39" s="21"/>
      <c r="NT39" s="21"/>
      <c r="NU39" s="21"/>
      <c r="NV39" s="21"/>
      <c r="NW39" s="21"/>
      <c r="NX39" s="21"/>
      <c r="NY39" s="21"/>
      <c r="NZ39" s="21"/>
      <c r="OA39" s="21"/>
      <c r="OB39" s="21"/>
      <c r="OC39" s="21"/>
      <c r="OD39" s="21"/>
      <c r="OE39" s="21"/>
      <c r="OF39" s="21"/>
      <c r="OG39" s="21"/>
      <c r="OH39" s="21"/>
      <c r="OI39" s="21"/>
      <c r="OJ39" s="21"/>
      <c r="OK39" s="21"/>
      <c r="OL39" s="21"/>
      <c r="OM39" s="21"/>
      <c r="ON39" s="21"/>
      <c r="OO39" s="21"/>
      <c r="OP39" s="21"/>
      <c r="OQ39" s="21"/>
      <c r="OR39" s="21"/>
      <c r="OS39" s="21"/>
      <c r="OT39" s="21"/>
      <c r="OU39" s="21"/>
      <c r="OV39" s="21"/>
      <c r="OW39" s="21"/>
      <c r="OX39" s="21"/>
      <c r="OY39" s="21"/>
      <c r="OZ39" s="21"/>
      <c r="PA39" s="21"/>
      <c r="PB39" s="21"/>
      <c r="PC39" s="21"/>
      <c r="PD39" s="21"/>
      <c r="PE39" s="21"/>
      <c r="PF39" s="21"/>
      <c r="PG39" s="21"/>
      <c r="PH39" s="21"/>
      <c r="PI39" s="21"/>
      <c r="PJ39" s="21"/>
      <c r="PK39" s="21"/>
      <c r="PL39" s="21"/>
      <c r="PM39" s="21"/>
      <c r="PN39" s="21"/>
      <c r="PO39" s="21"/>
      <c r="PP39" s="21"/>
      <c r="PQ39" s="21"/>
      <c r="PR39" s="21"/>
      <c r="PS39" s="21"/>
      <c r="PT39" s="21"/>
      <c r="PU39" s="21"/>
      <c r="PV39" s="21"/>
      <c r="PW39" s="21"/>
      <c r="PX39" s="21"/>
      <c r="PY39" s="21"/>
      <c r="PZ39" s="21"/>
      <c r="QA39" s="21"/>
      <c r="QB39" s="21"/>
      <c r="QC39" s="21"/>
      <c r="QD39" s="21"/>
      <c r="QE39" s="21"/>
      <c r="QF39" s="21"/>
      <c r="QG39" s="21"/>
      <c r="QH39" s="21"/>
      <c r="QI39" s="21"/>
      <c r="QJ39" s="21"/>
      <c r="QK39" s="21"/>
      <c r="QL39" s="21"/>
      <c r="QM39" s="21"/>
      <c r="QN39" s="21"/>
      <c r="QO39" s="21"/>
      <c r="QP39" s="21"/>
      <c r="QQ39" s="21"/>
      <c r="QR39" s="21"/>
      <c r="QS39" s="21"/>
      <c r="QT39" s="21"/>
      <c r="QU39" s="21"/>
      <c r="QV39" s="21"/>
      <c r="QW39" s="21"/>
      <c r="QX39" s="21"/>
      <c r="QY39" s="21"/>
      <c r="QZ39" s="21"/>
      <c r="RA39" s="21"/>
      <c r="RB39" s="21"/>
      <c r="RC39" s="21"/>
      <c r="RD39" s="21"/>
      <c r="RE39" s="21"/>
      <c r="RF39" s="21"/>
      <c r="RG39" s="21"/>
      <c r="RH39" s="21"/>
      <c r="RI39" s="21"/>
      <c r="RJ39" s="21"/>
      <c r="RK39" s="21"/>
      <c r="RL39" s="21"/>
      <c r="RM39" s="21"/>
      <c r="RN39" s="21"/>
      <c r="RO39" s="21"/>
      <c r="RP39" s="21"/>
      <c r="RQ39" s="21"/>
      <c r="RR39" s="21"/>
      <c r="RS39" s="21"/>
      <c r="RT39" s="21"/>
      <c r="RU39" s="21"/>
      <c r="RV39" s="21"/>
      <c r="RW39" s="21"/>
      <c r="RX39" s="21"/>
      <c r="RY39" s="21"/>
      <c r="RZ39" s="21"/>
      <c r="SA39" s="21"/>
      <c r="SB39" s="21"/>
      <c r="SC39" s="21"/>
      <c r="SD39" s="21"/>
      <c r="SE39" s="21"/>
      <c r="SF39" s="21"/>
      <c r="SG39" s="21"/>
      <c r="SH39" s="21"/>
      <c r="SI39" s="21"/>
      <c r="SJ39" s="21"/>
      <c r="SK39" s="21"/>
      <c r="SL39" s="21"/>
      <c r="SM39" s="21"/>
      <c r="SN39" s="21"/>
    </row>
    <row r="40" spans="1:508" s="20" customFormat="1" ht="34.5" customHeight="1" x14ac:dyDescent="0.25">
      <c r="A40" s="85" t="s">
        <v>157</v>
      </c>
      <c r="B40" s="85" t="s">
        <v>115</v>
      </c>
      <c r="C40" s="85" t="s">
        <v>79</v>
      </c>
      <c r="D40" s="79" t="s">
        <v>573</v>
      </c>
      <c r="E40" s="203">
        <v>23494741</v>
      </c>
      <c r="F40" s="83">
        <v>16745471</v>
      </c>
      <c r="G40" s="83">
        <v>1725000</v>
      </c>
      <c r="H40" s="203">
        <v>4852356.8899999997</v>
      </c>
      <c r="I40" s="203">
        <v>3581643.23</v>
      </c>
      <c r="J40" s="203">
        <v>470651.46</v>
      </c>
      <c r="K40" s="196">
        <f t="shared" si="6"/>
        <v>20.652949057833837</v>
      </c>
      <c r="L40" s="203">
        <f t="shared" si="11"/>
        <v>190000</v>
      </c>
      <c r="M40" s="83">
        <v>190000</v>
      </c>
      <c r="N40" s="83"/>
      <c r="O40" s="83"/>
      <c r="P40" s="83"/>
      <c r="Q40" s="83">
        <v>190000</v>
      </c>
      <c r="R40" s="216">
        <f t="shared" si="12"/>
        <v>0</v>
      </c>
      <c r="S40" s="216"/>
      <c r="T40" s="216"/>
      <c r="U40" s="216"/>
      <c r="V40" s="216"/>
      <c r="W40" s="216"/>
      <c r="X40" s="168">
        <f t="shared" si="10"/>
        <v>0</v>
      </c>
      <c r="Y40" s="216">
        <f t="shared" si="4"/>
        <v>4852356.8899999997</v>
      </c>
      <c r="Z40" s="232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</row>
    <row r="41" spans="1:508" s="20" customFormat="1" ht="45" customHeight="1" x14ac:dyDescent="0.25">
      <c r="A41" s="85" t="s">
        <v>356</v>
      </c>
      <c r="B41" s="85" t="s">
        <v>116</v>
      </c>
      <c r="C41" s="85" t="s">
        <v>79</v>
      </c>
      <c r="D41" s="79" t="s">
        <v>22</v>
      </c>
      <c r="E41" s="203">
        <v>18022495</v>
      </c>
      <c r="F41" s="83"/>
      <c r="G41" s="83"/>
      <c r="H41" s="203">
        <v>3721945.55</v>
      </c>
      <c r="I41" s="203"/>
      <c r="J41" s="203"/>
      <c r="K41" s="196">
        <f t="shared" si="6"/>
        <v>20.651666431312645</v>
      </c>
      <c r="L41" s="203">
        <f t="shared" si="11"/>
        <v>810100</v>
      </c>
      <c r="M41" s="83">
        <v>810100</v>
      </c>
      <c r="N41" s="83"/>
      <c r="O41" s="83"/>
      <c r="P41" s="83"/>
      <c r="Q41" s="83">
        <v>810100</v>
      </c>
      <c r="R41" s="216">
        <f t="shared" si="12"/>
        <v>0</v>
      </c>
      <c r="S41" s="216"/>
      <c r="T41" s="216"/>
      <c r="U41" s="216"/>
      <c r="V41" s="216"/>
      <c r="W41" s="216"/>
      <c r="X41" s="168">
        <f t="shared" si="10"/>
        <v>0</v>
      </c>
      <c r="Y41" s="216">
        <f t="shared" si="4"/>
        <v>3721945.55</v>
      </c>
      <c r="Z41" s="232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</row>
    <row r="42" spans="1:508" s="20" customFormat="1" ht="63" x14ac:dyDescent="0.25">
      <c r="A42" s="85" t="s">
        <v>158</v>
      </c>
      <c r="B42" s="85" t="s">
        <v>111</v>
      </c>
      <c r="C42" s="85" t="s">
        <v>79</v>
      </c>
      <c r="D42" s="79" t="s">
        <v>112</v>
      </c>
      <c r="E42" s="203">
        <v>5289200</v>
      </c>
      <c r="F42" s="83">
        <v>3265100</v>
      </c>
      <c r="G42" s="83">
        <v>625500</v>
      </c>
      <c r="H42" s="203">
        <v>1085450.17</v>
      </c>
      <c r="I42" s="203">
        <v>728846.8</v>
      </c>
      <c r="J42" s="203">
        <v>114997.3</v>
      </c>
      <c r="K42" s="196">
        <f t="shared" si="6"/>
        <v>20.522010322922178</v>
      </c>
      <c r="L42" s="203">
        <f t="shared" si="11"/>
        <v>478110</v>
      </c>
      <c r="M42" s="83"/>
      <c r="N42" s="83">
        <v>478110</v>
      </c>
      <c r="O42" s="83">
        <v>296610</v>
      </c>
      <c r="P42" s="83">
        <v>93770</v>
      </c>
      <c r="Q42" s="83"/>
      <c r="R42" s="216">
        <f t="shared" si="12"/>
        <v>10168.780000000001</v>
      </c>
      <c r="S42" s="216"/>
      <c r="T42" s="216">
        <v>10168.780000000001</v>
      </c>
      <c r="U42" s="216"/>
      <c r="V42" s="216">
        <v>4992.0600000000004</v>
      </c>
      <c r="W42" s="216"/>
      <c r="X42" s="168">
        <f t="shared" si="10"/>
        <v>2.1268703854761459</v>
      </c>
      <c r="Y42" s="216">
        <f t="shared" si="4"/>
        <v>1095618.95</v>
      </c>
      <c r="Z42" s="232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1"/>
      <c r="OP42" s="21"/>
      <c r="OQ42" s="21"/>
      <c r="OR42" s="21"/>
      <c r="OS42" s="21"/>
      <c r="OT42" s="21"/>
      <c r="OU42" s="21"/>
      <c r="OV42" s="21"/>
      <c r="OW42" s="21"/>
      <c r="OX42" s="21"/>
      <c r="OY42" s="21"/>
      <c r="OZ42" s="21"/>
      <c r="PA42" s="21"/>
      <c r="PB42" s="21"/>
      <c r="PC42" s="21"/>
      <c r="PD42" s="21"/>
      <c r="PE42" s="21"/>
      <c r="PF42" s="21"/>
      <c r="PG42" s="21"/>
      <c r="PH42" s="21"/>
      <c r="PI42" s="21"/>
      <c r="PJ42" s="21"/>
      <c r="PK42" s="21"/>
      <c r="PL42" s="21"/>
      <c r="PM42" s="21"/>
      <c r="PN42" s="21"/>
      <c r="PO42" s="21"/>
      <c r="PP42" s="21"/>
      <c r="PQ42" s="21"/>
      <c r="PR42" s="21"/>
      <c r="PS42" s="21"/>
      <c r="PT42" s="21"/>
      <c r="PU42" s="21"/>
      <c r="PV42" s="21"/>
      <c r="PW42" s="21"/>
      <c r="PX42" s="21"/>
      <c r="PY42" s="21"/>
      <c r="PZ42" s="21"/>
      <c r="QA42" s="21"/>
      <c r="QB42" s="21"/>
      <c r="QC42" s="21"/>
      <c r="QD42" s="21"/>
      <c r="QE42" s="21"/>
      <c r="QF42" s="21"/>
      <c r="QG42" s="21"/>
      <c r="QH42" s="21"/>
      <c r="QI42" s="21"/>
      <c r="QJ42" s="21"/>
      <c r="QK42" s="21"/>
      <c r="QL42" s="21"/>
      <c r="QM42" s="21"/>
      <c r="QN42" s="21"/>
      <c r="QO42" s="21"/>
      <c r="QP42" s="21"/>
      <c r="QQ42" s="21"/>
      <c r="QR42" s="21"/>
      <c r="QS42" s="21"/>
      <c r="QT42" s="21"/>
      <c r="QU42" s="21"/>
      <c r="QV42" s="21"/>
      <c r="QW42" s="21"/>
      <c r="QX42" s="21"/>
      <c r="QY42" s="21"/>
      <c r="QZ42" s="21"/>
      <c r="RA42" s="21"/>
      <c r="RB42" s="21"/>
      <c r="RC42" s="21"/>
      <c r="RD42" s="21"/>
      <c r="RE42" s="21"/>
      <c r="RF42" s="21"/>
      <c r="RG42" s="21"/>
      <c r="RH42" s="21"/>
      <c r="RI42" s="21"/>
      <c r="RJ42" s="21"/>
      <c r="RK42" s="21"/>
      <c r="RL42" s="21"/>
      <c r="RM42" s="21"/>
      <c r="RN42" s="21"/>
      <c r="RO42" s="21"/>
      <c r="RP42" s="21"/>
      <c r="RQ42" s="21"/>
      <c r="RR42" s="21"/>
      <c r="RS42" s="21"/>
      <c r="RT42" s="21"/>
      <c r="RU42" s="21"/>
      <c r="RV42" s="21"/>
      <c r="RW42" s="21"/>
      <c r="RX42" s="21"/>
      <c r="RY42" s="21"/>
      <c r="RZ42" s="21"/>
      <c r="SA42" s="21"/>
      <c r="SB42" s="21"/>
      <c r="SC42" s="21"/>
      <c r="SD42" s="21"/>
      <c r="SE42" s="21"/>
      <c r="SF42" s="21"/>
      <c r="SG42" s="21"/>
      <c r="SH42" s="21"/>
      <c r="SI42" s="21"/>
      <c r="SJ42" s="21"/>
      <c r="SK42" s="21"/>
      <c r="SL42" s="21"/>
      <c r="SM42" s="21"/>
      <c r="SN42" s="21"/>
    </row>
    <row r="43" spans="1:508" s="20" customFormat="1" ht="47.25" x14ac:dyDescent="0.25">
      <c r="A43" s="85" t="s">
        <v>348</v>
      </c>
      <c r="B43" s="85" t="s">
        <v>114</v>
      </c>
      <c r="C43" s="85" t="s">
        <v>79</v>
      </c>
      <c r="D43" s="79" t="s">
        <v>113</v>
      </c>
      <c r="E43" s="203">
        <v>14446532</v>
      </c>
      <c r="F43" s="83"/>
      <c r="G43" s="83"/>
      <c r="H43" s="203">
        <v>2929458.38</v>
      </c>
      <c r="I43" s="203"/>
      <c r="J43" s="203"/>
      <c r="K43" s="196">
        <f t="shared" si="6"/>
        <v>20.277935078121171</v>
      </c>
      <c r="L43" s="203">
        <f t="shared" si="11"/>
        <v>0</v>
      </c>
      <c r="M43" s="83"/>
      <c r="N43" s="83"/>
      <c r="O43" s="83"/>
      <c r="P43" s="83"/>
      <c r="Q43" s="83"/>
      <c r="R43" s="216">
        <f t="shared" si="12"/>
        <v>0</v>
      </c>
      <c r="S43" s="216"/>
      <c r="T43" s="216"/>
      <c r="U43" s="216"/>
      <c r="V43" s="216"/>
      <c r="W43" s="216"/>
      <c r="X43" s="168"/>
      <c r="Y43" s="216">
        <f t="shared" si="4"/>
        <v>2929458.38</v>
      </c>
      <c r="Z43" s="232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</row>
    <row r="44" spans="1:508" s="20" customFormat="1" ht="39" hidden="1" customHeight="1" x14ac:dyDescent="0.25">
      <c r="A44" s="85" t="s">
        <v>411</v>
      </c>
      <c r="B44" s="85">
        <v>7325</v>
      </c>
      <c r="C44" s="58" t="s">
        <v>110</v>
      </c>
      <c r="D44" s="122" t="s">
        <v>534</v>
      </c>
      <c r="E44" s="203"/>
      <c r="F44" s="83"/>
      <c r="G44" s="83"/>
      <c r="H44" s="203"/>
      <c r="I44" s="203"/>
      <c r="J44" s="203"/>
      <c r="K44" s="196" t="e">
        <f t="shared" si="6"/>
        <v>#DIV/0!</v>
      </c>
      <c r="L44" s="203">
        <f t="shared" si="11"/>
        <v>0</v>
      </c>
      <c r="M44" s="83"/>
      <c r="N44" s="83"/>
      <c r="O44" s="83"/>
      <c r="P44" s="83"/>
      <c r="Q44" s="83"/>
      <c r="R44" s="216">
        <f t="shared" si="12"/>
        <v>0</v>
      </c>
      <c r="S44" s="216"/>
      <c r="T44" s="216"/>
      <c r="U44" s="216"/>
      <c r="V44" s="216"/>
      <c r="W44" s="216"/>
      <c r="X44" s="168" t="e">
        <f t="shared" si="10"/>
        <v>#DIV/0!</v>
      </c>
      <c r="Y44" s="216">
        <f t="shared" si="4"/>
        <v>0</v>
      </c>
      <c r="Z44" s="232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</row>
    <row r="45" spans="1:508" s="20" customFormat="1" ht="34.5" hidden="1" customHeight="1" x14ac:dyDescent="0.25">
      <c r="A45" s="85" t="s">
        <v>412</v>
      </c>
      <c r="B45" s="85">
        <v>7330</v>
      </c>
      <c r="C45" s="58" t="s">
        <v>110</v>
      </c>
      <c r="D45" s="122" t="s">
        <v>535</v>
      </c>
      <c r="E45" s="203"/>
      <c r="F45" s="83"/>
      <c r="G45" s="83"/>
      <c r="H45" s="203"/>
      <c r="I45" s="203"/>
      <c r="J45" s="203"/>
      <c r="K45" s="196" t="e">
        <f t="shared" si="6"/>
        <v>#DIV/0!</v>
      </c>
      <c r="L45" s="203">
        <f t="shared" si="11"/>
        <v>0</v>
      </c>
      <c r="M45" s="83"/>
      <c r="N45" s="83"/>
      <c r="O45" s="83"/>
      <c r="P45" s="83"/>
      <c r="Q45" s="83"/>
      <c r="R45" s="216">
        <f t="shared" si="12"/>
        <v>0</v>
      </c>
      <c r="S45" s="216"/>
      <c r="T45" s="216"/>
      <c r="U45" s="216"/>
      <c r="V45" s="216"/>
      <c r="W45" s="216"/>
      <c r="X45" s="168" t="e">
        <f t="shared" si="10"/>
        <v>#DIV/0!</v>
      </c>
      <c r="Y45" s="216">
        <f t="shared" si="4"/>
        <v>0</v>
      </c>
      <c r="Z45" s="232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1"/>
      <c r="OP45" s="21"/>
      <c r="OQ45" s="21"/>
      <c r="OR45" s="21"/>
      <c r="OS45" s="21"/>
      <c r="OT45" s="21"/>
      <c r="OU45" s="21"/>
      <c r="OV45" s="21"/>
      <c r="OW45" s="21"/>
      <c r="OX45" s="21"/>
      <c r="OY45" s="21"/>
      <c r="OZ45" s="21"/>
      <c r="PA45" s="21"/>
      <c r="PB45" s="21"/>
      <c r="PC45" s="21"/>
      <c r="PD45" s="21"/>
      <c r="PE45" s="21"/>
      <c r="PF45" s="21"/>
      <c r="PG45" s="21"/>
      <c r="PH45" s="21"/>
      <c r="PI45" s="21"/>
      <c r="PJ45" s="21"/>
      <c r="PK45" s="21"/>
      <c r="PL45" s="21"/>
      <c r="PM45" s="21"/>
      <c r="PN45" s="21"/>
      <c r="PO45" s="21"/>
      <c r="PP45" s="21"/>
      <c r="PQ45" s="21"/>
      <c r="PR45" s="21"/>
      <c r="PS45" s="21"/>
      <c r="PT45" s="21"/>
      <c r="PU45" s="21"/>
      <c r="PV45" s="21"/>
      <c r="PW45" s="21"/>
      <c r="PX45" s="21"/>
      <c r="PY45" s="21"/>
      <c r="PZ45" s="21"/>
      <c r="QA45" s="21"/>
      <c r="QB45" s="21"/>
      <c r="QC45" s="21"/>
      <c r="QD45" s="21"/>
      <c r="QE45" s="21"/>
      <c r="QF45" s="21"/>
      <c r="QG45" s="21"/>
      <c r="QH45" s="21"/>
      <c r="QI45" s="21"/>
      <c r="QJ45" s="21"/>
      <c r="QK45" s="21"/>
      <c r="QL45" s="21"/>
      <c r="QM45" s="21"/>
      <c r="QN45" s="21"/>
      <c r="QO45" s="21"/>
      <c r="QP45" s="21"/>
      <c r="QQ45" s="21"/>
      <c r="QR45" s="21"/>
      <c r="QS45" s="21"/>
      <c r="QT45" s="21"/>
      <c r="QU45" s="21"/>
      <c r="QV45" s="21"/>
      <c r="QW45" s="21"/>
      <c r="QX45" s="21"/>
      <c r="QY45" s="21"/>
      <c r="QZ45" s="21"/>
      <c r="RA45" s="21"/>
      <c r="RB45" s="21"/>
      <c r="RC45" s="21"/>
      <c r="RD45" s="21"/>
      <c r="RE45" s="21"/>
      <c r="RF45" s="21"/>
      <c r="RG45" s="21"/>
      <c r="RH45" s="21"/>
      <c r="RI45" s="21"/>
      <c r="RJ45" s="21"/>
      <c r="RK45" s="21"/>
      <c r="RL45" s="21"/>
      <c r="RM45" s="21"/>
      <c r="RN45" s="21"/>
      <c r="RO45" s="21"/>
      <c r="RP45" s="21"/>
      <c r="RQ45" s="21"/>
      <c r="RR45" s="21"/>
      <c r="RS45" s="21"/>
      <c r="RT45" s="21"/>
      <c r="RU45" s="21"/>
      <c r="RV45" s="21"/>
      <c r="RW45" s="21"/>
      <c r="RX45" s="21"/>
      <c r="RY45" s="21"/>
      <c r="RZ45" s="21"/>
      <c r="SA45" s="21"/>
      <c r="SB45" s="21"/>
      <c r="SC45" s="21"/>
      <c r="SD45" s="21"/>
      <c r="SE45" s="21"/>
      <c r="SF45" s="21"/>
      <c r="SG45" s="21"/>
      <c r="SH45" s="21"/>
      <c r="SI45" s="21"/>
      <c r="SJ45" s="21"/>
      <c r="SK45" s="21"/>
      <c r="SL45" s="21"/>
      <c r="SM45" s="21"/>
      <c r="SN45" s="21"/>
    </row>
    <row r="46" spans="1:508" s="20" customFormat="1" ht="37.5" customHeight="1" x14ac:dyDescent="0.25">
      <c r="A46" s="85" t="s">
        <v>159</v>
      </c>
      <c r="B46" s="85" t="s">
        <v>3</v>
      </c>
      <c r="C46" s="85" t="s">
        <v>83</v>
      </c>
      <c r="D46" s="79" t="s">
        <v>36</v>
      </c>
      <c r="E46" s="203">
        <v>14205800</v>
      </c>
      <c r="F46" s="83"/>
      <c r="G46" s="83"/>
      <c r="H46" s="203">
        <v>1956925</v>
      </c>
      <c r="I46" s="203"/>
      <c r="J46" s="203"/>
      <c r="K46" s="196">
        <f t="shared" si="6"/>
        <v>13.775535344718353</v>
      </c>
      <c r="L46" s="203">
        <f t="shared" si="11"/>
        <v>0</v>
      </c>
      <c r="M46" s="83"/>
      <c r="N46" s="83"/>
      <c r="O46" s="83"/>
      <c r="P46" s="83"/>
      <c r="Q46" s="83"/>
      <c r="R46" s="216">
        <f t="shared" si="12"/>
        <v>0</v>
      </c>
      <c r="S46" s="216"/>
      <c r="T46" s="216"/>
      <c r="U46" s="216"/>
      <c r="V46" s="216"/>
      <c r="W46" s="216"/>
      <c r="X46" s="168"/>
      <c r="Y46" s="216">
        <f t="shared" si="4"/>
        <v>1956925</v>
      </c>
      <c r="Z46" s="232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1"/>
      <c r="OP46" s="21"/>
      <c r="OQ46" s="21"/>
      <c r="OR46" s="21"/>
      <c r="OS46" s="21"/>
      <c r="OT46" s="21"/>
      <c r="OU46" s="21"/>
      <c r="OV46" s="21"/>
      <c r="OW46" s="21"/>
      <c r="OX46" s="21"/>
      <c r="OY46" s="21"/>
      <c r="OZ46" s="21"/>
      <c r="PA46" s="21"/>
      <c r="PB46" s="21"/>
      <c r="PC46" s="21"/>
      <c r="PD46" s="21"/>
      <c r="PE46" s="21"/>
      <c r="PF46" s="21"/>
      <c r="PG46" s="21"/>
      <c r="PH46" s="21"/>
      <c r="PI46" s="21"/>
      <c r="PJ46" s="21"/>
      <c r="PK46" s="21"/>
      <c r="PL46" s="21"/>
      <c r="PM46" s="21"/>
      <c r="PN46" s="21"/>
      <c r="PO46" s="21"/>
      <c r="PP46" s="21"/>
      <c r="PQ46" s="21"/>
      <c r="PR46" s="21"/>
      <c r="PS46" s="21"/>
      <c r="PT46" s="21"/>
      <c r="PU46" s="21"/>
      <c r="PV46" s="21"/>
      <c r="PW46" s="21"/>
      <c r="PX46" s="21"/>
      <c r="PY46" s="21"/>
      <c r="PZ46" s="21"/>
      <c r="QA46" s="21"/>
      <c r="QB46" s="21"/>
      <c r="QC46" s="21"/>
      <c r="QD46" s="21"/>
      <c r="QE46" s="21"/>
      <c r="QF46" s="21"/>
      <c r="QG46" s="21"/>
      <c r="QH46" s="21"/>
      <c r="QI46" s="21"/>
      <c r="QJ46" s="21"/>
      <c r="QK46" s="21"/>
      <c r="QL46" s="21"/>
      <c r="QM46" s="21"/>
      <c r="QN46" s="21"/>
      <c r="QO46" s="21"/>
      <c r="QP46" s="21"/>
      <c r="QQ46" s="21"/>
      <c r="QR46" s="21"/>
      <c r="QS46" s="21"/>
      <c r="QT46" s="21"/>
      <c r="QU46" s="21"/>
      <c r="QV46" s="21"/>
      <c r="QW46" s="21"/>
      <c r="QX46" s="21"/>
      <c r="QY46" s="21"/>
      <c r="QZ46" s="21"/>
      <c r="RA46" s="21"/>
      <c r="RB46" s="21"/>
      <c r="RC46" s="21"/>
      <c r="RD46" s="21"/>
      <c r="RE46" s="21"/>
      <c r="RF46" s="21"/>
      <c r="RG46" s="21"/>
      <c r="RH46" s="21"/>
      <c r="RI46" s="21"/>
      <c r="RJ46" s="21"/>
      <c r="RK46" s="21"/>
      <c r="RL46" s="21"/>
      <c r="RM46" s="21"/>
      <c r="RN46" s="21"/>
      <c r="RO46" s="21"/>
      <c r="RP46" s="21"/>
      <c r="RQ46" s="21"/>
      <c r="RR46" s="21"/>
      <c r="RS46" s="21"/>
      <c r="RT46" s="21"/>
      <c r="RU46" s="21"/>
      <c r="RV46" s="21"/>
      <c r="RW46" s="21"/>
      <c r="RX46" s="21"/>
      <c r="RY46" s="21"/>
      <c r="RZ46" s="21"/>
      <c r="SA46" s="21"/>
      <c r="SB46" s="21"/>
      <c r="SC46" s="21"/>
      <c r="SD46" s="21"/>
      <c r="SE46" s="21"/>
      <c r="SF46" s="21"/>
      <c r="SG46" s="21"/>
      <c r="SH46" s="21"/>
      <c r="SI46" s="21"/>
      <c r="SJ46" s="21"/>
      <c r="SK46" s="21"/>
      <c r="SL46" s="21"/>
      <c r="SM46" s="21"/>
      <c r="SN46" s="21"/>
    </row>
    <row r="47" spans="1:508" s="20" customFormat="1" ht="24" customHeight="1" x14ac:dyDescent="0.25">
      <c r="A47" s="85" t="s">
        <v>375</v>
      </c>
      <c r="B47" s="85">
        <v>7413</v>
      </c>
      <c r="C47" s="85" t="s">
        <v>83</v>
      </c>
      <c r="D47" s="79" t="s">
        <v>373</v>
      </c>
      <c r="E47" s="203">
        <v>5937700</v>
      </c>
      <c r="F47" s="83"/>
      <c r="G47" s="83"/>
      <c r="H47" s="203">
        <v>1428377.71</v>
      </c>
      <c r="I47" s="203"/>
      <c r="J47" s="203"/>
      <c r="K47" s="196">
        <f t="shared" si="6"/>
        <v>24.056077437391583</v>
      </c>
      <c r="L47" s="203">
        <f t="shared" si="11"/>
        <v>0</v>
      </c>
      <c r="M47" s="83"/>
      <c r="N47" s="83"/>
      <c r="O47" s="83"/>
      <c r="P47" s="83"/>
      <c r="Q47" s="83"/>
      <c r="R47" s="216">
        <f t="shared" si="12"/>
        <v>0</v>
      </c>
      <c r="S47" s="216"/>
      <c r="T47" s="216"/>
      <c r="U47" s="216"/>
      <c r="V47" s="216"/>
      <c r="W47" s="216"/>
      <c r="X47" s="168"/>
      <c r="Y47" s="216">
        <f t="shared" si="4"/>
        <v>1428377.71</v>
      </c>
      <c r="Z47" s="232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21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21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21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21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1"/>
      <c r="LN47" s="21"/>
      <c r="LO47" s="21"/>
      <c r="LP47" s="21"/>
      <c r="LQ47" s="21"/>
      <c r="LR47" s="21"/>
      <c r="LS47" s="21"/>
      <c r="LT47" s="21"/>
      <c r="LU47" s="21"/>
      <c r="LV47" s="21"/>
      <c r="LW47" s="21"/>
      <c r="LX47" s="21"/>
      <c r="LY47" s="21"/>
      <c r="LZ47" s="21"/>
      <c r="MA47" s="21"/>
      <c r="MB47" s="21"/>
      <c r="MC47" s="21"/>
      <c r="MD47" s="21"/>
      <c r="ME47" s="21"/>
      <c r="MF47" s="21"/>
      <c r="MG47" s="21"/>
      <c r="MH47" s="21"/>
      <c r="MI47" s="21"/>
      <c r="MJ47" s="21"/>
      <c r="MK47" s="21"/>
      <c r="ML47" s="21"/>
      <c r="MM47" s="21"/>
      <c r="MN47" s="21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21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21"/>
      <c r="NT47" s="21"/>
      <c r="NU47" s="21"/>
      <c r="NV47" s="21"/>
      <c r="NW47" s="21"/>
      <c r="NX47" s="21"/>
      <c r="NY47" s="21"/>
      <c r="NZ47" s="21"/>
      <c r="OA47" s="21"/>
      <c r="OB47" s="21"/>
      <c r="OC47" s="21"/>
      <c r="OD47" s="21"/>
      <c r="OE47" s="21"/>
      <c r="OF47" s="21"/>
      <c r="OG47" s="21"/>
      <c r="OH47" s="21"/>
      <c r="OI47" s="21"/>
      <c r="OJ47" s="21"/>
      <c r="OK47" s="21"/>
      <c r="OL47" s="21"/>
      <c r="OM47" s="21"/>
      <c r="ON47" s="21"/>
      <c r="OO47" s="21"/>
      <c r="OP47" s="21"/>
      <c r="OQ47" s="21"/>
      <c r="OR47" s="21"/>
      <c r="OS47" s="21"/>
      <c r="OT47" s="21"/>
      <c r="OU47" s="21"/>
      <c r="OV47" s="21"/>
      <c r="OW47" s="21"/>
      <c r="OX47" s="21"/>
      <c r="OY47" s="21"/>
      <c r="OZ47" s="21"/>
      <c r="PA47" s="21"/>
      <c r="PB47" s="21"/>
      <c r="PC47" s="21"/>
      <c r="PD47" s="21"/>
      <c r="PE47" s="21"/>
      <c r="PF47" s="21"/>
      <c r="PG47" s="21"/>
      <c r="PH47" s="21"/>
      <c r="PI47" s="21"/>
      <c r="PJ47" s="21"/>
      <c r="PK47" s="21"/>
      <c r="PL47" s="21"/>
      <c r="PM47" s="21"/>
      <c r="PN47" s="21"/>
      <c r="PO47" s="21"/>
      <c r="PP47" s="21"/>
      <c r="PQ47" s="21"/>
      <c r="PR47" s="21"/>
      <c r="PS47" s="21"/>
      <c r="PT47" s="21"/>
      <c r="PU47" s="21"/>
      <c r="PV47" s="21"/>
      <c r="PW47" s="21"/>
      <c r="PX47" s="21"/>
      <c r="PY47" s="21"/>
      <c r="PZ47" s="21"/>
      <c r="QA47" s="21"/>
      <c r="QB47" s="21"/>
      <c r="QC47" s="21"/>
      <c r="QD47" s="21"/>
      <c r="QE47" s="21"/>
      <c r="QF47" s="21"/>
      <c r="QG47" s="21"/>
      <c r="QH47" s="21"/>
      <c r="QI47" s="21"/>
      <c r="QJ47" s="21"/>
      <c r="QK47" s="21"/>
      <c r="QL47" s="21"/>
      <c r="QM47" s="21"/>
      <c r="QN47" s="21"/>
      <c r="QO47" s="21"/>
      <c r="QP47" s="21"/>
      <c r="QQ47" s="21"/>
      <c r="QR47" s="21"/>
      <c r="QS47" s="21"/>
      <c r="QT47" s="21"/>
      <c r="QU47" s="21"/>
      <c r="QV47" s="21"/>
      <c r="QW47" s="21"/>
      <c r="QX47" s="21"/>
      <c r="QY47" s="21"/>
      <c r="QZ47" s="21"/>
      <c r="RA47" s="21"/>
      <c r="RB47" s="21"/>
      <c r="RC47" s="21"/>
      <c r="RD47" s="21"/>
      <c r="RE47" s="21"/>
      <c r="RF47" s="21"/>
      <c r="RG47" s="21"/>
      <c r="RH47" s="21"/>
      <c r="RI47" s="21"/>
      <c r="RJ47" s="21"/>
      <c r="RK47" s="21"/>
      <c r="RL47" s="21"/>
      <c r="RM47" s="21"/>
      <c r="RN47" s="21"/>
      <c r="RO47" s="21"/>
      <c r="RP47" s="21"/>
      <c r="RQ47" s="21"/>
      <c r="RR47" s="21"/>
      <c r="RS47" s="21"/>
      <c r="RT47" s="21"/>
      <c r="RU47" s="21"/>
      <c r="RV47" s="21"/>
      <c r="RW47" s="21"/>
      <c r="RX47" s="21"/>
      <c r="RY47" s="21"/>
      <c r="RZ47" s="21"/>
      <c r="SA47" s="21"/>
      <c r="SB47" s="21"/>
      <c r="SC47" s="21"/>
      <c r="SD47" s="21"/>
      <c r="SE47" s="21"/>
      <c r="SF47" s="21"/>
      <c r="SG47" s="21"/>
      <c r="SH47" s="21"/>
      <c r="SI47" s="21"/>
      <c r="SJ47" s="21"/>
      <c r="SK47" s="21"/>
      <c r="SL47" s="21"/>
      <c r="SM47" s="21"/>
      <c r="SN47" s="21"/>
    </row>
    <row r="48" spans="1:508" s="20" customFormat="1" ht="35.25" customHeight="1" x14ac:dyDescent="0.25">
      <c r="A48" s="85" t="s">
        <v>551</v>
      </c>
      <c r="B48" s="85">
        <v>7422</v>
      </c>
      <c r="C48" s="85" t="s">
        <v>410</v>
      </c>
      <c r="D48" s="79" t="s">
        <v>552</v>
      </c>
      <c r="E48" s="203">
        <v>41613200</v>
      </c>
      <c r="F48" s="83"/>
      <c r="G48" s="83"/>
      <c r="H48" s="203">
        <v>5004564</v>
      </c>
      <c r="I48" s="203"/>
      <c r="J48" s="203"/>
      <c r="K48" s="196">
        <f t="shared" si="6"/>
        <v>12.026385858333413</v>
      </c>
      <c r="L48" s="203">
        <f t="shared" si="11"/>
        <v>0</v>
      </c>
      <c r="M48" s="83"/>
      <c r="N48" s="83"/>
      <c r="O48" s="83"/>
      <c r="P48" s="83"/>
      <c r="Q48" s="83"/>
      <c r="R48" s="216">
        <f t="shared" si="12"/>
        <v>0</v>
      </c>
      <c r="S48" s="216"/>
      <c r="T48" s="216"/>
      <c r="U48" s="216"/>
      <c r="V48" s="216"/>
      <c r="W48" s="216"/>
      <c r="X48" s="168"/>
      <c r="Y48" s="216">
        <f t="shared" si="4"/>
        <v>5004564</v>
      </c>
      <c r="Z48" s="232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21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21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21"/>
      <c r="MF48" s="21"/>
      <c r="MG48" s="21"/>
      <c r="MH48" s="21"/>
      <c r="MI48" s="21"/>
      <c r="MJ48" s="21"/>
      <c r="MK48" s="21"/>
      <c r="ML48" s="21"/>
      <c r="MM48" s="21"/>
      <c r="MN48" s="21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21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21"/>
      <c r="NT48" s="21"/>
      <c r="NU48" s="21"/>
      <c r="NV48" s="21"/>
      <c r="NW48" s="21"/>
      <c r="NX48" s="21"/>
      <c r="NY48" s="21"/>
      <c r="NZ48" s="21"/>
      <c r="OA48" s="21"/>
      <c r="OB48" s="21"/>
      <c r="OC48" s="21"/>
      <c r="OD48" s="21"/>
      <c r="OE48" s="21"/>
      <c r="OF48" s="21"/>
      <c r="OG48" s="21"/>
      <c r="OH48" s="21"/>
      <c r="OI48" s="21"/>
      <c r="OJ48" s="21"/>
      <c r="OK48" s="21"/>
      <c r="OL48" s="21"/>
      <c r="OM48" s="21"/>
      <c r="ON48" s="21"/>
      <c r="OO48" s="21"/>
      <c r="OP48" s="21"/>
      <c r="OQ48" s="21"/>
      <c r="OR48" s="21"/>
      <c r="OS48" s="21"/>
      <c r="OT48" s="21"/>
      <c r="OU48" s="21"/>
      <c r="OV48" s="21"/>
      <c r="OW48" s="21"/>
      <c r="OX48" s="21"/>
      <c r="OY48" s="21"/>
      <c r="OZ48" s="21"/>
      <c r="PA48" s="21"/>
      <c r="PB48" s="21"/>
      <c r="PC48" s="21"/>
      <c r="PD48" s="21"/>
      <c r="PE48" s="21"/>
      <c r="PF48" s="21"/>
      <c r="PG48" s="21"/>
      <c r="PH48" s="21"/>
      <c r="PI48" s="21"/>
      <c r="PJ48" s="21"/>
      <c r="PK48" s="21"/>
      <c r="PL48" s="21"/>
      <c r="PM48" s="21"/>
      <c r="PN48" s="21"/>
      <c r="PO48" s="21"/>
      <c r="PP48" s="21"/>
      <c r="PQ48" s="21"/>
      <c r="PR48" s="21"/>
      <c r="PS48" s="21"/>
      <c r="PT48" s="21"/>
      <c r="PU48" s="21"/>
      <c r="PV48" s="21"/>
      <c r="PW48" s="21"/>
      <c r="PX48" s="21"/>
      <c r="PY48" s="21"/>
      <c r="PZ48" s="21"/>
      <c r="QA48" s="21"/>
      <c r="QB48" s="21"/>
      <c r="QC48" s="21"/>
      <c r="QD48" s="21"/>
      <c r="QE48" s="21"/>
      <c r="QF48" s="21"/>
      <c r="QG48" s="21"/>
      <c r="QH48" s="21"/>
      <c r="QI48" s="21"/>
      <c r="QJ48" s="21"/>
      <c r="QK48" s="21"/>
      <c r="QL48" s="21"/>
      <c r="QM48" s="21"/>
      <c r="QN48" s="21"/>
      <c r="QO48" s="21"/>
      <c r="QP48" s="21"/>
      <c r="QQ48" s="21"/>
      <c r="QR48" s="21"/>
      <c r="QS48" s="21"/>
      <c r="QT48" s="21"/>
      <c r="QU48" s="21"/>
      <c r="QV48" s="21"/>
      <c r="QW48" s="21"/>
      <c r="QX48" s="21"/>
      <c r="QY48" s="21"/>
      <c r="QZ48" s="21"/>
      <c r="RA48" s="21"/>
      <c r="RB48" s="21"/>
      <c r="RC48" s="21"/>
      <c r="RD48" s="21"/>
      <c r="RE48" s="21"/>
      <c r="RF48" s="21"/>
      <c r="RG48" s="21"/>
      <c r="RH48" s="21"/>
      <c r="RI48" s="21"/>
      <c r="RJ48" s="21"/>
      <c r="RK48" s="21"/>
      <c r="RL48" s="21"/>
      <c r="RM48" s="21"/>
      <c r="RN48" s="21"/>
      <c r="RO48" s="21"/>
      <c r="RP48" s="21"/>
      <c r="RQ48" s="21"/>
      <c r="RR48" s="21"/>
      <c r="RS48" s="21"/>
      <c r="RT48" s="21"/>
      <c r="RU48" s="21"/>
      <c r="RV48" s="21"/>
      <c r="RW48" s="21"/>
      <c r="RX48" s="21"/>
      <c r="RY48" s="21"/>
      <c r="RZ48" s="21"/>
      <c r="SA48" s="21"/>
      <c r="SB48" s="21"/>
      <c r="SC48" s="21"/>
      <c r="SD48" s="21"/>
      <c r="SE48" s="21"/>
      <c r="SF48" s="21"/>
      <c r="SG48" s="21"/>
      <c r="SH48" s="21"/>
      <c r="SI48" s="21"/>
      <c r="SJ48" s="21"/>
      <c r="SK48" s="21"/>
      <c r="SL48" s="21"/>
      <c r="SM48" s="21"/>
      <c r="SN48" s="21"/>
    </row>
    <row r="49" spans="1:508" s="20" customFormat="1" ht="24" customHeight="1" x14ac:dyDescent="0.25">
      <c r="A49" s="85" t="s">
        <v>376</v>
      </c>
      <c r="B49" s="85">
        <v>7426</v>
      </c>
      <c r="C49" s="85" t="s">
        <v>410</v>
      </c>
      <c r="D49" s="79" t="s">
        <v>374</v>
      </c>
      <c r="E49" s="203">
        <v>17916743</v>
      </c>
      <c r="F49" s="83"/>
      <c r="G49" s="83"/>
      <c r="H49" s="203">
        <v>3087546.18</v>
      </c>
      <c r="I49" s="203"/>
      <c r="J49" s="203"/>
      <c r="K49" s="196">
        <f t="shared" si="6"/>
        <v>17.232742468873948</v>
      </c>
      <c r="L49" s="203">
        <f t="shared" si="11"/>
        <v>0</v>
      </c>
      <c r="M49" s="83"/>
      <c r="N49" s="83"/>
      <c r="O49" s="83"/>
      <c r="P49" s="83"/>
      <c r="Q49" s="83"/>
      <c r="R49" s="216">
        <f t="shared" si="12"/>
        <v>0</v>
      </c>
      <c r="S49" s="216"/>
      <c r="T49" s="216"/>
      <c r="U49" s="216"/>
      <c r="V49" s="216"/>
      <c r="W49" s="216"/>
      <c r="X49" s="168"/>
      <c r="Y49" s="216">
        <f t="shared" si="4"/>
        <v>3087546.18</v>
      </c>
      <c r="Z49" s="232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</row>
    <row r="50" spans="1:508" s="20" customFormat="1" ht="24" customHeight="1" x14ac:dyDescent="0.25">
      <c r="A50" s="85" t="s">
        <v>447</v>
      </c>
      <c r="B50" s="85" t="s">
        <v>448</v>
      </c>
      <c r="C50" s="85" t="s">
        <v>397</v>
      </c>
      <c r="D50" s="79" t="s">
        <v>454</v>
      </c>
      <c r="E50" s="203">
        <v>2500000</v>
      </c>
      <c r="F50" s="83"/>
      <c r="G50" s="83"/>
      <c r="H50" s="203"/>
      <c r="I50" s="203"/>
      <c r="J50" s="203"/>
      <c r="K50" s="196">
        <f t="shared" si="6"/>
        <v>0</v>
      </c>
      <c r="L50" s="203">
        <f t="shared" si="11"/>
        <v>0</v>
      </c>
      <c r="M50" s="83"/>
      <c r="N50" s="83"/>
      <c r="O50" s="83"/>
      <c r="P50" s="83"/>
      <c r="Q50" s="83"/>
      <c r="R50" s="216">
        <f t="shared" si="12"/>
        <v>0</v>
      </c>
      <c r="S50" s="216"/>
      <c r="T50" s="216"/>
      <c r="U50" s="216"/>
      <c r="V50" s="216"/>
      <c r="W50" s="216"/>
      <c r="X50" s="168"/>
      <c r="Y50" s="216">
        <f t="shared" si="4"/>
        <v>0</v>
      </c>
      <c r="Z50" s="232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1"/>
      <c r="OP50" s="21"/>
      <c r="OQ50" s="21"/>
      <c r="OR50" s="21"/>
      <c r="OS50" s="21"/>
      <c r="OT50" s="21"/>
      <c r="OU50" s="21"/>
      <c r="OV50" s="21"/>
      <c r="OW50" s="21"/>
      <c r="OX50" s="21"/>
      <c r="OY50" s="21"/>
      <c r="OZ50" s="21"/>
      <c r="PA50" s="21"/>
      <c r="PB50" s="21"/>
      <c r="PC50" s="21"/>
      <c r="PD50" s="21"/>
      <c r="PE50" s="21"/>
      <c r="PF50" s="21"/>
      <c r="PG50" s="21"/>
      <c r="PH50" s="21"/>
      <c r="PI50" s="21"/>
      <c r="PJ50" s="21"/>
      <c r="PK50" s="21"/>
      <c r="PL50" s="21"/>
      <c r="PM50" s="21"/>
      <c r="PN50" s="21"/>
      <c r="PO50" s="21"/>
      <c r="PP50" s="21"/>
      <c r="PQ50" s="21"/>
      <c r="PR50" s="21"/>
      <c r="PS50" s="21"/>
      <c r="PT50" s="21"/>
      <c r="PU50" s="21"/>
      <c r="PV50" s="21"/>
      <c r="PW50" s="21"/>
      <c r="PX50" s="21"/>
      <c r="PY50" s="21"/>
      <c r="PZ50" s="21"/>
      <c r="QA50" s="21"/>
      <c r="QB50" s="21"/>
      <c r="QC50" s="21"/>
      <c r="QD50" s="21"/>
      <c r="QE50" s="21"/>
      <c r="QF50" s="21"/>
      <c r="QG50" s="21"/>
      <c r="QH50" s="21"/>
      <c r="QI50" s="21"/>
      <c r="QJ50" s="21"/>
      <c r="QK50" s="21"/>
      <c r="QL50" s="21"/>
      <c r="QM50" s="21"/>
      <c r="QN50" s="21"/>
      <c r="QO50" s="21"/>
      <c r="QP50" s="21"/>
      <c r="QQ50" s="21"/>
      <c r="QR50" s="21"/>
      <c r="QS50" s="21"/>
      <c r="QT50" s="21"/>
      <c r="QU50" s="21"/>
      <c r="QV50" s="21"/>
      <c r="QW50" s="21"/>
      <c r="QX50" s="21"/>
      <c r="QY50" s="21"/>
      <c r="QZ50" s="21"/>
      <c r="RA50" s="21"/>
      <c r="RB50" s="21"/>
      <c r="RC50" s="21"/>
      <c r="RD50" s="21"/>
      <c r="RE50" s="21"/>
      <c r="RF50" s="21"/>
      <c r="RG50" s="21"/>
      <c r="RH50" s="21"/>
      <c r="RI50" s="21"/>
      <c r="RJ50" s="21"/>
      <c r="RK50" s="21"/>
      <c r="RL50" s="21"/>
      <c r="RM50" s="21"/>
      <c r="RN50" s="21"/>
      <c r="RO50" s="21"/>
      <c r="RP50" s="21"/>
      <c r="RQ50" s="21"/>
      <c r="RR50" s="21"/>
      <c r="RS50" s="21"/>
      <c r="RT50" s="21"/>
      <c r="RU50" s="21"/>
      <c r="RV50" s="21"/>
      <c r="RW50" s="21"/>
      <c r="RX50" s="21"/>
      <c r="RY50" s="21"/>
      <c r="RZ50" s="21"/>
      <c r="SA50" s="21"/>
      <c r="SB50" s="21"/>
      <c r="SC50" s="21"/>
      <c r="SD50" s="21"/>
      <c r="SE50" s="21"/>
      <c r="SF50" s="21"/>
      <c r="SG50" s="21"/>
      <c r="SH50" s="21"/>
      <c r="SI50" s="21"/>
      <c r="SJ50" s="21"/>
      <c r="SK50" s="21"/>
      <c r="SL50" s="21"/>
      <c r="SM50" s="21"/>
      <c r="SN50" s="21"/>
    </row>
    <row r="51" spans="1:508" s="20" customFormat="1" ht="30.75" customHeight="1" x14ac:dyDescent="0.25">
      <c r="A51" s="85" t="s">
        <v>232</v>
      </c>
      <c r="B51" s="85" t="s">
        <v>234</v>
      </c>
      <c r="C51" s="85" t="s">
        <v>235</v>
      </c>
      <c r="D51" s="79" t="s">
        <v>233</v>
      </c>
      <c r="E51" s="203">
        <v>10311348</v>
      </c>
      <c r="F51" s="83"/>
      <c r="G51" s="83"/>
      <c r="H51" s="203">
        <v>388648</v>
      </c>
      <c r="I51" s="203"/>
      <c r="J51" s="203"/>
      <c r="K51" s="196">
        <f t="shared" si="6"/>
        <v>3.769128924753582</v>
      </c>
      <c r="L51" s="203">
        <f t="shared" si="11"/>
        <v>1818854</v>
      </c>
      <c r="M51" s="83">
        <v>1818854</v>
      </c>
      <c r="N51" s="83"/>
      <c r="O51" s="83"/>
      <c r="P51" s="83"/>
      <c r="Q51" s="83">
        <v>1818854</v>
      </c>
      <c r="R51" s="216">
        <f t="shared" si="12"/>
        <v>1818854</v>
      </c>
      <c r="S51" s="216">
        <v>1818854</v>
      </c>
      <c r="T51" s="216"/>
      <c r="U51" s="216"/>
      <c r="V51" s="216"/>
      <c r="W51" s="216">
        <v>1818854</v>
      </c>
      <c r="X51" s="168">
        <f t="shared" si="10"/>
        <v>100</v>
      </c>
      <c r="Y51" s="216">
        <f t="shared" si="4"/>
        <v>2207502</v>
      </c>
      <c r="Z51" s="232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1"/>
      <c r="OP51" s="21"/>
      <c r="OQ51" s="21"/>
      <c r="OR51" s="21"/>
      <c r="OS51" s="21"/>
      <c r="OT51" s="21"/>
      <c r="OU51" s="21"/>
      <c r="OV51" s="21"/>
      <c r="OW51" s="21"/>
      <c r="OX51" s="21"/>
      <c r="OY51" s="21"/>
      <c r="OZ51" s="21"/>
      <c r="PA51" s="21"/>
      <c r="PB51" s="21"/>
      <c r="PC51" s="21"/>
      <c r="PD51" s="21"/>
      <c r="PE51" s="21"/>
      <c r="PF51" s="21"/>
      <c r="PG51" s="21"/>
      <c r="PH51" s="21"/>
      <c r="PI51" s="21"/>
      <c r="PJ51" s="21"/>
      <c r="PK51" s="21"/>
      <c r="PL51" s="21"/>
      <c r="PM51" s="21"/>
      <c r="PN51" s="21"/>
      <c r="PO51" s="21"/>
      <c r="PP51" s="21"/>
      <c r="PQ51" s="21"/>
      <c r="PR51" s="21"/>
      <c r="PS51" s="21"/>
      <c r="PT51" s="21"/>
      <c r="PU51" s="21"/>
      <c r="PV51" s="21"/>
      <c r="PW51" s="21"/>
      <c r="PX51" s="21"/>
      <c r="PY51" s="21"/>
      <c r="PZ51" s="21"/>
      <c r="QA51" s="21"/>
      <c r="QB51" s="21"/>
      <c r="QC51" s="21"/>
      <c r="QD51" s="21"/>
      <c r="QE51" s="21"/>
      <c r="QF51" s="21"/>
      <c r="QG51" s="21"/>
      <c r="QH51" s="21"/>
      <c r="QI51" s="21"/>
      <c r="QJ51" s="21"/>
      <c r="QK51" s="21"/>
      <c r="QL51" s="21"/>
      <c r="QM51" s="21"/>
      <c r="QN51" s="21"/>
      <c r="QO51" s="21"/>
      <c r="QP51" s="21"/>
      <c r="QQ51" s="21"/>
      <c r="QR51" s="21"/>
      <c r="QS51" s="21"/>
      <c r="QT51" s="21"/>
      <c r="QU51" s="21"/>
      <c r="QV51" s="21"/>
      <c r="QW51" s="21"/>
      <c r="QX51" s="21"/>
      <c r="QY51" s="21"/>
      <c r="QZ51" s="21"/>
      <c r="RA51" s="21"/>
      <c r="RB51" s="21"/>
      <c r="RC51" s="21"/>
      <c r="RD51" s="21"/>
      <c r="RE51" s="21"/>
      <c r="RF51" s="21"/>
      <c r="RG51" s="21"/>
      <c r="RH51" s="21"/>
      <c r="RI51" s="21"/>
      <c r="RJ51" s="21"/>
      <c r="RK51" s="21"/>
      <c r="RL51" s="21"/>
      <c r="RM51" s="21"/>
      <c r="RN51" s="21"/>
      <c r="RO51" s="21"/>
      <c r="RP51" s="21"/>
      <c r="RQ51" s="21"/>
      <c r="RR51" s="21"/>
      <c r="RS51" s="21"/>
      <c r="RT51" s="21"/>
      <c r="RU51" s="21"/>
      <c r="RV51" s="21"/>
      <c r="RW51" s="21"/>
      <c r="RX51" s="21"/>
      <c r="RY51" s="21"/>
      <c r="RZ51" s="21"/>
      <c r="SA51" s="21"/>
      <c r="SB51" s="21"/>
      <c r="SC51" s="21"/>
      <c r="SD51" s="21"/>
      <c r="SE51" s="21"/>
      <c r="SF51" s="21"/>
      <c r="SG51" s="21"/>
      <c r="SH51" s="21"/>
      <c r="SI51" s="21"/>
      <c r="SJ51" s="21"/>
      <c r="SK51" s="21"/>
      <c r="SL51" s="21"/>
      <c r="SM51" s="21"/>
      <c r="SN51" s="21"/>
    </row>
    <row r="52" spans="1:508" s="20" customFormat="1" ht="31.5" hidden="1" customHeight="1" x14ac:dyDescent="0.25">
      <c r="A52" s="85" t="s">
        <v>160</v>
      </c>
      <c r="B52" s="85" t="s">
        <v>4</v>
      </c>
      <c r="C52" s="85" t="s">
        <v>86</v>
      </c>
      <c r="D52" s="79" t="s">
        <v>23</v>
      </c>
      <c r="E52" s="203"/>
      <c r="F52" s="83"/>
      <c r="G52" s="83"/>
      <c r="H52" s="203"/>
      <c r="I52" s="203"/>
      <c r="J52" s="203"/>
      <c r="K52" s="196" t="e">
        <f t="shared" si="6"/>
        <v>#DIV/0!</v>
      </c>
      <c r="L52" s="203">
        <f t="shared" si="11"/>
        <v>0</v>
      </c>
      <c r="M52" s="83"/>
      <c r="N52" s="83"/>
      <c r="O52" s="83"/>
      <c r="P52" s="83"/>
      <c r="Q52" s="83"/>
      <c r="R52" s="216">
        <f t="shared" si="12"/>
        <v>0</v>
      </c>
      <c r="S52" s="216"/>
      <c r="T52" s="216"/>
      <c r="U52" s="216"/>
      <c r="V52" s="216"/>
      <c r="W52" s="216"/>
      <c r="X52" s="168" t="e">
        <f t="shared" si="10"/>
        <v>#DIV/0!</v>
      </c>
      <c r="Y52" s="216">
        <f t="shared" si="4"/>
        <v>0</v>
      </c>
      <c r="Z52" s="232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  <c r="KZ52" s="21"/>
      <c r="LA52" s="21"/>
      <c r="LB52" s="21"/>
      <c r="LC52" s="21"/>
      <c r="LD52" s="21"/>
      <c r="LE52" s="21"/>
      <c r="LF52" s="21"/>
      <c r="LG52" s="21"/>
      <c r="LH52" s="21"/>
      <c r="LI52" s="21"/>
      <c r="LJ52" s="21"/>
      <c r="LK52" s="21"/>
      <c r="LL52" s="21"/>
      <c r="LM52" s="21"/>
      <c r="LN52" s="21"/>
      <c r="LO52" s="21"/>
      <c r="LP52" s="21"/>
      <c r="LQ52" s="21"/>
      <c r="LR52" s="21"/>
      <c r="LS52" s="21"/>
      <c r="LT52" s="21"/>
      <c r="LU52" s="21"/>
      <c r="LV52" s="21"/>
      <c r="LW52" s="21"/>
      <c r="LX52" s="21"/>
      <c r="LY52" s="21"/>
      <c r="LZ52" s="21"/>
      <c r="MA52" s="21"/>
      <c r="MB52" s="21"/>
      <c r="MC52" s="21"/>
      <c r="MD52" s="21"/>
      <c r="ME52" s="21"/>
      <c r="MF52" s="21"/>
      <c r="MG52" s="21"/>
      <c r="MH52" s="21"/>
      <c r="MI52" s="21"/>
      <c r="MJ52" s="21"/>
      <c r="MK52" s="21"/>
      <c r="ML52" s="21"/>
      <c r="MM52" s="21"/>
      <c r="MN52" s="21"/>
      <c r="MO52" s="21"/>
      <c r="MP52" s="21"/>
      <c r="MQ52" s="21"/>
      <c r="MR52" s="21"/>
      <c r="MS52" s="21"/>
      <c r="MT52" s="21"/>
      <c r="MU52" s="21"/>
      <c r="MV52" s="21"/>
      <c r="MW52" s="21"/>
      <c r="MX52" s="21"/>
      <c r="MY52" s="21"/>
      <c r="MZ52" s="21"/>
      <c r="NA52" s="21"/>
      <c r="NB52" s="21"/>
      <c r="NC52" s="21"/>
      <c r="ND52" s="21"/>
      <c r="NE52" s="21"/>
      <c r="NF52" s="21"/>
      <c r="NG52" s="21"/>
      <c r="NH52" s="21"/>
      <c r="NI52" s="21"/>
      <c r="NJ52" s="21"/>
      <c r="NK52" s="21"/>
      <c r="NL52" s="21"/>
      <c r="NM52" s="21"/>
      <c r="NN52" s="21"/>
      <c r="NO52" s="21"/>
      <c r="NP52" s="21"/>
      <c r="NQ52" s="21"/>
      <c r="NR52" s="21"/>
      <c r="NS52" s="21"/>
      <c r="NT52" s="21"/>
      <c r="NU52" s="21"/>
      <c r="NV52" s="21"/>
      <c r="NW52" s="21"/>
      <c r="NX52" s="21"/>
      <c r="NY52" s="21"/>
      <c r="NZ52" s="21"/>
      <c r="OA52" s="21"/>
      <c r="OB52" s="21"/>
      <c r="OC52" s="21"/>
      <c r="OD52" s="21"/>
      <c r="OE52" s="21"/>
      <c r="OF52" s="21"/>
      <c r="OG52" s="21"/>
      <c r="OH52" s="21"/>
      <c r="OI52" s="21"/>
      <c r="OJ52" s="21"/>
      <c r="OK52" s="21"/>
      <c r="OL52" s="21"/>
      <c r="OM52" s="21"/>
      <c r="ON52" s="21"/>
      <c r="OO52" s="21"/>
      <c r="OP52" s="21"/>
      <c r="OQ52" s="21"/>
      <c r="OR52" s="21"/>
      <c r="OS52" s="21"/>
      <c r="OT52" s="21"/>
      <c r="OU52" s="21"/>
      <c r="OV52" s="21"/>
      <c r="OW52" s="21"/>
      <c r="OX52" s="21"/>
      <c r="OY52" s="21"/>
      <c r="OZ52" s="21"/>
      <c r="PA52" s="21"/>
      <c r="PB52" s="21"/>
      <c r="PC52" s="21"/>
      <c r="PD52" s="21"/>
      <c r="PE52" s="21"/>
      <c r="PF52" s="21"/>
      <c r="PG52" s="21"/>
      <c r="PH52" s="21"/>
      <c r="PI52" s="21"/>
      <c r="PJ52" s="21"/>
      <c r="PK52" s="21"/>
      <c r="PL52" s="21"/>
      <c r="PM52" s="21"/>
      <c r="PN52" s="21"/>
      <c r="PO52" s="21"/>
      <c r="PP52" s="21"/>
      <c r="PQ52" s="21"/>
      <c r="PR52" s="21"/>
      <c r="PS52" s="21"/>
      <c r="PT52" s="21"/>
      <c r="PU52" s="21"/>
      <c r="PV52" s="21"/>
      <c r="PW52" s="21"/>
      <c r="PX52" s="21"/>
      <c r="PY52" s="21"/>
      <c r="PZ52" s="21"/>
      <c r="QA52" s="21"/>
      <c r="QB52" s="21"/>
      <c r="QC52" s="21"/>
      <c r="QD52" s="21"/>
      <c r="QE52" s="21"/>
      <c r="QF52" s="21"/>
      <c r="QG52" s="21"/>
      <c r="QH52" s="21"/>
      <c r="QI52" s="21"/>
      <c r="QJ52" s="21"/>
      <c r="QK52" s="21"/>
      <c r="QL52" s="21"/>
      <c r="QM52" s="21"/>
      <c r="QN52" s="21"/>
      <c r="QO52" s="21"/>
      <c r="QP52" s="21"/>
      <c r="QQ52" s="21"/>
      <c r="QR52" s="21"/>
      <c r="QS52" s="21"/>
      <c r="QT52" s="21"/>
      <c r="QU52" s="21"/>
      <c r="QV52" s="21"/>
      <c r="QW52" s="21"/>
      <c r="QX52" s="21"/>
      <c r="QY52" s="21"/>
      <c r="QZ52" s="21"/>
      <c r="RA52" s="21"/>
      <c r="RB52" s="21"/>
      <c r="RC52" s="21"/>
      <c r="RD52" s="21"/>
      <c r="RE52" s="21"/>
      <c r="RF52" s="21"/>
      <c r="RG52" s="21"/>
      <c r="RH52" s="21"/>
      <c r="RI52" s="21"/>
      <c r="RJ52" s="21"/>
      <c r="RK52" s="21"/>
      <c r="RL52" s="21"/>
      <c r="RM52" s="21"/>
      <c r="RN52" s="21"/>
      <c r="RO52" s="21"/>
      <c r="RP52" s="21"/>
      <c r="RQ52" s="21"/>
      <c r="RR52" s="21"/>
      <c r="RS52" s="21"/>
      <c r="RT52" s="21"/>
      <c r="RU52" s="21"/>
      <c r="RV52" s="21"/>
      <c r="RW52" s="21"/>
      <c r="RX52" s="21"/>
      <c r="RY52" s="21"/>
      <c r="RZ52" s="21"/>
      <c r="SA52" s="21"/>
      <c r="SB52" s="21"/>
      <c r="SC52" s="21"/>
      <c r="SD52" s="21"/>
      <c r="SE52" s="21"/>
      <c r="SF52" s="21"/>
      <c r="SG52" s="21"/>
      <c r="SH52" s="21"/>
      <c r="SI52" s="21"/>
      <c r="SJ52" s="21"/>
      <c r="SK52" s="21"/>
      <c r="SL52" s="21"/>
      <c r="SM52" s="21"/>
      <c r="SN52" s="21"/>
    </row>
    <row r="53" spans="1:508" s="20" customFormat="1" ht="31.5" customHeight="1" x14ac:dyDescent="0.25">
      <c r="A53" s="85" t="s">
        <v>678</v>
      </c>
      <c r="B53" s="85"/>
      <c r="C53" s="85"/>
      <c r="D53" s="79" t="s">
        <v>419</v>
      </c>
      <c r="E53" s="203"/>
      <c r="F53" s="83"/>
      <c r="G53" s="83"/>
      <c r="H53" s="203"/>
      <c r="I53" s="203"/>
      <c r="J53" s="203"/>
      <c r="K53" s="196"/>
      <c r="L53" s="203">
        <f t="shared" si="11"/>
        <v>20500000</v>
      </c>
      <c r="M53" s="83">
        <v>20500000</v>
      </c>
      <c r="N53" s="83"/>
      <c r="O53" s="83"/>
      <c r="P53" s="83"/>
      <c r="Q53" s="83">
        <v>20500000</v>
      </c>
      <c r="R53" s="216"/>
      <c r="S53" s="216"/>
      <c r="T53" s="216"/>
      <c r="U53" s="216"/>
      <c r="V53" s="216"/>
      <c r="W53" s="216"/>
      <c r="X53" s="168">
        <f t="shared" si="10"/>
        <v>0</v>
      </c>
      <c r="Y53" s="216">
        <f t="shared" si="4"/>
        <v>0</v>
      </c>
      <c r="Z53" s="232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21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/>
      <c r="MB53" s="21"/>
      <c r="MC53" s="21"/>
      <c r="MD53" s="21"/>
      <c r="ME53" s="21"/>
      <c r="MF53" s="21"/>
      <c r="MG53" s="21"/>
      <c r="MH53" s="21"/>
      <c r="MI53" s="21"/>
      <c r="MJ53" s="21"/>
      <c r="MK53" s="21"/>
      <c r="ML53" s="21"/>
      <c r="MM53" s="21"/>
      <c r="MN53" s="21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21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21"/>
      <c r="NT53" s="21"/>
      <c r="NU53" s="21"/>
      <c r="NV53" s="21"/>
      <c r="NW53" s="21"/>
      <c r="NX53" s="21"/>
      <c r="NY53" s="21"/>
      <c r="NZ53" s="21"/>
      <c r="OA53" s="21"/>
      <c r="OB53" s="21"/>
      <c r="OC53" s="21"/>
      <c r="OD53" s="21"/>
      <c r="OE53" s="21"/>
      <c r="OF53" s="21"/>
      <c r="OG53" s="21"/>
      <c r="OH53" s="21"/>
      <c r="OI53" s="21"/>
      <c r="OJ53" s="21"/>
      <c r="OK53" s="21"/>
      <c r="OL53" s="21"/>
      <c r="OM53" s="21"/>
      <c r="ON53" s="21"/>
      <c r="OO53" s="21"/>
      <c r="OP53" s="21"/>
      <c r="OQ53" s="21"/>
      <c r="OR53" s="21"/>
      <c r="OS53" s="21"/>
      <c r="OT53" s="21"/>
      <c r="OU53" s="21"/>
      <c r="OV53" s="21"/>
      <c r="OW53" s="21"/>
      <c r="OX53" s="21"/>
      <c r="OY53" s="21"/>
      <c r="OZ53" s="21"/>
      <c r="PA53" s="21"/>
      <c r="PB53" s="21"/>
      <c r="PC53" s="21"/>
      <c r="PD53" s="21"/>
      <c r="PE53" s="21"/>
      <c r="PF53" s="21"/>
      <c r="PG53" s="21"/>
      <c r="PH53" s="21"/>
      <c r="PI53" s="21"/>
      <c r="PJ53" s="21"/>
      <c r="PK53" s="21"/>
      <c r="PL53" s="21"/>
      <c r="PM53" s="21"/>
      <c r="PN53" s="21"/>
      <c r="PO53" s="21"/>
      <c r="PP53" s="21"/>
      <c r="PQ53" s="21"/>
      <c r="PR53" s="21"/>
      <c r="PS53" s="21"/>
      <c r="PT53" s="21"/>
      <c r="PU53" s="21"/>
      <c r="PV53" s="21"/>
      <c r="PW53" s="21"/>
      <c r="PX53" s="21"/>
      <c r="PY53" s="21"/>
      <c r="PZ53" s="21"/>
      <c r="QA53" s="21"/>
      <c r="QB53" s="21"/>
      <c r="QC53" s="21"/>
      <c r="QD53" s="21"/>
      <c r="QE53" s="21"/>
      <c r="QF53" s="21"/>
      <c r="QG53" s="21"/>
      <c r="QH53" s="21"/>
      <c r="QI53" s="21"/>
      <c r="QJ53" s="21"/>
      <c r="QK53" s="21"/>
      <c r="QL53" s="21"/>
      <c r="QM53" s="21"/>
      <c r="QN53" s="21"/>
      <c r="QO53" s="21"/>
      <c r="QP53" s="21"/>
      <c r="QQ53" s="21"/>
      <c r="QR53" s="21"/>
      <c r="QS53" s="21"/>
      <c r="QT53" s="21"/>
      <c r="QU53" s="21"/>
      <c r="QV53" s="21"/>
      <c r="QW53" s="21"/>
      <c r="QX53" s="21"/>
      <c r="QY53" s="21"/>
      <c r="QZ53" s="21"/>
      <c r="RA53" s="21"/>
      <c r="RB53" s="21"/>
      <c r="RC53" s="21"/>
      <c r="RD53" s="21"/>
      <c r="RE53" s="21"/>
      <c r="RF53" s="21"/>
      <c r="RG53" s="21"/>
      <c r="RH53" s="21"/>
      <c r="RI53" s="21"/>
      <c r="RJ53" s="21"/>
      <c r="RK53" s="21"/>
      <c r="RL53" s="21"/>
      <c r="RM53" s="21"/>
      <c r="RN53" s="21"/>
      <c r="RO53" s="21"/>
      <c r="RP53" s="21"/>
      <c r="RQ53" s="21"/>
      <c r="RR53" s="21"/>
      <c r="RS53" s="21"/>
      <c r="RT53" s="21"/>
      <c r="RU53" s="21"/>
      <c r="RV53" s="21"/>
      <c r="RW53" s="21"/>
      <c r="RX53" s="21"/>
      <c r="RY53" s="21"/>
      <c r="RZ53" s="21"/>
      <c r="SA53" s="21"/>
      <c r="SB53" s="21"/>
      <c r="SC53" s="21"/>
      <c r="SD53" s="21"/>
      <c r="SE53" s="21"/>
      <c r="SF53" s="21"/>
      <c r="SG53" s="21"/>
      <c r="SH53" s="21"/>
      <c r="SI53" s="21"/>
      <c r="SJ53" s="21"/>
      <c r="SK53" s="21"/>
      <c r="SL53" s="21"/>
      <c r="SM53" s="21"/>
      <c r="SN53" s="21"/>
    </row>
    <row r="54" spans="1:508" s="20" customFormat="1" ht="33.75" customHeight="1" x14ac:dyDescent="0.25">
      <c r="A54" s="85" t="s">
        <v>161</v>
      </c>
      <c r="B54" s="85" t="s">
        <v>5</v>
      </c>
      <c r="C54" s="85" t="s">
        <v>81</v>
      </c>
      <c r="D54" s="79" t="s">
        <v>24</v>
      </c>
      <c r="E54" s="203"/>
      <c r="F54" s="83"/>
      <c r="G54" s="83"/>
      <c r="H54" s="203"/>
      <c r="I54" s="203"/>
      <c r="J54" s="203"/>
      <c r="K54" s="196"/>
      <c r="L54" s="203">
        <f t="shared" si="11"/>
        <v>1679790</v>
      </c>
      <c r="M54" s="83">
        <v>1679790</v>
      </c>
      <c r="N54" s="83"/>
      <c r="O54" s="83"/>
      <c r="P54" s="83"/>
      <c r="Q54" s="83">
        <v>1679790</v>
      </c>
      <c r="R54" s="216">
        <f t="shared" si="12"/>
        <v>0</v>
      </c>
      <c r="S54" s="216"/>
      <c r="T54" s="216"/>
      <c r="U54" s="216"/>
      <c r="V54" s="216"/>
      <c r="W54" s="216"/>
      <c r="X54" s="168">
        <f t="shared" si="10"/>
        <v>0</v>
      </c>
      <c r="Y54" s="216">
        <f t="shared" si="4"/>
        <v>0</v>
      </c>
      <c r="Z54" s="232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</row>
    <row r="55" spans="1:508" s="20" customFormat="1" ht="36.75" customHeight="1" x14ac:dyDescent="0.25">
      <c r="A55" s="85" t="s">
        <v>246</v>
      </c>
      <c r="B55" s="85" t="s">
        <v>247</v>
      </c>
      <c r="C55" s="85" t="s">
        <v>81</v>
      </c>
      <c r="D55" s="79" t="s">
        <v>248</v>
      </c>
      <c r="E55" s="203">
        <v>452139</v>
      </c>
      <c r="F55" s="83"/>
      <c r="G55" s="83"/>
      <c r="H55" s="203">
        <v>67639</v>
      </c>
      <c r="I55" s="203"/>
      <c r="J55" s="203"/>
      <c r="K55" s="196">
        <f t="shared" si="6"/>
        <v>14.959780067634068</v>
      </c>
      <c r="L55" s="203">
        <f t="shared" si="11"/>
        <v>0</v>
      </c>
      <c r="M55" s="83"/>
      <c r="N55" s="83"/>
      <c r="O55" s="83"/>
      <c r="P55" s="83"/>
      <c r="Q55" s="83"/>
      <c r="R55" s="216">
        <f t="shared" si="12"/>
        <v>0</v>
      </c>
      <c r="S55" s="216"/>
      <c r="T55" s="216"/>
      <c r="U55" s="216"/>
      <c r="V55" s="216"/>
      <c r="W55" s="216"/>
      <c r="X55" s="168"/>
      <c r="Y55" s="216">
        <f t="shared" si="4"/>
        <v>67639</v>
      </c>
      <c r="Z55" s="232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1"/>
      <c r="OP55" s="21"/>
      <c r="OQ55" s="21"/>
      <c r="OR55" s="21"/>
      <c r="OS55" s="21"/>
      <c r="OT55" s="21"/>
      <c r="OU55" s="21"/>
      <c r="OV55" s="21"/>
      <c r="OW55" s="21"/>
      <c r="OX55" s="21"/>
      <c r="OY55" s="21"/>
      <c r="OZ55" s="21"/>
      <c r="PA55" s="21"/>
      <c r="PB55" s="21"/>
      <c r="PC55" s="21"/>
      <c r="PD55" s="21"/>
      <c r="PE55" s="21"/>
      <c r="PF55" s="21"/>
      <c r="PG55" s="21"/>
      <c r="PH55" s="21"/>
      <c r="PI55" s="21"/>
      <c r="PJ55" s="21"/>
      <c r="PK55" s="21"/>
      <c r="PL55" s="21"/>
      <c r="PM55" s="21"/>
      <c r="PN55" s="21"/>
      <c r="PO55" s="21"/>
      <c r="PP55" s="21"/>
      <c r="PQ55" s="21"/>
      <c r="PR55" s="21"/>
      <c r="PS55" s="21"/>
      <c r="PT55" s="21"/>
      <c r="PU55" s="21"/>
      <c r="PV55" s="21"/>
      <c r="PW55" s="21"/>
      <c r="PX55" s="21"/>
      <c r="PY55" s="21"/>
      <c r="PZ55" s="21"/>
      <c r="QA55" s="21"/>
      <c r="QB55" s="21"/>
      <c r="QC55" s="21"/>
      <c r="QD55" s="21"/>
      <c r="QE55" s="21"/>
      <c r="QF55" s="21"/>
      <c r="QG55" s="21"/>
      <c r="QH55" s="21"/>
      <c r="QI55" s="21"/>
      <c r="QJ55" s="21"/>
      <c r="QK55" s="21"/>
      <c r="QL55" s="21"/>
      <c r="QM55" s="21"/>
      <c r="QN55" s="21"/>
      <c r="QO55" s="21"/>
      <c r="QP55" s="21"/>
      <c r="QQ55" s="21"/>
      <c r="QR55" s="21"/>
      <c r="QS55" s="21"/>
      <c r="QT55" s="21"/>
      <c r="QU55" s="21"/>
      <c r="QV55" s="21"/>
      <c r="QW55" s="21"/>
      <c r="QX55" s="21"/>
      <c r="QY55" s="21"/>
      <c r="QZ55" s="21"/>
      <c r="RA55" s="21"/>
      <c r="RB55" s="21"/>
      <c r="RC55" s="21"/>
      <c r="RD55" s="21"/>
      <c r="RE55" s="21"/>
      <c r="RF55" s="21"/>
      <c r="RG55" s="21"/>
      <c r="RH55" s="21"/>
      <c r="RI55" s="21"/>
      <c r="RJ55" s="21"/>
      <c r="RK55" s="21"/>
      <c r="RL55" s="21"/>
      <c r="RM55" s="21"/>
      <c r="RN55" s="21"/>
      <c r="RO55" s="21"/>
      <c r="RP55" s="21"/>
      <c r="RQ55" s="21"/>
      <c r="RR55" s="21"/>
      <c r="RS55" s="21"/>
      <c r="RT55" s="21"/>
      <c r="RU55" s="21"/>
      <c r="RV55" s="21"/>
      <c r="RW55" s="21"/>
      <c r="RX55" s="21"/>
      <c r="RY55" s="21"/>
      <c r="RZ55" s="21"/>
      <c r="SA55" s="21"/>
      <c r="SB55" s="21"/>
      <c r="SC55" s="21"/>
      <c r="SD55" s="21"/>
      <c r="SE55" s="21"/>
      <c r="SF55" s="21"/>
      <c r="SG55" s="21"/>
      <c r="SH55" s="21"/>
      <c r="SI55" s="21"/>
      <c r="SJ55" s="21"/>
      <c r="SK55" s="21"/>
      <c r="SL55" s="21"/>
      <c r="SM55" s="21"/>
      <c r="SN55" s="21"/>
    </row>
    <row r="56" spans="1:508" s="20" customFormat="1" ht="133.5" customHeight="1" x14ac:dyDescent="0.25">
      <c r="A56" s="85" t="s">
        <v>300</v>
      </c>
      <c r="B56" s="85" t="s">
        <v>295</v>
      </c>
      <c r="C56" s="85" t="s">
        <v>81</v>
      </c>
      <c r="D56" s="79" t="s">
        <v>313</v>
      </c>
      <c r="E56" s="203"/>
      <c r="F56" s="83"/>
      <c r="G56" s="83"/>
      <c r="H56" s="203"/>
      <c r="I56" s="203"/>
      <c r="J56" s="203"/>
      <c r="K56" s="196"/>
      <c r="L56" s="203">
        <f t="shared" si="11"/>
        <v>125000</v>
      </c>
      <c r="M56" s="83"/>
      <c r="N56" s="83">
        <v>125000</v>
      </c>
      <c r="O56" s="83"/>
      <c r="P56" s="83"/>
      <c r="Q56" s="83"/>
      <c r="R56" s="216">
        <f t="shared" si="12"/>
        <v>0</v>
      </c>
      <c r="S56" s="216"/>
      <c r="T56" s="216"/>
      <c r="U56" s="216"/>
      <c r="V56" s="216"/>
      <c r="W56" s="216"/>
      <c r="X56" s="168">
        <f t="shared" si="10"/>
        <v>0</v>
      </c>
      <c r="Y56" s="216">
        <f t="shared" si="4"/>
        <v>0</v>
      </c>
      <c r="Z56" s="231">
        <v>12</v>
      </c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1"/>
      <c r="OP56" s="21"/>
      <c r="OQ56" s="21"/>
      <c r="OR56" s="21"/>
      <c r="OS56" s="21"/>
      <c r="OT56" s="21"/>
      <c r="OU56" s="21"/>
      <c r="OV56" s="21"/>
      <c r="OW56" s="21"/>
      <c r="OX56" s="21"/>
      <c r="OY56" s="21"/>
      <c r="OZ56" s="21"/>
      <c r="PA56" s="21"/>
      <c r="PB56" s="21"/>
      <c r="PC56" s="21"/>
      <c r="PD56" s="21"/>
      <c r="PE56" s="21"/>
      <c r="PF56" s="21"/>
      <c r="PG56" s="21"/>
      <c r="PH56" s="21"/>
      <c r="PI56" s="21"/>
      <c r="PJ56" s="21"/>
      <c r="PK56" s="21"/>
      <c r="PL56" s="21"/>
      <c r="PM56" s="21"/>
      <c r="PN56" s="21"/>
      <c r="PO56" s="21"/>
      <c r="PP56" s="21"/>
      <c r="PQ56" s="21"/>
      <c r="PR56" s="21"/>
      <c r="PS56" s="21"/>
      <c r="PT56" s="21"/>
      <c r="PU56" s="21"/>
      <c r="PV56" s="21"/>
      <c r="PW56" s="21"/>
      <c r="PX56" s="21"/>
      <c r="PY56" s="21"/>
      <c r="PZ56" s="21"/>
      <c r="QA56" s="21"/>
      <c r="QB56" s="21"/>
      <c r="QC56" s="21"/>
      <c r="QD56" s="21"/>
      <c r="QE56" s="21"/>
      <c r="QF56" s="21"/>
      <c r="QG56" s="21"/>
      <c r="QH56" s="21"/>
      <c r="QI56" s="21"/>
      <c r="QJ56" s="21"/>
      <c r="QK56" s="21"/>
      <c r="QL56" s="21"/>
      <c r="QM56" s="21"/>
      <c r="QN56" s="21"/>
      <c r="QO56" s="21"/>
      <c r="QP56" s="21"/>
      <c r="QQ56" s="21"/>
      <c r="QR56" s="21"/>
      <c r="QS56" s="21"/>
      <c r="QT56" s="21"/>
      <c r="QU56" s="21"/>
      <c r="QV56" s="21"/>
      <c r="QW56" s="21"/>
      <c r="QX56" s="21"/>
      <c r="QY56" s="21"/>
      <c r="QZ56" s="21"/>
      <c r="RA56" s="21"/>
      <c r="RB56" s="21"/>
      <c r="RC56" s="21"/>
      <c r="RD56" s="21"/>
      <c r="RE56" s="21"/>
      <c r="RF56" s="21"/>
      <c r="RG56" s="21"/>
      <c r="RH56" s="21"/>
      <c r="RI56" s="21"/>
      <c r="RJ56" s="21"/>
      <c r="RK56" s="21"/>
      <c r="RL56" s="21"/>
      <c r="RM56" s="21"/>
      <c r="RN56" s="21"/>
      <c r="RO56" s="21"/>
      <c r="RP56" s="21"/>
      <c r="RQ56" s="21"/>
      <c r="RR56" s="21"/>
      <c r="RS56" s="21"/>
      <c r="RT56" s="21"/>
      <c r="RU56" s="21"/>
      <c r="RV56" s="21"/>
      <c r="RW56" s="21"/>
      <c r="RX56" s="21"/>
      <c r="RY56" s="21"/>
      <c r="RZ56" s="21"/>
      <c r="SA56" s="21"/>
      <c r="SB56" s="21"/>
      <c r="SC56" s="21"/>
      <c r="SD56" s="21"/>
      <c r="SE56" s="21"/>
      <c r="SF56" s="21"/>
      <c r="SG56" s="21"/>
      <c r="SH56" s="21"/>
      <c r="SI56" s="21"/>
      <c r="SJ56" s="21"/>
      <c r="SK56" s="21"/>
      <c r="SL56" s="21"/>
      <c r="SM56" s="21"/>
      <c r="SN56" s="21"/>
    </row>
    <row r="57" spans="1:508" s="20" customFormat="1" ht="23.25" customHeight="1" x14ac:dyDescent="0.25">
      <c r="A57" s="85" t="s">
        <v>239</v>
      </c>
      <c r="B57" s="85" t="s">
        <v>238</v>
      </c>
      <c r="C57" s="85" t="s">
        <v>81</v>
      </c>
      <c r="D57" s="79" t="s">
        <v>17</v>
      </c>
      <c r="E57" s="203">
        <v>1986330</v>
      </c>
      <c r="F57" s="83"/>
      <c r="G57" s="83"/>
      <c r="H57" s="203">
        <v>722.2</v>
      </c>
      <c r="I57" s="203"/>
      <c r="J57" s="203"/>
      <c r="K57" s="196">
        <f t="shared" si="6"/>
        <v>3.6358510418711895E-2</v>
      </c>
      <c r="L57" s="203">
        <f t="shared" si="11"/>
        <v>0</v>
      </c>
      <c r="M57" s="83"/>
      <c r="N57" s="83"/>
      <c r="O57" s="83"/>
      <c r="P57" s="83"/>
      <c r="Q57" s="83"/>
      <c r="R57" s="216">
        <f t="shared" si="12"/>
        <v>0</v>
      </c>
      <c r="S57" s="216"/>
      <c r="T57" s="216"/>
      <c r="U57" s="216"/>
      <c r="V57" s="216"/>
      <c r="W57" s="216"/>
      <c r="X57" s="168"/>
      <c r="Y57" s="216">
        <f t="shared" si="4"/>
        <v>722.2</v>
      </c>
      <c r="Z57" s="23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1"/>
      <c r="OP57" s="21"/>
      <c r="OQ57" s="21"/>
      <c r="OR57" s="21"/>
      <c r="OS57" s="21"/>
      <c r="OT57" s="21"/>
      <c r="OU57" s="21"/>
      <c r="OV57" s="21"/>
      <c r="OW57" s="21"/>
      <c r="OX57" s="21"/>
      <c r="OY57" s="21"/>
      <c r="OZ57" s="21"/>
      <c r="PA57" s="21"/>
      <c r="PB57" s="21"/>
      <c r="PC57" s="21"/>
      <c r="PD57" s="21"/>
      <c r="PE57" s="21"/>
      <c r="PF57" s="21"/>
      <c r="PG57" s="21"/>
      <c r="PH57" s="21"/>
      <c r="PI57" s="21"/>
      <c r="PJ57" s="21"/>
      <c r="PK57" s="21"/>
      <c r="PL57" s="21"/>
      <c r="PM57" s="21"/>
      <c r="PN57" s="21"/>
      <c r="PO57" s="21"/>
      <c r="PP57" s="21"/>
      <c r="PQ57" s="21"/>
      <c r="PR57" s="21"/>
      <c r="PS57" s="21"/>
      <c r="PT57" s="21"/>
      <c r="PU57" s="21"/>
      <c r="PV57" s="21"/>
      <c r="PW57" s="21"/>
      <c r="PX57" s="21"/>
      <c r="PY57" s="21"/>
      <c r="PZ57" s="21"/>
      <c r="QA57" s="21"/>
      <c r="QB57" s="21"/>
      <c r="QC57" s="21"/>
      <c r="QD57" s="21"/>
      <c r="QE57" s="21"/>
      <c r="QF57" s="21"/>
      <c r="QG57" s="21"/>
      <c r="QH57" s="21"/>
      <c r="QI57" s="21"/>
      <c r="QJ57" s="21"/>
      <c r="QK57" s="21"/>
      <c r="QL57" s="21"/>
      <c r="QM57" s="21"/>
      <c r="QN57" s="21"/>
      <c r="QO57" s="21"/>
      <c r="QP57" s="21"/>
      <c r="QQ57" s="21"/>
      <c r="QR57" s="21"/>
      <c r="QS57" s="21"/>
      <c r="QT57" s="21"/>
      <c r="QU57" s="21"/>
      <c r="QV57" s="21"/>
      <c r="QW57" s="21"/>
      <c r="QX57" s="21"/>
      <c r="QY57" s="21"/>
      <c r="QZ57" s="21"/>
      <c r="RA57" s="21"/>
      <c r="RB57" s="21"/>
      <c r="RC57" s="21"/>
      <c r="RD57" s="21"/>
      <c r="RE57" s="21"/>
      <c r="RF57" s="21"/>
      <c r="RG57" s="21"/>
      <c r="RH57" s="21"/>
      <c r="RI57" s="21"/>
      <c r="RJ57" s="21"/>
      <c r="RK57" s="21"/>
      <c r="RL57" s="21"/>
      <c r="RM57" s="21"/>
      <c r="RN57" s="21"/>
      <c r="RO57" s="21"/>
      <c r="RP57" s="21"/>
      <c r="RQ57" s="21"/>
      <c r="RR57" s="21"/>
      <c r="RS57" s="21"/>
      <c r="RT57" s="21"/>
      <c r="RU57" s="21"/>
      <c r="RV57" s="21"/>
      <c r="RW57" s="21"/>
      <c r="RX57" s="21"/>
      <c r="RY57" s="21"/>
      <c r="RZ57" s="21"/>
      <c r="SA57" s="21"/>
      <c r="SB57" s="21"/>
      <c r="SC57" s="21"/>
      <c r="SD57" s="21"/>
      <c r="SE57" s="21"/>
      <c r="SF57" s="21"/>
      <c r="SG57" s="21"/>
      <c r="SH57" s="21"/>
      <c r="SI57" s="21"/>
      <c r="SJ57" s="21"/>
      <c r="SK57" s="21"/>
      <c r="SL57" s="21"/>
      <c r="SM57" s="21"/>
      <c r="SN57" s="21"/>
    </row>
    <row r="58" spans="1:508" s="20" customFormat="1" ht="34.5" customHeight="1" x14ac:dyDescent="0.25">
      <c r="A58" s="85" t="s">
        <v>162</v>
      </c>
      <c r="B58" s="85" t="s">
        <v>7</v>
      </c>
      <c r="C58" s="85" t="s">
        <v>88</v>
      </c>
      <c r="D58" s="79" t="s">
        <v>296</v>
      </c>
      <c r="E58" s="203">
        <v>3536011</v>
      </c>
      <c r="F58" s="83"/>
      <c r="G58" s="83">
        <v>20900</v>
      </c>
      <c r="H58" s="203">
        <v>28638.99</v>
      </c>
      <c r="I58" s="203"/>
      <c r="J58" s="203">
        <v>3130.81</v>
      </c>
      <c r="K58" s="196">
        <f t="shared" si="6"/>
        <v>0.80992366822388284</v>
      </c>
      <c r="L58" s="203">
        <f t="shared" si="11"/>
        <v>24560000</v>
      </c>
      <c r="M58" s="83">
        <v>24560000</v>
      </c>
      <c r="N58" s="83"/>
      <c r="O58" s="83"/>
      <c r="P58" s="83"/>
      <c r="Q58" s="83">
        <v>24560000</v>
      </c>
      <c r="R58" s="216">
        <f t="shared" si="12"/>
        <v>0</v>
      </c>
      <c r="S58" s="216"/>
      <c r="T58" s="216"/>
      <c r="U58" s="216"/>
      <c r="V58" s="216"/>
      <c r="W58" s="216"/>
      <c r="X58" s="168">
        <f t="shared" si="10"/>
        <v>0</v>
      </c>
      <c r="Y58" s="216">
        <f t="shared" si="4"/>
        <v>28638.99</v>
      </c>
      <c r="Z58" s="23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1"/>
      <c r="OP58" s="21"/>
      <c r="OQ58" s="21"/>
      <c r="OR58" s="21"/>
      <c r="OS58" s="21"/>
      <c r="OT58" s="21"/>
      <c r="OU58" s="21"/>
      <c r="OV58" s="21"/>
      <c r="OW58" s="21"/>
      <c r="OX58" s="21"/>
      <c r="OY58" s="21"/>
      <c r="OZ58" s="21"/>
      <c r="PA58" s="21"/>
      <c r="PB58" s="21"/>
      <c r="PC58" s="21"/>
      <c r="PD58" s="21"/>
      <c r="PE58" s="21"/>
      <c r="PF58" s="21"/>
      <c r="PG58" s="21"/>
      <c r="PH58" s="21"/>
      <c r="PI58" s="21"/>
      <c r="PJ58" s="21"/>
      <c r="PK58" s="21"/>
      <c r="PL58" s="21"/>
      <c r="PM58" s="21"/>
      <c r="PN58" s="21"/>
      <c r="PO58" s="21"/>
      <c r="PP58" s="21"/>
      <c r="PQ58" s="21"/>
      <c r="PR58" s="21"/>
      <c r="PS58" s="21"/>
      <c r="PT58" s="21"/>
      <c r="PU58" s="21"/>
      <c r="PV58" s="21"/>
      <c r="PW58" s="21"/>
      <c r="PX58" s="21"/>
      <c r="PY58" s="21"/>
      <c r="PZ58" s="21"/>
      <c r="QA58" s="21"/>
      <c r="QB58" s="21"/>
      <c r="QC58" s="21"/>
      <c r="QD58" s="21"/>
      <c r="QE58" s="21"/>
      <c r="QF58" s="21"/>
      <c r="QG58" s="21"/>
      <c r="QH58" s="21"/>
      <c r="QI58" s="21"/>
      <c r="QJ58" s="21"/>
      <c r="QK58" s="21"/>
      <c r="QL58" s="21"/>
      <c r="QM58" s="21"/>
      <c r="QN58" s="21"/>
      <c r="QO58" s="21"/>
      <c r="QP58" s="21"/>
      <c r="QQ58" s="21"/>
      <c r="QR58" s="21"/>
      <c r="QS58" s="21"/>
      <c r="QT58" s="21"/>
      <c r="QU58" s="21"/>
      <c r="QV58" s="21"/>
      <c r="QW58" s="21"/>
      <c r="QX58" s="21"/>
      <c r="QY58" s="21"/>
      <c r="QZ58" s="21"/>
      <c r="RA58" s="21"/>
      <c r="RB58" s="21"/>
      <c r="RC58" s="21"/>
      <c r="RD58" s="21"/>
      <c r="RE58" s="21"/>
      <c r="RF58" s="21"/>
      <c r="RG58" s="21"/>
      <c r="RH58" s="21"/>
      <c r="RI58" s="21"/>
      <c r="RJ58" s="21"/>
      <c r="RK58" s="21"/>
      <c r="RL58" s="21"/>
      <c r="RM58" s="21"/>
      <c r="RN58" s="21"/>
      <c r="RO58" s="21"/>
      <c r="RP58" s="21"/>
      <c r="RQ58" s="21"/>
      <c r="RR58" s="21"/>
      <c r="RS58" s="21"/>
      <c r="RT58" s="21"/>
      <c r="RU58" s="21"/>
      <c r="RV58" s="21"/>
      <c r="RW58" s="21"/>
      <c r="RX58" s="21"/>
      <c r="RY58" s="21"/>
      <c r="RZ58" s="21"/>
      <c r="SA58" s="21"/>
      <c r="SB58" s="21"/>
      <c r="SC58" s="21"/>
      <c r="SD58" s="21"/>
      <c r="SE58" s="21"/>
      <c r="SF58" s="21"/>
      <c r="SG58" s="21"/>
      <c r="SH58" s="21"/>
      <c r="SI58" s="21"/>
      <c r="SJ58" s="21"/>
      <c r="SK58" s="21"/>
      <c r="SL58" s="21"/>
      <c r="SM58" s="21"/>
      <c r="SN58" s="21"/>
    </row>
    <row r="59" spans="1:508" s="20" customFormat="1" ht="30.75" customHeight="1" x14ac:dyDescent="0.25">
      <c r="A59" s="85" t="s">
        <v>222</v>
      </c>
      <c r="B59" s="85" t="s">
        <v>147</v>
      </c>
      <c r="C59" s="85" t="s">
        <v>88</v>
      </c>
      <c r="D59" s="79" t="s">
        <v>510</v>
      </c>
      <c r="E59" s="203">
        <v>2606285</v>
      </c>
      <c r="F59" s="83">
        <v>1999500</v>
      </c>
      <c r="G59" s="83">
        <v>93800</v>
      </c>
      <c r="H59" s="203">
        <v>583435.56000000006</v>
      </c>
      <c r="I59" s="203">
        <v>461016.37</v>
      </c>
      <c r="J59" s="203">
        <v>12604.44</v>
      </c>
      <c r="K59" s="196">
        <f t="shared" si="6"/>
        <v>22.385716067122363</v>
      </c>
      <c r="L59" s="203">
        <f t="shared" si="11"/>
        <v>6100</v>
      </c>
      <c r="M59" s="83"/>
      <c r="N59" s="83">
        <v>6100</v>
      </c>
      <c r="O59" s="83"/>
      <c r="P59" s="83">
        <v>1600</v>
      </c>
      <c r="Q59" s="83"/>
      <c r="R59" s="216">
        <f t="shared" si="12"/>
        <v>22000</v>
      </c>
      <c r="S59" s="216"/>
      <c r="T59" s="216">
        <v>22000</v>
      </c>
      <c r="U59" s="216"/>
      <c r="V59" s="216"/>
      <c r="W59" s="216"/>
      <c r="X59" s="168" t="s">
        <v>705</v>
      </c>
      <c r="Y59" s="216">
        <f t="shared" si="4"/>
        <v>605435.56000000006</v>
      </c>
      <c r="Z59" s="23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21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21"/>
      <c r="MF59" s="21"/>
      <c r="MG59" s="21"/>
      <c r="MH59" s="21"/>
      <c r="MI59" s="21"/>
      <c r="MJ59" s="21"/>
      <c r="MK59" s="21"/>
      <c r="ML59" s="21"/>
      <c r="MM59" s="21"/>
      <c r="MN59" s="21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/>
      <c r="NC59" s="21"/>
      <c r="ND59" s="21"/>
      <c r="NE59" s="21"/>
      <c r="NF59" s="21"/>
      <c r="NG59" s="21"/>
      <c r="NH59" s="21"/>
      <c r="NI59" s="21"/>
      <c r="NJ59" s="21"/>
      <c r="NK59" s="21"/>
      <c r="NL59" s="21"/>
      <c r="NM59" s="21"/>
      <c r="NN59" s="21"/>
      <c r="NO59" s="21"/>
      <c r="NP59" s="21"/>
      <c r="NQ59" s="21"/>
      <c r="NR59" s="21"/>
      <c r="NS59" s="21"/>
      <c r="NT59" s="21"/>
      <c r="NU59" s="21"/>
      <c r="NV59" s="21"/>
      <c r="NW59" s="21"/>
      <c r="NX59" s="21"/>
      <c r="NY59" s="21"/>
      <c r="NZ59" s="21"/>
      <c r="OA59" s="21"/>
      <c r="OB59" s="21"/>
      <c r="OC59" s="21"/>
      <c r="OD59" s="21"/>
      <c r="OE59" s="21"/>
      <c r="OF59" s="21"/>
      <c r="OG59" s="21"/>
      <c r="OH59" s="21"/>
      <c r="OI59" s="21"/>
      <c r="OJ59" s="21"/>
      <c r="OK59" s="21"/>
      <c r="OL59" s="21"/>
      <c r="OM59" s="21"/>
      <c r="ON59" s="21"/>
      <c r="OO59" s="21"/>
      <c r="OP59" s="21"/>
      <c r="OQ59" s="21"/>
      <c r="OR59" s="21"/>
      <c r="OS59" s="21"/>
      <c r="OT59" s="21"/>
      <c r="OU59" s="21"/>
      <c r="OV59" s="21"/>
      <c r="OW59" s="21"/>
      <c r="OX59" s="21"/>
      <c r="OY59" s="21"/>
      <c r="OZ59" s="21"/>
      <c r="PA59" s="21"/>
      <c r="PB59" s="21"/>
      <c r="PC59" s="21"/>
      <c r="PD59" s="21"/>
      <c r="PE59" s="21"/>
      <c r="PF59" s="21"/>
      <c r="PG59" s="21"/>
      <c r="PH59" s="21"/>
      <c r="PI59" s="21"/>
      <c r="PJ59" s="21"/>
      <c r="PK59" s="21"/>
      <c r="PL59" s="21"/>
      <c r="PM59" s="21"/>
      <c r="PN59" s="21"/>
      <c r="PO59" s="21"/>
      <c r="PP59" s="21"/>
      <c r="PQ59" s="21"/>
      <c r="PR59" s="21"/>
      <c r="PS59" s="21"/>
      <c r="PT59" s="21"/>
      <c r="PU59" s="21"/>
      <c r="PV59" s="21"/>
      <c r="PW59" s="21"/>
      <c r="PX59" s="21"/>
      <c r="PY59" s="21"/>
      <c r="PZ59" s="21"/>
      <c r="QA59" s="21"/>
      <c r="QB59" s="21"/>
      <c r="QC59" s="21"/>
      <c r="QD59" s="21"/>
      <c r="QE59" s="21"/>
      <c r="QF59" s="21"/>
      <c r="QG59" s="21"/>
      <c r="QH59" s="21"/>
      <c r="QI59" s="21"/>
      <c r="QJ59" s="21"/>
      <c r="QK59" s="21"/>
      <c r="QL59" s="21"/>
      <c r="QM59" s="21"/>
      <c r="QN59" s="21"/>
      <c r="QO59" s="21"/>
      <c r="QP59" s="21"/>
      <c r="QQ59" s="21"/>
      <c r="QR59" s="21"/>
      <c r="QS59" s="21"/>
      <c r="QT59" s="21"/>
      <c r="QU59" s="21"/>
      <c r="QV59" s="21"/>
      <c r="QW59" s="21"/>
      <c r="QX59" s="21"/>
      <c r="QY59" s="21"/>
      <c r="QZ59" s="21"/>
      <c r="RA59" s="21"/>
      <c r="RB59" s="21"/>
      <c r="RC59" s="21"/>
      <c r="RD59" s="21"/>
      <c r="RE59" s="21"/>
      <c r="RF59" s="21"/>
      <c r="RG59" s="21"/>
      <c r="RH59" s="21"/>
      <c r="RI59" s="21"/>
      <c r="RJ59" s="21"/>
      <c r="RK59" s="21"/>
      <c r="RL59" s="21"/>
      <c r="RM59" s="21"/>
      <c r="RN59" s="21"/>
      <c r="RO59" s="21"/>
      <c r="RP59" s="21"/>
      <c r="RQ59" s="21"/>
      <c r="RR59" s="21"/>
      <c r="RS59" s="21"/>
      <c r="RT59" s="21"/>
      <c r="RU59" s="21"/>
      <c r="RV59" s="21"/>
      <c r="RW59" s="21"/>
      <c r="RX59" s="21"/>
      <c r="RY59" s="21"/>
      <c r="RZ59" s="21"/>
      <c r="SA59" s="21"/>
      <c r="SB59" s="21"/>
      <c r="SC59" s="21"/>
      <c r="SD59" s="21"/>
      <c r="SE59" s="21"/>
      <c r="SF59" s="21"/>
      <c r="SG59" s="21"/>
      <c r="SH59" s="21"/>
      <c r="SI59" s="21"/>
      <c r="SJ59" s="21"/>
      <c r="SK59" s="21"/>
      <c r="SL59" s="21"/>
      <c r="SM59" s="21"/>
      <c r="SN59" s="21"/>
    </row>
    <row r="60" spans="1:508" s="22" customFormat="1" ht="70.5" customHeight="1" x14ac:dyDescent="0.25">
      <c r="A60" s="87"/>
      <c r="B60" s="87"/>
      <c r="C60" s="87"/>
      <c r="D60" s="123" t="s">
        <v>379</v>
      </c>
      <c r="E60" s="204">
        <v>458400</v>
      </c>
      <c r="F60" s="84">
        <v>375680</v>
      </c>
      <c r="G60" s="84"/>
      <c r="H60" s="204">
        <v>53730</v>
      </c>
      <c r="I60" s="204">
        <v>44038</v>
      </c>
      <c r="J60" s="204"/>
      <c r="K60" s="197">
        <f t="shared" si="6"/>
        <v>11.721204188481675</v>
      </c>
      <c r="L60" s="204">
        <f t="shared" si="11"/>
        <v>0</v>
      </c>
      <c r="M60" s="84"/>
      <c r="N60" s="84"/>
      <c r="O60" s="84"/>
      <c r="P60" s="84"/>
      <c r="Q60" s="84"/>
      <c r="R60" s="218">
        <f t="shared" si="12"/>
        <v>0</v>
      </c>
      <c r="S60" s="218"/>
      <c r="T60" s="218"/>
      <c r="U60" s="218"/>
      <c r="V60" s="218"/>
      <c r="W60" s="218"/>
      <c r="X60" s="168"/>
      <c r="Y60" s="218">
        <f t="shared" si="4"/>
        <v>53730</v>
      </c>
      <c r="Z60" s="231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  <c r="IW60" s="27"/>
      <c r="IX60" s="27"/>
      <c r="IY60" s="27"/>
      <c r="IZ60" s="27"/>
      <c r="JA60" s="27"/>
      <c r="JB60" s="27"/>
      <c r="JC60" s="27"/>
      <c r="JD60" s="27"/>
      <c r="JE60" s="27"/>
      <c r="JF60" s="27"/>
      <c r="JG60" s="27"/>
      <c r="JH60" s="27"/>
      <c r="JI60" s="27"/>
      <c r="JJ60" s="27"/>
      <c r="JK60" s="27"/>
      <c r="JL60" s="27"/>
      <c r="JM60" s="27"/>
      <c r="JN60" s="27"/>
      <c r="JO60" s="27"/>
      <c r="JP60" s="27"/>
      <c r="JQ60" s="27"/>
      <c r="JR60" s="27"/>
      <c r="JS60" s="27"/>
      <c r="JT60" s="27"/>
      <c r="JU60" s="27"/>
      <c r="JV60" s="27"/>
      <c r="JW60" s="27"/>
      <c r="JX60" s="27"/>
      <c r="JY60" s="27"/>
      <c r="JZ60" s="27"/>
      <c r="KA60" s="27"/>
      <c r="KB60" s="27"/>
      <c r="KC60" s="27"/>
      <c r="KD60" s="27"/>
      <c r="KE60" s="27"/>
      <c r="KF60" s="27"/>
      <c r="KG60" s="27"/>
      <c r="KH60" s="27"/>
      <c r="KI60" s="27"/>
      <c r="KJ60" s="27"/>
      <c r="KK60" s="27"/>
      <c r="KL60" s="27"/>
      <c r="KM60" s="27"/>
      <c r="KN60" s="27"/>
      <c r="KO60" s="27"/>
      <c r="KP60" s="27"/>
      <c r="KQ60" s="27"/>
      <c r="KR60" s="27"/>
      <c r="KS60" s="27"/>
      <c r="KT60" s="27"/>
      <c r="KU60" s="27"/>
      <c r="KV60" s="27"/>
      <c r="KW60" s="27"/>
      <c r="KX60" s="27"/>
      <c r="KY60" s="27"/>
      <c r="KZ60" s="27"/>
      <c r="LA60" s="27"/>
      <c r="LB60" s="27"/>
      <c r="LC60" s="27"/>
      <c r="LD60" s="27"/>
      <c r="LE60" s="27"/>
      <c r="LF60" s="27"/>
      <c r="LG60" s="27"/>
      <c r="LH60" s="27"/>
      <c r="LI60" s="27"/>
      <c r="LJ60" s="27"/>
      <c r="LK60" s="27"/>
      <c r="LL60" s="27"/>
      <c r="LM60" s="27"/>
      <c r="LN60" s="27"/>
      <c r="LO60" s="27"/>
      <c r="LP60" s="27"/>
      <c r="LQ60" s="27"/>
      <c r="LR60" s="27"/>
      <c r="LS60" s="27"/>
      <c r="LT60" s="27"/>
      <c r="LU60" s="27"/>
      <c r="LV60" s="27"/>
      <c r="LW60" s="27"/>
      <c r="LX60" s="27"/>
      <c r="LY60" s="27"/>
      <c r="LZ60" s="27"/>
      <c r="MA60" s="27"/>
      <c r="MB60" s="27"/>
      <c r="MC60" s="27"/>
      <c r="MD60" s="27"/>
      <c r="ME60" s="27"/>
      <c r="MF60" s="27"/>
      <c r="MG60" s="27"/>
      <c r="MH60" s="27"/>
      <c r="MI60" s="27"/>
      <c r="MJ60" s="27"/>
      <c r="MK60" s="27"/>
      <c r="ML60" s="27"/>
      <c r="MM60" s="27"/>
      <c r="MN60" s="27"/>
      <c r="MO60" s="27"/>
      <c r="MP60" s="27"/>
      <c r="MQ60" s="27"/>
      <c r="MR60" s="27"/>
      <c r="MS60" s="27"/>
      <c r="MT60" s="27"/>
      <c r="MU60" s="27"/>
      <c r="MV60" s="27"/>
      <c r="MW60" s="27"/>
      <c r="MX60" s="27"/>
      <c r="MY60" s="27"/>
      <c r="MZ60" s="27"/>
      <c r="NA60" s="27"/>
      <c r="NB60" s="27"/>
      <c r="NC60" s="27"/>
      <c r="ND60" s="27"/>
      <c r="NE60" s="27"/>
      <c r="NF60" s="27"/>
      <c r="NG60" s="27"/>
      <c r="NH60" s="27"/>
      <c r="NI60" s="27"/>
      <c r="NJ60" s="27"/>
      <c r="NK60" s="27"/>
      <c r="NL60" s="27"/>
      <c r="NM60" s="27"/>
      <c r="NN60" s="27"/>
      <c r="NO60" s="27"/>
      <c r="NP60" s="27"/>
      <c r="NQ60" s="27"/>
      <c r="NR60" s="27"/>
      <c r="NS60" s="27"/>
      <c r="NT60" s="27"/>
      <c r="NU60" s="27"/>
      <c r="NV60" s="27"/>
      <c r="NW60" s="27"/>
      <c r="NX60" s="27"/>
      <c r="NY60" s="27"/>
      <c r="NZ60" s="27"/>
      <c r="OA60" s="27"/>
      <c r="OB60" s="27"/>
      <c r="OC60" s="27"/>
      <c r="OD60" s="27"/>
      <c r="OE60" s="27"/>
      <c r="OF60" s="27"/>
      <c r="OG60" s="27"/>
      <c r="OH60" s="27"/>
      <c r="OI60" s="27"/>
      <c r="OJ60" s="27"/>
      <c r="OK60" s="27"/>
      <c r="OL60" s="27"/>
      <c r="OM60" s="27"/>
      <c r="ON60" s="27"/>
      <c r="OO60" s="27"/>
      <c r="OP60" s="27"/>
      <c r="OQ60" s="27"/>
      <c r="OR60" s="27"/>
      <c r="OS60" s="27"/>
      <c r="OT60" s="27"/>
      <c r="OU60" s="27"/>
      <c r="OV60" s="27"/>
      <c r="OW60" s="27"/>
      <c r="OX60" s="27"/>
      <c r="OY60" s="27"/>
      <c r="OZ60" s="27"/>
      <c r="PA60" s="27"/>
      <c r="PB60" s="27"/>
      <c r="PC60" s="27"/>
      <c r="PD60" s="27"/>
      <c r="PE60" s="27"/>
      <c r="PF60" s="27"/>
      <c r="PG60" s="27"/>
      <c r="PH60" s="27"/>
      <c r="PI60" s="27"/>
      <c r="PJ60" s="27"/>
      <c r="PK60" s="27"/>
      <c r="PL60" s="27"/>
      <c r="PM60" s="27"/>
      <c r="PN60" s="27"/>
      <c r="PO60" s="27"/>
      <c r="PP60" s="27"/>
      <c r="PQ60" s="27"/>
      <c r="PR60" s="27"/>
      <c r="PS60" s="27"/>
      <c r="PT60" s="27"/>
      <c r="PU60" s="27"/>
      <c r="PV60" s="27"/>
      <c r="PW60" s="27"/>
      <c r="PX60" s="27"/>
      <c r="PY60" s="27"/>
      <c r="PZ60" s="27"/>
      <c r="QA60" s="27"/>
      <c r="QB60" s="27"/>
      <c r="QC60" s="27"/>
      <c r="QD60" s="27"/>
      <c r="QE60" s="27"/>
      <c r="QF60" s="27"/>
      <c r="QG60" s="27"/>
      <c r="QH60" s="27"/>
      <c r="QI60" s="27"/>
      <c r="QJ60" s="27"/>
      <c r="QK60" s="27"/>
      <c r="QL60" s="27"/>
      <c r="QM60" s="27"/>
      <c r="QN60" s="27"/>
      <c r="QO60" s="27"/>
      <c r="QP60" s="27"/>
      <c r="QQ60" s="27"/>
      <c r="QR60" s="27"/>
      <c r="QS60" s="27"/>
      <c r="QT60" s="27"/>
      <c r="QU60" s="27"/>
      <c r="QV60" s="27"/>
      <c r="QW60" s="27"/>
      <c r="QX60" s="27"/>
      <c r="QY60" s="27"/>
      <c r="QZ60" s="27"/>
      <c r="RA60" s="27"/>
      <c r="RB60" s="27"/>
      <c r="RC60" s="27"/>
      <c r="RD60" s="27"/>
      <c r="RE60" s="27"/>
      <c r="RF60" s="27"/>
      <c r="RG60" s="27"/>
      <c r="RH60" s="27"/>
      <c r="RI60" s="27"/>
      <c r="RJ60" s="27"/>
      <c r="RK60" s="27"/>
      <c r="RL60" s="27"/>
      <c r="RM60" s="27"/>
      <c r="RN60" s="27"/>
      <c r="RO60" s="27"/>
      <c r="RP60" s="27"/>
      <c r="RQ60" s="27"/>
      <c r="RR60" s="27"/>
      <c r="RS60" s="27"/>
      <c r="RT60" s="27"/>
      <c r="RU60" s="27"/>
      <c r="RV60" s="27"/>
      <c r="RW60" s="27"/>
      <c r="RX60" s="27"/>
      <c r="RY60" s="27"/>
      <c r="RZ60" s="27"/>
      <c r="SA60" s="27"/>
      <c r="SB60" s="27"/>
      <c r="SC60" s="27"/>
      <c r="SD60" s="27"/>
      <c r="SE60" s="27"/>
      <c r="SF60" s="27"/>
      <c r="SG60" s="27"/>
      <c r="SH60" s="27"/>
      <c r="SI60" s="27"/>
      <c r="SJ60" s="27"/>
      <c r="SK60" s="27"/>
      <c r="SL60" s="27"/>
      <c r="SM60" s="27"/>
      <c r="SN60" s="27"/>
    </row>
    <row r="61" spans="1:508" s="20" customFormat="1" ht="21.75" customHeight="1" x14ac:dyDescent="0.25">
      <c r="A61" s="85" t="s">
        <v>242</v>
      </c>
      <c r="B61" s="85" t="s">
        <v>243</v>
      </c>
      <c r="C61" s="85" t="s">
        <v>244</v>
      </c>
      <c r="D61" s="79" t="s">
        <v>245</v>
      </c>
      <c r="E61" s="203">
        <v>665100</v>
      </c>
      <c r="F61" s="83"/>
      <c r="G61" s="83">
        <v>491175</v>
      </c>
      <c r="H61" s="203">
        <v>170662.83</v>
      </c>
      <c r="I61" s="203"/>
      <c r="J61" s="203">
        <v>162746.59</v>
      </c>
      <c r="K61" s="196">
        <f t="shared" si="6"/>
        <v>25.659724853405503</v>
      </c>
      <c r="L61" s="203">
        <f t="shared" si="11"/>
        <v>0</v>
      </c>
      <c r="M61" s="83"/>
      <c r="N61" s="83"/>
      <c r="O61" s="83"/>
      <c r="P61" s="83"/>
      <c r="Q61" s="83"/>
      <c r="R61" s="216">
        <f t="shared" si="12"/>
        <v>0</v>
      </c>
      <c r="S61" s="216"/>
      <c r="T61" s="216"/>
      <c r="U61" s="216"/>
      <c r="V61" s="216"/>
      <c r="W61" s="216"/>
      <c r="X61" s="168"/>
      <c r="Y61" s="216">
        <f t="shared" si="4"/>
        <v>170662.83</v>
      </c>
      <c r="Z61" s="23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1"/>
      <c r="OP61" s="21"/>
      <c r="OQ61" s="21"/>
      <c r="OR61" s="21"/>
      <c r="OS61" s="21"/>
      <c r="OT61" s="21"/>
      <c r="OU61" s="21"/>
      <c r="OV61" s="21"/>
      <c r="OW61" s="21"/>
      <c r="OX61" s="21"/>
      <c r="OY61" s="21"/>
      <c r="OZ61" s="21"/>
      <c r="PA61" s="21"/>
      <c r="PB61" s="21"/>
      <c r="PC61" s="21"/>
      <c r="PD61" s="21"/>
      <c r="PE61" s="21"/>
      <c r="PF61" s="21"/>
      <c r="PG61" s="21"/>
      <c r="PH61" s="21"/>
      <c r="PI61" s="21"/>
      <c r="PJ61" s="21"/>
      <c r="PK61" s="21"/>
      <c r="PL61" s="21"/>
      <c r="PM61" s="21"/>
      <c r="PN61" s="21"/>
      <c r="PO61" s="21"/>
      <c r="PP61" s="21"/>
      <c r="PQ61" s="21"/>
      <c r="PR61" s="21"/>
      <c r="PS61" s="21"/>
      <c r="PT61" s="21"/>
      <c r="PU61" s="21"/>
      <c r="PV61" s="21"/>
      <c r="PW61" s="21"/>
      <c r="PX61" s="21"/>
      <c r="PY61" s="21"/>
      <c r="PZ61" s="21"/>
      <c r="QA61" s="21"/>
      <c r="QB61" s="21"/>
      <c r="QC61" s="21"/>
      <c r="QD61" s="21"/>
      <c r="QE61" s="21"/>
      <c r="QF61" s="21"/>
      <c r="QG61" s="21"/>
      <c r="QH61" s="21"/>
      <c r="QI61" s="21"/>
      <c r="QJ61" s="21"/>
      <c r="QK61" s="21"/>
      <c r="QL61" s="21"/>
      <c r="QM61" s="21"/>
      <c r="QN61" s="21"/>
      <c r="QO61" s="21"/>
      <c r="QP61" s="21"/>
      <c r="QQ61" s="21"/>
      <c r="QR61" s="21"/>
      <c r="QS61" s="21"/>
      <c r="QT61" s="21"/>
      <c r="QU61" s="21"/>
      <c r="QV61" s="21"/>
      <c r="QW61" s="21"/>
      <c r="QX61" s="21"/>
      <c r="QY61" s="21"/>
      <c r="QZ61" s="21"/>
      <c r="RA61" s="21"/>
      <c r="RB61" s="21"/>
      <c r="RC61" s="21"/>
      <c r="RD61" s="21"/>
      <c r="RE61" s="21"/>
      <c r="RF61" s="21"/>
      <c r="RG61" s="21"/>
      <c r="RH61" s="21"/>
      <c r="RI61" s="21"/>
      <c r="RJ61" s="21"/>
      <c r="RK61" s="21"/>
      <c r="RL61" s="21"/>
      <c r="RM61" s="21"/>
      <c r="RN61" s="21"/>
      <c r="RO61" s="21"/>
      <c r="RP61" s="21"/>
      <c r="RQ61" s="21"/>
      <c r="RR61" s="21"/>
      <c r="RS61" s="21"/>
      <c r="RT61" s="21"/>
      <c r="RU61" s="21"/>
      <c r="RV61" s="21"/>
      <c r="RW61" s="21"/>
      <c r="RX61" s="21"/>
      <c r="RY61" s="21"/>
      <c r="RZ61" s="21"/>
      <c r="SA61" s="21"/>
      <c r="SB61" s="21"/>
      <c r="SC61" s="21"/>
      <c r="SD61" s="21"/>
      <c r="SE61" s="21"/>
      <c r="SF61" s="21"/>
      <c r="SG61" s="21"/>
      <c r="SH61" s="21"/>
      <c r="SI61" s="21"/>
      <c r="SJ61" s="21"/>
      <c r="SK61" s="21"/>
      <c r="SL61" s="21"/>
      <c r="SM61" s="21"/>
      <c r="SN61" s="21"/>
    </row>
    <row r="62" spans="1:508" s="20" customFormat="1" ht="30" customHeight="1" x14ac:dyDescent="0.25">
      <c r="A62" s="85" t="s">
        <v>602</v>
      </c>
      <c r="B62" s="85">
        <v>8240</v>
      </c>
      <c r="C62" s="85" t="s">
        <v>244</v>
      </c>
      <c r="D62" s="79" t="s">
        <v>603</v>
      </c>
      <c r="E62" s="203">
        <v>27780921</v>
      </c>
      <c r="F62" s="83"/>
      <c r="G62" s="83">
        <v>7245092</v>
      </c>
      <c r="H62" s="203">
        <v>3512640.26</v>
      </c>
      <c r="I62" s="203"/>
      <c r="J62" s="203">
        <v>190984.07</v>
      </c>
      <c r="K62" s="196">
        <f t="shared" si="6"/>
        <v>12.644074183141733</v>
      </c>
      <c r="L62" s="203">
        <f t="shared" si="11"/>
        <v>2000000</v>
      </c>
      <c r="M62" s="83">
        <v>2000000</v>
      </c>
      <c r="N62" s="83"/>
      <c r="O62" s="83"/>
      <c r="P62" s="83"/>
      <c r="Q62" s="83">
        <v>2000000</v>
      </c>
      <c r="R62" s="216">
        <f t="shared" si="12"/>
        <v>0</v>
      </c>
      <c r="S62" s="216"/>
      <c r="T62" s="216"/>
      <c r="U62" s="216"/>
      <c r="V62" s="216"/>
      <c r="W62" s="216"/>
      <c r="X62" s="168">
        <f t="shared" si="10"/>
        <v>0</v>
      </c>
      <c r="Y62" s="216">
        <f t="shared" si="4"/>
        <v>3512640.26</v>
      </c>
      <c r="Z62" s="23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1"/>
      <c r="OP62" s="21"/>
      <c r="OQ62" s="21"/>
      <c r="OR62" s="21"/>
      <c r="OS62" s="21"/>
      <c r="OT62" s="21"/>
      <c r="OU62" s="21"/>
      <c r="OV62" s="21"/>
      <c r="OW62" s="21"/>
      <c r="OX62" s="21"/>
      <c r="OY62" s="21"/>
      <c r="OZ62" s="21"/>
      <c r="PA62" s="21"/>
      <c r="PB62" s="21"/>
      <c r="PC62" s="21"/>
      <c r="PD62" s="21"/>
      <c r="PE62" s="21"/>
      <c r="PF62" s="21"/>
      <c r="PG62" s="21"/>
      <c r="PH62" s="21"/>
      <c r="PI62" s="21"/>
      <c r="PJ62" s="21"/>
      <c r="PK62" s="21"/>
      <c r="PL62" s="21"/>
      <c r="PM62" s="21"/>
      <c r="PN62" s="21"/>
      <c r="PO62" s="21"/>
      <c r="PP62" s="21"/>
      <c r="PQ62" s="21"/>
      <c r="PR62" s="21"/>
      <c r="PS62" s="21"/>
      <c r="PT62" s="21"/>
      <c r="PU62" s="21"/>
      <c r="PV62" s="21"/>
      <c r="PW62" s="21"/>
      <c r="PX62" s="21"/>
      <c r="PY62" s="21"/>
      <c r="PZ62" s="21"/>
      <c r="QA62" s="21"/>
      <c r="QB62" s="21"/>
      <c r="QC62" s="21"/>
      <c r="QD62" s="21"/>
      <c r="QE62" s="21"/>
      <c r="QF62" s="21"/>
      <c r="QG62" s="21"/>
      <c r="QH62" s="21"/>
      <c r="QI62" s="21"/>
      <c r="QJ62" s="21"/>
      <c r="QK62" s="21"/>
      <c r="QL62" s="21"/>
      <c r="QM62" s="21"/>
      <c r="QN62" s="21"/>
      <c r="QO62" s="21"/>
      <c r="QP62" s="21"/>
      <c r="QQ62" s="21"/>
      <c r="QR62" s="21"/>
      <c r="QS62" s="21"/>
      <c r="QT62" s="21"/>
      <c r="QU62" s="21"/>
      <c r="QV62" s="21"/>
      <c r="QW62" s="21"/>
      <c r="QX62" s="21"/>
      <c r="QY62" s="21"/>
      <c r="QZ62" s="21"/>
      <c r="RA62" s="21"/>
      <c r="RB62" s="21"/>
      <c r="RC62" s="21"/>
      <c r="RD62" s="21"/>
      <c r="RE62" s="21"/>
      <c r="RF62" s="21"/>
      <c r="RG62" s="21"/>
      <c r="RH62" s="21"/>
      <c r="RI62" s="21"/>
      <c r="RJ62" s="21"/>
      <c r="RK62" s="21"/>
      <c r="RL62" s="21"/>
      <c r="RM62" s="21"/>
      <c r="RN62" s="21"/>
      <c r="RO62" s="21"/>
      <c r="RP62" s="21"/>
      <c r="RQ62" s="21"/>
      <c r="RR62" s="21"/>
      <c r="RS62" s="21"/>
      <c r="RT62" s="21"/>
      <c r="RU62" s="21"/>
      <c r="RV62" s="21"/>
      <c r="RW62" s="21"/>
      <c r="RX62" s="21"/>
      <c r="RY62" s="21"/>
      <c r="RZ62" s="21"/>
      <c r="SA62" s="21"/>
      <c r="SB62" s="21"/>
      <c r="SC62" s="21"/>
      <c r="SD62" s="21"/>
      <c r="SE62" s="21"/>
      <c r="SF62" s="21"/>
      <c r="SG62" s="21"/>
      <c r="SH62" s="21"/>
      <c r="SI62" s="21"/>
      <c r="SJ62" s="21"/>
      <c r="SK62" s="21"/>
      <c r="SL62" s="21"/>
      <c r="SM62" s="21"/>
      <c r="SN62" s="21"/>
    </row>
    <row r="63" spans="1:508" s="20" customFormat="1" ht="36" customHeight="1" x14ac:dyDescent="0.25">
      <c r="A63" s="54" t="s">
        <v>163</v>
      </c>
      <c r="B63" s="54" t="s">
        <v>9</v>
      </c>
      <c r="C63" s="54" t="s">
        <v>91</v>
      </c>
      <c r="D63" s="11" t="s">
        <v>10</v>
      </c>
      <c r="E63" s="203"/>
      <c r="F63" s="83"/>
      <c r="G63" s="83"/>
      <c r="H63" s="203"/>
      <c r="I63" s="203"/>
      <c r="J63" s="203"/>
      <c r="K63" s="196"/>
      <c r="L63" s="203">
        <f t="shared" si="11"/>
        <v>100000</v>
      </c>
      <c r="M63" s="83"/>
      <c r="N63" s="83">
        <v>100000</v>
      </c>
      <c r="O63" s="83"/>
      <c r="P63" s="83"/>
      <c r="Q63" s="83"/>
      <c r="R63" s="216">
        <f t="shared" si="12"/>
        <v>0</v>
      </c>
      <c r="S63" s="216"/>
      <c r="T63" s="216"/>
      <c r="U63" s="216"/>
      <c r="V63" s="216"/>
      <c r="W63" s="216"/>
      <c r="X63" s="168">
        <f t="shared" si="10"/>
        <v>0</v>
      </c>
      <c r="Y63" s="216">
        <f t="shared" si="4"/>
        <v>0</v>
      </c>
      <c r="Z63" s="23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21"/>
      <c r="SL63" s="21"/>
      <c r="SM63" s="21"/>
      <c r="SN63" s="21"/>
    </row>
    <row r="64" spans="1:508" s="20" customFormat="1" ht="26.25" hidden="1" customHeight="1" x14ac:dyDescent="0.25">
      <c r="A64" s="85" t="s">
        <v>253</v>
      </c>
      <c r="B64" s="85" t="s">
        <v>254</v>
      </c>
      <c r="C64" s="85" t="s">
        <v>76</v>
      </c>
      <c r="D64" s="79" t="s">
        <v>255</v>
      </c>
      <c r="E64" s="203"/>
      <c r="F64" s="83"/>
      <c r="G64" s="83"/>
      <c r="H64" s="203"/>
      <c r="I64" s="203"/>
      <c r="J64" s="203"/>
      <c r="K64" s="196" t="e">
        <f t="shared" si="6"/>
        <v>#DIV/0!</v>
      </c>
      <c r="L64" s="203">
        <f t="shared" si="11"/>
        <v>0</v>
      </c>
      <c r="M64" s="83"/>
      <c r="N64" s="83"/>
      <c r="O64" s="83"/>
      <c r="P64" s="83"/>
      <c r="Q64" s="83"/>
      <c r="R64" s="216">
        <f t="shared" si="12"/>
        <v>0</v>
      </c>
      <c r="S64" s="216"/>
      <c r="T64" s="216"/>
      <c r="U64" s="216"/>
      <c r="V64" s="216"/>
      <c r="W64" s="216"/>
      <c r="X64" s="168" t="e">
        <f t="shared" si="10"/>
        <v>#DIV/0!</v>
      </c>
      <c r="Y64" s="216">
        <f t="shared" si="4"/>
        <v>0</v>
      </c>
      <c r="Z64" s="23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1"/>
      <c r="OP64" s="21"/>
      <c r="OQ64" s="21"/>
      <c r="OR64" s="21"/>
      <c r="OS64" s="21"/>
      <c r="OT64" s="21"/>
      <c r="OU64" s="21"/>
      <c r="OV64" s="21"/>
      <c r="OW64" s="21"/>
      <c r="OX64" s="21"/>
      <c r="OY64" s="21"/>
      <c r="OZ64" s="21"/>
      <c r="PA64" s="21"/>
      <c r="PB64" s="21"/>
      <c r="PC64" s="21"/>
      <c r="PD64" s="21"/>
      <c r="PE64" s="21"/>
      <c r="PF64" s="21"/>
      <c r="PG64" s="21"/>
      <c r="PH64" s="21"/>
      <c r="PI64" s="21"/>
      <c r="PJ64" s="21"/>
      <c r="PK64" s="21"/>
      <c r="PL64" s="21"/>
      <c r="PM64" s="21"/>
      <c r="PN64" s="21"/>
      <c r="PO64" s="21"/>
      <c r="PP64" s="21"/>
      <c r="PQ64" s="21"/>
      <c r="PR64" s="21"/>
      <c r="PS64" s="21"/>
      <c r="PT64" s="21"/>
      <c r="PU64" s="21"/>
      <c r="PV64" s="21"/>
      <c r="PW64" s="21"/>
      <c r="PX64" s="21"/>
      <c r="PY64" s="21"/>
      <c r="PZ64" s="21"/>
      <c r="QA64" s="21"/>
      <c r="QB64" s="21"/>
      <c r="QC64" s="21"/>
      <c r="QD64" s="21"/>
      <c r="QE64" s="21"/>
      <c r="QF64" s="21"/>
      <c r="QG64" s="21"/>
      <c r="QH64" s="21"/>
      <c r="QI64" s="21"/>
      <c r="QJ64" s="21"/>
      <c r="QK64" s="21"/>
      <c r="QL64" s="21"/>
      <c r="QM64" s="21"/>
      <c r="QN64" s="21"/>
      <c r="QO64" s="21"/>
      <c r="QP64" s="21"/>
      <c r="QQ64" s="21"/>
      <c r="QR64" s="21"/>
      <c r="QS64" s="21"/>
      <c r="QT64" s="21"/>
      <c r="QU64" s="21"/>
      <c r="QV64" s="21"/>
      <c r="QW64" s="21"/>
      <c r="QX64" s="21"/>
      <c r="QY64" s="21"/>
      <c r="QZ64" s="21"/>
      <c r="RA64" s="21"/>
      <c r="RB64" s="21"/>
      <c r="RC64" s="21"/>
      <c r="RD64" s="21"/>
      <c r="RE64" s="21"/>
      <c r="RF64" s="21"/>
      <c r="RG64" s="21"/>
      <c r="RH64" s="21"/>
      <c r="RI64" s="21"/>
      <c r="RJ64" s="21"/>
      <c r="RK64" s="21"/>
      <c r="RL64" s="21"/>
      <c r="RM64" s="21"/>
      <c r="RN64" s="21"/>
      <c r="RO64" s="21"/>
      <c r="RP64" s="21"/>
      <c r="RQ64" s="21"/>
      <c r="RR64" s="21"/>
      <c r="RS64" s="21"/>
      <c r="RT64" s="21"/>
      <c r="RU64" s="21"/>
      <c r="RV64" s="21"/>
      <c r="RW64" s="21"/>
      <c r="RX64" s="21"/>
      <c r="RY64" s="21"/>
      <c r="RZ64" s="21"/>
      <c r="SA64" s="21"/>
      <c r="SB64" s="21"/>
      <c r="SC64" s="21"/>
      <c r="SD64" s="21"/>
      <c r="SE64" s="21"/>
      <c r="SF64" s="21"/>
      <c r="SG64" s="21"/>
      <c r="SH64" s="21"/>
      <c r="SI64" s="21"/>
      <c r="SJ64" s="21"/>
      <c r="SK64" s="21"/>
      <c r="SL64" s="21"/>
      <c r="SM64" s="21"/>
      <c r="SN64" s="21"/>
    </row>
    <row r="65" spans="1:508" s="20" customFormat="1" ht="37.5" hidden="1" customHeight="1" x14ac:dyDescent="0.25">
      <c r="A65" s="85" t="s">
        <v>605</v>
      </c>
      <c r="B65" s="85">
        <v>8775</v>
      </c>
      <c r="C65" s="85" t="s">
        <v>92</v>
      </c>
      <c r="D65" s="79" t="s">
        <v>606</v>
      </c>
      <c r="E65" s="203"/>
      <c r="F65" s="83"/>
      <c r="G65" s="83"/>
      <c r="H65" s="203"/>
      <c r="I65" s="203"/>
      <c r="J65" s="203"/>
      <c r="K65" s="196" t="e">
        <f t="shared" si="6"/>
        <v>#DIV/0!</v>
      </c>
      <c r="L65" s="203">
        <f t="shared" si="11"/>
        <v>0</v>
      </c>
      <c r="M65" s="83"/>
      <c r="N65" s="83"/>
      <c r="O65" s="83"/>
      <c r="P65" s="83"/>
      <c r="Q65" s="83"/>
      <c r="R65" s="216">
        <f t="shared" si="12"/>
        <v>0</v>
      </c>
      <c r="S65" s="216"/>
      <c r="T65" s="216"/>
      <c r="U65" s="216"/>
      <c r="V65" s="216"/>
      <c r="W65" s="216"/>
      <c r="X65" s="168" t="e">
        <f t="shared" si="10"/>
        <v>#DIV/0!</v>
      </c>
      <c r="Y65" s="216">
        <f t="shared" si="4"/>
        <v>0</v>
      </c>
      <c r="Z65" s="23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  <c r="KZ65" s="21"/>
      <c r="LA65" s="21"/>
      <c r="LB65" s="21"/>
      <c r="LC65" s="21"/>
      <c r="LD65" s="21"/>
      <c r="LE65" s="21"/>
      <c r="LF65" s="21"/>
      <c r="LG65" s="21"/>
      <c r="LH65" s="21"/>
      <c r="LI65" s="21"/>
      <c r="LJ65" s="21"/>
      <c r="LK65" s="21"/>
      <c r="LL65" s="21"/>
      <c r="LM65" s="21"/>
      <c r="LN65" s="21"/>
      <c r="LO65" s="21"/>
      <c r="LP65" s="21"/>
      <c r="LQ65" s="21"/>
      <c r="LR65" s="21"/>
      <c r="LS65" s="21"/>
      <c r="LT65" s="21"/>
      <c r="LU65" s="21"/>
      <c r="LV65" s="21"/>
      <c r="LW65" s="21"/>
      <c r="LX65" s="21"/>
      <c r="LY65" s="21"/>
      <c r="LZ65" s="21"/>
      <c r="MA65" s="21"/>
      <c r="MB65" s="21"/>
      <c r="MC65" s="21"/>
      <c r="MD65" s="21"/>
      <c r="ME65" s="21"/>
      <c r="MF65" s="21"/>
      <c r="MG65" s="21"/>
      <c r="MH65" s="21"/>
      <c r="MI65" s="21"/>
      <c r="MJ65" s="21"/>
      <c r="MK65" s="21"/>
      <c r="ML65" s="21"/>
      <c r="MM65" s="21"/>
      <c r="MN65" s="21"/>
      <c r="MO65" s="21"/>
      <c r="MP65" s="21"/>
      <c r="MQ65" s="21"/>
      <c r="MR65" s="21"/>
      <c r="MS65" s="21"/>
      <c r="MT65" s="21"/>
      <c r="MU65" s="21"/>
      <c r="MV65" s="21"/>
      <c r="MW65" s="21"/>
      <c r="MX65" s="21"/>
      <c r="MY65" s="21"/>
      <c r="MZ65" s="21"/>
      <c r="NA65" s="21"/>
      <c r="NB65" s="21"/>
      <c r="NC65" s="21"/>
      <c r="ND65" s="21"/>
      <c r="NE65" s="21"/>
      <c r="NF65" s="21"/>
      <c r="NG65" s="21"/>
      <c r="NH65" s="21"/>
      <c r="NI65" s="21"/>
      <c r="NJ65" s="21"/>
      <c r="NK65" s="21"/>
      <c r="NL65" s="21"/>
      <c r="NM65" s="21"/>
      <c r="NN65" s="21"/>
      <c r="NO65" s="21"/>
      <c r="NP65" s="21"/>
      <c r="NQ65" s="21"/>
      <c r="NR65" s="21"/>
      <c r="NS65" s="21"/>
      <c r="NT65" s="21"/>
      <c r="NU65" s="21"/>
      <c r="NV65" s="21"/>
      <c r="NW65" s="21"/>
      <c r="NX65" s="21"/>
      <c r="NY65" s="21"/>
      <c r="NZ65" s="21"/>
      <c r="OA65" s="21"/>
      <c r="OB65" s="21"/>
      <c r="OC65" s="21"/>
      <c r="OD65" s="21"/>
      <c r="OE65" s="21"/>
      <c r="OF65" s="21"/>
      <c r="OG65" s="21"/>
      <c r="OH65" s="21"/>
      <c r="OI65" s="21"/>
      <c r="OJ65" s="21"/>
      <c r="OK65" s="21"/>
      <c r="OL65" s="21"/>
      <c r="OM65" s="21"/>
      <c r="ON65" s="21"/>
      <c r="OO65" s="21"/>
      <c r="OP65" s="21"/>
      <c r="OQ65" s="21"/>
      <c r="OR65" s="21"/>
      <c r="OS65" s="21"/>
      <c r="OT65" s="21"/>
      <c r="OU65" s="21"/>
      <c r="OV65" s="21"/>
      <c r="OW65" s="21"/>
      <c r="OX65" s="21"/>
      <c r="OY65" s="21"/>
      <c r="OZ65" s="21"/>
      <c r="PA65" s="21"/>
      <c r="PB65" s="21"/>
      <c r="PC65" s="21"/>
      <c r="PD65" s="21"/>
      <c r="PE65" s="21"/>
      <c r="PF65" s="21"/>
      <c r="PG65" s="21"/>
      <c r="PH65" s="21"/>
      <c r="PI65" s="21"/>
      <c r="PJ65" s="21"/>
      <c r="PK65" s="21"/>
      <c r="PL65" s="21"/>
      <c r="PM65" s="21"/>
      <c r="PN65" s="21"/>
      <c r="PO65" s="21"/>
      <c r="PP65" s="21"/>
      <c r="PQ65" s="21"/>
      <c r="PR65" s="21"/>
      <c r="PS65" s="21"/>
      <c r="PT65" s="21"/>
      <c r="PU65" s="21"/>
      <c r="PV65" s="21"/>
      <c r="PW65" s="21"/>
      <c r="PX65" s="21"/>
      <c r="PY65" s="21"/>
      <c r="PZ65" s="21"/>
      <c r="QA65" s="21"/>
      <c r="QB65" s="21"/>
      <c r="QC65" s="21"/>
      <c r="QD65" s="21"/>
      <c r="QE65" s="21"/>
      <c r="QF65" s="21"/>
      <c r="QG65" s="21"/>
      <c r="QH65" s="21"/>
      <c r="QI65" s="21"/>
      <c r="QJ65" s="21"/>
      <c r="QK65" s="21"/>
      <c r="QL65" s="21"/>
      <c r="QM65" s="21"/>
      <c r="QN65" s="21"/>
      <c r="QO65" s="21"/>
      <c r="QP65" s="21"/>
      <c r="QQ65" s="21"/>
      <c r="QR65" s="21"/>
      <c r="QS65" s="21"/>
      <c r="QT65" s="21"/>
      <c r="QU65" s="21"/>
      <c r="QV65" s="21"/>
      <c r="QW65" s="21"/>
      <c r="QX65" s="21"/>
      <c r="QY65" s="21"/>
      <c r="QZ65" s="21"/>
      <c r="RA65" s="21"/>
      <c r="RB65" s="21"/>
      <c r="RC65" s="21"/>
      <c r="RD65" s="21"/>
      <c r="RE65" s="21"/>
      <c r="RF65" s="21"/>
      <c r="RG65" s="21"/>
      <c r="RH65" s="21"/>
      <c r="RI65" s="21"/>
      <c r="RJ65" s="21"/>
      <c r="RK65" s="21"/>
      <c r="RL65" s="21"/>
      <c r="RM65" s="21"/>
      <c r="RN65" s="21"/>
      <c r="RO65" s="21"/>
      <c r="RP65" s="21"/>
      <c r="RQ65" s="21"/>
      <c r="RR65" s="21"/>
      <c r="RS65" s="21"/>
      <c r="RT65" s="21"/>
      <c r="RU65" s="21"/>
      <c r="RV65" s="21"/>
      <c r="RW65" s="21"/>
      <c r="RX65" s="21"/>
      <c r="RY65" s="21"/>
      <c r="RZ65" s="21"/>
      <c r="SA65" s="21"/>
      <c r="SB65" s="21"/>
      <c r="SC65" s="21"/>
      <c r="SD65" s="21"/>
      <c r="SE65" s="21"/>
      <c r="SF65" s="21"/>
      <c r="SG65" s="21"/>
      <c r="SH65" s="21"/>
      <c r="SI65" s="21"/>
      <c r="SJ65" s="21"/>
      <c r="SK65" s="21"/>
      <c r="SL65" s="21"/>
      <c r="SM65" s="21"/>
      <c r="SN65" s="21"/>
    </row>
    <row r="66" spans="1:508" s="20" customFormat="1" ht="26.25" hidden="1" customHeight="1" x14ac:dyDescent="0.25">
      <c r="A66" s="85" t="s">
        <v>580</v>
      </c>
      <c r="B66" s="85">
        <v>9770</v>
      </c>
      <c r="C66" s="85" t="s">
        <v>45</v>
      </c>
      <c r="D66" s="79" t="s">
        <v>355</v>
      </c>
      <c r="E66" s="203"/>
      <c r="F66" s="83"/>
      <c r="G66" s="83"/>
      <c r="H66" s="203"/>
      <c r="I66" s="203"/>
      <c r="J66" s="203"/>
      <c r="K66" s="196" t="e">
        <f t="shared" si="6"/>
        <v>#DIV/0!</v>
      </c>
      <c r="L66" s="203">
        <f t="shared" si="11"/>
        <v>0</v>
      </c>
      <c r="M66" s="83"/>
      <c r="N66" s="83"/>
      <c r="O66" s="83"/>
      <c r="P66" s="83"/>
      <c r="Q66" s="83"/>
      <c r="R66" s="216">
        <f t="shared" si="12"/>
        <v>0</v>
      </c>
      <c r="S66" s="216"/>
      <c r="T66" s="216"/>
      <c r="U66" s="216"/>
      <c r="V66" s="216"/>
      <c r="W66" s="216"/>
      <c r="X66" s="168" t="e">
        <f t="shared" si="10"/>
        <v>#DIV/0!</v>
      </c>
      <c r="Y66" s="216">
        <f t="shared" si="4"/>
        <v>0</v>
      </c>
      <c r="Z66" s="23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  <c r="IW66" s="21"/>
      <c r="IX66" s="21"/>
      <c r="IY66" s="21"/>
      <c r="IZ66" s="21"/>
      <c r="JA66" s="21"/>
      <c r="JB66" s="21"/>
      <c r="JC66" s="21"/>
      <c r="JD66" s="21"/>
      <c r="JE66" s="21"/>
      <c r="JF66" s="21"/>
      <c r="JG66" s="21"/>
      <c r="JH66" s="21"/>
      <c r="JI66" s="21"/>
      <c r="JJ66" s="21"/>
      <c r="JK66" s="21"/>
      <c r="JL66" s="21"/>
      <c r="JM66" s="21"/>
      <c r="JN66" s="21"/>
      <c r="JO66" s="21"/>
      <c r="JP66" s="21"/>
      <c r="JQ66" s="21"/>
      <c r="JR66" s="21"/>
      <c r="JS66" s="21"/>
      <c r="JT66" s="21"/>
      <c r="JU66" s="21"/>
      <c r="JV66" s="21"/>
      <c r="JW66" s="21"/>
      <c r="JX66" s="21"/>
      <c r="JY66" s="21"/>
      <c r="JZ66" s="21"/>
      <c r="KA66" s="21"/>
      <c r="KB66" s="21"/>
      <c r="KC66" s="21"/>
      <c r="KD66" s="21"/>
      <c r="KE66" s="21"/>
      <c r="KF66" s="21"/>
      <c r="KG66" s="21"/>
      <c r="KH66" s="21"/>
      <c r="KI66" s="21"/>
      <c r="KJ66" s="21"/>
      <c r="KK66" s="21"/>
      <c r="KL66" s="21"/>
      <c r="KM66" s="21"/>
      <c r="KN66" s="21"/>
      <c r="KO66" s="21"/>
      <c r="KP66" s="21"/>
      <c r="KQ66" s="21"/>
      <c r="KR66" s="21"/>
      <c r="KS66" s="21"/>
      <c r="KT66" s="21"/>
      <c r="KU66" s="21"/>
      <c r="KV66" s="21"/>
      <c r="KW66" s="21"/>
      <c r="KX66" s="21"/>
      <c r="KY66" s="21"/>
      <c r="KZ66" s="21"/>
      <c r="LA66" s="21"/>
      <c r="LB66" s="21"/>
      <c r="LC66" s="21"/>
      <c r="LD66" s="21"/>
      <c r="LE66" s="21"/>
      <c r="LF66" s="21"/>
      <c r="LG66" s="21"/>
      <c r="LH66" s="21"/>
      <c r="LI66" s="21"/>
      <c r="LJ66" s="21"/>
      <c r="LK66" s="21"/>
      <c r="LL66" s="21"/>
      <c r="LM66" s="21"/>
      <c r="LN66" s="21"/>
      <c r="LO66" s="21"/>
      <c r="LP66" s="21"/>
      <c r="LQ66" s="21"/>
      <c r="LR66" s="21"/>
      <c r="LS66" s="21"/>
      <c r="LT66" s="21"/>
      <c r="LU66" s="21"/>
      <c r="LV66" s="21"/>
      <c r="LW66" s="21"/>
      <c r="LX66" s="21"/>
      <c r="LY66" s="21"/>
      <c r="LZ66" s="21"/>
      <c r="MA66" s="21"/>
      <c r="MB66" s="21"/>
      <c r="MC66" s="21"/>
      <c r="MD66" s="21"/>
      <c r="ME66" s="21"/>
      <c r="MF66" s="21"/>
      <c r="MG66" s="21"/>
      <c r="MH66" s="21"/>
      <c r="MI66" s="21"/>
      <c r="MJ66" s="21"/>
      <c r="MK66" s="21"/>
      <c r="ML66" s="21"/>
      <c r="MM66" s="21"/>
      <c r="MN66" s="21"/>
      <c r="MO66" s="21"/>
      <c r="MP66" s="21"/>
      <c r="MQ66" s="21"/>
      <c r="MR66" s="21"/>
      <c r="MS66" s="21"/>
      <c r="MT66" s="21"/>
      <c r="MU66" s="21"/>
      <c r="MV66" s="21"/>
      <c r="MW66" s="21"/>
      <c r="MX66" s="21"/>
      <c r="MY66" s="21"/>
      <c r="MZ66" s="21"/>
      <c r="NA66" s="21"/>
      <c r="NB66" s="21"/>
      <c r="NC66" s="21"/>
      <c r="ND66" s="21"/>
      <c r="NE66" s="21"/>
      <c r="NF66" s="21"/>
      <c r="NG66" s="21"/>
      <c r="NH66" s="21"/>
      <c r="NI66" s="21"/>
      <c r="NJ66" s="21"/>
      <c r="NK66" s="21"/>
      <c r="NL66" s="21"/>
      <c r="NM66" s="21"/>
      <c r="NN66" s="21"/>
      <c r="NO66" s="21"/>
      <c r="NP66" s="21"/>
      <c r="NQ66" s="21"/>
      <c r="NR66" s="21"/>
      <c r="NS66" s="21"/>
      <c r="NT66" s="21"/>
      <c r="NU66" s="21"/>
      <c r="NV66" s="21"/>
      <c r="NW66" s="21"/>
      <c r="NX66" s="21"/>
      <c r="NY66" s="21"/>
      <c r="NZ66" s="21"/>
      <c r="OA66" s="21"/>
      <c r="OB66" s="21"/>
      <c r="OC66" s="21"/>
      <c r="OD66" s="21"/>
      <c r="OE66" s="21"/>
      <c r="OF66" s="21"/>
      <c r="OG66" s="21"/>
      <c r="OH66" s="21"/>
      <c r="OI66" s="21"/>
      <c r="OJ66" s="21"/>
      <c r="OK66" s="21"/>
      <c r="OL66" s="21"/>
      <c r="OM66" s="21"/>
      <c r="ON66" s="21"/>
      <c r="OO66" s="21"/>
      <c r="OP66" s="21"/>
      <c r="OQ66" s="21"/>
      <c r="OR66" s="21"/>
      <c r="OS66" s="21"/>
      <c r="OT66" s="21"/>
      <c r="OU66" s="21"/>
      <c r="OV66" s="21"/>
      <c r="OW66" s="21"/>
      <c r="OX66" s="21"/>
      <c r="OY66" s="21"/>
      <c r="OZ66" s="21"/>
      <c r="PA66" s="21"/>
      <c r="PB66" s="21"/>
      <c r="PC66" s="21"/>
      <c r="PD66" s="21"/>
      <c r="PE66" s="21"/>
      <c r="PF66" s="21"/>
      <c r="PG66" s="21"/>
      <c r="PH66" s="21"/>
      <c r="PI66" s="21"/>
      <c r="PJ66" s="21"/>
      <c r="PK66" s="21"/>
      <c r="PL66" s="21"/>
      <c r="PM66" s="21"/>
      <c r="PN66" s="21"/>
      <c r="PO66" s="21"/>
      <c r="PP66" s="21"/>
      <c r="PQ66" s="21"/>
      <c r="PR66" s="21"/>
      <c r="PS66" s="21"/>
      <c r="PT66" s="21"/>
      <c r="PU66" s="21"/>
      <c r="PV66" s="21"/>
      <c r="PW66" s="21"/>
      <c r="PX66" s="21"/>
      <c r="PY66" s="21"/>
      <c r="PZ66" s="21"/>
      <c r="QA66" s="21"/>
      <c r="QB66" s="21"/>
      <c r="QC66" s="21"/>
      <c r="QD66" s="21"/>
      <c r="QE66" s="21"/>
      <c r="QF66" s="21"/>
      <c r="QG66" s="21"/>
      <c r="QH66" s="21"/>
      <c r="QI66" s="21"/>
      <c r="QJ66" s="21"/>
      <c r="QK66" s="21"/>
      <c r="QL66" s="21"/>
      <c r="QM66" s="21"/>
      <c r="QN66" s="21"/>
      <c r="QO66" s="21"/>
      <c r="QP66" s="21"/>
      <c r="QQ66" s="21"/>
      <c r="QR66" s="21"/>
      <c r="QS66" s="21"/>
      <c r="QT66" s="21"/>
      <c r="QU66" s="21"/>
      <c r="QV66" s="21"/>
      <c r="QW66" s="21"/>
      <c r="QX66" s="21"/>
      <c r="QY66" s="21"/>
      <c r="QZ66" s="21"/>
      <c r="RA66" s="21"/>
      <c r="RB66" s="21"/>
      <c r="RC66" s="21"/>
      <c r="RD66" s="21"/>
      <c r="RE66" s="21"/>
      <c r="RF66" s="21"/>
      <c r="RG66" s="21"/>
      <c r="RH66" s="21"/>
      <c r="RI66" s="21"/>
      <c r="RJ66" s="21"/>
      <c r="RK66" s="21"/>
      <c r="RL66" s="21"/>
      <c r="RM66" s="21"/>
      <c r="RN66" s="21"/>
      <c r="RO66" s="21"/>
      <c r="RP66" s="21"/>
      <c r="RQ66" s="21"/>
      <c r="RR66" s="21"/>
      <c r="RS66" s="21"/>
      <c r="RT66" s="21"/>
      <c r="RU66" s="21"/>
      <c r="RV66" s="21"/>
      <c r="RW66" s="21"/>
      <c r="RX66" s="21"/>
      <c r="RY66" s="21"/>
      <c r="RZ66" s="21"/>
      <c r="SA66" s="21"/>
      <c r="SB66" s="21"/>
      <c r="SC66" s="21"/>
      <c r="SD66" s="21"/>
      <c r="SE66" s="21"/>
      <c r="SF66" s="21"/>
      <c r="SG66" s="21"/>
      <c r="SH66" s="21"/>
      <c r="SI66" s="21"/>
      <c r="SJ66" s="21"/>
      <c r="SK66" s="21"/>
      <c r="SL66" s="21"/>
      <c r="SM66" s="21"/>
      <c r="SN66" s="21"/>
    </row>
    <row r="67" spans="1:508" s="20" customFormat="1" ht="47.25" x14ac:dyDescent="0.25">
      <c r="A67" s="85" t="s">
        <v>378</v>
      </c>
      <c r="B67" s="85">
        <v>9800</v>
      </c>
      <c r="C67" s="85" t="s">
        <v>45</v>
      </c>
      <c r="D67" s="79" t="s">
        <v>365</v>
      </c>
      <c r="E67" s="203">
        <v>29604486</v>
      </c>
      <c r="F67" s="83"/>
      <c r="G67" s="83"/>
      <c r="H67" s="203">
        <v>10071025</v>
      </c>
      <c r="I67" s="203"/>
      <c r="J67" s="203"/>
      <c r="K67" s="196">
        <f t="shared" si="6"/>
        <v>34.018577454781685</v>
      </c>
      <c r="L67" s="203">
        <f t="shared" si="11"/>
        <v>32440450</v>
      </c>
      <c r="M67" s="83">
        <v>32440450</v>
      </c>
      <c r="N67" s="83"/>
      <c r="O67" s="83"/>
      <c r="P67" s="83"/>
      <c r="Q67" s="83">
        <v>32440450</v>
      </c>
      <c r="R67" s="216">
        <f t="shared" si="12"/>
        <v>24874000</v>
      </c>
      <c r="S67" s="216">
        <v>24874000</v>
      </c>
      <c r="T67" s="216"/>
      <c r="U67" s="216"/>
      <c r="V67" s="216"/>
      <c r="W67" s="216">
        <v>24874000</v>
      </c>
      <c r="X67" s="168">
        <f t="shared" si="10"/>
        <v>76.675878417222947</v>
      </c>
      <c r="Y67" s="216">
        <f t="shared" si="4"/>
        <v>34945025</v>
      </c>
      <c r="Z67" s="23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  <c r="IW67" s="21"/>
      <c r="IX67" s="21"/>
      <c r="IY67" s="21"/>
      <c r="IZ67" s="21"/>
      <c r="JA67" s="21"/>
      <c r="JB67" s="21"/>
      <c r="JC67" s="21"/>
      <c r="JD67" s="21"/>
      <c r="JE67" s="21"/>
      <c r="JF67" s="21"/>
      <c r="JG67" s="21"/>
      <c r="JH67" s="21"/>
      <c r="JI67" s="21"/>
      <c r="JJ67" s="21"/>
      <c r="JK67" s="21"/>
      <c r="JL67" s="21"/>
      <c r="JM67" s="21"/>
      <c r="JN67" s="21"/>
      <c r="JO67" s="21"/>
      <c r="JP67" s="21"/>
      <c r="JQ67" s="21"/>
      <c r="JR67" s="21"/>
      <c r="JS67" s="21"/>
      <c r="JT67" s="21"/>
      <c r="JU67" s="21"/>
      <c r="JV67" s="21"/>
      <c r="JW67" s="21"/>
      <c r="JX67" s="21"/>
      <c r="JY67" s="21"/>
      <c r="JZ67" s="21"/>
      <c r="KA67" s="21"/>
      <c r="KB67" s="21"/>
      <c r="KC67" s="21"/>
      <c r="KD67" s="21"/>
      <c r="KE67" s="21"/>
      <c r="KF67" s="21"/>
      <c r="KG67" s="21"/>
      <c r="KH67" s="21"/>
      <c r="KI67" s="21"/>
      <c r="KJ67" s="21"/>
      <c r="KK67" s="21"/>
      <c r="KL67" s="21"/>
      <c r="KM67" s="21"/>
      <c r="KN67" s="21"/>
      <c r="KO67" s="21"/>
      <c r="KP67" s="21"/>
      <c r="KQ67" s="21"/>
      <c r="KR67" s="21"/>
      <c r="KS67" s="21"/>
      <c r="KT67" s="21"/>
      <c r="KU67" s="21"/>
      <c r="KV67" s="21"/>
      <c r="KW67" s="21"/>
      <c r="KX67" s="21"/>
      <c r="KY67" s="21"/>
      <c r="KZ67" s="21"/>
      <c r="LA67" s="21"/>
      <c r="LB67" s="21"/>
      <c r="LC67" s="21"/>
      <c r="LD67" s="21"/>
      <c r="LE67" s="21"/>
      <c r="LF67" s="21"/>
      <c r="LG67" s="21"/>
      <c r="LH67" s="21"/>
      <c r="LI67" s="21"/>
      <c r="LJ67" s="21"/>
      <c r="LK67" s="21"/>
      <c r="LL67" s="21"/>
      <c r="LM67" s="21"/>
      <c r="LN67" s="21"/>
      <c r="LO67" s="21"/>
      <c r="LP67" s="21"/>
      <c r="LQ67" s="21"/>
      <c r="LR67" s="21"/>
      <c r="LS67" s="21"/>
      <c r="LT67" s="21"/>
      <c r="LU67" s="21"/>
      <c r="LV67" s="21"/>
      <c r="LW67" s="21"/>
      <c r="LX67" s="21"/>
      <c r="LY67" s="21"/>
      <c r="LZ67" s="21"/>
      <c r="MA67" s="21"/>
      <c r="MB67" s="21"/>
      <c r="MC67" s="21"/>
      <c r="MD67" s="21"/>
      <c r="ME67" s="21"/>
      <c r="MF67" s="21"/>
      <c r="MG67" s="21"/>
      <c r="MH67" s="21"/>
      <c r="MI67" s="21"/>
      <c r="MJ67" s="21"/>
      <c r="MK67" s="21"/>
      <c r="ML67" s="21"/>
      <c r="MM67" s="21"/>
      <c r="MN67" s="21"/>
      <c r="MO67" s="21"/>
      <c r="MP67" s="21"/>
      <c r="MQ67" s="21"/>
      <c r="MR67" s="21"/>
      <c r="MS67" s="21"/>
      <c r="MT67" s="21"/>
      <c r="MU67" s="21"/>
      <c r="MV67" s="21"/>
      <c r="MW67" s="21"/>
      <c r="MX67" s="21"/>
      <c r="MY67" s="21"/>
      <c r="MZ67" s="21"/>
      <c r="NA67" s="21"/>
      <c r="NB67" s="21"/>
      <c r="NC67" s="21"/>
      <c r="ND67" s="21"/>
      <c r="NE67" s="21"/>
      <c r="NF67" s="21"/>
      <c r="NG67" s="21"/>
      <c r="NH67" s="21"/>
      <c r="NI67" s="21"/>
      <c r="NJ67" s="21"/>
      <c r="NK67" s="21"/>
      <c r="NL67" s="21"/>
      <c r="NM67" s="21"/>
      <c r="NN67" s="21"/>
      <c r="NO67" s="21"/>
      <c r="NP67" s="21"/>
      <c r="NQ67" s="21"/>
      <c r="NR67" s="21"/>
      <c r="NS67" s="21"/>
      <c r="NT67" s="21"/>
      <c r="NU67" s="21"/>
      <c r="NV67" s="21"/>
      <c r="NW67" s="21"/>
      <c r="NX67" s="21"/>
      <c r="NY67" s="21"/>
      <c r="NZ67" s="21"/>
      <c r="OA67" s="21"/>
      <c r="OB67" s="21"/>
      <c r="OC67" s="21"/>
      <c r="OD67" s="21"/>
      <c r="OE67" s="21"/>
      <c r="OF67" s="21"/>
      <c r="OG67" s="21"/>
      <c r="OH67" s="21"/>
      <c r="OI67" s="21"/>
      <c r="OJ67" s="21"/>
      <c r="OK67" s="21"/>
      <c r="OL67" s="21"/>
      <c r="OM67" s="21"/>
      <c r="ON67" s="21"/>
      <c r="OO67" s="21"/>
      <c r="OP67" s="21"/>
      <c r="OQ67" s="21"/>
      <c r="OR67" s="21"/>
      <c r="OS67" s="21"/>
      <c r="OT67" s="21"/>
      <c r="OU67" s="21"/>
      <c r="OV67" s="21"/>
      <c r="OW67" s="21"/>
      <c r="OX67" s="21"/>
      <c r="OY67" s="21"/>
      <c r="OZ67" s="21"/>
      <c r="PA67" s="21"/>
      <c r="PB67" s="21"/>
      <c r="PC67" s="21"/>
      <c r="PD67" s="21"/>
      <c r="PE67" s="21"/>
      <c r="PF67" s="21"/>
      <c r="PG67" s="21"/>
      <c r="PH67" s="21"/>
      <c r="PI67" s="21"/>
      <c r="PJ67" s="21"/>
      <c r="PK67" s="21"/>
      <c r="PL67" s="21"/>
      <c r="PM67" s="21"/>
      <c r="PN67" s="21"/>
      <c r="PO67" s="21"/>
      <c r="PP67" s="21"/>
      <c r="PQ67" s="21"/>
      <c r="PR67" s="21"/>
      <c r="PS67" s="21"/>
      <c r="PT67" s="21"/>
      <c r="PU67" s="21"/>
      <c r="PV67" s="21"/>
      <c r="PW67" s="21"/>
      <c r="PX67" s="21"/>
      <c r="PY67" s="21"/>
      <c r="PZ67" s="21"/>
      <c r="QA67" s="21"/>
      <c r="QB67" s="21"/>
      <c r="QC67" s="21"/>
      <c r="QD67" s="21"/>
      <c r="QE67" s="21"/>
      <c r="QF67" s="21"/>
      <c r="QG67" s="21"/>
      <c r="QH67" s="21"/>
      <c r="QI67" s="21"/>
      <c r="QJ67" s="21"/>
      <c r="QK67" s="21"/>
      <c r="QL67" s="21"/>
      <c r="QM67" s="21"/>
      <c r="QN67" s="21"/>
      <c r="QO67" s="21"/>
      <c r="QP67" s="21"/>
      <c r="QQ67" s="21"/>
      <c r="QR67" s="21"/>
      <c r="QS67" s="21"/>
      <c r="QT67" s="21"/>
      <c r="QU67" s="21"/>
      <c r="QV67" s="21"/>
      <c r="QW67" s="21"/>
      <c r="QX67" s="21"/>
      <c r="QY67" s="21"/>
      <c r="QZ67" s="21"/>
      <c r="RA67" s="21"/>
      <c r="RB67" s="21"/>
      <c r="RC67" s="21"/>
      <c r="RD67" s="21"/>
      <c r="RE67" s="21"/>
      <c r="RF67" s="21"/>
      <c r="RG67" s="21"/>
      <c r="RH67" s="21"/>
      <c r="RI67" s="21"/>
      <c r="RJ67" s="21"/>
      <c r="RK67" s="21"/>
      <c r="RL67" s="21"/>
      <c r="RM67" s="21"/>
      <c r="RN67" s="21"/>
      <c r="RO67" s="21"/>
      <c r="RP67" s="21"/>
      <c r="RQ67" s="21"/>
      <c r="RR67" s="21"/>
      <c r="RS67" s="21"/>
      <c r="RT67" s="21"/>
      <c r="RU67" s="21"/>
      <c r="RV67" s="21"/>
      <c r="RW67" s="21"/>
      <c r="RX67" s="21"/>
      <c r="RY67" s="21"/>
      <c r="RZ67" s="21"/>
      <c r="SA67" s="21"/>
      <c r="SB67" s="21"/>
      <c r="SC67" s="21"/>
      <c r="SD67" s="21"/>
      <c r="SE67" s="21"/>
      <c r="SF67" s="21"/>
      <c r="SG67" s="21"/>
      <c r="SH67" s="21"/>
      <c r="SI67" s="21"/>
      <c r="SJ67" s="21"/>
      <c r="SK67" s="21"/>
      <c r="SL67" s="21"/>
      <c r="SM67" s="21"/>
      <c r="SN67" s="21"/>
    </row>
    <row r="68" spans="1:508" s="24" customFormat="1" ht="36" customHeight="1" x14ac:dyDescent="0.25">
      <c r="A68" s="88" t="s">
        <v>164</v>
      </c>
      <c r="B68" s="88"/>
      <c r="C68" s="88"/>
      <c r="D68" s="13" t="s">
        <v>25</v>
      </c>
      <c r="E68" s="201">
        <f>E69</f>
        <v>1325374839.9400001</v>
      </c>
      <c r="F68" s="80">
        <f t="shared" ref="F68:W68" si="14">F69</f>
        <v>893753878</v>
      </c>
      <c r="G68" s="80">
        <f t="shared" si="14"/>
        <v>134897100</v>
      </c>
      <c r="H68" s="201">
        <f t="shared" si="14"/>
        <v>292174426.83999997</v>
      </c>
      <c r="I68" s="201">
        <f t="shared" si="14"/>
        <v>200568646.91000003</v>
      </c>
      <c r="J68" s="201">
        <f t="shared" si="14"/>
        <v>37447389.209999993</v>
      </c>
      <c r="K68" s="186">
        <f t="shared" si="6"/>
        <v>22.044663746086108</v>
      </c>
      <c r="L68" s="201">
        <f t="shared" si="14"/>
        <v>243034399</v>
      </c>
      <c r="M68" s="80">
        <f t="shared" si="14"/>
        <v>151311621</v>
      </c>
      <c r="N68" s="80">
        <f t="shared" si="14"/>
        <v>91437298</v>
      </c>
      <c r="O68" s="80">
        <f t="shared" si="14"/>
        <v>6365502</v>
      </c>
      <c r="P68" s="80">
        <f t="shared" si="14"/>
        <v>6456855</v>
      </c>
      <c r="Q68" s="80">
        <f t="shared" si="14"/>
        <v>151597101</v>
      </c>
      <c r="R68" s="201">
        <f t="shared" si="14"/>
        <v>22872727.069999997</v>
      </c>
      <c r="S68" s="201">
        <f t="shared" si="14"/>
        <v>2831776.14</v>
      </c>
      <c r="T68" s="201">
        <f t="shared" si="14"/>
        <v>14682963.039999997</v>
      </c>
      <c r="U68" s="201">
        <f t="shared" si="14"/>
        <v>1113377.33</v>
      </c>
      <c r="V68" s="201">
        <f t="shared" si="14"/>
        <v>838957.73</v>
      </c>
      <c r="W68" s="201">
        <f t="shared" si="14"/>
        <v>8189764.0300000003</v>
      </c>
      <c r="X68" s="137">
        <f t="shared" si="10"/>
        <v>9.411312622457201</v>
      </c>
      <c r="Y68" s="201">
        <f t="shared" si="4"/>
        <v>315047153.90999997</v>
      </c>
      <c r="Z68" s="231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  <c r="IW68" s="29"/>
      <c r="IX68" s="29"/>
      <c r="IY68" s="29"/>
      <c r="IZ68" s="29"/>
      <c r="JA68" s="29"/>
      <c r="JB68" s="29"/>
      <c r="JC68" s="29"/>
      <c r="JD68" s="29"/>
      <c r="JE68" s="29"/>
      <c r="JF68" s="29"/>
      <c r="JG68" s="29"/>
      <c r="JH68" s="29"/>
      <c r="JI68" s="29"/>
      <c r="JJ68" s="29"/>
      <c r="JK68" s="29"/>
      <c r="JL68" s="29"/>
      <c r="JM68" s="29"/>
      <c r="JN68" s="29"/>
      <c r="JO68" s="29"/>
      <c r="JP68" s="29"/>
      <c r="JQ68" s="29"/>
      <c r="JR68" s="29"/>
      <c r="JS68" s="29"/>
      <c r="JT68" s="29"/>
      <c r="JU68" s="29"/>
      <c r="JV68" s="29"/>
      <c r="JW68" s="29"/>
      <c r="JX68" s="29"/>
      <c r="JY68" s="29"/>
      <c r="JZ68" s="29"/>
      <c r="KA68" s="29"/>
      <c r="KB68" s="29"/>
      <c r="KC68" s="29"/>
      <c r="KD68" s="29"/>
      <c r="KE68" s="29"/>
      <c r="KF68" s="29"/>
      <c r="KG68" s="29"/>
      <c r="KH68" s="29"/>
      <c r="KI68" s="29"/>
      <c r="KJ68" s="29"/>
      <c r="KK68" s="29"/>
      <c r="KL68" s="29"/>
      <c r="KM68" s="29"/>
      <c r="KN68" s="29"/>
      <c r="KO68" s="29"/>
      <c r="KP68" s="29"/>
      <c r="KQ68" s="29"/>
      <c r="KR68" s="29"/>
      <c r="KS68" s="29"/>
      <c r="KT68" s="29"/>
      <c r="KU68" s="29"/>
      <c r="KV68" s="29"/>
      <c r="KW68" s="29"/>
      <c r="KX68" s="29"/>
      <c r="KY68" s="29"/>
      <c r="KZ68" s="29"/>
      <c r="LA68" s="29"/>
      <c r="LB68" s="29"/>
      <c r="LC68" s="29"/>
      <c r="LD68" s="29"/>
      <c r="LE68" s="29"/>
      <c r="LF68" s="29"/>
      <c r="LG68" s="29"/>
      <c r="LH68" s="29"/>
      <c r="LI68" s="29"/>
      <c r="LJ68" s="29"/>
      <c r="LK68" s="29"/>
      <c r="LL68" s="29"/>
      <c r="LM68" s="29"/>
      <c r="LN68" s="29"/>
      <c r="LO68" s="29"/>
      <c r="LP68" s="29"/>
      <c r="LQ68" s="29"/>
      <c r="LR68" s="29"/>
      <c r="LS68" s="29"/>
      <c r="LT68" s="29"/>
      <c r="LU68" s="29"/>
      <c r="LV68" s="29"/>
      <c r="LW68" s="29"/>
      <c r="LX68" s="29"/>
      <c r="LY68" s="29"/>
      <c r="LZ68" s="29"/>
      <c r="MA68" s="29"/>
      <c r="MB68" s="29"/>
      <c r="MC68" s="29"/>
      <c r="MD68" s="29"/>
      <c r="ME68" s="29"/>
      <c r="MF68" s="29"/>
      <c r="MG68" s="29"/>
      <c r="MH68" s="29"/>
      <c r="MI68" s="29"/>
      <c r="MJ68" s="29"/>
      <c r="MK68" s="29"/>
      <c r="ML68" s="29"/>
      <c r="MM68" s="29"/>
      <c r="MN68" s="29"/>
      <c r="MO68" s="29"/>
      <c r="MP68" s="29"/>
      <c r="MQ68" s="29"/>
      <c r="MR68" s="29"/>
      <c r="MS68" s="29"/>
      <c r="MT68" s="29"/>
      <c r="MU68" s="29"/>
      <c r="MV68" s="29"/>
      <c r="MW68" s="29"/>
      <c r="MX68" s="29"/>
      <c r="MY68" s="29"/>
      <c r="MZ68" s="29"/>
      <c r="NA68" s="29"/>
      <c r="NB68" s="29"/>
      <c r="NC68" s="29"/>
      <c r="ND68" s="29"/>
      <c r="NE68" s="29"/>
      <c r="NF68" s="29"/>
      <c r="NG68" s="29"/>
      <c r="NH68" s="29"/>
      <c r="NI68" s="29"/>
      <c r="NJ68" s="29"/>
      <c r="NK68" s="29"/>
      <c r="NL68" s="29"/>
      <c r="NM68" s="29"/>
      <c r="NN68" s="29"/>
      <c r="NO68" s="29"/>
      <c r="NP68" s="29"/>
      <c r="NQ68" s="29"/>
      <c r="NR68" s="29"/>
      <c r="NS68" s="29"/>
      <c r="NT68" s="29"/>
      <c r="NU68" s="29"/>
      <c r="NV68" s="29"/>
      <c r="NW68" s="29"/>
      <c r="NX68" s="29"/>
      <c r="NY68" s="29"/>
      <c r="NZ68" s="29"/>
      <c r="OA68" s="29"/>
      <c r="OB68" s="29"/>
      <c r="OC68" s="29"/>
      <c r="OD68" s="29"/>
      <c r="OE68" s="29"/>
      <c r="OF68" s="29"/>
      <c r="OG68" s="29"/>
      <c r="OH68" s="29"/>
      <c r="OI68" s="29"/>
      <c r="OJ68" s="29"/>
      <c r="OK68" s="29"/>
      <c r="OL68" s="29"/>
      <c r="OM68" s="29"/>
      <c r="ON68" s="29"/>
      <c r="OO68" s="29"/>
      <c r="OP68" s="29"/>
      <c r="OQ68" s="29"/>
      <c r="OR68" s="29"/>
      <c r="OS68" s="29"/>
      <c r="OT68" s="29"/>
      <c r="OU68" s="29"/>
      <c r="OV68" s="29"/>
      <c r="OW68" s="29"/>
      <c r="OX68" s="29"/>
      <c r="OY68" s="29"/>
      <c r="OZ68" s="29"/>
      <c r="PA68" s="29"/>
      <c r="PB68" s="29"/>
      <c r="PC68" s="29"/>
      <c r="PD68" s="29"/>
      <c r="PE68" s="29"/>
      <c r="PF68" s="29"/>
      <c r="PG68" s="29"/>
      <c r="PH68" s="29"/>
      <c r="PI68" s="29"/>
      <c r="PJ68" s="29"/>
      <c r="PK68" s="29"/>
      <c r="PL68" s="29"/>
      <c r="PM68" s="29"/>
      <c r="PN68" s="29"/>
      <c r="PO68" s="29"/>
      <c r="PP68" s="29"/>
      <c r="PQ68" s="29"/>
      <c r="PR68" s="29"/>
      <c r="PS68" s="29"/>
      <c r="PT68" s="29"/>
      <c r="PU68" s="29"/>
      <c r="PV68" s="29"/>
      <c r="PW68" s="29"/>
      <c r="PX68" s="29"/>
      <c r="PY68" s="29"/>
      <c r="PZ68" s="29"/>
      <c r="QA68" s="29"/>
      <c r="QB68" s="29"/>
      <c r="QC68" s="29"/>
      <c r="QD68" s="29"/>
      <c r="QE68" s="29"/>
      <c r="QF68" s="29"/>
      <c r="QG68" s="29"/>
      <c r="QH68" s="29"/>
      <c r="QI68" s="29"/>
      <c r="QJ68" s="29"/>
      <c r="QK68" s="29"/>
      <c r="QL68" s="29"/>
      <c r="QM68" s="29"/>
      <c r="QN68" s="29"/>
      <c r="QO68" s="29"/>
      <c r="QP68" s="29"/>
      <c r="QQ68" s="29"/>
      <c r="QR68" s="29"/>
      <c r="QS68" s="29"/>
      <c r="QT68" s="29"/>
      <c r="QU68" s="29"/>
      <c r="QV68" s="29"/>
      <c r="QW68" s="29"/>
      <c r="QX68" s="29"/>
      <c r="QY68" s="29"/>
      <c r="QZ68" s="29"/>
      <c r="RA68" s="29"/>
      <c r="RB68" s="29"/>
      <c r="RC68" s="29"/>
      <c r="RD68" s="29"/>
      <c r="RE68" s="29"/>
      <c r="RF68" s="29"/>
      <c r="RG68" s="29"/>
      <c r="RH68" s="29"/>
      <c r="RI68" s="29"/>
      <c r="RJ68" s="29"/>
      <c r="RK68" s="29"/>
      <c r="RL68" s="29"/>
      <c r="RM68" s="29"/>
      <c r="RN68" s="29"/>
      <c r="RO68" s="29"/>
      <c r="RP68" s="29"/>
      <c r="RQ68" s="29"/>
      <c r="RR68" s="29"/>
      <c r="RS68" s="29"/>
      <c r="RT68" s="29"/>
      <c r="RU68" s="29"/>
      <c r="RV68" s="29"/>
      <c r="RW68" s="29"/>
      <c r="RX68" s="29"/>
      <c r="RY68" s="29"/>
      <c r="RZ68" s="29"/>
      <c r="SA68" s="29"/>
      <c r="SB68" s="29"/>
      <c r="SC68" s="29"/>
      <c r="SD68" s="29"/>
      <c r="SE68" s="29"/>
      <c r="SF68" s="29"/>
      <c r="SG68" s="29"/>
      <c r="SH68" s="29"/>
      <c r="SI68" s="29"/>
      <c r="SJ68" s="29"/>
      <c r="SK68" s="29"/>
      <c r="SL68" s="29"/>
      <c r="SM68" s="29"/>
      <c r="SN68" s="29"/>
    </row>
    <row r="69" spans="1:508" s="31" customFormat="1" ht="36" customHeight="1" x14ac:dyDescent="0.25">
      <c r="A69" s="89" t="s">
        <v>165</v>
      </c>
      <c r="B69" s="89"/>
      <c r="C69" s="89"/>
      <c r="D69" s="121" t="s">
        <v>500</v>
      </c>
      <c r="E69" s="202">
        <f>E82+E83+E84+E86+E87+E88+E91+E93+E95+E98+E100+E104+E105+E106+E107+E109+E110+E111+E113+E115+E117+E119+E121+E122+E123+E125+E127+E129+E131+E133+E134+E136+E137+E101+E102+E130+E132</f>
        <v>1325374839.9400001</v>
      </c>
      <c r="F69" s="82">
        <f t="shared" ref="F69:G69" si="15">F82+F83+F84+F86+F87+F88+F91+F93+F95+F98+F100+F104+F105+F106+F107+F109+F110+F111+F113+F115+F117+F119+F121+F122+F123+F125+F127+F129+F131+F133+F134+F136+F137+F101+F102+F130+F132</f>
        <v>893753878</v>
      </c>
      <c r="G69" s="82">
        <f t="shared" si="15"/>
        <v>134897100</v>
      </c>
      <c r="H69" s="202">
        <f t="shared" ref="H69:J69" si="16">H82+H83+H84+H86+H87+H88+H91+H93+H95+H98+H100+H104+H105+H106+H107+H109+H110+H111+H113+H115+H117+H119+H121+H122+H123+H125+H127+H129+H131+H133+H134+H136+H137+H101+H102+H130</f>
        <v>292174426.83999997</v>
      </c>
      <c r="I69" s="202">
        <f t="shared" si="16"/>
        <v>200568646.91000003</v>
      </c>
      <c r="J69" s="202">
        <f t="shared" si="16"/>
        <v>37447389.209999993</v>
      </c>
      <c r="K69" s="187">
        <f t="shared" si="6"/>
        <v>22.044663746086108</v>
      </c>
      <c r="L69" s="202">
        <f t="shared" ref="L69:Q69" si="17">L82+L83+L84+L86+L87+L88+L91+L93+L95+L98+L100+L104+L105+L106+L107+L109+L110+L111+L113+L115+L117+L119+L121+L122+L123+L125+L127+L129+L131+L133+L134+L136+L137+L101+L102+L130</f>
        <v>243034399</v>
      </c>
      <c r="M69" s="82">
        <f t="shared" si="17"/>
        <v>151311621</v>
      </c>
      <c r="N69" s="82">
        <f t="shared" si="17"/>
        <v>91437298</v>
      </c>
      <c r="O69" s="82">
        <f t="shared" si="17"/>
        <v>6365502</v>
      </c>
      <c r="P69" s="82">
        <f t="shared" si="17"/>
        <v>6456855</v>
      </c>
      <c r="Q69" s="82">
        <f t="shared" si="17"/>
        <v>151597101</v>
      </c>
      <c r="R69" s="202">
        <f t="shared" ref="R69:W69" si="18">R82+R83+R84+R86+R87+R88+R91+R93+R95+R98+R100+R104+R105+R106+R107+R109+R110+R111+R113+R115+R117+R119+R121+R122+R123+R125+R127+R129+R131+R133+R134+R136+R137+R101+R102</f>
        <v>22872727.069999997</v>
      </c>
      <c r="S69" s="202">
        <f t="shared" si="18"/>
        <v>2831776.14</v>
      </c>
      <c r="T69" s="202">
        <f t="shared" si="18"/>
        <v>14682963.039999997</v>
      </c>
      <c r="U69" s="202">
        <f t="shared" si="18"/>
        <v>1113377.33</v>
      </c>
      <c r="V69" s="202">
        <f t="shared" si="18"/>
        <v>838957.73</v>
      </c>
      <c r="W69" s="202">
        <f t="shared" si="18"/>
        <v>8189764.0300000003</v>
      </c>
      <c r="X69" s="158">
        <f t="shared" si="10"/>
        <v>9.411312622457201</v>
      </c>
      <c r="Y69" s="202">
        <f t="shared" si="4"/>
        <v>315047153.90999997</v>
      </c>
      <c r="Z69" s="231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  <c r="IW69" s="30"/>
      <c r="IX69" s="30"/>
      <c r="IY69" s="30"/>
      <c r="IZ69" s="30"/>
      <c r="JA69" s="30"/>
      <c r="JB69" s="30"/>
      <c r="JC69" s="30"/>
      <c r="JD69" s="30"/>
      <c r="JE69" s="30"/>
      <c r="JF69" s="30"/>
      <c r="JG69" s="30"/>
      <c r="JH69" s="30"/>
      <c r="JI69" s="30"/>
      <c r="JJ69" s="30"/>
      <c r="JK69" s="30"/>
      <c r="JL69" s="30"/>
      <c r="JM69" s="30"/>
      <c r="JN69" s="30"/>
      <c r="JO69" s="30"/>
      <c r="JP69" s="30"/>
      <c r="JQ69" s="30"/>
      <c r="JR69" s="30"/>
      <c r="JS69" s="30"/>
      <c r="JT69" s="30"/>
      <c r="JU69" s="30"/>
      <c r="JV69" s="30"/>
      <c r="JW69" s="30"/>
      <c r="JX69" s="30"/>
      <c r="JY69" s="30"/>
      <c r="JZ69" s="30"/>
      <c r="KA69" s="30"/>
      <c r="KB69" s="30"/>
      <c r="KC69" s="30"/>
      <c r="KD69" s="30"/>
      <c r="KE69" s="30"/>
      <c r="KF69" s="30"/>
      <c r="KG69" s="30"/>
      <c r="KH69" s="30"/>
      <c r="KI69" s="30"/>
      <c r="KJ69" s="30"/>
      <c r="KK69" s="30"/>
      <c r="KL69" s="30"/>
      <c r="KM69" s="30"/>
      <c r="KN69" s="30"/>
      <c r="KO69" s="30"/>
      <c r="KP69" s="30"/>
      <c r="KQ69" s="30"/>
      <c r="KR69" s="30"/>
      <c r="KS69" s="30"/>
      <c r="KT69" s="30"/>
      <c r="KU69" s="30"/>
      <c r="KV69" s="30"/>
      <c r="KW69" s="30"/>
      <c r="KX69" s="30"/>
      <c r="KY69" s="30"/>
      <c r="KZ69" s="30"/>
      <c r="LA69" s="30"/>
      <c r="LB69" s="30"/>
      <c r="LC69" s="30"/>
      <c r="LD69" s="30"/>
      <c r="LE69" s="30"/>
      <c r="LF69" s="30"/>
      <c r="LG69" s="30"/>
      <c r="LH69" s="30"/>
      <c r="LI69" s="30"/>
      <c r="LJ69" s="30"/>
      <c r="LK69" s="30"/>
      <c r="LL69" s="30"/>
      <c r="LM69" s="30"/>
      <c r="LN69" s="30"/>
      <c r="LO69" s="30"/>
      <c r="LP69" s="30"/>
      <c r="LQ69" s="30"/>
      <c r="LR69" s="30"/>
      <c r="LS69" s="30"/>
      <c r="LT69" s="30"/>
      <c r="LU69" s="30"/>
      <c r="LV69" s="30"/>
      <c r="LW69" s="30"/>
      <c r="LX69" s="30"/>
      <c r="LY69" s="30"/>
      <c r="LZ69" s="30"/>
      <c r="MA69" s="30"/>
      <c r="MB69" s="30"/>
      <c r="MC69" s="30"/>
      <c r="MD69" s="30"/>
      <c r="ME69" s="30"/>
      <c r="MF69" s="30"/>
      <c r="MG69" s="30"/>
      <c r="MH69" s="30"/>
      <c r="MI69" s="30"/>
      <c r="MJ69" s="30"/>
      <c r="MK69" s="30"/>
      <c r="ML69" s="30"/>
      <c r="MM69" s="30"/>
      <c r="MN69" s="30"/>
      <c r="MO69" s="30"/>
      <c r="MP69" s="30"/>
      <c r="MQ69" s="30"/>
      <c r="MR69" s="30"/>
      <c r="MS69" s="30"/>
      <c r="MT69" s="30"/>
      <c r="MU69" s="30"/>
      <c r="MV69" s="30"/>
      <c r="MW69" s="30"/>
      <c r="MX69" s="30"/>
      <c r="MY69" s="30"/>
      <c r="MZ69" s="30"/>
      <c r="NA69" s="30"/>
      <c r="NB69" s="30"/>
      <c r="NC69" s="30"/>
      <c r="ND69" s="30"/>
      <c r="NE69" s="30"/>
      <c r="NF69" s="30"/>
      <c r="NG69" s="30"/>
      <c r="NH69" s="30"/>
      <c r="NI69" s="30"/>
      <c r="NJ69" s="30"/>
      <c r="NK69" s="30"/>
      <c r="NL69" s="30"/>
      <c r="NM69" s="30"/>
      <c r="NN69" s="30"/>
      <c r="NO69" s="30"/>
      <c r="NP69" s="30"/>
      <c r="NQ69" s="30"/>
      <c r="NR69" s="30"/>
      <c r="NS69" s="30"/>
      <c r="NT69" s="30"/>
      <c r="NU69" s="30"/>
      <c r="NV69" s="30"/>
      <c r="NW69" s="30"/>
      <c r="NX69" s="30"/>
      <c r="NY69" s="30"/>
      <c r="NZ69" s="30"/>
      <c r="OA69" s="30"/>
      <c r="OB69" s="30"/>
      <c r="OC69" s="30"/>
      <c r="OD69" s="30"/>
      <c r="OE69" s="30"/>
      <c r="OF69" s="30"/>
      <c r="OG69" s="30"/>
      <c r="OH69" s="30"/>
      <c r="OI69" s="30"/>
      <c r="OJ69" s="30"/>
      <c r="OK69" s="30"/>
      <c r="OL69" s="30"/>
      <c r="OM69" s="30"/>
      <c r="ON69" s="30"/>
      <c r="OO69" s="30"/>
      <c r="OP69" s="30"/>
      <c r="OQ69" s="30"/>
      <c r="OR69" s="30"/>
      <c r="OS69" s="30"/>
      <c r="OT69" s="30"/>
      <c r="OU69" s="30"/>
      <c r="OV69" s="30"/>
      <c r="OW69" s="30"/>
      <c r="OX69" s="30"/>
      <c r="OY69" s="30"/>
      <c r="OZ69" s="30"/>
      <c r="PA69" s="30"/>
      <c r="PB69" s="30"/>
      <c r="PC69" s="30"/>
      <c r="PD69" s="30"/>
      <c r="PE69" s="30"/>
      <c r="PF69" s="30"/>
      <c r="PG69" s="30"/>
      <c r="PH69" s="30"/>
      <c r="PI69" s="30"/>
      <c r="PJ69" s="30"/>
      <c r="PK69" s="30"/>
      <c r="PL69" s="30"/>
      <c r="PM69" s="30"/>
      <c r="PN69" s="30"/>
      <c r="PO69" s="30"/>
      <c r="PP69" s="30"/>
      <c r="PQ69" s="30"/>
      <c r="PR69" s="30"/>
      <c r="PS69" s="30"/>
      <c r="PT69" s="30"/>
      <c r="PU69" s="30"/>
      <c r="PV69" s="30"/>
      <c r="PW69" s="30"/>
      <c r="PX69" s="30"/>
      <c r="PY69" s="30"/>
      <c r="PZ69" s="30"/>
      <c r="QA69" s="30"/>
      <c r="QB69" s="30"/>
      <c r="QC69" s="30"/>
      <c r="QD69" s="30"/>
      <c r="QE69" s="30"/>
      <c r="QF69" s="30"/>
      <c r="QG69" s="30"/>
      <c r="QH69" s="30"/>
      <c r="QI69" s="30"/>
      <c r="QJ69" s="30"/>
      <c r="QK69" s="30"/>
      <c r="QL69" s="30"/>
      <c r="QM69" s="30"/>
      <c r="QN69" s="30"/>
      <c r="QO69" s="30"/>
      <c r="QP69" s="30"/>
      <c r="QQ69" s="30"/>
      <c r="QR69" s="30"/>
      <c r="QS69" s="30"/>
      <c r="QT69" s="30"/>
      <c r="QU69" s="30"/>
      <c r="QV69" s="30"/>
      <c r="QW69" s="30"/>
      <c r="QX69" s="30"/>
      <c r="QY69" s="30"/>
      <c r="QZ69" s="30"/>
      <c r="RA69" s="30"/>
      <c r="RB69" s="30"/>
      <c r="RC69" s="30"/>
      <c r="RD69" s="30"/>
      <c r="RE69" s="30"/>
      <c r="RF69" s="30"/>
      <c r="RG69" s="30"/>
      <c r="RH69" s="30"/>
      <c r="RI69" s="30"/>
      <c r="RJ69" s="30"/>
      <c r="RK69" s="30"/>
      <c r="RL69" s="30"/>
      <c r="RM69" s="30"/>
      <c r="RN69" s="30"/>
      <c r="RO69" s="30"/>
      <c r="RP69" s="30"/>
      <c r="RQ69" s="30"/>
      <c r="RR69" s="30"/>
      <c r="RS69" s="30"/>
      <c r="RT69" s="30"/>
      <c r="RU69" s="30"/>
      <c r="RV69" s="30"/>
      <c r="RW69" s="30"/>
      <c r="RX69" s="30"/>
      <c r="RY69" s="30"/>
      <c r="RZ69" s="30"/>
      <c r="SA69" s="30"/>
      <c r="SB69" s="30"/>
      <c r="SC69" s="30"/>
      <c r="SD69" s="30"/>
      <c r="SE69" s="30"/>
      <c r="SF69" s="30"/>
      <c r="SG69" s="30"/>
      <c r="SH69" s="30"/>
      <c r="SI69" s="30"/>
      <c r="SJ69" s="30"/>
      <c r="SK69" s="30"/>
      <c r="SL69" s="30"/>
      <c r="SM69" s="30"/>
      <c r="SN69" s="30"/>
    </row>
    <row r="70" spans="1:508" s="31" customFormat="1" ht="31.5" x14ac:dyDescent="0.25">
      <c r="A70" s="89"/>
      <c r="B70" s="89"/>
      <c r="C70" s="89"/>
      <c r="D70" s="121" t="s">
        <v>386</v>
      </c>
      <c r="E70" s="202">
        <f>E89+E92+E94+E103</f>
        <v>473819800</v>
      </c>
      <c r="F70" s="82">
        <f t="shared" ref="F70:R70" si="19">F89+F92+F94+F103</f>
        <v>388381600</v>
      </c>
      <c r="G70" s="82">
        <f t="shared" si="19"/>
        <v>0</v>
      </c>
      <c r="H70" s="202">
        <f t="shared" si="19"/>
        <v>109453779.66</v>
      </c>
      <c r="I70" s="202">
        <f t="shared" si="19"/>
        <v>90036304.38000001</v>
      </c>
      <c r="J70" s="202">
        <f t="shared" si="19"/>
        <v>0</v>
      </c>
      <c r="K70" s="187">
        <f t="shared" si="6"/>
        <v>23.100296707735726</v>
      </c>
      <c r="L70" s="202">
        <f t="shared" si="19"/>
        <v>0</v>
      </c>
      <c r="M70" s="82">
        <f t="shared" si="19"/>
        <v>0</v>
      </c>
      <c r="N70" s="82">
        <f t="shared" si="19"/>
        <v>0</v>
      </c>
      <c r="O70" s="82">
        <f t="shared" si="19"/>
        <v>0</v>
      </c>
      <c r="P70" s="82">
        <f t="shared" si="19"/>
        <v>0</v>
      </c>
      <c r="Q70" s="82">
        <f t="shared" si="19"/>
        <v>0</v>
      </c>
      <c r="R70" s="202">
        <f t="shared" si="19"/>
        <v>0</v>
      </c>
      <c r="S70" s="202"/>
      <c r="T70" s="202"/>
      <c r="U70" s="202"/>
      <c r="V70" s="202"/>
      <c r="W70" s="202"/>
      <c r="X70" s="158"/>
      <c r="Y70" s="202">
        <f t="shared" si="4"/>
        <v>109453779.66</v>
      </c>
      <c r="Z70" s="231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  <c r="IW70" s="30"/>
      <c r="IX70" s="30"/>
      <c r="IY70" s="30"/>
      <c r="IZ70" s="30"/>
      <c r="JA70" s="30"/>
      <c r="JB70" s="30"/>
      <c r="JC70" s="30"/>
      <c r="JD70" s="30"/>
      <c r="JE70" s="30"/>
      <c r="JF70" s="30"/>
      <c r="JG70" s="30"/>
      <c r="JH70" s="30"/>
      <c r="JI70" s="30"/>
      <c r="JJ70" s="30"/>
      <c r="JK70" s="30"/>
      <c r="JL70" s="30"/>
      <c r="JM70" s="30"/>
      <c r="JN70" s="30"/>
      <c r="JO70" s="30"/>
      <c r="JP70" s="30"/>
      <c r="JQ70" s="30"/>
      <c r="JR70" s="30"/>
      <c r="JS70" s="30"/>
      <c r="JT70" s="30"/>
      <c r="JU70" s="30"/>
      <c r="JV70" s="30"/>
      <c r="JW70" s="30"/>
      <c r="JX70" s="30"/>
      <c r="JY70" s="30"/>
      <c r="JZ70" s="30"/>
      <c r="KA70" s="30"/>
      <c r="KB70" s="30"/>
      <c r="KC70" s="30"/>
      <c r="KD70" s="30"/>
      <c r="KE70" s="30"/>
      <c r="KF70" s="30"/>
      <c r="KG70" s="30"/>
      <c r="KH70" s="30"/>
      <c r="KI70" s="30"/>
      <c r="KJ70" s="30"/>
      <c r="KK70" s="30"/>
      <c r="KL70" s="30"/>
      <c r="KM70" s="30"/>
      <c r="KN70" s="30"/>
      <c r="KO70" s="30"/>
      <c r="KP70" s="30"/>
      <c r="KQ70" s="30"/>
      <c r="KR70" s="30"/>
      <c r="KS70" s="30"/>
      <c r="KT70" s="30"/>
      <c r="KU70" s="30"/>
      <c r="KV70" s="30"/>
      <c r="KW70" s="30"/>
      <c r="KX70" s="30"/>
      <c r="KY70" s="30"/>
      <c r="KZ70" s="30"/>
      <c r="LA70" s="30"/>
      <c r="LB70" s="30"/>
      <c r="LC70" s="30"/>
      <c r="LD70" s="30"/>
      <c r="LE70" s="30"/>
      <c r="LF70" s="30"/>
      <c r="LG70" s="30"/>
      <c r="LH70" s="30"/>
      <c r="LI70" s="30"/>
      <c r="LJ70" s="30"/>
      <c r="LK70" s="30"/>
      <c r="LL70" s="30"/>
      <c r="LM70" s="30"/>
      <c r="LN70" s="30"/>
      <c r="LO70" s="30"/>
      <c r="LP70" s="30"/>
      <c r="LQ70" s="30"/>
      <c r="LR70" s="30"/>
      <c r="LS70" s="30"/>
      <c r="LT70" s="30"/>
      <c r="LU70" s="30"/>
      <c r="LV70" s="30"/>
      <c r="LW70" s="30"/>
      <c r="LX70" s="30"/>
      <c r="LY70" s="30"/>
      <c r="LZ70" s="30"/>
      <c r="MA70" s="30"/>
      <c r="MB70" s="30"/>
      <c r="MC70" s="30"/>
      <c r="MD70" s="30"/>
      <c r="ME70" s="30"/>
      <c r="MF70" s="30"/>
      <c r="MG70" s="30"/>
      <c r="MH70" s="30"/>
      <c r="MI70" s="30"/>
      <c r="MJ70" s="30"/>
      <c r="MK70" s="30"/>
      <c r="ML70" s="30"/>
      <c r="MM70" s="30"/>
      <c r="MN70" s="30"/>
      <c r="MO70" s="30"/>
      <c r="MP70" s="30"/>
      <c r="MQ70" s="30"/>
      <c r="MR70" s="30"/>
      <c r="MS70" s="30"/>
      <c r="MT70" s="30"/>
      <c r="MU70" s="30"/>
      <c r="MV70" s="30"/>
      <c r="MW70" s="30"/>
      <c r="MX70" s="30"/>
      <c r="MY70" s="30"/>
      <c r="MZ70" s="30"/>
      <c r="NA70" s="30"/>
      <c r="NB70" s="30"/>
      <c r="NC70" s="30"/>
      <c r="ND70" s="30"/>
      <c r="NE70" s="30"/>
      <c r="NF70" s="30"/>
      <c r="NG70" s="30"/>
      <c r="NH70" s="30"/>
      <c r="NI70" s="30"/>
      <c r="NJ70" s="30"/>
      <c r="NK70" s="30"/>
      <c r="NL70" s="30"/>
      <c r="NM70" s="30"/>
      <c r="NN70" s="30"/>
      <c r="NO70" s="30"/>
      <c r="NP70" s="30"/>
      <c r="NQ70" s="30"/>
      <c r="NR70" s="30"/>
      <c r="NS70" s="30"/>
      <c r="NT70" s="30"/>
      <c r="NU70" s="30"/>
      <c r="NV70" s="30"/>
      <c r="NW70" s="30"/>
      <c r="NX70" s="30"/>
      <c r="NY70" s="30"/>
      <c r="NZ70" s="30"/>
      <c r="OA70" s="30"/>
      <c r="OB70" s="30"/>
      <c r="OC70" s="30"/>
      <c r="OD70" s="30"/>
      <c r="OE70" s="30"/>
      <c r="OF70" s="30"/>
      <c r="OG70" s="30"/>
      <c r="OH70" s="30"/>
      <c r="OI70" s="30"/>
      <c r="OJ70" s="30"/>
      <c r="OK70" s="30"/>
      <c r="OL70" s="30"/>
      <c r="OM70" s="30"/>
      <c r="ON70" s="30"/>
      <c r="OO70" s="30"/>
      <c r="OP70" s="30"/>
      <c r="OQ70" s="30"/>
      <c r="OR70" s="30"/>
      <c r="OS70" s="30"/>
      <c r="OT70" s="30"/>
      <c r="OU70" s="30"/>
      <c r="OV70" s="30"/>
      <c r="OW70" s="30"/>
      <c r="OX70" s="30"/>
      <c r="OY70" s="30"/>
      <c r="OZ70" s="30"/>
      <c r="PA70" s="30"/>
      <c r="PB70" s="30"/>
      <c r="PC70" s="30"/>
      <c r="PD70" s="30"/>
      <c r="PE70" s="30"/>
      <c r="PF70" s="30"/>
      <c r="PG70" s="30"/>
      <c r="PH70" s="30"/>
      <c r="PI70" s="30"/>
      <c r="PJ70" s="30"/>
      <c r="PK70" s="30"/>
      <c r="PL70" s="30"/>
      <c r="PM70" s="30"/>
      <c r="PN70" s="30"/>
      <c r="PO70" s="30"/>
      <c r="PP70" s="30"/>
      <c r="PQ70" s="30"/>
      <c r="PR70" s="30"/>
      <c r="PS70" s="30"/>
      <c r="PT70" s="30"/>
      <c r="PU70" s="30"/>
      <c r="PV70" s="30"/>
      <c r="PW70" s="30"/>
      <c r="PX70" s="30"/>
      <c r="PY70" s="30"/>
      <c r="PZ70" s="30"/>
      <c r="QA70" s="30"/>
      <c r="QB70" s="30"/>
      <c r="QC70" s="30"/>
      <c r="QD70" s="30"/>
      <c r="QE70" s="30"/>
      <c r="QF70" s="30"/>
      <c r="QG70" s="30"/>
      <c r="QH70" s="30"/>
      <c r="QI70" s="30"/>
      <c r="QJ70" s="30"/>
      <c r="QK70" s="30"/>
      <c r="QL70" s="30"/>
      <c r="QM70" s="30"/>
      <c r="QN70" s="30"/>
      <c r="QO70" s="30"/>
      <c r="QP70" s="30"/>
      <c r="QQ70" s="30"/>
      <c r="QR70" s="30"/>
      <c r="QS70" s="30"/>
      <c r="QT70" s="30"/>
      <c r="QU70" s="30"/>
      <c r="QV70" s="30"/>
      <c r="QW70" s="30"/>
      <c r="QX70" s="30"/>
      <c r="QY70" s="30"/>
      <c r="QZ70" s="30"/>
      <c r="RA70" s="30"/>
      <c r="RB70" s="30"/>
      <c r="RC70" s="30"/>
      <c r="RD70" s="30"/>
      <c r="RE70" s="30"/>
      <c r="RF70" s="30"/>
      <c r="RG70" s="30"/>
      <c r="RH70" s="30"/>
      <c r="RI70" s="30"/>
      <c r="RJ70" s="30"/>
      <c r="RK70" s="30"/>
      <c r="RL70" s="30"/>
      <c r="RM70" s="30"/>
      <c r="RN70" s="30"/>
      <c r="RO70" s="30"/>
      <c r="RP70" s="30"/>
      <c r="RQ70" s="30"/>
      <c r="RR70" s="30"/>
      <c r="RS70" s="30"/>
      <c r="RT70" s="30"/>
      <c r="RU70" s="30"/>
      <c r="RV70" s="30"/>
      <c r="RW70" s="30"/>
      <c r="RX70" s="30"/>
      <c r="RY70" s="30"/>
      <c r="RZ70" s="30"/>
      <c r="SA70" s="30"/>
      <c r="SB70" s="30"/>
      <c r="SC70" s="30"/>
      <c r="SD70" s="30"/>
      <c r="SE70" s="30"/>
      <c r="SF70" s="30"/>
      <c r="SG70" s="30"/>
      <c r="SH70" s="30"/>
      <c r="SI70" s="30"/>
      <c r="SJ70" s="30"/>
      <c r="SK70" s="30"/>
      <c r="SL70" s="30"/>
      <c r="SM70" s="30"/>
      <c r="SN70" s="30"/>
    </row>
    <row r="71" spans="1:508" s="31" customFormat="1" ht="42.75" hidden="1" customHeight="1" x14ac:dyDescent="0.25">
      <c r="A71" s="89"/>
      <c r="B71" s="89"/>
      <c r="C71" s="89"/>
      <c r="D71" s="62" t="s">
        <v>663</v>
      </c>
      <c r="E71" s="202">
        <f t="shared" ref="E71:J71" si="20">E97</f>
        <v>0</v>
      </c>
      <c r="F71" s="82">
        <f t="shared" si="20"/>
        <v>0</v>
      </c>
      <c r="G71" s="82">
        <f t="shared" si="20"/>
        <v>0</v>
      </c>
      <c r="H71" s="202">
        <f t="shared" si="20"/>
        <v>0</v>
      </c>
      <c r="I71" s="202">
        <f t="shared" si="20"/>
        <v>0</v>
      </c>
      <c r="J71" s="202">
        <f t="shared" si="20"/>
        <v>0</v>
      </c>
      <c r="K71" s="187" t="e">
        <f t="shared" si="6"/>
        <v>#DIV/0!</v>
      </c>
      <c r="L71" s="202">
        <f t="shared" ref="L71:R71" si="21">L97</f>
        <v>0</v>
      </c>
      <c r="M71" s="82">
        <f t="shared" si="21"/>
        <v>0</v>
      </c>
      <c r="N71" s="82">
        <f t="shared" si="21"/>
        <v>0</v>
      </c>
      <c r="O71" s="82">
        <f t="shared" si="21"/>
        <v>0</v>
      </c>
      <c r="P71" s="82">
        <f t="shared" si="21"/>
        <v>0</v>
      </c>
      <c r="Q71" s="82">
        <f t="shared" si="21"/>
        <v>0</v>
      </c>
      <c r="R71" s="202">
        <f t="shared" si="21"/>
        <v>0</v>
      </c>
      <c r="S71" s="202"/>
      <c r="T71" s="202"/>
      <c r="U71" s="202"/>
      <c r="V71" s="202"/>
      <c r="W71" s="202"/>
      <c r="X71" s="158" t="e">
        <f t="shared" si="10"/>
        <v>#DIV/0!</v>
      </c>
      <c r="Y71" s="202">
        <f t="shared" si="4"/>
        <v>0</v>
      </c>
      <c r="Z71" s="231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  <c r="IW71" s="30"/>
      <c r="IX71" s="30"/>
      <c r="IY71" s="30"/>
      <c r="IZ71" s="30"/>
      <c r="JA71" s="30"/>
      <c r="JB71" s="30"/>
      <c r="JC71" s="30"/>
      <c r="JD71" s="30"/>
      <c r="JE71" s="30"/>
      <c r="JF71" s="30"/>
      <c r="JG71" s="30"/>
      <c r="JH71" s="30"/>
      <c r="JI71" s="30"/>
      <c r="JJ71" s="30"/>
      <c r="JK71" s="30"/>
      <c r="JL71" s="30"/>
      <c r="JM71" s="30"/>
      <c r="JN71" s="30"/>
      <c r="JO71" s="30"/>
      <c r="JP71" s="30"/>
      <c r="JQ71" s="30"/>
      <c r="JR71" s="30"/>
      <c r="JS71" s="30"/>
      <c r="JT71" s="30"/>
      <c r="JU71" s="30"/>
      <c r="JV71" s="30"/>
      <c r="JW71" s="30"/>
      <c r="JX71" s="30"/>
      <c r="JY71" s="30"/>
      <c r="JZ71" s="30"/>
      <c r="KA71" s="30"/>
      <c r="KB71" s="30"/>
      <c r="KC71" s="30"/>
      <c r="KD71" s="30"/>
      <c r="KE71" s="30"/>
      <c r="KF71" s="30"/>
      <c r="KG71" s="30"/>
      <c r="KH71" s="30"/>
      <c r="KI71" s="30"/>
      <c r="KJ71" s="30"/>
      <c r="KK71" s="30"/>
      <c r="KL71" s="30"/>
      <c r="KM71" s="30"/>
      <c r="KN71" s="30"/>
      <c r="KO71" s="30"/>
      <c r="KP71" s="30"/>
      <c r="KQ71" s="30"/>
      <c r="KR71" s="30"/>
      <c r="KS71" s="30"/>
      <c r="KT71" s="30"/>
      <c r="KU71" s="30"/>
      <c r="KV71" s="30"/>
      <c r="KW71" s="30"/>
      <c r="KX71" s="30"/>
      <c r="KY71" s="30"/>
      <c r="KZ71" s="30"/>
      <c r="LA71" s="30"/>
      <c r="LB71" s="30"/>
      <c r="LC71" s="30"/>
      <c r="LD71" s="30"/>
      <c r="LE71" s="30"/>
      <c r="LF71" s="30"/>
      <c r="LG71" s="30"/>
      <c r="LH71" s="30"/>
      <c r="LI71" s="30"/>
      <c r="LJ71" s="30"/>
      <c r="LK71" s="30"/>
      <c r="LL71" s="30"/>
      <c r="LM71" s="30"/>
      <c r="LN71" s="30"/>
      <c r="LO71" s="30"/>
      <c r="LP71" s="30"/>
      <c r="LQ71" s="30"/>
      <c r="LR71" s="30"/>
      <c r="LS71" s="30"/>
      <c r="LT71" s="30"/>
      <c r="LU71" s="30"/>
      <c r="LV71" s="30"/>
      <c r="LW71" s="30"/>
      <c r="LX71" s="30"/>
      <c r="LY71" s="30"/>
      <c r="LZ71" s="30"/>
      <c r="MA71" s="30"/>
      <c r="MB71" s="30"/>
      <c r="MC71" s="30"/>
      <c r="MD71" s="30"/>
      <c r="ME71" s="30"/>
      <c r="MF71" s="30"/>
      <c r="MG71" s="30"/>
      <c r="MH71" s="30"/>
      <c r="MI71" s="30"/>
      <c r="MJ71" s="30"/>
      <c r="MK71" s="30"/>
      <c r="ML71" s="30"/>
      <c r="MM71" s="30"/>
      <c r="MN71" s="30"/>
      <c r="MO71" s="30"/>
      <c r="MP71" s="30"/>
      <c r="MQ71" s="30"/>
      <c r="MR71" s="30"/>
      <c r="MS71" s="30"/>
      <c r="MT71" s="30"/>
      <c r="MU71" s="30"/>
      <c r="MV71" s="30"/>
      <c r="MW71" s="30"/>
      <c r="MX71" s="30"/>
      <c r="MY71" s="30"/>
      <c r="MZ71" s="30"/>
      <c r="NA71" s="30"/>
      <c r="NB71" s="30"/>
      <c r="NC71" s="30"/>
      <c r="ND71" s="30"/>
      <c r="NE71" s="30"/>
      <c r="NF71" s="30"/>
      <c r="NG71" s="30"/>
      <c r="NH71" s="30"/>
      <c r="NI71" s="30"/>
      <c r="NJ71" s="30"/>
      <c r="NK71" s="30"/>
      <c r="NL71" s="30"/>
      <c r="NM71" s="30"/>
      <c r="NN71" s="30"/>
      <c r="NO71" s="30"/>
      <c r="NP71" s="30"/>
      <c r="NQ71" s="30"/>
      <c r="NR71" s="30"/>
      <c r="NS71" s="30"/>
      <c r="NT71" s="30"/>
      <c r="NU71" s="30"/>
      <c r="NV71" s="30"/>
      <c r="NW71" s="30"/>
      <c r="NX71" s="30"/>
      <c r="NY71" s="30"/>
      <c r="NZ71" s="30"/>
      <c r="OA71" s="30"/>
      <c r="OB71" s="30"/>
      <c r="OC71" s="30"/>
      <c r="OD71" s="30"/>
      <c r="OE71" s="30"/>
      <c r="OF71" s="30"/>
      <c r="OG71" s="30"/>
      <c r="OH71" s="30"/>
      <c r="OI71" s="30"/>
      <c r="OJ71" s="30"/>
      <c r="OK71" s="30"/>
      <c r="OL71" s="30"/>
      <c r="OM71" s="30"/>
      <c r="ON71" s="30"/>
      <c r="OO71" s="30"/>
      <c r="OP71" s="30"/>
      <c r="OQ71" s="30"/>
      <c r="OR71" s="30"/>
      <c r="OS71" s="30"/>
      <c r="OT71" s="30"/>
      <c r="OU71" s="30"/>
      <c r="OV71" s="30"/>
      <c r="OW71" s="30"/>
      <c r="OX71" s="30"/>
      <c r="OY71" s="30"/>
      <c r="OZ71" s="30"/>
      <c r="PA71" s="30"/>
      <c r="PB71" s="30"/>
      <c r="PC71" s="30"/>
      <c r="PD71" s="30"/>
      <c r="PE71" s="30"/>
      <c r="PF71" s="30"/>
      <c r="PG71" s="30"/>
      <c r="PH71" s="30"/>
      <c r="PI71" s="30"/>
      <c r="PJ71" s="30"/>
      <c r="PK71" s="30"/>
      <c r="PL71" s="30"/>
      <c r="PM71" s="30"/>
      <c r="PN71" s="30"/>
      <c r="PO71" s="30"/>
      <c r="PP71" s="30"/>
      <c r="PQ71" s="30"/>
      <c r="PR71" s="30"/>
      <c r="PS71" s="30"/>
      <c r="PT71" s="30"/>
      <c r="PU71" s="30"/>
      <c r="PV71" s="30"/>
      <c r="PW71" s="30"/>
      <c r="PX71" s="30"/>
      <c r="PY71" s="30"/>
      <c r="PZ71" s="30"/>
      <c r="QA71" s="30"/>
      <c r="QB71" s="30"/>
      <c r="QC71" s="30"/>
      <c r="QD71" s="30"/>
      <c r="QE71" s="30"/>
      <c r="QF71" s="30"/>
      <c r="QG71" s="30"/>
      <c r="QH71" s="30"/>
      <c r="QI71" s="30"/>
      <c r="QJ71" s="30"/>
      <c r="QK71" s="30"/>
      <c r="QL71" s="30"/>
      <c r="QM71" s="30"/>
      <c r="QN71" s="30"/>
      <c r="QO71" s="30"/>
      <c r="QP71" s="30"/>
      <c r="QQ71" s="30"/>
      <c r="QR71" s="30"/>
      <c r="QS71" s="30"/>
      <c r="QT71" s="30"/>
      <c r="QU71" s="30"/>
      <c r="QV71" s="30"/>
      <c r="QW71" s="30"/>
      <c r="QX71" s="30"/>
      <c r="QY71" s="30"/>
      <c r="QZ71" s="30"/>
      <c r="RA71" s="30"/>
      <c r="RB71" s="30"/>
      <c r="RC71" s="30"/>
      <c r="RD71" s="30"/>
      <c r="RE71" s="30"/>
      <c r="RF71" s="30"/>
      <c r="RG71" s="30"/>
      <c r="RH71" s="30"/>
      <c r="RI71" s="30"/>
      <c r="RJ71" s="30"/>
      <c r="RK71" s="30"/>
      <c r="RL71" s="30"/>
      <c r="RM71" s="30"/>
      <c r="RN71" s="30"/>
      <c r="RO71" s="30"/>
      <c r="RP71" s="30"/>
      <c r="RQ71" s="30"/>
      <c r="RR71" s="30"/>
      <c r="RS71" s="30"/>
      <c r="RT71" s="30"/>
      <c r="RU71" s="30"/>
      <c r="RV71" s="30"/>
      <c r="RW71" s="30"/>
      <c r="RX71" s="30"/>
      <c r="RY71" s="30"/>
      <c r="RZ71" s="30"/>
      <c r="SA71" s="30"/>
      <c r="SB71" s="30"/>
      <c r="SC71" s="30"/>
      <c r="SD71" s="30"/>
      <c r="SE71" s="30"/>
      <c r="SF71" s="30"/>
      <c r="SG71" s="30"/>
      <c r="SH71" s="30"/>
      <c r="SI71" s="30"/>
      <c r="SJ71" s="30"/>
      <c r="SK71" s="30"/>
      <c r="SL71" s="30"/>
      <c r="SM71" s="30"/>
      <c r="SN71" s="30"/>
    </row>
    <row r="72" spans="1:508" s="31" customFormat="1" ht="63" hidden="1" customHeight="1" x14ac:dyDescent="0.25">
      <c r="A72" s="89"/>
      <c r="B72" s="89"/>
      <c r="C72" s="89"/>
      <c r="D72" s="121" t="s">
        <v>385</v>
      </c>
      <c r="E72" s="202"/>
      <c r="F72" s="82"/>
      <c r="G72" s="82"/>
      <c r="H72" s="202"/>
      <c r="I72" s="202"/>
      <c r="J72" s="202"/>
      <c r="K72" s="187" t="e">
        <f t="shared" si="6"/>
        <v>#DIV/0!</v>
      </c>
      <c r="L72" s="202"/>
      <c r="M72" s="82"/>
      <c r="N72" s="82"/>
      <c r="O72" s="82"/>
      <c r="P72" s="82"/>
      <c r="Q72" s="82"/>
      <c r="R72" s="202"/>
      <c r="S72" s="202"/>
      <c r="T72" s="202"/>
      <c r="U72" s="202"/>
      <c r="V72" s="202"/>
      <c r="W72" s="202"/>
      <c r="X72" s="158" t="e">
        <f t="shared" si="10"/>
        <v>#DIV/0!</v>
      </c>
      <c r="Y72" s="202">
        <f t="shared" si="4"/>
        <v>0</v>
      </c>
      <c r="Z72" s="231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  <c r="IW72" s="30"/>
      <c r="IX72" s="30"/>
      <c r="IY72" s="30"/>
      <c r="IZ72" s="30"/>
      <c r="JA72" s="30"/>
      <c r="JB72" s="30"/>
      <c r="JC72" s="30"/>
      <c r="JD72" s="30"/>
      <c r="JE72" s="30"/>
      <c r="JF72" s="30"/>
      <c r="JG72" s="30"/>
      <c r="JH72" s="30"/>
      <c r="JI72" s="30"/>
      <c r="JJ72" s="30"/>
      <c r="JK72" s="30"/>
      <c r="JL72" s="30"/>
      <c r="JM72" s="30"/>
      <c r="JN72" s="30"/>
      <c r="JO72" s="30"/>
      <c r="JP72" s="30"/>
      <c r="JQ72" s="30"/>
      <c r="JR72" s="30"/>
      <c r="JS72" s="30"/>
      <c r="JT72" s="30"/>
      <c r="JU72" s="30"/>
      <c r="JV72" s="30"/>
      <c r="JW72" s="30"/>
      <c r="JX72" s="30"/>
      <c r="JY72" s="30"/>
      <c r="JZ72" s="30"/>
      <c r="KA72" s="30"/>
      <c r="KB72" s="30"/>
      <c r="KC72" s="30"/>
      <c r="KD72" s="30"/>
      <c r="KE72" s="30"/>
      <c r="KF72" s="30"/>
      <c r="KG72" s="30"/>
      <c r="KH72" s="30"/>
      <c r="KI72" s="30"/>
      <c r="KJ72" s="30"/>
      <c r="KK72" s="30"/>
      <c r="KL72" s="30"/>
      <c r="KM72" s="30"/>
      <c r="KN72" s="30"/>
      <c r="KO72" s="30"/>
      <c r="KP72" s="30"/>
      <c r="KQ72" s="30"/>
      <c r="KR72" s="30"/>
      <c r="KS72" s="30"/>
      <c r="KT72" s="30"/>
      <c r="KU72" s="30"/>
      <c r="KV72" s="30"/>
      <c r="KW72" s="30"/>
      <c r="KX72" s="30"/>
      <c r="KY72" s="30"/>
      <c r="KZ72" s="30"/>
      <c r="LA72" s="30"/>
      <c r="LB72" s="30"/>
      <c r="LC72" s="30"/>
      <c r="LD72" s="30"/>
      <c r="LE72" s="30"/>
      <c r="LF72" s="30"/>
      <c r="LG72" s="30"/>
      <c r="LH72" s="30"/>
      <c r="LI72" s="30"/>
      <c r="LJ72" s="30"/>
      <c r="LK72" s="30"/>
      <c r="LL72" s="30"/>
      <c r="LM72" s="30"/>
      <c r="LN72" s="30"/>
      <c r="LO72" s="30"/>
      <c r="LP72" s="30"/>
      <c r="LQ72" s="30"/>
      <c r="LR72" s="30"/>
      <c r="LS72" s="30"/>
      <c r="LT72" s="30"/>
      <c r="LU72" s="30"/>
      <c r="LV72" s="30"/>
      <c r="LW72" s="30"/>
      <c r="LX72" s="30"/>
      <c r="LY72" s="30"/>
      <c r="LZ72" s="30"/>
      <c r="MA72" s="30"/>
      <c r="MB72" s="30"/>
      <c r="MC72" s="30"/>
      <c r="MD72" s="30"/>
      <c r="ME72" s="30"/>
      <c r="MF72" s="30"/>
      <c r="MG72" s="30"/>
      <c r="MH72" s="30"/>
      <c r="MI72" s="30"/>
      <c r="MJ72" s="30"/>
      <c r="MK72" s="30"/>
      <c r="ML72" s="30"/>
      <c r="MM72" s="30"/>
      <c r="MN72" s="30"/>
      <c r="MO72" s="30"/>
      <c r="MP72" s="30"/>
      <c r="MQ72" s="30"/>
      <c r="MR72" s="30"/>
      <c r="MS72" s="30"/>
      <c r="MT72" s="30"/>
      <c r="MU72" s="30"/>
      <c r="MV72" s="30"/>
      <c r="MW72" s="30"/>
      <c r="MX72" s="30"/>
      <c r="MY72" s="30"/>
      <c r="MZ72" s="30"/>
      <c r="NA72" s="30"/>
      <c r="NB72" s="30"/>
      <c r="NC72" s="30"/>
      <c r="ND72" s="30"/>
      <c r="NE72" s="30"/>
      <c r="NF72" s="30"/>
      <c r="NG72" s="30"/>
      <c r="NH72" s="30"/>
      <c r="NI72" s="30"/>
      <c r="NJ72" s="30"/>
      <c r="NK72" s="30"/>
      <c r="NL72" s="30"/>
      <c r="NM72" s="30"/>
      <c r="NN72" s="30"/>
      <c r="NO72" s="30"/>
      <c r="NP72" s="30"/>
      <c r="NQ72" s="30"/>
      <c r="NR72" s="30"/>
      <c r="NS72" s="30"/>
      <c r="NT72" s="30"/>
      <c r="NU72" s="30"/>
      <c r="NV72" s="30"/>
      <c r="NW72" s="30"/>
      <c r="NX72" s="30"/>
      <c r="NY72" s="30"/>
      <c r="NZ72" s="30"/>
      <c r="OA72" s="30"/>
      <c r="OB72" s="30"/>
      <c r="OC72" s="30"/>
      <c r="OD72" s="30"/>
      <c r="OE72" s="30"/>
      <c r="OF72" s="30"/>
      <c r="OG72" s="30"/>
      <c r="OH72" s="30"/>
      <c r="OI72" s="30"/>
      <c r="OJ72" s="30"/>
      <c r="OK72" s="30"/>
      <c r="OL72" s="30"/>
      <c r="OM72" s="30"/>
      <c r="ON72" s="30"/>
      <c r="OO72" s="30"/>
      <c r="OP72" s="30"/>
      <c r="OQ72" s="30"/>
      <c r="OR72" s="30"/>
      <c r="OS72" s="30"/>
      <c r="OT72" s="30"/>
      <c r="OU72" s="30"/>
      <c r="OV72" s="30"/>
      <c r="OW72" s="30"/>
      <c r="OX72" s="30"/>
      <c r="OY72" s="30"/>
      <c r="OZ72" s="30"/>
      <c r="PA72" s="30"/>
      <c r="PB72" s="30"/>
      <c r="PC72" s="30"/>
      <c r="PD72" s="30"/>
      <c r="PE72" s="30"/>
      <c r="PF72" s="30"/>
      <c r="PG72" s="30"/>
      <c r="PH72" s="30"/>
      <c r="PI72" s="30"/>
      <c r="PJ72" s="30"/>
      <c r="PK72" s="30"/>
      <c r="PL72" s="30"/>
      <c r="PM72" s="30"/>
      <c r="PN72" s="30"/>
      <c r="PO72" s="30"/>
      <c r="PP72" s="30"/>
      <c r="PQ72" s="30"/>
      <c r="PR72" s="30"/>
      <c r="PS72" s="30"/>
      <c r="PT72" s="30"/>
      <c r="PU72" s="30"/>
      <c r="PV72" s="30"/>
      <c r="PW72" s="30"/>
      <c r="PX72" s="30"/>
      <c r="PY72" s="30"/>
      <c r="PZ72" s="30"/>
      <c r="QA72" s="30"/>
      <c r="QB72" s="30"/>
      <c r="QC72" s="30"/>
      <c r="QD72" s="30"/>
      <c r="QE72" s="30"/>
      <c r="QF72" s="30"/>
      <c r="QG72" s="30"/>
      <c r="QH72" s="30"/>
      <c r="QI72" s="30"/>
      <c r="QJ72" s="30"/>
      <c r="QK72" s="30"/>
      <c r="QL72" s="30"/>
      <c r="QM72" s="30"/>
      <c r="QN72" s="30"/>
      <c r="QO72" s="30"/>
      <c r="QP72" s="30"/>
      <c r="QQ72" s="30"/>
      <c r="QR72" s="30"/>
      <c r="QS72" s="30"/>
      <c r="QT72" s="30"/>
      <c r="QU72" s="30"/>
      <c r="QV72" s="30"/>
      <c r="QW72" s="30"/>
      <c r="QX72" s="30"/>
      <c r="QY72" s="30"/>
      <c r="QZ72" s="30"/>
      <c r="RA72" s="30"/>
      <c r="RB72" s="30"/>
      <c r="RC72" s="30"/>
      <c r="RD72" s="30"/>
      <c r="RE72" s="30"/>
      <c r="RF72" s="30"/>
      <c r="RG72" s="30"/>
      <c r="RH72" s="30"/>
      <c r="RI72" s="30"/>
      <c r="RJ72" s="30"/>
      <c r="RK72" s="30"/>
      <c r="RL72" s="30"/>
      <c r="RM72" s="30"/>
      <c r="RN72" s="30"/>
      <c r="RO72" s="30"/>
      <c r="RP72" s="30"/>
      <c r="RQ72" s="30"/>
      <c r="RR72" s="30"/>
      <c r="RS72" s="30"/>
      <c r="RT72" s="30"/>
      <c r="RU72" s="30"/>
      <c r="RV72" s="30"/>
      <c r="RW72" s="30"/>
      <c r="RX72" s="30"/>
      <c r="RY72" s="30"/>
      <c r="RZ72" s="30"/>
      <c r="SA72" s="30"/>
      <c r="SB72" s="30"/>
      <c r="SC72" s="30"/>
      <c r="SD72" s="30"/>
      <c r="SE72" s="30"/>
      <c r="SF72" s="30"/>
      <c r="SG72" s="30"/>
      <c r="SH72" s="30"/>
      <c r="SI72" s="30"/>
      <c r="SJ72" s="30"/>
      <c r="SK72" s="30"/>
      <c r="SL72" s="30"/>
      <c r="SM72" s="30"/>
      <c r="SN72" s="30"/>
    </row>
    <row r="73" spans="1:508" s="31" customFormat="1" ht="47.25" hidden="1" customHeight="1" x14ac:dyDescent="0.25">
      <c r="A73" s="89"/>
      <c r="B73" s="89"/>
      <c r="C73" s="89"/>
      <c r="D73" s="121" t="s">
        <v>533</v>
      </c>
      <c r="E73" s="202">
        <f>E96</f>
        <v>0</v>
      </c>
      <c r="F73" s="82">
        <f t="shared" ref="F73:R73" si="22">F96</f>
        <v>0</v>
      </c>
      <c r="G73" s="82">
        <f t="shared" si="22"/>
        <v>0</v>
      </c>
      <c r="H73" s="202">
        <f t="shared" si="22"/>
        <v>0</v>
      </c>
      <c r="I73" s="202">
        <f t="shared" si="22"/>
        <v>0</v>
      </c>
      <c r="J73" s="202">
        <f t="shared" si="22"/>
        <v>0</v>
      </c>
      <c r="K73" s="187" t="e">
        <f t="shared" si="6"/>
        <v>#DIV/0!</v>
      </c>
      <c r="L73" s="202">
        <f t="shared" si="22"/>
        <v>0</v>
      </c>
      <c r="M73" s="82">
        <f t="shared" si="22"/>
        <v>0</v>
      </c>
      <c r="N73" s="82">
        <f t="shared" si="22"/>
        <v>0</v>
      </c>
      <c r="O73" s="82">
        <f t="shared" si="22"/>
        <v>0</v>
      </c>
      <c r="P73" s="82">
        <f t="shared" si="22"/>
        <v>0</v>
      </c>
      <c r="Q73" s="82">
        <f t="shared" si="22"/>
        <v>0</v>
      </c>
      <c r="R73" s="202">
        <f t="shared" si="22"/>
        <v>0</v>
      </c>
      <c r="S73" s="202"/>
      <c r="T73" s="202"/>
      <c r="U73" s="202"/>
      <c r="V73" s="202"/>
      <c r="W73" s="202"/>
      <c r="X73" s="158" t="e">
        <f t="shared" si="10"/>
        <v>#DIV/0!</v>
      </c>
      <c r="Y73" s="202">
        <f t="shared" si="4"/>
        <v>0</v>
      </c>
      <c r="Z73" s="231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  <c r="IW73" s="30"/>
      <c r="IX73" s="30"/>
      <c r="IY73" s="30"/>
      <c r="IZ73" s="30"/>
      <c r="JA73" s="30"/>
      <c r="JB73" s="30"/>
      <c r="JC73" s="30"/>
      <c r="JD73" s="30"/>
      <c r="JE73" s="30"/>
      <c r="JF73" s="30"/>
      <c r="JG73" s="30"/>
      <c r="JH73" s="30"/>
      <c r="JI73" s="30"/>
      <c r="JJ73" s="30"/>
      <c r="JK73" s="30"/>
      <c r="JL73" s="30"/>
      <c r="JM73" s="30"/>
      <c r="JN73" s="30"/>
      <c r="JO73" s="30"/>
      <c r="JP73" s="30"/>
      <c r="JQ73" s="30"/>
      <c r="JR73" s="30"/>
      <c r="JS73" s="30"/>
      <c r="JT73" s="30"/>
      <c r="JU73" s="30"/>
      <c r="JV73" s="30"/>
      <c r="JW73" s="30"/>
      <c r="JX73" s="30"/>
      <c r="JY73" s="30"/>
      <c r="JZ73" s="30"/>
      <c r="KA73" s="30"/>
      <c r="KB73" s="30"/>
      <c r="KC73" s="30"/>
      <c r="KD73" s="30"/>
      <c r="KE73" s="30"/>
      <c r="KF73" s="30"/>
      <c r="KG73" s="30"/>
      <c r="KH73" s="30"/>
      <c r="KI73" s="30"/>
      <c r="KJ73" s="30"/>
      <c r="KK73" s="30"/>
      <c r="KL73" s="30"/>
      <c r="KM73" s="30"/>
      <c r="KN73" s="30"/>
      <c r="KO73" s="30"/>
      <c r="KP73" s="30"/>
      <c r="KQ73" s="30"/>
      <c r="KR73" s="30"/>
      <c r="KS73" s="30"/>
      <c r="KT73" s="30"/>
      <c r="KU73" s="30"/>
      <c r="KV73" s="30"/>
      <c r="KW73" s="30"/>
      <c r="KX73" s="30"/>
      <c r="KY73" s="30"/>
      <c r="KZ73" s="30"/>
      <c r="LA73" s="30"/>
      <c r="LB73" s="30"/>
      <c r="LC73" s="30"/>
      <c r="LD73" s="30"/>
      <c r="LE73" s="30"/>
      <c r="LF73" s="30"/>
      <c r="LG73" s="30"/>
      <c r="LH73" s="30"/>
      <c r="LI73" s="30"/>
      <c r="LJ73" s="30"/>
      <c r="LK73" s="30"/>
      <c r="LL73" s="30"/>
      <c r="LM73" s="30"/>
      <c r="LN73" s="30"/>
      <c r="LO73" s="30"/>
      <c r="LP73" s="30"/>
      <c r="LQ73" s="30"/>
      <c r="LR73" s="30"/>
      <c r="LS73" s="30"/>
      <c r="LT73" s="30"/>
      <c r="LU73" s="30"/>
      <c r="LV73" s="30"/>
      <c r="LW73" s="30"/>
      <c r="LX73" s="30"/>
      <c r="LY73" s="30"/>
      <c r="LZ73" s="30"/>
      <c r="MA73" s="30"/>
      <c r="MB73" s="30"/>
      <c r="MC73" s="30"/>
      <c r="MD73" s="30"/>
      <c r="ME73" s="30"/>
      <c r="MF73" s="30"/>
      <c r="MG73" s="30"/>
      <c r="MH73" s="30"/>
      <c r="MI73" s="30"/>
      <c r="MJ73" s="30"/>
      <c r="MK73" s="30"/>
      <c r="ML73" s="30"/>
      <c r="MM73" s="30"/>
      <c r="MN73" s="30"/>
      <c r="MO73" s="30"/>
      <c r="MP73" s="30"/>
      <c r="MQ73" s="30"/>
      <c r="MR73" s="30"/>
      <c r="MS73" s="30"/>
      <c r="MT73" s="30"/>
      <c r="MU73" s="30"/>
      <c r="MV73" s="30"/>
      <c r="MW73" s="30"/>
      <c r="MX73" s="30"/>
      <c r="MY73" s="30"/>
      <c r="MZ73" s="30"/>
      <c r="NA73" s="30"/>
      <c r="NB73" s="30"/>
      <c r="NC73" s="30"/>
      <c r="ND73" s="30"/>
      <c r="NE73" s="30"/>
      <c r="NF73" s="30"/>
      <c r="NG73" s="30"/>
      <c r="NH73" s="30"/>
      <c r="NI73" s="30"/>
      <c r="NJ73" s="30"/>
      <c r="NK73" s="30"/>
      <c r="NL73" s="30"/>
      <c r="NM73" s="30"/>
      <c r="NN73" s="30"/>
      <c r="NO73" s="30"/>
      <c r="NP73" s="30"/>
      <c r="NQ73" s="30"/>
      <c r="NR73" s="30"/>
      <c r="NS73" s="30"/>
      <c r="NT73" s="30"/>
      <c r="NU73" s="30"/>
      <c r="NV73" s="30"/>
      <c r="NW73" s="30"/>
      <c r="NX73" s="30"/>
      <c r="NY73" s="30"/>
      <c r="NZ73" s="30"/>
      <c r="OA73" s="30"/>
      <c r="OB73" s="30"/>
      <c r="OC73" s="30"/>
      <c r="OD73" s="30"/>
      <c r="OE73" s="30"/>
      <c r="OF73" s="30"/>
      <c r="OG73" s="30"/>
      <c r="OH73" s="30"/>
      <c r="OI73" s="30"/>
      <c r="OJ73" s="30"/>
      <c r="OK73" s="30"/>
      <c r="OL73" s="30"/>
      <c r="OM73" s="30"/>
      <c r="ON73" s="30"/>
      <c r="OO73" s="30"/>
      <c r="OP73" s="30"/>
      <c r="OQ73" s="30"/>
      <c r="OR73" s="30"/>
      <c r="OS73" s="30"/>
      <c r="OT73" s="30"/>
      <c r="OU73" s="30"/>
      <c r="OV73" s="30"/>
      <c r="OW73" s="30"/>
      <c r="OX73" s="30"/>
      <c r="OY73" s="30"/>
      <c r="OZ73" s="30"/>
      <c r="PA73" s="30"/>
      <c r="PB73" s="30"/>
      <c r="PC73" s="30"/>
      <c r="PD73" s="30"/>
      <c r="PE73" s="30"/>
      <c r="PF73" s="30"/>
      <c r="PG73" s="30"/>
      <c r="PH73" s="30"/>
      <c r="PI73" s="30"/>
      <c r="PJ73" s="30"/>
      <c r="PK73" s="30"/>
      <c r="PL73" s="30"/>
      <c r="PM73" s="30"/>
      <c r="PN73" s="30"/>
      <c r="PO73" s="30"/>
      <c r="PP73" s="30"/>
      <c r="PQ73" s="30"/>
      <c r="PR73" s="30"/>
      <c r="PS73" s="30"/>
      <c r="PT73" s="30"/>
      <c r="PU73" s="30"/>
      <c r="PV73" s="30"/>
      <c r="PW73" s="30"/>
      <c r="PX73" s="30"/>
      <c r="PY73" s="30"/>
      <c r="PZ73" s="30"/>
      <c r="QA73" s="30"/>
      <c r="QB73" s="30"/>
      <c r="QC73" s="30"/>
      <c r="QD73" s="30"/>
      <c r="QE73" s="30"/>
      <c r="QF73" s="30"/>
      <c r="QG73" s="30"/>
      <c r="QH73" s="30"/>
      <c r="QI73" s="30"/>
      <c r="QJ73" s="30"/>
      <c r="QK73" s="30"/>
      <c r="QL73" s="30"/>
      <c r="QM73" s="30"/>
      <c r="QN73" s="30"/>
      <c r="QO73" s="30"/>
      <c r="QP73" s="30"/>
      <c r="QQ73" s="30"/>
      <c r="QR73" s="30"/>
      <c r="QS73" s="30"/>
      <c r="QT73" s="30"/>
      <c r="QU73" s="30"/>
      <c r="QV73" s="30"/>
      <c r="QW73" s="30"/>
      <c r="QX73" s="30"/>
      <c r="QY73" s="30"/>
      <c r="QZ73" s="30"/>
      <c r="RA73" s="30"/>
      <c r="RB73" s="30"/>
      <c r="RC73" s="30"/>
      <c r="RD73" s="30"/>
      <c r="RE73" s="30"/>
      <c r="RF73" s="30"/>
      <c r="RG73" s="30"/>
      <c r="RH73" s="30"/>
      <c r="RI73" s="30"/>
      <c r="RJ73" s="30"/>
      <c r="RK73" s="30"/>
      <c r="RL73" s="30"/>
      <c r="RM73" s="30"/>
      <c r="RN73" s="30"/>
      <c r="RO73" s="30"/>
      <c r="RP73" s="30"/>
      <c r="RQ73" s="30"/>
      <c r="RR73" s="30"/>
      <c r="RS73" s="30"/>
      <c r="RT73" s="30"/>
      <c r="RU73" s="30"/>
      <c r="RV73" s="30"/>
      <c r="RW73" s="30"/>
      <c r="RX73" s="30"/>
      <c r="RY73" s="30"/>
      <c r="RZ73" s="30"/>
      <c r="SA73" s="30"/>
      <c r="SB73" s="30"/>
      <c r="SC73" s="30"/>
      <c r="SD73" s="30"/>
      <c r="SE73" s="30"/>
      <c r="SF73" s="30"/>
      <c r="SG73" s="30"/>
      <c r="SH73" s="30"/>
      <c r="SI73" s="30"/>
      <c r="SJ73" s="30"/>
      <c r="SK73" s="30"/>
      <c r="SL73" s="30"/>
      <c r="SM73" s="30"/>
      <c r="SN73" s="30"/>
    </row>
    <row r="74" spans="1:508" s="31" customFormat="1" ht="49.5" customHeight="1" x14ac:dyDescent="0.25">
      <c r="A74" s="89"/>
      <c r="B74" s="89"/>
      <c r="C74" s="89"/>
      <c r="D74" s="121" t="s">
        <v>381</v>
      </c>
      <c r="E74" s="202">
        <f t="shared" ref="E74" si="23">E90+E108</f>
        <v>3348277.94</v>
      </c>
      <c r="F74" s="82">
        <f t="shared" ref="F74:R74" si="24">F90+F108</f>
        <v>1429160</v>
      </c>
      <c r="G74" s="82">
        <f t="shared" si="24"/>
        <v>0</v>
      </c>
      <c r="H74" s="202">
        <f t="shared" si="24"/>
        <v>604578.64</v>
      </c>
      <c r="I74" s="202">
        <f t="shared" si="24"/>
        <v>290366.82</v>
      </c>
      <c r="J74" s="202">
        <f t="shared" si="24"/>
        <v>0</v>
      </c>
      <c r="K74" s="187">
        <f t="shared" si="6"/>
        <v>18.056405436879594</v>
      </c>
      <c r="L74" s="202">
        <f t="shared" si="24"/>
        <v>0</v>
      </c>
      <c r="M74" s="82">
        <f t="shared" si="24"/>
        <v>0</v>
      </c>
      <c r="N74" s="82">
        <f t="shared" si="24"/>
        <v>0</v>
      </c>
      <c r="O74" s="82">
        <f t="shared" si="24"/>
        <v>0</v>
      </c>
      <c r="P74" s="82">
        <f t="shared" si="24"/>
        <v>0</v>
      </c>
      <c r="Q74" s="82">
        <f t="shared" si="24"/>
        <v>0</v>
      </c>
      <c r="R74" s="202">
        <f t="shared" si="24"/>
        <v>0</v>
      </c>
      <c r="S74" s="202"/>
      <c r="T74" s="202"/>
      <c r="U74" s="202"/>
      <c r="V74" s="202"/>
      <c r="W74" s="202"/>
      <c r="X74" s="158"/>
      <c r="Y74" s="202">
        <f t="shared" si="4"/>
        <v>604578.64</v>
      </c>
      <c r="Z74" s="231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  <c r="IW74" s="30"/>
      <c r="IX74" s="30"/>
      <c r="IY74" s="30"/>
      <c r="IZ74" s="30"/>
      <c r="JA74" s="30"/>
      <c r="JB74" s="30"/>
      <c r="JC74" s="30"/>
      <c r="JD74" s="30"/>
      <c r="JE74" s="30"/>
      <c r="JF74" s="30"/>
      <c r="JG74" s="30"/>
      <c r="JH74" s="30"/>
      <c r="JI74" s="30"/>
      <c r="JJ74" s="30"/>
      <c r="JK74" s="30"/>
      <c r="JL74" s="30"/>
      <c r="JM74" s="30"/>
      <c r="JN74" s="30"/>
      <c r="JO74" s="30"/>
      <c r="JP74" s="30"/>
      <c r="JQ74" s="30"/>
      <c r="JR74" s="30"/>
      <c r="JS74" s="30"/>
      <c r="JT74" s="30"/>
      <c r="JU74" s="30"/>
      <c r="JV74" s="30"/>
      <c r="JW74" s="30"/>
      <c r="JX74" s="30"/>
      <c r="JY74" s="30"/>
      <c r="JZ74" s="30"/>
      <c r="KA74" s="30"/>
      <c r="KB74" s="30"/>
      <c r="KC74" s="30"/>
      <c r="KD74" s="30"/>
      <c r="KE74" s="30"/>
      <c r="KF74" s="30"/>
      <c r="KG74" s="30"/>
      <c r="KH74" s="30"/>
      <c r="KI74" s="30"/>
      <c r="KJ74" s="30"/>
      <c r="KK74" s="30"/>
      <c r="KL74" s="30"/>
      <c r="KM74" s="30"/>
      <c r="KN74" s="30"/>
      <c r="KO74" s="30"/>
      <c r="KP74" s="30"/>
      <c r="KQ74" s="30"/>
      <c r="KR74" s="30"/>
      <c r="KS74" s="30"/>
      <c r="KT74" s="30"/>
      <c r="KU74" s="30"/>
      <c r="KV74" s="30"/>
      <c r="KW74" s="30"/>
      <c r="KX74" s="30"/>
      <c r="KY74" s="30"/>
      <c r="KZ74" s="30"/>
      <c r="LA74" s="30"/>
      <c r="LB74" s="30"/>
      <c r="LC74" s="30"/>
      <c r="LD74" s="30"/>
      <c r="LE74" s="30"/>
      <c r="LF74" s="30"/>
      <c r="LG74" s="30"/>
      <c r="LH74" s="30"/>
      <c r="LI74" s="30"/>
      <c r="LJ74" s="30"/>
      <c r="LK74" s="30"/>
      <c r="LL74" s="30"/>
      <c r="LM74" s="30"/>
      <c r="LN74" s="30"/>
      <c r="LO74" s="30"/>
      <c r="LP74" s="30"/>
      <c r="LQ74" s="30"/>
      <c r="LR74" s="30"/>
      <c r="LS74" s="30"/>
      <c r="LT74" s="30"/>
      <c r="LU74" s="30"/>
      <c r="LV74" s="30"/>
      <c r="LW74" s="30"/>
      <c r="LX74" s="30"/>
      <c r="LY74" s="30"/>
      <c r="LZ74" s="30"/>
      <c r="MA74" s="30"/>
      <c r="MB74" s="30"/>
      <c r="MC74" s="30"/>
      <c r="MD74" s="30"/>
      <c r="ME74" s="30"/>
      <c r="MF74" s="30"/>
      <c r="MG74" s="30"/>
      <c r="MH74" s="30"/>
      <c r="MI74" s="30"/>
      <c r="MJ74" s="30"/>
      <c r="MK74" s="30"/>
      <c r="ML74" s="30"/>
      <c r="MM74" s="30"/>
      <c r="MN74" s="30"/>
      <c r="MO74" s="30"/>
      <c r="MP74" s="30"/>
      <c r="MQ74" s="30"/>
      <c r="MR74" s="30"/>
      <c r="MS74" s="30"/>
      <c r="MT74" s="30"/>
      <c r="MU74" s="30"/>
      <c r="MV74" s="30"/>
      <c r="MW74" s="30"/>
      <c r="MX74" s="30"/>
      <c r="MY74" s="30"/>
      <c r="MZ74" s="30"/>
      <c r="NA74" s="30"/>
      <c r="NB74" s="30"/>
      <c r="NC74" s="30"/>
      <c r="ND74" s="30"/>
      <c r="NE74" s="30"/>
      <c r="NF74" s="30"/>
      <c r="NG74" s="30"/>
      <c r="NH74" s="30"/>
      <c r="NI74" s="30"/>
      <c r="NJ74" s="30"/>
      <c r="NK74" s="30"/>
      <c r="NL74" s="30"/>
      <c r="NM74" s="30"/>
      <c r="NN74" s="30"/>
      <c r="NO74" s="30"/>
      <c r="NP74" s="30"/>
      <c r="NQ74" s="30"/>
      <c r="NR74" s="30"/>
      <c r="NS74" s="30"/>
      <c r="NT74" s="30"/>
      <c r="NU74" s="30"/>
      <c r="NV74" s="30"/>
      <c r="NW74" s="30"/>
      <c r="NX74" s="30"/>
      <c r="NY74" s="30"/>
      <c r="NZ74" s="30"/>
      <c r="OA74" s="30"/>
      <c r="OB74" s="30"/>
      <c r="OC74" s="30"/>
      <c r="OD74" s="30"/>
      <c r="OE74" s="30"/>
      <c r="OF74" s="30"/>
      <c r="OG74" s="30"/>
      <c r="OH74" s="30"/>
      <c r="OI74" s="30"/>
      <c r="OJ74" s="30"/>
      <c r="OK74" s="30"/>
      <c r="OL74" s="30"/>
      <c r="OM74" s="30"/>
      <c r="ON74" s="30"/>
      <c r="OO74" s="30"/>
      <c r="OP74" s="30"/>
      <c r="OQ74" s="30"/>
      <c r="OR74" s="30"/>
      <c r="OS74" s="30"/>
      <c r="OT74" s="30"/>
      <c r="OU74" s="30"/>
      <c r="OV74" s="30"/>
      <c r="OW74" s="30"/>
      <c r="OX74" s="30"/>
      <c r="OY74" s="30"/>
      <c r="OZ74" s="30"/>
      <c r="PA74" s="30"/>
      <c r="PB74" s="30"/>
      <c r="PC74" s="30"/>
      <c r="PD74" s="30"/>
      <c r="PE74" s="30"/>
      <c r="PF74" s="30"/>
      <c r="PG74" s="30"/>
      <c r="PH74" s="30"/>
      <c r="PI74" s="30"/>
      <c r="PJ74" s="30"/>
      <c r="PK74" s="30"/>
      <c r="PL74" s="30"/>
      <c r="PM74" s="30"/>
      <c r="PN74" s="30"/>
      <c r="PO74" s="30"/>
      <c r="PP74" s="30"/>
      <c r="PQ74" s="30"/>
      <c r="PR74" s="30"/>
      <c r="PS74" s="30"/>
      <c r="PT74" s="30"/>
      <c r="PU74" s="30"/>
      <c r="PV74" s="30"/>
      <c r="PW74" s="30"/>
      <c r="PX74" s="30"/>
      <c r="PY74" s="30"/>
      <c r="PZ74" s="30"/>
      <c r="QA74" s="30"/>
      <c r="QB74" s="30"/>
      <c r="QC74" s="30"/>
      <c r="QD74" s="30"/>
      <c r="QE74" s="30"/>
      <c r="QF74" s="30"/>
      <c r="QG74" s="30"/>
      <c r="QH74" s="30"/>
      <c r="QI74" s="30"/>
      <c r="QJ74" s="30"/>
      <c r="QK74" s="30"/>
      <c r="QL74" s="30"/>
      <c r="QM74" s="30"/>
      <c r="QN74" s="30"/>
      <c r="QO74" s="30"/>
      <c r="QP74" s="30"/>
      <c r="QQ74" s="30"/>
      <c r="QR74" s="30"/>
      <c r="QS74" s="30"/>
      <c r="QT74" s="30"/>
      <c r="QU74" s="30"/>
      <c r="QV74" s="30"/>
      <c r="QW74" s="30"/>
      <c r="QX74" s="30"/>
      <c r="QY74" s="30"/>
      <c r="QZ74" s="30"/>
      <c r="RA74" s="30"/>
      <c r="RB74" s="30"/>
      <c r="RC74" s="30"/>
      <c r="RD74" s="30"/>
      <c r="RE74" s="30"/>
      <c r="RF74" s="30"/>
      <c r="RG74" s="30"/>
      <c r="RH74" s="30"/>
      <c r="RI74" s="30"/>
      <c r="RJ74" s="30"/>
      <c r="RK74" s="30"/>
      <c r="RL74" s="30"/>
      <c r="RM74" s="30"/>
      <c r="RN74" s="30"/>
      <c r="RO74" s="30"/>
      <c r="RP74" s="30"/>
      <c r="RQ74" s="30"/>
      <c r="RR74" s="30"/>
      <c r="RS74" s="30"/>
      <c r="RT74" s="30"/>
      <c r="RU74" s="30"/>
      <c r="RV74" s="30"/>
      <c r="RW74" s="30"/>
      <c r="RX74" s="30"/>
      <c r="RY74" s="30"/>
      <c r="RZ74" s="30"/>
      <c r="SA74" s="30"/>
      <c r="SB74" s="30"/>
      <c r="SC74" s="30"/>
      <c r="SD74" s="30"/>
      <c r="SE74" s="30"/>
      <c r="SF74" s="30"/>
      <c r="SG74" s="30"/>
      <c r="SH74" s="30"/>
      <c r="SI74" s="30"/>
      <c r="SJ74" s="30"/>
      <c r="SK74" s="30"/>
      <c r="SL74" s="30"/>
      <c r="SM74" s="30"/>
      <c r="SN74" s="30"/>
    </row>
    <row r="75" spans="1:508" s="31" customFormat="1" ht="45" hidden="1" customHeight="1" x14ac:dyDescent="0.25">
      <c r="A75" s="89"/>
      <c r="B75" s="89"/>
      <c r="C75" s="89"/>
      <c r="D75" s="121" t="s">
        <v>383</v>
      </c>
      <c r="E75" s="202" t="e">
        <f>#REF!+E105</f>
        <v>#REF!</v>
      </c>
      <c r="F75" s="82" t="e">
        <f>#REF!+F105</f>
        <v>#REF!</v>
      </c>
      <c r="G75" s="82" t="e">
        <f>#REF!+G105</f>
        <v>#REF!</v>
      </c>
      <c r="H75" s="202" t="e">
        <f>#REF!+H105</f>
        <v>#REF!</v>
      </c>
      <c r="I75" s="202" t="e">
        <f>#REF!+I105</f>
        <v>#REF!</v>
      </c>
      <c r="J75" s="202" t="e">
        <f>#REF!+J105</f>
        <v>#REF!</v>
      </c>
      <c r="K75" s="187" t="e">
        <f t="shared" si="6"/>
        <v>#REF!</v>
      </c>
      <c r="L75" s="202" t="e">
        <f>#REF!+L105</f>
        <v>#REF!</v>
      </c>
      <c r="M75" s="82" t="e">
        <f>#REF!+M105</f>
        <v>#REF!</v>
      </c>
      <c r="N75" s="82" t="e">
        <f>#REF!+N105</f>
        <v>#REF!</v>
      </c>
      <c r="O75" s="82" t="e">
        <f>#REF!+O105</f>
        <v>#REF!</v>
      </c>
      <c r="P75" s="82" t="e">
        <f>#REF!+P105</f>
        <v>#REF!</v>
      </c>
      <c r="Q75" s="82" t="e">
        <f>#REF!+Q105</f>
        <v>#REF!</v>
      </c>
      <c r="R75" s="202" t="e">
        <f>#REF!+R105</f>
        <v>#REF!</v>
      </c>
      <c r="S75" s="202"/>
      <c r="T75" s="202"/>
      <c r="U75" s="202"/>
      <c r="V75" s="202"/>
      <c r="W75" s="202"/>
      <c r="X75" s="158" t="e">
        <f t="shared" si="10"/>
        <v>#REF!</v>
      </c>
      <c r="Y75" s="202" t="e">
        <f t="shared" si="4"/>
        <v>#REF!</v>
      </c>
      <c r="Z75" s="231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30"/>
      <c r="JA75" s="30"/>
      <c r="JB75" s="30"/>
      <c r="JC75" s="30"/>
      <c r="JD75" s="30"/>
      <c r="JE75" s="30"/>
      <c r="JF75" s="30"/>
      <c r="JG75" s="30"/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30"/>
      <c r="KG75" s="30"/>
      <c r="KH75" s="30"/>
      <c r="KI75" s="30"/>
      <c r="KJ75" s="30"/>
      <c r="KK75" s="30"/>
      <c r="KL75" s="30"/>
      <c r="KM75" s="30"/>
      <c r="KN75" s="30"/>
      <c r="KO75" s="30"/>
      <c r="KP75" s="30"/>
      <c r="KQ75" s="30"/>
      <c r="KR75" s="30"/>
      <c r="KS75" s="30"/>
      <c r="KT75" s="30"/>
      <c r="KU75" s="30"/>
      <c r="KV75" s="30"/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/>
      <c r="LK75" s="30"/>
      <c r="LL75" s="30"/>
      <c r="LM75" s="30"/>
      <c r="LN75" s="30"/>
      <c r="LO75" s="30"/>
      <c r="LP75" s="30"/>
      <c r="LQ75" s="30"/>
      <c r="LR75" s="30"/>
      <c r="LS75" s="30"/>
      <c r="LT75" s="30"/>
      <c r="LU75" s="30"/>
      <c r="LV75" s="30"/>
      <c r="LW75" s="30"/>
      <c r="LX75" s="30"/>
      <c r="LY75" s="30"/>
      <c r="LZ75" s="30"/>
      <c r="MA75" s="30"/>
      <c r="MB75" s="30"/>
      <c r="MC75" s="30"/>
      <c r="MD75" s="30"/>
      <c r="ME75" s="30"/>
      <c r="MF75" s="30"/>
      <c r="MG75" s="30"/>
      <c r="MH75" s="30"/>
      <c r="MI75" s="30"/>
      <c r="MJ75" s="30"/>
      <c r="MK75" s="30"/>
      <c r="ML75" s="30"/>
      <c r="MM75" s="30"/>
      <c r="MN75" s="30"/>
      <c r="MO75" s="30"/>
      <c r="MP75" s="30"/>
      <c r="MQ75" s="30"/>
      <c r="MR75" s="30"/>
      <c r="MS75" s="30"/>
      <c r="MT75" s="30"/>
      <c r="MU75" s="30"/>
      <c r="MV75" s="30"/>
      <c r="MW75" s="30"/>
      <c r="MX75" s="30"/>
      <c r="MY75" s="30"/>
      <c r="MZ75" s="30"/>
      <c r="NA75" s="30"/>
      <c r="NB75" s="30"/>
      <c r="NC75" s="30"/>
      <c r="ND75" s="30"/>
      <c r="NE75" s="30"/>
      <c r="NF75" s="30"/>
      <c r="NG75" s="30"/>
      <c r="NH75" s="30"/>
      <c r="NI75" s="30"/>
      <c r="NJ75" s="30"/>
      <c r="NK75" s="30"/>
      <c r="NL75" s="30"/>
      <c r="NM75" s="30"/>
      <c r="NN75" s="30"/>
      <c r="NO75" s="30"/>
      <c r="NP75" s="30"/>
      <c r="NQ75" s="30"/>
      <c r="NR75" s="30"/>
      <c r="NS75" s="30"/>
      <c r="NT75" s="30"/>
      <c r="NU75" s="30"/>
      <c r="NV75" s="30"/>
      <c r="NW75" s="30"/>
      <c r="NX75" s="30"/>
      <c r="NY75" s="30"/>
      <c r="NZ75" s="30"/>
      <c r="OA75" s="30"/>
      <c r="OB75" s="30"/>
      <c r="OC75" s="30"/>
      <c r="OD75" s="30"/>
      <c r="OE75" s="30"/>
      <c r="OF75" s="30"/>
      <c r="OG75" s="30"/>
      <c r="OH75" s="30"/>
      <c r="OI75" s="30"/>
      <c r="OJ75" s="30"/>
      <c r="OK75" s="30"/>
      <c r="OL75" s="30"/>
      <c r="OM75" s="30"/>
      <c r="ON75" s="30"/>
      <c r="OO75" s="30"/>
      <c r="OP75" s="30"/>
      <c r="OQ75" s="30"/>
      <c r="OR75" s="30"/>
      <c r="OS75" s="30"/>
      <c r="OT75" s="30"/>
      <c r="OU75" s="30"/>
      <c r="OV75" s="30"/>
      <c r="OW75" s="30"/>
      <c r="OX75" s="30"/>
      <c r="OY75" s="30"/>
      <c r="OZ75" s="30"/>
      <c r="PA75" s="30"/>
      <c r="PB75" s="30"/>
      <c r="PC75" s="30"/>
      <c r="PD75" s="30"/>
      <c r="PE75" s="30"/>
      <c r="PF75" s="30"/>
      <c r="PG75" s="30"/>
      <c r="PH75" s="30"/>
      <c r="PI75" s="30"/>
      <c r="PJ75" s="30"/>
      <c r="PK75" s="30"/>
      <c r="PL75" s="30"/>
      <c r="PM75" s="30"/>
      <c r="PN75" s="30"/>
      <c r="PO75" s="30"/>
      <c r="PP75" s="30"/>
      <c r="PQ75" s="30"/>
      <c r="PR75" s="30"/>
      <c r="PS75" s="30"/>
      <c r="PT75" s="30"/>
      <c r="PU75" s="30"/>
      <c r="PV75" s="30"/>
      <c r="PW75" s="30"/>
      <c r="PX75" s="30"/>
      <c r="PY75" s="30"/>
      <c r="PZ75" s="30"/>
      <c r="QA75" s="30"/>
      <c r="QB75" s="30"/>
      <c r="QC75" s="30"/>
      <c r="QD75" s="30"/>
      <c r="QE75" s="30"/>
      <c r="QF75" s="30"/>
      <c r="QG75" s="30"/>
      <c r="QH75" s="30"/>
      <c r="QI75" s="30"/>
      <c r="QJ75" s="30"/>
      <c r="QK75" s="30"/>
      <c r="QL75" s="30"/>
      <c r="QM75" s="30"/>
      <c r="QN75" s="30"/>
      <c r="QO75" s="30"/>
      <c r="QP75" s="30"/>
      <c r="QQ75" s="30"/>
      <c r="QR75" s="30"/>
      <c r="QS75" s="30"/>
      <c r="QT75" s="30"/>
      <c r="QU75" s="30"/>
      <c r="QV75" s="30"/>
      <c r="QW75" s="30"/>
      <c r="QX75" s="30"/>
      <c r="QY75" s="30"/>
      <c r="QZ75" s="30"/>
      <c r="RA75" s="30"/>
      <c r="RB75" s="30"/>
      <c r="RC75" s="30"/>
      <c r="RD75" s="30"/>
      <c r="RE75" s="30"/>
      <c r="RF75" s="30"/>
      <c r="RG75" s="30"/>
      <c r="RH75" s="30"/>
      <c r="RI75" s="30"/>
      <c r="RJ75" s="30"/>
      <c r="RK75" s="30"/>
      <c r="RL75" s="30"/>
      <c r="RM75" s="30"/>
      <c r="RN75" s="30"/>
      <c r="RO75" s="30"/>
      <c r="RP75" s="30"/>
      <c r="RQ75" s="30"/>
      <c r="RR75" s="30"/>
      <c r="RS75" s="30"/>
      <c r="RT75" s="30"/>
      <c r="RU75" s="30"/>
      <c r="RV75" s="30"/>
      <c r="RW75" s="30"/>
      <c r="RX75" s="30"/>
      <c r="RY75" s="30"/>
      <c r="RZ75" s="30"/>
      <c r="SA75" s="30"/>
      <c r="SB75" s="30"/>
      <c r="SC75" s="30"/>
      <c r="SD75" s="30"/>
      <c r="SE75" s="30"/>
      <c r="SF75" s="30"/>
      <c r="SG75" s="30"/>
      <c r="SH75" s="30"/>
      <c r="SI75" s="30"/>
      <c r="SJ75" s="30"/>
      <c r="SK75" s="30"/>
      <c r="SL75" s="30"/>
      <c r="SM75" s="30"/>
      <c r="SN75" s="30"/>
    </row>
    <row r="76" spans="1:508" s="31" customFormat="1" ht="66.75" customHeight="1" x14ac:dyDescent="0.25">
      <c r="A76" s="89"/>
      <c r="B76" s="89"/>
      <c r="C76" s="89"/>
      <c r="D76" s="121" t="s">
        <v>380</v>
      </c>
      <c r="E76" s="202">
        <f>E118</f>
        <v>1822724</v>
      </c>
      <c r="F76" s="82">
        <f t="shared" ref="F76:R76" si="25">F118</f>
        <v>1494036</v>
      </c>
      <c r="G76" s="82">
        <f t="shared" si="25"/>
        <v>0</v>
      </c>
      <c r="H76" s="202">
        <f t="shared" si="25"/>
        <v>416725.47</v>
      </c>
      <c r="I76" s="202">
        <f t="shared" si="25"/>
        <v>341578.82</v>
      </c>
      <c r="J76" s="202">
        <f t="shared" si="25"/>
        <v>0</v>
      </c>
      <c r="K76" s="187">
        <f t="shared" si="6"/>
        <v>22.862785040412039</v>
      </c>
      <c r="L76" s="202">
        <f t="shared" si="25"/>
        <v>0</v>
      </c>
      <c r="M76" s="82">
        <f t="shared" si="25"/>
        <v>0</v>
      </c>
      <c r="N76" s="82">
        <f t="shared" si="25"/>
        <v>0</v>
      </c>
      <c r="O76" s="82">
        <f t="shared" si="25"/>
        <v>0</v>
      </c>
      <c r="P76" s="82">
        <f t="shared" si="25"/>
        <v>0</v>
      </c>
      <c r="Q76" s="82">
        <f t="shared" si="25"/>
        <v>0</v>
      </c>
      <c r="R76" s="202">
        <f t="shared" si="25"/>
        <v>0</v>
      </c>
      <c r="S76" s="202"/>
      <c r="T76" s="202"/>
      <c r="U76" s="202"/>
      <c r="V76" s="202"/>
      <c r="W76" s="202"/>
      <c r="X76" s="158"/>
      <c r="Y76" s="202">
        <f t="shared" si="4"/>
        <v>416725.47</v>
      </c>
      <c r="Z76" s="231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C76" s="30"/>
      <c r="MD76" s="30"/>
      <c r="ME76" s="30"/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S76" s="30"/>
      <c r="MT76" s="30"/>
      <c r="MU76" s="30"/>
      <c r="MV76" s="30"/>
      <c r="MW76" s="30"/>
      <c r="MX76" s="30"/>
      <c r="MY76" s="30"/>
      <c r="MZ76" s="30"/>
      <c r="NA76" s="30"/>
      <c r="NB76" s="30"/>
      <c r="NC76" s="30"/>
      <c r="ND76" s="30"/>
      <c r="NE76" s="30"/>
      <c r="NF76" s="30"/>
      <c r="NG76" s="30"/>
      <c r="NH76" s="30"/>
      <c r="NI76" s="30"/>
      <c r="NJ76" s="30"/>
      <c r="NK76" s="30"/>
      <c r="NL76" s="30"/>
      <c r="NM76" s="30"/>
      <c r="NN76" s="30"/>
      <c r="NO76" s="30"/>
      <c r="NP76" s="30"/>
      <c r="NQ76" s="30"/>
      <c r="NR76" s="30"/>
      <c r="NS76" s="30"/>
      <c r="NT76" s="30"/>
      <c r="NU76" s="30"/>
      <c r="NV76" s="30"/>
      <c r="NW76" s="30"/>
      <c r="NX76" s="30"/>
      <c r="NY76" s="30"/>
      <c r="NZ76" s="30"/>
      <c r="OA76" s="30"/>
      <c r="OB76" s="30"/>
      <c r="OC76" s="30"/>
      <c r="OD76" s="30"/>
      <c r="OE76" s="30"/>
      <c r="OF76" s="30"/>
      <c r="OG76" s="30"/>
      <c r="OH76" s="30"/>
      <c r="OI76" s="30"/>
      <c r="OJ76" s="30"/>
      <c r="OK76" s="30"/>
      <c r="OL76" s="30"/>
      <c r="OM76" s="30"/>
      <c r="ON76" s="30"/>
      <c r="OO76" s="30"/>
      <c r="OP76" s="30"/>
      <c r="OQ76" s="30"/>
      <c r="OR76" s="30"/>
      <c r="OS76" s="30"/>
      <c r="OT76" s="30"/>
      <c r="OU76" s="30"/>
      <c r="OV76" s="30"/>
      <c r="OW76" s="30"/>
      <c r="OX76" s="30"/>
      <c r="OY76" s="30"/>
      <c r="OZ76" s="30"/>
      <c r="PA76" s="30"/>
      <c r="PB76" s="30"/>
      <c r="PC76" s="30"/>
      <c r="PD76" s="30"/>
      <c r="PE76" s="30"/>
      <c r="PF76" s="30"/>
      <c r="PG76" s="30"/>
      <c r="PH76" s="30"/>
      <c r="PI76" s="30"/>
      <c r="PJ76" s="30"/>
      <c r="PK76" s="30"/>
      <c r="PL76" s="30"/>
      <c r="PM76" s="30"/>
      <c r="PN76" s="30"/>
      <c r="PO76" s="30"/>
      <c r="PP76" s="30"/>
      <c r="PQ76" s="30"/>
      <c r="PR76" s="30"/>
      <c r="PS76" s="30"/>
      <c r="PT76" s="30"/>
      <c r="PU76" s="30"/>
      <c r="PV76" s="30"/>
      <c r="PW76" s="30"/>
      <c r="PX76" s="30"/>
      <c r="PY76" s="30"/>
      <c r="PZ76" s="30"/>
      <c r="QA76" s="30"/>
      <c r="QB76" s="30"/>
      <c r="QC76" s="30"/>
      <c r="QD76" s="30"/>
      <c r="QE76" s="30"/>
      <c r="QF76" s="30"/>
      <c r="QG76" s="30"/>
      <c r="QH76" s="30"/>
      <c r="QI76" s="30"/>
      <c r="QJ76" s="30"/>
      <c r="QK76" s="30"/>
      <c r="QL76" s="30"/>
      <c r="QM76" s="30"/>
      <c r="QN76" s="30"/>
      <c r="QO76" s="30"/>
      <c r="QP76" s="30"/>
      <c r="QQ76" s="30"/>
      <c r="QR76" s="30"/>
      <c r="QS76" s="30"/>
      <c r="QT76" s="30"/>
      <c r="QU76" s="30"/>
      <c r="QV76" s="30"/>
      <c r="QW76" s="30"/>
      <c r="QX76" s="30"/>
      <c r="QY76" s="30"/>
      <c r="QZ76" s="30"/>
      <c r="RA76" s="30"/>
      <c r="RB76" s="30"/>
      <c r="RC76" s="30"/>
      <c r="RD76" s="30"/>
      <c r="RE76" s="30"/>
      <c r="RF76" s="30"/>
      <c r="RG76" s="30"/>
      <c r="RH76" s="30"/>
      <c r="RI76" s="30"/>
      <c r="RJ76" s="30"/>
      <c r="RK76" s="30"/>
      <c r="RL76" s="30"/>
      <c r="RM76" s="30"/>
      <c r="RN76" s="30"/>
      <c r="RO76" s="30"/>
      <c r="RP76" s="30"/>
      <c r="RQ76" s="30"/>
      <c r="RR76" s="30"/>
      <c r="RS76" s="30"/>
      <c r="RT76" s="30"/>
      <c r="RU76" s="30"/>
      <c r="RV76" s="30"/>
      <c r="RW76" s="30"/>
      <c r="RX76" s="30"/>
      <c r="RY76" s="30"/>
      <c r="RZ76" s="30"/>
      <c r="SA76" s="30"/>
      <c r="SB76" s="30"/>
      <c r="SC76" s="30"/>
      <c r="SD76" s="30"/>
      <c r="SE76" s="30"/>
      <c r="SF76" s="30"/>
      <c r="SG76" s="30"/>
      <c r="SH76" s="30"/>
      <c r="SI76" s="30"/>
      <c r="SJ76" s="30"/>
      <c r="SK76" s="30"/>
      <c r="SL76" s="30"/>
      <c r="SM76" s="30"/>
      <c r="SN76" s="30"/>
    </row>
    <row r="77" spans="1:508" s="31" customFormat="1" ht="80.25" hidden="1" customHeight="1" x14ac:dyDescent="0.25">
      <c r="A77" s="89"/>
      <c r="B77" s="124"/>
      <c r="C77" s="89"/>
      <c r="D77" s="121" t="s">
        <v>515</v>
      </c>
      <c r="E77" s="202">
        <f>E120</f>
        <v>0</v>
      </c>
      <c r="F77" s="82">
        <f t="shared" ref="F77:R77" si="26">F120</f>
        <v>0</v>
      </c>
      <c r="G77" s="82">
        <f t="shared" si="26"/>
        <v>0</v>
      </c>
      <c r="H77" s="202">
        <f t="shared" si="26"/>
        <v>0</v>
      </c>
      <c r="I77" s="202">
        <f t="shared" si="26"/>
        <v>0</v>
      </c>
      <c r="J77" s="202">
        <f t="shared" si="26"/>
        <v>0</v>
      </c>
      <c r="K77" s="186" t="e">
        <f t="shared" si="6"/>
        <v>#DIV/0!</v>
      </c>
      <c r="L77" s="202">
        <f t="shared" si="26"/>
        <v>0</v>
      </c>
      <c r="M77" s="82">
        <f t="shared" si="26"/>
        <v>0</v>
      </c>
      <c r="N77" s="82">
        <f t="shared" si="26"/>
        <v>0</v>
      </c>
      <c r="O77" s="82">
        <f t="shared" si="26"/>
        <v>0</v>
      </c>
      <c r="P77" s="82">
        <f t="shared" si="26"/>
        <v>0</v>
      </c>
      <c r="Q77" s="82">
        <f t="shared" si="26"/>
        <v>0</v>
      </c>
      <c r="R77" s="202">
        <f t="shared" si="26"/>
        <v>0</v>
      </c>
      <c r="S77" s="202"/>
      <c r="T77" s="202"/>
      <c r="U77" s="202"/>
      <c r="V77" s="202"/>
      <c r="W77" s="202"/>
      <c r="X77" s="158" t="e">
        <f t="shared" si="10"/>
        <v>#DIV/0!</v>
      </c>
      <c r="Y77" s="202">
        <f t="shared" si="4"/>
        <v>0</v>
      </c>
      <c r="Z77" s="231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30"/>
      <c r="IY77" s="30"/>
      <c r="IZ77" s="30"/>
      <c r="JA77" s="30"/>
      <c r="JB77" s="30"/>
      <c r="JC77" s="30"/>
      <c r="JD77" s="30"/>
      <c r="JE77" s="30"/>
      <c r="JF77" s="30"/>
      <c r="JG77" s="30"/>
      <c r="JH77" s="30"/>
      <c r="JI77" s="30"/>
      <c r="JJ77" s="30"/>
      <c r="JK77" s="30"/>
      <c r="JL77" s="30"/>
      <c r="JM77" s="30"/>
      <c r="JN77" s="30"/>
      <c r="JO77" s="30"/>
      <c r="JP77" s="30"/>
      <c r="JQ77" s="30"/>
      <c r="JR77" s="30"/>
      <c r="JS77" s="30"/>
      <c r="JT77" s="30"/>
      <c r="JU77" s="30"/>
      <c r="JV77" s="30"/>
      <c r="JW77" s="30"/>
      <c r="JX77" s="30"/>
      <c r="JY77" s="30"/>
      <c r="JZ77" s="30"/>
      <c r="KA77" s="30"/>
      <c r="KB77" s="30"/>
      <c r="KC77" s="30"/>
      <c r="KD77" s="30"/>
      <c r="KE77" s="30"/>
      <c r="KF77" s="30"/>
      <c r="KG77" s="30"/>
      <c r="KH77" s="30"/>
      <c r="KI77" s="30"/>
      <c r="KJ77" s="30"/>
      <c r="KK77" s="30"/>
      <c r="KL77" s="30"/>
      <c r="KM77" s="30"/>
      <c r="KN77" s="30"/>
      <c r="KO77" s="30"/>
      <c r="KP77" s="30"/>
      <c r="KQ77" s="30"/>
      <c r="KR77" s="30"/>
      <c r="KS77" s="30"/>
      <c r="KT77" s="30"/>
      <c r="KU77" s="30"/>
      <c r="KV77" s="30"/>
      <c r="KW77" s="30"/>
      <c r="KX77" s="30"/>
      <c r="KY77" s="30"/>
      <c r="KZ77" s="30"/>
      <c r="LA77" s="30"/>
      <c r="LB77" s="30"/>
      <c r="LC77" s="30"/>
      <c r="LD77" s="30"/>
      <c r="LE77" s="30"/>
      <c r="LF77" s="30"/>
      <c r="LG77" s="30"/>
      <c r="LH77" s="30"/>
      <c r="LI77" s="30"/>
      <c r="LJ77" s="30"/>
      <c r="LK77" s="30"/>
      <c r="LL77" s="30"/>
      <c r="LM77" s="30"/>
      <c r="LN77" s="30"/>
      <c r="LO77" s="30"/>
      <c r="LP77" s="30"/>
      <c r="LQ77" s="30"/>
      <c r="LR77" s="30"/>
      <c r="LS77" s="30"/>
      <c r="LT77" s="30"/>
      <c r="LU77" s="30"/>
      <c r="LV77" s="30"/>
      <c r="LW77" s="30"/>
      <c r="LX77" s="30"/>
      <c r="LY77" s="30"/>
      <c r="LZ77" s="30"/>
      <c r="MA77" s="30"/>
      <c r="MB77" s="30"/>
      <c r="MC77" s="30"/>
      <c r="MD77" s="30"/>
      <c r="ME77" s="30"/>
      <c r="MF77" s="30"/>
      <c r="MG77" s="30"/>
      <c r="MH77" s="30"/>
      <c r="MI77" s="30"/>
      <c r="MJ77" s="30"/>
      <c r="MK77" s="30"/>
      <c r="ML77" s="30"/>
      <c r="MM77" s="30"/>
      <c r="MN77" s="30"/>
      <c r="MO77" s="30"/>
      <c r="MP77" s="30"/>
      <c r="MQ77" s="30"/>
      <c r="MR77" s="30"/>
      <c r="MS77" s="30"/>
      <c r="MT77" s="30"/>
      <c r="MU77" s="30"/>
      <c r="MV77" s="30"/>
      <c r="MW77" s="30"/>
      <c r="MX77" s="30"/>
      <c r="MY77" s="30"/>
      <c r="MZ77" s="30"/>
      <c r="NA77" s="30"/>
      <c r="NB77" s="30"/>
      <c r="NC77" s="30"/>
      <c r="ND77" s="30"/>
      <c r="NE77" s="30"/>
      <c r="NF77" s="30"/>
      <c r="NG77" s="30"/>
      <c r="NH77" s="30"/>
      <c r="NI77" s="30"/>
      <c r="NJ77" s="30"/>
      <c r="NK77" s="30"/>
      <c r="NL77" s="30"/>
      <c r="NM77" s="30"/>
      <c r="NN77" s="30"/>
      <c r="NO77" s="30"/>
      <c r="NP77" s="30"/>
      <c r="NQ77" s="30"/>
      <c r="NR77" s="30"/>
      <c r="NS77" s="30"/>
      <c r="NT77" s="30"/>
      <c r="NU77" s="30"/>
      <c r="NV77" s="30"/>
      <c r="NW77" s="30"/>
      <c r="NX77" s="30"/>
      <c r="NY77" s="30"/>
      <c r="NZ77" s="30"/>
      <c r="OA77" s="30"/>
      <c r="OB77" s="30"/>
      <c r="OC77" s="30"/>
      <c r="OD77" s="30"/>
      <c r="OE77" s="30"/>
      <c r="OF77" s="30"/>
      <c r="OG77" s="30"/>
      <c r="OH77" s="30"/>
      <c r="OI77" s="30"/>
      <c r="OJ77" s="30"/>
      <c r="OK77" s="30"/>
      <c r="OL77" s="30"/>
      <c r="OM77" s="30"/>
      <c r="ON77" s="30"/>
      <c r="OO77" s="30"/>
      <c r="OP77" s="30"/>
      <c r="OQ77" s="30"/>
      <c r="OR77" s="30"/>
      <c r="OS77" s="30"/>
      <c r="OT77" s="30"/>
      <c r="OU77" s="30"/>
      <c r="OV77" s="30"/>
      <c r="OW77" s="30"/>
      <c r="OX77" s="30"/>
      <c r="OY77" s="30"/>
      <c r="OZ77" s="30"/>
      <c r="PA77" s="30"/>
      <c r="PB77" s="30"/>
      <c r="PC77" s="30"/>
      <c r="PD77" s="30"/>
      <c r="PE77" s="30"/>
      <c r="PF77" s="30"/>
      <c r="PG77" s="30"/>
      <c r="PH77" s="30"/>
      <c r="PI77" s="30"/>
      <c r="PJ77" s="30"/>
      <c r="PK77" s="30"/>
      <c r="PL77" s="30"/>
      <c r="PM77" s="30"/>
      <c r="PN77" s="30"/>
      <c r="PO77" s="30"/>
      <c r="PP77" s="30"/>
      <c r="PQ77" s="30"/>
      <c r="PR77" s="30"/>
      <c r="PS77" s="30"/>
      <c r="PT77" s="30"/>
      <c r="PU77" s="30"/>
      <c r="PV77" s="30"/>
      <c r="PW77" s="30"/>
      <c r="PX77" s="30"/>
      <c r="PY77" s="30"/>
      <c r="PZ77" s="30"/>
      <c r="QA77" s="30"/>
      <c r="QB77" s="30"/>
      <c r="QC77" s="30"/>
      <c r="QD77" s="30"/>
      <c r="QE77" s="30"/>
      <c r="QF77" s="30"/>
      <c r="QG77" s="30"/>
      <c r="QH77" s="30"/>
      <c r="QI77" s="30"/>
      <c r="QJ77" s="30"/>
      <c r="QK77" s="30"/>
      <c r="QL77" s="30"/>
      <c r="QM77" s="30"/>
      <c r="QN77" s="30"/>
      <c r="QO77" s="30"/>
      <c r="QP77" s="30"/>
      <c r="QQ77" s="30"/>
      <c r="QR77" s="30"/>
      <c r="QS77" s="30"/>
      <c r="QT77" s="30"/>
      <c r="QU77" s="30"/>
      <c r="QV77" s="30"/>
      <c r="QW77" s="30"/>
      <c r="QX77" s="30"/>
      <c r="QY77" s="30"/>
      <c r="QZ77" s="30"/>
      <c r="RA77" s="30"/>
      <c r="RB77" s="30"/>
      <c r="RC77" s="30"/>
      <c r="RD77" s="30"/>
      <c r="RE77" s="30"/>
      <c r="RF77" s="30"/>
      <c r="RG77" s="30"/>
      <c r="RH77" s="30"/>
      <c r="RI77" s="30"/>
      <c r="RJ77" s="30"/>
      <c r="RK77" s="30"/>
      <c r="RL77" s="30"/>
      <c r="RM77" s="30"/>
      <c r="RN77" s="30"/>
      <c r="RO77" s="30"/>
      <c r="RP77" s="30"/>
      <c r="RQ77" s="30"/>
      <c r="RR77" s="30"/>
      <c r="RS77" s="30"/>
      <c r="RT77" s="30"/>
      <c r="RU77" s="30"/>
      <c r="RV77" s="30"/>
      <c r="RW77" s="30"/>
      <c r="RX77" s="30"/>
      <c r="RY77" s="30"/>
      <c r="RZ77" s="30"/>
      <c r="SA77" s="30"/>
      <c r="SB77" s="30"/>
      <c r="SC77" s="30"/>
      <c r="SD77" s="30"/>
      <c r="SE77" s="30"/>
      <c r="SF77" s="30"/>
      <c r="SG77" s="30"/>
      <c r="SH77" s="30"/>
      <c r="SI77" s="30"/>
      <c r="SJ77" s="30"/>
      <c r="SK77" s="30"/>
      <c r="SL77" s="30"/>
      <c r="SM77" s="30"/>
      <c r="SN77" s="30"/>
    </row>
    <row r="78" spans="1:508" s="31" customFormat="1" ht="73.5" hidden="1" customHeight="1" x14ac:dyDescent="0.25">
      <c r="A78" s="89"/>
      <c r="B78" s="89"/>
      <c r="C78" s="89"/>
      <c r="D78" s="121" t="s">
        <v>548</v>
      </c>
      <c r="E78" s="202">
        <f>E116</f>
        <v>0</v>
      </c>
      <c r="F78" s="82">
        <f t="shared" ref="F78:Q78" si="27">F116</f>
        <v>0</v>
      </c>
      <c r="G78" s="82">
        <f t="shared" si="27"/>
        <v>0</v>
      </c>
      <c r="H78" s="202">
        <f t="shared" ref="H78:J78" si="28">H116</f>
        <v>0</v>
      </c>
      <c r="I78" s="202">
        <f t="shared" si="28"/>
        <v>0</v>
      </c>
      <c r="J78" s="202">
        <f t="shared" si="28"/>
        <v>0</v>
      </c>
      <c r="K78" s="186" t="e">
        <f t="shared" si="6"/>
        <v>#DIV/0!</v>
      </c>
      <c r="L78" s="202">
        <f t="shared" si="27"/>
        <v>0</v>
      </c>
      <c r="M78" s="82">
        <f t="shared" si="27"/>
        <v>0</v>
      </c>
      <c r="N78" s="82">
        <f t="shared" si="27"/>
        <v>0</v>
      </c>
      <c r="O78" s="82">
        <f t="shared" si="27"/>
        <v>0</v>
      </c>
      <c r="P78" s="82">
        <f t="shared" si="27"/>
        <v>0</v>
      </c>
      <c r="Q78" s="82">
        <f t="shared" si="27"/>
        <v>0</v>
      </c>
      <c r="R78" s="202">
        <f t="shared" ref="R78" si="29">R116</f>
        <v>0</v>
      </c>
      <c r="S78" s="202"/>
      <c r="T78" s="202"/>
      <c r="U78" s="202"/>
      <c r="V78" s="202"/>
      <c r="W78" s="202"/>
      <c r="X78" s="158" t="e">
        <f t="shared" si="10"/>
        <v>#DIV/0!</v>
      </c>
      <c r="Y78" s="202">
        <f t="shared" si="4"/>
        <v>0</v>
      </c>
      <c r="Z78" s="231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  <c r="LU78" s="30"/>
      <c r="LV78" s="30"/>
      <c r="LW78" s="30"/>
      <c r="LX78" s="30"/>
      <c r="LY78" s="30"/>
      <c r="LZ78" s="30"/>
      <c r="MA78" s="30"/>
      <c r="MB78" s="30"/>
      <c r="MC78" s="30"/>
      <c r="MD78" s="30"/>
      <c r="ME78" s="30"/>
      <c r="MF78" s="30"/>
      <c r="MG78" s="30"/>
      <c r="MH78" s="30"/>
      <c r="MI78" s="30"/>
      <c r="MJ78" s="30"/>
      <c r="MK78" s="30"/>
      <c r="ML78" s="30"/>
      <c r="MM78" s="30"/>
      <c r="MN78" s="30"/>
      <c r="MO78" s="30"/>
      <c r="MP78" s="30"/>
      <c r="MQ78" s="30"/>
      <c r="MR78" s="30"/>
      <c r="MS78" s="30"/>
      <c r="MT78" s="30"/>
      <c r="MU78" s="30"/>
      <c r="MV78" s="30"/>
      <c r="MW78" s="30"/>
      <c r="MX78" s="30"/>
      <c r="MY78" s="30"/>
      <c r="MZ78" s="30"/>
      <c r="NA78" s="30"/>
      <c r="NB78" s="30"/>
      <c r="NC78" s="30"/>
      <c r="ND78" s="30"/>
      <c r="NE78" s="30"/>
      <c r="NF78" s="30"/>
      <c r="NG78" s="30"/>
      <c r="NH78" s="30"/>
      <c r="NI78" s="30"/>
      <c r="NJ78" s="30"/>
      <c r="NK78" s="30"/>
      <c r="NL78" s="30"/>
      <c r="NM78" s="30"/>
      <c r="NN78" s="30"/>
      <c r="NO78" s="30"/>
      <c r="NP78" s="30"/>
      <c r="NQ78" s="30"/>
      <c r="NR78" s="30"/>
      <c r="NS78" s="30"/>
      <c r="NT78" s="30"/>
      <c r="NU78" s="30"/>
      <c r="NV78" s="30"/>
      <c r="NW78" s="30"/>
      <c r="NX78" s="30"/>
      <c r="NY78" s="30"/>
      <c r="NZ78" s="30"/>
      <c r="OA78" s="30"/>
      <c r="OB78" s="30"/>
      <c r="OC78" s="30"/>
      <c r="OD78" s="30"/>
      <c r="OE78" s="30"/>
      <c r="OF78" s="30"/>
      <c r="OG78" s="30"/>
      <c r="OH78" s="30"/>
      <c r="OI78" s="30"/>
      <c r="OJ78" s="30"/>
      <c r="OK78" s="30"/>
      <c r="OL78" s="30"/>
      <c r="OM78" s="30"/>
      <c r="ON78" s="30"/>
      <c r="OO78" s="30"/>
      <c r="OP78" s="30"/>
      <c r="OQ78" s="30"/>
      <c r="OR78" s="30"/>
      <c r="OS78" s="30"/>
      <c r="OT78" s="30"/>
      <c r="OU78" s="30"/>
      <c r="OV78" s="30"/>
      <c r="OW78" s="30"/>
      <c r="OX78" s="30"/>
      <c r="OY78" s="30"/>
      <c r="OZ78" s="30"/>
      <c r="PA78" s="30"/>
      <c r="PB78" s="30"/>
      <c r="PC78" s="30"/>
      <c r="PD78" s="30"/>
      <c r="PE78" s="30"/>
      <c r="PF78" s="30"/>
      <c r="PG78" s="30"/>
      <c r="PH78" s="30"/>
      <c r="PI78" s="30"/>
      <c r="PJ78" s="30"/>
      <c r="PK78" s="30"/>
      <c r="PL78" s="30"/>
      <c r="PM78" s="30"/>
      <c r="PN78" s="30"/>
      <c r="PO78" s="30"/>
      <c r="PP78" s="30"/>
      <c r="PQ78" s="30"/>
      <c r="PR78" s="30"/>
      <c r="PS78" s="30"/>
      <c r="PT78" s="30"/>
      <c r="PU78" s="30"/>
      <c r="PV78" s="30"/>
      <c r="PW78" s="30"/>
      <c r="PX78" s="30"/>
      <c r="PY78" s="30"/>
      <c r="PZ78" s="30"/>
      <c r="QA78" s="30"/>
      <c r="QB78" s="30"/>
      <c r="QC78" s="30"/>
      <c r="QD78" s="30"/>
      <c r="QE78" s="30"/>
      <c r="QF78" s="30"/>
      <c r="QG78" s="30"/>
      <c r="QH78" s="30"/>
      <c r="QI78" s="30"/>
      <c r="QJ78" s="30"/>
      <c r="QK78" s="30"/>
      <c r="QL78" s="30"/>
      <c r="QM78" s="30"/>
      <c r="QN78" s="30"/>
      <c r="QO78" s="30"/>
      <c r="QP78" s="30"/>
      <c r="QQ78" s="30"/>
      <c r="QR78" s="30"/>
      <c r="QS78" s="30"/>
      <c r="QT78" s="30"/>
      <c r="QU78" s="30"/>
      <c r="QV78" s="30"/>
      <c r="QW78" s="30"/>
      <c r="QX78" s="30"/>
      <c r="QY78" s="30"/>
      <c r="QZ78" s="30"/>
      <c r="RA78" s="30"/>
      <c r="RB78" s="30"/>
      <c r="RC78" s="30"/>
      <c r="RD78" s="30"/>
      <c r="RE78" s="30"/>
      <c r="RF78" s="30"/>
      <c r="RG78" s="30"/>
      <c r="RH78" s="30"/>
      <c r="RI78" s="30"/>
      <c r="RJ78" s="30"/>
      <c r="RK78" s="30"/>
      <c r="RL78" s="30"/>
      <c r="RM78" s="30"/>
      <c r="RN78" s="30"/>
      <c r="RO78" s="30"/>
      <c r="RP78" s="30"/>
      <c r="RQ78" s="30"/>
      <c r="RR78" s="30"/>
      <c r="RS78" s="30"/>
      <c r="RT78" s="30"/>
      <c r="RU78" s="30"/>
      <c r="RV78" s="30"/>
      <c r="RW78" s="30"/>
      <c r="RX78" s="30"/>
      <c r="RY78" s="30"/>
      <c r="RZ78" s="30"/>
      <c r="SA78" s="30"/>
      <c r="SB78" s="30"/>
      <c r="SC78" s="30"/>
      <c r="SD78" s="30"/>
      <c r="SE78" s="30"/>
      <c r="SF78" s="30"/>
      <c r="SG78" s="30"/>
      <c r="SH78" s="30"/>
      <c r="SI78" s="30"/>
      <c r="SJ78" s="30"/>
      <c r="SK78" s="30"/>
      <c r="SL78" s="30"/>
      <c r="SM78" s="30"/>
      <c r="SN78" s="30"/>
    </row>
    <row r="79" spans="1:508" s="31" customFormat="1" ht="7.5" hidden="1" customHeight="1" x14ac:dyDescent="0.25">
      <c r="A79" s="81"/>
      <c r="B79" s="81"/>
      <c r="C79" s="81"/>
      <c r="D79" s="121" t="s">
        <v>574</v>
      </c>
      <c r="E79" s="202">
        <f>E112</f>
        <v>0</v>
      </c>
      <c r="F79" s="82">
        <f t="shared" ref="F79:Q79" si="30">F112</f>
        <v>0</v>
      </c>
      <c r="G79" s="82">
        <f t="shared" si="30"/>
        <v>0</v>
      </c>
      <c r="H79" s="202">
        <f t="shared" ref="H79:J79" si="31">H112</f>
        <v>0</v>
      </c>
      <c r="I79" s="202">
        <f t="shared" si="31"/>
        <v>0</v>
      </c>
      <c r="J79" s="202">
        <f t="shared" si="31"/>
        <v>0</v>
      </c>
      <c r="K79" s="186" t="e">
        <f t="shared" si="6"/>
        <v>#DIV/0!</v>
      </c>
      <c r="L79" s="202">
        <f t="shared" si="30"/>
        <v>0</v>
      </c>
      <c r="M79" s="82">
        <f t="shared" si="30"/>
        <v>0</v>
      </c>
      <c r="N79" s="82">
        <f t="shared" si="30"/>
        <v>0</v>
      </c>
      <c r="O79" s="82">
        <f t="shared" si="30"/>
        <v>0</v>
      </c>
      <c r="P79" s="82">
        <f t="shared" si="30"/>
        <v>0</v>
      </c>
      <c r="Q79" s="82">
        <f t="shared" si="30"/>
        <v>0</v>
      </c>
      <c r="R79" s="202">
        <f t="shared" ref="R79" si="32">R112</f>
        <v>0</v>
      </c>
      <c r="S79" s="202"/>
      <c r="T79" s="202"/>
      <c r="U79" s="202"/>
      <c r="V79" s="202"/>
      <c r="W79" s="202"/>
      <c r="X79" s="158" t="e">
        <f t="shared" si="10"/>
        <v>#DIV/0!</v>
      </c>
      <c r="Y79" s="202">
        <f t="shared" si="4"/>
        <v>0</v>
      </c>
      <c r="Z79" s="231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30"/>
      <c r="JA79" s="30"/>
      <c r="JB79" s="30"/>
      <c r="JC79" s="30"/>
      <c r="JD79" s="30"/>
      <c r="JE79" s="30"/>
      <c r="JF79" s="30"/>
      <c r="JG79" s="30"/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30"/>
      <c r="KG79" s="30"/>
      <c r="KH79" s="30"/>
      <c r="KI79" s="30"/>
      <c r="KJ79" s="30"/>
      <c r="KK79" s="30"/>
      <c r="KL79" s="30"/>
      <c r="KM79" s="30"/>
      <c r="KN79" s="30"/>
      <c r="KO79" s="30"/>
      <c r="KP79" s="30"/>
      <c r="KQ79" s="30"/>
      <c r="KR79" s="30"/>
      <c r="KS79" s="30"/>
      <c r="KT79" s="30"/>
      <c r="KU79" s="30"/>
      <c r="KV79" s="30"/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/>
      <c r="LK79" s="30"/>
      <c r="LL79" s="30"/>
      <c r="LM79" s="30"/>
      <c r="LN79" s="30"/>
      <c r="LO79" s="30"/>
      <c r="LP79" s="30"/>
      <c r="LQ79" s="30"/>
      <c r="LR79" s="30"/>
      <c r="LS79" s="30"/>
      <c r="LT79" s="30"/>
      <c r="LU79" s="30"/>
      <c r="LV79" s="30"/>
      <c r="LW79" s="30"/>
      <c r="LX79" s="30"/>
      <c r="LY79" s="30"/>
      <c r="LZ79" s="30"/>
      <c r="MA79" s="30"/>
      <c r="MB79" s="30"/>
      <c r="MC79" s="30"/>
      <c r="MD79" s="30"/>
      <c r="ME79" s="30"/>
      <c r="MF79" s="30"/>
      <c r="MG79" s="30"/>
      <c r="MH79" s="30"/>
      <c r="MI79" s="30"/>
      <c r="MJ79" s="30"/>
      <c r="MK79" s="30"/>
      <c r="ML79" s="30"/>
      <c r="MM79" s="30"/>
      <c r="MN79" s="30"/>
      <c r="MO79" s="30"/>
      <c r="MP79" s="30"/>
      <c r="MQ79" s="30"/>
      <c r="MR79" s="30"/>
      <c r="MS79" s="30"/>
      <c r="MT79" s="30"/>
      <c r="MU79" s="30"/>
      <c r="MV79" s="30"/>
      <c r="MW79" s="30"/>
      <c r="MX79" s="30"/>
      <c r="MY79" s="30"/>
      <c r="MZ79" s="30"/>
      <c r="NA79" s="30"/>
      <c r="NB79" s="30"/>
      <c r="NC79" s="30"/>
      <c r="ND79" s="30"/>
      <c r="NE79" s="30"/>
      <c r="NF79" s="30"/>
      <c r="NG79" s="30"/>
      <c r="NH79" s="30"/>
      <c r="NI79" s="30"/>
      <c r="NJ79" s="30"/>
      <c r="NK79" s="30"/>
      <c r="NL79" s="30"/>
      <c r="NM79" s="30"/>
      <c r="NN79" s="30"/>
      <c r="NO79" s="30"/>
      <c r="NP79" s="30"/>
      <c r="NQ79" s="30"/>
      <c r="NR79" s="30"/>
      <c r="NS79" s="30"/>
      <c r="NT79" s="30"/>
      <c r="NU79" s="30"/>
      <c r="NV79" s="30"/>
      <c r="NW79" s="30"/>
      <c r="NX79" s="30"/>
      <c r="NY79" s="30"/>
      <c r="NZ79" s="30"/>
      <c r="OA79" s="30"/>
      <c r="OB79" s="30"/>
      <c r="OC79" s="30"/>
      <c r="OD79" s="30"/>
      <c r="OE79" s="30"/>
      <c r="OF79" s="30"/>
      <c r="OG79" s="30"/>
      <c r="OH79" s="30"/>
      <c r="OI79" s="30"/>
      <c r="OJ79" s="30"/>
      <c r="OK79" s="30"/>
      <c r="OL79" s="30"/>
      <c r="OM79" s="30"/>
      <c r="ON79" s="30"/>
      <c r="OO79" s="30"/>
      <c r="OP79" s="30"/>
      <c r="OQ79" s="30"/>
      <c r="OR79" s="30"/>
      <c r="OS79" s="30"/>
      <c r="OT79" s="30"/>
      <c r="OU79" s="30"/>
      <c r="OV79" s="30"/>
      <c r="OW79" s="30"/>
      <c r="OX79" s="30"/>
      <c r="OY79" s="30"/>
      <c r="OZ79" s="30"/>
      <c r="PA79" s="30"/>
      <c r="PB79" s="30"/>
      <c r="PC79" s="30"/>
      <c r="PD79" s="30"/>
      <c r="PE79" s="30"/>
      <c r="PF79" s="30"/>
      <c r="PG79" s="30"/>
      <c r="PH79" s="30"/>
      <c r="PI79" s="30"/>
      <c r="PJ79" s="30"/>
      <c r="PK79" s="30"/>
      <c r="PL79" s="30"/>
      <c r="PM79" s="30"/>
      <c r="PN79" s="30"/>
      <c r="PO79" s="30"/>
      <c r="PP79" s="30"/>
      <c r="PQ79" s="30"/>
      <c r="PR79" s="30"/>
      <c r="PS79" s="30"/>
      <c r="PT79" s="30"/>
      <c r="PU79" s="30"/>
      <c r="PV79" s="30"/>
      <c r="PW79" s="30"/>
      <c r="PX79" s="30"/>
      <c r="PY79" s="30"/>
      <c r="PZ79" s="30"/>
      <c r="QA79" s="30"/>
      <c r="QB79" s="30"/>
      <c r="QC79" s="30"/>
      <c r="QD79" s="30"/>
      <c r="QE79" s="30"/>
      <c r="QF79" s="30"/>
      <c r="QG79" s="30"/>
      <c r="QH79" s="30"/>
      <c r="QI79" s="30"/>
      <c r="QJ79" s="30"/>
      <c r="QK79" s="30"/>
      <c r="QL79" s="30"/>
      <c r="QM79" s="30"/>
      <c r="QN79" s="30"/>
      <c r="QO79" s="30"/>
      <c r="QP79" s="30"/>
      <c r="QQ79" s="30"/>
      <c r="QR79" s="30"/>
      <c r="QS79" s="30"/>
      <c r="QT79" s="30"/>
      <c r="QU79" s="30"/>
      <c r="QV79" s="30"/>
      <c r="QW79" s="30"/>
      <c r="QX79" s="30"/>
      <c r="QY79" s="30"/>
      <c r="QZ79" s="30"/>
      <c r="RA79" s="30"/>
      <c r="RB79" s="30"/>
      <c r="RC79" s="30"/>
      <c r="RD79" s="30"/>
      <c r="RE79" s="30"/>
      <c r="RF79" s="30"/>
      <c r="RG79" s="30"/>
      <c r="RH79" s="30"/>
      <c r="RI79" s="30"/>
      <c r="RJ79" s="30"/>
      <c r="RK79" s="30"/>
      <c r="RL79" s="30"/>
      <c r="RM79" s="30"/>
      <c r="RN79" s="30"/>
      <c r="RO79" s="30"/>
      <c r="RP79" s="30"/>
      <c r="RQ79" s="30"/>
      <c r="RR79" s="30"/>
      <c r="RS79" s="30"/>
      <c r="RT79" s="30"/>
      <c r="RU79" s="30"/>
      <c r="RV79" s="30"/>
      <c r="RW79" s="30"/>
      <c r="RX79" s="30"/>
      <c r="RY79" s="30"/>
      <c r="RZ79" s="30"/>
      <c r="SA79" s="30"/>
      <c r="SB79" s="30"/>
      <c r="SC79" s="30"/>
      <c r="SD79" s="30"/>
      <c r="SE79" s="30"/>
      <c r="SF79" s="30"/>
      <c r="SG79" s="30"/>
      <c r="SH79" s="30"/>
      <c r="SI79" s="30"/>
      <c r="SJ79" s="30"/>
      <c r="SK79" s="30"/>
      <c r="SL79" s="30"/>
      <c r="SM79" s="30"/>
      <c r="SN79" s="30"/>
    </row>
    <row r="80" spans="1:508" s="31" customFormat="1" ht="64.5" hidden="1" customHeight="1" x14ac:dyDescent="0.25">
      <c r="A80" s="89"/>
      <c r="B80" s="89"/>
      <c r="C80" s="89"/>
      <c r="D80" s="96" t="s">
        <v>659</v>
      </c>
      <c r="E80" s="202">
        <f>E128+E85</f>
        <v>0</v>
      </c>
      <c r="F80" s="82">
        <f t="shared" ref="F80:R80" si="33">F128+F85</f>
        <v>0</v>
      </c>
      <c r="G80" s="82">
        <f t="shared" si="33"/>
        <v>0</v>
      </c>
      <c r="H80" s="202">
        <f t="shared" si="33"/>
        <v>0</v>
      </c>
      <c r="I80" s="202">
        <f t="shared" si="33"/>
        <v>0</v>
      </c>
      <c r="J80" s="202">
        <f t="shared" si="33"/>
        <v>0</v>
      </c>
      <c r="K80" s="186" t="e">
        <f t="shared" si="6"/>
        <v>#DIV/0!</v>
      </c>
      <c r="L80" s="202">
        <f t="shared" si="33"/>
        <v>0</v>
      </c>
      <c r="M80" s="82">
        <f t="shared" si="33"/>
        <v>0</v>
      </c>
      <c r="N80" s="82">
        <f t="shared" si="33"/>
        <v>0</v>
      </c>
      <c r="O80" s="82">
        <f t="shared" si="33"/>
        <v>0</v>
      </c>
      <c r="P80" s="82">
        <f t="shared" si="33"/>
        <v>0</v>
      </c>
      <c r="Q80" s="82">
        <f t="shared" si="33"/>
        <v>0</v>
      </c>
      <c r="R80" s="202">
        <f t="shared" si="33"/>
        <v>0</v>
      </c>
      <c r="S80" s="202"/>
      <c r="T80" s="202"/>
      <c r="U80" s="202"/>
      <c r="V80" s="202"/>
      <c r="W80" s="202"/>
      <c r="X80" s="158" t="e">
        <f t="shared" si="10"/>
        <v>#DIV/0!</v>
      </c>
      <c r="Y80" s="202">
        <f t="shared" si="4"/>
        <v>0</v>
      </c>
      <c r="Z80" s="231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30"/>
      <c r="JA80" s="30"/>
      <c r="JB80" s="30"/>
      <c r="JC80" s="30"/>
      <c r="JD80" s="30"/>
      <c r="JE80" s="30"/>
      <c r="JF80" s="30"/>
      <c r="JG80" s="30"/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30"/>
      <c r="KG80" s="30"/>
      <c r="KH80" s="30"/>
      <c r="KI80" s="30"/>
      <c r="KJ80" s="30"/>
      <c r="KK80" s="30"/>
      <c r="KL80" s="30"/>
      <c r="KM80" s="30"/>
      <c r="KN80" s="30"/>
      <c r="KO80" s="30"/>
      <c r="KP80" s="30"/>
      <c r="KQ80" s="30"/>
      <c r="KR80" s="30"/>
      <c r="KS80" s="30"/>
      <c r="KT80" s="30"/>
      <c r="KU80" s="30"/>
      <c r="KV80" s="30"/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/>
      <c r="LK80" s="30"/>
      <c r="LL80" s="30"/>
      <c r="LM80" s="30"/>
      <c r="LN80" s="30"/>
      <c r="LO80" s="30"/>
      <c r="LP80" s="30"/>
      <c r="LQ80" s="30"/>
      <c r="LR80" s="30"/>
      <c r="LS80" s="30"/>
      <c r="LT80" s="30"/>
      <c r="LU80" s="30"/>
      <c r="LV80" s="30"/>
      <c r="LW80" s="30"/>
      <c r="LX80" s="30"/>
      <c r="LY80" s="30"/>
      <c r="LZ80" s="30"/>
      <c r="MA80" s="30"/>
      <c r="MB80" s="30"/>
      <c r="MC80" s="30"/>
      <c r="MD80" s="30"/>
      <c r="ME80" s="30"/>
      <c r="MF80" s="30"/>
      <c r="MG80" s="30"/>
      <c r="MH80" s="30"/>
      <c r="MI80" s="30"/>
      <c r="MJ80" s="30"/>
      <c r="MK80" s="30"/>
      <c r="ML80" s="30"/>
      <c r="MM80" s="30"/>
      <c r="MN80" s="30"/>
      <c r="MO80" s="30"/>
      <c r="MP80" s="30"/>
      <c r="MQ80" s="30"/>
      <c r="MR80" s="30"/>
      <c r="MS80" s="30"/>
      <c r="MT80" s="30"/>
      <c r="MU80" s="30"/>
      <c r="MV80" s="30"/>
      <c r="MW80" s="30"/>
      <c r="MX80" s="30"/>
      <c r="MY80" s="30"/>
      <c r="MZ80" s="30"/>
      <c r="NA80" s="30"/>
      <c r="NB80" s="30"/>
      <c r="NC80" s="30"/>
      <c r="ND80" s="30"/>
      <c r="NE80" s="30"/>
      <c r="NF80" s="30"/>
      <c r="NG80" s="30"/>
      <c r="NH80" s="30"/>
      <c r="NI80" s="30"/>
      <c r="NJ80" s="30"/>
      <c r="NK80" s="30"/>
      <c r="NL80" s="30"/>
      <c r="NM80" s="30"/>
      <c r="NN80" s="30"/>
      <c r="NO80" s="30"/>
      <c r="NP80" s="30"/>
      <c r="NQ80" s="30"/>
      <c r="NR80" s="30"/>
      <c r="NS80" s="30"/>
      <c r="NT80" s="30"/>
      <c r="NU80" s="30"/>
      <c r="NV80" s="30"/>
      <c r="NW80" s="30"/>
      <c r="NX80" s="30"/>
      <c r="NY80" s="30"/>
      <c r="NZ80" s="30"/>
      <c r="OA80" s="30"/>
      <c r="OB80" s="30"/>
      <c r="OC80" s="30"/>
      <c r="OD80" s="30"/>
      <c r="OE80" s="30"/>
      <c r="OF80" s="30"/>
      <c r="OG80" s="30"/>
      <c r="OH80" s="30"/>
      <c r="OI80" s="30"/>
      <c r="OJ80" s="30"/>
      <c r="OK80" s="30"/>
      <c r="OL80" s="30"/>
      <c r="OM80" s="30"/>
      <c r="ON80" s="30"/>
      <c r="OO80" s="30"/>
      <c r="OP80" s="30"/>
      <c r="OQ80" s="30"/>
      <c r="OR80" s="30"/>
      <c r="OS80" s="30"/>
      <c r="OT80" s="30"/>
      <c r="OU80" s="30"/>
      <c r="OV80" s="30"/>
      <c r="OW80" s="30"/>
      <c r="OX80" s="30"/>
      <c r="OY80" s="30"/>
      <c r="OZ80" s="30"/>
      <c r="PA80" s="30"/>
      <c r="PB80" s="30"/>
      <c r="PC80" s="30"/>
      <c r="PD80" s="30"/>
      <c r="PE80" s="30"/>
      <c r="PF80" s="30"/>
      <c r="PG80" s="30"/>
      <c r="PH80" s="30"/>
      <c r="PI80" s="30"/>
      <c r="PJ80" s="30"/>
      <c r="PK80" s="30"/>
      <c r="PL80" s="30"/>
      <c r="PM80" s="30"/>
      <c r="PN80" s="30"/>
      <c r="PO80" s="30"/>
      <c r="PP80" s="30"/>
      <c r="PQ80" s="30"/>
      <c r="PR80" s="30"/>
      <c r="PS80" s="30"/>
      <c r="PT80" s="30"/>
      <c r="PU80" s="30"/>
      <c r="PV80" s="30"/>
      <c r="PW80" s="30"/>
      <c r="PX80" s="30"/>
      <c r="PY80" s="30"/>
      <c r="PZ80" s="30"/>
      <c r="QA80" s="30"/>
      <c r="QB80" s="30"/>
      <c r="QC80" s="30"/>
      <c r="QD80" s="30"/>
      <c r="QE80" s="30"/>
      <c r="QF80" s="30"/>
      <c r="QG80" s="30"/>
      <c r="QH80" s="30"/>
      <c r="QI80" s="30"/>
      <c r="QJ80" s="30"/>
      <c r="QK80" s="30"/>
      <c r="QL80" s="30"/>
      <c r="QM80" s="30"/>
      <c r="QN80" s="30"/>
      <c r="QO80" s="30"/>
      <c r="QP80" s="30"/>
      <c r="QQ80" s="30"/>
      <c r="QR80" s="30"/>
      <c r="QS80" s="30"/>
      <c r="QT80" s="30"/>
      <c r="QU80" s="30"/>
      <c r="QV80" s="30"/>
      <c r="QW80" s="30"/>
      <c r="QX80" s="30"/>
      <c r="QY80" s="30"/>
      <c r="QZ80" s="30"/>
      <c r="RA80" s="30"/>
      <c r="RB80" s="30"/>
      <c r="RC80" s="30"/>
      <c r="RD80" s="30"/>
      <c r="RE80" s="30"/>
      <c r="RF80" s="30"/>
      <c r="RG80" s="30"/>
      <c r="RH80" s="30"/>
      <c r="RI80" s="30"/>
      <c r="RJ80" s="30"/>
      <c r="RK80" s="30"/>
      <c r="RL80" s="30"/>
      <c r="RM80" s="30"/>
      <c r="RN80" s="30"/>
      <c r="RO80" s="30"/>
      <c r="RP80" s="30"/>
      <c r="RQ80" s="30"/>
      <c r="RR80" s="30"/>
      <c r="RS80" s="30"/>
      <c r="RT80" s="30"/>
      <c r="RU80" s="30"/>
      <c r="RV80" s="30"/>
      <c r="RW80" s="30"/>
      <c r="RX80" s="30"/>
      <c r="RY80" s="30"/>
      <c r="RZ80" s="30"/>
      <c r="SA80" s="30"/>
      <c r="SB80" s="30"/>
      <c r="SC80" s="30"/>
      <c r="SD80" s="30"/>
      <c r="SE80" s="30"/>
      <c r="SF80" s="30"/>
      <c r="SG80" s="30"/>
      <c r="SH80" s="30"/>
      <c r="SI80" s="30"/>
      <c r="SJ80" s="30"/>
      <c r="SK80" s="30"/>
      <c r="SL80" s="30"/>
      <c r="SM80" s="30"/>
      <c r="SN80" s="30"/>
    </row>
    <row r="81" spans="1:508" s="31" customFormat="1" ht="22.5" hidden="1" customHeight="1" x14ac:dyDescent="0.25">
      <c r="A81" s="89"/>
      <c r="B81" s="89"/>
      <c r="C81" s="89"/>
      <c r="D81" s="121" t="s">
        <v>392</v>
      </c>
      <c r="E81" s="202">
        <f>E114+E124+E126</f>
        <v>0</v>
      </c>
      <c r="F81" s="82">
        <f t="shared" ref="F81:Q81" si="34">F114+F124+F126</f>
        <v>0</v>
      </c>
      <c r="G81" s="82">
        <f t="shared" si="34"/>
        <v>0</v>
      </c>
      <c r="H81" s="202">
        <f t="shared" ref="H81:J81" si="35">H114+H124+H126</f>
        <v>0</v>
      </c>
      <c r="I81" s="202">
        <f t="shared" si="35"/>
        <v>0</v>
      </c>
      <c r="J81" s="202">
        <f t="shared" si="35"/>
        <v>0</v>
      </c>
      <c r="K81" s="186" t="e">
        <f t="shared" si="6"/>
        <v>#DIV/0!</v>
      </c>
      <c r="L81" s="202">
        <f t="shared" si="34"/>
        <v>0</v>
      </c>
      <c r="M81" s="82">
        <f t="shared" si="34"/>
        <v>0</v>
      </c>
      <c r="N81" s="82">
        <f t="shared" si="34"/>
        <v>0</v>
      </c>
      <c r="O81" s="82">
        <f t="shared" si="34"/>
        <v>0</v>
      </c>
      <c r="P81" s="82">
        <f t="shared" si="34"/>
        <v>0</v>
      </c>
      <c r="Q81" s="82">
        <f t="shared" si="34"/>
        <v>0</v>
      </c>
      <c r="R81" s="202">
        <f t="shared" ref="R81" si="36">R114+R124+R126</f>
        <v>0</v>
      </c>
      <c r="S81" s="202"/>
      <c r="T81" s="202"/>
      <c r="U81" s="202"/>
      <c r="V81" s="202"/>
      <c r="W81" s="202"/>
      <c r="X81" s="158" t="e">
        <f t="shared" si="10"/>
        <v>#DIV/0!</v>
      </c>
      <c r="Y81" s="202">
        <f t="shared" si="4"/>
        <v>0</v>
      </c>
      <c r="Z81" s="231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  <c r="IX81" s="30"/>
      <c r="IY81" s="30"/>
      <c r="IZ81" s="30"/>
      <c r="JA81" s="30"/>
      <c r="JB81" s="30"/>
      <c r="JC81" s="30"/>
      <c r="JD81" s="30"/>
      <c r="JE81" s="30"/>
      <c r="JF81" s="30"/>
      <c r="JG81" s="30"/>
      <c r="JH81" s="30"/>
      <c r="JI81" s="30"/>
      <c r="JJ81" s="30"/>
      <c r="JK81" s="30"/>
      <c r="JL81" s="30"/>
      <c r="JM81" s="30"/>
      <c r="JN81" s="30"/>
      <c r="JO81" s="30"/>
      <c r="JP81" s="30"/>
      <c r="JQ81" s="30"/>
      <c r="JR81" s="30"/>
      <c r="JS81" s="30"/>
      <c r="JT81" s="30"/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/>
      <c r="KF81" s="30"/>
      <c r="KG81" s="30"/>
      <c r="KH81" s="30"/>
      <c r="KI81" s="30"/>
      <c r="KJ81" s="30"/>
      <c r="KK81" s="30"/>
      <c r="KL81" s="30"/>
      <c r="KM81" s="30"/>
      <c r="KN81" s="30"/>
      <c r="KO81" s="30"/>
      <c r="KP81" s="30"/>
      <c r="KQ81" s="30"/>
      <c r="KR81" s="30"/>
      <c r="KS81" s="30"/>
      <c r="KT81" s="30"/>
      <c r="KU81" s="30"/>
      <c r="KV81" s="30"/>
      <c r="KW81" s="30"/>
      <c r="KX81" s="30"/>
      <c r="KY81" s="30"/>
      <c r="KZ81" s="30"/>
      <c r="LA81" s="30"/>
      <c r="LB81" s="30"/>
      <c r="LC81" s="30"/>
      <c r="LD81" s="30"/>
      <c r="LE81" s="30"/>
      <c r="LF81" s="30"/>
      <c r="LG81" s="30"/>
      <c r="LH81" s="30"/>
      <c r="LI81" s="30"/>
      <c r="LJ81" s="30"/>
      <c r="LK81" s="30"/>
      <c r="LL81" s="30"/>
      <c r="LM81" s="30"/>
      <c r="LN81" s="30"/>
      <c r="LO81" s="30"/>
      <c r="LP81" s="30"/>
      <c r="LQ81" s="30"/>
      <c r="LR81" s="30"/>
      <c r="LS81" s="30"/>
      <c r="LT81" s="30"/>
      <c r="LU81" s="30"/>
      <c r="LV81" s="30"/>
      <c r="LW81" s="30"/>
      <c r="LX81" s="30"/>
      <c r="LY81" s="30"/>
      <c r="LZ81" s="30"/>
      <c r="MA81" s="30"/>
      <c r="MB81" s="30"/>
      <c r="MC81" s="30"/>
      <c r="MD81" s="30"/>
      <c r="ME81" s="30"/>
      <c r="MF81" s="30"/>
      <c r="MG81" s="30"/>
      <c r="MH81" s="30"/>
      <c r="MI81" s="30"/>
      <c r="MJ81" s="30"/>
      <c r="MK81" s="30"/>
      <c r="ML81" s="30"/>
      <c r="MM81" s="30"/>
      <c r="MN81" s="30"/>
      <c r="MO81" s="30"/>
      <c r="MP81" s="30"/>
      <c r="MQ81" s="30"/>
      <c r="MR81" s="30"/>
      <c r="MS81" s="30"/>
      <c r="MT81" s="30"/>
      <c r="MU81" s="30"/>
      <c r="MV81" s="30"/>
      <c r="MW81" s="30"/>
      <c r="MX81" s="30"/>
      <c r="MY81" s="30"/>
      <c r="MZ81" s="30"/>
      <c r="NA81" s="30"/>
      <c r="NB81" s="30"/>
      <c r="NC81" s="30"/>
      <c r="ND81" s="30"/>
      <c r="NE81" s="30"/>
      <c r="NF81" s="30"/>
      <c r="NG81" s="30"/>
      <c r="NH81" s="30"/>
      <c r="NI81" s="30"/>
      <c r="NJ81" s="30"/>
      <c r="NK81" s="30"/>
      <c r="NL81" s="30"/>
      <c r="NM81" s="30"/>
      <c r="NN81" s="30"/>
      <c r="NO81" s="30"/>
      <c r="NP81" s="30"/>
      <c r="NQ81" s="30"/>
      <c r="NR81" s="30"/>
      <c r="NS81" s="30"/>
      <c r="NT81" s="30"/>
      <c r="NU81" s="30"/>
      <c r="NV81" s="30"/>
      <c r="NW81" s="30"/>
      <c r="NX81" s="30"/>
      <c r="NY81" s="30"/>
      <c r="NZ81" s="30"/>
      <c r="OA81" s="30"/>
      <c r="OB81" s="30"/>
      <c r="OC81" s="30"/>
      <c r="OD81" s="30"/>
      <c r="OE81" s="30"/>
      <c r="OF81" s="30"/>
      <c r="OG81" s="30"/>
      <c r="OH81" s="30"/>
      <c r="OI81" s="30"/>
      <c r="OJ81" s="30"/>
      <c r="OK81" s="30"/>
      <c r="OL81" s="30"/>
      <c r="OM81" s="30"/>
      <c r="ON81" s="30"/>
      <c r="OO81" s="30"/>
      <c r="OP81" s="30"/>
      <c r="OQ81" s="30"/>
      <c r="OR81" s="30"/>
      <c r="OS81" s="30"/>
      <c r="OT81" s="30"/>
      <c r="OU81" s="30"/>
      <c r="OV81" s="30"/>
      <c r="OW81" s="30"/>
      <c r="OX81" s="30"/>
      <c r="OY81" s="30"/>
      <c r="OZ81" s="30"/>
      <c r="PA81" s="30"/>
      <c r="PB81" s="30"/>
      <c r="PC81" s="30"/>
      <c r="PD81" s="30"/>
      <c r="PE81" s="30"/>
      <c r="PF81" s="30"/>
      <c r="PG81" s="30"/>
      <c r="PH81" s="30"/>
      <c r="PI81" s="30"/>
      <c r="PJ81" s="30"/>
      <c r="PK81" s="30"/>
      <c r="PL81" s="30"/>
      <c r="PM81" s="30"/>
      <c r="PN81" s="30"/>
      <c r="PO81" s="30"/>
      <c r="PP81" s="30"/>
      <c r="PQ81" s="30"/>
      <c r="PR81" s="30"/>
      <c r="PS81" s="30"/>
      <c r="PT81" s="30"/>
      <c r="PU81" s="30"/>
      <c r="PV81" s="30"/>
      <c r="PW81" s="30"/>
      <c r="PX81" s="30"/>
      <c r="PY81" s="30"/>
      <c r="PZ81" s="30"/>
      <c r="QA81" s="30"/>
      <c r="QB81" s="30"/>
      <c r="QC81" s="30"/>
      <c r="QD81" s="30"/>
      <c r="QE81" s="30"/>
      <c r="QF81" s="30"/>
      <c r="QG81" s="30"/>
      <c r="QH81" s="30"/>
      <c r="QI81" s="30"/>
      <c r="QJ81" s="30"/>
      <c r="QK81" s="30"/>
      <c r="QL81" s="30"/>
      <c r="QM81" s="30"/>
      <c r="QN81" s="30"/>
      <c r="QO81" s="30"/>
      <c r="QP81" s="30"/>
      <c r="QQ81" s="30"/>
      <c r="QR81" s="30"/>
      <c r="QS81" s="30"/>
      <c r="QT81" s="30"/>
      <c r="QU81" s="30"/>
      <c r="QV81" s="30"/>
      <c r="QW81" s="30"/>
      <c r="QX81" s="30"/>
      <c r="QY81" s="30"/>
      <c r="QZ81" s="30"/>
      <c r="RA81" s="30"/>
      <c r="RB81" s="30"/>
      <c r="RC81" s="30"/>
      <c r="RD81" s="30"/>
      <c r="RE81" s="30"/>
      <c r="RF81" s="30"/>
      <c r="RG81" s="30"/>
      <c r="RH81" s="30"/>
      <c r="RI81" s="30"/>
      <c r="RJ81" s="30"/>
      <c r="RK81" s="30"/>
      <c r="RL81" s="30"/>
      <c r="RM81" s="30"/>
      <c r="RN81" s="30"/>
      <c r="RO81" s="30"/>
      <c r="RP81" s="30"/>
      <c r="RQ81" s="30"/>
      <c r="RR81" s="30"/>
      <c r="RS81" s="30"/>
      <c r="RT81" s="30"/>
      <c r="RU81" s="30"/>
      <c r="RV81" s="30"/>
      <c r="RW81" s="30"/>
      <c r="RX81" s="30"/>
      <c r="RY81" s="30"/>
      <c r="RZ81" s="30"/>
      <c r="SA81" s="30"/>
      <c r="SB81" s="30"/>
      <c r="SC81" s="30"/>
      <c r="SD81" s="30"/>
      <c r="SE81" s="30"/>
      <c r="SF81" s="30"/>
      <c r="SG81" s="30"/>
      <c r="SH81" s="30"/>
      <c r="SI81" s="30"/>
      <c r="SJ81" s="30"/>
      <c r="SK81" s="30"/>
      <c r="SL81" s="30"/>
      <c r="SM81" s="30"/>
      <c r="SN81" s="30"/>
    </row>
    <row r="82" spans="1:508" s="20" customFormat="1" ht="45.75" customHeight="1" x14ac:dyDescent="0.25">
      <c r="A82" s="54" t="s">
        <v>166</v>
      </c>
      <c r="B82" s="54" t="s">
        <v>118</v>
      </c>
      <c r="C82" s="54" t="s">
        <v>46</v>
      </c>
      <c r="D82" s="79" t="s">
        <v>486</v>
      </c>
      <c r="E82" s="203">
        <v>3863240</v>
      </c>
      <c r="F82" s="83">
        <v>2888100</v>
      </c>
      <c r="G82" s="83">
        <v>91000</v>
      </c>
      <c r="H82" s="203">
        <v>886223.91</v>
      </c>
      <c r="I82" s="203">
        <v>680134.08</v>
      </c>
      <c r="J82" s="203">
        <v>18252.47</v>
      </c>
      <c r="K82" s="196">
        <f t="shared" si="6"/>
        <v>22.939913388761767</v>
      </c>
      <c r="L82" s="203">
        <f t="shared" ref="L82:L137" si="37">N82+Q82</f>
        <v>0</v>
      </c>
      <c r="M82" s="83"/>
      <c r="N82" s="83"/>
      <c r="O82" s="83"/>
      <c r="P82" s="83"/>
      <c r="Q82" s="83"/>
      <c r="R82" s="216">
        <f t="shared" ref="R82:R137" si="38">T82+W82</f>
        <v>0</v>
      </c>
      <c r="S82" s="216"/>
      <c r="T82" s="216"/>
      <c r="U82" s="216"/>
      <c r="V82" s="216"/>
      <c r="W82" s="216"/>
      <c r="X82" s="158"/>
      <c r="Y82" s="216">
        <f t="shared" si="4"/>
        <v>886223.91</v>
      </c>
      <c r="Z82" s="23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  <c r="IW82" s="21"/>
      <c r="IX82" s="21"/>
      <c r="IY82" s="21"/>
      <c r="IZ82" s="21"/>
      <c r="JA82" s="21"/>
      <c r="JB82" s="21"/>
      <c r="JC82" s="21"/>
      <c r="JD82" s="21"/>
      <c r="JE82" s="21"/>
      <c r="JF82" s="21"/>
      <c r="JG82" s="21"/>
      <c r="JH82" s="21"/>
      <c r="JI82" s="21"/>
      <c r="JJ82" s="21"/>
      <c r="JK82" s="21"/>
      <c r="JL82" s="21"/>
      <c r="JM82" s="21"/>
      <c r="JN82" s="21"/>
      <c r="JO82" s="21"/>
      <c r="JP82" s="21"/>
      <c r="JQ82" s="21"/>
      <c r="JR82" s="21"/>
      <c r="JS82" s="21"/>
      <c r="JT82" s="21"/>
      <c r="JU82" s="21"/>
      <c r="JV82" s="21"/>
      <c r="JW82" s="21"/>
      <c r="JX82" s="21"/>
      <c r="JY82" s="21"/>
      <c r="JZ82" s="21"/>
      <c r="KA82" s="21"/>
      <c r="KB82" s="21"/>
      <c r="KC82" s="21"/>
      <c r="KD82" s="21"/>
      <c r="KE82" s="21"/>
      <c r="KF82" s="21"/>
      <c r="KG82" s="21"/>
      <c r="KH82" s="21"/>
      <c r="KI82" s="21"/>
      <c r="KJ82" s="21"/>
      <c r="KK82" s="21"/>
      <c r="KL82" s="21"/>
      <c r="KM82" s="21"/>
      <c r="KN82" s="21"/>
      <c r="KO82" s="21"/>
      <c r="KP82" s="21"/>
      <c r="KQ82" s="21"/>
      <c r="KR82" s="21"/>
      <c r="KS82" s="21"/>
      <c r="KT82" s="21"/>
      <c r="KU82" s="21"/>
      <c r="KV82" s="21"/>
      <c r="KW82" s="21"/>
      <c r="KX82" s="21"/>
      <c r="KY82" s="21"/>
      <c r="KZ82" s="21"/>
      <c r="LA82" s="21"/>
      <c r="LB82" s="21"/>
      <c r="LC82" s="21"/>
      <c r="LD82" s="21"/>
      <c r="LE82" s="21"/>
      <c r="LF82" s="21"/>
      <c r="LG82" s="21"/>
      <c r="LH82" s="21"/>
      <c r="LI82" s="21"/>
      <c r="LJ82" s="21"/>
      <c r="LK82" s="21"/>
      <c r="LL82" s="21"/>
      <c r="LM82" s="21"/>
      <c r="LN82" s="21"/>
      <c r="LO82" s="21"/>
      <c r="LP82" s="21"/>
      <c r="LQ82" s="21"/>
      <c r="LR82" s="21"/>
      <c r="LS82" s="21"/>
      <c r="LT82" s="21"/>
      <c r="LU82" s="21"/>
      <c r="LV82" s="21"/>
      <c r="LW82" s="21"/>
      <c r="LX82" s="21"/>
      <c r="LY82" s="21"/>
      <c r="LZ82" s="21"/>
      <c r="MA82" s="21"/>
      <c r="MB82" s="21"/>
      <c r="MC82" s="21"/>
      <c r="MD82" s="21"/>
      <c r="ME82" s="21"/>
      <c r="MF82" s="21"/>
      <c r="MG82" s="21"/>
      <c r="MH82" s="21"/>
      <c r="MI82" s="21"/>
      <c r="MJ82" s="21"/>
      <c r="MK82" s="21"/>
      <c r="ML82" s="21"/>
      <c r="MM82" s="21"/>
      <c r="MN82" s="21"/>
      <c r="MO82" s="21"/>
      <c r="MP82" s="21"/>
      <c r="MQ82" s="21"/>
      <c r="MR82" s="21"/>
      <c r="MS82" s="21"/>
      <c r="MT82" s="21"/>
      <c r="MU82" s="21"/>
      <c r="MV82" s="21"/>
      <c r="MW82" s="21"/>
      <c r="MX82" s="21"/>
      <c r="MY82" s="21"/>
      <c r="MZ82" s="21"/>
      <c r="NA82" s="21"/>
      <c r="NB82" s="21"/>
      <c r="NC82" s="21"/>
      <c r="ND82" s="21"/>
      <c r="NE82" s="21"/>
      <c r="NF82" s="21"/>
      <c r="NG82" s="21"/>
      <c r="NH82" s="21"/>
      <c r="NI82" s="21"/>
      <c r="NJ82" s="21"/>
      <c r="NK82" s="21"/>
      <c r="NL82" s="21"/>
      <c r="NM82" s="21"/>
      <c r="NN82" s="21"/>
      <c r="NO82" s="21"/>
      <c r="NP82" s="21"/>
      <c r="NQ82" s="21"/>
      <c r="NR82" s="21"/>
      <c r="NS82" s="21"/>
      <c r="NT82" s="21"/>
      <c r="NU82" s="21"/>
      <c r="NV82" s="21"/>
      <c r="NW82" s="21"/>
      <c r="NX82" s="21"/>
      <c r="NY82" s="21"/>
      <c r="NZ82" s="21"/>
      <c r="OA82" s="21"/>
      <c r="OB82" s="21"/>
      <c r="OC82" s="21"/>
      <c r="OD82" s="21"/>
      <c r="OE82" s="21"/>
      <c r="OF82" s="21"/>
      <c r="OG82" s="21"/>
      <c r="OH82" s="21"/>
      <c r="OI82" s="21"/>
      <c r="OJ82" s="21"/>
      <c r="OK82" s="21"/>
      <c r="OL82" s="21"/>
      <c r="OM82" s="21"/>
      <c r="ON82" s="21"/>
      <c r="OO82" s="21"/>
      <c r="OP82" s="21"/>
      <c r="OQ82" s="21"/>
      <c r="OR82" s="21"/>
      <c r="OS82" s="21"/>
      <c r="OT82" s="21"/>
      <c r="OU82" s="21"/>
      <c r="OV82" s="21"/>
      <c r="OW82" s="21"/>
      <c r="OX82" s="21"/>
      <c r="OY82" s="21"/>
      <c r="OZ82" s="21"/>
      <c r="PA82" s="21"/>
      <c r="PB82" s="21"/>
      <c r="PC82" s="21"/>
      <c r="PD82" s="21"/>
      <c r="PE82" s="21"/>
      <c r="PF82" s="21"/>
      <c r="PG82" s="21"/>
      <c r="PH82" s="21"/>
      <c r="PI82" s="21"/>
      <c r="PJ82" s="21"/>
      <c r="PK82" s="21"/>
      <c r="PL82" s="21"/>
      <c r="PM82" s="21"/>
      <c r="PN82" s="21"/>
      <c r="PO82" s="21"/>
      <c r="PP82" s="21"/>
      <c r="PQ82" s="21"/>
      <c r="PR82" s="21"/>
      <c r="PS82" s="21"/>
      <c r="PT82" s="21"/>
      <c r="PU82" s="21"/>
      <c r="PV82" s="21"/>
      <c r="PW82" s="21"/>
      <c r="PX82" s="21"/>
      <c r="PY82" s="21"/>
      <c r="PZ82" s="21"/>
      <c r="QA82" s="21"/>
      <c r="QB82" s="21"/>
      <c r="QC82" s="21"/>
      <c r="QD82" s="21"/>
      <c r="QE82" s="21"/>
      <c r="QF82" s="21"/>
      <c r="QG82" s="21"/>
      <c r="QH82" s="21"/>
      <c r="QI82" s="21"/>
      <c r="QJ82" s="21"/>
      <c r="QK82" s="21"/>
      <c r="QL82" s="21"/>
      <c r="QM82" s="21"/>
      <c r="QN82" s="21"/>
      <c r="QO82" s="21"/>
      <c r="QP82" s="21"/>
      <c r="QQ82" s="21"/>
      <c r="QR82" s="21"/>
      <c r="QS82" s="21"/>
      <c r="QT82" s="21"/>
      <c r="QU82" s="21"/>
      <c r="QV82" s="21"/>
      <c r="QW82" s="21"/>
      <c r="QX82" s="21"/>
      <c r="QY82" s="21"/>
      <c r="QZ82" s="21"/>
      <c r="RA82" s="21"/>
      <c r="RB82" s="21"/>
      <c r="RC82" s="21"/>
      <c r="RD82" s="21"/>
      <c r="RE82" s="21"/>
      <c r="RF82" s="21"/>
      <c r="RG82" s="21"/>
      <c r="RH82" s="21"/>
      <c r="RI82" s="21"/>
      <c r="RJ82" s="21"/>
      <c r="RK82" s="21"/>
      <c r="RL82" s="21"/>
      <c r="RM82" s="21"/>
      <c r="RN82" s="21"/>
      <c r="RO82" s="21"/>
      <c r="RP82" s="21"/>
      <c r="RQ82" s="21"/>
      <c r="RR82" s="21"/>
      <c r="RS82" s="21"/>
      <c r="RT82" s="21"/>
      <c r="RU82" s="21"/>
      <c r="RV82" s="21"/>
      <c r="RW82" s="21"/>
      <c r="RX82" s="21"/>
      <c r="RY82" s="21"/>
      <c r="RZ82" s="21"/>
      <c r="SA82" s="21"/>
      <c r="SB82" s="21"/>
      <c r="SC82" s="21"/>
      <c r="SD82" s="21"/>
      <c r="SE82" s="21"/>
      <c r="SF82" s="21"/>
      <c r="SG82" s="21"/>
      <c r="SH82" s="21"/>
      <c r="SI82" s="21"/>
      <c r="SJ82" s="21"/>
      <c r="SK82" s="21"/>
      <c r="SL82" s="21"/>
      <c r="SM82" s="21"/>
      <c r="SN82" s="21"/>
    </row>
    <row r="83" spans="1:508" s="20" customFormat="1" ht="22.5" customHeight="1" x14ac:dyDescent="0.25">
      <c r="A83" s="54" t="s">
        <v>167</v>
      </c>
      <c r="B83" s="54" t="s">
        <v>48</v>
      </c>
      <c r="C83" s="54" t="s">
        <v>49</v>
      </c>
      <c r="D83" s="11" t="s">
        <v>495</v>
      </c>
      <c r="E83" s="203">
        <v>343598089</v>
      </c>
      <c r="F83" s="83">
        <v>225823282</v>
      </c>
      <c r="G83" s="83">
        <v>43044500</v>
      </c>
      <c r="H83" s="203">
        <v>71104829.629999995</v>
      </c>
      <c r="I83" s="203">
        <v>48515198.659999996</v>
      </c>
      <c r="J83" s="203">
        <v>11015127.67</v>
      </c>
      <c r="K83" s="196">
        <f t="shared" ref="K83:K146" si="39">H83/E83*100</f>
        <v>20.694186582044697</v>
      </c>
      <c r="L83" s="203">
        <f t="shared" si="37"/>
        <v>43302813</v>
      </c>
      <c r="M83" s="83">
        <v>23249013</v>
      </c>
      <c r="N83" s="83">
        <v>20053800</v>
      </c>
      <c r="O83" s="83"/>
      <c r="P83" s="83"/>
      <c r="Q83" s="83">
        <v>23249013</v>
      </c>
      <c r="R83" s="216">
        <f>T83+W83</f>
        <v>4350431.6400000006</v>
      </c>
      <c r="S83" s="216">
        <v>110413</v>
      </c>
      <c r="T83" s="216">
        <v>2573960.29</v>
      </c>
      <c r="U83" s="216"/>
      <c r="V83" s="216"/>
      <c r="W83" s="216">
        <v>1776471.35</v>
      </c>
      <c r="X83" s="168">
        <f t="shared" ref="X83:X138" si="40">R83/L83*100</f>
        <v>10.046533558916831</v>
      </c>
      <c r="Y83" s="216">
        <f t="shared" ref="Y83:Y146" si="41">R83+H83</f>
        <v>75455261.269999996</v>
      </c>
      <c r="Z83" s="23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  <c r="IW83" s="21"/>
      <c r="IX83" s="21"/>
      <c r="IY83" s="21"/>
      <c r="IZ83" s="21"/>
      <c r="JA83" s="21"/>
      <c r="JB83" s="21"/>
      <c r="JC83" s="21"/>
      <c r="JD83" s="21"/>
      <c r="JE83" s="21"/>
      <c r="JF83" s="21"/>
      <c r="JG83" s="21"/>
      <c r="JH83" s="21"/>
      <c r="JI83" s="21"/>
      <c r="JJ83" s="21"/>
      <c r="JK83" s="21"/>
      <c r="JL83" s="21"/>
      <c r="JM83" s="21"/>
      <c r="JN83" s="21"/>
      <c r="JO83" s="21"/>
      <c r="JP83" s="21"/>
      <c r="JQ83" s="21"/>
      <c r="JR83" s="21"/>
      <c r="JS83" s="21"/>
      <c r="JT83" s="21"/>
      <c r="JU83" s="21"/>
      <c r="JV83" s="21"/>
      <c r="JW83" s="21"/>
      <c r="JX83" s="21"/>
      <c r="JY83" s="21"/>
      <c r="JZ83" s="21"/>
      <c r="KA83" s="21"/>
      <c r="KB83" s="21"/>
      <c r="KC83" s="21"/>
      <c r="KD83" s="21"/>
      <c r="KE83" s="21"/>
      <c r="KF83" s="21"/>
      <c r="KG83" s="21"/>
      <c r="KH83" s="21"/>
      <c r="KI83" s="21"/>
      <c r="KJ83" s="21"/>
      <c r="KK83" s="21"/>
      <c r="KL83" s="21"/>
      <c r="KM83" s="21"/>
      <c r="KN83" s="21"/>
      <c r="KO83" s="21"/>
      <c r="KP83" s="21"/>
      <c r="KQ83" s="21"/>
      <c r="KR83" s="21"/>
      <c r="KS83" s="21"/>
      <c r="KT83" s="21"/>
      <c r="KU83" s="21"/>
      <c r="KV83" s="21"/>
      <c r="KW83" s="21"/>
      <c r="KX83" s="21"/>
      <c r="KY83" s="21"/>
      <c r="KZ83" s="21"/>
      <c r="LA83" s="21"/>
      <c r="LB83" s="21"/>
      <c r="LC83" s="21"/>
      <c r="LD83" s="21"/>
      <c r="LE83" s="21"/>
      <c r="LF83" s="21"/>
      <c r="LG83" s="21"/>
      <c r="LH83" s="21"/>
      <c r="LI83" s="21"/>
      <c r="LJ83" s="21"/>
      <c r="LK83" s="21"/>
      <c r="LL83" s="21"/>
      <c r="LM83" s="21"/>
      <c r="LN83" s="21"/>
      <c r="LO83" s="21"/>
      <c r="LP83" s="21"/>
      <c r="LQ83" s="21"/>
      <c r="LR83" s="21"/>
      <c r="LS83" s="21"/>
      <c r="LT83" s="21"/>
      <c r="LU83" s="21"/>
      <c r="LV83" s="21"/>
      <c r="LW83" s="21"/>
      <c r="LX83" s="21"/>
      <c r="LY83" s="21"/>
      <c r="LZ83" s="21"/>
      <c r="MA83" s="21"/>
      <c r="MB83" s="21"/>
      <c r="MC83" s="21"/>
      <c r="MD83" s="21"/>
      <c r="ME83" s="21"/>
      <c r="MF83" s="21"/>
      <c r="MG83" s="21"/>
      <c r="MH83" s="21"/>
      <c r="MI83" s="21"/>
      <c r="MJ83" s="21"/>
      <c r="MK83" s="21"/>
      <c r="ML83" s="21"/>
      <c r="MM83" s="21"/>
      <c r="MN83" s="21"/>
      <c r="MO83" s="21"/>
      <c r="MP83" s="21"/>
      <c r="MQ83" s="21"/>
      <c r="MR83" s="21"/>
      <c r="MS83" s="21"/>
      <c r="MT83" s="21"/>
      <c r="MU83" s="21"/>
      <c r="MV83" s="21"/>
      <c r="MW83" s="21"/>
      <c r="MX83" s="21"/>
      <c r="MY83" s="21"/>
      <c r="MZ83" s="21"/>
      <c r="NA83" s="21"/>
      <c r="NB83" s="21"/>
      <c r="NC83" s="21"/>
      <c r="ND83" s="21"/>
      <c r="NE83" s="21"/>
      <c r="NF83" s="21"/>
      <c r="NG83" s="21"/>
      <c r="NH83" s="21"/>
      <c r="NI83" s="21"/>
      <c r="NJ83" s="21"/>
      <c r="NK83" s="21"/>
      <c r="NL83" s="21"/>
      <c r="NM83" s="21"/>
      <c r="NN83" s="21"/>
      <c r="NO83" s="21"/>
      <c r="NP83" s="21"/>
      <c r="NQ83" s="21"/>
      <c r="NR83" s="21"/>
      <c r="NS83" s="21"/>
      <c r="NT83" s="21"/>
      <c r="NU83" s="21"/>
      <c r="NV83" s="21"/>
      <c r="NW83" s="21"/>
      <c r="NX83" s="21"/>
      <c r="NY83" s="21"/>
      <c r="NZ83" s="21"/>
      <c r="OA83" s="21"/>
      <c r="OB83" s="21"/>
      <c r="OC83" s="21"/>
      <c r="OD83" s="21"/>
      <c r="OE83" s="21"/>
      <c r="OF83" s="21"/>
      <c r="OG83" s="21"/>
      <c r="OH83" s="21"/>
      <c r="OI83" s="21"/>
      <c r="OJ83" s="21"/>
      <c r="OK83" s="21"/>
      <c r="OL83" s="21"/>
      <c r="OM83" s="21"/>
      <c r="ON83" s="21"/>
      <c r="OO83" s="21"/>
      <c r="OP83" s="21"/>
      <c r="OQ83" s="21"/>
      <c r="OR83" s="21"/>
      <c r="OS83" s="21"/>
      <c r="OT83" s="21"/>
      <c r="OU83" s="21"/>
      <c r="OV83" s="21"/>
      <c r="OW83" s="21"/>
      <c r="OX83" s="21"/>
      <c r="OY83" s="21"/>
      <c r="OZ83" s="21"/>
      <c r="PA83" s="21"/>
      <c r="PB83" s="21"/>
      <c r="PC83" s="21"/>
      <c r="PD83" s="21"/>
      <c r="PE83" s="21"/>
      <c r="PF83" s="21"/>
      <c r="PG83" s="21"/>
      <c r="PH83" s="21"/>
      <c r="PI83" s="21"/>
      <c r="PJ83" s="21"/>
      <c r="PK83" s="21"/>
      <c r="PL83" s="21"/>
      <c r="PM83" s="21"/>
      <c r="PN83" s="21"/>
      <c r="PO83" s="21"/>
      <c r="PP83" s="21"/>
      <c r="PQ83" s="21"/>
      <c r="PR83" s="21"/>
      <c r="PS83" s="21"/>
      <c r="PT83" s="21"/>
      <c r="PU83" s="21"/>
      <c r="PV83" s="21"/>
      <c r="PW83" s="21"/>
      <c r="PX83" s="21"/>
      <c r="PY83" s="21"/>
      <c r="PZ83" s="21"/>
      <c r="QA83" s="21"/>
      <c r="QB83" s="21"/>
      <c r="QC83" s="21"/>
      <c r="QD83" s="21"/>
      <c r="QE83" s="21"/>
      <c r="QF83" s="21"/>
      <c r="QG83" s="21"/>
      <c r="QH83" s="21"/>
      <c r="QI83" s="21"/>
      <c r="QJ83" s="21"/>
      <c r="QK83" s="21"/>
      <c r="QL83" s="21"/>
      <c r="QM83" s="21"/>
      <c r="QN83" s="21"/>
      <c r="QO83" s="21"/>
      <c r="QP83" s="21"/>
      <c r="QQ83" s="21"/>
      <c r="QR83" s="21"/>
      <c r="QS83" s="21"/>
      <c r="QT83" s="21"/>
      <c r="QU83" s="21"/>
      <c r="QV83" s="21"/>
      <c r="QW83" s="21"/>
      <c r="QX83" s="21"/>
      <c r="QY83" s="21"/>
      <c r="QZ83" s="21"/>
      <c r="RA83" s="21"/>
      <c r="RB83" s="21"/>
      <c r="RC83" s="21"/>
      <c r="RD83" s="21"/>
      <c r="RE83" s="21"/>
      <c r="RF83" s="21"/>
      <c r="RG83" s="21"/>
      <c r="RH83" s="21"/>
      <c r="RI83" s="21"/>
      <c r="RJ83" s="21"/>
      <c r="RK83" s="21"/>
      <c r="RL83" s="21"/>
      <c r="RM83" s="21"/>
      <c r="RN83" s="21"/>
      <c r="RO83" s="21"/>
      <c r="RP83" s="21"/>
      <c r="RQ83" s="21"/>
      <c r="RR83" s="21"/>
      <c r="RS83" s="21"/>
      <c r="RT83" s="21"/>
      <c r="RU83" s="21"/>
      <c r="RV83" s="21"/>
      <c r="RW83" s="21"/>
      <c r="RX83" s="21"/>
      <c r="RY83" s="21"/>
      <c r="RZ83" s="21"/>
      <c r="SA83" s="21"/>
      <c r="SB83" s="21"/>
      <c r="SC83" s="21"/>
      <c r="SD83" s="21"/>
      <c r="SE83" s="21"/>
      <c r="SF83" s="21"/>
      <c r="SG83" s="21"/>
      <c r="SH83" s="21"/>
      <c r="SI83" s="21"/>
      <c r="SJ83" s="21"/>
      <c r="SK83" s="21"/>
      <c r="SL83" s="21"/>
      <c r="SM83" s="21"/>
      <c r="SN83" s="21"/>
    </row>
    <row r="84" spans="1:508" s="20" customFormat="1" ht="38.25" customHeight="1" x14ac:dyDescent="0.25">
      <c r="A84" s="54" t="s">
        <v>462</v>
      </c>
      <c r="B84" s="54">
        <v>1021</v>
      </c>
      <c r="C84" s="54" t="s">
        <v>51</v>
      </c>
      <c r="D84" s="11" t="s">
        <v>670</v>
      </c>
      <c r="E84" s="203">
        <v>245739361</v>
      </c>
      <c r="F84" s="83">
        <v>129174000</v>
      </c>
      <c r="G84" s="83">
        <v>60887400</v>
      </c>
      <c r="H84" s="203">
        <v>52565927.420000002</v>
      </c>
      <c r="I84" s="203">
        <v>27691931.789999999</v>
      </c>
      <c r="J84" s="203">
        <v>17327926.079999998</v>
      </c>
      <c r="K84" s="196">
        <f t="shared" si="39"/>
        <v>21.390927039970613</v>
      </c>
      <c r="L84" s="203">
        <f>N84+Q84</f>
        <v>108459656</v>
      </c>
      <c r="M84" s="83">
        <v>49349416</v>
      </c>
      <c r="N84" s="83">
        <v>59110240</v>
      </c>
      <c r="O84" s="83">
        <v>3250000</v>
      </c>
      <c r="P84" s="83">
        <v>1318160</v>
      </c>
      <c r="Q84" s="83">
        <v>49349416</v>
      </c>
      <c r="R84" s="216">
        <f>T84+W84</f>
        <v>14060065.18</v>
      </c>
      <c r="S84" s="216">
        <v>2721363.14</v>
      </c>
      <c r="T84" s="216">
        <v>7956025.0499999998</v>
      </c>
      <c r="U84" s="216">
        <v>381789.96</v>
      </c>
      <c r="V84" s="216"/>
      <c r="W84" s="216">
        <v>6104040.1299999999</v>
      </c>
      <c r="X84" s="168">
        <f t="shared" si="40"/>
        <v>12.963405655647664</v>
      </c>
      <c r="Y84" s="216">
        <f t="shared" si="41"/>
        <v>66625992.600000001</v>
      </c>
      <c r="Z84" s="23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21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21"/>
      <c r="JU84" s="21"/>
      <c r="JV84" s="21"/>
      <c r="JW84" s="21"/>
      <c r="JX84" s="21"/>
      <c r="JY84" s="21"/>
      <c r="JZ84" s="21"/>
      <c r="KA84" s="21"/>
      <c r="KB84" s="21"/>
      <c r="KC84" s="21"/>
      <c r="KD84" s="21"/>
      <c r="KE84" s="21"/>
      <c r="KF84" s="21"/>
      <c r="KG84" s="21"/>
      <c r="KH84" s="21"/>
      <c r="KI84" s="21"/>
      <c r="KJ84" s="21"/>
      <c r="KK84" s="21"/>
      <c r="KL84" s="21"/>
      <c r="KM84" s="21"/>
      <c r="KN84" s="21"/>
      <c r="KO84" s="21"/>
      <c r="KP84" s="21"/>
      <c r="KQ84" s="21"/>
      <c r="KR84" s="21"/>
      <c r="KS84" s="21"/>
      <c r="KT84" s="21"/>
      <c r="KU84" s="21"/>
      <c r="KV84" s="21"/>
      <c r="KW84" s="21"/>
      <c r="KX84" s="21"/>
      <c r="KY84" s="21"/>
      <c r="KZ84" s="21"/>
      <c r="LA84" s="21"/>
      <c r="LB84" s="21"/>
      <c r="LC84" s="21"/>
      <c r="LD84" s="21"/>
      <c r="LE84" s="21"/>
      <c r="LF84" s="21"/>
      <c r="LG84" s="21"/>
      <c r="LH84" s="21"/>
      <c r="LI84" s="21"/>
      <c r="LJ84" s="21"/>
      <c r="LK84" s="21"/>
      <c r="LL84" s="21"/>
      <c r="LM84" s="21"/>
      <c r="LN84" s="21"/>
      <c r="LO84" s="21"/>
      <c r="LP84" s="21"/>
      <c r="LQ84" s="21"/>
      <c r="LR84" s="21"/>
      <c r="LS84" s="21"/>
      <c r="LT84" s="21"/>
      <c r="LU84" s="21"/>
      <c r="LV84" s="21"/>
      <c r="LW84" s="21"/>
      <c r="LX84" s="21"/>
      <c r="LY84" s="21"/>
      <c r="LZ84" s="21"/>
      <c r="MA84" s="21"/>
      <c r="MB84" s="21"/>
      <c r="MC84" s="21"/>
      <c r="MD84" s="21"/>
      <c r="ME84" s="21"/>
      <c r="MF84" s="21"/>
      <c r="MG84" s="21"/>
      <c r="MH84" s="21"/>
      <c r="MI84" s="21"/>
      <c r="MJ84" s="21"/>
      <c r="MK84" s="21"/>
      <c r="ML84" s="21"/>
      <c r="MM84" s="21"/>
      <c r="MN84" s="21"/>
      <c r="MO84" s="21"/>
      <c r="MP84" s="21"/>
      <c r="MQ84" s="21"/>
      <c r="MR84" s="21"/>
      <c r="MS84" s="21"/>
      <c r="MT84" s="21"/>
      <c r="MU84" s="21"/>
      <c r="MV84" s="21"/>
      <c r="MW84" s="21"/>
      <c r="MX84" s="21"/>
      <c r="MY84" s="21"/>
      <c r="MZ84" s="21"/>
      <c r="NA84" s="21"/>
      <c r="NB84" s="21"/>
      <c r="NC84" s="21"/>
      <c r="ND84" s="21"/>
      <c r="NE84" s="21"/>
      <c r="NF84" s="21"/>
      <c r="NG84" s="21"/>
      <c r="NH84" s="21"/>
      <c r="NI84" s="21"/>
      <c r="NJ84" s="21"/>
      <c r="NK84" s="21"/>
      <c r="NL84" s="21"/>
      <c r="NM84" s="21"/>
      <c r="NN84" s="21"/>
      <c r="NO84" s="21"/>
      <c r="NP84" s="21"/>
      <c r="NQ84" s="21"/>
      <c r="NR84" s="21"/>
      <c r="NS84" s="21"/>
      <c r="NT84" s="21"/>
      <c r="NU84" s="21"/>
      <c r="NV84" s="21"/>
      <c r="NW84" s="21"/>
      <c r="NX84" s="21"/>
      <c r="NY84" s="21"/>
      <c r="NZ84" s="21"/>
      <c r="OA84" s="21"/>
      <c r="OB84" s="21"/>
      <c r="OC84" s="21"/>
      <c r="OD84" s="21"/>
      <c r="OE84" s="21"/>
      <c r="OF84" s="21"/>
      <c r="OG84" s="21"/>
      <c r="OH84" s="21"/>
      <c r="OI84" s="21"/>
      <c r="OJ84" s="21"/>
      <c r="OK84" s="21"/>
      <c r="OL84" s="21"/>
      <c r="OM84" s="21"/>
      <c r="ON84" s="21"/>
      <c r="OO84" s="21"/>
      <c r="OP84" s="21"/>
      <c r="OQ84" s="21"/>
      <c r="OR84" s="21"/>
      <c r="OS84" s="21"/>
      <c r="OT84" s="21"/>
      <c r="OU84" s="21"/>
      <c r="OV84" s="21"/>
      <c r="OW84" s="21"/>
      <c r="OX84" s="21"/>
      <c r="OY84" s="21"/>
      <c r="OZ84" s="21"/>
      <c r="PA84" s="21"/>
      <c r="PB84" s="21"/>
      <c r="PC84" s="21"/>
      <c r="PD84" s="21"/>
      <c r="PE84" s="21"/>
      <c r="PF84" s="21"/>
      <c r="PG84" s="21"/>
      <c r="PH84" s="21"/>
      <c r="PI84" s="21"/>
      <c r="PJ84" s="21"/>
      <c r="PK84" s="21"/>
      <c r="PL84" s="21"/>
      <c r="PM84" s="21"/>
      <c r="PN84" s="21"/>
      <c r="PO84" s="21"/>
      <c r="PP84" s="21"/>
      <c r="PQ84" s="21"/>
      <c r="PR84" s="21"/>
      <c r="PS84" s="21"/>
      <c r="PT84" s="21"/>
      <c r="PU84" s="21"/>
      <c r="PV84" s="21"/>
      <c r="PW84" s="21"/>
      <c r="PX84" s="21"/>
      <c r="PY84" s="21"/>
      <c r="PZ84" s="21"/>
      <c r="QA84" s="21"/>
      <c r="QB84" s="21"/>
      <c r="QC84" s="21"/>
      <c r="QD84" s="21"/>
      <c r="QE84" s="21"/>
      <c r="QF84" s="21"/>
      <c r="QG84" s="21"/>
      <c r="QH84" s="21"/>
      <c r="QI84" s="21"/>
      <c r="QJ84" s="21"/>
      <c r="QK84" s="21"/>
      <c r="QL84" s="21"/>
      <c r="QM84" s="21"/>
      <c r="QN84" s="21"/>
      <c r="QO84" s="21"/>
      <c r="QP84" s="21"/>
      <c r="QQ84" s="21"/>
      <c r="QR84" s="21"/>
      <c r="QS84" s="21"/>
      <c r="QT84" s="21"/>
      <c r="QU84" s="21"/>
      <c r="QV84" s="21"/>
      <c r="QW84" s="21"/>
      <c r="QX84" s="21"/>
      <c r="QY84" s="21"/>
      <c r="QZ84" s="21"/>
      <c r="RA84" s="21"/>
      <c r="RB84" s="21"/>
      <c r="RC84" s="21"/>
      <c r="RD84" s="21"/>
      <c r="RE84" s="21"/>
      <c r="RF84" s="21"/>
      <c r="RG84" s="21"/>
      <c r="RH84" s="21"/>
      <c r="RI84" s="21"/>
      <c r="RJ84" s="21"/>
      <c r="RK84" s="21"/>
      <c r="RL84" s="21"/>
      <c r="RM84" s="21"/>
      <c r="RN84" s="21"/>
      <c r="RO84" s="21"/>
      <c r="RP84" s="21"/>
      <c r="RQ84" s="21"/>
      <c r="RR84" s="21"/>
      <c r="RS84" s="21"/>
      <c r="RT84" s="21"/>
      <c r="RU84" s="21"/>
      <c r="RV84" s="21"/>
      <c r="RW84" s="21"/>
      <c r="RX84" s="21"/>
      <c r="RY84" s="21"/>
      <c r="RZ84" s="21"/>
      <c r="SA84" s="21"/>
      <c r="SB84" s="21"/>
      <c r="SC84" s="21"/>
      <c r="SD84" s="21"/>
      <c r="SE84" s="21"/>
      <c r="SF84" s="21"/>
      <c r="SG84" s="21"/>
      <c r="SH84" s="21"/>
      <c r="SI84" s="21"/>
      <c r="SJ84" s="21"/>
      <c r="SK84" s="21"/>
      <c r="SL84" s="21"/>
      <c r="SM84" s="21"/>
      <c r="SN84" s="21"/>
    </row>
    <row r="85" spans="1:508" s="22" customFormat="1" ht="1.5" hidden="1" customHeight="1" x14ac:dyDescent="0.25">
      <c r="A85" s="69"/>
      <c r="B85" s="69"/>
      <c r="C85" s="69"/>
      <c r="D85" s="70" t="s">
        <v>659</v>
      </c>
      <c r="E85" s="204"/>
      <c r="F85" s="84"/>
      <c r="G85" s="84"/>
      <c r="H85" s="204"/>
      <c r="I85" s="204"/>
      <c r="J85" s="204"/>
      <c r="K85" s="196" t="e">
        <f t="shared" si="39"/>
        <v>#DIV/0!</v>
      </c>
      <c r="L85" s="204">
        <f t="shared" si="37"/>
        <v>0</v>
      </c>
      <c r="M85" s="84"/>
      <c r="N85" s="84"/>
      <c r="O85" s="84"/>
      <c r="P85" s="84"/>
      <c r="Q85" s="84"/>
      <c r="R85" s="218"/>
      <c r="S85" s="218"/>
      <c r="T85" s="218"/>
      <c r="U85" s="218"/>
      <c r="V85" s="218"/>
      <c r="W85" s="218"/>
      <c r="X85" s="168" t="e">
        <f t="shared" si="40"/>
        <v>#DIV/0!</v>
      </c>
      <c r="Y85" s="218">
        <f t="shared" si="41"/>
        <v>0</v>
      </c>
      <c r="Z85" s="231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  <c r="IW85" s="27"/>
      <c r="IX85" s="27"/>
      <c r="IY85" s="27"/>
      <c r="IZ85" s="27"/>
      <c r="JA85" s="27"/>
      <c r="JB85" s="27"/>
      <c r="JC85" s="27"/>
      <c r="JD85" s="27"/>
      <c r="JE85" s="27"/>
      <c r="JF85" s="27"/>
      <c r="JG85" s="27"/>
      <c r="JH85" s="27"/>
      <c r="JI85" s="27"/>
      <c r="JJ85" s="27"/>
      <c r="JK85" s="27"/>
      <c r="JL85" s="27"/>
      <c r="JM85" s="27"/>
      <c r="JN85" s="27"/>
      <c r="JO85" s="27"/>
      <c r="JP85" s="27"/>
      <c r="JQ85" s="27"/>
      <c r="JR85" s="27"/>
      <c r="JS85" s="27"/>
      <c r="JT85" s="27"/>
      <c r="JU85" s="27"/>
      <c r="JV85" s="27"/>
      <c r="JW85" s="27"/>
      <c r="JX85" s="27"/>
      <c r="JY85" s="27"/>
      <c r="JZ85" s="27"/>
      <c r="KA85" s="27"/>
      <c r="KB85" s="27"/>
      <c r="KC85" s="27"/>
      <c r="KD85" s="27"/>
      <c r="KE85" s="27"/>
      <c r="KF85" s="27"/>
      <c r="KG85" s="27"/>
      <c r="KH85" s="27"/>
      <c r="KI85" s="27"/>
      <c r="KJ85" s="27"/>
      <c r="KK85" s="27"/>
      <c r="KL85" s="27"/>
      <c r="KM85" s="27"/>
      <c r="KN85" s="27"/>
      <c r="KO85" s="27"/>
      <c r="KP85" s="27"/>
      <c r="KQ85" s="27"/>
      <c r="KR85" s="27"/>
      <c r="KS85" s="27"/>
      <c r="KT85" s="27"/>
      <c r="KU85" s="27"/>
      <c r="KV85" s="27"/>
      <c r="KW85" s="27"/>
      <c r="KX85" s="27"/>
      <c r="KY85" s="27"/>
      <c r="KZ85" s="27"/>
      <c r="LA85" s="27"/>
      <c r="LB85" s="27"/>
      <c r="LC85" s="27"/>
      <c r="LD85" s="27"/>
      <c r="LE85" s="27"/>
      <c r="LF85" s="27"/>
      <c r="LG85" s="27"/>
      <c r="LH85" s="27"/>
      <c r="LI85" s="27"/>
      <c r="LJ85" s="27"/>
      <c r="LK85" s="27"/>
      <c r="LL85" s="27"/>
      <c r="LM85" s="27"/>
      <c r="LN85" s="27"/>
      <c r="LO85" s="27"/>
      <c r="LP85" s="27"/>
      <c r="LQ85" s="27"/>
      <c r="LR85" s="27"/>
      <c r="LS85" s="27"/>
      <c r="LT85" s="27"/>
      <c r="LU85" s="27"/>
      <c r="LV85" s="27"/>
      <c r="LW85" s="27"/>
      <c r="LX85" s="27"/>
      <c r="LY85" s="27"/>
      <c r="LZ85" s="27"/>
      <c r="MA85" s="27"/>
      <c r="MB85" s="27"/>
      <c r="MC85" s="27"/>
      <c r="MD85" s="27"/>
      <c r="ME85" s="27"/>
      <c r="MF85" s="27"/>
      <c r="MG85" s="27"/>
      <c r="MH85" s="27"/>
      <c r="MI85" s="27"/>
      <c r="MJ85" s="27"/>
      <c r="MK85" s="27"/>
      <c r="ML85" s="27"/>
      <c r="MM85" s="27"/>
      <c r="MN85" s="27"/>
      <c r="MO85" s="27"/>
      <c r="MP85" s="27"/>
      <c r="MQ85" s="27"/>
      <c r="MR85" s="27"/>
      <c r="MS85" s="27"/>
      <c r="MT85" s="27"/>
      <c r="MU85" s="27"/>
      <c r="MV85" s="27"/>
      <c r="MW85" s="27"/>
      <c r="MX85" s="27"/>
      <c r="MY85" s="27"/>
      <c r="MZ85" s="27"/>
      <c r="NA85" s="27"/>
      <c r="NB85" s="27"/>
      <c r="NC85" s="27"/>
      <c r="ND85" s="27"/>
      <c r="NE85" s="27"/>
      <c r="NF85" s="27"/>
      <c r="NG85" s="27"/>
      <c r="NH85" s="27"/>
      <c r="NI85" s="27"/>
      <c r="NJ85" s="27"/>
      <c r="NK85" s="27"/>
      <c r="NL85" s="27"/>
      <c r="NM85" s="27"/>
      <c r="NN85" s="27"/>
      <c r="NO85" s="27"/>
      <c r="NP85" s="27"/>
      <c r="NQ85" s="27"/>
      <c r="NR85" s="27"/>
      <c r="NS85" s="27"/>
      <c r="NT85" s="27"/>
      <c r="NU85" s="27"/>
      <c r="NV85" s="27"/>
      <c r="NW85" s="27"/>
      <c r="NX85" s="27"/>
      <c r="NY85" s="27"/>
      <c r="NZ85" s="27"/>
      <c r="OA85" s="27"/>
      <c r="OB85" s="27"/>
      <c r="OC85" s="27"/>
      <c r="OD85" s="27"/>
      <c r="OE85" s="27"/>
      <c r="OF85" s="27"/>
      <c r="OG85" s="27"/>
      <c r="OH85" s="27"/>
      <c r="OI85" s="27"/>
      <c r="OJ85" s="27"/>
      <c r="OK85" s="27"/>
      <c r="OL85" s="27"/>
      <c r="OM85" s="27"/>
      <c r="ON85" s="27"/>
      <c r="OO85" s="27"/>
      <c r="OP85" s="27"/>
      <c r="OQ85" s="27"/>
      <c r="OR85" s="27"/>
      <c r="OS85" s="27"/>
      <c r="OT85" s="27"/>
      <c r="OU85" s="27"/>
      <c r="OV85" s="27"/>
      <c r="OW85" s="27"/>
      <c r="OX85" s="27"/>
      <c r="OY85" s="27"/>
      <c r="OZ85" s="27"/>
      <c r="PA85" s="27"/>
      <c r="PB85" s="27"/>
      <c r="PC85" s="27"/>
      <c r="PD85" s="27"/>
      <c r="PE85" s="27"/>
      <c r="PF85" s="27"/>
      <c r="PG85" s="27"/>
      <c r="PH85" s="27"/>
      <c r="PI85" s="27"/>
      <c r="PJ85" s="27"/>
      <c r="PK85" s="27"/>
      <c r="PL85" s="27"/>
      <c r="PM85" s="27"/>
      <c r="PN85" s="27"/>
      <c r="PO85" s="27"/>
      <c r="PP85" s="27"/>
      <c r="PQ85" s="27"/>
      <c r="PR85" s="27"/>
      <c r="PS85" s="27"/>
      <c r="PT85" s="27"/>
      <c r="PU85" s="27"/>
      <c r="PV85" s="27"/>
      <c r="PW85" s="27"/>
      <c r="PX85" s="27"/>
      <c r="PY85" s="27"/>
      <c r="PZ85" s="27"/>
      <c r="QA85" s="27"/>
      <c r="QB85" s="27"/>
      <c r="QC85" s="27"/>
      <c r="QD85" s="27"/>
      <c r="QE85" s="27"/>
      <c r="QF85" s="27"/>
      <c r="QG85" s="27"/>
      <c r="QH85" s="27"/>
      <c r="QI85" s="27"/>
      <c r="QJ85" s="27"/>
      <c r="QK85" s="27"/>
      <c r="QL85" s="27"/>
      <c r="QM85" s="27"/>
      <c r="QN85" s="27"/>
      <c r="QO85" s="27"/>
      <c r="QP85" s="27"/>
      <c r="QQ85" s="27"/>
      <c r="QR85" s="27"/>
      <c r="QS85" s="27"/>
      <c r="QT85" s="27"/>
      <c r="QU85" s="27"/>
      <c r="QV85" s="27"/>
      <c r="QW85" s="27"/>
      <c r="QX85" s="27"/>
      <c r="QY85" s="27"/>
      <c r="QZ85" s="27"/>
      <c r="RA85" s="27"/>
      <c r="RB85" s="27"/>
      <c r="RC85" s="27"/>
      <c r="RD85" s="27"/>
      <c r="RE85" s="27"/>
      <c r="RF85" s="27"/>
      <c r="RG85" s="27"/>
      <c r="RH85" s="27"/>
      <c r="RI85" s="27"/>
      <c r="RJ85" s="27"/>
      <c r="RK85" s="27"/>
      <c r="RL85" s="27"/>
      <c r="RM85" s="27"/>
      <c r="RN85" s="27"/>
      <c r="RO85" s="27"/>
      <c r="RP85" s="27"/>
      <c r="RQ85" s="27"/>
      <c r="RR85" s="27"/>
      <c r="RS85" s="27"/>
      <c r="RT85" s="27"/>
      <c r="RU85" s="27"/>
      <c r="RV85" s="27"/>
      <c r="RW85" s="27"/>
      <c r="RX85" s="27"/>
      <c r="RY85" s="27"/>
      <c r="RZ85" s="27"/>
      <c r="SA85" s="27"/>
      <c r="SB85" s="27"/>
      <c r="SC85" s="27"/>
      <c r="SD85" s="27"/>
      <c r="SE85" s="27"/>
      <c r="SF85" s="27"/>
      <c r="SG85" s="27"/>
      <c r="SH85" s="27"/>
      <c r="SI85" s="27"/>
      <c r="SJ85" s="27"/>
      <c r="SK85" s="27"/>
      <c r="SL85" s="27"/>
      <c r="SM85" s="27"/>
      <c r="SN85" s="27"/>
    </row>
    <row r="86" spans="1:508" s="20" customFormat="1" ht="66.75" customHeight="1" x14ac:dyDescent="0.25">
      <c r="A86" s="54" t="s">
        <v>464</v>
      </c>
      <c r="B86" s="54">
        <v>1022</v>
      </c>
      <c r="C86" s="54" t="s">
        <v>55</v>
      </c>
      <c r="D86" s="79" t="s">
        <v>465</v>
      </c>
      <c r="E86" s="203">
        <v>17504700</v>
      </c>
      <c r="F86" s="83">
        <v>10152900</v>
      </c>
      <c r="G86" s="83">
        <v>2560200</v>
      </c>
      <c r="H86" s="203">
        <v>3778893.97</v>
      </c>
      <c r="I86" s="203">
        <v>2284487.7799999998</v>
      </c>
      <c r="J86" s="203">
        <v>932794.88</v>
      </c>
      <c r="K86" s="196">
        <f t="shared" si="39"/>
        <v>21.587881940278898</v>
      </c>
      <c r="L86" s="203">
        <f t="shared" si="37"/>
        <v>0</v>
      </c>
      <c r="M86" s="83"/>
      <c r="N86" s="83"/>
      <c r="O86" s="83"/>
      <c r="P86" s="83"/>
      <c r="Q86" s="83"/>
      <c r="R86" s="216">
        <f>T86+W86</f>
        <v>250216.04</v>
      </c>
      <c r="S86" s="216"/>
      <c r="T86" s="216">
        <v>250216.04</v>
      </c>
      <c r="U86" s="216"/>
      <c r="V86" s="216"/>
      <c r="W86" s="216"/>
      <c r="X86" s="168"/>
      <c r="Y86" s="216">
        <f t="shared" si="41"/>
        <v>4029110.0100000002</v>
      </c>
      <c r="Z86" s="23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  <c r="IW86" s="21"/>
      <c r="IX86" s="21"/>
      <c r="IY86" s="21"/>
      <c r="IZ86" s="21"/>
      <c r="JA86" s="21"/>
      <c r="JB86" s="21"/>
      <c r="JC86" s="21"/>
      <c r="JD86" s="21"/>
      <c r="JE86" s="21"/>
      <c r="JF86" s="21"/>
      <c r="JG86" s="21"/>
      <c r="JH86" s="21"/>
      <c r="JI86" s="21"/>
      <c r="JJ86" s="21"/>
      <c r="JK86" s="21"/>
      <c r="JL86" s="21"/>
      <c r="JM86" s="21"/>
      <c r="JN86" s="21"/>
      <c r="JO86" s="21"/>
      <c r="JP86" s="21"/>
      <c r="JQ86" s="21"/>
      <c r="JR86" s="21"/>
      <c r="JS86" s="21"/>
      <c r="JT86" s="21"/>
      <c r="JU86" s="21"/>
      <c r="JV86" s="21"/>
      <c r="JW86" s="21"/>
      <c r="JX86" s="21"/>
      <c r="JY86" s="21"/>
      <c r="JZ86" s="21"/>
      <c r="KA86" s="21"/>
      <c r="KB86" s="21"/>
      <c r="KC86" s="21"/>
      <c r="KD86" s="21"/>
      <c r="KE86" s="21"/>
      <c r="KF86" s="21"/>
      <c r="KG86" s="21"/>
      <c r="KH86" s="21"/>
      <c r="KI86" s="21"/>
      <c r="KJ86" s="21"/>
      <c r="KK86" s="21"/>
      <c r="KL86" s="21"/>
      <c r="KM86" s="21"/>
      <c r="KN86" s="21"/>
      <c r="KO86" s="21"/>
      <c r="KP86" s="21"/>
      <c r="KQ86" s="21"/>
      <c r="KR86" s="21"/>
      <c r="KS86" s="21"/>
      <c r="KT86" s="21"/>
      <c r="KU86" s="21"/>
      <c r="KV86" s="21"/>
      <c r="KW86" s="21"/>
      <c r="KX86" s="21"/>
      <c r="KY86" s="21"/>
      <c r="KZ86" s="21"/>
      <c r="LA86" s="21"/>
      <c r="LB86" s="21"/>
      <c r="LC86" s="21"/>
      <c r="LD86" s="21"/>
      <c r="LE86" s="21"/>
      <c r="LF86" s="21"/>
      <c r="LG86" s="21"/>
      <c r="LH86" s="21"/>
      <c r="LI86" s="21"/>
      <c r="LJ86" s="21"/>
      <c r="LK86" s="21"/>
      <c r="LL86" s="21"/>
      <c r="LM86" s="21"/>
      <c r="LN86" s="21"/>
      <c r="LO86" s="21"/>
      <c r="LP86" s="21"/>
      <c r="LQ86" s="21"/>
      <c r="LR86" s="21"/>
      <c r="LS86" s="21"/>
      <c r="LT86" s="21"/>
      <c r="LU86" s="21"/>
      <c r="LV86" s="21"/>
      <c r="LW86" s="21"/>
      <c r="LX86" s="21"/>
      <c r="LY86" s="21"/>
      <c r="LZ86" s="21"/>
      <c r="MA86" s="21"/>
      <c r="MB86" s="21"/>
      <c r="MC86" s="21"/>
      <c r="MD86" s="21"/>
      <c r="ME86" s="21"/>
      <c r="MF86" s="21"/>
      <c r="MG86" s="21"/>
      <c r="MH86" s="21"/>
      <c r="MI86" s="21"/>
      <c r="MJ86" s="21"/>
      <c r="MK86" s="21"/>
      <c r="ML86" s="21"/>
      <c r="MM86" s="21"/>
      <c r="MN86" s="21"/>
      <c r="MO86" s="21"/>
      <c r="MP86" s="21"/>
      <c r="MQ86" s="21"/>
      <c r="MR86" s="21"/>
      <c r="MS86" s="21"/>
      <c r="MT86" s="21"/>
      <c r="MU86" s="21"/>
      <c r="MV86" s="21"/>
      <c r="MW86" s="21"/>
      <c r="MX86" s="21"/>
      <c r="MY86" s="21"/>
      <c r="MZ86" s="21"/>
      <c r="NA86" s="21"/>
      <c r="NB86" s="21"/>
      <c r="NC86" s="21"/>
      <c r="ND86" s="21"/>
      <c r="NE86" s="21"/>
      <c r="NF86" s="21"/>
      <c r="NG86" s="21"/>
      <c r="NH86" s="21"/>
      <c r="NI86" s="21"/>
      <c r="NJ86" s="21"/>
      <c r="NK86" s="21"/>
      <c r="NL86" s="21"/>
      <c r="NM86" s="21"/>
      <c r="NN86" s="21"/>
      <c r="NO86" s="21"/>
      <c r="NP86" s="21"/>
      <c r="NQ86" s="21"/>
      <c r="NR86" s="21"/>
      <c r="NS86" s="21"/>
      <c r="NT86" s="21"/>
      <c r="NU86" s="21"/>
      <c r="NV86" s="21"/>
      <c r="NW86" s="21"/>
      <c r="NX86" s="21"/>
      <c r="NY86" s="21"/>
      <c r="NZ86" s="21"/>
      <c r="OA86" s="21"/>
      <c r="OB86" s="21"/>
      <c r="OC86" s="21"/>
      <c r="OD86" s="21"/>
      <c r="OE86" s="21"/>
      <c r="OF86" s="21"/>
      <c r="OG86" s="21"/>
      <c r="OH86" s="21"/>
      <c r="OI86" s="21"/>
      <c r="OJ86" s="21"/>
      <c r="OK86" s="21"/>
      <c r="OL86" s="21"/>
      <c r="OM86" s="21"/>
      <c r="ON86" s="21"/>
      <c r="OO86" s="21"/>
      <c r="OP86" s="21"/>
      <c r="OQ86" s="21"/>
      <c r="OR86" s="21"/>
      <c r="OS86" s="21"/>
      <c r="OT86" s="21"/>
      <c r="OU86" s="21"/>
      <c r="OV86" s="21"/>
      <c r="OW86" s="21"/>
      <c r="OX86" s="21"/>
      <c r="OY86" s="21"/>
      <c r="OZ86" s="21"/>
      <c r="PA86" s="21"/>
      <c r="PB86" s="21"/>
      <c r="PC86" s="21"/>
      <c r="PD86" s="21"/>
      <c r="PE86" s="21"/>
      <c r="PF86" s="21"/>
      <c r="PG86" s="21"/>
      <c r="PH86" s="21"/>
      <c r="PI86" s="21"/>
      <c r="PJ86" s="21"/>
      <c r="PK86" s="21"/>
      <c r="PL86" s="21"/>
      <c r="PM86" s="21"/>
      <c r="PN86" s="21"/>
      <c r="PO86" s="21"/>
      <c r="PP86" s="21"/>
      <c r="PQ86" s="21"/>
      <c r="PR86" s="21"/>
      <c r="PS86" s="21"/>
      <c r="PT86" s="21"/>
      <c r="PU86" s="21"/>
      <c r="PV86" s="21"/>
      <c r="PW86" s="21"/>
      <c r="PX86" s="21"/>
      <c r="PY86" s="21"/>
      <c r="PZ86" s="21"/>
      <c r="QA86" s="21"/>
      <c r="QB86" s="21"/>
      <c r="QC86" s="21"/>
      <c r="QD86" s="21"/>
      <c r="QE86" s="21"/>
      <c r="QF86" s="21"/>
      <c r="QG86" s="21"/>
      <c r="QH86" s="21"/>
      <c r="QI86" s="21"/>
      <c r="QJ86" s="21"/>
      <c r="QK86" s="21"/>
      <c r="QL86" s="21"/>
      <c r="QM86" s="21"/>
      <c r="QN86" s="21"/>
      <c r="QO86" s="21"/>
      <c r="QP86" s="21"/>
      <c r="QQ86" s="21"/>
      <c r="QR86" s="21"/>
      <c r="QS86" s="21"/>
      <c r="QT86" s="21"/>
      <c r="QU86" s="21"/>
      <c r="QV86" s="21"/>
      <c r="QW86" s="21"/>
      <c r="QX86" s="21"/>
      <c r="QY86" s="21"/>
      <c r="QZ86" s="21"/>
      <c r="RA86" s="21"/>
      <c r="RB86" s="21"/>
      <c r="RC86" s="21"/>
      <c r="RD86" s="21"/>
      <c r="RE86" s="21"/>
      <c r="RF86" s="21"/>
      <c r="RG86" s="21"/>
      <c r="RH86" s="21"/>
      <c r="RI86" s="21"/>
      <c r="RJ86" s="21"/>
      <c r="RK86" s="21"/>
      <c r="RL86" s="21"/>
      <c r="RM86" s="21"/>
      <c r="RN86" s="21"/>
      <c r="RO86" s="21"/>
      <c r="RP86" s="21"/>
      <c r="RQ86" s="21"/>
      <c r="RR86" s="21"/>
      <c r="RS86" s="21"/>
      <c r="RT86" s="21"/>
      <c r="RU86" s="21"/>
      <c r="RV86" s="21"/>
      <c r="RW86" s="21"/>
      <c r="RX86" s="21"/>
      <c r="RY86" s="21"/>
      <c r="RZ86" s="21"/>
      <c r="SA86" s="21"/>
      <c r="SB86" s="21"/>
      <c r="SC86" s="21"/>
      <c r="SD86" s="21"/>
      <c r="SE86" s="21"/>
      <c r="SF86" s="21"/>
      <c r="SG86" s="21"/>
      <c r="SH86" s="21"/>
      <c r="SI86" s="21"/>
      <c r="SJ86" s="21"/>
      <c r="SK86" s="21"/>
      <c r="SL86" s="21"/>
      <c r="SM86" s="21"/>
      <c r="SN86" s="21"/>
    </row>
    <row r="87" spans="1:508" s="20" customFormat="1" ht="70.5" customHeight="1" x14ac:dyDescent="0.25">
      <c r="A87" s="54" t="s">
        <v>569</v>
      </c>
      <c r="B87" s="54">
        <v>1025</v>
      </c>
      <c r="C87" s="54" t="s">
        <v>55</v>
      </c>
      <c r="D87" s="79" t="s">
        <v>570</v>
      </c>
      <c r="E87" s="203">
        <v>12270100</v>
      </c>
      <c r="F87" s="83">
        <v>8367700</v>
      </c>
      <c r="G87" s="83">
        <v>1262000</v>
      </c>
      <c r="H87" s="203">
        <v>2743273.87</v>
      </c>
      <c r="I87" s="203">
        <v>1919906.8</v>
      </c>
      <c r="J87" s="203">
        <v>376650.97</v>
      </c>
      <c r="K87" s="196">
        <f t="shared" si="39"/>
        <v>22.357388040847265</v>
      </c>
      <c r="L87" s="203">
        <f t="shared" si="37"/>
        <v>0</v>
      </c>
      <c r="M87" s="83"/>
      <c r="N87" s="83"/>
      <c r="O87" s="83"/>
      <c r="P87" s="83"/>
      <c r="Q87" s="83"/>
      <c r="R87" s="216">
        <f>T87+W87</f>
        <v>84796</v>
      </c>
      <c r="S87" s="216"/>
      <c r="T87" s="216">
        <v>84796</v>
      </c>
      <c r="U87" s="216"/>
      <c r="V87" s="216"/>
      <c r="W87" s="216"/>
      <c r="X87" s="168"/>
      <c r="Y87" s="216">
        <f t="shared" si="41"/>
        <v>2828069.87</v>
      </c>
      <c r="Z87" s="23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  <c r="JJ87" s="21"/>
      <c r="JK87" s="21"/>
      <c r="JL87" s="21"/>
      <c r="JM87" s="21"/>
      <c r="JN87" s="21"/>
      <c r="JO87" s="21"/>
      <c r="JP87" s="21"/>
      <c r="JQ87" s="21"/>
      <c r="JR87" s="21"/>
      <c r="JS87" s="21"/>
      <c r="JT87" s="21"/>
      <c r="JU87" s="21"/>
      <c r="JV87" s="21"/>
      <c r="JW87" s="21"/>
      <c r="JX87" s="21"/>
      <c r="JY87" s="21"/>
      <c r="JZ87" s="21"/>
      <c r="KA87" s="21"/>
      <c r="KB87" s="21"/>
      <c r="KC87" s="21"/>
      <c r="KD87" s="21"/>
      <c r="KE87" s="21"/>
      <c r="KF87" s="21"/>
      <c r="KG87" s="21"/>
      <c r="KH87" s="21"/>
      <c r="KI87" s="21"/>
      <c r="KJ87" s="21"/>
      <c r="KK87" s="21"/>
      <c r="KL87" s="21"/>
      <c r="KM87" s="21"/>
      <c r="KN87" s="21"/>
      <c r="KO87" s="21"/>
      <c r="KP87" s="21"/>
      <c r="KQ87" s="21"/>
      <c r="KR87" s="21"/>
      <c r="KS87" s="21"/>
      <c r="KT87" s="21"/>
      <c r="KU87" s="21"/>
      <c r="KV87" s="21"/>
      <c r="KW87" s="21"/>
      <c r="KX87" s="21"/>
      <c r="KY87" s="21"/>
      <c r="KZ87" s="21"/>
      <c r="LA87" s="21"/>
      <c r="LB87" s="21"/>
      <c r="LC87" s="21"/>
      <c r="LD87" s="21"/>
      <c r="LE87" s="21"/>
      <c r="LF87" s="21"/>
      <c r="LG87" s="21"/>
      <c r="LH87" s="21"/>
      <c r="LI87" s="21"/>
      <c r="LJ87" s="21"/>
      <c r="LK87" s="21"/>
      <c r="LL87" s="21"/>
      <c r="LM87" s="21"/>
      <c r="LN87" s="21"/>
      <c r="LO87" s="21"/>
      <c r="LP87" s="21"/>
      <c r="LQ87" s="21"/>
      <c r="LR87" s="21"/>
      <c r="LS87" s="21"/>
      <c r="LT87" s="21"/>
      <c r="LU87" s="21"/>
      <c r="LV87" s="21"/>
      <c r="LW87" s="21"/>
      <c r="LX87" s="21"/>
      <c r="LY87" s="21"/>
      <c r="LZ87" s="21"/>
      <c r="MA87" s="21"/>
      <c r="MB87" s="21"/>
      <c r="MC87" s="21"/>
      <c r="MD87" s="21"/>
      <c r="ME87" s="21"/>
      <c r="MF87" s="21"/>
      <c r="MG87" s="21"/>
      <c r="MH87" s="21"/>
      <c r="MI87" s="21"/>
      <c r="MJ87" s="21"/>
      <c r="MK87" s="21"/>
      <c r="ML87" s="21"/>
      <c r="MM87" s="21"/>
      <c r="MN87" s="21"/>
      <c r="MO87" s="21"/>
      <c r="MP87" s="21"/>
      <c r="MQ87" s="21"/>
      <c r="MR87" s="21"/>
      <c r="MS87" s="21"/>
      <c r="MT87" s="21"/>
      <c r="MU87" s="21"/>
      <c r="MV87" s="21"/>
      <c r="MW87" s="21"/>
      <c r="MX87" s="21"/>
      <c r="MY87" s="21"/>
      <c r="MZ87" s="21"/>
      <c r="NA87" s="21"/>
      <c r="NB87" s="21"/>
      <c r="NC87" s="21"/>
      <c r="ND87" s="21"/>
      <c r="NE87" s="21"/>
      <c r="NF87" s="21"/>
      <c r="NG87" s="21"/>
      <c r="NH87" s="21"/>
      <c r="NI87" s="21"/>
      <c r="NJ87" s="21"/>
      <c r="NK87" s="21"/>
      <c r="NL87" s="21"/>
      <c r="NM87" s="21"/>
      <c r="NN87" s="21"/>
      <c r="NO87" s="21"/>
      <c r="NP87" s="21"/>
      <c r="NQ87" s="21"/>
      <c r="NR87" s="21"/>
      <c r="NS87" s="21"/>
      <c r="NT87" s="21"/>
      <c r="NU87" s="21"/>
      <c r="NV87" s="21"/>
      <c r="NW87" s="21"/>
      <c r="NX87" s="21"/>
      <c r="NY87" s="21"/>
      <c r="NZ87" s="21"/>
      <c r="OA87" s="21"/>
      <c r="OB87" s="21"/>
      <c r="OC87" s="21"/>
      <c r="OD87" s="21"/>
      <c r="OE87" s="21"/>
      <c r="OF87" s="21"/>
      <c r="OG87" s="21"/>
      <c r="OH87" s="21"/>
      <c r="OI87" s="21"/>
      <c r="OJ87" s="21"/>
      <c r="OK87" s="21"/>
      <c r="OL87" s="21"/>
      <c r="OM87" s="21"/>
      <c r="ON87" s="21"/>
      <c r="OO87" s="21"/>
      <c r="OP87" s="21"/>
      <c r="OQ87" s="21"/>
      <c r="OR87" s="21"/>
      <c r="OS87" s="21"/>
      <c r="OT87" s="21"/>
      <c r="OU87" s="21"/>
      <c r="OV87" s="21"/>
      <c r="OW87" s="21"/>
      <c r="OX87" s="21"/>
      <c r="OY87" s="21"/>
      <c r="OZ87" s="21"/>
      <c r="PA87" s="21"/>
      <c r="PB87" s="21"/>
      <c r="PC87" s="21"/>
      <c r="PD87" s="21"/>
      <c r="PE87" s="21"/>
      <c r="PF87" s="21"/>
      <c r="PG87" s="21"/>
      <c r="PH87" s="21"/>
      <c r="PI87" s="21"/>
      <c r="PJ87" s="21"/>
      <c r="PK87" s="21"/>
      <c r="PL87" s="21"/>
      <c r="PM87" s="21"/>
      <c r="PN87" s="21"/>
      <c r="PO87" s="21"/>
      <c r="PP87" s="21"/>
      <c r="PQ87" s="21"/>
      <c r="PR87" s="21"/>
      <c r="PS87" s="21"/>
      <c r="PT87" s="21"/>
      <c r="PU87" s="21"/>
      <c r="PV87" s="21"/>
      <c r="PW87" s="21"/>
      <c r="PX87" s="21"/>
      <c r="PY87" s="21"/>
      <c r="PZ87" s="21"/>
      <c r="QA87" s="21"/>
      <c r="QB87" s="21"/>
      <c r="QC87" s="21"/>
      <c r="QD87" s="21"/>
      <c r="QE87" s="21"/>
      <c r="QF87" s="21"/>
      <c r="QG87" s="21"/>
      <c r="QH87" s="21"/>
      <c r="QI87" s="21"/>
      <c r="QJ87" s="21"/>
      <c r="QK87" s="21"/>
      <c r="QL87" s="21"/>
      <c r="QM87" s="21"/>
      <c r="QN87" s="21"/>
      <c r="QO87" s="21"/>
      <c r="QP87" s="21"/>
      <c r="QQ87" s="21"/>
      <c r="QR87" s="21"/>
      <c r="QS87" s="21"/>
      <c r="QT87" s="21"/>
      <c r="QU87" s="21"/>
      <c r="QV87" s="21"/>
      <c r="QW87" s="21"/>
      <c r="QX87" s="21"/>
      <c r="QY87" s="21"/>
      <c r="QZ87" s="21"/>
      <c r="RA87" s="21"/>
      <c r="RB87" s="21"/>
      <c r="RC87" s="21"/>
      <c r="RD87" s="21"/>
      <c r="RE87" s="21"/>
      <c r="RF87" s="21"/>
      <c r="RG87" s="21"/>
      <c r="RH87" s="21"/>
      <c r="RI87" s="21"/>
      <c r="RJ87" s="21"/>
      <c r="RK87" s="21"/>
      <c r="RL87" s="21"/>
      <c r="RM87" s="21"/>
      <c r="RN87" s="21"/>
      <c r="RO87" s="21"/>
      <c r="RP87" s="21"/>
      <c r="RQ87" s="21"/>
      <c r="RR87" s="21"/>
      <c r="RS87" s="21"/>
      <c r="RT87" s="21"/>
      <c r="RU87" s="21"/>
      <c r="RV87" s="21"/>
      <c r="RW87" s="21"/>
      <c r="RX87" s="21"/>
      <c r="RY87" s="21"/>
      <c r="RZ87" s="21"/>
      <c r="SA87" s="21"/>
      <c r="SB87" s="21"/>
      <c r="SC87" s="21"/>
      <c r="SD87" s="21"/>
      <c r="SE87" s="21"/>
      <c r="SF87" s="21"/>
      <c r="SG87" s="21"/>
      <c r="SH87" s="21"/>
      <c r="SI87" s="21"/>
      <c r="SJ87" s="21"/>
      <c r="SK87" s="21"/>
      <c r="SL87" s="21"/>
      <c r="SM87" s="21"/>
      <c r="SN87" s="21"/>
    </row>
    <row r="88" spans="1:508" s="20" customFormat="1" ht="31.5" customHeight="1" x14ac:dyDescent="0.25">
      <c r="A88" s="54" t="s">
        <v>466</v>
      </c>
      <c r="B88" s="54">
        <v>1031</v>
      </c>
      <c r="C88" s="54" t="s">
        <v>51</v>
      </c>
      <c r="D88" s="11" t="s">
        <v>496</v>
      </c>
      <c r="E88" s="203">
        <v>435724517.94</v>
      </c>
      <c r="F88" s="83">
        <v>355840600</v>
      </c>
      <c r="G88" s="83"/>
      <c r="H88" s="203">
        <v>101469418.31999999</v>
      </c>
      <c r="I88" s="203">
        <v>83265801.180000007</v>
      </c>
      <c r="J88" s="203"/>
      <c r="K88" s="196">
        <f t="shared" si="39"/>
        <v>23.287516341683691</v>
      </c>
      <c r="L88" s="203">
        <f t="shared" si="37"/>
        <v>0</v>
      </c>
      <c r="M88" s="83"/>
      <c r="N88" s="83"/>
      <c r="O88" s="83"/>
      <c r="P88" s="83"/>
      <c r="Q88" s="83"/>
      <c r="R88" s="216">
        <f t="shared" si="38"/>
        <v>0</v>
      </c>
      <c r="S88" s="216"/>
      <c r="T88" s="216"/>
      <c r="U88" s="216"/>
      <c r="V88" s="216"/>
      <c r="W88" s="216"/>
      <c r="X88" s="168"/>
      <c r="Y88" s="216">
        <f t="shared" si="41"/>
        <v>101469418.31999999</v>
      </c>
      <c r="Z88" s="23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  <c r="JJ88" s="21"/>
      <c r="JK88" s="21"/>
      <c r="JL88" s="21"/>
      <c r="JM88" s="21"/>
      <c r="JN88" s="21"/>
      <c r="JO88" s="21"/>
      <c r="JP88" s="21"/>
      <c r="JQ88" s="21"/>
      <c r="JR88" s="21"/>
      <c r="JS88" s="21"/>
      <c r="JT88" s="21"/>
      <c r="JU88" s="21"/>
      <c r="JV88" s="21"/>
      <c r="JW88" s="21"/>
      <c r="JX88" s="21"/>
      <c r="JY88" s="21"/>
      <c r="JZ88" s="21"/>
      <c r="KA88" s="21"/>
      <c r="KB88" s="21"/>
      <c r="KC88" s="21"/>
      <c r="KD88" s="21"/>
      <c r="KE88" s="21"/>
      <c r="KF88" s="21"/>
      <c r="KG88" s="21"/>
      <c r="KH88" s="21"/>
      <c r="KI88" s="21"/>
      <c r="KJ88" s="21"/>
      <c r="KK88" s="21"/>
      <c r="KL88" s="21"/>
      <c r="KM88" s="21"/>
      <c r="KN88" s="21"/>
      <c r="KO88" s="21"/>
      <c r="KP88" s="21"/>
      <c r="KQ88" s="21"/>
      <c r="KR88" s="21"/>
      <c r="KS88" s="21"/>
      <c r="KT88" s="21"/>
      <c r="KU88" s="21"/>
      <c r="KV88" s="21"/>
      <c r="KW88" s="21"/>
      <c r="KX88" s="21"/>
      <c r="KY88" s="21"/>
      <c r="KZ88" s="21"/>
      <c r="LA88" s="21"/>
      <c r="LB88" s="21"/>
      <c r="LC88" s="21"/>
      <c r="LD88" s="21"/>
      <c r="LE88" s="21"/>
      <c r="LF88" s="21"/>
      <c r="LG88" s="21"/>
      <c r="LH88" s="21"/>
      <c r="LI88" s="21"/>
      <c r="LJ88" s="21"/>
      <c r="LK88" s="21"/>
      <c r="LL88" s="21"/>
      <c r="LM88" s="21"/>
      <c r="LN88" s="21"/>
      <c r="LO88" s="21"/>
      <c r="LP88" s="21"/>
      <c r="LQ88" s="21"/>
      <c r="LR88" s="21"/>
      <c r="LS88" s="21"/>
      <c r="LT88" s="21"/>
      <c r="LU88" s="21"/>
      <c r="LV88" s="21"/>
      <c r="LW88" s="21"/>
      <c r="LX88" s="21"/>
      <c r="LY88" s="21"/>
      <c r="LZ88" s="21"/>
      <c r="MA88" s="21"/>
      <c r="MB88" s="21"/>
      <c r="MC88" s="21"/>
      <c r="MD88" s="21"/>
      <c r="ME88" s="21"/>
      <c r="MF88" s="21"/>
      <c r="MG88" s="21"/>
      <c r="MH88" s="21"/>
      <c r="MI88" s="21"/>
      <c r="MJ88" s="21"/>
      <c r="MK88" s="21"/>
      <c r="ML88" s="21"/>
      <c r="MM88" s="21"/>
      <c r="MN88" s="21"/>
      <c r="MO88" s="21"/>
      <c r="MP88" s="21"/>
      <c r="MQ88" s="21"/>
      <c r="MR88" s="21"/>
      <c r="MS88" s="21"/>
      <c r="MT88" s="21"/>
      <c r="MU88" s="21"/>
      <c r="MV88" s="21"/>
      <c r="MW88" s="21"/>
      <c r="MX88" s="21"/>
      <c r="MY88" s="21"/>
      <c r="MZ88" s="21"/>
      <c r="NA88" s="21"/>
      <c r="NB88" s="21"/>
      <c r="NC88" s="21"/>
      <c r="ND88" s="21"/>
      <c r="NE88" s="21"/>
      <c r="NF88" s="21"/>
      <c r="NG88" s="21"/>
      <c r="NH88" s="21"/>
      <c r="NI88" s="21"/>
      <c r="NJ88" s="21"/>
      <c r="NK88" s="21"/>
      <c r="NL88" s="21"/>
      <c r="NM88" s="21"/>
      <c r="NN88" s="21"/>
      <c r="NO88" s="21"/>
      <c r="NP88" s="21"/>
      <c r="NQ88" s="21"/>
      <c r="NR88" s="21"/>
      <c r="NS88" s="21"/>
      <c r="NT88" s="21"/>
      <c r="NU88" s="21"/>
      <c r="NV88" s="21"/>
      <c r="NW88" s="21"/>
      <c r="NX88" s="21"/>
      <c r="NY88" s="21"/>
      <c r="NZ88" s="21"/>
      <c r="OA88" s="21"/>
      <c r="OB88" s="21"/>
      <c r="OC88" s="21"/>
      <c r="OD88" s="21"/>
      <c r="OE88" s="21"/>
      <c r="OF88" s="21"/>
      <c r="OG88" s="21"/>
      <c r="OH88" s="21"/>
      <c r="OI88" s="21"/>
      <c r="OJ88" s="21"/>
      <c r="OK88" s="21"/>
      <c r="OL88" s="21"/>
      <c r="OM88" s="21"/>
      <c r="ON88" s="21"/>
      <c r="OO88" s="21"/>
      <c r="OP88" s="21"/>
      <c r="OQ88" s="21"/>
      <c r="OR88" s="21"/>
      <c r="OS88" s="21"/>
      <c r="OT88" s="21"/>
      <c r="OU88" s="21"/>
      <c r="OV88" s="21"/>
      <c r="OW88" s="21"/>
      <c r="OX88" s="21"/>
      <c r="OY88" s="21"/>
      <c r="OZ88" s="21"/>
      <c r="PA88" s="21"/>
      <c r="PB88" s="21"/>
      <c r="PC88" s="21"/>
      <c r="PD88" s="21"/>
      <c r="PE88" s="21"/>
      <c r="PF88" s="21"/>
      <c r="PG88" s="21"/>
      <c r="PH88" s="21"/>
      <c r="PI88" s="21"/>
      <c r="PJ88" s="21"/>
      <c r="PK88" s="21"/>
      <c r="PL88" s="21"/>
      <c r="PM88" s="21"/>
      <c r="PN88" s="21"/>
      <c r="PO88" s="21"/>
      <c r="PP88" s="21"/>
      <c r="PQ88" s="21"/>
      <c r="PR88" s="21"/>
      <c r="PS88" s="21"/>
      <c r="PT88" s="21"/>
      <c r="PU88" s="21"/>
      <c r="PV88" s="21"/>
      <c r="PW88" s="21"/>
      <c r="PX88" s="21"/>
      <c r="PY88" s="21"/>
      <c r="PZ88" s="21"/>
      <c r="QA88" s="21"/>
      <c r="QB88" s="21"/>
      <c r="QC88" s="21"/>
      <c r="QD88" s="21"/>
      <c r="QE88" s="21"/>
      <c r="QF88" s="21"/>
      <c r="QG88" s="21"/>
      <c r="QH88" s="21"/>
      <c r="QI88" s="21"/>
      <c r="QJ88" s="21"/>
      <c r="QK88" s="21"/>
      <c r="QL88" s="21"/>
      <c r="QM88" s="21"/>
      <c r="QN88" s="21"/>
      <c r="QO88" s="21"/>
      <c r="QP88" s="21"/>
      <c r="QQ88" s="21"/>
      <c r="QR88" s="21"/>
      <c r="QS88" s="21"/>
      <c r="QT88" s="21"/>
      <c r="QU88" s="21"/>
      <c r="QV88" s="21"/>
      <c r="QW88" s="21"/>
      <c r="QX88" s="21"/>
      <c r="QY88" s="21"/>
      <c r="QZ88" s="21"/>
      <c r="RA88" s="21"/>
      <c r="RB88" s="21"/>
      <c r="RC88" s="21"/>
      <c r="RD88" s="21"/>
      <c r="RE88" s="21"/>
      <c r="RF88" s="21"/>
      <c r="RG88" s="21"/>
      <c r="RH88" s="21"/>
      <c r="RI88" s="21"/>
      <c r="RJ88" s="21"/>
      <c r="RK88" s="21"/>
      <c r="RL88" s="21"/>
      <c r="RM88" s="21"/>
      <c r="RN88" s="21"/>
      <c r="RO88" s="21"/>
      <c r="RP88" s="21"/>
      <c r="RQ88" s="21"/>
      <c r="RR88" s="21"/>
      <c r="RS88" s="21"/>
      <c r="RT88" s="21"/>
      <c r="RU88" s="21"/>
      <c r="RV88" s="21"/>
      <c r="RW88" s="21"/>
      <c r="RX88" s="21"/>
      <c r="RY88" s="21"/>
      <c r="RZ88" s="21"/>
      <c r="SA88" s="21"/>
      <c r="SB88" s="21"/>
      <c r="SC88" s="21"/>
      <c r="SD88" s="21"/>
      <c r="SE88" s="21"/>
      <c r="SF88" s="21"/>
      <c r="SG88" s="21"/>
      <c r="SH88" s="21"/>
      <c r="SI88" s="21"/>
      <c r="SJ88" s="21"/>
      <c r="SK88" s="21"/>
      <c r="SL88" s="21"/>
      <c r="SM88" s="21"/>
      <c r="SN88" s="21"/>
    </row>
    <row r="89" spans="1:508" s="22" customFormat="1" ht="33.75" customHeight="1" x14ac:dyDescent="0.25">
      <c r="A89" s="69"/>
      <c r="B89" s="69"/>
      <c r="C89" s="69"/>
      <c r="D89" s="123" t="s">
        <v>386</v>
      </c>
      <c r="E89" s="204">
        <v>434119800</v>
      </c>
      <c r="F89" s="84">
        <v>355840600</v>
      </c>
      <c r="G89" s="84"/>
      <c r="H89" s="204">
        <v>101220009.56999999</v>
      </c>
      <c r="I89" s="204">
        <v>83265801.180000007</v>
      </c>
      <c r="J89" s="204"/>
      <c r="K89" s="197">
        <f t="shared" si="39"/>
        <v>23.31614673415034</v>
      </c>
      <c r="L89" s="204"/>
      <c r="M89" s="84"/>
      <c r="N89" s="84"/>
      <c r="O89" s="84"/>
      <c r="P89" s="84"/>
      <c r="Q89" s="84"/>
      <c r="R89" s="218">
        <f t="shared" si="38"/>
        <v>0</v>
      </c>
      <c r="S89" s="218"/>
      <c r="T89" s="218"/>
      <c r="U89" s="218"/>
      <c r="V89" s="218"/>
      <c r="W89" s="218"/>
      <c r="X89" s="168"/>
      <c r="Y89" s="218">
        <f t="shared" si="41"/>
        <v>101220009.56999999</v>
      </c>
      <c r="Z89" s="231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  <c r="IW89" s="27"/>
      <c r="IX89" s="27"/>
      <c r="IY89" s="27"/>
      <c r="IZ89" s="27"/>
      <c r="JA89" s="27"/>
      <c r="JB89" s="27"/>
      <c r="JC89" s="27"/>
      <c r="JD89" s="27"/>
      <c r="JE89" s="27"/>
      <c r="JF89" s="27"/>
      <c r="JG89" s="27"/>
      <c r="JH89" s="27"/>
      <c r="JI89" s="27"/>
      <c r="JJ89" s="27"/>
      <c r="JK89" s="27"/>
      <c r="JL89" s="27"/>
      <c r="JM89" s="27"/>
      <c r="JN89" s="27"/>
      <c r="JO89" s="27"/>
      <c r="JP89" s="27"/>
      <c r="JQ89" s="27"/>
      <c r="JR89" s="27"/>
      <c r="JS89" s="27"/>
      <c r="JT89" s="27"/>
      <c r="JU89" s="27"/>
      <c r="JV89" s="27"/>
      <c r="JW89" s="27"/>
      <c r="JX89" s="27"/>
      <c r="JY89" s="27"/>
      <c r="JZ89" s="27"/>
      <c r="KA89" s="27"/>
      <c r="KB89" s="27"/>
      <c r="KC89" s="27"/>
      <c r="KD89" s="27"/>
      <c r="KE89" s="27"/>
      <c r="KF89" s="27"/>
      <c r="KG89" s="27"/>
      <c r="KH89" s="27"/>
      <c r="KI89" s="27"/>
      <c r="KJ89" s="27"/>
      <c r="KK89" s="27"/>
      <c r="KL89" s="27"/>
      <c r="KM89" s="27"/>
      <c r="KN89" s="27"/>
      <c r="KO89" s="27"/>
      <c r="KP89" s="27"/>
      <c r="KQ89" s="27"/>
      <c r="KR89" s="27"/>
      <c r="KS89" s="27"/>
      <c r="KT89" s="27"/>
      <c r="KU89" s="27"/>
      <c r="KV89" s="27"/>
      <c r="KW89" s="27"/>
      <c r="KX89" s="27"/>
      <c r="KY89" s="27"/>
      <c r="KZ89" s="27"/>
      <c r="LA89" s="27"/>
      <c r="LB89" s="27"/>
      <c r="LC89" s="27"/>
      <c r="LD89" s="27"/>
      <c r="LE89" s="27"/>
      <c r="LF89" s="27"/>
      <c r="LG89" s="27"/>
      <c r="LH89" s="27"/>
      <c r="LI89" s="27"/>
      <c r="LJ89" s="27"/>
      <c r="LK89" s="27"/>
      <c r="LL89" s="27"/>
      <c r="LM89" s="27"/>
      <c r="LN89" s="27"/>
      <c r="LO89" s="27"/>
      <c r="LP89" s="27"/>
      <c r="LQ89" s="27"/>
      <c r="LR89" s="27"/>
      <c r="LS89" s="27"/>
      <c r="LT89" s="27"/>
      <c r="LU89" s="27"/>
      <c r="LV89" s="27"/>
      <c r="LW89" s="27"/>
      <c r="LX89" s="27"/>
      <c r="LY89" s="27"/>
      <c r="LZ89" s="27"/>
      <c r="MA89" s="27"/>
      <c r="MB89" s="27"/>
      <c r="MC89" s="27"/>
      <c r="MD89" s="27"/>
      <c r="ME89" s="27"/>
      <c r="MF89" s="27"/>
      <c r="MG89" s="27"/>
      <c r="MH89" s="27"/>
      <c r="MI89" s="27"/>
      <c r="MJ89" s="27"/>
      <c r="MK89" s="27"/>
      <c r="ML89" s="27"/>
      <c r="MM89" s="27"/>
      <c r="MN89" s="27"/>
      <c r="MO89" s="27"/>
      <c r="MP89" s="27"/>
      <c r="MQ89" s="27"/>
      <c r="MR89" s="27"/>
      <c r="MS89" s="27"/>
      <c r="MT89" s="27"/>
      <c r="MU89" s="27"/>
      <c r="MV89" s="27"/>
      <c r="MW89" s="27"/>
      <c r="MX89" s="27"/>
      <c r="MY89" s="27"/>
      <c r="MZ89" s="27"/>
      <c r="NA89" s="27"/>
      <c r="NB89" s="27"/>
      <c r="NC89" s="27"/>
      <c r="ND89" s="27"/>
      <c r="NE89" s="27"/>
      <c r="NF89" s="27"/>
      <c r="NG89" s="27"/>
      <c r="NH89" s="27"/>
      <c r="NI89" s="27"/>
      <c r="NJ89" s="27"/>
      <c r="NK89" s="27"/>
      <c r="NL89" s="27"/>
      <c r="NM89" s="27"/>
      <c r="NN89" s="27"/>
      <c r="NO89" s="27"/>
      <c r="NP89" s="27"/>
      <c r="NQ89" s="27"/>
      <c r="NR89" s="27"/>
      <c r="NS89" s="27"/>
      <c r="NT89" s="27"/>
      <c r="NU89" s="27"/>
      <c r="NV89" s="27"/>
      <c r="NW89" s="27"/>
      <c r="NX89" s="27"/>
      <c r="NY89" s="27"/>
      <c r="NZ89" s="27"/>
      <c r="OA89" s="27"/>
      <c r="OB89" s="27"/>
      <c r="OC89" s="27"/>
      <c r="OD89" s="27"/>
      <c r="OE89" s="27"/>
      <c r="OF89" s="27"/>
      <c r="OG89" s="27"/>
      <c r="OH89" s="27"/>
      <c r="OI89" s="27"/>
      <c r="OJ89" s="27"/>
      <c r="OK89" s="27"/>
      <c r="OL89" s="27"/>
      <c r="OM89" s="27"/>
      <c r="ON89" s="27"/>
      <c r="OO89" s="27"/>
      <c r="OP89" s="27"/>
      <c r="OQ89" s="27"/>
      <c r="OR89" s="27"/>
      <c r="OS89" s="27"/>
      <c r="OT89" s="27"/>
      <c r="OU89" s="27"/>
      <c r="OV89" s="27"/>
      <c r="OW89" s="27"/>
      <c r="OX89" s="27"/>
      <c r="OY89" s="27"/>
      <c r="OZ89" s="27"/>
      <c r="PA89" s="27"/>
      <c r="PB89" s="27"/>
      <c r="PC89" s="27"/>
      <c r="PD89" s="27"/>
      <c r="PE89" s="27"/>
      <c r="PF89" s="27"/>
      <c r="PG89" s="27"/>
      <c r="PH89" s="27"/>
      <c r="PI89" s="27"/>
      <c r="PJ89" s="27"/>
      <c r="PK89" s="27"/>
      <c r="PL89" s="27"/>
      <c r="PM89" s="27"/>
      <c r="PN89" s="27"/>
      <c r="PO89" s="27"/>
      <c r="PP89" s="27"/>
      <c r="PQ89" s="27"/>
      <c r="PR89" s="27"/>
      <c r="PS89" s="27"/>
      <c r="PT89" s="27"/>
      <c r="PU89" s="27"/>
      <c r="PV89" s="27"/>
      <c r="PW89" s="27"/>
      <c r="PX89" s="27"/>
      <c r="PY89" s="27"/>
      <c r="PZ89" s="27"/>
      <c r="QA89" s="27"/>
      <c r="QB89" s="27"/>
      <c r="QC89" s="27"/>
      <c r="QD89" s="27"/>
      <c r="QE89" s="27"/>
      <c r="QF89" s="27"/>
      <c r="QG89" s="27"/>
      <c r="QH89" s="27"/>
      <c r="QI89" s="27"/>
      <c r="QJ89" s="27"/>
      <c r="QK89" s="27"/>
      <c r="QL89" s="27"/>
      <c r="QM89" s="27"/>
      <c r="QN89" s="27"/>
      <c r="QO89" s="27"/>
      <c r="QP89" s="27"/>
      <c r="QQ89" s="27"/>
      <c r="QR89" s="27"/>
      <c r="QS89" s="27"/>
      <c r="QT89" s="27"/>
      <c r="QU89" s="27"/>
      <c r="QV89" s="27"/>
      <c r="QW89" s="27"/>
      <c r="QX89" s="27"/>
      <c r="QY89" s="27"/>
      <c r="QZ89" s="27"/>
      <c r="RA89" s="27"/>
      <c r="RB89" s="27"/>
      <c r="RC89" s="27"/>
      <c r="RD89" s="27"/>
      <c r="RE89" s="27"/>
      <c r="RF89" s="27"/>
      <c r="RG89" s="27"/>
      <c r="RH89" s="27"/>
      <c r="RI89" s="27"/>
      <c r="RJ89" s="27"/>
      <c r="RK89" s="27"/>
      <c r="RL89" s="27"/>
      <c r="RM89" s="27"/>
      <c r="RN89" s="27"/>
      <c r="RO89" s="27"/>
      <c r="RP89" s="27"/>
      <c r="RQ89" s="27"/>
      <c r="RR89" s="27"/>
      <c r="RS89" s="27"/>
      <c r="RT89" s="27"/>
      <c r="RU89" s="27"/>
      <c r="RV89" s="27"/>
      <c r="RW89" s="27"/>
      <c r="RX89" s="27"/>
      <c r="RY89" s="27"/>
      <c r="RZ89" s="27"/>
      <c r="SA89" s="27"/>
      <c r="SB89" s="27"/>
      <c r="SC89" s="27"/>
      <c r="SD89" s="27"/>
      <c r="SE89" s="27"/>
      <c r="SF89" s="27"/>
      <c r="SG89" s="27"/>
      <c r="SH89" s="27"/>
      <c r="SI89" s="27"/>
      <c r="SJ89" s="27"/>
      <c r="SK89" s="27"/>
      <c r="SL89" s="27"/>
      <c r="SM89" s="27"/>
      <c r="SN89" s="27"/>
    </row>
    <row r="90" spans="1:508" s="22" customFormat="1" ht="47.25" x14ac:dyDescent="0.25">
      <c r="A90" s="69"/>
      <c r="B90" s="69"/>
      <c r="C90" s="69"/>
      <c r="D90" s="123" t="s">
        <v>381</v>
      </c>
      <c r="E90" s="204">
        <v>1604717.94</v>
      </c>
      <c r="F90" s="84"/>
      <c r="G90" s="84"/>
      <c r="H90" s="204">
        <v>249408.75</v>
      </c>
      <c r="I90" s="204"/>
      <c r="J90" s="204"/>
      <c r="K90" s="197">
        <f t="shared" si="39"/>
        <v>15.542217344438738</v>
      </c>
      <c r="L90" s="204">
        <f t="shared" si="37"/>
        <v>0</v>
      </c>
      <c r="M90" s="84"/>
      <c r="N90" s="84"/>
      <c r="O90" s="84"/>
      <c r="P90" s="84"/>
      <c r="Q90" s="84"/>
      <c r="R90" s="218">
        <f t="shared" si="38"/>
        <v>0</v>
      </c>
      <c r="S90" s="218"/>
      <c r="T90" s="218"/>
      <c r="U90" s="218"/>
      <c r="V90" s="218"/>
      <c r="W90" s="218"/>
      <c r="X90" s="168"/>
      <c r="Y90" s="218">
        <f t="shared" si="41"/>
        <v>249408.75</v>
      </c>
      <c r="Z90" s="231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  <c r="IW90" s="27"/>
      <c r="IX90" s="27"/>
      <c r="IY90" s="27"/>
      <c r="IZ90" s="27"/>
      <c r="JA90" s="27"/>
      <c r="JB90" s="27"/>
      <c r="JC90" s="27"/>
      <c r="JD90" s="27"/>
      <c r="JE90" s="27"/>
      <c r="JF90" s="27"/>
      <c r="JG90" s="27"/>
      <c r="JH90" s="27"/>
      <c r="JI90" s="27"/>
      <c r="JJ90" s="27"/>
      <c r="JK90" s="27"/>
      <c r="JL90" s="27"/>
      <c r="JM90" s="27"/>
      <c r="JN90" s="27"/>
      <c r="JO90" s="27"/>
      <c r="JP90" s="27"/>
      <c r="JQ90" s="27"/>
      <c r="JR90" s="27"/>
      <c r="JS90" s="27"/>
      <c r="JT90" s="27"/>
      <c r="JU90" s="27"/>
      <c r="JV90" s="27"/>
      <c r="JW90" s="27"/>
      <c r="JX90" s="27"/>
      <c r="JY90" s="27"/>
      <c r="JZ90" s="27"/>
      <c r="KA90" s="27"/>
      <c r="KB90" s="27"/>
      <c r="KC90" s="27"/>
      <c r="KD90" s="27"/>
      <c r="KE90" s="27"/>
      <c r="KF90" s="27"/>
      <c r="KG90" s="27"/>
      <c r="KH90" s="27"/>
      <c r="KI90" s="27"/>
      <c r="KJ90" s="27"/>
      <c r="KK90" s="27"/>
      <c r="KL90" s="27"/>
      <c r="KM90" s="27"/>
      <c r="KN90" s="27"/>
      <c r="KO90" s="27"/>
      <c r="KP90" s="27"/>
      <c r="KQ90" s="27"/>
      <c r="KR90" s="27"/>
      <c r="KS90" s="27"/>
      <c r="KT90" s="27"/>
      <c r="KU90" s="27"/>
      <c r="KV90" s="27"/>
      <c r="KW90" s="27"/>
      <c r="KX90" s="27"/>
      <c r="KY90" s="27"/>
      <c r="KZ90" s="27"/>
      <c r="LA90" s="27"/>
      <c r="LB90" s="27"/>
      <c r="LC90" s="27"/>
      <c r="LD90" s="27"/>
      <c r="LE90" s="27"/>
      <c r="LF90" s="27"/>
      <c r="LG90" s="27"/>
      <c r="LH90" s="27"/>
      <c r="LI90" s="27"/>
      <c r="LJ90" s="27"/>
      <c r="LK90" s="27"/>
      <c r="LL90" s="27"/>
      <c r="LM90" s="27"/>
      <c r="LN90" s="27"/>
      <c r="LO90" s="27"/>
      <c r="LP90" s="27"/>
      <c r="LQ90" s="27"/>
      <c r="LR90" s="27"/>
      <c r="LS90" s="27"/>
      <c r="LT90" s="27"/>
      <c r="LU90" s="27"/>
      <c r="LV90" s="27"/>
      <c r="LW90" s="27"/>
      <c r="LX90" s="27"/>
      <c r="LY90" s="27"/>
      <c r="LZ90" s="27"/>
      <c r="MA90" s="27"/>
      <c r="MB90" s="27"/>
      <c r="MC90" s="27"/>
      <c r="MD90" s="27"/>
      <c r="ME90" s="27"/>
      <c r="MF90" s="27"/>
      <c r="MG90" s="27"/>
      <c r="MH90" s="27"/>
      <c r="MI90" s="27"/>
      <c r="MJ90" s="27"/>
      <c r="MK90" s="27"/>
      <c r="ML90" s="27"/>
      <c r="MM90" s="27"/>
      <c r="MN90" s="27"/>
      <c r="MO90" s="27"/>
      <c r="MP90" s="27"/>
      <c r="MQ90" s="27"/>
      <c r="MR90" s="27"/>
      <c r="MS90" s="27"/>
      <c r="MT90" s="27"/>
      <c r="MU90" s="27"/>
      <c r="MV90" s="27"/>
      <c r="MW90" s="27"/>
      <c r="MX90" s="27"/>
      <c r="MY90" s="27"/>
      <c r="MZ90" s="27"/>
      <c r="NA90" s="27"/>
      <c r="NB90" s="27"/>
      <c r="NC90" s="27"/>
      <c r="ND90" s="27"/>
      <c r="NE90" s="27"/>
      <c r="NF90" s="27"/>
      <c r="NG90" s="27"/>
      <c r="NH90" s="27"/>
      <c r="NI90" s="27"/>
      <c r="NJ90" s="27"/>
      <c r="NK90" s="27"/>
      <c r="NL90" s="27"/>
      <c r="NM90" s="27"/>
      <c r="NN90" s="27"/>
      <c r="NO90" s="27"/>
      <c r="NP90" s="27"/>
      <c r="NQ90" s="27"/>
      <c r="NR90" s="27"/>
      <c r="NS90" s="27"/>
      <c r="NT90" s="27"/>
      <c r="NU90" s="27"/>
      <c r="NV90" s="27"/>
      <c r="NW90" s="27"/>
      <c r="NX90" s="27"/>
      <c r="NY90" s="27"/>
      <c r="NZ90" s="27"/>
      <c r="OA90" s="27"/>
      <c r="OB90" s="27"/>
      <c r="OC90" s="27"/>
      <c r="OD90" s="27"/>
      <c r="OE90" s="27"/>
      <c r="OF90" s="27"/>
      <c r="OG90" s="27"/>
      <c r="OH90" s="27"/>
      <c r="OI90" s="27"/>
      <c r="OJ90" s="27"/>
      <c r="OK90" s="27"/>
      <c r="OL90" s="27"/>
      <c r="OM90" s="27"/>
      <c r="ON90" s="27"/>
      <c r="OO90" s="27"/>
      <c r="OP90" s="27"/>
      <c r="OQ90" s="27"/>
      <c r="OR90" s="27"/>
      <c r="OS90" s="27"/>
      <c r="OT90" s="27"/>
      <c r="OU90" s="27"/>
      <c r="OV90" s="27"/>
      <c r="OW90" s="27"/>
      <c r="OX90" s="27"/>
      <c r="OY90" s="27"/>
      <c r="OZ90" s="27"/>
      <c r="PA90" s="27"/>
      <c r="PB90" s="27"/>
      <c r="PC90" s="27"/>
      <c r="PD90" s="27"/>
      <c r="PE90" s="27"/>
      <c r="PF90" s="27"/>
      <c r="PG90" s="27"/>
      <c r="PH90" s="27"/>
      <c r="PI90" s="27"/>
      <c r="PJ90" s="27"/>
      <c r="PK90" s="27"/>
      <c r="PL90" s="27"/>
      <c r="PM90" s="27"/>
      <c r="PN90" s="27"/>
      <c r="PO90" s="27"/>
      <c r="PP90" s="27"/>
      <c r="PQ90" s="27"/>
      <c r="PR90" s="27"/>
      <c r="PS90" s="27"/>
      <c r="PT90" s="27"/>
      <c r="PU90" s="27"/>
      <c r="PV90" s="27"/>
      <c r="PW90" s="27"/>
      <c r="PX90" s="27"/>
      <c r="PY90" s="27"/>
      <c r="PZ90" s="27"/>
      <c r="QA90" s="27"/>
      <c r="QB90" s="27"/>
      <c r="QC90" s="27"/>
      <c r="QD90" s="27"/>
      <c r="QE90" s="27"/>
      <c r="QF90" s="27"/>
      <c r="QG90" s="27"/>
      <c r="QH90" s="27"/>
      <c r="QI90" s="27"/>
      <c r="QJ90" s="27"/>
      <c r="QK90" s="27"/>
      <c r="QL90" s="27"/>
      <c r="QM90" s="27"/>
      <c r="QN90" s="27"/>
      <c r="QO90" s="27"/>
      <c r="QP90" s="27"/>
      <c r="QQ90" s="27"/>
      <c r="QR90" s="27"/>
      <c r="QS90" s="27"/>
      <c r="QT90" s="27"/>
      <c r="QU90" s="27"/>
      <c r="QV90" s="27"/>
      <c r="QW90" s="27"/>
      <c r="QX90" s="27"/>
      <c r="QY90" s="27"/>
      <c r="QZ90" s="27"/>
      <c r="RA90" s="27"/>
      <c r="RB90" s="27"/>
      <c r="RC90" s="27"/>
      <c r="RD90" s="27"/>
      <c r="RE90" s="27"/>
      <c r="RF90" s="27"/>
      <c r="RG90" s="27"/>
      <c r="RH90" s="27"/>
      <c r="RI90" s="27"/>
      <c r="RJ90" s="27"/>
      <c r="RK90" s="27"/>
      <c r="RL90" s="27"/>
      <c r="RM90" s="27"/>
      <c r="RN90" s="27"/>
      <c r="RO90" s="27"/>
      <c r="RP90" s="27"/>
      <c r="RQ90" s="27"/>
      <c r="RR90" s="27"/>
      <c r="RS90" s="27"/>
      <c r="RT90" s="27"/>
      <c r="RU90" s="27"/>
      <c r="RV90" s="27"/>
      <c r="RW90" s="27"/>
      <c r="RX90" s="27"/>
      <c r="RY90" s="27"/>
      <c r="RZ90" s="27"/>
      <c r="SA90" s="27"/>
      <c r="SB90" s="27"/>
      <c r="SC90" s="27"/>
      <c r="SD90" s="27"/>
      <c r="SE90" s="27"/>
      <c r="SF90" s="27"/>
      <c r="SG90" s="27"/>
      <c r="SH90" s="27"/>
      <c r="SI90" s="27"/>
      <c r="SJ90" s="27"/>
      <c r="SK90" s="27"/>
      <c r="SL90" s="27"/>
      <c r="SM90" s="27"/>
      <c r="SN90" s="27"/>
    </row>
    <row r="91" spans="1:508" s="20" customFormat="1" ht="65.25" customHeight="1" x14ac:dyDescent="0.25">
      <c r="A91" s="54" t="s">
        <v>467</v>
      </c>
      <c r="B91" s="54" t="s">
        <v>468</v>
      </c>
      <c r="C91" s="54" t="s">
        <v>55</v>
      </c>
      <c r="D91" s="11" t="s">
        <v>497</v>
      </c>
      <c r="E91" s="203">
        <v>16318700</v>
      </c>
      <c r="F91" s="83">
        <v>13376000</v>
      </c>
      <c r="G91" s="83"/>
      <c r="H91" s="203">
        <v>3716191.91</v>
      </c>
      <c r="I91" s="203">
        <v>3061361.98</v>
      </c>
      <c r="J91" s="203"/>
      <c r="K91" s="196">
        <f t="shared" si="39"/>
        <v>22.772597755948699</v>
      </c>
      <c r="L91" s="203">
        <f t="shared" si="37"/>
        <v>0</v>
      </c>
      <c r="M91" s="83"/>
      <c r="N91" s="83"/>
      <c r="O91" s="83"/>
      <c r="P91" s="83"/>
      <c r="Q91" s="83"/>
      <c r="R91" s="216">
        <f t="shared" si="38"/>
        <v>0</v>
      </c>
      <c r="S91" s="216"/>
      <c r="T91" s="216"/>
      <c r="U91" s="216"/>
      <c r="V91" s="216"/>
      <c r="W91" s="216"/>
      <c r="X91" s="168"/>
      <c r="Y91" s="216">
        <f t="shared" si="41"/>
        <v>3716191.91</v>
      </c>
      <c r="Z91" s="23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  <c r="IW91" s="21"/>
      <c r="IX91" s="21"/>
      <c r="IY91" s="21"/>
      <c r="IZ91" s="21"/>
      <c r="JA91" s="21"/>
      <c r="JB91" s="21"/>
      <c r="JC91" s="21"/>
      <c r="JD91" s="21"/>
      <c r="JE91" s="21"/>
      <c r="JF91" s="21"/>
      <c r="JG91" s="21"/>
      <c r="JH91" s="21"/>
      <c r="JI91" s="21"/>
      <c r="JJ91" s="21"/>
      <c r="JK91" s="21"/>
      <c r="JL91" s="21"/>
      <c r="JM91" s="21"/>
      <c r="JN91" s="21"/>
      <c r="JO91" s="21"/>
      <c r="JP91" s="21"/>
      <c r="JQ91" s="21"/>
      <c r="JR91" s="21"/>
      <c r="JS91" s="21"/>
      <c r="JT91" s="21"/>
      <c r="JU91" s="21"/>
      <c r="JV91" s="21"/>
      <c r="JW91" s="21"/>
      <c r="JX91" s="21"/>
      <c r="JY91" s="21"/>
      <c r="JZ91" s="21"/>
      <c r="KA91" s="21"/>
      <c r="KB91" s="21"/>
      <c r="KC91" s="21"/>
      <c r="KD91" s="21"/>
      <c r="KE91" s="21"/>
      <c r="KF91" s="21"/>
      <c r="KG91" s="21"/>
      <c r="KH91" s="21"/>
      <c r="KI91" s="21"/>
      <c r="KJ91" s="21"/>
      <c r="KK91" s="21"/>
      <c r="KL91" s="21"/>
      <c r="KM91" s="21"/>
      <c r="KN91" s="21"/>
      <c r="KO91" s="21"/>
      <c r="KP91" s="21"/>
      <c r="KQ91" s="21"/>
      <c r="KR91" s="21"/>
      <c r="KS91" s="21"/>
      <c r="KT91" s="21"/>
      <c r="KU91" s="21"/>
      <c r="KV91" s="21"/>
      <c r="KW91" s="21"/>
      <c r="KX91" s="21"/>
      <c r="KY91" s="21"/>
      <c r="KZ91" s="21"/>
      <c r="LA91" s="21"/>
      <c r="LB91" s="21"/>
      <c r="LC91" s="21"/>
      <c r="LD91" s="21"/>
      <c r="LE91" s="21"/>
      <c r="LF91" s="21"/>
      <c r="LG91" s="21"/>
      <c r="LH91" s="21"/>
      <c r="LI91" s="21"/>
      <c r="LJ91" s="21"/>
      <c r="LK91" s="21"/>
      <c r="LL91" s="21"/>
      <c r="LM91" s="21"/>
      <c r="LN91" s="21"/>
      <c r="LO91" s="21"/>
      <c r="LP91" s="21"/>
      <c r="LQ91" s="21"/>
      <c r="LR91" s="21"/>
      <c r="LS91" s="21"/>
      <c r="LT91" s="21"/>
      <c r="LU91" s="21"/>
      <c r="LV91" s="21"/>
      <c r="LW91" s="21"/>
      <c r="LX91" s="21"/>
      <c r="LY91" s="21"/>
      <c r="LZ91" s="21"/>
      <c r="MA91" s="21"/>
      <c r="MB91" s="21"/>
      <c r="MC91" s="21"/>
      <c r="MD91" s="21"/>
      <c r="ME91" s="21"/>
      <c r="MF91" s="21"/>
      <c r="MG91" s="21"/>
      <c r="MH91" s="21"/>
      <c r="MI91" s="21"/>
      <c r="MJ91" s="21"/>
      <c r="MK91" s="21"/>
      <c r="ML91" s="21"/>
      <c r="MM91" s="21"/>
      <c r="MN91" s="21"/>
      <c r="MO91" s="21"/>
      <c r="MP91" s="21"/>
      <c r="MQ91" s="21"/>
      <c r="MR91" s="21"/>
      <c r="MS91" s="21"/>
      <c r="MT91" s="21"/>
      <c r="MU91" s="21"/>
      <c r="MV91" s="21"/>
      <c r="MW91" s="21"/>
      <c r="MX91" s="21"/>
      <c r="MY91" s="21"/>
      <c r="MZ91" s="21"/>
      <c r="NA91" s="21"/>
      <c r="NB91" s="21"/>
      <c r="NC91" s="21"/>
      <c r="ND91" s="21"/>
      <c r="NE91" s="21"/>
      <c r="NF91" s="21"/>
      <c r="NG91" s="21"/>
      <c r="NH91" s="21"/>
      <c r="NI91" s="21"/>
      <c r="NJ91" s="21"/>
      <c r="NK91" s="21"/>
      <c r="NL91" s="21"/>
      <c r="NM91" s="21"/>
      <c r="NN91" s="21"/>
      <c r="NO91" s="21"/>
      <c r="NP91" s="21"/>
      <c r="NQ91" s="21"/>
      <c r="NR91" s="21"/>
      <c r="NS91" s="21"/>
      <c r="NT91" s="21"/>
      <c r="NU91" s="21"/>
      <c r="NV91" s="21"/>
      <c r="NW91" s="21"/>
      <c r="NX91" s="21"/>
      <c r="NY91" s="21"/>
      <c r="NZ91" s="21"/>
      <c r="OA91" s="21"/>
      <c r="OB91" s="21"/>
      <c r="OC91" s="21"/>
      <c r="OD91" s="21"/>
      <c r="OE91" s="21"/>
      <c r="OF91" s="21"/>
      <c r="OG91" s="21"/>
      <c r="OH91" s="21"/>
      <c r="OI91" s="21"/>
      <c r="OJ91" s="21"/>
      <c r="OK91" s="21"/>
      <c r="OL91" s="21"/>
      <c r="OM91" s="21"/>
      <c r="ON91" s="21"/>
      <c r="OO91" s="21"/>
      <c r="OP91" s="21"/>
      <c r="OQ91" s="21"/>
      <c r="OR91" s="21"/>
      <c r="OS91" s="21"/>
      <c r="OT91" s="21"/>
      <c r="OU91" s="21"/>
      <c r="OV91" s="21"/>
      <c r="OW91" s="21"/>
      <c r="OX91" s="21"/>
      <c r="OY91" s="21"/>
      <c r="OZ91" s="21"/>
      <c r="PA91" s="21"/>
      <c r="PB91" s="21"/>
      <c r="PC91" s="21"/>
      <c r="PD91" s="21"/>
      <c r="PE91" s="21"/>
      <c r="PF91" s="21"/>
      <c r="PG91" s="21"/>
      <c r="PH91" s="21"/>
      <c r="PI91" s="21"/>
      <c r="PJ91" s="21"/>
      <c r="PK91" s="21"/>
      <c r="PL91" s="21"/>
      <c r="PM91" s="21"/>
      <c r="PN91" s="21"/>
      <c r="PO91" s="21"/>
      <c r="PP91" s="21"/>
      <c r="PQ91" s="21"/>
      <c r="PR91" s="21"/>
      <c r="PS91" s="21"/>
      <c r="PT91" s="21"/>
      <c r="PU91" s="21"/>
      <c r="PV91" s="21"/>
      <c r="PW91" s="21"/>
      <c r="PX91" s="21"/>
      <c r="PY91" s="21"/>
      <c r="PZ91" s="21"/>
      <c r="QA91" s="21"/>
      <c r="QB91" s="21"/>
      <c r="QC91" s="21"/>
      <c r="QD91" s="21"/>
      <c r="QE91" s="21"/>
      <c r="QF91" s="21"/>
      <c r="QG91" s="21"/>
      <c r="QH91" s="21"/>
      <c r="QI91" s="21"/>
      <c r="QJ91" s="21"/>
      <c r="QK91" s="21"/>
      <c r="QL91" s="21"/>
      <c r="QM91" s="21"/>
      <c r="QN91" s="21"/>
      <c r="QO91" s="21"/>
      <c r="QP91" s="21"/>
      <c r="QQ91" s="21"/>
      <c r="QR91" s="21"/>
      <c r="QS91" s="21"/>
      <c r="QT91" s="21"/>
      <c r="QU91" s="21"/>
      <c r="QV91" s="21"/>
      <c r="QW91" s="21"/>
      <c r="QX91" s="21"/>
      <c r="QY91" s="21"/>
      <c r="QZ91" s="21"/>
      <c r="RA91" s="21"/>
      <c r="RB91" s="21"/>
      <c r="RC91" s="21"/>
      <c r="RD91" s="21"/>
      <c r="RE91" s="21"/>
      <c r="RF91" s="21"/>
      <c r="RG91" s="21"/>
      <c r="RH91" s="21"/>
      <c r="RI91" s="21"/>
      <c r="RJ91" s="21"/>
      <c r="RK91" s="21"/>
      <c r="RL91" s="21"/>
      <c r="RM91" s="21"/>
      <c r="RN91" s="21"/>
      <c r="RO91" s="21"/>
      <c r="RP91" s="21"/>
      <c r="RQ91" s="21"/>
      <c r="RR91" s="21"/>
      <c r="RS91" s="21"/>
      <c r="RT91" s="21"/>
      <c r="RU91" s="21"/>
      <c r="RV91" s="21"/>
      <c r="RW91" s="21"/>
      <c r="RX91" s="21"/>
      <c r="RY91" s="21"/>
      <c r="RZ91" s="21"/>
      <c r="SA91" s="21"/>
      <c r="SB91" s="21"/>
      <c r="SC91" s="21"/>
      <c r="SD91" s="21"/>
      <c r="SE91" s="21"/>
      <c r="SF91" s="21"/>
      <c r="SG91" s="21"/>
      <c r="SH91" s="21"/>
      <c r="SI91" s="21"/>
      <c r="SJ91" s="21"/>
      <c r="SK91" s="21"/>
      <c r="SL91" s="21"/>
      <c r="SM91" s="21"/>
      <c r="SN91" s="21"/>
    </row>
    <row r="92" spans="1:508" s="22" customFormat="1" ht="39" customHeight="1" x14ac:dyDescent="0.25">
      <c r="A92" s="69"/>
      <c r="B92" s="69"/>
      <c r="C92" s="69"/>
      <c r="D92" s="123" t="s">
        <v>386</v>
      </c>
      <c r="E92" s="204">
        <v>16318700</v>
      </c>
      <c r="F92" s="84">
        <v>13376000</v>
      </c>
      <c r="G92" s="84"/>
      <c r="H92" s="204">
        <v>3716191.91</v>
      </c>
      <c r="I92" s="204">
        <v>3061361.98</v>
      </c>
      <c r="J92" s="204"/>
      <c r="K92" s="197">
        <f t="shared" si="39"/>
        <v>22.772597755948699</v>
      </c>
      <c r="L92" s="204">
        <f t="shared" si="37"/>
        <v>0</v>
      </c>
      <c r="M92" s="84"/>
      <c r="N92" s="84"/>
      <c r="O92" s="84"/>
      <c r="P92" s="84"/>
      <c r="Q92" s="84"/>
      <c r="R92" s="218">
        <f t="shared" si="38"/>
        <v>0</v>
      </c>
      <c r="S92" s="218"/>
      <c r="T92" s="218"/>
      <c r="U92" s="218"/>
      <c r="V92" s="218"/>
      <c r="W92" s="218"/>
      <c r="X92" s="168"/>
      <c r="Y92" s="218">
        <f t="shared" si="41"/>
        <v>3716191.91</v>
      </c>
      <c r="Z92" s="231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  <c r="IW92" s="27"/>
      <c r="IX92" s="27"/>
      <c r="IY92" s="27"/>
      <c r="IZ92" s="27"/>
      <c r="JA92" s="27"/>
      <c r="JB92" s="27"/>
      <c r="JC92" s="27"/>
      <c r="JD92" s="27"/>
      <c r="JE92" s="27"/>
      <c r="JF92" s="27"/>
      <c r="JG92" s="27"/>
      <c r="JH92" s="27"/>
      <c r="JI92" s="27"/>
      <c r="JJ92" s="27"/>
      <c r="JK92" s="27"/>
      <c r="JL92" s="27"/>
      <c r="JM92" s="27"/>
      <c r="JN92" s="27"/>
      <c r="JO92" s="27"/>
      <c r="JP92" s="27"/>
      <c r="JQ92" s="27"/>
      <c r="JR92" s="27"/>
      <c r="JS92" s="27"/>
      <c r="JT92" s="27"/>
      <c r="JU92" s="27"/>
      <c r="JV92" s="27"/>
      <c r="JW92" s="27"/>
      <c r="JX92" s="27"/>
      <c r="JY92" s="27"/>
      <c r="JZ92" s="27"/>
      <c r="KA92" s="27"/>
      <c r="KB92" s="27"/>
      <c r="KC92" s="27"/>
      <c r="KD92" s="27"/>
      <c r="KE92" s="27"/>
      <c r="KF92" s="27"/>
      <c r="KG92" s="27"/>
      <c r="KH92" s="27"/>
      <c r="KI92" s="27"/>
      <c r="KJ92" s="27"/>
      <c r="KK92" s="27"/>
      <c r="KL92" s="27"/>
      <c r="KM92" s="27"/>
      <c r="KN92" s="27"/>
      <c r="KO92" s="27"/>
      <c r="KP92" s="27"/>
      <c r="KQ92" s="27"/>
      <c r="KR92" s="27"/>
      <c r="KS92" s="27"/>
      <c r="KT92" s="27"/>
      <c r="KU92" s="27"/>
      <c r="KV92" s="27"/>
      <c r="KW92" s="27"/>
      <c r="KX92" s="27"/>
      <c r="KY92" s="27"/>
      <c r="KZ92" s="27"/>
      <c r="LA92" s="27"/>
      <c r="LB92" s="27"/>
      <c r="LC92" s="27"/>
      <c r="LD92" s="27"/>
      <c r="LE92" s="27"/>
      <c r="LF92" s="27"/>
      <c r="LG92" s="27"/>
      <c r="LH92" s="27"/>
      <c r="LI92" s="27"/>
      <c r="LJ92" s="27"/>
      <c r="LK92" s="27"/>
      <c r="LL92" s="27"/>
      <c r="LM92" s="27"/>
      <c r="LN92" s="27"/>
      <c r="LO92" s="27"/>
      <c r="LP92" s="27"/>
      <c r="LQ92" s="27"/>
      <c r="LR92" s="27"/>
      <c r="LS92" s="27"/>
      <c r="LT92" s="27"/>
      <c r="LU92" s="27"/>
      <c r="LV92" s="27"/>
      <c r="LW92" s="27"/>
      <c r="LX92" s="27"/>
      <c r="LY92" s="27"/>
      <c r="LZ92" s="27"/>
      <c r="MA92" s="27"/>
      <c r="MB92" s="27"/>
      <c r="MC92" s="27"/>
      <c r="MD92" s="27"/>
      <c r="ME92" s="27"/>
      <c r="MF92" s="27"/>
      <c r="MG92" s="27"/>
      <c r="MH92" s="27"/>
      <c r="MI92" s="27"/>
      <c r="MJ92" s="27"/>
      <c r="MK92" s="27"/>
      <c r="ML92" s="27"/>
      <c r="MM92" s="27"/>
      <c r="MN92" s="27"/>
      <c r="MO92" s="27"/>
      <c r="MP92" s="27"/>
      <c r="MQ92" s="27"/>
      <c r="MR92" s="27"/>
      <c r="MS92" s="27"/>
      <c r="MT92" s="27"/>
      <c r="MU92" s="27"/>
      <c r="MV92" s="27"/>
      <c r="MW92" s="27"/>
      <c r="MX92" s="27"/>
      <c r="MY92" s="27"/>
      <c r="MZ92" s="27"/>
      <c r="NA92" s="27"/>
      <c r="NB92" s="27"/>
      <c r="NC92" s="27"/>
      <c r="ND92" s="27"/>
      <c r="NE92" s="27"/>
      <c r="NF92" s="27"/>
      <c r="NG92" s="27"/>
      <c r="NH92" s="27"/>
      <c r="NI92" s="27"/>
      <c r="NJ92" s="27"/>
      <c r="NK92" s="27"/>
      <c r="NL92" s="27"/>
      <c r="NM92" s="27"/>
      <c r="NN92" s="27"/>
      <c r="NO92" s="27"/>
      <c r="NP92" s="27"/>
      <c r="NQ92" s="27"/>
      <c r="NR92" s="27"/>
      <c r="NS92" s="27"/>
      <c r="NT92" s="27"/>
      <c r="NU92" s="27"/>
      <c r="NV92" s="27"/>
      <c r="NW92" s="27"/>
      <c r="NX92" s="27"/>
      <c r="NY92" s="27"/>
      <c r="NZ92" s="27"/>
      <c r="OA92" s="27"/>
      <c r="OB92" s="27"/>
      <c r="OC92" s="27"/>
      <c r="OD92" s="27"/>
      <c r="OE92" s="27"/>
      <c r="OF92" s="27"/>
      <c r="OG92" s="27"/>
      <c r="OH92" s="27"/>
      <c r="OI92" s="27"/>
      <c r="OJ92" s="27"/>
      <c r="OK92" s="27"/>
      <c r="OL92" s="27"/>
      <c r="OM92" s="27"/>
      <c r="ON92" s="27"/>
      <c r="OO92" s="27"/>
      <c r="OP92" s="27"/>
      <c r="OQ92" s="27"/>
      <c r="OR92" s="27"/>
      <c r="OS92" s="27"/>
      <c r="OT92" s="27"/>
      <c r="OU92" s="27"/>
      <c r="OV92" s="27"/>
      <c r="OW92" s="27"/>
      <c r="OX92" s="27"/>
      <c r="OY92" s="27"/>
      <c r="OZ92" s="27"/>
      <c r="PA92" s="27"/>
      <c r="PB92" s="27"/>
      <c r="PC92" s="27"/>
      <c r="PD92" s="27"/>
      <c r="PE92" s="27"/>
      <c r="PF92" s="27"/>
      <c r="PG92" s="27"/>
      <c r="PH92" s="27"/>
      <c r="PI92" s="27"/>
      <c r="PJ92" s="27"/>
      <c r="PK92" s="27"/>
      <c r="PL92" s="27"/>
      <c r="PM92" s="27"/>
      <c r="PN92" s="27"/>
      <c r="PO92" s="27"/>
      <c r="PP92" s="27"/>
      <c r="PQ92" s="27"/>
      <c r="PR92" s="27"/>
      <c r="PS92" s="27"/>
      <c r="PT92" s="27"/>
      <c r="PU92" s="27"/>
      <c r="PV92" s="27"/>
      <c r="PW92" s="27"/>
      <c r="PX92" s="27"/>
      <c r="PY92" s="27"/>
      <c r="PZ92" s="27"/>
      <c r="QA92" s="27"/>
      <c r="QB92" s="27"/>
      <c r="QC92" s="27"/>
      <c r="QD92" s="27"/>
      <c r="QE92" s="27"/>
      <c r="QF92" s="27"/>
      <c r="QG92" s="27"/>
      <c r="QH92" s="27"/>
      <c r="QI92" s="27"/>
      <c r="QJ92" s="27"/>
      <c r="QK92" s="27"/>
      <c r="QL92" s="27"/>
      <c r="QM92" s="27"/>
      <c r="QN92" s="27"/>
      <c r="QO92" s="27"/>
      <c r="QP92" s="27"/>
      <c r="QQ92" s="27"/>
      <c r="QR92" s="27"/>
      <c r="QS92" s="27"/>
      <c r="QT92" s="27"/>
      <c r="QU92" s="27"/>
      <c r="QV92" s="27"/>
      <c r="QW92" s="27"/>
      <c r="QX92" s="27"/>
      <c r="QY92" s="27"/>
      <c r="QZ92" s="27"/>
      <c r="RA92" s="27"/>
      <c r="RB92" s="27"/>
      <c r="RC92" s="27"/>
      <c r="RD92" s="27"/>
      <c r="RE92" s="27"/>
      <c r="RF92" s="27"/>
      <c r="RG92" s="27"/>
      <c r="RH92" s="27"/>
      <c r="RI92" s="27"/>
      <c r="RJ92" s="27"/>
      <c r="RK92" s="27"/>
      <c r="RL92" s="27"/>
      <c r="RM92" s="27"/>
      <c r="RN92" s="27"/>
      <c r="RO92" s="27"/>
      <c r="RP92" s="27"/>
      <c r="RQ92" s="27"/>
      <c r="RR92" s="27"/>
      <c r="RS92" s="27"/>
      <c r="RT92" s="27"/>
      <c r="RU92" s="27"/>
      <c r="RV92" s="27"/>
      <c r="RW92" s="27"/>
      <c r="RX92" s="27"/>
      <c r="RY92" s="27"/>
      <c r="RZ92" s="27"/>
      <c r="SA92" s="27"/>
      <c r="SB92" s="27"/>
      <c r="SC92" s="27"/>
      <c r="SD92" s="27"/>
      <c r="SE92" s="27"/>
      <c r="SF92" s="27"/>
      <c r="SG92" s="27"/>
      <c r="SH92" s="27"/>
      <c r="SI92" s="27"/>
      <c r="SJ92" s="27"/>
      <c r="SK92" s="27"/>
      <c r="SL92" s="27"/>
      <c r="SM92" s="27"/>
      <c r="SN92" s="27"/>
    </row>
    <row r="93" spans="1:508" s="20" customFormat="1" ht="78.75" customHeight="1" x14ac:dyDescent="0.25">
      <c r="A93" s="54" t="s">
        <v>571</v>
      </c>
      <c r="B93" s="54">
        <v>1035</v>
      </c>
      <c r="C93" s="54" t="s">
        <v>55</v>
      </c>
      <c r="D93" s="79" t="s">
        <v>572</v>
      </c>
      <c r="E93" s="203">
        <v>1301700</v>
      </c>
      <c r="F93" s="83">
        <v>1067000</v>
      </c>
      <c r="G93" s="83"/>
      <c r="H93" s="203">
        <v>261178.79</v>
      </c>
      <c r="I93" s="203">
        <v>216930.28</v>
      </c>
      <c r="J93" s="203"/>
      <c r="K93" s="196">
        <f t="shared" si="39"/>
        <v>20.064438042559729</v>
      </c>
      <c r="L93" s="203">
        <f t="shared" si="37"/>
        <v>0</v>
      </c>
      <c r="M93" s="83"/>
      <c r="N93" s="83"/>
      <c r="O93" s="83"/>
      <c r="P93" s="83"/>
      <c r="Q93" s="83"/>
      <c r="R93" s="216">
        <f t="shared" si="38"/>
        <v>0</v>
      </c>
      <c r="S93" s="216"/>
      <c r="T93" s="216"/>
      <c r="U93" s="216"/>
      <c r="V93" s="216"/>
      <c r="W93" s="216"/>
      <c r="X93" s="168"/>
      <c r="Y93" s="216">
        <f t="shared" si="41"/>
        <v>261178.79</v>
      </c>
      <c r="Z93" s="23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  <c r="IW93" s="21"/>
      <c r="IX93" s="21"/>
      <c r="IY93" s="21"/>
      <c r="IZ93" s="21"/>
      <c r="JA93" s="21"/>
      <c r="JB93" s="21"/>
      <c r="JC93" s="21"/>
      <c r="JD93" s="21"/>
      <c r="JE93" s="21"/>
      <c r="JF93" s="21"/>
      <c r="JG93" s="21"/>
      <c r="JH93" s="21"/>
      <c r="JI93" s="21"/>
      <c r="JJ93" s="21"/>
      <c r="JK93" s="21"/>
      <c r="JL93" s="21"/>
      <c r="JM93" s="21"/>
      <c r="JN93" s="21"/>
      <c r="JO93" s="21"/>
      <c r="JP93" s="21"/>
      <c r="JQ93" s="21"/>
      <c r="JR93" s="21"/>
      <c r="JS93" s="21"/>
      <c r="JT93" s="21"/>
      <c r="JU93" s="21"/>
      <c r="JV93" s="21"/>
      <c r="JW93" s="21"/>
      <c r="JX93" s="21"/>
      <c r="JY93" s="21"/>
      <c r="JZ93" s="21"/>
      <c r="KA93" s="21"/>
      <c r="KB93" s="21"/>
      <c r="KC93" s="21"/>
      <c r="KD93" s="21"/>
      <c r="KE93" s="21"/>
      <c r="KF93" s="21"/>
      <c r="KG93" s="21"/>
      <c r="KH93" s="21"/>
      <c r="KI93" s="21"/>
      <c r="KJ93" s="21"/>
      <c r="KK93" s="21"/>
      <c r="KL93" s="21"/>
      <c r="KM93" s="21"/>
      <c r="KN93" s="21"/>
      <c r="KO93" s="21"/>
      <c r="KP93" s="21"/>
      <c r="KQ93" s="21"/>
      <c r="KR93" s="21"/>
      <c r="KS93" s="21"/>
      <c r="KT93" s="21"/>
      <c r="KU93" s="21"/>
      <c r="KV93" s="21"/>
      <c r="KW93" s="21"/>
      <c r="KX93" s="21"/>
      <c r="KY93" s="21"/>
      <c r="KZ93" s="21"/>
      <c r="LA93" s="21"/>
      <c r="LB93" s="21"/>
      <c r="LC93" s="21"/>
      <c r="LD93" s="21"/>
      <c r="LE93" s="21"/>
      <c r="LF93" s="21"/>
      <c r="LG93" s="21"/>
      <c r="LH93" s="21"/>
      <c r="LI93" s="21"/>
      <c r="LJ93" s="21"/>
      <c r="LK93" s="21"/>
      <c r="LL93" s="21"/>
      <c r="LM93" s="21"/>
      <c r="LN93" s="21"/>
      <c r="LO93" s="21"/>
      <c r="LP93" s="21"/>
      <c r="LQ93" s="21"/>
      <c r="LR93" s="21"/>
      <c r="LS93" s="21"/>
      <c r="LT93" s="21"/>
      <c r="LU93" s="21"/>
      <c r="LV93" s="21"/>
      <c r="LW93" s="21"/>
      <c r="LX93" s="21"/>
      <c r="LY93" s="21"/>
      <c r="LZ93" s="21"/>
      <c r="MA93" s="21"/>
      <c r="MB93" s="21"/>
      <c r="MC93" s="21"/>
      <c r="MD93" s="21"/>
      <c r="ME93" s="21"/>
      <c r="MF93" s="21"/>
      <c r="MG93" s="21"/>
      <c r="MH93" s="21"/>
      <c r="MI93" s="21"/>
      <c r="MJ93" s="21"/>
      <c r="MK93" s="21"/>
      <c r="ML93" s="21"/>
      <c r="MM93" s="21"/>
      <c r="MN93" s="21"/>
      <c r="MO93" s="21"/>
      <c r="MP93" s="21"/>
      <c r="MQ93" s="21"/>
      <c r="MR93" s="21"/>
      <c r="MS93" s="21"/>
      <c r="MT93" s="21"/>
      <c r="MU93" s="21"/>
      <c r="MV93" s="21"/>
      <c r="MW93" s="21"/>
      <c r="MX93" s="21"/>
      <c r="MY93" s="21"/>
      <c r="MZ93" s="21"/>
      <c r="NA93" s="21"/>
      <c r="NB93" s="21"/>
      <c r="NC93" s="21"/>
      <c r="ND93" s="21"/>
      <c r="NE93" s="21"/>
      <c r="NF93" s="21"/>
      <c r="NG93" s="21"/>
      <c r="NH93" s="21"/>
      <c r="NI93" s="21"/>
      <c r="NJ93" s="21"/>
      <c r="NK93" s="21"/>
      <c r="NL93" s="21"/>
      <c r="NM93" s="21"/>
      <c r="NN93" s="21"/>
      <c r="NO93" s="21"/>
      <c r="NP93" s="21"/>
      <c r="NQ93" s="21"/>
      <c r="NR93" s="21"/>
      <c r="NS93" s="21"/>
      <c r="NT93" s="21"/>
      <c r="NU93" s="21"/>
      <c r="NV93" s="21"/>
      <c r="NW93" s="21"/>
      <c r="NX93" s="21"/>
      <c r="NY93" s="21"/>
      <c r="NZ93" s="21"/>
      <c r="OA93" s="21"/>
      <c r="OB93" s="21"/>
      <c r="OC93" s="21"/>
      <c r="OD93" s="21"/>
      <c r="OE93" s="21"/>
      <c r="OF93" s="21"/>
      <c r="OG93" s="21"/>
      <c r="OH93" s="21"/>
      <c r="OI93" s="21"/>
      <c r="OJ93" s="21"/>
      <c r="OK93" s="21"/>
      <c r="OL93" s="21"/>
      <c r="OM93" s="21"/>
      <c r="ON93" s="21"/>
      <c r="OO93" s="21"/>
      <c r="OP93" s="21"/>
      <c r="OQ93" s="21"/>
      <c r="OR93" s="21"/>
      <c r="OS93" s="21"/>
      <c r="OT93" s="21"/>
      <c r="OU93" s="21"/>
      <c r="OV93" s="21"/>
      <c r="OW93" s="21"/>
      <c r="OX93" s="21"/>
      <c r="OY93" s="21"/>
      <c r="OZ93" s="21"/>
      <c r="PA93" s="21"/>
      <c r="PB93" s="21"/>
      <c r="PC93" s="21"/>
      <c r="PD93" s="21"/>
      <c r="PE93" s="21"/>
      <c r="PF93" s="21"/>
      <c r="PG93" s="21"/>
      <c r="PH93" s="21"/>
      <c r="PI93" s="21"/>
      <c r="PJ93" s="21"/>
      <c r="PK93" s="21"/>
      <c r="PL93" s="21"/>
      <c r="PM93" s="21"/>
      <c r="PN93" s="21"/>
      <c r="PO93" s="21"/>
      <c r="PP93" s="21"/>
      <c r="PQ93" s="21"/>
      <c r="PR93" s="21"/>
      <c r="PS93" s="21"/>
      <c r="PT93" s="21"/>
      <c r="PU93" s="21"/>
      <c r="PV93" s="21"/>
      <c r="PW93" s="21"/>
      <c r="PX93" s="21"/>
      <c r="PY93" s="21"/>
      <c r="PZ93" s="21"/>
      <c r="QA93" s="21"/>
      <c r="QB93" s="21"/>
      <c r="QC93" s="21"/>
      <c r="QD93" s="21"/>
      <c r="QE93" s="21"/>
      <c r="QF93" s="21"/>
      <c r="QG93" s="21"/>
      <c r="QH93" s="21"/>
      <c r="QI93" s="21"/>
      <c r="QJ93" s="21"/>
      <c r="QK93" s="21"/>
      <c r="QL93" s="21"/>
      <c r="QM93" s="21"/>
      <c r="QN93" s="21"/>
      <c r="QO93" s="21"/>
      <c r="QP93" s="21"/>
      <c r="QQ93" s="21"/>
      <c r="QR93" s="21"/>
      <c r="QS93" s="21"/>
      <c r="QT93" s="21"/>
      <c r="QU93" s="21"/>
      <c r="QV93" s="21"/>
      <c r="QW93" s="21"/>
      <c r="QX93" s="21"/>
      <c r="QY93" s="21"/>
      <c r="QZ93" s="21"/>
      <c r="RA93" s="21"/>
      <c r="RB93" s="21"/>
      <c r="RC93" s="21"/>
      <c r="RD93" s="21"/>
      <c r="RE93" s="21"/>
      <c r="RF93" s="21"/>
      <c r="RG93" s="21"/>
      <c r="RH93" s="21"/>
      <c r="RI93" s="21"/>
      <c r="RJ93" s="21"/>
      <c r="RK93" s="21"/>
      <c r="RL93" s="21"/>
      <c r="RM93" s="21"/>
      <c r="RN93" s="21"/>
      <c r="RO93" s="21"/>
      <c r="RP93" s="21"/>
      <c r="RQ93" s="21"/>
      <c r="RR93" s="21"/>
      <c r="RS93" s="21"/>
      <c r="RT93" s="21"/>
      <c r="RU93" s="21"/>
      <c r="RV93" s="21"/>
      <c r="RW93" s="21"/>
      <c r="RX93" s="21"/>
      <c r="RY93" s="21"/>
      <c r="RZ93" s="21"/>
      <c r="SA93" s="21"/>
      <c r="SB93" s="21"/>
      <c r="SC93" s="21"/>
      <c r="SD93" s="21"/>
      <c r="SE93" s="21"/>
      <c r="SF93" s="21"/>
      <c r="SG93" s="21"/>
      <c r="SH93" s="21"/>
      <c r="SI93" s="21"/>
      <c r="SJ93" s="21"/>
      <c r="SK93" s="21"/>
      <c r="SL93" s="21"/>
      <c r="SM93" s="21"/>
      <c r="SN93" s="21"/>
    </row>
    <row r="94" spans="1:508" s="22" customFormat="1" ht="31.5" x14ac:dyDescent="0.25">
      <c r="A94" s="69"/>
      <c r="B94" s="69"/>
      <c r="C94" s="69"/>
      <c r="D94" s="123" t="s">
        <v>386</v>
      </c>
      <c r="E94" s="204">
        <v>1301700</v>
      </c>
      <c r="F94" s="84">
        <v>1067000</v>
      </c>
      <c r="G94" s="84"/>
      <c r="H94" s="204">
        <v>261178.79</v>
      </c>
      <c r="I94" s="204">
        <v>216930.28</v>
      </c>
      <c r="J94" s="204"/>
      <c r="K94" s="197">
        <f t="shared" si="39"/>
        <v>20.064438042559729</v>
      </c>
      <c r="L94" s="204">
        <f t="shared" si="37"/>
        <v>0</v>
      </c>
      <c r="M94" s="84"/>
      <c r="N94" s="84"/>
      <c r="O94" s="84"/>
      <c r="P94" s="84"/>
      <c r="Q94" s="84"/>
      <c r="R94" s="218">
        <f t="shared" si="38"/>
        <v>0</v>
      </c>
      <c r="S94" s="218"/>
      <c r="T94" s="218"/>
      <c r="U94" s="218"/>
      <c r="V94" s="218"/>
      <c r="W94" s="218"/>
      <c r="X94" s="168"/>
      <c r="Y94" s="218">
        <f t="shared" si="41"/>
        <v>261178.79</v>
      </c>
      <c r="Z94" s="231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  <c r="IW94" s="27"/>
      <c r="IX94" s="27"/>
      <c r="IY94" s="27"/>
      <c r="IZ94" s="27"/>
      <c r="JA94" s="27"/>
      <c r="JB94" s="27"/>
      <c r="JC94" s="27"/>
      <c r="JD94" s="27"/>
      <c r="JE94" s="27"/>
      <c r="JF94" s="27"/>
      <c r="JG94" s="27"/>
      <c r="JH94" s="27"/>
      <c r="JI94" s="27"/>
      <c r="JJ94" s="27"/>
      <c r="JK94" s="27"/>
      <c r="JL94" s="27"/>
      <c r="JM94" s="27"/>
      <c r="JN94" s="27"/>
      <c r="JO94" s="27"/>
      <c r="JP94" s="27"/>
      <c r="JQ94" s="27"/>
      <c r="JR94" s="27"/>
      <c r="JS94" s="27"/>
      <c r="JT94" s="27"/>
      <c r="JU94" s="27"/>
      <c r="JV94" s="27"/>
      <c r="JW94" s="27"/>
      <c r="JX94" s="27"/>
      <c r="JY94" s="27"/>
      <c r="JZ94" s="27"/>
      <c r="KA94" s="27"/>
      <c r="KB94" s="27"/>
      <c r="KC94" s="27"/>
      <c r="KD94" s="27"/>
      <c r="KE94" s="27"/>
      <c r="KF94" s="27"/>
      <c r="KG94" s="27"/>
      <c r="KH94" s="27"/>
      <c r="KI94" s="27"/>
      <c r="KJ94" s="27"/>
      <c r="KK94" s="27"/>
      <c r="KL94" s="27"/>
      <c r="KM94" s="27"/>
      <c r="KN94" s="27"/>
      <c r="KO94" s="27"/>
      <c r="KP94" s="27"/>
      <c r="KQ94" s="27"/>
      <c r="KR94" s="27"/>
      <c r="KS94" s="27"/>
      <c r="KT94" s="27"/>
      <c r="KU94" s="27"/>
      <c r="KV94" s="27"/>
      <c r="KW94" s="27"/>
      <c r="KX94" s="27"/>
      <c r="KY94" s="27"/>
      <c r="KZ94" s="27"/>
      <c r="LA94" s="27"/>
      <c r="LB94" s="27"/>
      <c r="LC94" s="27"/>
      <c r="LD94" s="27"/>
      <c r="LE94" s="27"/>
      <c r="LF94" s="27"/>
      <c r="LG94" s="27"/>
      <c r="LH94" s="27"/>
      <c r="LI94" s="27"/>
      <c r="LJ94" s="27"/>
      <c r="LK94" s="27"/>
      <c r="LL94" s="27"/>
      <c r="LM94" s="27"/>
      <c r="LN94" s="27"/>
      <c r="LO94" s="27"/>
      <c r="LP94" s="27"/>
      <c r="LQ94" s="27"/>
      <c r="LR94" s="27"/>
      <c r="LS94" s="27"/>
      <c r="LT94" s="27"/>
      <c r="LU94" s="27"/>
      <c r="LV94" s="27"/>
      <c r="LW94" s="27"/>
      <c r="LX94" s="27"/>
      <c r="LY94" s="27"/>
      <c r="LZ94" s="27"/>
      <c r="MA94" s="27"/>
      <c r="MB94" s="27"/>
      <c r="MC94" s="27"/>
      <c r="MD94" s="27"/>
      <c r="ME94" s="27"/>
      <c r="MF94" s="27"/>
      <c r="MG94" s="27"/>
      <c r="MH94" s="27"/>
      <c r="MI94" s="27"/>
      <c r="MJ94" s="27"/>
      <c r="MK94" s="27"/>
      <c r="ML94" s="27"/>
      <c r="MM94" s="27"/>
      <c r="MN94" s="27"/>
      <c r="MO94" s="27"/>
      <c r="MP94" s="27"/>
      <c r="MQ94" s="27"/>
      <c r="MR94" s="27"/>
      <c r="MS94" s="27"/>
      <c r="MT94" s="27"/>
      <c r="MU94" s="27"/>
      <c r="MV94" s="27"/>
      <c r="MW94" s="27"/>
      <c r="MX94" s="27"/>
      <c r="MY94" s="27"/>
      <c r="MZ94" s="27"/>
      <c r="NA94" s="27"/>
      <c r="NB94" s="27"/>
      <c r="NC94" s="27"/>
      <c r="ND94" s="27"/>
      <c r="NE94" s="27"/>
      <c r="NF94" s="27"/>
      <c r="NG94" s="27"/>
      <c r="NH94" s="27"/>
      <c r="NI94" s="27"/>
      <c r="NJ94" s="27"/>
      <c r="NK94" s="27"/>
      <c r="NL94" s="27"/>
      <c r="NM94" s="27"/>
      <c r="NN94" s="27"/>
      <c r="NO94" s="27"/>
      <c r="NP94" s="27"/>
      <c r="NQ94" s="27"/>
      <c r="NR94" s="27"/>
      <c r="NS94" s="27"/>
      <c r="NT94" s="27"/>
      <c r="NU94" s="27"/>
      <c r="NV94" s="27"/>
      <c r="NW94" s="27"/>
      <c r="NX94" s="27"/>
      <c r="NY94" s="27"/>
      <c r="NZ94" s="27"/>
      <c r="OA94" s="27"/>
      <c r="OB94" s="27"/>
      <c r="OC94" s="27"/>
      <c r="OD94" s="27"/>
      <c r="OE94" s="27"/>
      <c r="OF94" s="27"/>
      <c r="OG94" s="27"/>
      <c r="OH94" s="27"/>
      <c r="OI94" s="27"/>
      <c r="OJ94" s="27"/>
      <c r="OK94" s="27"/>
      <c r="OL94" s="27"/>
      <c r="OM94" s="27"/>
      <c r="ON94" s="27"/>
      <c r="OO94" s="27"/>
      <c r="OP94" s="27"/>
      <c r="OQ94" s="27"/>
      <c r="OR94" s="27"/>
      <c r="OS94" s="27"/>
      <c r="OT94" s="27"/>
      <c r="OU94" s="27"/>
      <c r="OV94" s="27"/>
      <c r="OW94" s="27"/>
      <c r="OX94" s="27"/>
      <c r="OY94" s="27"/>
      <c r="OZ94" s="27"/>
      <c r="PA94" s="27"/>
      <c r="PB94" s="27"/>
      <c r="PC94" s="27"/>
      <c r="PD94" s="27"/>
      <c r="PE94" s="27"/>
      <c r="PF94" s="27"/>
      <c r="PG94" s="27"/>
      <c r="PH94" s="27"/>
      <c r="PI94" s="27"/>
      <c r="PJ94" s="27"/>
      <c r="PK94" s="27"/>
      <c r="PL94" s="27"/>
      <c r="PM94" s="27"/>
      <c r="PN94" s="27"/>
      <c r="PO94" s="27"/>
      <c r="PP94" s="27"/>
      <c r="PQ94" s="27"/>
      <c r="PR94" s="27"/>
      <c r="PS94" s="27"/>
      <c r="PT94" s="27"/>
      <c r="PU94" s="27"/>
      <c r="PV94" s="27"/>
      <c r="PW94" s="27"/>
      <c r="PX94" s="27"/>
      <c r="PY94" s="27"/>
      <c r="PZ94" s="27"/>
      <c r="QA94" s="27"/>
      <c r="QB94" s="27"/>
      <c r="QC94" s="27"/>
      <c r="QD94" s="27"/>
      <c r="QE94" s="27"/>
      <c r="QF94" s="27"/>
      <c r="QG94" s="27"/>
      <c r="QH94" s="27"/>
      <c r="QI94" s="27"/>
      <c r="QJ94" s="27"/>
      <c r="QK94" s="27"/>
      <c r="QL94" s="27"/>
      <c r="QM94" s="27"/>
      <c r="QN94" s="27"/>
      <c r="QO94" s="27"/>
      <c r="QP94" s="27"/>
      <c r="QQ94" s="27"/>
      <c r="QR94" s="27"/>
      <c r="QS94" s="27"/>
      <c r="QT94" s="27"/>
      <c r="QU94" s="27"/>
      <c r="QV94" s="27"/>
      <c r="QW94" s="27"/>
      <c r="QX94" s="27"/>
      <c r="QY94" s="27"/>
      <c r="QZ94" s="27"/>
      <c r="RA94" s="27"/>
      <c r="RB94" s="27"/>
      <c r="RC94" s="27"/>
      <c r="RD94" s="27"/>
      <c r="RE94" s="27"/>
      <c r="RF94" s="27"/>
      <c r="RG94" s="27"/>
      <c r="RH94" s="27"/>
      <c r="RI94" s="27"/>
      <c r="RJ94" s="27"/>
      <c r="RK94" s="27"/>
      <c r="RL94" s="27"/>
      <c r="RM94" s="27"/>
      <c r="RN94" s="27"/>
      <c r="RO94" s="27"/>
      <c r="RP94" s="27"/>
      <c r="RQ94" s="27"/>
      <c r="RR94" s="27"/>
      <c r="RS94" s="27"/>
      <c r="RT94" s="27"/>
      <c r="RU94" s="27"/>
      <c r="RV94" s="27"/>
      <c r="RW94" s="27"/>
      <c r="RX94" s="27"/>
      <c r="RY94" s="27"/>
      <c r="RZ94" s="27"/>
      <c r="SA94" s="27"/>
      <c r="SB94" s="27"/>
      <c r="SC94" s="27"/>
      <c r="SD94" s="27"/>
      <c r="SE94" s="27"/>
      <c r="SF94" s="27"/>
      <c r="SG94" s="27"/>
      <c r="SH94" s="27"/>
      <c r="SI94" s="27"/>
      <c r="SJ94" s="27"/>
      <c r="SK94" s="27"/>
      <c r="SL94" s="27"/>
      <c r="SM94" s="27"/>
      <c r="SN94" s="27"/>
    </row>
    <row r="95" spans="1:508" s="20" customFormat="1" ht="31.5" hidden="1" customHeight="1" x14ac:dyDescent="0.25">
      <c r="A95" s="54" t="s">
        <v>520</v>
      </c>
      <c r="B95" s="54">
        <v>1061</v>
      </c>
      <c r="C95" s="54" t="s">
        <v>51</v>
      </c>
      <c r="D95" s="79" t="s">
        <v>496</v>
      </c>
      <c r="E95" s="203"/>
      <c r="F95" s="83"/>
      <c r="G95" s="83"/>
      <c r="H95" s="203"/>
      <c r="I95" s="203"/>
      <c r="J95" s="203"/>
      <c r="K95" s="197" t="e">
        <f t="shared" si="39"/>
        <v>#DIV/0!</v>
      </c>
      <c r="L95" s="203">
        <f t="shared" si="37"/>
        <v>0</v>
      </c>
      <c r="M95" s="83"/>
      <c r="N95" s="83"/>
      <c r="O95" s="83"/>
      <c r="P95" s="83"/>
      <c r="Q95" s="83"/>
      <c r="R95" s="216">
        <f t="shared" si="38"/>
        <v>0</v>
      </c>
      <c r="S95" s="216"/>
      <c r="T95" s="216"/>
      <c r="U95" s="216"/>
      <c r="V95" s="216"/>
      <c r="W95" s="216"/>
      <c r="X95" s="168" t="e">
        <f t="shared" si="40"/>
        <v>#DIV/0!</v>
      </c>
      <c r="Y95" s="216">
        <f t="shared" si="41"/>
        <v>0</v>
      </c>
      <c r="Z95" s="23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  <c r="IW95" s="21"/>
      <c r="IX95" s="21"/>
      <c r="IY95" s="21"/>
      <c r="IZ95" s="21"/>
      <c r="JA95" s="21"/>
      <c r="JB95" s="21"/>
      <c r="JC95" s="21"/>
      <c r="JD95" s="21"/>
      <c r="JE95" s="21"/>
      <c r="JF95" s="21"/>
      <c r="JG95" s="21"/>
      <c r="JH95" s="21"/>
      <c r="JI95" s="21"/>
      <c r="JJ95" s="21"/>
      <c r="JK95" s="21"/>
      <c r="JL95" s="21"/>
      <c r="JM95" s="21"/>
      <c r="JN95" s="21"/>
      <c r="JO95" s="21"/>
      <c r="JP95" s="21"/>
      <c r="JQ95" s="21"/>
      <c r="JR95" s="21"/>
      <c r="JS95" s="21"/>
      <c r="JT95" s="21"/>
      <c r="JU95" s="21"/>
      <c r="JV95" s="21"/>
      <c r="JW95" s="21"/>
      <c r="JX95" s="21"/>
      <c r="JY95" s="21"/>
      <c r="JZ95" s="21"/>
      <c r="KA95" s="21"/>
      <c r="KB95" s="21"/>
      <c r="KC95" s="21"/>
      <c r="KD95" s="21"/>
      <c r="KE95" s="21"/>
      <c r="KF95" s="21"/>
      <c r="KG95" s="21"/>
      <c r="KH95" s="21"/>
      <c r="KI95" s="21"/>
      <c r="KJ95" s="21"/>
      <c r="KK95" s="21"/>
      <c r="KL95" s="21"/>
      <c r="KM95" s="21"/>
      <c r="KN95" s="21"/>
      <c r="KO95" s="21"/>
      <c r="KP95" s="21"/>
      <c r="KQ95" s="21"/>
      <c r="KR95" s="21"/>
      <c r="KS95" s="21"/>
      <c r="KT95" s="21"/>
      <c r="KU95" s="21"/>
      <c r="KV95" s="21"/>
      <c r="KW95" s="21"/>
      <c r="KX95" s="21"/>
      <c r="KY95" s="21"/>
      <c r="KZ95" s="21"/>
      <c r="LA95" s="21"/>
      <c r="LB95" s="21"/>
      <c r="LC95" s="21"/>
      <c r="LD95" s="21"/>
      <c r="LE95" s="21"/>
      <c r="LF95" s="21"/>
      <c r="LG95" s="21"/>
      <c r="LH95" s="21"/>
      <c r="LI95" s="21"/>
      <c r="LJ95" s="21"/>
      <c r="LK95" s="21"/>
      <c r="LL95" s="21"/>
      <c r="LM95" s="21"/>
      <c r="LN95" s="21"/>
      <c r="LO95" s="21"/>
      <c r="LP95" s="21"/>
      <c r="LQ95" s="21"/>
      <c r="LR95" s="21"/>
      <c r="LS95" s="21"/>
      <c r="LT95" s="21"/>
      <c r="LU95" s="21"/>
      <c r="LV95" s="21"/>
      <c r="LW95" s="21"/>
      <c r="LX95" s="21"/>
      <c r="LY95" s="21"/>
      <c r="LZ95" s="21"/>
      <c r="MA95" s="21"/>
      <c r="MB95" s="21"/>
      <c r="MC95" s="21"/>
      <c r="MD95" s="21"/>
      <c r="ME95" s="21"/>
      <c r="MF95" s="21"/>
      <c r="MG95" s="21"/>
      <c r="MH95" s="21"/>
      <c r="MI95" s="21"/>
      <c r="MJ95" s="21"/>
      <c r="MK95" s="21"/>
      <c r="ML95" s="21"/>
      <c r="MM95" s="21"/>
      <c r="MN95" s="21"/>
      <c r="MO95" s="21"/>
      <c r="MP95" s="21"/>
      <c r="MQ95" s="21"/>
      <c r="MR95" s="21"/>
      <c r="MS95" s="21"/>
      <c r="MT95" s="21"/>
      <c r="MU95" s="21"/>
      <c r="MV95" s="21"/>
      <c r="MW95" s="21"/>
      <c r="MX95" s="21"/>
      <c r="MY95" s="21"/>
      <c r="MZ95" s="21"/>
      <c r="NA95" s="21"/>
      <c r="NB95" s="21"/>
      <c r="NC95" s="21"/>
      <c r="ND95" s="21"/>
      <c r="NE95" s="21"/>
      <c r="NF95" s="21"/>
      <c r="NG95" s="21"/>
      <c r="NH95" s="21"/>
      <c r="NI95" s="21"/>
      <c r="NJ95" s="21"/>
      <c r="NK95" s="21"/>
      <c r="NL95" s="21"/>
      <c r="NM95" s="21"/>
      <c r="NN95" s="21"/>
      <c r="NO95" s="21"/>
      <c r="NP95" s="21"/>
      <c r="NQ95" s="21"/>
      <c r="NR95" s="21"/>
      <c r="NS95" s="21"/>
      <c r="NT95" s="21"/>
      <c r="NU95" s="21"/>
      <c r="NV95" s="21"/>
      <c r="NW95" s="21"/>
      <c r="NX95" s="21"/>
      <c r="NY95" s="21"/>
      <c r="NZ95" s="21"/>
      <c r="OA95" s="21"/>
      <c r="OB95" s="21"/>
      <c r="OC95" s="21"/>
      <c r="OD95" s="21"/>
      <c r="OE95" s="21"/>
      <c r="OF95" s="21"/>
      <c r="OG95" s="21"/>
      <c r="OH95" s="21"/>
      <c r="OI95" s="21"/>
      <c r="OJ95" s="21"/>
      <c r="OK95" s="21"/>
      <c r="OL95" s="21"/>
      <c r="OM95" s="21"/>
      <c r="ON95" s="21"/>
      <c r="OO95" s="21"/>
      <c r="OP95" s="21"/>
      <c r="OQ95" s="21"/>
      <c r="OR95" s="21"/>
      <c r="OS95" s="21"/>
      <c r="OT95" s="21"/>
      <c r="OU95" s="21"/>
      <c r="OV95" s="21"/>
      <c r="OW95" s="21"/>
      <c r="OX95" s="21"/>
      <c r="OY95" s="21"/>
      <c r="OZ95" s="21"/>
      <c r="PA95" s="21"/>
      <c r="PB95" s="21"/>
      <c r="PC95" s="21"/>
      <c r="PD95" s="21"/>
      <c r="PE95" s="21"/>
      <c r="PF95" s="21"/>
      <c r="PG95" s="21"/>
      <c r="PH95" s="21"/>
      <c r="PI95" s="21"/>
      <c r="PJ95" s="21"/>
      <c r="PK95" s="21"/>
      <c r="PL95" s="21"/>
      <c r="PM95" s="21"/>
      <c r="PN95" s="21"/>
      <c r="PO95" s="21"/>
      <c r="PP95" s="21"/>
      <c r="PQ95" s="21"/>
      <c r="PR95" s="21"/>
      <c r="PS95" s="21"/>
      <c r="PT95" s="21"/>
      <c r="PU95" s="21"/>
      <c r="PV95" s="21"/>
      <c r="PW95" s="21"/>
      <c r="PX95" s="21"/>
      <c r="PY95" s="21"/>
      <c r="PZ95" s="21"/>
      <c r="QA95" s="21"/>
      <c r="QB95" s="21"/>
      <c r="QC95" s="21"/>
      <c r="QD95" s="21"/>
      <c r="QE95" s="21"/>
      <c r="QF95" s="21"/>
      <c r="QG95" s="21"/>
      <c r="QH95" s="21"/>
      <c r="QI95" s="21"/>
      <c r="QJ95" s="21"/>
      <c r="QK95" s="21"/>
      <c r="QL95" s="21"/>
      <c r="QM95" s="21"/>
      <c r="QN95" s="21"/>
      <c r="QO95" s="21"/>
      <c r="QP95" s="21"/>
      <c r="QQ95" s="21"/>
      <c r="QR95" s="21"/>
      <c r="QS95" s="21"/>
      <c r="QT95" s="21"/>
      <c r="QU95" s="21"/>
      <c r="QV95" s="21"/>
      <c r="QW95" s="21"/>
      <c r="QX95" s="21"/>
      <c r="QY95" s="21"/>
      <c r="QZ95" s="21"/>
      <c r="RA95" s="21"/>
      <c r="RB95" s="21"/>
      <c r="RC95" s="21"/>
      <c r="RD95" s="21"/>
      <c r="RE95" s="21"/>
      <c r="RF95" s="21"/>
      <c r="RG95" s="21"/>
      <c r="RH95" s="21"/>
      <c r="RI95" s="21"/>
      <c r="RJ95" s="21"/>
      <c r="RK95" s="21"/>
      <c r="RL95" s="21"/>
      <c r="RM95" s="21"/>
      <c r="RN95" s="21"/>
      <c r="RO95" s="21"/>
      <c r="RP95" s="21"/>
      <c r="RQ95" s="21"/>
      <c r="RR95" s="21"/>
      <c r="RS95" s="21"/>
      <c r="RT95" s="21"/>
      <c r="RU95" s="21"/>
      <c r="RV95" s="21"/>
      <c r="RW95" s="21"/>
      <c r="RX95" s="21"/>
      <c r="RY95" s="21"/>
      <c r="RZ95" s="21"/>
      <c r="SA95" s="21"/>
      <c r="SB95" s="21"/>
      <c r="SC95" s="21"/>
      <c r="SD95" s="21"/>
      <c r="SE95" s="21"/>
      <c r="SF95" s="21"/>
      <c r="SG95" s="21"/>
      <c r="SH95" s="21"/>
      <c r="SI95" s="21"/>
      <c r="SJ95" s="21"/>
      <c r="SK95" s="21"/>
      <c r="SL95" s="21"/>
      <c r="SM95" s="21"/>
      <c r="SN95" s="21"/>
    </row>
    <row r="96" spans="1:508" s="22" customFormat="1" ht="46.5" hidden="1" customHeight="1" x14ac:dyDescent="0.25">
      <c r="A96" s="69"/>
      <c r="B96" s="69"/>
      <c r="C96" s="69"/>
      <c r="D96" s="123" t="s">
        <v>533</v>
      </c>
      <c r="E96" s="204"/>
      <c r="F96" s="84"/>
      <c r="G96" s="84"/>
      <c r="H96" s="204"/>
      <c r="I96" s="204"/>
      <c r="J96" s="204"/>
      <c r="K96" s="197" t="e">
        <f t="shared" si="39"/>
        <v>#DIV/0!</v>
      </c>
      <c r="L96" s="204">
        <f t="shared" si="37"/>
        <v>0</v>
      </c>
      <c r="M96" s="84"/>
      <c r="N96" s="84"/>
      <c r="O96" s="84"/>
      <c r="P96" s="84"/>
      <c r="Q96" s="84"/>
      <c r="R96" s="218">
        <f t="shared" si="38"/>
        <v>0</v>
      </c>
      <c r="S96" s="218"/>
      <c r="T96" s="218"/>
      <c r="U96" s="218"/>
      <c r="V96" s="218"/>
      <c r="W96" s="218"/>
      <c r="X96" s="168" t="e">
        <f t="shared" si="40"/>
        <v>#DIV/0!</v>
      </c>
      <c r="Y96" s="218">
        <f t="shared" si="41"/>
        <v>0</v>
      </c>
      <c r="Z96" s="231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  <c r="IV96" s="27"/>
      <c r="IW96" s="27"/>
      <c r="IX96" s="27"/>
      <c r="IY96" s="27"/>
      <c r="IZ96" s="27"/>
      <c r="JA96" s="27"/>
      <c r="JB96" s="27"/>
      <c r="JC96" s="27"/>
      <c r="JD96" s="27"/>
      <c r="JE96" s="27"/>
      <c r="JF96" s="27"/>
      <c r="JG96" s="27"/>
      <c r="JH96" s="27"/>
      <c r="JI96" s="27"/>
      <c r="JJ96" s="27"/>
      <c r="JK96" s="27"/>
      <c r="JL96" s="27"/>
      <c r="JM96" s="27"/>
      <c r="JN96" s="27"/>
      <c r="JO96" s="27"/>
      <c r="JP96" s="27"/>
      <c r="JQ96" s="27"/>
      <c r="JR96" s="27"/>
      <c r="JS96" s="27"/>
      <c r="JT96" s="27"/>
      <c r="JU96" s="27"/>
      <c r="JV96" s="27"/>
      <c r="JW96" s="27"/>
      <c r="JX96" s="27"/>
      <c r="JY96" s="27"/>
      <c r="JZ96" s="27"/>
      <c r="KA96" s="27"/>
      <c r="KB96" s="27"/>
      <c r="KC96" s="27"/>
      <c r="KD96" s="27"/>
      <c r="KE96" s="27"/>
      <c r="KF96" s="27"/>
      <c r="KG96" s="27"/>
      <c r="KH96" s="27"/>
      <c r="KI96" s="27"/>
      <c r="KJ96" s="27"/>
      <c r="KK96" s="27"/>
      <c r="KL96" s="27"/>
      <c r="KM96" s="27"/>
      <c r="KN96" s="27"/>
      <c r="KO96" s="27"/>
      <c r="KP96" s="27"/>
      <c r="KQ96" s="27"/>
      <c r="KR96" s="27"/>
      <c r="KS96" s="27"/>
      <c r="KT96" s="27"/>
      <c r="KU96" s="27"/>
      <c r="KV96" s="27"/>
      <c r="KW96" s="27"/>
      <c r="KX96" s="27"/>
      <c r="KY96" s="27"/>
      <c r="KZ96" s="27"/>
      <c r="LA96" s="27"/>
      <c r="LB96" s="27"/>
      <c r="LC96" s="27"/>
      <c r="LD96" s="27"/>
      <c r="LE96" s="27"/>
      <c r="LF96" s="27"/>
      <c r="LG96" s="27"/>
      <c r="LH96" s="27"/>
      <c r="LI96" s="27"/>
      <c r="LJ96" s="27"/>
      <c r="LK96" s="27"/>
      <c r="LL96" s="27"/>
      <c r="LM96" s="27"/>
      <c r="LN96" s="27"/>
      <c r="LO96" s="27"/>
      <c r="LP96" s="27"/>
      <c r="LQ96" s="27"/>
      <c r="LR96" s="27"/>
      <c r="LS96" s="27"/>
      <c r="LT96" s="27"/>
      <c r="LU96" s="27"/>
      <c r="LV96" s="27"/>
      <c r="LW96" s="27"/>
      <c r="LX96" s="27"/>
      <c r="LY96" s="27"/>
      <c r="LZ96" s="27"/>
      <c r="MA96" s="27"/>
      <c r="MB96" s="27"/>
      <c r="MC96" s="27"/>
      <c r="MD96" s="27"/>
      <c r="ME96" s="27"/>
      <c r="MF96" s="27"/>
      <c r="MG96" s="27"/>
      <c r="MH96" s="27"/>
      <c r="MI96" s="27"/>
      <c r="MJ96" s="27"/>
      <c r="MK96" s="27"/>
      <c r="ML96" s="27"/>
      <c r="MM96" s="27"/>
      <c r="MN96" s="27"/>
      <c r="MO96" s="27"/>
      <c r="MP96" s="27"/>
      <c r="MQ96" s="27"/>
      <c r="MR96" s="27"/>
      <c r="MS96" s="27"/>
      <c r="MT96" s="27"/>
      <c r="MU96" s="27"/>
      <c r="MV96" s="27"/>
      <c r="MW96" s="27"/>
      <c r="MX96" s="27"/>
      <c r="MY96" s="27"/>
      <c r="MZ96" s="27"/>
      <c r="NA96" s="27"/>
      <c r="NB96" s="27"/>
      <c r="NC96" s="27"/>
      <c r="ND96" s="27"/>
      <c r="NE96" s="27"/>
      <c r="NF96" s="27"/>
      <c r="NG96" s="27"/>
      <c r="NH96" s="27"/>
      <c r="NI96" s="27"/>
      <c r="NJ96" s="27"/>
      <c r="NK96" s="27"/>
      <c r="NL96" s="27"/>
      <c r="NM96" s="27"/>
      <c r="NN96" s="27"/>
      <c r="NO96" s="27"/>
      <c r="NP96" s="27"/>
      <c r="NQ96" s="27"/>
      <c r="NR96" s="27"/>
      <c r="NS96" s="27"/>
      <c r="NT96" s="27"/>
      <c r="NU96" s="27"/>
      <c r="NV96" s="27"/>
      <c r="NW96" s="27"/>
      <c r="NX96" s="27"/>
      <c r="NY96" s="27"/>
      <c r="NZ96" s="27"/>
      <c r="OA96" s="27"/>
      <c r="OB96" s="27"/>
      <c r="OC96" s="27"/>
      <c r="OD96" s="27"/>
      <c r="OE96" s="27"/>
      <c r="OF96" s="27"/>
      <c r="OG96" s="27"/>
      <c r="OH96" s="27"/>
      <c r="OI96" s="27"/>
      <c r="OJ96" s="27"/>
      <c r="OK96" s="27"/>
      <c r="OL96" s="27"/>
      <c r="OM96" s="27"/>
      <c r="ON96" s="27"/>
      <c r="OO96" s="27"/>
      <c r="OP96" s="27"/>
      <c r="OQ96" s="27"/>
      <c r="OR96" s="27"/>
      <c r="OS96" s="27"/>
      <c r="OT96" s="27"/>
      <c r="OU96" s="27"/>
      <c r="OV96" s="27"/>
      <c r="OW96" s="27"/>
      <c r="OX96" s="27"/>
      <c r="OY96" s="27"/>
      <c r="OZ96" s="27"/>
      <c r="PA96" s="27"/>
      <c r="PB96" s="27"/>
      <c r="PC96" s="27"/>
      <c r="PD96" s="27"/>
      <c r="PE96" s="27"/>
      <c r="PF96" s="27"/>
      <c r="PG96" s="27"/>
      <c r="PH96" s="27"/>
      <c r="PI96" s="27"/>
      <c r="PJ96" s="27"/>
      <c r="PK96" s="27"/>
      <c r="PL96" s="27"/>
      <c r="PM96" s="27"/>
      <c r="PN96" s="27"/>
      <c r="PO96" s="27"/>
      <c r="PP96" s="27"/>
      <c r="PQ96" s="27"/>
      <c r="PR96" s="27"/>
      <c r="PS96" s="27"/>
      <c r="PT96" s="27"/>
      <c r="PU96" s="27"/>
      <c r="PV96" s="27"/>
      <c r="PW96" s="27"/>
      <c r="PX96" s="27"/>
      <c r="PY96" s="27"/>
      <c r="PZ96" s="27"/>
      <c r="QA96" s="27"/>
      <c r="QB96" s="27"/>
      <c r="QC96" s="27"/>
      <c r="QD96" s="27"/>
      <c r="QE96" s="27"/>
      <c r="QF96" s="27"/>
      <c r="QG96" s="27"/>
      <c r="QH96" s="27"/>
      <c r="QI96" s="27"/>
      <c r="QJ96" s="27"/>
      <c r="QK96" s="27"/>
      <c r="QL96" s="27"/>
      <c r="QM96" s="27"/>
      <c r="QN96" s="27"/>
      <c r="QO96" s="27"/>
      <c r="QP96" s="27"/>
      <c r="QQ96" s="27"/>
      <c r="QR96" s="27"/>
      <c r="QS96" s="27"/>
      <c r="QT96" s="27"/>
      <c r="QU96" s="27"/>
      <c r="QV96" s="27"/>
      <c r="QW96" s="27"/>
      <c r="QX96" s="27"/>
      <c r="QY96" s="27"/>
      <c r="QZ96" s="27"/>
      <c r="RA96" s="27"/>
      <c r="RB96" s="27"/>
      <c r="RC96" s="27"/>
      <c r="RD96" s="27"/>
      <c r="RE96" s="27"/>
      <c r="RF96" s="27"/>
      <c r="RG96" s="27"/>
      <c r="RH96" s="27"/>
      <c r="RI96" s="27"/>
      <c r="RJ96" s="27"/>
      <c r="RK96" s="27"/>
      <c r="RL96" s="27"/>
      <c r="RM96" s="27"/>
      <c r="RN96" s="27"/>
      <c r="RO96" s="27"/>
      <c r="RP96" s="27"/>
      <c r="RQ96" s="27"/>
      <c r="RR96" s="27"/>
      <c r="RS96" s="27"/>
      <c r="RT96" s="27"/>
      <c r="RU96" s="27"/>
      <c r="RV96" s="27"/>
      <c r="RW96" s="27"/>
      <c r="RX96" s="27"/>
      <c r="RY96" s="27"/>
      <c r="RZ96" s="27"/>
      <c r="SA96" s="27"/>
      <c r="SB96" s="27"/>
      <c r="SC96" s="27"/>
      <c r="SD96" s="27"/>
      <c r="SE96" s="27"/>
      <c r="SF96" s="27"/>
      <c r="SG96" s="27"/>
      <c r="SH96" s="27"/>
      <c r="SI96" s="27"/>
      <c r="SJ96" s="27"/>
      <c r="SK96" s="27"/>
      <c r="SL96" s="27"/>
      <c r="SM96" s="27"/>
      <c r="SN96" s="27"/>
    </row>
    <row r="97" spans="1:508" s="22" customFormat="1" ht="31.5" hidden="1" customHeight="1" x14ac:dyDescent="0.25">
      <c r="A97" s="69"/>
      <c r="B97" s="69"/>
      <c r="C97" s="69"/>
      <c r="D97" s="123" t="s">
        <v>530</v>
      </c>
      <c r="E97" s="204"/>
      <c r="F97" s="84"/>
      <c r="G97" s="84"/>
      <c r="H97" s="204"/>
      <c r="I97" s="204"/>
      <c r="J97" s="204"/>
      <c r="K97" s="197" t="e">
        <f t="shared" si="39"/>
        <v>#DIV/0!</v>
      </c>
      <c r="L97" s="204">
        <f t="shared" si="37"/>
        <v>0</v>
      </c>
      <c r="M97" s="84"/>
      <c r="N97" s="84"/>
      <c r="O97" s="84"/>
      <c r="P97" s="84"/>
      <c r="Q97" s="84"/>
      <c r="R97" s="218">
        <f t="shared" si="38"/>
        <v>0</v>
      </c>
      <c r="S97" s="218"/>
      <c r="T97" s="218"/>
      <c r="U97" s="218"/>
      <c r="V97" s="218"/>
      <c r="W97" s="218"/>
      <c r="X97" s="168" t="e">
        <f t="shared" si="40"/>
        <v>#DIV/0!</v>
      </c>
      <c r="Y97" s="218">
        <f t="shared" si="41"/>
        <v>0</v>
      </c>
      <c r="Z97" s="231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27"/>
      <c r="IT97" s="27"/>
      <c r="IU97" s="27"/>
      <c r="IV97" s="27"/>
      <c r="IW97" s="27"/>
      <c r="IX97" s="27"/>
      <c r="IY97" s="27"/>
      <c r="IZ97" s="27"/>
      <c r="JA97" s="27"/>
      <c r="JB97" s="27"/>
      <c r="JC97" s="27"/>
      <c r="JD97" s="27"/>
      <c r="JE97" s="27"/>
      <c r="JF97" s="27"/>
      <c r="JG97" s="27"/>
      <c r="JH97" s="27"/>
      <c r="JI97" s="27"/>
      <c r="JJ97" s="27"/>
      <c r="JK97" s="27"/>
      <c r="JL97" s="27"/>
      <c r="JM97" s="27"/>
      <c r="JN97" s="27"/>
      <c r="JO97" s="27"/>
      <c r="JP97" s="27"/>
      <c r="JQ97" s="27"/>
      <c r="JR97" s="27"/>
      <c r="JS97" s="27"/>
      <c r="JT97" s="27"/>
      <c r="JU97" s="27"/>
      <c r="JV97" s="27"/>
      <c r="JW97" s="27"/>
      <c r="JX97" s="27"/>
      <c r="JY97" s="27"/>
      <c r="JZ97" s="27"/>
      <c r="KA97" s="27"/>
      <c r="KB97" s="27"/>
      <c r="KC97" s="27"/>
      <c r="KD97" s="27"/>
      <c r="KE97" s="27"/>
      <c r="KF97" s="27"/>
      <c r="KG97" s="27"/>
      <c r="KH97" s="27"/>
      <c r="KI97" s="27"/>
      <c r="KJ97" s="27"/>
      <c r="KK97" s="27"/>
      <c r="KL97" s="27"/>
      <c r="KM97" s="27"/>
      <c r="KN97" s="27"/>
      <c r="KO97" s="27"/>
      <c r="KP97" s="27"/>
      <c r="KQ97" s="27"/>
      <c r="KR97" s="27"/>
      <c r="KS97" s="27"/>
      <c r="KT97" s="27"/>
      <c r="KU97" s="27"/>
      <c r="KV97" s="27"/>
      <c r="KW97" s="27"/>
      <c r="KX97" s="27"/>
      <c r="KY97" s="27"/>
      <c r="KZ97" s="27"/>
      <c r="LA97" s="27"/>
      <c r="LB97" s="27"/>
      <c r="LC97" s="27"/>
      <c r="LD97" s="27"/>
      <c r="LE97" s="27"/>
      <c r="LF97" s="27"/>
      <c r="LG97" s="27"/>
      <c r="LH97" s="27"/>
      <c r="LI97" s="27"/>
      <c r="LJ97" s="27"/>
      <c r="LK97" s="27"/>
      <c r="LL97" s="27"/>
      <c r="LM97" s="27"/>
      <c r="LN97" s="27"/>
      <c r="LO97" s="27"/>
      <c r="LP97" s="27"/>
      <c r="LQ97" s="27"/>
      <c r="LR97" s="27"/>
      <c r="LS97" s="27"/>
      <c r="LT97" s="27"/>
      <c r="LU97" s="27"/>
      <c r="LV97" s="27"/>
      <c r="LW97" s="27"/>
      <c r="LX97" s="27"/>
      <c r="LY97" s="27"/>
      <c r="LZ97" s="27"/>
      <c r="MA97" s="27"/>
      <c r="MB97" s="27"/>
      <c r="MC97" s="27"/>
      <c r="MD97" s="27"/>
      <c r="ME97" s="27"/>
      <c r="MF97" s="27"/>
      <c r="MG97" s="27"/>
      <c r="MH97" s="27"/>
      <c r="MI97" s="27"/>
      <c r="MJ97" s="27"/>
      <c r="MK97" s="27"/>
      <c r="ML97" s="27"/>
      <c r="MM97" s="27"/>
      <c r="MN97" s="27"/>
      <c r="MO97" s="27"/>
      <c r="MP97" s="27"/>
      <c r="MQ97" s="27"/>
      <c r="MR97" s="27"/>
      <c r="MS97" s="27"/>
      <c r="MT97" s="27"/>
      <c r="MU97" s="27"/>
      <c r="MV97" s="27"/>
      <c r="MW97" s="27"/>
      <c r="MX97" s="27"/>
      <c r="MY97" s="27"/>
      <c r="MZ97" s="27"/>
      <c r="NA97" s="27"/>
      <c r="NB97" s="27"/>
      <c r="NC97" s="27"/>
      <c r="ND97" s="27"/>
      <c r="NE97" s="27"/>
      <c r="NF97" s="27"/>
      <c r="NG97" s="27"/>
      <c r="NH97" s="27"/>
      <c r="NI97" s="27"/>
      <c r="NJ97" s="27"/>
      <c r="NK97" s="27"/>
      <c r="NL97" s="27"/>
      <c r="NM97" s="27"/>
      <c r="NN97" s="27"/>
      <c r="NO97" s="27"/>
      <c r="NP97" s="27"/>
      <c r="NQ97" s="27"/>
      <c r="NR97" s="27"/>
      <c r="NS97" s="27"/>
      <c r="NT97" s="27"/>
      <c r="NU97" s="27"/>
      <c r="NV97" s="27"/>
      <c r="NW97" s="27"/>
      <c r="NX97" s="27"/>
      <c r="NY97" s="27"/>
      <c r="NZ97" s="27"/>
      <c r="OA97" s="27"/>
      <c r="OB97" s="27"/>
      <c r="OC97" s="27"/>
      <c r="OD97" s="27"/>
      <c r="OE97" s="27"/>
      <c r="OF97" s="27"/>
      <c r="OG97" s="27"/>
      <c r="OH97" s="27"/>
      <c r="OI97" s="27"/>
      <c r="OJ97" s="27"/>
      <c r="OK97" s="27"/>
      <c r="OL97" s="27"/>
      <c r="OM97" s="27"/>
      <c r="ON97" s="27"/>
      <c r="OO97" s="27"/>
      <c r="OP97" s="27"/>
      <c r="OQ97" s="27"/>
      <c r="OR97" s="27"/>
      <c r="OS97" s="27"/>
      <c r="OT97" s="27"/>
      <c r="OU97" s="27"/>
      <c r="OV97" s="27"/>
      <c r="OW97" s="27"/>
      <c r="OX97" s="27"/>
      <c r="OY97" s="27"/>
      <c r="OZ97" s="27"/>
      <c r="PA97" s="27"/>
      <c r="PB97" s="27"/>
      <c r="PC97" s="27"/>
      <c r="PD97" s="27"/>
      <c r="PE97" s="27"/>
      <c r="PF97" s="27"/>
      <c r="PG97" s="27"/>
      <c r="PH97" s="27"/>
      <c r="PI97" s="27"/>
      <c r="PJ97" s="27"/>
      <c r="PK97" s="27"/>
      <c r="PL97" s="27"/>
      <c r="PM97" s="27"/>
      <c r="PN97" s="27"/>
      <c r="PO97" s="27"/>
      <c r="PP97" s="27"/>
      <c r="PQ97" s="27"/>
      <c r="PR97" s="27"/>
      <c r="PS97" s="27"/>
      <c r="PT97" s="27"/>
      <c r="PU97" s="27"/>
      <c r="PV97" s="27"/>
      <c r="PW97" s="27"/>
      <c r="PX97" s="27"/>
      <c r="PY97" s="27"/>
      <c r="PZ97" s="27"/>
      <c r="QA97" s="27"/>
      <c r="QB97" s="27"/>
      <c r="QC97" s="27"/>
      <c r="QD97" s="27"/>
      <c r="QE97" s="27"/>
      <c r="QF97" s="27"/>
      <c r="QG97" s="27"/>
      <c r="QH97" s="27"/>
      <c r="QI97" s="27"/>
      <c r="QJ97" s="27"/>
      <c r="QK97" s="27"/>
      <c r="QL97" s="27"/>
      <c r="QM97" s="27"/>
      <c r="QN97" s="27"/>
      <c r="QO97" s="27"/>
      <c r="QP97" s="27"/>
      <c r="QQ97" s="27"/>
      <c r="QR97" s="27"/>
      <c r="QS97" s="27"/>
      <c r="QT97" s="27"/>
      <c r="QU97" s="27"/>
      <c r="QV97" s="27"/>
      <c r="QW97" s="27"/>
      <c r="QX97" s="27"/>
      <c r="QY97" s="27"/>
      <c r="QZ97" s="27"/>
      <c r="RA97" s="27"/>
      <c r="RB97" s="27"/>
      <c r="RC97" s="27"/>
      <c r="RD97" s="27"/>
      <c r="RE97" s="27"/>
      <c r="RF97" s="27"/>
      <c r="RG97" s="27"/>
      <c r="RH97" s="27"/>
      <c r="RI97" s="27"/>
      <c r="RJ97" s="27"/>
      <c r="RK97" s="27"/>
      <c r="RL97" s="27"/>
      <c r="RM97" s="27"/>
      <c r="RN97" s="27"/>
      <c r="RO97" s="27"/>
      <c r="RP97" s="27"/>
      <c r="RQ97" s="27"/>
      <c r="RR97" s="27"/>
      <c r="RS97" s="27"/>
      <c r="RT97" s="27"/>
      <c r="RU97" s="27"/>
      <c r="RV97" s="27"/>
      <c r="RW97" s="27"/>
      <c r="RX97" s="27"/>
      <c r="RY97" s="27"/>
      <c r="RZ97" s="27"/>
      <c r="SA97" s="27"/>
      <c r="SB97" s="27"/>
      <c r="SC97" s="27"/>
      <c r="SD97" s="27"/>
      <c r="SE97" s="27"/>
      <c r="SF97" s="27"/>
      <c r="SG97" s="27"/>
      <c r="SH97" s="27"/>
      <c r="SI97" s="27"/>
      <c r="SJ97" s="27"/>
      <c r="SK97" s="27"/>
      <c r="SL97" s="27"/>
      <c r="SM97" s="27"/>
      <c r="SN97" s="27"/>
    </row>
    <row r="98" spans="1:508" s="20" customFormat="1" ht="71.25" hidden="1" customHeight="1" x14ac:dyDescent="0.25">
      <c r="A98" s="54" t="s">
        <v>525</v>
      </c>
      <c r="B98" s="54">
        <v>1062</v>
      </c>
      <c r="C98" s="54" t="s">
        <v>55</v>
      </c>
      <c r="D98" s="11" t="s">
        <v>497</v>
      </c>
      <c r="E98" s="203"/>
      <c r="F98" s="83"/>
      <c r="G98" s="83"/>
      <c r="H98" s="203"/>
      <c r="I98" s="203"/>
      <c r="J98" s="203"/>
      <c r="K98" s="197" t="e">
        <f t="shared" si="39"/>
        <v>#DIV/0!</v>
      </c>
      <c r="L98" s="203">
        <f t="shared" si="37"/>
        <v>0</v>
      </c>
      <c r="M98" s="83"/>
      <c r="N98" s="83"/>
      <c r="O98" s="83"/>
      <c r="P98" s="83"/>
      <c r="Q98" s="83"/>
      <c r="R98" s="216">
        <f t="shared" si="38"/>
        <v>0</v>
      </c>
      <c r="S98" s="216"/>
      <c r="T98" s="216"/>
      <c r="U98" s="216"/>
      <c r="V98" s="216"/>
      <c r="W98" s="216"/>
      <c r="X98" s="168" t="e">
        <f t="shared" si="40"/>
        <v>#DIV/0!</v>
      </c>
      <c r="Y98" s="216">
        <f t="shared" si="41"/>
        <v>0</v>
      </c>
      <c r="Z98" s="23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  <c r="IW98" s="21"/>
      <c r="IX98" s="21"/>
      <c r="IY98" s="21"/>
      <c r="IZ98" s="21"/>
      <c r="JA98" s="21"/>
      <c r="JB98" s="21"/>
      <c r="JC98" s="21"/>
      <c r="JD98" s="21"/>
      <c r="JE98" s="21"/>
      <c r="JF98" s="21"/>
      <c r="JG98" s="21"/>
      <c r="JH98" s="21"/>
      <c r="JI98" s="21"/>
      <c r="JJ98" s="21"/>
      <c r="JK98" s="21"/>
      <c r="JL98" s="21"/>
      <c r="JM98" s="21"/>
      <c r="JN98" s="21"/>
      <c r="JO98" s="21"/>
      <c r="JP98" s="21"/>
      <c r="JQ98" s="21"/>
      <c r="JR98" s="21"/>
      <c r="JS98" s="21"/>
      <c r="JT98" s="21"/>
      <c r="JU98" s="21"/>
      <c r="JV98" s="21"/>
      <c r="JW98" s="21"/>
      <c r="JX98" s="21"/>
      <c r="JY98" s="21"/>
      <c r="JZ98" s="21"/>
      <c r="KA98" s="21"/>
      <c r="KB98" s="21"/>
      <c r="KC98" s="21"/>
      <c r="KD98" s="21"/>
      <c r="KE98" s="21"/>
      <c r="KF98" s="21"/>
      <c r="KG98" s="21"/>
      <c r="KH98" s="21"/>
      <c r="KI98" s="21"/>
      <c r="KJ98" s="21"/>
      <c r="KK98" s="21"/>
      <c r="KL98" s="21"/>
      <c r="KM98" s="21"/>
      <c r="KN98" s="21"/>
      <c r="KO98" s="21"/>
      <c r="KP98" s="21"/>
      <c r="KQ98" s="21"/>
      <c r="KR98" s="21"/>
      <c r="KS98" s="21"/>
      <c r="KT98" s="21"/>
      <c r="KU98" s="21"/>
      <c r="KV98" s="21"/>
      <c r="KW98" s="21"/>
      <c r="KX98" s="21"/>
      <c r="KY98" s="21"/>
      <c r="KZ98" s="21"/>
      <c r="LA98" s="21"/>
      <c r="LB98" s="21"/>
      <c r="LC98" s="21"/>
      <c r="LD98" s="21"/>
      <c r="LE98" s="21"/>
      <c r="LF98" s="21"/>
      <c r="LG98" s="21"/>
      <c r="LH98" s="21"/>
      <c r="LI98" s="21"/>
      <c r="LJ98" s="21"/>
      <c r="LK98" s="21"/>
      <c r="LL98" s="21"/>
      <c r="LM98" s="21"/>
      <c r="LN98" s="21"/>
      <c r="LO98" s="21"/>
      <c r="LP98" s="21"/>
      <c r="LQ98" s="21"/>
      <c r="LR98" s="21"/>
      <c r="LS98" s="21"/>
      <c r="LT98" s="21"/>
      <c r="LU98" s="21"/>
      <c r="LV98" s="21"/>
      <c r="LW98" s="21"/>
      <c r="LX98" s="21"/>
      <c r="LY98" s="21"/>
      <c r="LZ98" s="21"/>
      <c r="MA98" s="21"/>
      <c r="MB98" s="21"/>
      <c r="MC98" s="21"/>
      <c r="MD98" s="21"/>
      <c r="ME98" s="21"/>
      <c r="MF98" s="21"/>
      <c r="MG98" s="21"/>
      <c r="MH98" s="21"/>
      <c r="MI98" s="21"/>
      <c r="MJ98" s="21"/>
      <c r="MK98" s="21"/>
      <c r="ML98" s="21"/>
      <c r="MM98" s="21"/>
      <c r="MN98" s="21"/>
      <c r="MO98" s="21"/>
      <c r="MP98" s="21"/>
      <c r="MQ98" s="21"/>
      <c r="MR98" s="21"/>
      <c r="MS98" s="21"/>
      <c r="MT98" s="21"/>
      <c r="MU98" s="21"/>
      <c r="MV98" s="21"/>
      <c r="MW98" s="21"/>
      <c r="MX98" s="21"/>
      <c r="MY98" s="21"/>
      <c r="MZ98" s="21"/>
      <c r="NA98" s="21"/>
      <c r="NB98" s="21"/>
      <c r="NC98" s="21"/>
      <c r="ND98" s="21"/>
      <c r="NE98" s="21"/>
      <c r="NF98" s="21"/>
      <c r="NG98" s="21"/>
      <c r="NH98" s="21"/>
      <c r="NI98" s="21"/>
      <c r="NJ98" s="21"/>
      <c r="NK98" s="21"/>
      <c r="NL98" s="21"/>
      <c r="NM98" s="21"/>
      <c r="NN98" s="21"/>
      <c r="NO98" s="21"/>
      <c r="NP98" s="21"/>
      <c r="NQ98" s="21"/>
      <c r="NR98" s="21"/>
      <c r="NS98" s="21"/>
      <c r="NT98" s="21"/>
      <c r="NU98" s="21"/>
      <c r="NV98" s="21"/>
      <c r="NW98" s="21"/>
      <c r="NX98" s="21"/>
      <c r="NY98" s="21"/>
      <c r="NZ98" s="21"/>
      <c r="OA98" s="21"/>
      <c r="OB98" s="21"/>
      <c r="OC98" s="21"/>
      <c r="OD98" s="21"/>
      <c r="OE98" s="21"/>
      <c r="OF98" s="21"/>
      <c r="OG98" s="21"/>
      <c r="OH98" s="21"/>
      <c r="OI98" s="21"/>
      <c r="OJ98" s="21"/>
      <c r="OK98" s="21"/>
      <c r="OL98" s="21"/>
      <c r="OM98" s="21"/>
      <c r="ON98" s="21"/>
      <c r="OO98" s="21"/>
      <c r="OP98" s="21"/>
      <c r="OQ98" s="21"/>
      <c r="OR98" s="21"/>
      <c r="OS98" s="21"/>
      <c r="OT98" s="21"/>
      <c r="OU98" s="21"/>
      <c r="OV98" s="21"/>
      <c r="OW98" s="21"/>
      <c r="OX98" s="21"/>
      <c r="OY98" s="21"/>
      <c r="OZ98" s="21"/>
      <c r="PA98" s="21"/>
      <c r="PB98" s="21"/>
      <c r="PC98" s="21"/>
      <c r="PD98" s="21"/>
      <c r="PE98" s="21"/>
      <c r="PF98" s="21"/>
      <c r="PG98" s="21"/>
      <c r="PH98" s="21"/>
      <c r="PI98" s="21"/>
      <c r="PJ98" s="21"/>
      <c r="PK98" s="21"/>
      <c r="PL98" s="21"/>
      <c r="PM98" s="21"/>
      <c r="PN98" s="21"/>
      <c r="PO98" s="21"/>
      <c r="PP98" s="21"/>
      <c r="PQ98" s="21"/>
      <c r="PR98" s="21"/>
      <c r="PS98" s="21"/>
      <c r="PT98" s="21"/>
      <c r="PU98" s="21"/>
      <c r="PV98" s="21"/>
      <c r="PW98" s="21"/>
      <c r="PX98" s="21"/>
      <c r="PY98" s="21"/>
      <c r="PZ98" s="21"/>
      <c r="QA98" s="21"/>
      <c r="QB98" s="21"/>
      <c r="QC98" s="21"/>
      <c r="QD98" s="21"/>
      <c r="QE98" s="21"/>
      <c r="QF98" s="21"/>
      <c r="QG98" s="21"/>
      <c r="QH98" s="21"/>
      <c r="QI98" s="21"/>
      <c r="QJ98" s="21"/>
      <c r="QK98" s="21"/>
      <c r="QL98" s="21"/>
      <c r="QM98" s="21"/>
      <c r="QN98" s="21"/>
      <c r="QO98" s="21"/>
      <c r="QP98" s="21"/>
      <c r="QQ98" s="21"/>
      <c r="QR98" s="21"/>
      <c r="QS98" s="21"/>
      <c r="QT98" s="21"/>
      <c r="QU98" s="21"/>
      <c r="QV98" s="21"/>
      <c r="QW98" s="21"/>
      <c r="QX98" s="21"/>
      <c r="QY98" s="21"/>
      <c r="QZ98" s="21"/>
      <c r="RA98" s="21"/>
      <c r="RB98" s="21"/>
      <c r="RC98" s="21"/>
      <c r="RD98" s="21"/>
      <c r="RE98" s="21"/>
      <c r="RF98" s="21"/>
      <c r="RG98" s="21"/>
      <c r="RH98" s="21"/>
      <c r="RI98" s="21"/>
      <c r="RJ98" s="21"/>
      <c r="RK98" s="21"/>
      <c r="RL98" s="21"/>
      <c r="RM98" s="21"/>
      <c r="RN98" s="21"/>
      <c r="RO98" s="21"/>
      <c r="RP98" s="21"/>
      <c r="RQ98" s="21"/>
      <c r="RR98" s="21"/>
      <c r="RS98" s="21"/>
      <c r="RT98" s="21"/>
      <c r="RU98" s="21"/>
      <c r="RV98" s="21"/>
      <c r="RW98" s="21"/>
      <c r="RX98" s="21"/>
      <c r="RY98" s="21"/>
      <c r="RZ98" s="21"/>
      <c r="SA98" s="21"/>
      <c r="SB98" s="21"/>
      <c r="SC98" s="21"/>
      <c r="SD98" s="21"/>
      <c r="SE98" s="21"/>
      <c r="SF98" s="21"/>
      <c r="SG98" s="21"/>
      <c r="SH98" s="21"/>
      <c r="SI98" s="21"/>
      <c r="SJ98" s="21"/>
      <c r="SK98" s="21"/>
      <c r="SL98" s="21"/>
      <c r="SM98" s="21"/>
      <c r="SN98" s="21"/>
    </row>
    <row r="99" spans="1:508" s="22" customFormat="1" ht="31.5" hidden="1" customHeight="1" x14ac:dyDescent="0.25">
      <c r="A99" s="69"/>
      <c r="B99" s="69"/>
      <c r="C99" s="69"/>
      <c r="D99" s="123" t="s">
        <v>530</v>
      </c>
      <c r="E99" s="204"/>
      <c r="F99" s="84"/>
      <c r="G99" s="84"/>
      <c r="H99" s="204"/>
      <c r="I99" s="204"/>
      <c r="J99" s="204"/>
      <c r="K99" s="197" t="e">
        <f t="shared" si="39"/>
        <v>#DIV/0!</v>
      </c>
      <c r="L99" s="204">
        <f t="shared" si="37"/>
        <v>0</v>
      </c>
      <c r="M99" s="84"/>
      <c r="N99" s="84"/>
      <c r="O99" s="84"/>
      <c r="P99" s="84"/>
      <c r="Q99" s="84"/>
      <c r="R99" s="218">
        <f t="shared" si="38"/>
        <v>0</v>
      </c>
      <c r="S99" s="218"/>
      <c r="T99" s="218"/>
      <c r="U99" s="218"/>
      <c r="V99" s="218"/>
      <c r="W99" s="218"/>
      <c r="X99" s="168" t="e">
        <f t="shared" si="40"/>
        <v>#DIV/0!</v>
      </c>
      <c r="Y99" s="218">
        <f t="shared" si="41"/>
        <v>0</v>
      </c>
      <c r="Z99" s="231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27"/>
      <c r="IT99" s="27"/>
      <c r="IU99" s="27"/>
      <c r="IV99" s="27"/>
      <c r="IW99" s="27"/>
      <c r="IX99" s="27"/>
      <c r="IY99" s="27"/>
      <c r="IZ99" s="27"/>
      <c r="JA99" s="27"/>
      <c r="JB99" s="27"/>
      <c r="JC99" s="27"/>
      <c r="JD99" s="27"/>
      <c r="JE99" s="27"/>
      <c r="JF99" s="27"/>
      <c r="JG99" s="27"/>
      <c r="JH99" s="27"/>
      <c r="JI99" s="27"/>
      <c r="JJ99" s="27"/>
      <c r="JK99" s="27"/>
      <c r="JL99" s="27"/>
      <c r="JM99" s="27"/>
      <c r="JN99" s="27"/>
      <c r="JO99" s="27"/>
      <c r="JP99" s="27"/>
      <c r="JQ99" s="27"/>
      <c r="JR99" s="27"/>
      <c r="JS99" s="27"/>
      <c r="JT99" s="27"/>
      <c r="JU99" s="27"/>
      <c r="JV99" s="27"/>
      <c r="JW99" s="27"/>
      <c r="JX99" s="27"/>
      <c r="JY99" s="27"/>
      <c r="JZ99" s="27"/>
      <c r="KA99" s="27"/>
      <c r="KB99" s="27"/>
      <c r="KC99" s="27"/>
      <c r="KD99" s="27"/>
      <c r="KE99" s="27"/>
      <c r="KF99" s="27"/>
      <c r="KG99" s="27"/>
      <c r="KH99" s="27"/>
      <c r="KI99" s="27"/>
      <c r="KJ99" s="27"/>
      <c r="KK99" s="27"/>
      <c r="KL99" s="27"/>
      <c r="KM99" s="27"/>
      <c r="KN99" s="27"/>
      <c r="KO99" s="27"/>
      <c r="KP99" s="27"/>
      <c r="KQ99" s="27"/>
      <c r="KR99" s="27"/>
      <c r="KS99" s="27"/>
      <c r="KT99" s="27"/>
      <c r="KU99" s="27"/>
      <c r="KV99" s="27"/>
      <c r="KW99" s="27"/>
      <c r="KX99" s="27"/>
      <c r="KY99" s="27"/>
      <c r="KZ99" s="27"/>
      <c r="LA99" s="27"/>
      <c r="LB99" s="27"/>
      <c r="LC99" s="27"/>
      <c r="LD99" s="27"/>
      <c r="LE99" s="27"/>
      <c r="LF99" s="27"/>
      <c r="LG99" s="27"/>
      <c r="LH99" s="27"/>
      <c r="LI99" s="27"/>
      <c r="LJ99" s="27"/>
      <c r="LK99" s="27"/>
      <c r="LL99" s="27"/>
      <c r="LM99" s="27"/>
      <c r="LN99" s="27"/>
      <c r="LO99" s="27"/>
      <c r="LP99" s="27"/>
      <c r="LQ99" s="27"/>
      <c r="LR99" s="27"/>
      <c r="LS99" s="27"/>
      <c r="LT99" s="27"/>
      <c r="LU99" s="27"/>
      <c r="LV99" s="27"/>
      <c r="LW99" s="27"/>
      <c r="LX99" s="27"/>
      <c r="LY99" s="27"/>
      <c r="LZ99" s="27"/>
      <c r="MA99" s="27"/>
      <c r="MB99" s="27"/>
      <c r="MC99" s="27"/>
      <c r="MD99" s="27"/>
      <c r="ME99" s="27"/>
      <c r="MF99" s="27"/>
      <c r="MG99" s="27"/>
      <c r="MH99" s="27"/>
      <c r="MI99" s="27"/>
      <c r="MJ99" s="27"/>
      <c r="MK99" s="27"/>
      <c r="ML99" s="27"/>
      <c r="MM99" s="27"/>
      <c r="MN99" s="27"/>
      <c r="MO99" s="27"/>
      <c r="MP99" s="27"/>
      <c r="MQ99" s="27"/>
      <c r="MR99" s="27"/>
      <c r="MS99" s="27"/>
      <c r="MT99" s="27"/>
      <c r="MU99" s="27"/>
      <c r="MV99" s="27"/>
      <c r="MW99" s="27"/>
      <c r="MX99" s="27"/>
      <c r="MY99" s="27"/>
      <c r="MZ99" s="27"/>
      <c r="NA99" s="27"/>
      <c r="NB99" s="27"/>
      <c r="NC99" s="27"/>
      <c r="ND99" s="27"/>
      <c r="NE99" s="27"/>
      <c r="NF99" s="27"/>
      <c r="NG99" s="27"/>
      <c r="NH99" s="27"/>
      <c r="NI99" s="27"/>
      <c r="NJ99" s="27"/>
      <c r="NK99" s="27"/>
      <c r="NL99" s="27"/>
      <c r="NM99" s="27"/>
      <c r="NN99" s="27"/>
      <c r="NO99" s="27"/>
      <c r="NP99" s="27"/>
      <c r="NQ99" s="27"/>
      <c r="NR99" s="27"/>
      <c r="NS99" s="27"/>
      <c r="NT99" s="27"/>
      <c r="NU99" s="27"/>
      <c r="NV99" s="27"/>
      <c r="NW99" s="27"/>
      <c r="NX99" s="27"/>
      <c r="NY99" s="27"/>
      <c r="NZ99" s="27"/>
      <c r="OA99" s="27"/>
      <c r="OB99" s="27"/>
      <c r="OC99" s="27"/>
      <c r="OD99" s="27"/>
      <c r="OE99" s="27"/>
      <c r="OF99" s="27"/>
      <c r="OG99" s="27"/>
      <c r="OH99" s="27"/>
      <c r="OI99" s="27"/>
      <c r="OJ99" s="27"/>
      <c r="OK99" s="27"/>
      <c r="OL99" s="27"/>
      <c r="OM99" s="27"/>
      <c r="ON99" s="27"/>
      <c r="OO99" s="27"/>
      <c r="OP99" s="27"/>
      <c r="OQ99" s="27"/>
      <c r="OR99" s="27"/>
      <c r="OS99" s="27"/>
      <c r="OT99" s="27"/>
      <c r="OU99" s="27"/>
      <c r="OV99" s="27"/>
      <c r="OW99" s="27"/>
      <c r="OX99" s="27"/>
      <c r="OY99" s="27"/>
      <c r="OZ99" s="27"/>
      <c r="PA99" s="27"/>
      <c r="PB99" s="27"/>
      <c r="PC99" s="27"/>
      <c r="PD99" s="27"/>
      <c r="PE99" s="27"/>
      <c r="PF99" s="27"/>
      <c r="PG99" s="27"/>
      <c r="PH99" s="27"/>
      <c r="PI99" s="27"/>
      <c r="PJ99" s="27"/>
      <c r="PK99" s="27"/>
      <c r="PL99" s="27"/>
      <c r="PM99" s="27"/>
      <c r="PN99" s="27"/>
      <c r="PO99" s="27"/>
      <c r="PP99" s="27"/>
      <c r="PQ99" s="27"/>
      <c r="PR99" s="27"/>
      <c r="PS99" s="27"/>
      <c r="PT99" s="27"/>
      <c r="PU99" s="27"/>
      <c r="PV99" s="27"/>
      <c r="PW99" s="27"/>
      <c r="PX99" s="27"/>
      <c r="PY99" s="27"/>
      <c r="PZ99" s="27"/>
      <c r="QA99" s="27"/>
      <c r="QB99" s="27"/>
      <c r="QC99" s="27"/>
      <c r="QD99" s="27"/>
      <c r="QE99" s="27"/>
      <c r="QF99" s="27"/>
      <c r="QG99" s="27"/>
      <c r="QH99" s="27"/>
      <c r="QI99" s="27"/>
      <c r="QJ99" s="27"/>
      <c r="QK99" s="27"/>
      <c r="QL99" s="27"/>
      <c r="QM99" s="27"/>
      <c r="QN99" s="27"/>
      <c r="QO99" s="27"/>
      <c r="QP99" s="27"/>
      <c r="QQ99" s="27"/>
      <c r="QR99" s="27"/>
      <c r="QS99" s="27"/>
      <c r="QT99" s="27"/>
      <c r="QU99" s="27"/>
      <c r="QV99" s="27"/>
      <c r="QW99" s="27"/>
      <c r="QX99" s="27"/>
      <c r="QY99" s="27"/>
      <c r="QZ99" s="27"/>
      <c r="RA99" s="27"/>
      <c r="RB99" s="27"/>
      <c r="RC99" s="27"/>
      <c r="RD99" s="27"/>
      <c r="RE99" s="27"/>
      <c r="RF99" s="27"/>
      <c r="RG99" s="27"/>
      <c r="RH99" s="27"/>
      <c r="RI99" s="27"/>
      <c r="RJ99" s="27"/>
      <c r="RK99" s="27"/>
      <c r="RL99" s="27"/>
      <c r="RM99" s="27"/>
      <c r="RN99" s="27"/>
      <c r="RO99" s="27"/>
      <c r="RP99" s="27"/>
      <c r="RQ99" s="27"/>
      <c r="RR99" s="27"/>
      <c r="RS99" s="27"/>
      <c r="RT99" s="27"/>
      <c r="RU99" s="27"/>
      <c r="RV99" s="27"/>
      <c r="RW99" s="27"/>
      <c r="RX99" s="27"/>
      <c r="RY99" s="27"/>
      <c r="RZ99" s="27"/>
      <c r="SA99" s="27"/>
      <c r="SB99" s="27"/>
      <c r="SC99" s="27"/>
      <c r="SD99" s="27"/>
      <c r="SE99" s="27"/>
      <c r="SF99" s="27"/>
      <c r="SG99" s="27"/>
      <c r="SH99" s="27"/>
      <c r="SI99" s="27"/>
      <c r="SJ99" s="27"/>
      <c r="SK99" s="27"/>
      <c r="SL99" s="27"/>
      <c r="SM99" s="27"/>
      <c r="SN99" s="27"/>
    </row>
    <row r="100" spans="1:508" s="20" customFormat="1" ht="51" customHeight="1" x14ac:dyDescent="0.25">
      <c r="A100" s="54" t="s">
        <v>469</v>
      </c>
      <c r="B100" s="54" t="s">
        <v>54</v>
      </c>
      <c r="C100" s="54" t="s">
        <v>57</v>
      </c>
      <c r="D100" s="11" t="s">
        <v>363</v>
      </c>
      <c r="E100" s="203">
        <v>42397200</v>
      </c>
      <c r="F100" s="83">
        <v>29446000</v>
      </c>
      <c r="G100" s="83">
        <v>5510400</v>
      </c>
      <c r="H100" s="203">
        <v>9936557.6400000006</v>
      </c>
      <c r="I100" s="203">
        <v>6615198.4900000002</v>
      </c>
      <c r="J100" s="203">
        <v>1832479.43</v>
      </c>
      <c r="K100" s="197">
        <f t="shared" si="39"/>
        <v>23.436825167699755</v>
      </c>
      <c r="L100" s="203">
        <f t="shared" si="37"/>
        <v>0</v>
      </c>
      <c r="M100" s="83"/>
      <c r="N100" s="83"/>
      <c r="O100" s="83"/>
      <c r="P100" s="83"/>
      <c r="Q100" s="83"/>
      <c r="R100" s="216">
        <f>T100+W100</f>
        <v>330780.03999999998</v>
      </c>
      <c r="S100" s="216"/>
      <c r="T100" s="216">
        <v>302781.03999999998</v>
      </c>
      <c r="U100" s="216"/>
      <c r="V100" s="216"/>
      <c r="W100" s="216">
        <v>27999</v>
      </c>
      <c r="X100" s="168"/>
      <c r="Y100" s="216">
        <f t="shared" si="41"/>
        <v>10267337.68</v>
      </c>
      <c r="Z100" s="23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  <c r="IW100" s="21"/>
      <c r="IX100" s="21"/>
      <c r="IY100" s="21"/>
      <c r="IZ100" s="21"/>
      <c r="JA100" s="21"/>
      <c r="JB100" s="21"/>
      <c r="JC100" s="21"/>
      <c r="JD100" s="21"/>
      <c r="JE100" s="21"/>
      <c r="JF100" s="21"/>
      <c r="JG100" s="21"/>
      <c r="JH100" s="21"/>
      <c r="JI100" s="21"/>
      <c r="JJ100" s="21"/>
      <c r="JK100" s="21"/>
      <c r="JL100" s="21"/>
      <c r="JM100" s="21"/>
      <c r="JN100" s="21"/>
      <c r="JO100" s="21"/>
      <c r="JP100" s="21"/>
      <c r="JQ100" s="21"/>
      <c r="JR100" s="21"/>
      <c r="JS100" s="21"/>
      <c r="JT100" s="21"/>
      <c r="JU100" s="21"/>
      <c r="JV100" s="21"/>
      <c r="JW100" s="21"/>
      <c r="JX100" s="21"/>
      <c r="JY100" s="21"/>
      <c r="JZ100" s="21"/>
      <c r="KA100" s="21"/>
      <c r="KB100" s="21"/>
      <c r="KC100" s="21"/>
      <c r="KD100" s="21"/>
      <c r="KE100" s="21"/>
      <c r="KF100" s="21"/>
      <c r="KG100" s="21"/>
      <c r="KH100" s="21"/>
      <c r="KI100" s="21"/>
      <c r="KJ100" s="21"/>
      <c r="KK100" s="21"/>
      <c r="KL100" s="21"/>
      <c r="KM100" s="21"/>
      <c r="KN100" s="21"/>
      <c r="KO100" s="21"/>
      <c r="KP100" s="21"/>
      <c r="KQ100" s="21"/>
      <c r="KR100" s="21"/>
      <c r="KS100" s="21"/>
      <c r="KT100" s="21"/>
      <c r="KU100" s="21"/>
      <c r="KV100" s="21"/>
      <c r="KW100" s="21"/>
      <c r="KX100" s="21"/>
      <c r="KY100" s="21"/>
      <c r="KZ100" s="21"/>
      <c r="LA100" s="21"/>
      <c r="LB100" s="21"/>
      <c r="LC100" s="21"/>
      <c r="LD100" s="21"/>
      <c r="LE100" s="21"/>
      <c r="LF100" s="21"/>
      <c r="LG100" s="21"/>
      <c r="LH100" s="21"/>
      <c r="LI100" s="21"/>
      <c r="LJ100" s="21"/>
      <c r="LK100" s="21"/>
      <c r="LL100" s="21"/>
      <c r="LM100" s="21"/>
      <c r="LN100" s="21"/>
      <c r="LO100" s="21"/>
      <c r="LP100" s="21"/>
      <c r="LQ100" s="21"/>
      <c r="LR100" s="21"/>
      <c r="LS100" s="21"/>
      <c r="LT100" s="21"/>
      <c r="LU100" s="21"/>
      <c r="LV100" s="21"/>
      <c r="LW100" s="21"/>
      <c r="LX100" s="21"/>
      <c r="LY100" s="21"/>
      <c r="LZ100" s="21"/>
      <c r="MA100" s="21"/>
      <c r="MB100" s="21"/>
      <c r="MC100" s="21"/>
      <c r="MD100" s="21"/>
      <c r="ME100" s="21"/>
      <c r="MF100" s="21"/>
      <c r="MG100" s="21"/>
      <c r="MH100" s="21"/>
      <c r="MI100" s="21"/>
      <c r="MJ100" s="21"/>
      <c r="MK100" s="21"/>
      <c r="ML100" s="21"/>
      <c r="MM100" s="21"/>
      <c r="MN100" s="21"/>
      <c r="MO100" s="21"/>
      <c r="MP100" s="21"/>
      <c r="MQ100" s="21"/>
      <c r="MR100" s="21"/>
      <c r="MS100" s="21"/>
      <c r="MT100" s="21"/>
      <c r="MU100" s="21"/>
      <c r="MV100" s="21"/>
      <c r="MW100" s="21"/>
      <c r="MX100" s="21"/>
      <c r="MY100" s="21"/>
      <c r="MZ100" s="21"/>
      <c r="NA100" s="21"/>
      <c r="NB100" s="21"/>
      <c r="NC100" s="21"/>
      <c r="ND100" s="21"/>
      <c r="NE100" s="21"/>
      <c r="NF100" s="21"/>
      <c r="NG100" s="21"/>
      <c r="NH100" s="21"/>
      <c r="NI100" s="21"/>
      <c r="NJ100" s="21"/>
      <c r="NK100" s="21"/>
      <c r="NL100" s="21"/>
      <c r="NM100" s="21"/>
      <c r="NN100" s="21"/>
      <c r="NO100" s="21"/>
      <c r="NP100" s="21"/>
      <c r="NQ100" s="21"/>
      <c r="NR100" s="21"/>
      <c r="NS100" s="21"/>
      <c r="NT100" s="21"/>
      <c r="NU100" s="21"/>
      <c r="NV100" s="21"/>
      <c r="NW100" s="21"/>
      <c r="NX100" s="21"/>
      <c r="NY100" s="21"/>
      <c r="NZ100" s="21"/>
      <c r="OA100" s="21"/>
      <c r="OB100" s="21"/>
      <c r="OC100" s="21"/>
      <c r="OD100" s="21"/>
      <c r="OE100" s="21"/>
      <c r="OF100" s="21"/>
      <c r="OG100" s="21"/>
      <c r="OH100" s="21"/>
      <c r="OI100" s="21"/>
      <c r="OJ100" s="21"/>
      <c r="OK100" s="21"/>
      <c r="OL100" s="21"/>
      <c r="OM100" s="21"/>
      <c r="ON100" s="21"/>
      <c r="OO100" s="21"/>
      <c r="OP100" s="21"/>
      <c r="OQ100" s="21"/>
      <c r="OR100" s="21"/>
      <c r="OS100" s="21"/>
      <c r="OT100" s="21"/>
      <c r="OU100" s="21"/>
      <c r="OV100" s="21"/>
      <c r="OW100" s="21"/>
      <c r="OX100" s="21"/>
      <c r="OY100" s="21"/>
      <c r="OZ100" s="21"/>
      <c r="PA100" s="21"/>
      <c r="PB100" s="21"/>
      <c r="PC100" s="21"/>
      <c r="PD100" s="21"/>
      <c r="PE100" s="21"/>
      <c r="PF100" s="21"/>
      <c r="PG100" s="21"/>
      <c r="PH100" s="21"/>
      <c r="PI100" s="21"/>
      <c r="PJ100" s="21"/>
      <c r="PK100" s="21"/>
      <c r="PL100" s="21"/>
      <c r="PM100" s="21"/>
      <c r="PN100" s="21"/>
      <c r="PO100" s="21"/>
      <c r="PP100" s="21"/>
      <c r="PQ100" s="21"/>
      <c r="PR100" s="21"/>
      <c r="PS100" s="21"/>
      <c r="PT100" s="21"/>
      <c r="PU100" s="21"/>
      <c r="PV100" s="21"/>
      <c r="PW100" s="21"/>
      <c r="PX100" s="21"/>
      <c r="PY100" s="21"/>
      <c r="PZ100" s="21"/>
      <c r="QA100" s="21"/>
      <c r="QB100" s="21"/>
      <c r="QC100" s="21"/>
      <c r="QD100" s="21"/>
      <c r="QE100" s="21"/>
      <c r="QF100" s="21"/>
      <c r="QG100" s="21"/>
      <c r="QH100" s="21"/>
      <c r="QI100" s="21"/>
      <c r="QJ100" s="21"/>
      <c r="QK100" s="21"/>
      <c r="QL100" s="21"/>
      <c r="QM100" s="21"/>
      <c r="QN100" s="21"/>
      <c r="QO100" s="21"/>
      <c r="QP100" s="21"/>
      <c r="QQ100" s="21"/>
      <c r="QR100" s="21"/>
      <c r="QS100" s="21"/>
      <c r="QT100" s="21"/>
      <c r="QU100" s="21"/>
      <c r="QV100" s="21"/>
      <c r="QW100" s="21"/>
      <c r="QX100" s="21"/>
      <c r="QY100" s="21"/>
      <c r="QZ100" s="21"/>
      <c r="RA100" s="21"/>
      <c r="RB100" s="21"/>
      <c r="RC100" s="21"/>
      <c r="RD100" s="21"/>
      <c r="RE100" s="21"/>
      <c r="RF100" s="21"/>
      <c r="RG100" s="21"/>
      <c r="RH100" s="21"/>
      <c r="RI100" s="21"/>
      <c r="RJ100" s="21"/>
      <c r="RK100" s="21"/>
      <c r="RL100" s="21"/>
      <c r="RM100" s="21"/>
      <c r="RN100" s="21"/>
      <c r="RO100" s="21"/>
      <c r="RP100" s="21"/>
      <c r="RQ100" s="21"/>
      <c r="RR100" s="21"/>
      <c r="RS100" s="21"/>
      <c r="RT100" s="21"/>
      <c r="RU100" s="21"/>
      <c r="RV100" s="21"/>
      <c r="RW100" s="21"/>
      <c r="RX100" s="21"/>
      <c r="RY100" s="21"/>
      <c r="RZ100" s="21"/>
      <c r="SA100" s="21"/>
      <c r="SB100" s="21"/>
      <c r="SC100" s="21"/>
      <c r="SD100" s="21"/>
      <c r="SE100" s="21"/>
      <c r="SF100" s="21"/>
      <c r="SG100" s="21"/>
      <c r="SH100" s="21"/>
      <c r="SI100" s="21"/>
      <c r="SJ100" s="21"/>
      <c r="SK100" s="21"/>
      <c r="SL100" s="21"/>
      <c r="SM100" s="21"/>
      <c r="SN100" s="21"/>
    </row>
    <row r="101" spans="1:508" s="20" customFormat="1" ht="55.5" customHeight="1" x14ac:dyDescent="0.25">
      <c r="A101" s="54" t="s">
        <v>608</v>
      </c>
      <c r="B101" s="54" t="s">
        <v>609</v>
      </c>
      <c r="C101" s="54" t="s">
        <v>610</v>
      </c>
      <c r="D101" s="11" t="s">
        <v>611</v>
      </c>
      <c r="E101" s="203">
        <v>148078448</v>
      </c>
      <c r="F101" s="83">
        <v>77072200</v>
      </c>
      <c r="G101" s="83">
        <v>19337700</v>
      </c>
      <c r="H101" s="203">
        <v>34687471.609999999</v>
      </c>
      <c r="I101" s="203">
        <v>17890215.93</v>
      </c>
      <c r="J101" s="203">
        <v>5415067</v>
      </c>
      <c r="K101" s="196">
        <f t="shared" si="39"/>
        <v>23.425064267286217</v>
      </c>
      <c r="L101" s="203">
        <f t="shared" si="37"/>
        <v>12026638</v>
      </c>
      <c r="M101" s="83"/>
      <c r="N101" s="83">
        <v>11878258</v>
      </c>
      <c r="O101" s="83">
        <v>3115502</v>
      </c>
      <c r="P101" s="83">
        <v>5138695</v>
      </c>
      <c r="Q101" s="83">
        <v>148380</v>
      </c>
      <c r="R101" s="216">
        <f>T101+W101</f>
        <v>3585502.57</v>
      </c>
      <c r="S101" s="216"/>
      <c r="T101" s="216">
        <v>3410350.57</v>
      </c>
      <c r="U101" s="216">
        <v>731587.37</v>
      </c>
      <c r="V101" s="216">
        <v>838957.73</v>
      </c>
      <c r="W101" s="216">
        <v>175152</v>
      </c>
      <c r="X101" s="168">
        <f t="shared" si="40"/>
        <v>29.8130081740217</v>
      </c>
      <c r="Y101" s="216">
        <f t="shared" si="41"/>
        <v>38272974.18</v>
      </c>
      <c r="Z101" s="23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  <c r="IW101" s="21"/>
      <c r="IX101" s="21"/>
      <c r="IY101" s="21"/>
      <c r="IZ101" s="21"/>
      <c r="JA101" s="21"/>
      <c r="JB101" s="21"/>
      <c r="JC101" s="21"/>
      <c r="JD101" s="21"/>
      <c r="JE101" s="21"/>
      <c r="JF101" s="21"/>
      <c r="JG101" s="21"/>
      <c r="JH101" s="21"/>
      <c r="JI101" s="21"/>
      <c r="JJ101" s="21"/>
      <c r="JK101" s="21"/>
      <c r="JL101" s="21"/>
      <c r="JM101" s="21"/>
      <c r="JN101" s="21"/>
      <c r="JO101" s="21"/>
      <c r="JP101" s="21"/>
      <c r="JQ101" s="21"/>
      <c r="JR101" s="21"/>
      <c r="JS101" s="21"/>
      <c r="JT101" s="21"/>
      <c r="JU101" s="21"/>
      <c r="JV101" s="21"/>
      <c r="JW101" s="21"/>
      <c r="JX101" s="21"/>
      <c r="JY101" s="21"/>
      <c r="JZ101" s="21"/>
      <c r="KA101" s="21"/>
      <c r="KB101" s="21"/>
      <c r="KC101" s="21"/>
      <c r="KD101" s="21"/>
      <c r="KE101" s="21"/>
      <c r="KF101" s="21"/>
      <c r="KG101" s="21"/>
      <c r="KH101" s="21"/>
      <c r="KI101" s="21"/>
      <c r="KJ101" s="21"/>
      <c r="KK101" s="21"/>
      <c r="KL101" s="21"/>
      <c r="KM101" s="21"/>
      <c r="KN101" s="21"/>
      <c r="KO101" s="21"/>
      <c r="KP101" s="21"/>
      <c r="KQ101" s="21"/>
      <c r="KR101" s="21"/>
      <c r="KS101" s="21"/>
      <c r="KT101" s="21"/>
      <c r="KU101" s="21"/>
      <c r="KV101" s="21"/>
      <c r="KW101" s="21"/>
      <c r="KX101" s="21"/>
      <c r="KY101" s="21"/>
      <c r="KZ101" s="21"/>
      <c r="LA101" s="21"/>
      <c r="LB101" s="21"/>
      <c r="LC101" s="21"/>
      <c r="LD101" s="21"/>
      <c r="LE101" s="21"/>
      <c r="LF101" s="21"/>
      <c r="LG101" s="21"/>
      <c r="LH101" s="21"/>
      <c r="LI101" s="21"/>
      <c r="LJ101" s="21"/>
      <c r="LK101" s="21"/>
      <c r="LL101" s="21"/>
      <c r="LM101" s="21"/>
      <c r="LN101" s="21"/>
      <c r="LO101" s="21"/>
      <c r="LP101" s="21"/>
      <c r="LQ101" s="21"/>
      <c r="LR101" s="21"/>
      <c r="LS101" s="21"/>
      <c r="LT101" s="21"/>
      <c r="LU101" s="21"/>
      <c r="LV101" s="21"/>
      <c r="LW101" s="21"/>
      <c r="LX101" s="21"/>
      <c r="LY101" s="21"/>
      <c r="LZ101" s="21"/>
      <c r="MA101" s="21"/>
      <c r="MB101" s="21"/>
      <c r="MC101" s="21"/>
      <c r="MD101" s="21"/>
      <c r="ME101" s="21"/>
      <c r="MF101" s="21"/>
      <c r="MG101" s="21"/>
      <c r="MH101" s="21"/>
      <c r="MI101" s="21"/>
      <c r="MJ101" s="21"/>
      <c r="MK101" s="21"/>
      <c r="ML101" s="21"/>
      <c r="MM101" s="21"/>
      <c r="MN101" s="21"/>
      <c r="MO101" s="21"/>
      <c r="MP101" s="21"/>
      <c r="MQ101" s="21"/>
      <c r="MR101" s="21"/>
      <c r="MS101" s="21"/>
      <c r="MT101" s="21"/>
      <c r="MU101" s="21"/>
      <c r="MV101" s="21"/>
      <c r="MW101" s="21"/>
      <c r="MX101" s="21"/>
      <c r="MY101" s="21"/>
      <c r="MZ101" s="21"/>
      <c r="NA101" s="21"/>
      <c r="NB101" s="21"/>
      <c r="NC101" s="21"/>
      <c r="ND101" s="21"/>
      <c r="NE101" s="21"/>
      <c r="NF101" s="21"/>
      <c r="NG101" s="21"/>
      <c r="NH101" s="21"/>
      <c r="NI101" s="21"/>
      <c r="NJ101" s="21"/>
      <c r="NK101" s="21"/>
      <c r="NL101" s="21"/>
      <c r="NM101" s="21"/>
      <c r="NN101" s="21"/>
      <c r="NO101" s="21"/>
      <c r="NP101" s="21"/>
      <c r="NQ101" s="21"/>
      <c r="NR101" s="21"/>
      <c r="NS101" s="21"/>
      <c r="NT101" s="21"/>
      <c r="NU101" s="21"/>
      <c r="NV101" s="21"/>
      <c r="NW101" s="21"/>
      <c r="NX101" s="21"/>
      <c r="NY101" s="21"/>
      <c r="NZ101" s="21"/>
      <c r="OA101" s="21"/>
      <c r="OB101" s="21"/>
      <c r="OC101" s="21"/>
      <c r="OD101" s="21"/>
      <c r="OE101" s="21"/>
      <c r="OF101" s="21"/>
      <c r="OG101" s="21"/>
      <c r="OH101" s="21"/>
      <c r="OI101" s="21"/>
      <c r="OJ101" s="21"/>
      <c r="OK101" s="21"/>
      <c r="OL101" s="21"/>
      <c r="OM101" s="21"/>
      <c r="ON101" s="21"/>
      <c r="OO101" s="21"/>
      <c r="OP101" s="21"/>
      <c r="OQ101" s="21"/>
      <c r="OR101" s="21"/>
      <c r="OS101" s="21"/>
      <c r="OT101" s="21"/>
      <c r="OU101" s="21"/>
      <c r="OV101" s="21"/>
      <c r="OW101" s="21"/>
      <c r="OX101" s="21"/>
      <c r="OY101" s="21"/>
      <c r="OZ101" s="21"/>
      <c r="PA101" s="21"/>
      <c r="PB101" s="21"/>
      <c r="PC101" s="21"/>
      <c r="PD101" s="21"/>
      <c r="PE101" s="21"/>
      <c r="PF101" s="21"/>
      <c r="PG101" s="21"/>
      <c r="PH101" s="21"/>
      <c r="PI101" s="21"/>
      <c r="PJ101" s="21"/>
      <c r="PK101" s="21"/>
      <c r="PL101" s="21"/>
      <c r="PM101" s="21"/>
      <c r="PN101" s="21"/>
      <c r="PO101" s="21"/>
      <c r="PP101" s="21"/>
      <c r="PQ101" s="21"/>
      <c r="PR101" s="21"/>
      <c r="PS101" s="21"/>
      <c r="PT101" s="21"/>
      <c r="PU101" s="21"/>
      <c r="PV101" s="21"/>
      <c r="PW101" s="21"/>
      <c r="PX101" s="21"/>
      <c r="PY101" s="21"/>
      <c r="PZ101" s="21"/>
      <c r="QA101" s="21"/>
      <c r="QB101" s="21"/>
      <c r="QC101" s="21"/>
      <c r="QD101" s="21"/>
      <c r="QE101" s="21"/>
      <c r="QF101" s="21"/>
      <c r="QG101" s="21"/>
      <c r="QH101" s="21"/>
      <c r="QI101" s="21"/>
      <c r="QJ101" s="21"/>
      <c r="QK101" s="21"/>
      <c r="QL101" s="21"/>
      <c r="QM101" s="21"/>
      <c r="QN101" s="21"/>
      <c r="QO101" s="21"/>
      <c r="QP101" s="21"/>
      <c r="QQ101" s="21"/>
      <c r="QR101" s="21"/>
      <c r="QS101" s="21"/>
      <c r="QT101" s="21"/>
      <c r="QU101" s="21"/>
      <c r="QV101" s="21"/>
      <c r="QW101" s="21"/>
      <c r="QX101" s="21"/>
      <c r="QY101" s="21"/>
      <c r="QZ101" s="21"/>
      <c r="RA101" s="21"/>
      <c r="RB101" s="21"/>
      <c r="RC101" s="21"/>
      <c r="RD101" s="21"/>
      <c r="RE101" s="21"/>
      <c r="RF101" s="21"/>
      <c r="RG101" s="21"/>
      <c r="RH101" s="21"/>
      <c r="RI101" s="21"/>
      <c r="RJ101" s="21"/>
      <c r="RK101" s="21"/>
      <c r="RL101" s="21"/>
      <c r="RM101" s="21"/>
      <c r="RN101" s="21"/>
      <c r="RO101" s="21"/>
      <c r="RP101" s="21"/>
      <c r="RQ101" s="21"/>
      <c r="RR101" s="21"/>
      <c r="RS101" s="21"/>
      <c r="RT101" s="21"/>
      <c r="RU101" s="21"/>
      <c r="RV101" s="21"/>
      <c r="RW101" s="21"/>
      <c r="RX101" s="21"/>
      <c r="RY101" s="21"/>
      <c r="RZ101" s="21"/>
      <c r="SA101" s="21"/>
      <c r="SB101" s="21"/>
      <c r="SC101" s="21"/>
      <c r="SD101" s="21"/>
      <c r="SE101" s="21"/>
      <c r="SF101" s="21"/>
      <c r="SG101" s="21"/>
      <c r="SH101" s="21"/>
      <c r="SI101" s="21"/>
      <c r="SJ101" s="21"/>
      <c r="SK101" s="21"/>
      <c r="SL101" s="21"/>
      <c r="SM101" s="21"/>
      <c r="SN101" s="21"/>
    </row>
    <row r="102" spans="1:508" s="20" customFormat="1" ht="68.25" customHeight="1" x14ac:dyDescent="0.25">
      <c r="A102" s="54" t="s">
        <v>612</v>
      </c>
      <c r="B102" s="54" t="s">
        <v>613</v>
      </c>
      <c r="C102" s="54" t="s">
        <v>610</v>
      </c>
      <c r="D102" s="11" t="s">
        <v>614</v>
      </c>
      <c r="E102" s="203">
        <v>22079600</v>
      </c>
      <c r="F102" s="83">
        <v>18098000</v>
      </c>
      <c r="G102" s="83"/>
      <c r="H102" s="203">
        <v>4256399.3899999997</v>
      </c>
      <c r="I102" s="203">
        <v>3492210.94</v>
      </c>
      <c r="J102" s="203"/>
      <c r="K102" s="196">
        <f t="shared" si="39"/>
        <v>19.277520380803999</v>
      </c>
      <c r="L102" s="203"/>
      <c r="M102" s="83"/>
      <c r="N102" s="83"/>
      <c r="O102" s="83"/>
      <c r="P102" s="83"/>
      <c r="Q102" s="83"/>
      <c r="R102" s="216">
        <f t="shared" si="38"/>
        <v>0</v>
      </c>
      <c r="S102" s="216"/>
      <c r="T102" s="216"/>
      <c r="U102" s="216"/>
      <c r="V102" s="216"/>
      <c r="W102" s="216"/>
      <c r="X102" s="168"/>
      <c r="Y102" s="216">
        <f t="shared" si="41"/>
        <v>4256399.3899999997</v>
      </c>
      <c r="Z102" s="23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  <c r="IW102" s="21"/>
      <c r="IX102" s="21"/>
      <c r="IY102" s="21"/>
      <c r="IZ102" s="21"/>
      <c r="JA102" s="21"/>
      <c r="JB102" s="21"/>
      <c r="JC102" s="21"/>
      <c r="JD102" s="21"/>
      <c r="JE102" s="21"/>
      <c r="JF102" s="21"/>
      <c r="JG102" s="21"/>
      <c r="JH102" s="21"/>
      <c r="JI102" s="21"/>
      <c r="JJ102" s="21"/>
      <c r="JK102" s="21"/>
      <c r="JL102" s="21"/>
      <c r="JM102" s="21"/>
      <c r="JN102" s="21"/>
      <c r="JO102" s="21"/>
      <c r="JP102" s="21"/>
      <c r="JQ102" s="21"/>
      <c r="JR102" s="21"/>
      <c r="JS102" s="21"/>
      <c r="JT102" s="21"/>
      <c r="JU102" s="21"/>
      <c r="JV102" s="21"/>
      <c r="JW102" s="21"/>
      <c r="JX102" s="21"/>
      <c r="JY102" s="21"/>
      <c r="JZ102" s="21"/>
      <c r="KA102" s="21"/>
      <c r="KB102" s="21"/>
      <c r="KC102" s="21"/>
      <c r="KD102" s="21"/>
      <c r="KE102" s="21"/>
      <c r="KF102" s="21"/>
      <c r="KG102" s="21"/>
      <c r="KH102" s="21"/>
      <c r="KI102" s="21"/>
      <c r="KJ102" s="21"/>
      <c r="KK102" s="21"/>
      <c r="KL102" s="21"/>
      <c r="KM102" s="21"/>
      <c r="KN102" s="21"/>
      <c r="KO102" s="21"/>
      <c r="KP102" s="21"/>
      <c r="KQ102" s="21"/>
      <c r="KR102" s="21"/>
      <c r="KS102" s="21"/>
      <c r="KT102" s="21"/>
      <c r="KU102" s="21"/>
      <c r="KV102" s="21"/>
      <c r="KW102" s="21"/>
      <c r="KX102" s="21"/>
      <c r="KY102" s="21"/>
      <c r="KZ102" s="21"/>
      <c r="LA102" s="21"/>
      <c r="LB102" s="21"/>
      <c r="LC102" s="21"/>
      <c r="LD102" s="21"/>
      <c r="LE102" s="21"/>
      <c r="LF102" s="21"/>
      <c r="LG102" s="21"/>
      <c r="LH102" s="21"/>
      <c r="LI102" s="21"/>
      <c r="LJ102" s="21"/>
      <c r="LK102" s="21"/>
      <c r="LL102" s="21"/>
      <c r="LM102" s="21"/>
      <c r="LN102" s="21"/>
      <c r="LO102" s="21"/>
      <c r="LP102" s="21"/>
      <c r="LQ102" s="21"/>
      <c r="LR102" s="21"/>
      <c r="LS102" s="21"/>
      <c r="LT102" s="21"/>
      <c r="LU102" s="21"/>
      <c r="LV102" s="21"/>
      <c r="LW102" s="21"/>
      <c r="LX102" s="21"/>
      <c r="LY102" s="21"/>
      <c r="LZ102" s="21"/>
      <c r="MA102" s="21"/>
      <c r="MB102" s="21"/>
      <c r="MC102" s="21"/>
      <c r="MD102" s="21"/>
      <c r="ME102" s="21"/>
      <c r="MF102" s="21"/>
      <c r="MG102" s="21"/>
      <c r="MH102" s="21"/>
      <c r="MI102" s="21"/>
      <c r="MJ102" s="21"/>
      <c r="MK102" s="21"/>
      <c r="ML102" s="21"/>
      <c r="MM102" s="21"/>
      <c r="MN102" s="21"/>
      <c r="MO102" s="21"/>
      <c r="MP102" s="21"/>
      <c r="MQ102" s="21"/>
      <c r="MR102" s="21"/>
      <c r="MS102" s="21"/>
      <c r="MT102" s="21"/>
      <c r="MU102" s="21"/>
      <c r="MV102" s="21"/>
      <c r="MW102" s="21"/>
      <c r="MX102" s="21"/>
      <c r="MY102" s="21"/>
      <c r="MZ102" s="21"/>
      <c r="NA102" s="21"/>
      <c r="NB102" s="21"/>
      <c r="NC102" s="21"/>
      <c r="ND102" s="21"/>
      <c r="NE102" s="21"/>
      <c r="NF102" s="21"/>
      <c r="NG102" s="21"/>
      <c r="NH102" s="21"/>
      <c r="NI102" s="21"/>
      <c r="NJ102" s="21"/>
      <c r="NK102" s="21"/>
      <c r="NL102" s="21"/>
      <c r="NM102" s="21"/>
      <c r="NN102" s="21"/>
      <c r="NO102" s="21"/>
      <c r="NP102" s="21"/>
      <c r="NQ102" s="21"/>
      <c r="NR102" s="21"/>
      <c r="NS102" s="21"/>
      <c r="NT102" s="21"/>
      <c r="NU102" s="21"/>
      <c r="NV102" s="21"/>
      <c r="NW102" s="21"/>
      <c r="NX102" s="21"/>
      <c r="NY102" s="21"/>
      <c r="NZ102" s="21"/>
      <c r="OA102" s="21"/>
      <c r="OB102" s="21"/>
      <c r="OC102" s="21"/>
      <c r="OD102" s="21"/>
      <c r="OE102" s="21"/>
      <c r="OF102" s="21"/>
      <c r="OG102" s="21"/>
      <c r="OH102" s="21"/>
      <c r="OI102" s="21"/>
      <c r="OJ102" s="21"/>
      <c r="OK102" s="21"/>
      <c r="OL102" s="21"/>
      <c r="OM102" s="21"/>
      <c r="ON102" s="21"/>
      <c r="OO102" s="21"/>
      <c r="OP102" s="21"/>
      <c r="OQ102" s="21"/>
      <c r="OR102" s="21"/>
      <c r="OS102" s="21"/>
      <c r="OT102" s="21"/>
      <c r="OU102" s="21"/>
      <c r="OV102" s="21"/>
      <c r="OW102" s="21"/>
      <c r="OX102" s="21"/>
      <c r="OY102" s="21"/>
      <c r="OZ102" s="21"/>
      <c r="PA102" s="21"/>
      <c r="PB102" s="21"/>
      <c r="PC102" s="21"/>
      <c r="PD102" s="21"/>
      <c r="PE102" s="21"/>
      <c r="PF102" s="21"/>
      <c r="PG102" s="21"/>
      <c r="PH102" s="21"/>
      <c r="PI102" s="21"/>
      <c r="PJ102" s="21"/>
      <c r="PK102" s="21"/>
      <c r="PL102" s="21"/>
      <c r="PM102" s="21"/>
      <c r="PN102" s="21"/>
      <c r="PO102" s="21"/>
      <c r="PP102" s="21"/>
      <c r="PQ102" s="21"/>
      <c r="PR102" s="21"/>
      <c r="PS102" s="21"/>
      <c r="PT102" s="21"/>
      <c r="PU102" s="21"/>
      <c r="PV102" s="21"/>
      <c r="PW102" s="21"/>
      <c r="PX102" s="21"/>
      <c r="PY102" s="21"/>
      <c r="PZ102" s="21"/>
      <c r="QA102" s="21"/>
      <c r="QB102" s="21"/>
      <c r="QC102" s="21"/>
      <c r="QD102" s="21"/>
      <c r="QE102" s="21"/>
      <c r="QF102" s="21"/>
      <c r="QG102" s="21"/>
      <c r="QH102" s="21"/>
      <c r="QI102" s="21"/>
      <c r="QJ102" s="21"/>
      <c r="QK102" s="21"/>
      <c r="QL102" s="21"/>
      <c r="QM102" s="21"/>
      <c r="QN102" s="21"/>
      <c r="QO102" s="21"/>
      <c r="QP102" s="21"/>
      <c r="QQ102" s="21"/>
      <c r="QR102" s="21"/>
      <c r="QS102" s="21"/>
      <c r="QT102" s="21"/>
      <c r="QU102" s="21"/>
      <c r="QV102" s="21"/>
      <c r="QW102" s="21"/>
      <c r="QX102" s="21"/>
      <c r="QY102" s="21"/>
      <c r="QZ102" s="21"/>
      <c r="RA102" s="21"/>
      <c r="RB102" s="21"/>
      <c r="RC102" s="21"/>
      <c r="RD102" s="21"/>
      <c r="RE102" s="21"/>
      <c r="RF102" s="21"/>
      <c r="RG102" s="21"/>
      <c r="RH102" s="21"/>
      <c r="RI102" s="21"/>
      <c r="RJ102" s="21"/>
      <c r="RK102" s="21"/>
      <c r="RL102" s="21"/>
      <c r="RM102" s="21"/>
      <c r="RN102" s="21"/>
      <c r="RO102" s="21"/>
      <c r="RP102" s="21"/>
      <c r="RQ102" s="21"/>
      <c r="RR102" s="21"/>
      <c r="RS102" s="21"/>
      <c r="RT102" s="21"/>
      <c r="RU102" s="21"/>
      <c r="RV102" s="21"/>
      <c r="RW102" s="21"/>
      <c r="RX102" s="21"/>
      <c r="RY102" s="21"/>
      <c r="RZ102" s="21"/>
      <c r="SA102" s="21"/>
      <c r="SB102" s="21"/>
      <c r="SC102" s="21"/>
      <c r="SD102" s="21"/>
      <c r="SE102" s="21"/>
      <c r="SF102" s="21"/>
      <c r="SG102" s="21"/>
      <c r="SH102" s="21"/>
      <c r="SI102" s="21"/>
      <c r="SJ102" s="21"/>
      <c r="SK102" s="21"/>
      <c r="SL102" s="21"/>
      <c r="SM102" s="21"/>
      <c r="SN102" s="21"/>
    </row>
    <row r="103" spans="1:508" s="22" customFormat="1" ht="42.75" customHeight="1" x14ac:dyDescent="0.25">
      <c r="A103" s="69"/>
      <c r="B103" s="69"/>
      <c r="C103" s="69"/>
      <c r="D103" s="123" t="s">
        <v>386</v>
      </c>
      <c r="E103" s="204">
        <v>22079600</v>
      </c>
      <c r="F103" s="84">
        <v>18098000</v>
      </c>
      <c r="G103" s="84"/>
      <c r="H103" s="204">
        <v>4256399.3899999997</v>
      </c>
      <c r="I103" s="204">
        <v>3492210.94</v>
      </c>
      <c r="J103" s="204"/>
      <c r="K103" s="197">
        <f t="shared" si="39"/>
        <v>19.277520380803999</v>
      </c>
      <c r="L103" s="204"/>
      <c r="M103" s="84"/>
      <c r="N103" s="84"/>
      <c r="O103" s="84"/>
      <c r="P103" s="84"/>
      <c r="Q103" s="84"/>
      <c r="R103" s="218">
        <f t="shared" si="38"/>
        <v>0</v>
      </c>
      <c r="S103" s="218"/>
      <c r="T103" s="218"/>
      <c r="U103" s="218"/>
      <c r="V103" s="218"/>
      <c r="W103" s="218"/>
      <c r="X103" s="168"/>
      <c r="Y103" s="218">
        <f t="shared" si="41"/>
        <v>4256399.3899999997</v>
      </c>
      <c r="Z103" s="231">
        <v>13</v>
      </c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27"/>
      <c r="IT103" s="27"/>
      <c r="IU103" s="27"/>
      <c r="IV103" s="27"/>
      <c r="IW103" s="27"/>
      <c r="IX103" s="27"/>
      <c r="IY103" s="27"/>
      <c r="IZ103" s="27"/>
      <c r="JA103" s="27"/>
      <c r="JB103" s="27"/>
      <c r="JC103" s="27"/>
      <c r="JD103" s="27"/>
      <c r="JE103" s="27"/>
      <c r="JF103" s="27"/>
      <c r="JG103" s="27"/>
      <c r="JH103" s="27"/>
      <c r="JI103" s="27"/>
      <c r="JJ103" s="27"/>
      <c r="JK103" s="27"/>
      <c r="JL103" s="27"/>
      <c r="JM103" s="27"/>
      <c r="JN103" s="27"/>
      <c r="JO103" s="27"/>
      <c r="JP103" s="27"/>
      <c r="JQ103" s="27"/>
      <c r="JR103" s="27"/>
      <c r="JS103" s="27"/>
      <c r="JT103" s="27"/>
      <c r="JU103" s="27"/>
      <c r="JV103" s="27"/>
      <c r="JW103" s="27"/>
      <c r="JX103" s="27"/>
      <c r="JY103" s="27"/>
      <c r="JZ103" s="27"/>
      <c r="KA103" s="27"/>
      <c r="KB103" s="27"/>
      <c r="KC103" s="27"/>
      <c r="KD103" s="27"/>
      <c r="KE103" s="27"/>
      <c r="KF103" s="27"/>
      <c r="KG103" s="27"/>
      <c r="KH103" s="27"/>
      <c r="KI103" s="27"/>
      <c r="KJ103" s="27"/>
      <c r="KK103" s="27"/>
      <c r="KL103" s="27"/>
      <c r="KM103" s="27"/>
      <c r="KN103" s="27"/>
      <c r="KO103" s="27"/>
      <c r="KP103" s="27"/>
      <c r="KQ103" s="27"/>
      <c r="KR103" s="27"/>
      <c r="KS103" s="27"/>
      <c r="KT103" s="27"/>
      <c r="KU103" s="27"/>
      <c r="KV103" s="27"/>
      <c r="KW103" s="27"/>
      <c r="KX103" s="27"/>
      <c r="KY103" s="27"/>
      <c r="KZ103" s="27"/>
      <c r="LA103" s="27"/>
      <c r="LB103" s="27"/>
      <c r="LC103" s="27"/>
      <c r="LD103" s="27"/>
      <c r="LE103" s="27"/>
      <c r="LF103" s="27"/>
      <c r="LG103" s="27"/>
      <c r="LH103" s="27"/>
      <c r="LI103" s="27"/>
      <c r="LJ103" s="27"/>
      <c r="LK103" s="27"/>
      <c r="LL103" s="27"/>
      <c r="LM103" s="27"/>
      <c r="LN103" s="27"/>
      <c r="LO103" s="27"/>
      <c r="LP103" s="27"/>
      <c r="LQ103" s="27"/>
      <c r="LR103" s="27"/>
      <c r="LS103" s="27"/>
      <c r="LT103" s="27"/>
      <c r="LU103" s="27"/>
      <c r="LV103" s="27"/>
      <c r="LW103" s="27"/>
      <c r="LX103" s="27"/>
      <c r="LY103" s="27"/>
      <c r="LZ103" s="27"/>
      <c r="MA103" s="27"/>
      <c r="MB103" s="27"/>
      <c r="MC103" s="27"/>
      <c r="MD103" s="27"/>
      <c r="ME103" s="27"/>
      <c r="MF103" s="27"/>
      <c r="MG103" s="27"/>
      <c r="MH103" s="27"/>
      <c r="MI103" s="27"/>
      <c r="MJ103" s="27"/>
      <c r="MK103" s="27"/>
      <c r="ML103" s="27"/>
      <c r="MM103" s="27"/>
      <c r="MN103" s="27"/>
      <c r="MO103" s="27"/>
      <c r="MP103" s="27"/>
      <c r="MQ103" s="27"/>
      <c r="MR103" s="27"/>
      <c r="MS103" s="27"/>
      <c r="MT103" s="27"/>
      <c r="MU103" s="27"/>
      <c r="MV103" s="27"/>
      <c r="MW103" s="27"/>
      <c r="MX103" s="27"/>
      <c r="MY103" s="27"/>
      <c r="MZ103" s="27"/>
      <c r="NA103" s="27"/>
      <c r="NB103" s="27"/>
      <c r="NC103" s="27"/>
      <c r="ND103" s="27"/>
      <c r="NE103" s="27"/>
      <c r="NF103" s="27"/>
      <c r="NG103" s="27"/>
      <c r="NH103" s="27"/>
      <c r="NI103" s="27"/>
      <c r="NJ103" s="27"/>
      <c r="NK103" s="27"/>
      <c r="NL103" s="27"/>
      <c r="NM103" s="27"/>
      <c r="NN103" s="27"/>
      <c r="NO103" s="27"/>
      <c r="NP103" s="27"/>
      <c r="NQ103" s="27"/>
      <c r="NR103" s="27"/>
      <c r="NS103" s="27"/>
      <c r="NT103" s="27"/>
      <c r="NU103" s="27"/>
      <c r="NV103" s="27"/>
      <c r="NW103" s="27"/>
      <c r="NX103" s="27"/>
      <c r="NY103" s="27"/>
      <c r="NZ103" s="27"/>
      <c r="OA103" s="27"/>
      <c r="OB103" s="27"/>
      <c r="OC103" s="27"/>
      <c r="OD103" s="27"/>
      <c r="OE103" s="27"/>
      <c r="OF103" s="27"/>
      <c r="OG103" s="27"/>
      <c r="OH103" s="27"/>
      <c r="OI103" s="27"/>
      <c r="OJ103" s="27"/>
      <c r="OK103" s="27"/>
      <c r="OL103" s="27"/>
      <c r="OM103" s="27"/>
      <c r="ON103" s="27"/>
      <c r="OO103" s="27"/>
      <c r="OP103" s="27"/>
      <c r="OQ103" s="27"/>
      <c r="OR103" s="27"/>
      <c r="OS103" s="27"/>
      <c r="OT103" s="27"/>
      <c r="OU103" s="27"/>
      <c r="OV103" s="27"/>
      <c r="OW103" s="27"/>
      <c r="OX103" s="27"/>
      <c r="OY103" s="27"/>
      <c r="OZ103" s="27"/>
      <c r="PA103" s="27"/>
      <c r="PB103" s="27"/>
      <c r="PC103" s="27"/>
      <c r="PD103" s="27"/>
      <c r="PE103" s="27"/>
      <c r="PF103" s="27"/>
      <c r="PG103" s="27"/>
      <c r="PH103" s="27"/>
      <c r="PI103" s="27"/>
      <c r="PJ103" s="27"/>
      <c r="PK103" s="27"/>
      <c r="PL103" s="27"/>
      <c r="PM103" s="27"/>
      <c r="PN103" s="27"/>
      <c r="PO103" s="27"/>
      <c r="PP103" s="27"/>
      <c r="PQ103" s="27"/>
      <c r="PR103" s="27"/>
      <c r="PS103" s="27"/>
      <c r="PT103" s="27"/>
      <c r="PU103" s="27"/>
      <c r="PV103" s="27"/>
      <c r="PW103" s="27"/>
      <c r="PX103" s="27"/>
      <c r="PY103" s="27"/>
      <c r="PZ103" s="27"/>
      <c r="QA103" s="27"/>
      <c r="QB103" s="27"/>
      <c r="QC103" s="27"/>
      <c r="QD103" s="27"/>
      <c r="QE103" s="27"/>
      <c r="QF103" s="27"/>
      <c r="QG103" s="27"/>
      <c r="QH103" s="27"/>
      <c r="QI103" s="27"/>
      <c r="QJ103" s="27"/>
      <c r="QK103" s="27"/>
      <c r="QL103" s="27"/>
      <c r="QM103" s="27"/>
      <c r="QN103" s="27"/>
      <c r="QO103" s="27"/>
      <c r="QP103" s="27"/>
      <c r="QQ103" s="27"/>
      <c r="QR103" s="27"/>
      <c r="QS103" s="27"/>
      <c r="QT103" s="27"/>
      <c r="QU103" s="27"/>
      <c r="QV103" s="27"/>
      <c r="QW103" s="27"/>
      <c r="QX103" s="27"/>
      <c r="QY103" s="27"/>
      <c r="QZ103" s="27"/>
      <c r="RA103" s="27"/>
      <c r="RB103" s="27"/>
      <c r="RC103" s="27"/>
      <c r="RD103" s="27"/>
      <c r="RE103" s="27"/>
      <c r="RF103" s="27"/>
      <c r="RG103" s="27"/>
      <c r="RH103" s="27"/>
      <c r="RI103" s="27"/>
      <c r="RJ103" s="27"/>
      <c r="RK103" s="27"/>
      <c r="RL103" s="27"/>
      <c r="RM103" s="27"/>
      <c r="RN103" s="27"/>
      <c r="RO103" s="27"/>
      <c r="RP103" s="27"/>
      <c r="RQ103" s="27"/>
      <c r="RR103" s="27"/>
      <c r="RS103" s="27"/>
      <c r="RT103" s="27"/>
      <c r="RU103" s="27"/>
      <c r="RV103" s="27"/>
      <c r="RW103" s="27"/>
      <c r="RX103" s="27"/>
      <c r="RY103" s="27"/>
      <c r="RZ103" s="27"/>
      <c r="SA103" s="27"/>
      <c r="SB103" s="27"/>
      <c r="SC103" s="27"/>
      <c r="SD103" s="27"/>
      <c r="SE103" s="27"/>
      <c r="SF103" s="27"/>
      <c r="SG103" s="27"/>
      <c r="SH103" s="27"/>
      <c r="SI103" s="27"/>
      <c r="SJ103" s="27"/>
      <c r="SK103" s="27"/>
      <c r="SL103" s="27"/>
      <c r="SM103" s="27"/>
      <c r="SN103" s="27"/>
    </row>
    <row r="104" spans="1:508" s="20" customFormat="1" ht="31.5" x14ac:dyDescent="0.25">
      <c r="A104" s="54" t="s">
        <v>470</v>
      </c>
      <c r="B104" s="54" t="s">
        <v>471</v>
      </c>
      <c r="C104" s="54" t="s">
        <v>58</v>
      </c>
      <c r="D104" s="79" t="s">
        <v>502</v>
      </c>
      <c r="E104" s="203">
        <v>12697300</v>
      </c>
      <c r="F104" s="83">
        <v>8889800</v>
      </c>
      <c r="G104" s="83">
        <v>1168000</v>
      </c>
      <c r="H104" s="203">
        <v>2949080.72</v>
      </c>
      <c r="I104" s="203">
        <v>2131740.61</v>
      </c>
      <c r="J104" s="203">
        <v>267979.73</v>
      </c>
      <c r="K104" s="196">
        <f t="shared" si="39"/>
        <v>23.226045852267806</v>
      </c>
      <c r="L104" s="203">
        <f t="shared" si="37"/>
        <v>0</v>
      </c>
      <c r="M104" s="83"/>
      <c r="N104" s="83"/>
      <c r="O104" s="83"/>
      <c r="P104" s="83"/>
      <c r="Q104" s="83"/>
      <c r="R104" s="216">
        <f>T104+W104</f>
        <v>78482.2</v>
      </c>
      <c r="S104" s="216"/>
      <c r="T104" s="216">
        <v>78482.2</v>
      </c>
      <c r="U104" s="216"/>
      <c r="V104" s="216"/>
      <c r="W104" s="216"/>
      <c r="X104" s="168"/>
      <c r="Y104" s="216">
        <f t="shared" si="41"/>
        <v>3027562.9200000004</v>
      </c>
      <c r="Z104" s="23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  <c r="IW104" s="21"/>
      <c r="IX104" s="21"/>
      <c r="IY104" s="21"/>
      <c r="IZ104" s="21"/>
      <c r="JA104" s="21"/>
      <c r="JB104" s="21"/>
      <c r="JC104" s="21"/>
      <c r="JD104" s="21"/>
      <c r="JE104" s="21"/>
      <c r="JF104" s="21"/>
      <c r="JG104" s="21"/>
      <c r="JH104" s="21"/>
      <c r="JI104" s="21"/>
      <c r="JJ104" s="21"/>
      <c r="JK104" s="21"/>
      <c r="JL104" s="21"/>
      <c r="JM104" s="21"/>
      <c r="JN104" s="21"/>
      <c r="JO104" s="21"/>
      <c r="JP104" s="21"/>
      <c r="JQ104" s="21"/>
      <c r="JR104" s="21"/>
      <c r="JS104" s="21"/>
      <c r="JT104" s="21"/>
      <c r="JU104" s="21"/>
      <c r="JV104" s="21"/>
      <c r="JW104" s="21"/>
      <c r="JX104" s="21"/>
      <c r="JY104" s="21"/>
      <c r="JZ104" s="21"/>
      <c r="KA104" s="21"/>
      <c r="KB104" s="21"/>
      <c r="KC104" s="21"/>
      <c r="KD104" s="21"/>
      <c r="KE104" s="21"/>
      <c r="KF104" s="21"/>
      <c r="KG104" s="21"/>
      <c r="KH104" s="21"/>
      <c r="KI104" s="21"/>
      <c r="KJ104" s="21"/>
      <c r="KK104" s="21"/>
      <c r="KL104" s="21"/>
      <c r="KM104" s="21"/>
      <c r="KN104" s="21"/>
      <c r="KO104" s="21"/>
      <c r="KP104" s="21"/>
      <c r="KQ104" s="21"/>
      <c r="KR104" s="21"/>
      <c r="KS104" s="21"/>
      <c r="KT104" s="21"/>
      <c r="KU104" s="21"/>
      <c r="KV104" s="21"/>
      <c r="KW104" s="21"/>
      <c r="KX104" s="21"/>
      <c r="KY104" s="21"/>
      <c r="KZ104" s="21"/>
      <c r="LA104" s="21"/>
      <c r="LB104" s="21"/>
      <c r="LC104" s="21"/>
      <c r="LD104" s="21"/>
      <c r="LE104" s="21"/>
      <c r="LF104" s="21"/>
      <c r="LG104" s="21"/>
      <c r="LH104" s="21"/>
      <c r="LI104" s="21"/>
      <c r="LJ104" s="21"/>
      <c r="LK104" s="21"/>
      <c r="LL104" s="21"/>
      <c r="LM104" s="21"/>
      <c r="LN104" s="21"/>
      <c r="LO104" s="21"/>
      <c r="LP104" s="21"/>
      <c r="LQ104" s="21"/>
      <c r="LR104" s="21"/>
      <c r="LS104" s="21"/>
      <c r="LT104" s="21"/>
      <c r="LU104" s="21"/>
      <c r="LV104" s="21"/>
      <c r="LW104" s="21"/>
      <c r="LX104" s="21"/>
      <c r="LY104" s="21"/>
      <c r="LZ104" s="21"/>
      <c r="MA104" s="21"/>
      <c r="MB104" s="21"/>
      <c r="MC104" s="21"/>
      <c r="MD104" s="21"/>
      <c r="ME104" s="21"/>
      <c r="MF104" s="21"/>
      <c r="MG104" s="21"/>
      <c r="MH104" s="21"/>
      <c r="MI104" s="21"/>
      <c r="MJ104" s="21"/>
      <c r="MK104" s="21"/>
      <c r="ML104" s="21"/>
      <c r="MM104" s="21"/>
      <c r="MN104" s="21"/>
      <c r="MO104" s="21"/>
      <c r="MP104" s="21"/>
      <c r="MQ104" s="21"/>
      <c r="MR104" s="21"/>
      <c r="MS104" s="21"/>
      <c r="MT104" s="21"/>
      <c r="MU104" s="21"/>
      <c r="MV104" s="21"/>
      <c r="MW104" s="21"/>
      <c r="MX104" s="21"/>
      <c r="MY104" s="21"/>
      <c r="MZ104" s="21"/>
      <c r="NA104" s="21"/>
      <c r="NB104" s="21"/>
      <c r="NC104" s="21"/>
      <c r="ND104" s="21"/>
      <c r="NE104" s="21"/>
      <c r="NF104" s="21"/>
      <c r="NG104" s="21"/>
      <c r="NH104" s="21"/>
      <c r="NI104" s="21"/>
      <c r="NJ104" s="21"/>
      <c r="NK104" s="21"/>
      <c r="NL104" s="21"/>
      <c r="NM104" s="21"/>
      <c r="NN104" s="21"/>
      <c r="NO104" s="21"/>
      <c r="NP104" s="21"/>
      <c r="NQ104" s="21"/>
      <c r="NR104" s="21"/>
      <c r="NS104" s="21"/>
      <c r="NT104" s="21"/>
      <c r="NU104" s="21"/>
      <c r="NV104" s="21"/>
      <c r="NW104" s="21"/>
      <c r="NX104" s="21"/>
      <c r="NY104" s="21"/>
      <c r="NZ104" s="21"/>
      <c r="OA104" s="21"/>
      <c r="OB104" s="21"/>
      <c r="OC104" s="21"/>
      <c r="OD104" s="21"/>
      <c r="OE104" s="21"/>
      <c r="OF104" s="21"/>
      <c r="OG104" s="21"/>
      <c r="OH104" s="21"/>
      <c r="OI104" s="21"/>
      <c r="OJ104" s="21"/>
      <c r="OK104" s="21"/>
      <c r="OL104" s="21"/>
      <c r="OM104" s="21"/>
      <c r="ON104" s="21"/>
      <c r="OO104" s="21"/>
      <c r="OP104" s="21"/>
      <c r="OQ104" s="21"/>
      <c r="OR104" s="21"/>
      <c r="OS104" s="21"/>
      <c r="OT104" s="21"/>
      <c r="OU104" s="21"/>
      <c r="OV104" s="21"/>
      <c r="OW104" s="21"/>
      <c r="OX104" s="21"/>
      <c r="OY104" s="21"/>
      <c r="OZ104" s="21"/>
      <c r="PA104" s="21"/>
      <c r="PB104" s="21"/>
      <c r="PC104" s="21"/>
      <c r="PD104" s="21"/>
      <c r="PE104" s="21"/>
      <c r="PF104" s="21"/>
      <c r="PG104" s="21"/>
      <c r="PH104" s="21"/>
      <c r="PI104" s="21"/>
      <c r="PJ104" s="21"/>
      <c r="PK104" s="21"/>
      <c r="PL104" s="21"/>
      <c r="PM104" s="21"/>
      <c r="PN104" s="21"/>
      <c r="PO104" s="21"/>
      <c r="PP104" s="21"/>
      <c r="PQ104" s="21"/>
      <c r="PR104" s="21"/>
      <c r="PS104" s="21"/>
      <c r="PT104" s="21"/>
      <c r="PU104" s="21"/>
      <c r="PV104" s="21"/>
      <c r="PW104" s="21"/>
      <c r="PX104" s="21"/>
      <c r="PY104" s="21"/>
      <c r="PZ104" s="21"/>
      <c r="QA104" s="21"/>
      <c r="QB104" s="21"/>
      <c r="QC104" s="21"/>
      <c r="QD104" s="21"/>
      <c r="QE104" s="21"/>
      <c r="QF104" s="21"/>
      <c r="QG104" s="21"/>
      <c r="QH104" s="21"/>
      <c r="QI104" s="21"/>
      <c r="QJ104" s="21"/>
      <c r="QK104" s="21"/>
      <c r="QL104" s="21"/>
      <c r="QM104" s="21"/>
      <c r="QN104" s="21"/>
      <c r="QO104" s="21"/>
      <c r="QP104" s="21"/>
      <c r="QQ104" s="21"/>
      <c r="QR104" s="21"/>
      <c r="QS104" s="21"/>
      <c r="QT104" s="21"/>
      <c r="QU104" s="21"/>
      <c r="QV104" s="21"/>
      <c r="QW104" s="21"/>
      <c r="QX104" s="21"/>
      <c r="QY104" s="21"/>
      <c r="QZ104" s="21"/>
      <c r="RA104" s="21"/>
      <c r="RB104" s="21"/>
      <c r="RC104" s="21"/>
      <c r="RD104" s="21"/>
      <c r="RE104" s="21"/>
      <c r="RF104" s="21"/>
      <c r="RG104" s="21"/>
      <c r="RH104" s="21"/>
      <c r="RI104" s="21"/>
      <c r="RJ104" s="21"/>
      <c r="RK104" s="21"/>
      <c r="RL104" s="21"/>
      <c r="RM104" s="21"/>
      <c r="RN104" s="21"/>
      <c r="RO104" s="21"/>
      <c r="RP104" s="21"/>
      <c r="RQ104" s="21"/>
      <c r="RR104" s="21"/>
      <c r="RS104" s="21"/>
      <c r="RT104" s="21"/>
      <c r="RU104" s="21"/>
      <c r="RV104" s="21"/>
      <c r="RW104" s="21"/>
      <c r="RX104" s="21"/>
      <c r="RY104" s="21"/>
      <c r="RZ104" s="21"/>
      <c r="SA104" s="21"/>
      <c r="SB104" s="21"/>
      <c r="SC104" s="21"/>
      <c r="SD104" s="21"/>
      <c r="SE104" s="21"/>
      <c r="SF104" s="21"/>
      <c r="SG104" s="21"/>
      <c r="SH104" s="21"/>
      <c r="SI104" s="21"/>
      <c r="SJ104" s="21"/>
      <c r="SK104" s="21"/>
      <c r="SL104" s="21"/>
      <c r="SM104" s="21"/>
      <c r="SN104" s="21"/>
    </row>
    <row r="105" spans="1:508" s="20" customFormat="1" ht="18" customHeight="1" x14ac:dyDescent="0.25">
      <c r="A105" s="54" t="s">
        <v>472</v>
      </c>
      <c r="B105" s="54" t="s">
        <v>473</v>
      </c>
      <c r="C105" s="54" t="s">
        <v>58</v>
      </c>
      <c r="D105" s="79" t="s">
        <v>280</v>
      </c>
      <c r="E105" s="203">
        <v>119000</v>
      </c>
      <c r="F105" s="83"/>
      <c r="G105" s="83"/>
      <c r="H105" s="203">
        <v>27000</v>
      </c>
      <c r="I105" s="203"/>
      <c r="J105" s="203"/>
      <c r="K105" s="196">
        <f t="shared" si="39"/>
        <v>22.689075630252102</v>
      </c>
      <c r="L105" s="203">
        <f t="shared" si="37"/>
        <v>0</v>
      </c>
      <c r="M105" s="83"/>
      <c r="N105" s="83"/>
      <c r="O105" s="83"/>
      <c r="P105" s="83"/>
      <c r="Q105" s="83"/>
      <c r="R105" s="216">
        <f t="shared" si="38"/>
        <v>0</v>
      </c>
      <c r="S105" s="216"/>
      <c r="T105" s="216"/>
      <c r="U105" s="216"/>
      <c r="V105" s="216"/>
      <c r="W105" s="216"/>
      <c r="X105" s="168"/>
      <c r="Y105" s="216">
        <f t="shared" si="41"/>
        <v>27000</v>
      </c>
      <c r="Z105" s="23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  <c r="IW105" s="21"/>
      <c r="IX105" s="21"/>
      <c r="IY105" s="21"/>
      <c r="IZ105" s="21"/>
      <c r="JA105" s="21"/>
      <c r="JB105" s="21"/>
      <c r="JC105" s="21"/>
      <c r="JD105" s="21"/>
      <c r="JE105" s="21"/>
      <c r="JF105" s="21"/>
      <c r="JG105" s="21"/>
      <c r="JH105" s="21"/>
      <c r="JI105" s="21"/>
      <c r="JJ105" s="21"/>
      <c r="JK105" s="21"/>
      <c r="JL105" s="21"/>
      <c r="JM105" s="21"/>
      <c r="JN105" s="21"/>
      <c r="JO105" s="21"/>
      <c r="JP105" s="21"/>
      <c r="JQ105" s="21"/>
      <c r="JR105" s="21"/>
      <c r="JS105" s="21"/>
      <c r="JT105" s="21"/>
      <c r="JU105" s="21"/>
      <c r="JV105" s="21"/>
      <c r="JW105" s="21"/>
      <c r="JX105" s="21"/>
      <c r="JY105" s="21"/>
      <c r="JZ105" s="21"/>
      <c r="KA105" s="21"/>
      <c r="KB105" s="21"/>
      <c r="KC105" s="21"/>
      <c r="KD105" s="21"/>
      <c r="KE105" s="21"/>
      <c r="KF105" s="21"/>
      <c r="KG105" s="21"/>
      <c r="KH105" s="21"/>
      <c r="KI105" s="21"/>
      <c r="KJ105" s="21"/>
      <c r="KK105" s="21"/>
      <c r="KL105" s="21"/>
      <c r="KM105" s="21"/>
      <c r="KN105" s="21"/>
      <c r="KO105" s="21"/>
      <c r="KP105" s="21"/>
      <c r="KQ105" s="21"/>
      <c r="KR105" s="21"/>
      <c r="KS105" s="21"/>
      <c r="KT105" s="21"/>
      <c r="KU105" s="21"/>
      <c r="KV105" s="21"/>
      <c r="KW105" s="21"/>
      <c r="KX105" s="21"/>
      <c r="KY105" s="21"/>
      <c r="KZ105" s="21"/>
      <c r="LA105" s="21"/>
      <c r="LB105" s="21"/>
      <c r="LC105" s="21"/>
      <c r="LD105" s="21"/>
      <c r="LE105" s="21"/>
      <c r="LF105" s="21"/>
      <c r="LG105" s="21"/>
      <c r="LH105" s="21"/>
      <c r="LI105" s="21"/>
      <c r="LJ105" s="21"/>
      <c r="LK105" s="21"/>
      <c r="LL105" s="21"/>
      <c r="LM105" s="21"/>
      <c r="LN105" s="21"/>
      <c r="LO105" s="21"/>
      <c r="LP105" s="21"/>
      <c r="LQ105" s="21"/>
      <c r="LR105" s="21"/>
      <c r="LS105" s="21"/>
      <c r="LT105" s="21"/>
      <c r="LU105" s="21"/>
      <c r="LV105" s="21"/>
      <c r="LW105" s="21"/>
      <c r="LX105" s="21"/>
      <c r="LY105" s="21"/>
      <c r="LZ105" s="21"/>
      <c r="MA105" s="21"/>
      <c r="MB105" s="21"/>
      <c r="MC105" s="21"/>
      <c r="MD105" s="21"/>
      <c r="ME105" s="21"/>
      <c r="MF105" s="21"/>
      <c r="MG105" s="21"/>
      <c r="MH105" s="21"/>
      <c r="MI105" s="21"/>
      <c r="MJ105" s="21"/>
      <c r="MK105" s="21"/>
      <c r="ML105" s="21"/>
      <c r="MM105" s="21"/>
      <c r="MN105" s="21"/>
      <c r="MO105" s="21"/>
      <c r="MP105" s="21"/>
      <c r="MQ105" s="21"/>
      <c r="MR105" s="21"/>
      <c r="MS105" s="21"/>
      <c r="MT105" s="21"/>
      <c r="MU105" s="21"/>
      <c r="MV105" s="21"/>
      <c r="MW105" s="21"/>
      <c r="MX105" s="21"/>
      <c r="MY105" s="21"/>
      <c r="MZ105" s="21"/>
      <c r="NA105" s="21"/>
      <c r="NB105" s="21"/>
      <c r="NC105" s="21"/>
      <c r="ND105" s="21"/>
      <c r="NE105" s="21"/>
      <c r="NF105" s="21"/>
      <c r="NG105" s="21"/>
      <c r="NH105" s="21"/>
      <c r="NI105" s="21"/>
      <c r="NJ105" s="21"/>
      <c r="NK105" s="21"/>
      <c r="NL105" s="21"/>
      <c r="NM105" s="21"/>
      <c r="NN105" s="21"/>
      <c r="NO105" s="21"/>
      <c r="NP105" s="21"/>
      <c r="NQ105" s="21"/>
      <c r="NR105" s="21"/>
      <c r="NS105" s="21"/>
      <c r="NT105" s="21"/>
      <c r="NU105" s="21"/>
      <c r="NV105" s="21"/>
      <c r="NW105" s="21"/>
      <c r="NX105" s="21"/>
      <c r="NY105" s="21"/>
      <c r="NZ105" s="21"/>
      <c r="OA105" s="21"/>
      <c r="OB105" s="21"/>
      <c r="OC105" s="21"/>
      <c r="OD105" s="21"/>
      <c r="OE105" s="21"/>
      <c r="OF105" s="21"/>
      <c r="OG105" s="21"/>
      <c r="OH105" s="21"/>
      <c r="OI105" s="21"/>
      <c r="OJ105" s="21"/>
      <c r="OK105" s="21"/>
      <c r="OL105" s="21"/>
      <c r="OM105" s="21"/>
      <c r="ON105" s="21"/>
      <c r="OO105" s="21"/>
      <c r="OP105" s="21"/>
      <c r="OQ105" s="21"/>
      <c r="OR105" s="21"/>
      <c r="OS105" s="21"/>
      <c r="OT105" s="21"/>
      <c r="OU105" s="21"/>
      <c r="OV105" s="21"/>
      <c r="OW105" s="21"/>
      <c r="OX105" s="21"/>
      <c r="OY105" s="21"/>
      <c r="OZ105" s="21"/>
      <c r="PA105" s="21"/>
      <c r="PB105" s="21"/>
      <c r="PC105" s="21"/>
      <c r="PD105" s="21"/>
      <c r="PE105" s="21"/>
      <c r="PF105" s="21"/>
      <c r="PG105" s="21"/>
      <c r="PH105" s="21"/>
      <c r="PI105" s="21"/>
      <c r="PJ105" s="21"/>
      <c r="PK105" s="21"/>
      <c r="PL105" s="21"/>
      <c r="PM105" s="21"/>
      <c r="PN105" s="21"/>
      <c r="PO105" s="21"/>
      <c r="PP105" s="21"/>
      <c r="PQ105" s="21"/>
      <c r="PR105" s="21"/>
      <c r="PS105" s="21"/>
      <c r="PT105" s="21"/>
      <c r="PU105" s="21"/>
      <c r="PV105" s="21"/>
      <c r="PW105" s="21"/>
      <c r="PX105" s="21"/>
      <c r="PY105" s="21"/>
      <c r="PZ105" s="21"/>
      <c r="QA105" s="21"/>
      <c r="QB105" s="21"/>
      <c r="QC105" s="21"/>
      <c r="QD105" s="21"/>
      <c r="QE105" s="21"/>
      <c r="QF105" s="21"/>
      <c r="QG105" s="21"/>
      <c r="QH105" s="21"/>
      <c r="QI105" s="21"/>
      <c r="QJ105" s="21"/>
      <c r="QK105" s="21"/>
      <c r="QL105" s="21"/>
      <c r="QM105" s="21"/>
      <c r="QN105" s="21"/>
      <c r="QO105" s="21"/>
      <c r="QP105" s="21"/>
      <c r="QQ105" s="21"/>
      <c r="QR105" s="21"/>
      <c r="QS105" s="21"/>
      <c r="QT105" s="21"/>
      <c r="QU105" s="21"/>
      <c r="QV105" s="21"/>
      <c r="QW105" s="21"/>
      <c r="QX105" s="21"/>
      <c r="QY105" s="21"/>
      <c r="QZ105" s="21"/>
      <c r="RA105" s="21"/>
      <c r="RB105" s="21"/>
      <c r="RC105" s="21"/>
      <c r="RD105" s="21"/>
      <c r="RE105" s="21"/>
      <c r="RF105" s="21"/>
      <c r="RG105" s="21"/>
      <c r="RH105" s="21"/>
      <c r="RI105" s="21"/>
      <c r="RJ105" s="21"/>
      <c r="RK105" s="21"/>
      <c r="RL105" s="21"/>
      <c r="RM105" s="21"/>
      <c r="RN105" s="21"/>
      <c r="RO105" s="21"/>
      <c r="RP105" s="21"/>
      <c r="RQ105" s="21"/>
      <c r="RR105" s="21"/>
      <c r="RS105" s="21"/>
      <c r="RT105" s="21"/>
      <c r="RU105" s="21"/>
      <c r="RV105" s="21"/>
      <c r="RW105" s="21"/>
      <c r="RX105" s="21"/>
      <c r="RY105" s="21"/>
      <c r="RZ105" s="21"/>
      <c r="SA105" s="21"/>
      <c r="SB105" s="21"/>
      <c r="SC105" s="21"/>
      <c r="SD105" s="21"/>
      <c r="SE105" s="21"/>
      <c r="SF105" s="21"/>
      <c r="SG105" s="21"/>
      <c r="SH105" s="21"/>
      <c r="SI105" s="21"/>
      <c r="SJ105" s="21"/>
      <c r="SK105" s="21"/>
      <c r="SL105" s="21"/>
      <c r="SM105" s="21"/>
      <c r="SN105" s="21"/>
    </row>
    <row r="106" spans="1:508" s="20" customFormat="1" ht="31.5" customHeight="1" x14ac:dyDescent="0.25">
      <c r="A106" s="54" t="s">
        <v>474</v>
      </c>
      <c r="B106" s="54" t="s">
        <v>475</v>
      </c>
      <c r="C106" s="54" t="s">
        <v>58</v>
      </c>
      <c r="D106" s="11" t="s">
        <v>476</v>
      </c>
      <c r="E106" s="203">
        <v>538100</v>
      </c>
      <c r="F106" s="83">
        <v>319800</v>
      </c>
      <c r="G106" s="83">
        <v>97100</v>
      </c>
      <c r="H106" s="203">
        <v>40506.269999999997</v>
      </c>
      <c r="I106" s="203"/>
      <c r="J106" s="203">
        <v>35613.21</v>
      </c>
      <c r="K106" s="196">
        <f t="shared" si="39"/>
        <v>7.5276472774577208</v>
      </c>
      <c r="L106" s="203">
        <f t="shared" si="37"/>
        <v>0</v>
      </c>
      <c r="M106" s="83"/>
      <c r="N106" s="83"/>
      <c r="O106" s="83"/>
      <c r="P106" s="83"/>
      <c r="Q106" s="83"/>
      <c r="R106" s="216">
        <f>T106+W106</f>
        <v>48457.5</v>
      </c>
      <c r="S106" s="216"/>
      <c r="T106" s="216">
        <v>19354.95</v>
      </c>
      <c r="U106" s="216"/>
      <c r="V106" s="216"/>
      <c r="W106" s="216">
        <v>29102.55</v>
      </c>
      <c r="X106" s="168"/>
      <c r="Y106" s="216">
        <f t="shared" si="41"/>
        <v>88963.76999999999</v>
      </c>
      <c r="Z106" s="23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  <c r="IW106" s="21"/>
      <c r="IX106" s="21"/>
      <c r="IY106" s="21"/>
      <c r="IZ106" s="21"/>
      <c r="JA106" s="21"/>
      <c r="JB106" s="21"/>
      <c r="JC106" s="21"/>
      <c r="JD106" s="21"/>
      <c r="JE106" s="21"/>
      <c r="JF106" s="21"/>
      <c r="JG106" s="21"/>
      <c r="JH106" s="21"/>
      <c r="JI106" s="21"/>
      <c r="JJ106" s="21"/>
      <c r="JK106" s="21"/>
      <c r="JL106" s="21"/>
      <c r="JM106" s="21"/>
      <c r="JN106" s="21"/>
      <c r="JO106" s="21"/>
      <c r="JP106" s="21"/>
      <c r="JQ106" s="21"/>
      <c r="JR106" s="21"/>
      <c r="JS106" s="21"/>
      <c r="JT106" s="21"/>
      <c r="JU106" s="21"/>
      <c r="JV106" s="21"/>
      <c r="JW106" s="21"/>
      <c r="JX106" s="21"/>
      <c r="JY106" s="21"/>
      <c r="JZ106" s="21"/>
      <c r="KA106" s="21"/>
      <c r="KB106" s="21"/>
      <c r="KC106" s="21"/>
      <c r="KD106" s="21"/>
      <c r="KE106" s="21"/>
      <c r="KF106" s="21"/>
      <c r="KG106" s="21"/>
      <c r="KH106" s="21"/>
      <c r="KI106" s="21"/>
      <c r="KJ106" s="21"/>
      <c r="KK106" s="21"/>
      <c r="KL106" s="21"/>
      <c r="KM106" s="21"/>
      <c r="KN106" s="21"/>
      <c r="KO106" s="21"/>
      <c r="KP106" s="21"/>
      <c r="KQ106" s="21"/>
      <c r="KR106" s="21"/>
      <c r="KS106" s="21"/>
      <c r="KT106" s="21"/>
      <c r="KU106" s="21"/>
      <c r="KV106" s="21"/>
      <c r="KW106" s="21"/>
      <c r="KX106" s="21"/>
      <c r="KY106" s="21"/>
      <c r="KZ106" s="21"/>
      <c r="LA106" s="21"/>
      <c r="LB106" s="21"/>
      <c r="LC106" s="21"/>
      <c r="LD106" s="21"/>
      <c r="LE106" s="21"/>
      <c r="LF106" s="21"/>
      <c r="LG106" s="21"/>
      <c r="LH106" s="21"/>
      <c r="LI106" s="21"/>
      <c r="LJ106" s="21"/>
      <c r="LK106" s="21"/>
      <c r="LL106" s="21"/>
      <c r="LM106" s="21"/>
      <c r="LN106" s="21"/>
      <c r="LO106" s="21"/>
      <c r="LP106" s="21"/>
      <c r="LQ106" s="21"/>
      <c r="LR106" s="21"/>
      <c r="LS106" s="21"/>
      <c r="LT106" s="21"/>
      <c r="LU106" s="21"/>
      <c r="LV106" s="21"/>
      <c r="LW106" s="21"/>
      <c r="LX106" s="21"/>
      <c r="LY106" s="21"/>
      <c r="LZ106" s="21"/>
      <c r="MA106" s="21"/>
      <c r="MB106" s="21"/>
      <c r="MC106" s="21"/>
      <c r="MD106" s="21"/>
      <c r="ME106" s="21"/>
      <c r="MF106" s="21"/>
      <c r="MG106" s="21"/>
      <c r="MH106" s="21"/>
      <c r="MI106" s="21"/>
      <c r="MJ106" s="21"/>
      <c r="MK106" s="21"/>
      <c r="ML106" s="21"/>
      <c r="MM106" s="21"/>
      <c r="MN106" s="21"/>
      <c r="MO106" s="21"/>
      <c r="MP106" s="21"/>
      <c r="MQ106" s="21"/>
      <c r="MR106" s="21"/>
      <c r="MS106" s="21"/>
      <c r="MT106" s="21"/>
      <c r="MU106" s="21"/>
      <c r="MV106" s="21"/>
      <c r="MW106" s="21"/>
      <c r="MX106" s="21"/>
      <c r="MY106" s="21"/>
      <c r="MZ106" s="21"/>
      <c r="NA106" s="21"/>
      <c r="NB106" s="21"/>
      <c r="NC106" s="21"/>
      <c r="ND106" s="21"/>
      <c r="NE106" s="21"/>
      <c r="NF106" s="21"/>
      <c r="NG106" s="21"/>
      <c r="NH106" s="21"/>
      <c r="NI106" s="21"/>
      <c r="NJ106" s="21"/>
      <c r="NK106" s="21"/>
      <c r="NL106" s="21"/>
      <c r="NM106" s="21"/>
      <c r="NN106" s="21"/>
      <c r="NO106" s="21"/>
      <c r="NP106" s="21"/>
      <c r="NQ106" s="21"/>
      <c r="NR106" s="21"/>
      <c r="NS106" s="21"/>
      <c r="NT106" s="21"/>
      <c r="NU106" s="21"/>
      <c r="NV106" s="21"/>
      <c r="NW106" s="21"/>
      <c r="NX106" s="21"/>
      <c r="NY106" s="21"/>
      <c r="NZ106" s="21"/>
      <c r="OA106" s="21"/>
      <c r="OB106" s="21"/>
      <c r="OC106" s="21"/>
      <c r="OD106" s="21"/>
      <c r="OE106" s="21"/>
      <c r="OF106" s="21"/>
      <c r="OG106" s="21"/>
      <c r="OH106" s="21"/>
      <c r="OI106" s="21"/>
      <c r="OJ106" s="21"/>
      <c r="OK106" s="21"/>
      <c r="OL106" s="21"/>
      <c r="OM106" s="21"/>
      <c r="ON106" s="21"/>
      <c r="OO106" s="21"/>
      <c r="OP106" s="21"/>
      <c r="OQ106" s="21"/>
      <c r="OR106" s="21"/>
      <c r="OS106" s="21"/>
      <c r="OT106" s="21"/>
      <c r="OU106" s="21"/>
      <c r="OV106" s="21"/>
      <c r="OW106" s="21"/>
      <c r="OX106" s="21"/>
      <c r="OY106" s="21"/>
      <c r="OZ106" s="21"/>
      <c r="PA106" s="21"/>
      <c r="PB106" s="21"/>
      <c r="PC106" s="21"/>
      <c r="PD106" s="21"/>
      <c r="PE106" s="21"/>
      <c r="PF106" s="21"/>
      <c r="PG106" s="21"/>
      <c r="PH106" s="21"/>
      <c r="PI106" s="21"/>
      <c r="PJ106" s="21"/>
      <c r="PK106" s="21"/>
      <c r="PL106" s="21"/>
      <c r="PM106" s="21"/>
      <c r="PN106" s="21"/>
      <c r="PO106" s="21"/>
      <c r="PP106" s="21"/>
      <c r="PQ106" s="21"/>
      <c r="PR106" s="21"/>
      <c r="PS106" s="21"/>
      <c r="PT106" s="21"/>
      <c r="PU106" s="21"/>
      <c r="PV106" s="21"/>
      <c r="PW106" s="21"/>
      <c r="PX106" s="21"/>
      <c r="PY106" s="21"/>
      <c r="PZ106" s="21"/>
      <c r="QA106" s="21"/>
      <c r="QB106" s="21"/>
      <c r="QC106" s="21"/>
      <c r="QD106" s="21"/>
      <c r="QE106" s="21"/>
      <c r="QF106" s="21"/>
      <c r="QG106" s="21"/>
      <c r="QH106" s="21"/>
      <c r="QI106" s="21"/>
      <c r="QJ106" s="21"/>
      <c r="QK106" s="21"/>
      <c r="QL106" s="21"/>
      <c r="QM106" s="21"/>
      <c r="QN106" s="21"/>
      <c r="QO106" s="21"/>
      <c r="QP106" s="21"/>
      <c r="QQ106" s="21"/>
      <c r="QR106" s="21"/>
      <c r="QS106" s="21"/>
      <c r="QT106" s="21"/>
      <c r="QU106" s="21"/>
      <c r="QV106" s="21"/>
      <c r="QW106" s="21"/>
      <c r="QX106" s="21"/>
      <c r="QY106" s="21"/>
      <c r="QZ106" s="21"/>
      <c r="RA106" s="21"/>
      <c r="RB106" s="21"/>
      <c r="RC106" s="21"/>
      <c r="RD106" s="21"/>
      <c r="RE106" s="21"/>
      <c r="RF106" s="21"/>
      <c r="RG106" s="21"/>
      <c r="RH106" s="21"/>
      <c r="RI106" s="21"/>
      <c r="RJ106" s="21"/>
      <c r="RK106" s="21"/>
      <c r="RL106" s="21"/>
      <c r="RM106" s="21"/>
      <c r="RN106" s="21"/>
      <c r="RO106" s="21"/>
      <c r="RP106" s="21"/>
      <c r="RQ106" s="21"/>
      <c r="RR106" s="21"/>
      <c r="RS106" s="21"/>
      <c r="RT106" s="21"/>
      <c r="RU106" s="21"/>
      <c r="RV106" s="21"/>
      <c r="RW106" s="21"/>
      <c r="RX106" s="21"/>
      <c r="RY106" s="21"/>
      <c r="RZ106" s="21"/>
      <c r="SA106" s="21"/>
      <c r="SB106" s="21"/>
      <c r="SC106" s="21"/>
      <c r="SD106" s="21"/>
      <c r="SE106" s="21"/>
      <c r="SF106" s="21"/>
      <c r="SG106" s="21"/>
      <c r="SH106" s="21"/>
      <c r="SI106" s="21"/>
      <c r="SJ106" s="21"/>
      <c r="SK106" s="21"/>
      <c r="SL106" s="21"/>
      <c r="SM106" s="21"/>
      <c r="SN106" s="21"/>
    </row>
    <row r="107" spans="1:508" s="20" customFormat="1" ht="54.75" customHeight="1" x14ac:dyDescent="0.25">
      <c r="A107" s="54" t="s">
        <v>477</v>
      </c>
      <c r="B107" s="54" t="s">
        <v>478</v>
      </c>
      <c r="C107" s="54" t="s">
        <v>58</v>
      </c>
      <c r="D107" s="11" t="s">
        <v>498</v>
      </c>
      <c r="E107" s="203">
        <v>1743560</v>
      </c>
      <c r="F107" s="83">
        <v>1429160</v>
      </c>
      <c r="G107" s="83"/>
      <c r="H107" s="203">
        <v>355169.89</v>
      </c>
      <c r="I107" s="203">
        <v>290366.82</v>
      </c>
      <c r="J107" s="203"/>
      <c r="K107" s="196">
        <f t="shared" si="39"/>
        <v>20.370385303631654</v>
      </c>
      <c r="L107" s="203">
        <f t="shared" si="37"/>
        <v>0</v>
      </c>
      <c r="M107" s="83"/>
      <c r="N107" s="83"/>
      <c r="O107" s="83"/>
      <c r="P107" s="83"/>
      <c r="Q107" s="83"/>
      <c r="R107" s="216">
        <f t="shared" si="38"/>
        <v>0</v>
      </c>
      <c r="S107" s="216"/>
      <c r="T107" s="216"/>
      <c r="U107" s="216"/>
      <c r="V107" s="216"/>
      <c r="W107" s="216"/>
      <c r="X107" s="168"/>
      <c r="Y107" s="216">
        <f t="shared" si="41"/>
        <v>355169.89</v>
      </c>
      <c r="Z107" s="23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  <c r="IW107" s="21"/>
      <c r="IX107" s="21"/>
      <c r="IY107" s="21"/>
      <c r="IZ107" s="21"/>
      <c r="JA107" s="21"/>
      <c r="JB107" s="21"/>
      <c r="JC107" s="21"/>
      <c r="JD107" s="21"/>
      <c r="JE107" s="21"/>
      <c r="JF107" s="21"/>
      <c r="JG107" s="21"/>
      <c r="JH107" s="21"/>
      <c r="JI107" s="21"/>
      <c r="JJ107" s="21"/>
      <c r="JK107" s="21"/>
      <c r="JL107" s="21"/>
      <c r="JM107" s="21"/>
      <c r="JN107" s="21"/>
      <c r="JO107" s="21"/>
      <c r="JP107" s="21"/>
      <c r="JQ107" s="21"/>
      <c r="JR107" s="21"/>
      <c r="JS107" s="21"/>
      <c r="JT107" s="21"/>
      <c r="JU107" s="21"/>
      <c r="JV107" s="21"/>
      <c r="JW107" s="21"/>
      <c r="JX107" s="21"/>
      <c r="JY107" s="21"/>
      <c r="JZ107" s="21"/>
      <c r="KA107" s="21"/>
      <c r="KB107" s="21"/>
      <c r="KC107" s="21"/>
      <c r="KD107" s="21"/>
      <c r="KE107" s="21"/>
      <c r="KF107" s="21"/>
      <c r="KG107" s="21"/>
      <c r="KH107" s="21"/>
      <c r="KI107" s="21"/>
      <c r="KJ107" s="21"/>
      <c r="KK107" s="21"/>
      <c r="KL107" s="21"/>
      <c r="KM107" s="21"/>
      <c r="KN107" s="21"/>
      <c r="KO107" s="21"/>
      <c r="KP107" s="21"/>
      <c r="KQ107" s="21"/>
      <c r="KR107" s="21"/>
      <c r="KS107" s="21"/>
      <c r="KT107" s="21"/>
      <c r="KU107" s="21"/>
      <c r="KV107" s="21"/>
      <c r="KW107" s="21"/>
      <c r="KX107" s="21"/>
      <c r="KY107" s="21"/>
      <c r="KZ107" s="21"/>
      <c r="LA107" s="21"/>
      <c r="LB107" s="21"/>
      <c r="LC107" s="21"/>
      <c r="LD107" s="21"/>
      <c r="LE107" s="21"/>
      <c r="LF107" s="21"/>
      <c r="LG107" s="21"/>
      <c r="LH107" s="21"/>
      <c r="LI107" s="21"/>
      <c r="LJ107" s="21"/>
      <c r="LK107" s="21"/>
      <c r="LL107" s="21"/>
      <c r="LM107" s="21"/>
      <c r="LN107" s="21"/>
      <c r="LO107" s="21"/>
      <c r="LP107" s="21"/>
      <c r="LQ107" s="21"/>
      <c r="LR107" s="21"/>
      <c r="LS107" s="21"/>
      <c r="LT107" s="21"/>
      <c r="LU107" s="21"/>
      <c r="LV107" s="21"/>
      <c r="LW107" s="21"/>
      <c r="LX107" s="21"/>
      <c r="LY107" s="21"/>
      <c r="LZ107" s="21"/>
      <c r="MA107" s="21"/>
      <c r="MB107" s="21"/>
      <c r="MC107" s="21"/>
      <c r="MD107" s="21"/>
      <c r="ME107" s="21"/>
      <c r="MF107" s="21"/>
      <c r="MG107" s="21"/>
      <c r="MH107" s="21"/>
      <c r="MI107" s="21"/>
      <c r="MJ107" s="21"/>
      <c r="MK107" s="21"/>
      <c r="ML107" s="21"/>
      <c r="MM107" s="21"/>
      <c r="MN107" s="21"/>
      <c r="MO107" s="21"/>
      <c r="MP107" s="21"/>
      <c r="MQ107" s="21"/>
      <c r="MR107" s="21"/>
      <c r="MS107" s="21"/>
      <c r="MT107" s="21"/>
      <c r="MU107" s="21"/>
      <c r="MV107" s="21"/>
      <c r="MW107" s="21"/>
      <c r="MX107" s="21"/>
      <c r="MY107" s="21"/>
      <c r="MZ107" s="21"/>
      <c r="NA107" s="21"/>
      <c r="NB107" s="21"/>
      <c r="NC107" s="21"/>
      <c r="ND107" s="21"/>
      <c r="NE107" s="21"/>
      <c r="NF107" s="21"/>
      <c r="NG107" s="21"/>
      <c r="NH107" s="21"/>
      <c r="NI107" s="21"/>
      <c r="NJ107" s="21"/>
      <c r="NK107" s="21"/>
      <c r="NL107" s="21"/>
      <c r="NM107" s="21"/>
      <c r="NN107" s="21"/>
      <c r="NO107" s="21"/>
      <c r="NP107" s="21"/>
      <c r="NQ107" s="21"/>
      <c r="NR107" s="21"/>
      <c r="NS107" s="21"/>
      <c r="NT107" s="21"/>
      <c r="NU107" s="21"/>
      <c r="NV107" s="21"/>
      <c r="NW107" s="21"/>
      <c r="NX107" s="21"/>
      <c r="NY107" s="21"/>
      <c r="NZ107" s="21"/>
      <c r="OA107" s="21"/>
      <c r="OB107" s="21"/>
      <c r="OC107" s="21"/>
      <c r="OD107" s="21"/>
      <c r="OE107" s="21"/>
      <c r="OF107" s="21"/>
      <c r="OG107" s="21"/>
      <c r="OH107" s="21"/>
      <c r="OI107" s="21"/>
      <c r="OJ107" s="21"/>
      <c r="OK107" s="21"/>
      <c r="OL107" s="21"/>
      <c r="OM107" s="21"/>
      <c r="ON107" s="21"/>
      <c r="OO107" s="21"/>
      <c r="OP107" s="21"/>
      <c r="OQ107" s="21"/>
      <c r="OR107" s="21"/>
      <c r="OS107" s="21"/>
      <c r="OT107" s="21"/>
      <c r="OU107" s="21"/>
      <c r="OV107" s="21"/>
      <c r="OW107" s="21"/>
      <c r="OX107" s="21"/>
      <c r="OY107" s="21"/>
      <c r="OZ107" s="21"/>
      <c r="PA107" s="21"/>
      <c r="PB107" s="21"/>
      <c r="PC107" s="21"/>
      <c r="PD107" s="21"/>
      <c r="PE107" s="21"/>
      <c r="PF107" s="21"/>
      <c r="PG107" s="21"/>
      <c r="PH107" s="21"/>
      <c r="PI107" s="21"/>
      <c r="PJ107" s="21"/>
      <c r="PK107" s="21"/>
      <c r="PL107" s="21"/>
      <c r="PM107" s="21"/>
      <c r="PN107" s="21"/>
      <c r="PO107" s="21"/>
      <c r="PP107" s="21"/>
      <c r="PQ107" s="21"/>
      <c r="PR107" s="21"/>
      <c r="PS107" s="21"/>
      <c r="PT107" s="21"/>
      <c r="PU107" s="21"/>
      <c r="PV107" s="21"/>
      <c r="PW107" s="21"/>
      <c r="PX107" s="21"/>
      <c r="PY107" s="21"/>
      <c r="PZ107" s="21"/>
      <c r="QA107" s="21"/>
      <c r="QB107" s="21"/>
      <c r="QC107" s="21"/>
      <c r="QD107" s="21"/>
      <c r="QE107" s="21"/>
      <c r="QF107" s="21"/>
      <c r="QG107" s="21"/>
      <c r="QH107" s="21"/>
      <c r="QI107" s="21"/>
      <c r="QJ107" s="21"/>
      <c r="QK107" s="21"/>
      <c r="QL107" s="21"/>
      <c r="QM107" s="21"/>
      <c r="QN107" s="21"/>
      <c r="QO107" s="21"/>
      <c r="QP107" s="21"/>
      <c r="QQ107" s="21"/>
      <c r="QR107" s="21"/>
      <c r="QS107" s="21"/>
      <c r="QT107" s="21"/>
      <c r="QU107" s="21"/>
      <c r="QV107" s="21"/>
      <c r="QW107" s="21"/>
      <c r="QX107" s="21"/>
      <c r="QY107" s="21"/>
      <c r="QZ107" s="21"/>
      <c r="RA107" s="21"/>
      <c r="RB107" s="21"/>
      <c r="RC107" s="21"/>
      <c r="RD107" s="21"/>
      <c r="RE107" s="21"/>
      <c r="RF107" s="21"/>
      <c r="RG107" s="21"/>
      <c r="RH107" s="21"/>
      <c r="RI107" s="21"/>
      <c r="RJ107" s="21"/>
      <c r="RK107" s="21"/>
      <c r="RL107" s="21"/>
      <c r="RM107" s="21"/>
      <c r="RN107" s="21"/>
      <c r="RO107" s="21"/>
      <c r="RP107" s="21"/>
      <c r="RQ107" s="21"/>
      <c r="RR107" s="21"/>
      <c r="RS107" s="21"/>
      <c r="RT107" s="21"/>
      <c r="RU107" s="21"/>
      <c r="RV107" s="21"/>
      <c r="RW107" s="21"/>
      <c r="RX107" s="21"/>
      <c r="RY107" s="21"/>
      <c r="RZ107" s="21"/>
      <c r="SA107" s="21"/>
      <c r="SB107" s="21"/>
      <c r="SC107" s="21"/>
      <c r="SD107" s="21"/>
      <c r="SE107" s="21"/>
      <c r="SF107" s="21"/>
      <c r="SG107" s="21"/>
      <c r="SH107" s="21"/>
      <c r="SI107" s="21"/>
      <c r="SJ107" s="21"/>
      <c r="SK107" s="21"/>
      <c r="SL107" s="21"/>
      <c r="SM107" s="21"/>
      <c r="SN107" s="21"/>
    </row>
    <row r="108" spans="1:508" s="22" customFormat="1" ht="45.75" customHeight="1" x14ac:dyDescent="0.25">
      <c r="A108" s="69"/>
      <c r="B108" s="69"/>
      <c r="C108" s="69"/>
      <c r="D108" s="123" t="s">
        <v>381</v>
      </c>
      <c r="E108" s="204">
        <v>1743560</v>
      </c>
      <c r="F108" s="84">
        <v>1429160</v>
      </c>
      <c r="G108" s="84"/>
      <c r="H108" s="204">
        <v>355169.89</v>
      </c>
      <c r="I108" s="204">
        <v>290366.82</v>
      </c>
      <c r="J108" s="204"/>
      <c r="K108" s="197">
        <f t="shared" si="39"/>
        <v>20.370385303631654</v>
      </c>
      <c r="L108" s="204">
        <f t="shared" si="37"/>
        <v>0</v>
      </c>
      <c r="M108" s="84"/>
      <c r="N108" s="84"/>
      <c r="O108" s="84"/>
      <c r="P108" s="84"/>
      <c r="Q108" s="84"/>
      <c r="R108" s="218">
        <f t="shared" si="38"/>
        <v>0</v>
      </c>
      <c r="S108" s="218"/>
      <c r="T108" s="218"/>
      <c r="U108" s="218"/>
      <c r="V108" s="218"/>
      <c r="W108" s="218"/>
      <c r="X108" s="168"/>
      <c r="Y108" s="218">
        <f t="shared" si="41"/>
        <v>355169.89</v>
      </c>
      <c r="Z108" s="231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27"/>
      <c r="IT108" s="27"/>
      <c r="IU108" s="27"/>
      <c r="IV108" s="27"/>
      <c r="IW108" s="27"/>
      <c r="IX108" s="27"/>
      <c r="IY108" s="27"/>
      <c r="IZ108" s="27"/>
      <c r="JA108" s="27"/>
      <c r="JB108" s="27"/>
      <c r="JC108" s="27"/>
      <c r="JD108" s="27"/>
      <c r="JE108" s="27"/>
      <c r="JF108" s="27"/>
      <c r="JG108" s="27"/>
      <c r="JH108" s="27"/>
      <c r="JI108" s="27"/>
      <c r="JJ108" s="27"/>
      <c r="JK108" s="27"/>
      <c r="JL108" s="27"/>
      <c r="JM108" s="27"/>
      <c r="JN108" s="27"/>
      <c r="JO108" s="27"/>
      <c r="JP108" s="27"/>
      <c r="JQ108" s="27"/>
      <c r="JR108" s="27"/>
      <c r="JS108" s="27"/>
      <c r="JT108" s="27"/>
      <c r="JU108" s="27"/>
      <c r="JV108" s="27"/>
      <c r="JW108" s="27"/>
      <c r="JX108" s="27"/>
      <c r="JY108" s="27"/>
      <c r="JZ108" s="27"/>
      <c r="KA108" s="27"/>
      <c r="KB108" s="27"/>
      <c r="KC108" s="27"/>
      <c r="KD108" s="27"/>
      <c r="KE108" s="27"/>
      <c r="KF108" s="27"/>
      <c r="KG108" s="27"/>
      <c r="KH108" s="27"/>
      <c r="KI108" s="27"/>
      <c r="KJ108" s="27"/>
      <c r="KK108" s="27"/>
      <c r="KL108" s="27"/>
      <c r="KM108" s="27"/>
      <c r="KN108" s="27"/>
      <c r="KO108" s="27"/>
      <c r="KP108" s="27"/>
      <c r="KQ108" s="27"/>
      <c r="KR108" s="27"/>
      <c r="KS108" s="27"/>
      <c r="KT108" s="27"/>
      <c r="KU108" s="27"/>
      <c r="KV108" s="27"/>
      <c r="KW108" s="27"/>
      <c r="KX108" s="27"/>
      <c r="KY108" s="27"/>
      <c r="KZ108" s="27"/>
      <c r="LA108" s="27"/>
      <c r="LB108" s="27"/>
      <c r="LC108" s="27"/>
      <c r="LD108" s="27"/>
      <c r="LE108" s="27"/>
      <c r="LF108" s="27"/>
      <c r="LG108" s="27"/>
      <c r="LH108" s="27"/>
      <c r="LI108" s="27"/>
      <c r="LJ108" s="27"/>
      <c r="LK108" s="27"/>
      <c r="LL108" s="27"/>
      <c r="LM108" s="27"/>
      <c r="LN108" s="27"/>
      <c r="LO108" s="27"/>
      <c r="LP108" s="27"/>
      <c r="LQ108" s="27"/>
      <c r="LR108" s="27"/>
      <c r="LS108" s="27"/>
      <c r="LT108" s="27"/>
      <c r="LU108" s="27"/>
      <c r="LV108" s="27"/>
      <c r="LW108" s="27"/>
      <c r="LX108" s="27"/>
      <c r="LY108" s="27"/>
      <c r="LZ108" s="27"/>
      <c r="MA108" s="27"/>
      <c r="MB108" s="27"/>
      <c r="MC108" s="27"/>
      <c r="MD108" s="27"/>
      <c r="ME108" s="27"/>
      <c r="MF108" s="27"/>
      <c r="MG108" s="27"/>
      <c r="MH108" s="27"/>
      <c r="MI108" s="27"/>
      <c r="MJ108" s="27"/>
      <c r="MK108" s="27"/>
      <c r="ML108" s="27"/>
      <c r="MM108" s="27"/>
      <c r="MN108" s="27"/>
      <c r="MO108" s="27"/>
      <c r="MP108" s="27"/>
      <c r="MQ108" s="27"/>
      <c r="MR108" s="27"/>
      <c r="MS108" s="27"/>
      <c r="MT108" s="27"/>
      <c r="MU108" s="27"/>
      <c r="MV108" s="27"/>
      <c r="MW108" s="27"/>
      <c r="MX108" s="27"/>
      <c r="MY108" s="27"/>
      <c r="MZ108" s="27"/>
      <c r="NA108" s="27"/>
      <c r="NB108" s="27"/>
      <c r="NC108" s="27"/>
      <c r="ND108" s="27"/>
      <c r="NE108" s="27"/>
      <c r="NF108" s="27"/>
      <c r="NG108" s="27"/>
      <c r="NH108" s="27"/>
      <c r="NI108" s="27"/>
      <c r="NJ108" s="27"/>
      <c r="NK108" s="27"/>
      <c r="NL108" s="27"/>
      <c r="NM108" s="27"/>
      <c r="NN108" s="27"/>
      <c r="NO108" s="27"/>
      <c r="NP108" s="27"/>
      <c r="NQ108" s="27"/>
      <c r="NR108" s="27"/>
      <c r="NS108" s="27"/>
      <c r="NT108" s="27"/>
      <c r="NU108" s="27"/>
      <c r="NV108" s="27"/>
      <c r="NW108" s="27"/>
      <c r="NX108" s="27"/>
      <c r="NY108" s="27"/>
      <c r="NZ108" s="27"/>
      <c r="OA108" s="27"/>
      <c r="OB108" s="27"/>
      <c r="OC108" s="27"/>
      <c r="OD108" s="27"/>
      <c r="OE108" s="27"/>
      <c r="OF108" s="27"/>
      <c r="OG108" s="27"/>
      <c r="OH108" s="27"/>
      <c r="OI108" s="27"/>
      <c r="OJ108" s="27"/>
      <c r="OK108" s="27"/>
      <c r="OL108" s="27"/>
      <c r="OM108" s="27"/>
      <c r="ON108" s="27"/>
      <c r="OO108" s="27"/>
      <c r="OP108" s="27"/>
      <c r="OQ108" s="27"/>
      <c r="OR108" s="27"/>
      <c r="OS108" s="27"/>
      <c r="OT108" s="27"/>
      <c r="OU108" s="27"/>
      <c r="OV108" s="27"/>
      <c r="OW108" s="27"/>
      <c r="OX108" s="27"/>
      <c r="OY108" s="27"/>
      <c r="OZ108" s="27"/>
      <c r="PA108" s="27"/>
      <c r="PB108" s="27"/>
      <c r="PC108" s="27"/>
      <c r="PD108" s="27"/>
      <c r="PE108" s="27"/>
      <c r="PF108" s="27"/>
      <c r="PG108" s="27"/>
      <c r="PH108" s="27"/>
      <c r="PI108" s="27"/>
      <c r="PJ108" s="27"/>
      <c r="PK108" s="27"/>
      <c r="PL108" s="27"/>
      <c r="PM108" s="27"/>
      <c r="PN108" s="27"/>
      <c r="PO108" s="27"/>
      <c r="PP108" s="27"/>
      <c r="PQ108" s="27"/>
      <c r="PR108" s="27"/>
      <c r="PS108" s="27"/>
      <c r="PT108" s="27"/>
      <c r="PU108" s="27"/>
      <c r="PV108" s="27"/>
      <c r="PW108" s="27"/>
      <c r="PX108" s="27"/>
      <c r="PY108" s="27"/>
      <c r="PZ108" s="27"/>
      <c r="QA108" s="27"/>
      <c r="QB108" s="27"/>
      <c r="QC108" s="27"/>
      <c r="QD108" s="27"/>
      <c r="QE108" s="27"/>
      <c r="QF108" s="27"/>
      <c r="QG108" s="27"/>
      <c r="QH108" s="27"/>
      <c r="QI108" s="27"/>
      <c r="QJ108" s="27"/>
      <c r="QK108" s="27"/>
      <c r="QL108" s="27"/>
      <c r="QM108" s="27"/>
      <c r="QN108" s="27"/>
      <c r="QO108" s="27"/>
      <c r="QP108" s="27"/>
      <c r="QQ108" s="27"/>
      <c r="QR108" s="27"/>
      <c r="QS108" s="27"/>
      <c r="QT108" s="27"/>
      <c r="QU108" s="27"/>
      <c r="QV108" s="27"/>
      <c r="QW108" s="27"/>
      <c r="QX108" s="27"/>
      <c r="QY108" s="27"/>
      <c r="QZ108" s="27"/>
      <c r="RA108" s="27"/>
      <c r="RB108" s="27"/>
      <c r="RC108" s="27"/>
      <c r="RD108" s="27"/>
      <c r="RE108" s="27"/>
      <c r="RF108" s="27"/>
      <c r="RG108" s="27"/>
      <c r="RH108" s="27"/>
      <c r="RI108" s="27"/>
      <c r="RJ108" s="27"/>
      <c r="RK108" s="27"/>
      <c r="RL108" s="27"/>
      <c r="RM108" s="27"/>
      <c r="RN108" s="27"/>
      <c r="RO108" s="27"/>
      <c r="RP108" s="27"/>
      <c r="RQ108" s="27"/>
      <c r="RR108" s="27"/>
      <c r="RS108" s="27"/>
      <c r="RT108" s="27"/>
      <c r="RU108" s="27"/>
      <c r="RV108" s="27"/>
      <c r="RW108" s="27"/>
      <c r="RX108" s="27"/>
      <c r="RY108" s="27"/>
      <c r="RZ108" s="27"/>
      <c r="SA108" s="27"/>
      <c r="SB108" s="27"/>
      <c r="SC108" s="27"/>
      <c r="SD108" s="27"/>
      <c r="SE108" s="27"/>
      <c r="SF108" s="27"/>
      <c r="SG108" s="27"/>
      <c r="SH108" s="27"/>
      <c r="SI108" s="27"/>
      <c r="SJ108" s="27"/>
      <c r="SK108" s="27"/>
      <c r="SL108" s="27"/>
      <c r="SM108" s="27"/>
      <c r="SN108" s="27"/>
    </row>
    <row r="109" spans="1:508" s="20" customFormat="1" ht="36" customHeight="1" x14ac:dyDescent="0.25">
      <c r="A109" s="54" t="s">
        <v>479</v>
      </c>
      <c r="B109" s="54" t="s">
        <v>480</v>
      </c>
      <c r="C109" s="54" t="s">
        <v>58</v>
      </c>
      <c r="D109" s="11" t="s">
        <v>481</v>
      </c>
      <c r="E109" s="203">
        <v>2913000</v>
      </c>
      <c r="F109" s="83">
        <v>1999300</v>
      </c>
      <c r="G109" s="83">
        <v>312200</v>
      </c>
      <c r="H109" s="203">
        <v>662506.94999999995</v>
      </c>
      <c r="I109" s="203">
        <v>454637.79</v>
      </c>
      <c r="J109" s="203">
        <v>100375.87</v>
      </c>
      <c r="K109" s="196">
        <f t="shared" si="39"/>
        <v>22.743115345005148</v>
      </c>
      <c r="L109" s="203">
        <f t="shared" si="37"/>
        <v>0</v>
      </c>
      <c r="M109" s="83"/>
      <c r="N109" s="83"/>
      <c r="O109" s="83"/>
      <c r="P109" s="83"/>
      <c r="Q109" s="83"/>
      <c r="R109" s="216">
        <f>T109+W109</f>
        <v>83995.9</v>
      </c>
      <c r="S109" s="216"/>
      <c r="T109" s="216">
        <v>6996.9</v>
      </c>
      <c r="U109" s="216"/>
      <c r="V109" s="216"/>
      <c r="W109" s="216">
        <v>76999</v>
      </c>
      <c r="X109" s="168"/>
      <c r="Y109" s="216">
        <f t="shared" si="41"/>
        <v>746502.85</v>
      </c>
      <c r="Z109" s="23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  <c r="IW109" s="21"/>
      <c r="IX109" s="21"/>
      <c r="IY109" s="21"/>
      <c r="IZ109" s="21"/>
      <c r="JA109" s="21"/>
      <c r="JB109" s="21"/>
      <c r="JC109" s="21"/>
      <c r="JD109" s="21"/>
      <c r="JE109" s="21"/>
      <c r="JF109" s="21"/>
      <c r="JG109" s="21"/>
      <c r="JH109" s="21"/>
      <c r="JI109" s="21"/>
      <c r="JJ109" s="21"/>
      <c r="JK109" s="21"/>
      <c r="JL109" s="21"/>
      <c r="JM109" s="21"/>
      <c r="JN109" s="21"/>
      <c r="JO109" s="21"/>
      <c r="JP109" s="21"/>
      <c r="JQ109" s="21"/>
      <c r="JR109" s="21"/>
      <c r="JS109" s="21"/>
      <c r="JT109" s="21"/>
      <c r="JU109" s="21"/>
      <c r="JV109" s="21"/>
      <c r="JW109" s="21"/>
      <c r="JX109" s="21"/>
      <c r="JY109" s="21"/>
      <c r="JZ109" s="21"/>
      <c r="KA109" s="21"/>
      <c r="KB109" s="21"/>
      <c r="KC109" s="21"/>
      <c r="KD109" s="21"/>
      <c r="KE109" s="21"/>
      <c r="KF109" s="21"/>
      <c r="KG109" s="21"/>
      <c r="KH109" s="21"/>
      <c r="KI109" s="21"/>
      <c r="KJ109" s="21"/>
      <c r="KK109" s="21"/>
      <c r="KL109" s="21"/>
      <c r="KM109" s="21"/>
      <c r="KN109" s="21"/>
      <c r="KO109" s="21"/>
      <c r="KP109" s="21"/>
      <c r="KQ109" s="21"/>
      <c r="KR109" s="21"/>
      <c r="KS109" s="21"/>
      <c r="KT109" s="21"/>
      <c r="KU109" s="21"/>
      <c r="KV109" s="21"/>
      <c r="KW109" s="21"/>
      <c r="KX109" s="21"/>
      <c r="KY109" s="21"/>
      <c r="KZ109" s="21"/>
      <c r="LA109" s="21"/>
      <c r="LB109" s="21"/>
      <c r="LC109" s="21"/>
      <c r="LD109" s="21"/>
      <c r="LE109" s="21"/>
      <c r="LF109" s="21"/>
      <c r="LG109" s="21"/>
      <c r="LH109" s="21"/>
      <c r="LI109" s="21"/>
      <c r="LJ109" s="21"/>
      <c r="LK109" s="21"/>
      <c r="LL109" s="21"/>
      <c r="LM109" s="21"/>
      <c r="LN109" s="21"/>
      <c r="LO109" s="21"/>
      <c r="LP109" s="21"/>
      <c r="LQ109" s="21"/>
      <c r="LR109" s="21"/>
      <c r="LS109" s="21"/>
      <c r="LT109" s="21"/>
      <c r="LU109" s="21"/>
      <c r="LV109" s="21"/>
      <c r="LW109" s="21"/>
      <c r="LX109" s="21"/>
      <c r="LY109" s="21"/>
      <c r="LZ109" s="21"/>
      <c r="MA109" s="21"/>
      <c r="MB109" s="21"/>
      <c r="MC109" s="21"/>
      <c r="MD109" s="21"/>
      <c r="ME109" s="21"/>
      <c r="MF109" s="21"/>
      <c r="MG109" s="21"/>
      <c r="MH109" s="21"/>
      <c r="MI109" s="21"/>
      <c r="MJ109" s="21"/>
      <c r="MK109" s="21"/>
      <c r="ML109" s="21"/>
      <c r="MM109" s="21"/>
      <c r="MN109" s="21"/>
      <c r="MO109" s="21"/>
      <c r="MP109" s="21"/>
      <c r="MQ109" s="21"/>
      <c r="MR109" s="21"/>
      <c r="MS109" s="21"/>
      <c r="MT109" s="21"/>
      <c r="MU109" s="21"/>
      <c r="MV109" s="21"/>
      <c r="MW109" s="21"/>
      <c r="MX109" s="21"/>
      <c r="MY109" s="21"/>
      <c r="MZ109" s="21"/>
      <c r="NA109" s="21"/>
      <c r="NB109" s="21"/>
      <c r="NC109" s="21"/>
      <c r="ND109" s="21"/>
      <c r="NE109" s="21"/>
      <c r="NF109" s="21"/>
      <c r="NG109" s="21"/>
      <c r="NH109" s="21"/>
      <c r="NI109" s="21"/>
      <c r="NJ109" s="21"/>
      <c r="NK109" s="21"/>
      <c r="NL109" s="21"/>
      <c r="NM109" s="21"/>
      <c r="NN109" s="21"/>
      <c r="NO109" s="21"/>
      <c r="NP109" s="21"/>
      <c r="NQ109" s="21"/>
      <c r="NR109" s="21"/>
      <c r="NS109" s="21"/>
      <c r="NT109" s="21"/>
      <c r="NU109" s="21"/>
      <c r="NV109" s="21"/>
      <c r="NW109" s="21"/>
      <c r="NX109" s="21"/>
      <c r="NY109" s="21"/>
      <c r="NZ109" s="21"/>
      <c r="OA109" s="21"/>
      <c r="OB109" s="21"/>
      <c r="OC109" s="21"/>
      <c r="OD109" s="21"/>
      <c r="OE109" s="21"/>
      <c r="OF109" s="21"/>
      <c r="OG109" s="21"/>
      <c r="OH109" s="21"/>
      <c r="OI109" s="21"/>
      <c r="OJ109" s="21"/>
      <c r="OK109" s="21"/>
      <c r="OL109" s="21"/>
      <c r="OM109" s="21"/>
      <c r="ON109" s="21"/>
      <c r="OO109" s="21"/>
      <c r="OP109" s="21"/>
      <c r="OQ109" s="21"/>
      <c r="OR109" s="21"/>
      <c r="OS109" s="21"/>
      <c r="OT109" s="21"/>
      <c r="OU109" s="21"/>
      <c r="OV109" s="21"/>
      <c r="OW109" s="21"/>
      <c r="OX109" s="21"/>
      <c r="OY109" s="21"/>
      <c r="OZ109" s="21"/>
      <c r="PA109" s="21"/>
      <c r="PB109" s="21"/>
      <c r="PC109" s="21"/>
      <c r="PD109" s="21"/>
      <c r="PE109" s="21"/>
      <c r="PF109" s="21"/>
      <c r="PG109" s="21"/>
      <c r="PH109" s="21"/>
      <c r="PI109" s="21"/>
      <c r="PJ109" s="21"/>
      <c r="PK109" s="21"/>
      <c r="PL109" s="21"/>
      <c r="PM109" s="21"/>
      <c r="PN109" s="21"/>
      <c r="PO109" s="21"/>
      <c r="PP109" s="21"/>
      <c r="PQ109" s="21"/>
      <c r="PR109" s="21"/>
      <c r="PS109" s="21"/>
      <c r="PT109" s="21"/>
      <c r="PU109" s="21"/>
      <c r="PV109" s="21"/>
      <c r="PW109" s="21"/>
      <c r="PX109" s="21"/>
      <c r="PY109" s="21"/>
      <c r="PZ109" s="21"/>
      <c r="QA109" s="21"/>
      <c r="QB109" s="21"/>
      <c r="QC109" s="21"/>
      <c r="QD109" s="21"/>
      <c r="QE109" s="21"/>
      <c r="QF109" s="21"/>
      <c r="QG109" s="21"/>
      <c r="QH109" s="21"/>
      <c r="QI109" s="21"/>
      <c r="QJ109" s="21"/>
      <c r="QK109" s="21"/>
      <c r="QL109" s="21"/>
      <c r="QM109" s="21"/>
      <c r="QN109" s="21"/>
      <c r="QO109" s="21"/>
      <c r="QP109" s="21"/>
      <c r="QQ109" s="21"/>
      <c r="QR109" s="21"/>
      <c r="QS109" s="21"/>
      <c r="QT109" s="21"/>
      <c r="QU109" s="21"/>
      <c r="QV109" s="21"/>
      <c r="QW109" s="21"/>
      <c r="QX109" s="21"/>
      <c r="QY109" s="21"/>
      <c r="QZ109" s="21"/>
      <c r="RA109" s="21"/>
      <c r="RB109" s="21"/>
      <c r="RC109" s="21"/>
      <c r="RD109" s="21"/>
      <c r="RE109" s="21"/>
      <c r="RF109" s="21"/>
      <c r="RG109" s="21"/>
      <c r="RH109" s="21"/>
      <c r="RI109" s="21"/>
      <c r="RJ109" s="21"/>
      <c r="RK109" s="21"/>
      <c r="RL109" s="21"/>
      <c r="RM109" s="21"/>
      <c r="RN109" s="21"/>
      <c r="RO109" s="21"/>
      <c r="RP109" s="21"/>
      <c r="RQ109" s="21"/>
      <c r="RR109" s="21"/>
      <c r="RS109" s="21"/>
      <c r="RT109" s="21"/>
      <c r="RU109" s="21"/>
      <c r="RV109" s="21"/>
      <c r="RW109" s="21"/>
      <c r="RX109" s="21"/>
      <c r="RY109" s="21"/>
      <c r="RZ109" s="21"/>
      <c r="SA109" s="21"/>
      <c r="SB109" s="21"/>
      <c r="SC109" s="21"/>
      <c r="SD109" s="21"/>
      <c r="SE109" s="21"/>
      <c r="SF109" s="21"/>
      <c r="SG109" s="21"/>
      <c r="SH109" s="21"/>
      <c r="SI109" s="21"/>
      <c r="SJ109" s="21"/>
      <c r="SK109" s="21"/>
      <c r="SL109" s="21"/>
      <c r="SM109" s="21"/>
      <c r="SN109" s="21"/>
    </row>
    <row r="110" spans="1:508" s="20" customFormat="1" ht="66" hidden="1" customHeight="1" x14ac:dyDescent="0.25">
      <c r="A110" s="54" t="s">
        <v>553</v>
      </c>
      <c r="B110" s="54" t="s">
        <v>554</v>
      </c>
      <c r="C110" s="54" t="s">
        <v>58</v>
      </c>
      <c r="D110" s="11" t="s">
        <v>557</v>
      </c>
      <c r="E110" s="203"/>
      <c r="F110" s="83"/>
      <c r="G110" s="83"/>
      <c r="H110" s="203"/>
      <c r="I110" s="203"/>
      <c r="J110" s="203"/>
      <c r="K110" s="196" t="e">
        <f t="shared" si="39"/>
        <v>#DIV/0!</v>
      </c>
      <c r="L110" s="203">
        <f t="shared" si="37"/>
        <v>0</v>
      </c>
      <c r="M110" s="83"/>
      <c r="N110" s="83"/>
      <c r="O110" s="83"/>
      <c r="P110" s="83"/>
      <c r="Q110" s="83"/>
      <c r="R110" s="216">
        <f t="shared" si="38"/>
        <v>0</v>
      </c>
      <c r="S110" s="216"/>
      <c r="T110" s="216"/>
      <c r="U110" s="216"/>
      <c r="V110" s="216"/>
      <c r="W110" s="216"/>
      <c r="X110" s="168" t="e">
        <f t="shared" si="40"/>
        <v>#DIV/0!</v>
      </c>
      <c r="Y110" s="216">
        <f t="shared" si="41"/>
        <v>0</v>
      </c>
      <c r="Z110" s="23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  <c r="IV110" s="21"/>
      <c r="IW110" s="21"/>
      <c r="IX110" s="21"/>
      <c r="IY110" s="21"/>
      <c r="IZ110" s="21"/>
      <c r="JA110" s="21"/>
      <c r="JB110" s="21"/>
      <c r="JC110" s="21"/>
      <c r="JD110" s="21"/>
      <c r="JE110" s="21"/>
      <c r="JF110" s="21"/>
      <c r="JG110" s="21"/>
      <c r="JH110" s="21"/>
      <c r="JI110" s="21"/>
      <c r="JJ110" s="21"/>
      <c r="JK110" s="21"/>
      <c r="JL110" s="21"/>
      <c r="JM110" s="21"/>
      <c r="JN110" s="21"/>
      <c r="JO110" s="21"/>
      <c r="JP110" s="21"/>
      <c r="JQ110" s="21"/>
      <c r="JR110" s="21"/>
      <c r="JS110" s="21"/>
      <c r="JT110" s="21"/>
      <c r="JU110" s="21"/>
      <c r="JV110" s="21"/>
      <c r="JW110" s="21"/>
      <c r="JX110" s="21"/>
      <c r="JY110" s="21"/>
      <c r="JZ110" s="21"/>
      <c r="KA110" s="21"/>
      <c r="KB110" s="21"/>
      <c r="KC110" s="21"/>
      <c r="KD110" s="21"/>
      <c r="KE110" s="21"/>
      <c r="KF110" s="21"/>
      <c r="KG110" s="21"/>
      <c r="KH110" s="21"/>
      <c r="KI110" s="21"/>
      <c r="KJ110" s="21"/>
      <c r="KK110" s="21"/>
      <c r="KL110" s="21"/>
      <c r="KM110" s="21"/>
      <c r="KN110" s="21"/>
      <c r="KO110" s="21"/>
      <c r="KP110" s="21"/>
      <c r="KQ110" s="21"/>
      <c r="KR110" s="21"/>
      <c r="KS110" s="21"/>
      <c r="KT110" s="21"/>
      <c r="KU110" s="21"/>
      <c r="KV110" s="21"/>
      <c r="KW110" s="21"/>
      <c r="KX110" s="21"/>
      <c r="KY110" s="21"/>
      <c r="KZ110" s="21"/>
      <c r="LA110" s="21"/>
      <c r="LB110" s="21"/>
      <c r="LC110" s="21"/>
      <c r="LD110" s="21"/>
      <c r="LE110" s="21"/>
      <c r="LF110" s="21"/>
      <c r="LG110" s="21"/>
      <c r="LH110" s="21"/>
      <c r="LI110" s="21"/>
      <c r="LJ110" s="21"/>
      <c r="LK110" s="21"/>
      <c r="LL110" s="21"/>
      <c r="LM110" s="21"/>
      <c r="LN110" s="21"/>
      <c r="LO110" s="21"/>
      <c r="LP110" s="21"/>
      <c r="LQ110" s="21"/>
      <c r="LR110" s="21"/>
      <c r="LS110" s="21"/>
      <c r="LT110" s="21"/>
      <c r="LU110" s="21"/>
      <c r="LV110" s="21"/>
      <c r="LW110" s="21"/>
      <c r="LX110" s="21"/>
      <c r="LY110" s="21"/>
      <c r="LZ110" s="21"/>
      <c r="MA110" s="21"/>
      <c r="MB110" s="21"/>
      <c r="MC110" s="21"/>
      <c r="MD110" s="21"/>
      <c r="ME110" s="21"/>
      <c r="MF110" s="21"/>
      <c r="MG110" s="21"/>
      <c r="MH110" s="21"/>
      <c r="MI110" s="21"/>
      <c r="MJ110" s="21"/>
      <c r="MK110" s="21"/>
      <c r="ML110" s="21"/>
      <c r="MM110" s="21"/>
      <c r="MN110" s="21"/>
      <c r="MO110" s="21"/>
      <c r="MP110" s="21"/>
      <c r="MQ110" s="21"/>
      <c r="MR110" s="21"/>
      <c r="MS110" s="21"/>
      <c r="MT110" s="21"/>
      <c r="MU110" s="21"/>
      <c r="MV110" s="21"/>
      <c r="MW110" s="21"/>
      <c r="MX110" s="21"/>
      <c r="MY110" s="21"/>
      <c r="MZ110" s="21"/>
      <c r="NA110" s="21"/>
      <c r="NB110" s="21"/>
      <c r="NC110" s="21"/>
      <c r="ND110" s="21"/>
      <c r="NE110" s="21"/>
      <c r="NF110" s="21"/>
      <c r="NG110" s="21"/>
      <c r="NH110" s="21"/>
      <c r="NI110" s="21"/>
      <c r="NJ110" s="21"/>
      <c r="NK110" s="21"/>
      <c r="NL110" s="21"/>
      <c r="NM110" s="21"/>
      <c r="NN110" s="21"/>
      <c r="NO110" s="21"/>
      <c r="NP110" s="21"/>
      <c r="NQ110" s="21"/>
      <c r="NR110" s="21"/>
      <c r="NS110" s="21"/>
      <c r="NT110" s="21"/>
      <c r="NU110" s="21"/>
      <c r="NV110" s="21"/>
      <c r="NW110" s="21"/>
      <c r="NX110" s="21"/>
      <c r="NY110" s="21"/>
      <c r="NZ110" s="21"/>
      <c r="OA110" s="21"/>
      <c r="OB110" s="21"/>
      <c r="OC110" s="21"/>
      <c r="OD110" s="21"/>
      <c r="OE110" s="21"/>
      <c r="OF110" s="21"/>
      <c r="OG110" s="21"/>
      <c r="OH110" s="21"/>
      <c r="OI110" s="21"/>
      <c r="OJ110" s="21"/>
      <c r="OK110" s="21"/>
      <c r="OL110" s="21"/>
      <c r="OM110" s="21"/>
      <c r="ON110" s="21"/>
      <c r="OO110" s="21"/>
      <c r="OP110" s="21"/>
      <c r="OQ110" s="21"/>
      <c r="OR110" s="21"/>
      <c r="OS110" s="21"/>
      <c r="OT110" s="21"/>
      <c r="OU110" s="21"/>
      <c r="OV110" s="21"/>
      <c r="OW110" s="21"/>
      <c r="OX110" s="21"/>
      <c r="OY110" s="21"/>
      <c r="OZ110" s="21"/>
      <c r="PA110" s="21"/>
      <c r="PB110" s="21"/>
      <c r="PC110" s="21"/>
      <c r="PD110" s="21"/>
      <c r="PE110" s="21"/>
      <c r="PF110" s="21"/>
      <c r="PG110" s="21"/>
      <c r="PH110" s="21"/>
      <c r="PI110" s="21"/>
      <c r="PJ110" s="21"/>
      <c r="PK110" s="21"/>
      <c r="PL110" s="21"/>
      <c r="PM110" s="21"/>
      <c r="PN110" s="21"/>
      <c r="PO110" s="21"/>
      <c r="PP110" s="21"/>
      <c r="PQ110" s="21"/>
      <c r="PR110" s="21"/>
      <c r="PS110" s="21"/>
      <c r="PT110" s="21"/>
      <c r="PU110" s="21"/>
      <c r="PV110" s="21"/>
      <c r="PW110" s="21"/>
      <c r="PX110" s="21"/>
      <c r="PY110" s="21"/>
      <c r="PZ110" s="21"/>
      <c r="QA110" s="21"/>
      <c r="QB110" s="21"/>
      <c r="QC110" s="21"/>
      <c r="QD110" s="21"/>
      <c r="QE110" s="21"/>
      <c r="QF110" s="21"/>
      <c r="QG110" s="21"/>
      <c r="QH110" s="21"/>
      <c r="QI110" s="21"/>
      <c r="QJ110" s="21"/>
      <c r="QK110" s="21"/>
      <c r="QL110" s="21"/>
      <c r="QM110" s="21"/>
      <c r="QN110" s="21"/>
      <c r="QO110" s="21"/>
      <c r="QP110" s="21"/>
      <c r="QQ110" s="21"/>
      <c r="QR110" s="21"/>
      <c r="QS110" s="21"/>
      <c r="QT110" s="21"/>
      <c r="QU110" s="21"/>
      <c r="QV110" s="21"/>
      <c r="QW110" s="21"/>
      <c r="QX110" s="21"/>
      <c r="QY110" s="21"/>
      <c r="QZ110" s="21"/>
      <c r="RA110" s="21"/>
      <c r="RB110" s="21"/>
      <c r="RC110" s="21"/>
      <c r="RD110" s="21"/>
      <c r="RE110" s="21"/>
      <c r="RF110" s="21"/>
      <c r="RG110" s="21"/>
      <c r="RH110" s="21"/>
      <c r="RI110" s="21"/>
      <c r="RJ110" s="21"/>
      <c r="RK110" s="21"/>
      <c r="RL110" s="21"/>
      <c r="RM110" s="21"/>
      <c r="RN110" s="21"/>
      <c r="RO110" s="21"/>
      <c r="RP110" s="21"/>
      <c r="RQ110" s="21"/>
      <c r="RR110" s="21"/>
      <c r="RS110" s="21"/>
      <c r="RT110" s="21"/>
      <c r="RU110" s="21"/>
      <c r="RV110" s="21"/>
      <c r="RW110" s="21"/>
      <c r="RX110" s="21"/>
      <c r="RY110" s="21"/>
      <c r="RZ110" s="21"/>
      <c r="SA110" s="21"/>
      <c r="SB110" s="21"/>
      <c r="SC110" s="21"/>
      <c r="SD110" s="21"/>
      <c r="SE110" s="21"/>
      <c r="SF110" s="21"/>
      <c r="SG110" s="21"/>
      <c r="SH110" s="21"/>
      <c r="SI110" s="21"/>
      <c r="SJ110" s="21"/>
      <c r="SK110" s="21"/>
      <c r="SL110" s="21"/>
      <c r="SM110" s="21"/>
      <c r="SN110" s="21"/>
    </row>
    <row r="111" spans="1:508" s="20" customFormat="1" ht="63" hidden="1" customHeight="1" x14ac:dyDescent="0.25">
      <c r="A111" s="54" t="s">
        <v>544</v>
      </c>
      <c r="B111" s="54" t="s">
        <v>546</v>
      </c>
      <c r="C111" s="54" t="s">
        <v>58</v>
      </c>
      <c r="D111" s="11" t="s">
        <v>581</v>
      </c>
      <c r="E111" s="203"/>
      <c r="F111" s="83"/>
      <c r="G111" s="83"/>
      <c r="H111" s="203"/>
      <c r="I111" s="203"/>
      <c r="J111" s="203"/>
      <c r="K111" s="196" t="e">
        <f t="shared" si="39"/>
        <v>#DIV/0!</v>
      </c>
      <c r="L111" s="203">
        <f t="shared" si="37"/>
        <v>0</v>
      </c>
      <c r="M111" s="83"/>
      <c r="N111" s="83"/>
      <c r="O111" s="83"/>
      <c r="P111" s="83"/>
      <c r="Q111" s="83"/>
      <c r="R111" s="216">
        <f t="shared" si="38"/>
        <v>0</v>
      </c>
      <c r="S111" s="216"/>
      <c r="T111" s="216"/>
      <c r="U111" s="216"/>
      <c r="V111" s="216"/>
      <c r="W111" s="216"/>
      <c r="X111" s="168" t="e">
        <f t="shared" si="40"/>
        <v>#DIV/0!</v>
      </c>
      <c r="Y111" s="216">
        <f t="shared" si="41"/>
        <v>0</v>
      </c>
      <c r="Z111" s="23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  <c r="IV111" s="21"/>
      <c r="IW111" s="21"/>
      <c r="IX111" s="21"/>
      <c r="IY111" s="21"/>
      <c r="IZ111" s="21"/>
      <c r="JA111" s="21"/>
      <c r="JB111" s="21"/>
      <c r="JC111" s="21"/>
      <c r="JD111" s="21"/>
      <c r="JE111" s="21"/>
      <c r="JF111" s="21"/>
      <c r="JG111" s="21"/>
      <c r="JH111" s="21"/>
      <c r="JI111" s="21"/>
      <c r="JJ111" s="21"/>
      <c r="JK111" s="21"/>
      <c r="JL111" s="21"/>
      <c r="JM111" s="21"/>
      <c r="JN111" s="21"/>
      <c r="JO111" s="21"/>
      <c r="JP111" s="21"/>
      <c r="JQ111" s="21"/>
      <c r="JR111" s="21"/>
      <c r="JS111" s="21"/>
      <c r="JT111" s="21"/>
      <c r="JU111" s="21"/>
      <c r="JV111" s="21"/>
      <c r="JW111" s="21"/>
      <c r="JX111" s="21"/>
      <c r="JY111" s="21"/>
      <c r="JZ111" s="21"/>
      <c r="KA111" s="21"/>
      <c r="KB111" s="21"/>
      <c r="KC111" s="21"/>
      <c r="KD111" s="21"/>
      <c r="KE111" s="21"/>
      <c r="KF111" s="21"/>
      <c r="KG111" s="21"/>
      <c r="KH111" s="21"/>
      <c r="KI111" s="21"/>
      <c r="KJ111" s="21"/>
      <c r="KK111" s="21"/>
      <c r="KL111" s="21"/>
      <c r="KM111" s="21"/>
      <c r="KN111" s="21"/>
      <c r="KO111" s="21"/>
      <c r="KP111" s="21"/>
      <c r="KQ111" s="21"/>
      <c r="KR111" s="21"/>
      <c r="KS111" s="21"/>
      <c r="KT111" s="21"/>
      <c r="KU111" s="21"/>
      <c r="KV111" s="21"/>
      <c r="KW111" s="21"/>
      <c r="KX111" s="21"/>
      <c r="KY111" s="21"/>
      <c r="KZ111" s="21"/>
      <c r="LA111" s="21"/>
      <c r="LB111" s="21"/>
      <c r="LC111" s="21"/>
      <c r="LD111" s="21"/>
      <c r="LE111" s="21"/>
      <c r="LF111" s="21"/>
      <c r="LG111" s="21"/>
      <c r="LH111" s="21"/>
      <c r="LI111" s="21"/>
      <c r="LJ111" s="21"/>
      <c r="LK111" s="21"/>
      <c r="LL111" s="21"/>
      <c r="LM111" s="21"/>
      <c r="LN111" s="21"/>
      <c r="LO111" s="21"/>
      <c r="LP111" s="21"/>
      <c r="LQ111" s="21"/>
      <c r="LR111" s="21"/>
      <c r="LS111" s="21"/>
      <c r="LT111" s="21"/>
      <c r="LU111" s="21"/>
      <c r="LV111" s="21"/>
      <c r="LW111" s="21"/>
      <c r="LX111" s="21"/>
      <c r="LY111" s="21"/>
      <c r="LZ111" s="21"/>
      <c r="MA111" s="21"/>
      <c r="MB111" s="21"/>
      <c r="MC111" s="21"/>
      <c r="MD111" s="21"/>
      <c r="ME111" s="21"/>
      <c r="MF111" s="21"/>
      <c r="MG111" s="21"/>
      <c r="MH111" s="21"/>
      <c r="MI111" s="21"/>
      <c r="MJ111" s="21"/>
      <c r="MK111" s="21"/>
      <c r="ML111" s="21"/>
      <c r="MM111" s="21"/>
      <c r="MN111" s="21"/>
      <c r="MO111" s="21"/>
      <c r="MP111" s="21"/>
      <c r="MQ111" s="21"/>
      <c r="MR111" s="21"/>
      <c r="MS111" s="21"/>
      <c r="MT111" s="21"/>
      <c r="MU111" s="21"/>
      <c r="MV111" s="21"/>
      <c r="MW111" s="21"/>
      <c r="MX111" s="21"/>
      <c r="MY111" s="21"/>
      <c r="MZ111" s="21"/>
      <c r="NA111" s="21"/>
      <c r="NB111" s="21"/>
      <c r="NC111" s="21"/>
      <c r="ND111" s="21"/>
      <c r="NE111" s="21"/>
      <c r="NF111" s="21"/>
      <c r="NG111" s="21"/>
      <c r="NH111" s="21"/>
      <c r="NI111" s="21"/>
      <c r="NJ111" s="21"/>
      <c r="NK111" s="21"/>
      <c r="NL111" s="21"/>
      <c r="NM111" s="21"/>
      <c r="NN111" s="21"/>
      <c r="NO111" s="21"/>
      <c r="NP111" s="21"/>
      <c r="NQ111" s="21"/>
      <c r="NR111" s="21"/>
      <c r="NS111" s="21"/>
      <c r="NT111" s="21"/>
      <c r="NU111" s="21"/>
      <c r="NV111" s="21"/>
      <c r="NW111" s="21"/>
      <c r="NX111" s="21"/>
      <c r="NY111" s="21"/>
      <c r="NZ111" s="21"/>
      <c r="OA111" s="21"/>
      <c r="OB111" s="21"/>
      <c r="OC111" s="21"/>
      <c r="OD111" s="21"/>
      <c r="OE111" s="21"/>
      <c r="OF111" s="21"/>
      <c r="OG111" s="21"/>
      <c r="OH111" s="21"/>
      <c r="OI111" s="21"/>
      <c r="OJ111" s="21"/>
      <c r="OK111" s="21"/>
      <c r="OL111" s="21"/>
      <c r="OM111" s="21"/>
      <c r="ON111" s="21"/>
      <c r="OO111" s="21"/>
      <c r="OP111" s="21"/>
      <c r="OQ111" s="21"/>
      <c r="OR111" s="21"/>
      <c r="OS111" s="21"/>
      <c r="OT111" s="21"/>
      <c r="OU111" s="21"/>
      <c r="OV111" s="21"/>
      <c r="OW111" s="21"/>
      <c r="OX111" s="21"/>
      <c r="OY111" s="21"/>
      <c r="OZ111" s="21"/>
      <c r="PA111" s="21"/>
      <c r="PB111" s="21"/>
      <c r="PC111" s="21"/>
      <c r="PD111" s="21"/>
      <c r="PE111" s="21"/>
      <c r="PF111" s="21"/>
      <c r="PG111" s="21"/>
      <c r="PH111" s="21"/>
      <c r="PI111" s="21"/>
      <c r="PJ111" s="21"/>
      <c r="PK111" s="21"/>
      <c r="PL111" s="21"/>
      <c r="PM111" s="21"/>
      <c r="PN111" s="21"/>
      <c r="PO111" s="21"/>
      <c r="PP111" s="21"/>
      <c r="PQ111" s="21"/>
      <c r="PR111" s="21"/>
      <c r="PS111" s="21"/>
      <c r="PT111" s="21"/>
      <c r="PU111" s="21"/>
      <c r="PV111" s="21"/>
      <c r="PW111" s="21"/>
      <c r="PX111" s="21"/>
      <c r="PY111" s="21"/>
      <c r="PZ111" s="21"/>
      <c r="QA111" s="21"/>
      <c r="QB111" s="21"/>
      <c r="QC111" s="21"/>
      <c r="QD111" s="21"/>
      <c r="QE111" s="21"/>
      <c r="QF111" s="21"/>
      <c r="QG111" s="21"/>
      <c r="QH111" s="21"/>
      <c r="QI111" s="21"/>
      <c r="QJ111" s="21"/>
      <c r="QK111" s="21"/>
      <c r="QL111" s="21"/>
      <c r="QM111" s="21"/>
      <c r="QN111" s="21"/>
      <c r="QO111" s="21"/>
      <c r="QP111" s="21"/>
      <c r="QQ111" s="21"/>
      <c r="QR111" s="21"/>
      <c r="QS111" s="21"/>
      <c r="QT111" s="21"/>
      <c r="QU111" s="21"/>
      <c r="QV111" s="21"/>
      <c r="QW111" s="21"/>
      <c r="QX111" s="21"/>
      <c r="QY111" s="21"/>
      <c r="QZ111" s="21"/>
      <c r="RA111" s="21"/>
      <c r="RB111" s="21"/>
      <c r="RC111" s="21"/>
      <c r="RD111" s="21"/>
      <c r="RE111" s="21"/>
      <c r="RF111" s="21"/>
      <c r="RG111" s="21"/>
      <c r="RH111" s="21"/>
      <c r="RI111" s="21"/>
      <c r="RJ111" s="21"/>
      <c r="RK111" s="21"/>
      <c r="RL111" s="21"/>
      <c r="RM111" s="21"/>
      <c r="RN111" s="21"/>
      <c r="RO111" s="21"/>
      <c r="RP111" s="21"/>
      <c r="RQ111" s="21"/>
      <c r="RR111" s="21"/>
      <c r="RS111" s="21"/>
      <c r="RT111" s="21"/>
      <c r="RU111" s="21"/>
      <c r="RV111" s="21"/>
      <c r="RW111" s="21"/>
      <c r="RX111" s="21"/>
      <c r="RY111" s="21"/>
      <c r="RZ111" s="21"/>
      <c r="SA111" s="21"/>
      <c r="SB111" s="21"/>
      <c r="SC111" s="21"/>
      <c r="SD111" s="21"/>
      <c r="SE111" s="21"/>
      <c r="SF111" s="21"/>
      <c r="SG111" s="21"/>
      <c r="SH111" s="21"/>
      <c r="SI111" s="21"/>
      <c r="SJ111" s="21"/>
      <c r="SK111" s="21"/>
      <c r="SL111" s="21"/>
      <c r="SM111" s="21"/>
      <c r="SN111" s="21"/>
    </row>
    <row r="112" spans="1:508" s="22" customFormat="1" ht="52.5" hidden="1" customHeight="1" x14ac:dyDescent="0.25">
      <c r="A112" s="69"/>
      <c r="B112" s="69"/>
      <c r="C112" s="69"/>
      <c r="D112" s="123" t="s">
        <v>574</v>
      </c>
      <c r="E112" s="204"/>
      <c r="F112" s="84"/>
      <c r="G112" s="84"/>
      <c r="H112" s="204"/>
      <c r="I112" s="204"/>
      <c r="J112" s="204"/>
      <c r="K112" s="196" t="e">
        <f t="shared" si="39"/>
        <v>#DIV/0!</v>
      </c>
      <c r="L112" s="204">
        <f t="shared" si="37"/>
        <v>0</v>
      </c>
      <c r="M112" s="84"/>
      <c r="N112" s="84"/>
      <c r="O112" s="84"/>
      <c r="P112" s="84"/>
      <c r="Q112" s="84"/>
      <c r="R112" s="216">
        <f t="shared" si="38"/>
        <v>0</v>
      </c>
      <c r="S112" s="218"/>
      <c r="T112" s="218"/>
      <c r="U112" s="218"/>
      <c r="V112" s="218"/>
      <c r="W112" s="218"/>
      <c r="X112" s="168" t="e">
        <f t="shared" si="40"/>
        <v>#DIV/0!</v>
      </c>
      <c r="Y112" s="216">
        <f t="shared" si="41"/>
        <v>0</v>
      </c>
      <c r="Z112" s="231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27"/>
      <c r="IT112" s="27"/>
      <c r="IU112" s="27"/>
      <c r="IV112" s="27"/>
      <c r="IW112" s="27"/>
      <c r="IX112" s="27"/>
      <c r="IY112" s="27"/>
      <c r="IZ112" s="27"/>
      <c r="JA112" s="27"/>
      <c r="JB112" s="27"/>
      <c r="JC112" s="27"/>
      <c r="JD112" s="27"/>
      <c r="JE112" s="27"/>
      <c r="JF112" s="27"/>
      <c r="JG112" s="27"/>
      <c r="JH112" s="27"/>
      <c r="JI112" s="27"/>
      <c r="JJ112" s="27"/>
      <c r="JK112" s="27"/>
      <c r="JL112" s="27"/>
      <c r="JM112" s="27"/>
      <c r="JN112" s="27"/>
      <c r="JO112" s="27"/>
      <c r="JP112" s="27"/>
      <c r="JQ112" s="27"/>
      <c r="JR112" s="27"/>
      <c r="JS112" s="27"/>
      <c r="JT112" s="27"/>
      <c r="JU112" s="27"/>
      <c r="JV112" s="27"/>
      <c r="JW112" s="27"/>
      <c r="JX112" s="27"/>
      <c r="JY112" s="27"/>
      <c r="JZ112" s="27"/>
      <c r="KA112" s="27"/>
      <c r="KB112" s="27"/>
      <c r="KC112" s="27"/>
      <c r="KD112" s="27"/>
      <c r="KE112" s="27"/>
      <c r="KF112" s="27"/>
      <c r="KG112" s="27"/>
      <c r="KH112" s="27"/>
      <c r="KI112" s="27"/>
      <c r="KJ112" s="27"/>
      <c r="KK112" s="27"/>
      <c r="KL112" s="27"/>
      <c r="KM112" s="27"/>
      <c r="KN112" s="27"/>
      <c r="KO112" s="27"/>
      <c r="KP112" s="27"/>
      <c r="KQ112" s="27"/>
      <c r="KR112" s="27"/>
      <c r="KS112" s="27"/>
      <c r="KT112" s="27"/>
      <c r="KU112" s="27"/>
      <c r="KV112" s="27"/>
      <c r="KW112" s="27"/>
      <c r="KX112" s="27"/>
      <c r="KY112" s="27"/>
      <c r="KZ112" s="27"/>
      <c r="LA112" s="27"/>
      <c r="LB112" s="27"/>
      <c r="LC112" s="27"/>
      <c r="LD112" s="27"/>
      <c r="LE112" s="27"/>
      <c r="LF112" s="27"/>
      <c r="LG112" s="27"/>
      <c r="LH112" s="27"/>
      <c r="LI112" s="27"/>
      <c r="LJ112" s="27"/>
      <c r="LK112" s="27"/>
      <c r="LL112" s="27"/>
      <c r="LM112" s="27"/>
      <c r="LN112" s="27"/>
      <c r="LO112" s="27"/>
      <c r="LP112" s="27"/>
      <c r="LQ112" s="27"/>
      <c r="LR112" s="27"/>
      <c r="LS112" s="27"/>
      <c r="LT112" s="27"/>
      <c r="LU112" s="27"/>
      <c r="LV112" s="27"/>
      <c r="LW112" s="27"/>
      <c r="LX112" s="27"/>
      <c r="LY112" s="27"/>
      <c r="LZ112" s="27"/>
      <c r="MA112" s="27"/>
      <c r="MB112" s="27"/>
      <c r="MC112" s="27"/>
      <c r="MD112" s="27"/>
      <c r="ME112" s="27"/>
      <c r="MF112" s="27"/>
      <c r="MG112" s="27"/>
      <c r="MH112" s="27"/>
      <c r="MI112" s="27"/>
      <c r="MJ112" s="27"/>
      <c r="MK112" s="27"/>
      <c r="ML112" s="27"/>
      <c r="MM112" s="27"/>
      <c r="MN112" s="27"/>
      <c r="MO112" s="27"/>
      <c r="MP112" s="27"/>
      <c r="MQ112" s="27"/>
      <c r="MR112" s="27"/>
      <c r="MS112" s="27"/>
      <c r="MT112" s="27"/>
      <c r="MU112" s="27"/>
      <c r="MV112" s="27"/>
      <c r="MW112" s="27"/>
      <c r="MX112" s="27"/>
      <c r="MY112" s="27"/>
      <c r="MZ112" s="27"/>
      <c r="NA112" s="27"/>
      <c r="NB112" s="27"/>
      <c r="NC112" s="27"/>
      <c r="ND112" s="27"/>
      <c r="NE112" s="27"/>
      <c r="NF112" s="27"/>
      <c r="NG112" s="27"/>
      <c r="NH112" s="27"/>
      <c r="NI112" s="27"/>
      <c r="NJ112" s="27"/>
      <c r="NK112" s="27"/>
      <c r="NL112" s="27"/>
      <c r="NM112" s="27"/>
      <c r="NN112" s="27"/>
      <c r="NO112" s="27"/>
      <c r="NP112" s="27"/>
      <c r="NQ112" s="27"/>
      <c r="NR112" s="27"/>
      <c r="NS112" s="27"/>
      <c r="NT112" s="27"/>
      <c r="NU112" s="27"/>
      <c r="NV112" s="27"/>
      <c r="NW112" s="27"/>
      <c r="NX112" s="27"/>
      <c r="NY112" s="27"/>
      <c r="NZ112" s="27"/>
      <c r="OA112" s="27"/>
      <c r="OB112" s="27"/>
      <c r="OC112" s="27"/>
      <c r="OD112" s="27"/>
      <c r="OE112" s="27"/>
      <c r="OF112" s="27"/>
      <c r="OG112" s="27"/>
      <c r="OH112" s="27"/>
      <c r="OI112" s="27"/>
      <c r="OJ112" s="27"/>
      <c r="OK112" s="27"/>
      <c r="OL112" s="27"/>
      <c r="OM112" s="27"/>
      <c r="ON112" s="27"/>
      <c r="OO112" s="27"/>
      <c r="OP112" s="27"/>
      <c r="OQ112" s="27"/>
      <c r="OR112" s="27"/>
      <c r="OS112" s="27"/>
      <c r="OT112" s="27"/>
      <c r="OU112" s="27"/>
      <c r="OV112" s="27"/>
      <c r="OW112" s="27"/>
      <c r="OX112" s="27"/>
      <c r="OY112" s="27"/>
      <c r="OZ112" s="27"/>
      <c r="PA112" s="27"/>
      <c r="PB112" s="27"/>
      <c r="PC112" s="27"/>
      <c r="PD112" s="27"/>
      <c r="PE112" s="27"/>
      <c r="PF112" s="27"/>
      <c r="PG112" s="27"/>
      <c r="PH112" s="27"/>
      <c r="PI112" s="27"/>
      <c r="PJ112" s="27"/>
      <c r="PK112" s="27"/>
      <c r="PL112" s="27"/>
      <c r="PM112" s="27"/>
      <c r="PN112" s="27"/>
      <c r="PO112" s="27"/>
      <c r="PP112" s="27"/>
      <c r="PQ112" s="27"/>
      <c r="PR112" s="27"/>
      <c r="PS112" s="27"/>
      <c r="PT112" s="27"/>
      <c r="PU112" s="27"/>
      <c r="PV112" s="27"/>
      <c r="PW112" s="27"/>
      <c r="PX112" s="27"/>
      <c r="PY112" s="27"/>
      <c r="PZ112" s="27"/>
      <c r="QA112" s="27"/>
      <c r="QB112" s="27"/>
      <c r="QC112" s="27"/>
      <c r="QD112" s="27"/>
      <c r="QE112" s="27"/>
      <c r="QF112" s="27"/>
      <c r="QG112" s="27"/>
      <c r="QH112" s="27"/>
      <c r="QI112" s="27"/>
      <c r="QJ112" s="27"/>
      <c r="QK112" s="27"/>
      <c r="QL112" s="27"/>
      <c r="QM112" s="27"/>
      <c r="QN112" s="27"/>
      <c r="QO112" s="27"/>
      <c r="QP112" s="27"/>
      <c r="QQ112" s="27"/>
      <c r="QR112" s="27"/>
      <c r="QS112" s="27"/>
      <c r="QT112" s="27"/>
      <c r="QU112" s="27"/>
      <c r="QV112" s="27"/>
      <c r="QW112" s="27"/>
      <c r="QX112" s="27"/>
      <c r="QY112" s="27"/>
      <c r="QZ112" s="27"/>
      <c r="RA112" s="27"/>
      <c r="RB112" s="27"/>
      <c r="RC112" s="27"/>
      <c r="RD112" s="27"/>
      <c r="RE112" s="27"/>
      <c r="RF112" s="27"/>
      <c r="RG112" s="27"/>
      <c r="RH112" s="27"/>
      <c r="RI112" s="27"/>
      <c r="RJ112" s="27"/>
      <c r="RK112" s="27"/>
      <c r="RL112" s="27"/>
      <c r="RM112" s="27"/>
      <c r="RN112" s="27"/>
      <c r="RO112" s="27"/>
      <c r="RP112" s="27"/>
      <c r="RQ112" s="27"/>
      <c r="RR112" s="27"/>
      <c r="RS112" s="27"/>
      <c r="RT112" s="27"/>
      <c r="RU112" s="27"/>
      <c r="RV112" s="27"/>
      <c r="RW112" s="27"/>
      <c r="RX112" s="27"/>
      <c r="RY112" s="27"/>
      <c r="RZ112" s="27"/>
      <c r="SA112" s="27"/>
      <c r="SB112" s="27"/>
      <c r="SC112" s="27"/>
      <c r="SD112" s="27"/>
      <c r="SE112" s="27"/>
      <c r="SF112" s="27"/>
      <c r="SG112" s="27"/>
      <c r="SH112" s="27"/>
      <c r="SI112" s="27"/>
      <c r="SJ112" s="27"/>
      <c r="SK112" s="27"/>
      <c r="SL112" s="27"/>
      <c r="SM112" s="27"/>
      <c r="SN112" s="27"/>
    </row>
    <row r="113" spans="1:508" s="20" customFormat="1" ht="84.75" hidden="1" customHeight="1" x14ac:dyDescent="0.25">
      <c r="A113" s="54" t="s">
        <v>555</v>
      </c>
      <c r="B113" s="54" t="s">
        <v>556</v>
      </c>
      <c r="C113" s="54" t="s">
        <v>58</v>
      </c>
      <c r="D113" s="11" t="s">
        <v>615</v>
      </c>
      <c r="E113" s="203"/>
      <c r="F113" s="83"/>
      <c r="G113" s="83"/>
      <c r="H113" s="203"/>
      <c r="I113" s="203"/>
      <c r="J113" s="203"/>
      <c r="K113" s="196" t="e">
        <f t="shared" si="39"/>
        <v>#DIV/0!</v>
      </c>
      <c r="L113" s="203">
        <f t="shared" si="37"/>
        <v>0</v>
      </c>
      <c r="M113" s="83"/>
      <c r="N113" s="83"/>
      <c r="O113" s="83"/>
      <c r="P113" s="83"/>
      <c r="Q113" s="83"/>
      <c r="R113" s="216">
        <f t="shared" si="38"/>
        <v>0</v>
      </c>
      <c r="S113" s="216"/>
      <c r="T113" s="216"/>
      <c r="U113" s="216"/>
      <c r="V113" s="216"/>
      <c r="W113" s="216"/>
      <c r="X113" s="168" t="e">
        <f t="shared" si="40"/>
        <v>#DIV/0!</v>
      </c>
      <c r="Y113" s="216">
        <f t="shared" si="41"/>
        <v>0</v>
      </c>
      <c r="Z113" s="23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  <c r="IV113" s="21"/>
      <c r="IW113" s="21"/>
      <c r="IX113" s="21"/>
      <c r="IY113" s="21"/>
      <c r="IZ113" s="21"/>
      <c r="JA113" s="21"/>
      <c r="JB113" s="21"/>
      <c r="JC113" s="21"/>
      <c r="JD113" s="21"/>
      <c r="JE113" s="21"/>
      <c r="JF113" s="21"/>
      <c r="JG113" s="21"/>
      <c r="JH113" s="21"/>
      <c r="JI113" s="21"/>
      <c r="JJ113" s="21"/>
      <c r="JK113" s="21"/>
      <c r="JL113" s="21"/>
      <c r="JM113" s="21"/>
      <c r="JN113" s="21"/>
      <c r="JO113" s="21"/>
      <c r="JP113" s="21"/>
      <c r="JQ113" s="21"/>
      <c r="JR113" s="21"/>
      <c r="JS113" s="21"/>
      <c r="JT113" s="21"/>
      <c r="JU113" s="21"/>
      <c r="JV113" s="21"/>
      <c r="JW113" s="21"/>
      <c r="JX113" s="21"/>
      <c r="JY113" s="21"/>
      <c r="JZ113" s="21"/>
      <c r="KA113" s="21"/>
      <c r="KB113" s="21"/>
      <c r="KC113" s="21"/>
      <c r="KD113" s="21"/>
      <c r="KE113" s="21"/>
      <c r="KF113" s="21"/>
      <c r="KG113" s="21"/>
      <c r="KH113" s="21"/>
      <c r="KI113" s="21"/>
      <c r="KJ113" s="21"/>
      <c r="KK113" s="21"/>
      <c r="KL113" s="21"/>
      <c r="KM113" s="21"/>
      <c r="KN113" s="21"/>
      <c r="KO113" s="21"/>
      <c r="KP113" s="21"/>
      <c r="KQ113" s="21"/>
      <c r="KR113" s="21"/>
      <c r="KS113" s="21"/>
      <c r="KT113" s="21"/>
      <c r="KU113" s="21"/>
      <c r="KV113" s="21"/>
      <c r="KW113" s="21"/>
      <c r="KX113" s="21"/>
      <c r="KY113" s="21"/>
      <c r="KZ113" s="21"/>
      <c r="LA113" s="21"/>
      <c r="LB113" s="21"/>
      <c r="LC113" s="21"/>
      <c r="LD113" s="21"/>
      <c r="LE113" s="21"/>
      <c r="LF113" s="21"/>
      <c r="LG113" s="21"/>
      <c r="LH113" s="21"/>
      <c r="LI113" s="21"/>
      <c r="LJ113" s="21"/>
      <c r="LK113" s="21"/>
      <c r="LL113" s="21"/>
      <c r="LM113" s="21"/>
      <c r="LN113" s="21"/>
      <c r="LO113" s="21"/>
      <c r="LP113" s="21"/>
      <c r="LQ113" s="21"/>
      <c r="LR113" s="21"/>
      <c r="LS113" s="21"/>
      <c r="LT113" s="21"/>
      <c r="LU113" s="21"/>
      <c r="LV113" s="21"/>
      <c r="LW113" s="21"/>
      <c r="LX113" s="21"/>
      <c r="LY113" s="21"/>
      <c r="LZ113" s="21"/>
      <c r="MA113" s="21"/>
      <c r="MB113" s="21"/>
      <c r="MC113" s="21"/>
      <c r="MD113" s="21"/>
      <c r="ME113" s="21"/>
      <c r="MF113" s="21"/>
      <c r="MG113" s="21"/>
      <c r="MH113" s="21"/>
      <c r="MI113" s="21"/>
      <c r="MJ113" s="21"/>
      <c r="MK113" s="21"/>
      <c r="ML113" s="21"/>
      <c r="MM113" s="21"/>
      <c r="MN113" s="21"/>
      <c r="MO113" s="21"/>
      <c r="MP113" s="21"/>
      <c r="MQ113" s="21"/>
      <c r="MR113" s="21"/>
      <c r="MS113" s="21"/>
      <c r="MT113" s="21"/>
      <c r="MU113" s="21"/>
      <c r="MV113" s="21"/>
      <c r="MW113" s="21"/>
      <c r="MX113" s="21"/>
      <c r="MY113" s="21"/>
      <c r="MZ113" s="21"/>
      <c r="NA113" s="21"/>
      <c r="NB113" s="21"/>
      <c r="NC113" s="21"/>
      <c r="ND113" s="21"/>
      <c r="NE113" s="21"/>
      <c r="NF113" s="21"/>
      <c r="NG113" s="21"/>
      <c r="NH113" s="21"/>
      <c r="NI113" s="21"/>
      <c r="NJ113" s="21"/>
      <c r="NK113" s="21"/>
      <c r="NL113" s="21"/>
      <c r="NM113" s="21"/>
      <c r="NN113" s="21"/>
      <c r="NO113" s="21"/>
      <c r="NP113" s="21"/>
      <c r="NQ113" s="21"/>
      <c r="NR113" s="21"/>
      <c r="NS113" s="21"/>
      <c r="NT113" s="21"/>
      <c r="NU113" s="21"/>
      <c r="NV113" s="21"/>
      <c r="NW113" s="21"/>
      <c r="NX113" s="21"/>
      <c r="NY113" s="21"/>
      <c r="NZ113" s="21"/>
      <c r="OA113" s="21"/>
      <c r="OB113" s="21"/>
      <c r="OC113" s="21"/>
      <c r="OD113" s="21"/>
      <c r="OE113" s="21"/>
      <c r="OF113" s="21"/>
      <c r="OG113" s="21"/>
      <c r="OH113" s="21"/>
      <c r="OI113" s="21"/>
      <c r="OJ113" s="21"/>
      <c r="OK113" s="21"/>
      <c r="OL113" s="21"/>
      <c r="OM113" s="21"/>
      <c r="ON113" s="21"/>
      <c r="OO113" s="21"/>
      <c r="OP113" s="21"/>
      <c r="OQ113" s="21"/>
      <c r="OR113" s="21"/>
      <c r="OS113" s="21"/>
      <c r="OT113" s="21"/>
      <c r="OU113" s="21"/>
      <c r="OV113" s="21"/>
      <c r="OW113" s="21"/>
      <c r="OX113" s="21"/>
      <c r="OY113" s="21"/>
      <c r="OZ113" s="21"/>
      <c r="PA113" s="21"/>
      <c r="PB113" s="21"/>
      <c r="PC113" s="21"/>
      <c r="PD113" s="21"/>
      <c r="PE113" s="21"/>
      <c r="PF113" s="21"/>
      <c r="PG113" s="21"/>
      <c r="PH113" s="21"/>
      <c r="PI113" s="21"/>
      <c r="PJ113" s="21"/>
      <c r="PK113" s="21"/>
      <c r="PL113" s="21"/>
      <c r="PM113" s="21"/>
      <c r="PN113" s="21"/>
      <c r="PO113" s="21"/>
      <c r="PP113" s="21"/>
      <c r="PQ113" s="21"/>
      <c r="PR113" s="21"/>
      <c r="PS113" s="21"/>
      <c r="PT113" s="21"/>
      <c r="PU113" s="21"/>
      <c r="PV113" s="21"/>
      <c r="PW113" s="21"/>
      <c r="PX113" s="21"/>
      <c r="PY113" s="21"/>
      <c r="PZ113" s="21"/>
      <c r="QA113" s="21"/>
      <c r="QB113" s="21"/>
      <c r="QC113" s="21"/>
      <c r="QD113" s="21"/>
      <c r="QE113" s="21"/>
      <c r="QF113" s="21"/>
      <c r="QG113" s="21"/>
      <c r="QH113" s="21"/>
      <c r="QI113" s="21"/>
      <c r="QJ113" s="21"/>
      <c r="QK113" s="21"/>
      <c r="QL113" s="21"/>
      <c r="QM113" s="21"/>
      <c r="QN113" s="21"/>
      <c r="QO113" s="21"/>
      <c r="QP113" s="21"/>
      <c r="QQ113" s="21"/>
      <c r="QR113" s="21"/>
      <c r="QS113" s="21"/>
      <c r="QT113" s="21"/>
      <c r="QU113" s="21"/>
      <c r="QV113" s="21"/>
      <c r="QW113" s="21"/>
      <c r="QX113" s="21"/>
      <c r="QY113" s="21"/>
      <c r="QZ113" s="21"/>
      <c r="RA113" s="21"/>
      <c r="RB113" s="21"/>
      <c r="RC113" s="21"/>
      <c r="RD113" s="21"/>
      <c r="RE113" s="21"/>
      <c r="RF113" s="21"/>
      <c r="RG113" s="21"/>
      <c r="RH113" s="21"/>
      <c r="RI113" s="21"/>
      <c r="RJ113" s="21"/>
      <c r="RK113" s="21"/>
      <c r="RL113" s="21"/>
      <c r="RM113" s="21"/>
      <c r="RN113" s="21"/>
      <c r="RO113" s="21"/>
      <c r="RP113" s="21"/>
      <c r="RQ113" s="21"/>
      <c r="RR113" s="21"/>
      <c r="RS113" s="21"/>
      <c r="RT113" s="21"/>
      <c r="RU113" s="21"/>
      <c r="RV113" s="21"/>
      <c r="RW113" s="21"/>
      <c r="RX113" s="21"/>
      <c r="RY113" s="21"/>
      <c r="RZ113" s="21"/>
      <c r="SA113" s="21"/>
      <c r="SB113" s="21"/>
      <c r="SC113" s="21"/>
      <c r="SD113" s="21"/>
      <c r="SE113" s="21"/>
      <c r="SF113" s="21"/>
      <c r="SG113" s="21"/>
      <c r="SH113" s="21"/>
      <c r="SI113" s="21"/>
      <c r="SJ113" s="21"/>
      <c r="SK113" s="21"/>
      <c r="SL113" s="21"/>
      <c r="SM113" s="21"/>
      <c r="SN113" s="21"/>
    </row>
    <row r="114" spans="1:508" s="22" customFormat="1" ht="21" hidden="1" customHeight="1" x14ac:dyDescent="0.25">
      <c r="A114" s="69"/>
      <c r="B114" s="69"/>
      <c r="C114" s="69"/>
      <c r="D114" s="123" t="s">
        <v>392</v>
      </c>
      <c r="E114" s="204"/>
      <c r="F114" s="84"/>
      <c r="G114" s="84"/>
      <c r="H114" s="204"/>
      <c r="I114" s="204"/>
      <c r="J114" s="204"/>
      <c r="K114" s="196" t="e">
        <f t="shared" si="39"/>
        <v>#DIV/0!</v>
      </c>
      <c r="L114" s="204">
        <f t="shared" si="37"/>
        <v>0</v>
      </c>
      <c r="M114" s="84"/>
      <c r="N114" s="84"/>
      <c r="O114" s="84"/>
      <c r="P114" s="84"/>
      <c r="Q114" s="84"/>
      <c r="R114" s="216">
        <f t="shared" si="38"/>
        <v>0</v>
      </c>
      <c r="S114" s="218"/>
      <c r="T114" s="218"/>
      <c r="U114" s="218"/>
      <c r="V114" s="218"/>
      <c r="W114" s="218"/>
      <c r="X114" s="168" t="e">
        <f t="shared" si="40"/>
        <v>#DIV/0!</v>
      </c>
      <c r="Y114" s="216">
        <f t="shared" si="41"/>
        <v>0</v>
      </c>
      <c r="Z114" s="231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  <c r="IF114" s="27"/>
      <c r="IG114" s="27"/>
      <c r="IH114" s="27"/>
      <c r="II114" s="27"/>
      <c r="IJ114" s="27"/>
      <c r="IK114" s="27"/>
      <c r="IL114" s="27"/>
      <c r="IM114" s="27"/>
      <c r="IN114" s="27"/>
      <c r="IO114" s="27"/>
      <c r="IP114" s="27"/>
      <c r="IQ114" s="27"/>
      <c r="IR114" s="27"/>
      <c r="IS114" s="27"/>
      <c r="IT114" s="27"/>
      <c r="IU114" s="27"/>
      <c r="IV114" s="27"/>
      <c r="IW114" s="27"/>
      <c r="IX114" s="27"/>
      <c r="IY114" s="27"/>
      <c r="IZ114" s="27"/>
      <c r="JA114" s="27"/>
      <c r="JB114" s="27"/>
      <c r="JC114" s="27"/>
      <c r="JD114" s="27"/>
      <c r="JE114" s="27"/>
      <c r="JF114" s="27"/>
      <c r="JG114" s="27"/>
      <c r="JH114" s="27"/>
      <c r="JI114" s="27"/>
      <c r="JJ114" s="27"/>
      <c r="JK114" s="27"/>
      <c r="JL114" s="27"/>
      <c r="JM114" s="27"/>
      <c r="JN114" s="27"/>
      <c r="JO114" s="27"/>
      <c r="JP114" s="27"/>
      <c r="JQ114" s="27"/>
      <c r="JR114" s="27"/>
      <c r="JS114" s="27"/>
      <c r="JT114" s="27"/>
      <c r="JU114" s="27"/>
      <c r="JV114" s="27"/>
      <c r="JW114" s="27"/>
      <c r="JX114" s="27"/>
      <c r="JY114" s="27"/>
      <c r="JZ114" s="27"/>
      <c r="KA114" s="27"/>
      <c r="KB114" s="27"/>
      <c r="KC114" s="27"/>
      <c r="KD114" s="27"/>
      <c r="KE114" s="27"/>
      <c r="KF114" s="27"/>
      <c r="KG114" s="27"/>
      <c r="KH114" s="27"/>
      <c r="KI114" s="27"/>
      <c r="KJ114" s="27"/>
      <c r="KK114" s="27"/>
      <c r="KL114" s="27"/>
      <c r="KM114" s="27"/>
      <c r="KN114" s="27"/>
      <c r="KO114" s="27"/>
      <c r="KP114" s="27"/>
      <c r="KQ114" s="27"/>
      <c r="KR114" s="27"/>
      <c r="KS114" s="27"/>
      <c r="KT114" s="27"/>
      <c r="KU114" s="27"/>
      <c r="KV114" s="27"/>
      <c r="KW114" s="27"/>
      <c r="KX114" s="27"/>
      <c r="KY114" s="27"/>
      <c r="KZ114" s="27"/>
      <c r="LA114" s="27"/>
      <c r="LB114" s="27"/>
      <c r="LC114" s="27"/>
      <c r="LD114" s="27"/>
      <c r="LE114" s="27"/>
      <c r="LF114" s="27"/>
      <c r="LG114" s="27"/>
      <c r="LH114" s="27"/>
      <c r="LI114" s="27"/>
      <c r="LJ114" s="27"/>
      <c r="LK114" s="27"/>
      <c r="LL114" s="27"/>
      <c r="LM114" s="27"/>
      <c r="LN114" s="27"/>
      <c r="LO114" s="27"/>
      <c r="LP114" s="27"/>
      <c r="LQ114" s="27"/>
      <c r="LR114" s="27"/>
      <c r="LS114" s="27"/>
      <c r="LT114" s="27"/>
      <c r="LU114" s="27"/>
      <c r="LV114" s="27"/>
      <c r="LW114" s="27"/>
      <c r="LX114" s="27"/>
      <c r="LY114" s="27"/>
      <c r="LZ114" s="27"/>
      <c r="MA114" s="27"/>
      <c r="MB114" s="27"/>
      <c r="MC114" s="27"/>
      <c r="MD114" s="27"/>
      <c r="ME114" s="27"/>
      <c r="MF114" s="27"/>
      <c r="MG114" s="27"/>
      <c r="MH114" s="27"/>
      <c r="MI114" s="27"/>
      <c r="MJ114" s="27"/>
      <c r="MK114" s="27"/>
      <c r="ML114" s="27"/>
      <c r="MM114" s="27"/>
      <c r="MN114" s="27"/>
      <c r="MO114" s="27"/>
      <c r="MP114" s="27"/>
      <c r="MQ114" s="27"/>
      <c r="MR114" s="27"/>
      <c r="MS114" s="27"/>
      <c r="MT114" s="27"/>
      <c r="MU114" s="27"/>
      <c r="MV114" s="27"/>
      <c r="MW114" s="27"/>
      <c r="MX114" s="27"/>
      <c r="MY114" s="27"/>
      <c r="MZ114" s="27"/>
      <c r="NA114" s="27"/>
      <c r="NB114" s="27"/>
      <c r="NC114" s="27"/>
      <c r="ND114" s="27"/>
      <c r="NE114" s="27"/>
      <c r="NF114" s="27"/>
      <c r="NG114" s="27"/>
      <c r="NH114" s="27"/>
      <c r="NI114" s="27"/>
      <c r="NJ114" s="27"/>
      <c r="NK114" s="27"/>
      <c r="NL114" s="27"/>
      <c r="NM114" s="27"/>
      <c r="NN114" s="27"/>
      <c r="NO114" s="27"/>
      <c r="NP114" s="27"/>
      <c r="NQ114" s="27"/>
      <c r="NR114" s="27"/>
      <c r="NS114" s="27"/>
      <c r="NT114" s="27"/>
      <c r="NU114" s="27"/>
      <c r="NV114" s="27"/>
      <c r="NW114" s="27"/>
      <c r="NX114" s="27"/>
      <c r="NY114" s="27"/>
      <c r="NZ114" s="27"/>
      <c r="OA114" s="27"/>
      <c r="OB114" s="27"/>
      <c r="OC114" s="27"/>
      <c r="OD114" s="27"/>
      <c r="OE114" s="27"/>
      <c r="OF114" s="27"/>
      <c r="OG114" s="27"/>
      <c r="OH114" s="27"/>
      <c r="OI114" s="27"/>
      <c r="OJ114" s="27"/>
      <c r="OK114" s="27"/>
      <c r="OL114" s="27"/>
      <c r="OM114" s="27"/>
      <c r="ON114" s="27"/>
      <c r="OO114" s="27"/>
      <c r="OP114" s="27"/>
      <c r="OQ114" s="27"/>
      <c r="OR114" s="27"/>
      <c r="OS114" s="27"/>
      <c r="OT114" s="27"/>
      <c r="OU114" s="27"/>
      <c r="OV114" s="27"/>
      <c r="OW114" s="27"/>
      <c r="OX114" s="27"/>
      <c r="OY114" s="27"/>
      <c r="OZ114" s="27"/>
      <c r="PA114" s="27"/>
      <c r="PB114" s="27"/>
      <c r="PC114" s="27"/>
      <c r="PD114" s="27"/>
      <c r="PE114" s="27"/>
      <c r="PF114" s="27"/>
      <c r="PG114" s="27"/>
      <c r="PH114" s="27"/>
      <c r="PI114" s="27"/>
      <c r="PJ114" s="27"/>
      <c r="PK114" s="27"/>
      <c r="PL114" s="27"/>
      <c r="PM114" s="27"/>
      <c r="PN114" s="27"/>
      <c r="PO114" s="27"/>
      <c r="PP114" s="27"/>
      <c r="PQ114" s="27"/>
      <c r="PR114" s="27"/>
      <c r="PS114" s="27"/>
      <c r="PT114" s="27"/>
      <c r="PU114" s="27"/>
      <c r="PV114" s="27"/>
      <c r="PW114" s="27"/>
      <c r="PX114" s="27"/>
      <c r="PY114" s="27"/>
      <c r="PZ114" s="27"/>
      <c r="QA114" s="27"/>
      <c r="QB114" s="27"/>
      <c r="QC114" s="27"/>
      <c r="QD114" s="27"/>
      <c r="QE114" s="27"/>
      <c r="QF114" s="27"/>
      <c r="QG114" s="27"/>
      <c r="QH114" s="27"/>
      <c r="QI114" s="27"/>
      <c r="QJ114" s="27"/>
      <c r="QK114" s="27"/>
      <c r="QL114" s="27"/>
      <c r="QM114" s="27"/>
      <c r="QN114" s="27"/>
      <c r="QO114" s="27"/>
      <c r="QP114" s="27"/>
      <c r="QQ114" s="27"/>
      <c r="QR114" s="27"/>
      <c r="QS114" s="27"/>
      <c r="QT114" s="27"/>
      <c r="QU114" s="27"/>
      <c r="QV114" s="27"/>
      <c r="QW114" s="27"/>
      <c r="QX114" s="27"/>
      <c r="QY114" s="27"/>
      <c r="QZ114" s="27"/>
      <c r="RA114" s="27"/>
      <c r="RB114" s="27"/>
      <c r="RC114" s="27"/>
      <c r="RD114" s="27"/>
      <c r="RE114" s="27"/>
      <c r="RF114" s="27"/>
      <c r="RG114" s="27"/>
      <c r="RH114" s="27"/>
      <c r="RI114" s="27"/>
      <c r="RJ114" s="27"/>
      <c r="RK114" s="27"/>
      <c r="RL114" s="27"/>
      <c r="RM114" s="27"/>
      <c r="RN114" s="27"/>
      <c r="RO114" s="27"/>
      <c r="RP114" s="27"/>
      <c r="RQ114" s="27"/>
      <c r="RR114" s="27"/>
      <c r="RS114" s="27"/>
      <c r="RT114" s="27"/>
      <c r="RU114" s="27"/>
      <c r="RV114" s="27"/>
      <c r="RW114" s="27"/>
      <c r="RX114" s="27"/>
      <c r="RY114" s="27"/>
      <c r="RZ114" s="27"/>
      <c r="SA114" s="27"/>
      <c r="SB114" s="27"/>
      <c r="SC114" s="27"/>
      <c r="SD114" s="27"/>
      <c r="SE114" s="27"/>
      <c r="SF114" s="27"/>
      <c r="SG114" s="27"/>
      <c r="SH114" s="27"/>
      <c r="SI114" s="27"/>
      <c r="SJ114" s="27"/>
      <c r="SK114" s="27"/>
      <c r="SL114" s="27"/>
      <c r="SM114" s="27"/>
      <c r="SN114" s="27"/>
    </row>
    <row r="115" spans="1:508" s="20" customFormat="1" ht="78.75" hidden="1" customHeight="1" x14ac:dyDescent="0.25">
      <c r="A115" s="54" t="s">
        <v>545</v>
      </c>
      <c r="B115" s="54" t="s">
        <v>547</v>
      </c>
      <c r="C115" s="54" t="s">
        <v>58</v>
      </c>
      <c r="D115" s="11" t="s">
        <v>575</v>
      </c>
      <c r="E115" s="203"/>
      <c r="F115" s="83"/>
      <c r="G115" s="83"/>
      <c r="H115" s="203"/>
      <c r="I115" s="203"/>
      <c r="J115" s="203"/>
      <c r="K115" s="196" t="e">
        <f t="shared" si="39"/>
        <v>#DIV/0!</v>
      </c>
      <c r="L115" s="203">
        <f t="shared" si="37"/>
        <v>0</v>
      </c>
      <c r="M115" s="83"/>
      <c r="N115" s="83"/>
      <c r="O115" s="83"/>
      <c r="P115" s="83"/>
      <c r="Q115" s="83"/>
      <c r="R115" s="216">
        <f t="shared" si="38"/>
        <v>0</v>
      </c>
      <c r="S115" s="216"/>
      <c r="T115" s="216"/>
      <c r="U115" s="216"/>
      <c r="V115" s="216"/>
      <c r="W115" s="216"/>
      <c r="X115" s="168" t="e">
        <f t="shared" si="40"/>
        <v>#DIV/0!</v>
      </c>
      <c r="Y115" s="216">
        <f t="shared" si="41"/>
        <v>0</v>
      </c>
      <c r="Z115" s="23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  <c r="IW115" s="21"/>
      <c r="IX115" s="21"/>
      <c r="IY115" s="21"/>
      <c r="IZ115" s="21"/>
      <c r="JA115" s="21"/>
      <c r="JB115" s="21"/>
      <c r="JC115" s="21"/>
      <c r="JD115" s="21"/>
      <c r="JE115" s="21"/>
      <c r="JF115" s="21"/>
      <c r="JG115" s="21"/>
      <c r="JH115" s="21"/>
      <c r="JI115" s="21"/>
      <c r="JJ115" s="21"/>
      <c r="JK115" s="21"/>
      <c r="JL115" s="21"/>
      <c r="JM115" s="21"/>
      <c r="JN115" s="21"/>
      <c r="JO115" s="21"/>
      <c r="JP115" s="21"/>
      <c r="JQ115" s="21"/>
      <c r="JR115" s="21"/>
      <c r="JS115" s="21"/>
      <c r="JT115" s="21"/>
      <c r="JU115" s="21"/>
      <c r="JV115" s="21"/>
      <c r="JW115" s="21"/>
      <c r="JX115" s="21"/>
      <c r="JY115" s="21"/>
      <c r="JZ115" s="21"/>
      <c r="KA115" s="21"/>
      <c r="KB115" s="21"/>
      <c r="KC115" s="21"/>
      <c r="KD115" s="21"/>
      <c r="KE115" s="21"/>
      <c r="KF115" s="21"/>
      <c r="KG115" s="21"/>
      <c r="KH115" s="21"/>
      <c r="KI115" s="21"/>
      <c r="KJ115" s="21"/>
      <c r="KK115" s="21"/>
      <c r="KL115" s="21"/>
      <c r="KM115" s="21"/>
      <c r="KN115" s="21"/>
      <c r="KO115" s="21"/>
      <c r="KP115" s="21"/>
      <c r="KQ115" s="21"/>
      <c r="KR115" s="21"/>
      <c r="KS115" s="21"/>
      <c r="KT115" s="21"/>
      <c r="KU115" s="21"/>
      <c r="KV115" s="21"/>
      <c r="KW115" s="21"/>
      <c r="KX115" s="21"/>
      <c r="KY115" s="21"/>
      <c r="KZ115" s="21"/>
      <c r="LA115" s="21"/>
      <c r="LB115" s="21"/>
      <c r="LC115" s="21"/>
      <c r="LD115" s="21"/>
      <c r="LE115" s="21"/>
      <c r="LF115" s="21"/>
      <c r="LG115" s="21"/>
      <c r="LH115" s="21"/>
      <c r="LI115" s="21"/>
      <c r="LJ115" s="21"/>
      <c r="LK115" s="21"/>
      <c r="LL115" s="21"/>
      <c r="LM115" s="21"/>
      <c r="LN115" s="21"/>
      <c r="LO115" s="21"/>
      <c r="LP115" s="21"/>
      <c r="LQ115" s="21"/>
      <c r="LR115" s="21"/>
      <c r="LS115" s="21"/>
      <c r="LT115" s="21"/>
      <c r="LU115" s="21"/>
      <c r="LV115" s="21"/>
      <c r="LW115" s="21"/>
      <c r="LX115" s="21"/>
      <c r="LY115" s="21"/>
      <c r="LZ115" s="21"/>
      <c r="MA115" s="21"/>
      <c r="MB115" s="21"/>
      <c r="MC115" s="21"/>
      <c r="MD115" s="21"/>
      <c r="ME115" s="21"/>
      <c r="MF115" s="21"/>
      <c r="MG115" s="21"/>
      <c r="MH115" s="21"/>
      <c r="MI115" s="21"/>
      <c r="MJ115" s="21"/>
      <c r="MK115" s="21"/>
      <c r="ML115" s="21"/>
      <c r="MM115" s="21"/>
      <c r="MN115" s="21"/>
      <c r="MO115" s="21"/>
      <c r="MP115" s="21"/>
      <c r="MQ115" s="21"/>
      <c r="MR115" s="21"/>
      <c r="MS115" s="21"/>
      <c r="MT115" s="21"/>
      <c r="MU115" s="21"/>
      <c r="MV115" s="21"/>
      <c r="MW115" s="21"/>
      <c r="MX115" s="21"/>
      <c r="MY115" s="21"/>
      <c r="MZ115" s="21"/>
      <c r="NA115" s="21"/>
      <c r="NB115" s="21"/>
      <c r="NC115" s="21"/>
      <c r="ND115" s="21"/>
      <c r="NE115" s="21"/>
      <c r="NF115" s="21"/>
      <c r="NG115" s="21"/>
      <c r="NH115" s="21"/>
      <c r="NI115" s="21"/>
      <c r="NJ115" s="21"/>
      <c r="NK115" s="21"/>
      <c r="NL115" s="21"/>
      <c r="NM115" s="21"/>
      <c r="NN115" s="21"/>
      <c r="NO115" s="21"/>
      <c r="NP115" s="21"/>
      <c r="NQ115" s="21"/>
      <c r="NR115" s="21"/>
      <c r="NS115" s="21"/>
      <c r="NT115" s="21"/>
      <c r="NU115" s="21"/>
      <c r="NV115" s="21"/>
      <c r="NW115" s="21"/>
      <c r="NX115" s="21"/>
      <c r="NY115" s="21"/>
      <c r="NZ115" s="21"/>
      <c r="OA115" s="21"/>
      <c r="OB115" s="21"/>
      <c r="OC115" s="21"/>
      <c r="OD115" s="21"/>
      <c r="OE115" s="21"/>
      <c r="OF115" s="21"/>
      <c r="OG115" s="21"/>
      <c r="OH115" s="21"/>
      <c r="OI115" s="21"/>
      <c r="OJ115" s="21"/>
      <c r="OK115" s="21"/>
      <c r="OL115" s="21"/>
      <c r="OM115" s="21"/>
      <c r="ON115" s="21"/>
      <c r="OO115" s="21"/>
      <c r="OP115" s="21"/>
      <c r="OQ115" s="21"/>
      <c r="OR115" s="21"/>
      <c r="OS115" s="21"/>
      <c r="OT115" s="21"/>
      <c r="OU115" s="21"/>
      <c r="OV115" s="21"/>
      <c r="OW115" s="21"/>
      <c r="OX115" s="21"/>
      <c r="OY115" s="21"/>
      <c r="OZ115" s="21"/>
      <c r="PA115" s="21"/>
      <c r="PB115" s="21"/>
      <c r="PC115" s="21"/>
      <c r="PD115" s="21"/>
      <c r="PE115" s="21"/>
      <c r="PF115" s="21"/>
      <c r="PG115" s="21"/>
      <c r="PH115" s="21"/>
      <c r="PI115" s="21"/>
      <c r="PJ115" s="21"/>
      <c r="PK115" s="21"/>
      <c r="PL115" s="21"/>
      <c r="PM115" s="21"/>
      <c r="PN115" s="21"/>
      <c r="PO115" s="21"/>
      <c r="PP115" s="21"/>
      <c r="PQ115" s="21"/>
      <c r="PR115" s="21"/>
      <c r="PS115" s="21"/>
      <c r="PT115" s="21"/>
      <c r="PU115" s="21"/>
      <c r="PV115" s="21"/>
      <c r="PW115" s="21"/>
      <c r="PX115" s="21"/>
      <c r="PY115" s="21"/>
      <c r="PZ115" s="21"/>
      <c r="QA115" s="21"/>
      <c r="QB115" s="21"/>
      <c r="QC115" s="21"/>
      <c r="QD115" s="21"/>
      <c r="QE115" s="21"/>
      <c r="QF115" s="21"/>
      <c r="QG115" s="21"/>
      <c r="QH115" s="21"/>
      <c r="QI115" s="21"/>
      <c r="QJ115" s="21"/>
      <c r="QK115" s="21"/>
      <c r="QL115" s="21"/>
      <c r="QM115" s="21"/>
      <c r="QN115" s="21"/>
      <c r="QO115" s="21"/>
      <c r="QP115" s="21"/>
      <c r="QQ115" s="21"/>
      <c r="QR115" s="21"/>
      <c r="QS115" s="21"/>
      <c r="QT115" s="21"/>
      <c r="QU115" s="21"/>
      <c r="QV115" s="21"/>
      <c r="QW115" s="21"/>
      <c r="QX115" s="21"/>
      <c r="QY115" s="21"/>
      <c r="QZ115" s="21"/>
      <c r="RA115" s="21"/>
      <c r="RB115" s="21"/>
      <c r="RC115" s="21"/>
      <c r="RD115" s="21"/>
      <c r="RE115" s="21"/>
      <c r="RF115" s="21"/>
      <c r="RG115" s="21"/>
      <c r="RH115" s="21"/>
      <c r="RI115" s="21"/>
      <c r="RJ115" s="21"/>
      <c r="RK115" s="21"/>
      <c r="RL115" s="21"/>
      <c r="RM115" s="21"/>
      <c r="RN115" s="21"/>
      <c r="RO115" s="21"/>
      <c r="RP115" s="21"/>
      <c r="RQ115" s="21"/>
      <c r="RR115" s="21"/>
      <c r="RS115" s="21"/>
      <c r="RT115" s="21"/>
      <c r="RU115" s="21"/>
      <c r="RV115" s="21"/>
      <c r="RW115" s="21"/>
      <c r="RX115" s="21"/>
      <c r="RY115" s="21"/>
      <c r="RZ115" s="21"/>
      <c r="SA115" s="21"/>
      <c r="SB115" s="21"/>
      <c r="SC115" s="21"/>
      <c r="SD115" s="21"/>
      <c r="SE115" s="21"/>
      <c r="SF115" s="21"/>
      <c r="SG115" s="21"/>
      <c r="SH115" s="21"/>
      <c r="SI115" s="21"/>
      <c r="SJ115" s="21"/>
      <c r="SK115" s="21"/>
      <c r="SL115" s="21"/>
      <c r="SM115" s="21"/>
      <c r="SN115" s="21"/>
    </row>
    <row r="116" spans="1:508" s="22" customFormat="1" ht="7.5" hidden="1" customHeight="1" x14ac:dyDescent="0.25">
      <c r="A116" s="69"/>
      <c r="B116" s="69"/>
      <c r="C116" s="69"/>
      <c r="D116" s="123" t="s">
        <v>548</v>
      </c>
      <c r="E116" s="204"/>
      <c r="F116" s="84"/>
      <c r="G116" s="84"/>
      <c r="H116" s="204"/>
      <c r="I116" s="204"/>
      <c r="J116" s="204"/>
      <c r="K116" s="196" t="e">
        <f t="shared" si="39"/>
        <v>#DIV/0!</v>
      </c>
      <c r="L116" s="204">
        <f t="shared" si="37"/>
        <v>0</v>
      </c>
      <c r="M116" s="84"/>
      <c r="N116" s="84"/>
      <c r="O116" s="84"/>
      <c r="P116" s="84"/>
      <c r="Q116" s="84"/>
      <c r="R116" s="216">
        <f t="shared" si="38"/>
        <v>0</v>
      </c>
      <c r="S116" s="218"/>
      <c r="T116" s="218"/>
      <c r="U116" s="218"/>
      <c r="V116" s="218"/>
      <c r="W116" s="218"/>
      <c r="X116" s="168" t="e">
        <f t="shared" si="40"/>
        <v>#DIV/0!</v>
      </c>
      <c r="Y116" s="216">
        <f t="shared" si="41"/>
        <v>0</v>
      </c>
      <c r="Z116" s="231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  <c r="IF116" s="27"/>
      <c r="IG116" s="27"/>
      <c r="IH116" s="27"/>
      <c r="II116" s="27"/>
      <c r="IJ116" s="27"/>
      <c r="IK116" s="27"/>
      <c r="IL116" s="27"/>
      <c r="IM116" s="27"/>
      <c r="IN116" s="27"/>
      <c r="IO116" s="27"/>
      <c r="IP116" s="27"/>
      <c r="IQ116" s="27"/>
      <c r="IR116" s="27"/>
      <c r="IS116" s="27"/>
      <c r="IT116" s="27"/>
      <c r="IU116" s="27"/>
      <c r="IV116" s="27"/>
      <c r="IW116" s="27"/>
      <c r="IX116" s="27"/>
      <c r="IY116" s="27"/>
      <c r="IZ116" s="27"/>
      <c r="JA116" s="27"/>
      <c r="JB116" s="27"/>
      <c r="JC116" s="27"/>
      <c r="JD116" s="27"/>
      <c r="JE116" s="27"/>
      <c r="JF116" s="27"/>
      <c r="JG116" s="27"/>
      <c r="JH116" s="27"/>
      <c r="JI116" s="27"/>
      <c r="JJ116" s="27"/>
      <c r="JK116" s="27"/>
      <c r="JL116" s="27"/>
      <c r="JM116" s="27"/>
      <c r="JN116" s="27"/>
      <c r="JO116" s="27"/>
      <c r="JP116" s="27"/>
      <c r="JQ116" s="27"/>
      <c r="JR116" s="27"/>
      <c r="JS116" s="27"/>
      <c r="JT116" s="27"/>
      <c r="JU116" s="27"/>
      <c r="JV116" s="27"/>
      <c r="JW116" s="27"/>
      <c r="JX116" s="27"/>
      <c r="JY116" s="27"/>
      <c r="JZ116" s="27"/>
      <c r="KA116" s="27"/>
      <c r="KB116" s="27"/>
      <c r="KC116" s="27"/>
      <c r="KD116" s="27"/>
      <c r="KE116" s="27"/>
      <c r="KF116" s="27"/>
      <c r="KG116" s="27"/>
      <c r="KH116" s="27"/>
      <c r="KI116" s="27"/>
      <c r="KJ116" s="27"/>
      <c r="KK116" s="27"/>
      <c r="KL116" s="27"/>
      <c r="KM116" s="27"/>
      <c r="KN116" s="27"/>
      <c r="KO116" s="27"/>
      <c r="KP116" s="27"/>
      <c r="KQ116" s="27"/>
      <c r="KR116" s="27"/>
      <c r="KS116" s="27"/>
      <c r="KT116" s="27"/>
      <c r="KU116" s="27"/>
      <c r="KV116" s="27"/>
      <c r="KW116" s="27"/>
      <c r="KX116" s="27"/>
      <c r="KY116" s="27"/>
      <c r="KZ116" s="27"/>
      <c r="LA116" s="27"/>
      <c r="LB116" s="27"/>
      <c r="LC116" s="27"/>
      <c r="LD116" s="27"/>
      <c r="LE116" s="27"/>
      <c r="LF116" s="27"/>
      <c r="LG116" s="27"/>
      <c r="LH116" s="27"/>
      <c r="LI116" s="27"/>
      <c r="LJ116" s="27"/>
      <c r="LK116" s="27"/>
      <c r="LL116" s="27"/>
      <c r="LM116" s="27"/>
      <c r="LN116" s="27"/>
      <c r="LO116" s="27"/>
      <c r="LP116" s="27"/>
      <c r="LQ116" s="27"/>
      <c r="LR116" s="27"/>
      <c r="LS116" s="27"/>
      <c r="LT116" s="27"/>
      <c r="LU116" s="27"/>
      <c r="LV116" s="27"/>
      <c r="LW116" s="27"/>
      <c r="LX116" s="27"/>
      <c r="LY116" s="27"/>
      <c r="LZ116" s="27"/>
      <c r="MA116" s="27"/>
      <c r="MB116" s="27"/>
      <c r="MC116" s="27"/>
      <c r="MD116" s="27"/>
      <c r="ME116" s="27"/>
      <c r="MF116" s="27"/>
      <c r="MG116" s="27"/>
      <c r="MH116" s="27"/>
      <c r="MI116" s="27"/>
      <c r="MJ116" s="27"/>
      <c r="MK116" s="27"/>
      <c r="ML116" s="27"/>
      <c r="MM116" s="27"/>
      <c r="MN116" s="27"/>
      <c r="MO116" s="27"/>
      <c r="MP116" s="27"/>
      <c r="MQ116" s="27"/>
      <c r="MR116" s="27"/>
      <c r="MS116" s="27"/>
      <c r="MT116" s="27"/>
      <c r="MU116" s="27"/>
      <c r="MV116" s="27"/>
      <c r="MW116" s="27"/>
      <c r="MX116" s="27"/>
      <c r="MY116" s="27"/>
      <c r="MZ116" s="27"/>
      <c r="NA116" s="27"/>
      <c r="NB116" s="27"/>
      <c r="NC116" s="27"/>
      <c r="ND116" s="27"/>
      <c r="NE116" s="27"/>
      <c r="NF116" s="27"/>
      <c r="NG116" s="27"/>
      <c r="NH116" s="27"/>
      <c r="NI116" s="27"/>
      <c r="NJ116" s="27"/>
      <c r="NK116" s="27"/>
      <c r="NL116" s="27"/>
      <c r="NM116" s="27"/>
      <c r="NN116" s="27"/>
      <c r="NO116" s="27"/>
      <c r="NP116" s="27"/>
      <c r="NQ116" s="27"/>
      <c r="NR116" s="27"/>
      <c r="NS116" s="27"/>
      <c r="NT116" s="27"/>
      <c r="NU116" s="27"/>
      <c r="NV116" s="27"/>
      <c r="NW116" s="27"/>
      <c r="NX116" s="27"/>
      <c r="NY116" s="27"/>
      <c r="NZ116" s="27"/>
      <c r="OA116" s="27"/>
      <c r="OB116" s="27"/>
      <c r="OC116" s="27"/>
      <c r="OD116" s="27"/>
      <c r="OE116" s="27"/>
      <c r="OF116" s="27"/>
      <c r="OG116" s="27"/>
      <c r="OH116" s="27"/>
      <c r="OI116" s="27"/>
      <c r="OJ116" s="27"/>
      <c r="OK116" s="27"/>
      <c r="OL116" s="27"/>
      <c r="OM116" s="27"/>
      <c r="ON116" s="27"/>
      <c r="OO116" s="27"/>
      <c r="OP116" s="27"/>
      <c r="OQ116" s="27"/>
      <c r="OR116" s="27"/>
      <c r="OS116" s="27"/>
      <c r="OT116" s="27"/>
      <c r="OU116" s="27"/>
      <c r="OV116" s="27"/>
      <c r="OW116" s="27"/>
      <c r="OX116" s="27"/>
      <c r="OY116" s="27"/>
      <c r="OZ116" s="27"/>
      <c r="PA116" s="27"/>
      <c r="PB116" s="27"/>
      <c r="PC116" s="27"/>
      <c r="PD116" s="27"/>
      <c r="PE116" s="27"/>
      <c r="PF116" s="27"/>
      <c r="PG116" s="27"/>
      <c r="PH116" s="27"/>
      <c r="PI116" s="27"/>
      <c r="PJ116" s="27"/>
      <c r="PK116" s="27"/>
      <c r="PL116" s="27"/>
      <c r="PM116" s="27"/>
      <c r="PN116" s="27"/>
      <c r="PO116" s="27"/>
      <c r="PP116" s="27"/>
      <c r="PQ116" s="27"/>
      <c r="PR116" s="27"/>
      <c r="PS116" s="27"/>
      <c r="PT116" s="27"/>
      <c r="PU116" s="27"/>
      <c r="PV116" s="27"/>
      <c r="PW116" s="27"/>
      <c r="PX116" s="27"/>
      <c r="PY116" s="27"/>
      <c r="PZ116" s="27"/>
      <c r="QA116" s="27"/>
      <c r="QB116" s="27"/>
      <c r="QC116" s="27"/>
      <c r="QD116" s="27"/>
      <c r="QE116" s="27"/>
      <c r="QF116" s="27"/>
      <c r="QG116" s="27"/>
      <c r="QH116" s="27"/>
      <c r="QI116" s="27"/>
      <c r="QJ116" s="27"/>
      <c r="QK116" s="27"/>
      <c r="QL116" s="27"/>
      <c r="QM116" s="27"/>
      <c r="QN116" s="27"/>
      <c r="QO116" s="27"/>
      <c r="QP116" s="27"/>
      <c r="QQ116" s="27"/>
      <c r="QR116" s="27"/>
      <c r="QS116" s="27"/>
      <c r="QT116" s="27"/>
      <c r="QU116" s="27"/>
      <c r="QV116" s="27"/>
      <c r="QW116" s="27"/>
      <c r="QX116" s="27"/>
      <c r="QY116" s="27"/>
      <c r="QZ116" s="27"/>
      <c r="RA116" s="27"/>
      <c r="RB116" s="27"/>
      <c r="RC116" s="27"/>
      <c r="RD116" s="27"/>
      <c r="RE116" s="27"/>
      <c r="RF116" s="27"/>
      <c r="RG116" s="27"/>
      <c r="RH116" s="27"/>
      <c r="RI116" s="27"/>
      <c r="RJ116" s="27"/>
      <c r="RK116" s="27"/>
      <c r="RL116" s="27"/>
      <c r="RM116" s="27"/>
      <c r="RN116" s="27"/>
      <c r="RO116" s="27"/>
      <c r="RP116" s="27"/>
      <c r="RQ116" s="27"/>
      <c r="RR116" s="27"/>
      <c r="RS116" s="27"/>
      <c r="RT116" s="27"/>
      <c r="RU116" s="27"/>
      <c r="RV116" s="27"/>
      <c r="RW116" s="27"/>
      <c r="RX116" s="27"/>
      <c r="RY116" s="27"/>
      <c r="RZ116" s="27"/>
      <c r="SA116" s="27"/>
      <c r="SB116" s="27"/>
      <c r="SC116" s="27"/>
      <c r="SD116" s="27"/>
      <c r="SE116" s="27"/>
      <c r="SF116" s="27"/>
      <c r="SG116" s="27"/>
      <c r="SH116" s="27"/>
      <c r="SI116" s="27"/>
      <c r="SJ116" s="27"/>
      <c r="SK116" s="27"/>
      <c r="SL116" s="27"/>
      <c r="SM116" s="27"/>
      <c r="SN116" s="27"/>
    </row>
    <row r="117" spans="1:508" s="20" customFormat="1" ht="83.25" customHeight="1" x14ac:dyDescent="0.25">
      <c r="A117" s="54" t="s">
        <v>482</v>
      </c>
      <c r="B117" s="54" t="s">
        <v>483</v>
      </c>
      <c r="C117" s="54" t="s">
        <v>58</v>
      </c>
      <c r="D117" s="79" t="s">
        <v>499</v>
      </c>
      <c r="E117" s="203">
        <v>1822724</v>
      </c>
      <c r="F117" s="83">
        <v>1494036</v>
      </c>
      <c r="G117" s="83"/>
      <c r="H117" s="203">
        <v>416725.47</v>
      </c>
      <c r="I117" s="203">
        <v>341578.82</v>
      </c>
      <c r="J117" s="203"/>
      <c r="K117" s="196">
        <f t="shared" si="39"/>
        <v>22.862785040412039</v>
      </c>
      <c r="L117" s="203">
        <f t="shared" si="37"/>
        <v>0</v>
      </c>
      <c r="M117" s="83"/>
      <c r="N117" s="83"/>
      <c r="O117" s="83"/>
      <c r="P117" s="83"/>
      <c r="Q117" s="83"/>
      <c r="R117" s="216">
        <f t="shared" si="38"/>
        <v>0</v>
      </c>
      <c r="S117" s="216"/>
      <c r="T117" s="216"/>
      <c r="U117" s="216"/>
      <c r="V117" s="216"/>
      <c r="W117" s="216"/>
      <c r="X117" s="168"/>
      <c r="Y117" s="216">
        <f t="shared" si="41"/>
        <v>416725.47</v>
      </c>
      <c r="Z117" s="23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  <c r="IW117" s="21"/>
      <c r="IX117" s="21"/>
      <c r="IY117" s="21"/>
      <c r="IZ117" s="21"/>
      <c r="JA117" s="21"/>
      <c r="JB117" s="21"/>
      <c r="JC117" s="21"/>
      <c r="JD117" s="21"/>
      <c r="JE117" s="21"/>
      <c r="JF117" s="21"/>
      <c r="JG117" s="21"/>
      <c r="JH117" s="21"/>
      <c r="JI117" s="21"/>
      <c r="JJ117" s="21"/>
      <c r="JK117" s="21"/>
      <c r="JL117" s="21"/>
      <c r="JM117" s="21"/>
      <c r="JN117" s="21"/>
      <c r="JO117" s="21"/>
      <c r="JP117" s="21"/>
      <c r="JQ117" s="21"/>
      <c r="JR117" s="21"/>
      <c r="JS117" s="21"/>
      <c r="JT117" s="21"/>
      <c r="JU117" s="21"/>
      <c r="JV117" s="21"/>
      <c r="JW117" s="21"/>
      <c r="JX117" s="21"/>
      <c r="JY117" s="21"/>
      <c r="JZ117" s="21"/>
      <c r="KA117" s="21"/>
      <c r="KB117" s="21"/>
      <c r="KC117" s="21"/>
      <c r="KD117" s="21"/>
      <c r="KE117" s="21"/>
      <c r="KF117" s="21"/>
      <c r="KG117" s="21"/>
      <c r="KH117" s="21"/>
      <c r="KI117" s="21"/>
      <c r="KJ117" s="21"/>
      <c r="KK117" s="21"/>
      <c r="KL117" s="21"/>
      <c r="KM117" s="21"/>
      <c r="KN117" s="21"/>
      <c r="KO117" s="21"/>
      <c r="KP117" s="21"/>
      <c r="KQ117" s="21"/>
      <c r="KR117" s="21"/>
      <c r="KS117" s="21"/>
      <c r="KT117" s="21"/>
      <c r="KU117" s="21"/>
      <c r="KV117" s="21"/>
      <c r="KW117" s="21"/>
      <c r="KX117" s="21"/>
      <c r="KY117" s="21"/>
      <c r="KZ117" s="21"/>
      <c r="LA117" s="21"/>
      <c r="LB117" s="21"/>
      <c r="LC117" s="21"/>
      <c r="LD117" s="21"/>
      <c r="LE117" s="21"/>
      <c r="LF117" s="21"/>
      <c r="LG117" s="21"/>
      <c r="LH117" s="21"/>
      <c r="LI117" s="21"/>
      <c r="LJ117" s="21"/>
      <c r="LK117" s="21"/>
      <c r="LL117" s="21"/>
      <c r="LM117" s="21"/>
      <c r="LN117" s="21"/>
      <c r="LO117" s="21"/>
      <c r="LP117" s="21"/>
      <c r="LQ117" s="21"/>
      <c r="LR117" s="21"/>
      <c r="LS117" s="21"/>
      <c r="LT117" s="21"/>
      <c r="LU117" s="21"/>
      <c r="LV117" s="21"/>
      <c r="LW117" s="21"/>
      <c r="LX117" s="21"/>
      <c r="LY117" s="21"/>
      <c r="LZ117" s="21"/>
      <c r="MA117" s="21"/>
      <c r="MB117" s="21"/>
      <c r="MC117" s="21"/>
      <c r="MD117" s="21"/>
      <c r="ME117" s="21"/>
      <c r="MF117" s="21"/>
      <c r="MG117" s="21"/>
      <c r="MH117" s="21"/>
      <c r="MI117" s="21"/>
      <c r="MJ117" s="21"/>
      <c r="MK117" s="21"/>
      <c r="ML117" s="21"/>
      <c r="MM117" s="21"/>
      <c r="MN117" s="21"/>
      <c r="MO117" s="21"/>
      <c r="MP117" s="21"/>
      <c r="MQ117" s="21"/>
      <c r="MR117" s="21"/>
      <c r="MS117" s="21"/>
      <c r="MT117" s="21"/>
      <c r="MU117" s="21"/>
      <c r="MV117" s="21"/>
      <c r="MW117" s="21"/>
      <c r="MX117" s="21"/>
      <c r="MY117" s="21"/>
      <c r="MZ117" s="21"/>
      <c r="NA117" s="21"/>
      <c r="NB117" s="21"/>
      <c r="NC117" s="21"/>
      <c r="ND117" s="21"/>
      <c r="NE117" s="21"/>
      <c r="NF117" s="21"/>
      <c r="NG117" s="21"/>
      <c r="NH117" s="21"/>
      <c r="NI117" s="21"/>
      <c r="NJ117" s="21"/>
      <c r="NK117" s="21"/>
      <c r="NL117" s="21"/>
      <c r="NM117" s="21"/>
      <c r="NN117" s="21"/>
      <c r="NO117" s="21"/>
      <c r="NP117" s="21"/>
      <c r="NQ117" s="21"/>
      <c r="NR117" s="21"/>
      <c r="NS117" s="21"/>
      <c r="NT117" s="21"/>
      <c r="NU117" s="21"/>
      <c r="NV117" s="21"/>
      <c r="NW117" s="21"/>
      <c r="NX117" s="21"/>
      <c r="NY117" s="21"/>
      <c r="NZ117" s="21"/>
      <c r="OA117" s="21"/>
      <c r="OB117" s="21"/>
      <c r="OC117" s="21"/>
      <c r="OD117" s="21"/>
      <c r="OE117" s="21"/>
      <c r="OF117" s="21"/>
      <c r="OG117" s="21"/>
      <c r="OH117" s="21"/>
      <c r="OI117" s="21"/>
      <c r="OJ117" s="21"/>
      <c r="OK117" s="21"/>
      <c r="OL117" s="21"/>
      <c r="OM117" s="21"/>
      <c r="ON117" s="21"/>
      <c r="OO117" s="21"/>
      <c r="OP117" s="21"/>
      <c r="OQ117" s="21"/>
      <c r="OR117" s="21"/>
      <c r="OS117" s="21"/>
      <c r="OT117" s="21"/>
      <c r="OU117" s="21"/>
      <c r="OV117" s="21"/>
      <c r="OW117" s="21"/>
      <c r="OX117" s="21"/>
      <c r="OY117" s="21"/>
      <c r="OZ117" s="21"/>
      <c r="PA117" s="21"/>
      <c r="PB117" s="21"/>
      <c r="PC117" s="21"/>
      <c r="PD117" s="21"/>
      <c r="PE117" s="21"/>
      <c r="PF117" s="21"/>
      <c r="PG117" s="21"/>
      <c r="PH117" s="21"/>
      <c r="PI117" s="21"/>
      <c r="PJ117" s="21"/>
      <c r="PK117" s="21"/>
      <c r="PL117" s="21"/>
      <c r="PM117" s="21"/>
      <c r="PN117" s="21"/>
      <c r="PO117" s="21"/>
      <c r="PP117" s="21"/>
      <c r="PQ117" s="21"/>
      <c r="PR117" s="21"/>
      <c r="PS117" s="21"/>
      <c r="PT117" s="21"/>
      <c r="PU117" s="21"/>
      <c r="PV117" s="21"/>
      <c r="PW117" s="21"/>
      <c r="PX117" s="21"/>
      <c r="PY117" s="21"/>
      <c r="PZ117" s="21"/>
      <c r="QA117" s="21"/>
      <c r="QB117" s="21"/>
      <c r="QC117" s="21"/>
      <c r="QD117" s="21"/>
      <c r="QE117" s="21"/>
      <c r="QF117" s="21"/>
      <c r="QG117" s="21"/>
      <c r="QH117" s="21"/>
      <c r="QI117" s="21"/>
      <c r="QJ117" s="21"/>
      <c r="QK117" s="21"/>
      <c r="QL117" s="21"/>
      <c r="QM117" s="21"/>
      <c r="QN117" s="21"/>
      <c r="QO117" s="21"/>
      <c r="QP117" s="21"/>
      <c r="QQ117" s="21"/>
      <c r="QR117" s="21"/>
      <c r="QS117" s="21"/>
      <c r="QT117" s="21"/>
      <c r="QU117" s="21"/>
      <c r="QV117" s="21"/>
      <c r="QW117" s="21"/>
      <c r="QX117" s="21"/>
      <c r="QY117" s="21"/>
      <c r="QZ117" s="21"/>
      <c r="RA117" s="21"/>
      <c r="RB117" s="21"/>
      <c r="RC117" s="21"/>
      <c r="RD117" s="21"/>
      <c r="RE117" s="21"/>
      <c r="RF117" s="21"/>
      <c r="RG117" s="21"/>
      <c r="RH117" s="21"/>
      <c r="RI117" s="21"/>
      <c r="RJ117" s="21"/>
      <c r="RK117" s="21"/>
      <c r="RL117" s="21"/>
      <c r="RM117" s="21"/>
      <c r="RN117" s="21"/>
      <c r="RO117" s="21"/>
      <c r="RP117" s="21"/>
      <c r="RQ117" s="21"/>
      <c r="RR117" s="21"/>
      <c r="RS117" s="21"/>
      <c r="RT117" s="21"/>
      <c r="RU117" s="21"/>
      <c r="RV117" s="21"/>
      <c r="RW117" s="21"/>
      <c r="RX117" s="21"/>
      <c r="RY117" s="21"/>
      <c r="RZ117" s="21"/>
      <c r="SA117" s="21"/>
      <c r="SB117" s="21"/>
      <c r="SC117" s="21"/>
      <c r="SD117" s="21"/>
      <c r="SE117" s="21"/>
      <c r="SF117" s="21"/>
      <c r="SG117" s="21"/>
      <c r="SH117" s="21"/>
      <c r="SI117" s="21"/>
      <c r="SJ117" s="21"/>
      <c r="SK117" s="21"/>
      <c r="SL117" s="21"/>
      <c r="SM117" s="21"/>
      <c r="SN117" s="21"/>
    </row>
    <row r="118" spans="1:508" s="22" customFormat="1" ht="72.75" customHeight="1" x14ac:dyDescent="0.25">
      <c r="A118" s="69"/>
      <c r="B118" s="69"/>
      <c r="C118" s="69"/>
      <c r="D118" s="123" t="s">
        <v>380</v>
      </c>
      <c r="E118" s="204">
        <v>1822724</v>
      </c>
      <c r="F118" s="84">
        <v>1494036</v>
      </c>
      <c r="G118" s="84"/>
      <c r="H118" s="204">
        <v>416725.47</v>
      </c>
      <c r="I118" s="204">
        <v>341578.82</v>
      </c>
      <c r="J118" s="204"/>
      <c r="K118" s="196">
        <f t="shared" si="39"/>
        <v>22.862785040412039</v>
      </c>
      <c r="L118" s="204">
        <f t="shared" si="37"/>
        <v>0</v>
      </c>
      <c r="M118" s="84"/>
      <c r="N118" s="84"/>
      <c r="O118" s="84"/>
      <c r="P118" s="84"/>
      <c r="Q118" s="84"/>
      <c r="R118" s="218">
        <f t="shared" si="38"/>
        <v>0</v>
      </c>
      <c r="S118" s="218"/>
      <c r="T118" s="218"/>
      <c r="U118" s="218"/>
      <c r="V118" s="218"/>
      <c r="W118" s="218"/>
      <c r="X118" s="168"/>
      <c r="Y118" s="218">
        <f t="shared" si="41"/>
        <v>416725.47</v>
      </c>
      <c r="Z118" s="231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  <c r="IF118" s="27"/>
      <c r="IG118" s="27"/>
      <c r="IH118" s="27"/>
      <c r="II118" s="27"/>
      <c r="IJ118" s="27"/>
      <c r="IK118" s="27"/>
      <c r="IL118" s="27"/>
      <c r="IM118" s="27"/>
      <c r="IN118" s="27"/>
      <c r="IO118" s="27"/>
      <c r="IP118" s="27"/>
      <c r="IQ118" s="27"/>
      <c r="IR118" s="27"/>
      <c r="IS118" s="27"/>
      <c r="IT118" s="27"/>
      <c r="IU118" s="27"/>
      <c r="IV118" s="27"/>
      <c r="IW118" s="27"/>
      <c r="IX118" s="27"/>
      <c r="IY118" s="27"/>
      <c r="IZ118" s="27"/>
      <c r="JA118" s="27"/>
      <c r="JB118" s="27"/>
      <c r="JC118" s="27"/>
      <c r="JD118" s="27"/>
      <c r="JE118" s="27"/>
      <c r="JF118" s="27"/>
      <c r="JG118" s="27"/>
      <c r="JH118" s="27"/>
      <c r="JI118" s="27"/>
      <c r="JJ118" s="27"/>
      <c r="JK118" s="27"/>
      <c r="JL118" s="27"/>
      <c r="JM118" s="27"/>
      <c r="JN118" s="27"/>
      <c r="JO118" s="27"/>
      <c r="JP118" s="27"/>
      <c r="JQ118" s="27"/>
      <c r="JR118" s="27"/>
      <c r="JS118" s="27"/>
      <c r="JT118" s="27"/>
      <c r="JU118" s="27"/>
      <c r="JV118" s="27"/>
      <c r="JW118" s="27"/>
      <c r="JX118" s="27"/>
      <c r="JY118" s="27"/>
      <c r="JZ118" s="27"/>
      <c r="KA118" s="27"/>
      <c r="KB118" s="27"/>
      <c r="KC118" s="27"/>
      <c r="KD118" s="27"/>
      <c r="KE118" s="27"/>
      <c r="KF118" s="27"/>
      <c r="KG118" s="27"/>
      <c r="KH118" s="27"/>
      <c r="KI118" s="27"/>
      <c r="KJ118" s="27"/>
      <c r="KK118" s="27"/>
      <c r="KL118" s="27"/>
      <c r="KM118" s="27"/>
      <c r="KN118" s="27"/>
      <c r="KO118" s="27"/>
      <c r="KP118" s="27"/>
      <c r="KQ118" s="27"/>
      <c r="KR118" s="27"/>
      <c r="KS118" s="27"/>
      <c r="KT118" s="27"/>
      <c r="KU118" s="27"/>
      <c r="KV118" s="27"/>
      <c r="KW118" s="27"/>
      <c r="KX118" s="27"/>
      <c r="KY118" s="27"/>
      <c r="KZ118" s="27"/>
      <c r="LA118" s="27"/>
      <c r="LB118" s="27"/>
      <c r="LC118" s="27"/>
      <c r="LD118" s="27"/>
      <c r="LE118" s="27"/>
      <c r="LF118" s="27"/>
      <c r="LG118" s="27"/>
      <c r="LH118" s="27"/>
      <c r="LI118" s="27"/>
      <c r="LJ118" s="27"/>
      <c r="LK118" s="27"/>
      <c r="LL118" s="27"/>
      <c r="LM118" s="27"/>
      <c r="LN118" s="27"/>
      <c r="LO118" s="27"/>
      <c r="LP118" s="27"/>
      <c r="LQ118" s="27"/>
      <c r="LR118" s="27"/>
      <c r="LS118" s="27"/>
      <c r="LT118" s="27"/>
      <c r="LU118" s="27"/>
      <c r="LV118" s="27"/>
      <c r="LW118" s="27"/>
      <c r="LX118" s="27"/>
      <c r="LY118" s="27"/>
      <c r="LZ118" s="27"/>
      <c r="MA118" s="27"/>
      <c r="MB118" s="27"/>
      <c r="MC118" s="27"/>
      <c r="MD118" s="27"/>
      <c r="ME118" s="27"/>
      <c r="MF118" s="27"/>
      <c r="MG118" s="27"/>
      <c r="MH118" s="27"/>
      <c r="MI118" s="27"/>
      <c r="MJ118" s="27"/>
      <c r="MK118" s="27"/>
      <c r="ML118" s="27"/>
      <c r="MM118" s="27"/>
      <c r="MN118" s="27"/>
      <c r="MO118" s="27"/>
      <c r="MP118" s="27"/>
      <c r="MQ118" s="27"/>
      <c r="MR118" s="27"/>
      <c r="MS118" s="27"/>
      <c r="MT118" s="27"/>
      <c r="MU118" s="27"/>
      <c r="MV118" s="27"/>
      <c r="MW118" s="27"/>
      <c r="MX118" s="27"/>
      <c r="MY118" s="27"/>
      <c r="MZ118" s="27"/>
      <c r="NA118" s="27"/>
      <c r="NB118" s="27"/>
      <c r="NC118" s="27"/>
      <c r="ND118" s="27"/>
      <c r="NE118" s="27"/>
      <c r="NF118" s="27"/>
      <c r="NG118" s="27"/>
      <c r="NH118" s="27"/>
      <c r="NI118" s="27"/>
      <c r="NJ118" s="27"/>
      <c r="NK118" s="27"/>
      <c r="NL118" s="27"/>
      <c r="NM118" s="27"/>
      <c r="NN118" s="27"/>
      <c r="NO118" s="27"/>
      <c r="NP118" s="27"/>
      <c r="NQ118" s="27"/>
      <c r="NR118" s="27"/>
      <c r="NS118" s="27"/>
      <c r="NT118" s="27"/>
      <c r="NU118" s="27"/>
      <c r="NV118" s="27"/>
      <c r="NW118" s="27"/>
      <c r="NX118" s="27"/>
      <c r="NY118" s="27"/>
      <c r="NZ118" s="27"/>
      <c r="OA118" s="27"/>
      <c r="OB118" s="27"/>
      <c r="OC118" s="27"/>
      <c r="OD118" s="27"/>
      <c r="OE118" s="27"/>
      <c r="OF118" s="27"/>
      <c r="OG118" s="27"/>
      <c r="OH118" s="27"/>
      <c r="OI118" s="27"/>
      <c r="OJ118" s="27"/>
      <c r="OK118" s="27"/>
      <c r="OL118" s="27"/>
      <c r="OM118" s="27"/>
      <c r="ON118" s="27"/>
      <c r="OO118" s="27"/>
      <c r="OP118" s="27"/>
      <c r="OQ118" s="27"/>
      <c r="OR118" s="27"/>
      <c r="OS118" s="27"/>
      <c r="OT118" s="27"/>
      <c r="OU118" s="27"/>
      <c r="OV118" s="27"/>
      <c r="OW118" s="27"/>
      <c r="OX118" s="27"/>
      <c r="OY118" s="27"/>
      <c r="OZ118" s="27"/>
      <c r="PA118" s="27"/>
      <c r="PB118" s="27"/>
      <c r="PC118" s="27"/>
      <c r="PD118" s="27"/>
      <c r="PE118" s="27"/>
      <c r="PF118" s="27"/>
      <c r="PG118" s="27"/>
      <c r="PH118" s="27"/>
      <c r="PI118" s="27"/>
      <c r="PJ118" s="27"/>
      <c r="PK118" s="27"/>
      <c r="PL118" s="27"/>
      <c r="PM118" s="27"/>
      <c r="PN118" s="27"/>
      <c r="PO118" s="27"/>
      <c r="PP118" s="27"/>
      <c r="PQ118" s="27"/>
      <c r="PR118" s="27"/>
      <c r="PS118" s="27"/>
      <c r="PT118" s="27"/>
      <c r="PU118" s="27"/>
      <c r="PV118" s="27"/>
      <c r="PW118" s="27"/>
      <c r="PX118" s="27"/>
      <c r="PY118" s="27"/>
      <c r="PZ118" s="27"/>
      <c r="QA118" s="27"/>
      <c r="QB118" s="27"/>
      <c r="QC118" s="27"/>
      <c r="QD118" s="27"/>
      <c r="QE118" s="27"/>
      <c r="QF118" s="27"/>
      <c r="QG118" s="27"/>
      <c r="QH118" s="27"/>
      <c r="QI118" s="27"/>
      <c r="QJ118" s="27"/>
      <c r="QK118" s="27"/>
      <c r="QL118" s="27"/>
      <c r="QM118" s="27"/>
      <c r="QN118" s="27"/>
      <c r="QO118" s="27"/>
      <c r="QP118" s="27"/>
      <c r="QQ118" s="27"/>
      <c r="QR118" s="27"/>
      <c r="QS118" s="27"/>
      <c r="QT118" s="27"/>
      <c r="QU118" s="27"/>
      <c r="QV118" s="27"/>
      <c r="QW118" s="27"/>
      <c r="QX118" s="27"/>
      <c r="QY118" s="27"/>
      <c r="QZ118" s="27"/>
      <c r="RA118" s="27"/>
      <c r="RB118" s="27"/>
      <c r="RC118" s="27"/>
      <c r="RD118" s="27"/>
      <c r="RE118" s="27"/>
      <c r="RF118" s="27"/>
      <c r="RG118" s="27"/>
      <c r="RH118" s="27"/>
      <c r="RI118" s="27"/>
      <c r="RJ118" s="27"/>
      <c r="RK118" s="27"/>
      <c r="RL118" s="27"/>
      <c r="RM118" s="27"/>
      <c r="RN118" s="27"/>
      <c r="RO118" s="27"/>
      <c r="RP118" s="27"/>
      <c r="RQ118" s="27"/>
      <c r="RR118" s="27"/>
      <c r="RS118" s="27"/>
      <c r="RT118" s="27"/>
      <c r="RU118" s="27"/>
      <c r="RV118" s="27"/>
      <c r="RW118" s="27"/>
      <c r="RX118" s="27"/>
      <c r="RY118" s="27"/>
      <c r="RZ118" s="27"/>
      <c r="SA118" s="27"/>
      <c r="SB118" s="27"/>
      <c r="SC118" s="27"/>
      <c r="SD118" s="27"/>
      <c r="SE118" s="27"/>
      <c r="SF118" s="27"/>
      <c r="SG118" s="27"/>
      <c r="SH118" s="27"/>
      <c r="SI118" s="27"/>
      <c r="SJ118" s="27"/>
      <c r="SK118" s="27"/>
      <c r="SL118" s="27"/>
      <c r="SM118" s="27"/>
      <c r="SN118" s="27"/>
    </row>
    <row r="119" spans="1:508" s="20" customFormat="1" ht="90" hidden="1" customHeight="1" x14ac:dyDescent="0.25">
      <c r="A119" s="54" t="s">
        <v>513</v>
      </c>
      <c r="B119" s="54">
        <v>1210</v>
      </c>
      <c r="C119" s="54" t="s">
        <v>58</v>
      </c>
      <c r="D119" s="79" t="s">
        <v>514</v>
      </c>
      <c r="E119" s="203"/>
      <c r="F119" s="83"/>
      <c r="G119" s="83"/>
      <c r="H119" s="203"/>
      <c r="I119" s="203"/>
      <c r="J119" s="203"/>
      <c r="K119" s="196" t="e">
        <f t="shared" si="39"/>
        <v>#DIV/0!</v>
      </c>
      <c r="L119" s="203">
        <f t="shared" si="37"/>
        <v>0</v>
      </c>
      <c r="M119" s="83"/>
      <c r="N119" s="83"/>
      <c r="O119" s="83"/>
      <c r="P119" s="83"/>
      <c r="Q119" s="83"/>
      <c r="R119" s="216">
        <f t="shared" si="38"/>
        <v>0</v>
      </c>
      <c r="S119" s="216"/>
      <c r="T119" s="216"/>
      <c r="U119" s="216"/>
      <c r="V119" s="216"/>
      <c r="W119" s="216"/>
      <c r="X119" s="168" t="e">
        <f t="shared" si="40"/>
        <v>#DIV/0!</v>
      </c>
      <c r="Y119" s="216">
        <f t="shared" si="41"/>
        <v>0</v>
      </c>
      <c r="Z119" s="23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  <c r="IW119" s="21"/>
      <c r="IX119" s="21"/>
      <c r="IY119" s="21"/>
      <c r="IZ119" s="21"/>
      <c r="JA119" s="21"/>
      <c r="JB119" s="21"/>
      <c r="JC119" s="21"/>
      <c r="JD119" s="21"/>
      <c r="JE119" s="21"/>
      <c r="JF119" s="21"/>
      <c r="JG119" s="21"/>
      <c r="JH119" s="21"/>
      <c r="JI119" s="21"/>
      <c r="JJ119" s="21"/>
      <c r="JK119" s="21"/>
      <c r="JL119" s="21"/>
      <c r="JM119" s="21"/>
      <c r="JN119" s="21"/>
      <c r="JO119" s="21"/>
      <c r="JP119" s="21"/>
      <c r="JQ119" s="21"/>
      <c r="JR119" s="21"/>
      <c r="JS119" s="21"/>
      <c r="JT119" s="21"/>
      <c r="JU119" s="21"/>
      <c r="JV119" s="21"/>
      <c r="JW119" s="21"/>
      <c r="JX119" s="21"/>
      <c r="JY119" s="21"/>
      <c r="JZ119" s="21"/>
      <c r="KA119" s="21"/>
      <c r="KB119" s="21"/>
      <c r="KC119" s="21"/>
      <c r="KD119" s="21"/>
      <c r="KE119" s="21"/>
      <c r="KF119" s="21"/>
      <c r="KG119" s="21"/>
      <c r="KH119" s="21"/>
      <c r="KI119" s="21"/>
      <c r="KJ119" s="21"/>
      <c r="KK119" s="21"/>
      <c r="KL119" s="21"/>
      <c r="KM119" s="21"/>
      <c r="KN119" s="21"/>
      <c r="KO119" s="21"/>
      <c r="KP119" s="21"/>
      <c r="KQ119" s="21"/>
      <c r="KR119" s="21"/>
      <c r="KS119" s="21"/>
      <c r="KT119" s="21"/>
      <c r="KU119" s="21"/>
      <c r="KV119" s="21"/>
      <c r="KW119" s="21"/>
      <c r="KX119" s="21"/>
      <c r="KY119" s="21"/>
      <c r="KZ119" s="21"/>
      <c r="LA119" s="21"/>
      <c r="LB119" s="21"/>
      <c r="LC119" s="21"/>
      <c r="LD119" s="21"/>
      <c r="LE119" s="21"/>
      <c r="LF119" s="21"/>
      <c r="LG119" s="21"/>
      <c r="LH119" s="21"/>
      <c r="LI119" s="21"/>
      <c r="LJ119" s="21"/>
      <c r="LK119" s="21"/>
      <c r="LL119" s="21"/>
      <c r="LM119" s="21"/>
      <c r="LN119" s="21"/>
      <c r="LO119" s="21"/>
      <c r="LP119" s="21"/>
      <c r="LQ119" s="21"/>
      <c r="LR119" s="21"/>
      <c r="LS119" s="21"/>
      <c r="LT119" s="21"/>
      <c r="LU119" s="21"/>
      <c r="LV119" s="21"/>
      <c r="LW119" s="21"/>
      <c r="LX119" s="21"/>
      <c r="LY119" s="21"/>
      <c r="LZ119" s="21"/>
      <c r="MA119" s="21"/>
      <c r="MB119" s="21"/>
      <c r="MC119" s="21"/>
      <c r="MD119" s="21"/>
      <c r="ME119" s="21"/>
      <c r="MF119" s="21"/>
      <c r="MG119" s="21"/>
      <c r="MH119" s="21"/>
      <c r="MI119" s="21"/>
      <c r="MJ119" s="21"/>
      <c r="MK119" s="21"/>
      <c r="ML119" s="21"/>
      <c r="MM119" s="21"/>
      <c r="MN119" s="21"/>
      <c r="MO119" s="21"/>
      <c r="MP119" s="21"/>
      <c r="MQ119" s="21"/>
      <c r="MR119" s="21"/>
      <c r="MS119" s="21"/>
      <c r="MT119" s="21"/>
      <c r="MU119" s="21"/>
      <c r="MV119" s="21"/>
      <c r="MW119" s="21"/>
      <c r="MX119" s="21"/>
      <c r="MY119" s="21"/>
      <c r="MZ119" s="21"/>
      <c r="NA119" s="21"/>
      <c r="NB119" s="21"/>
      <c r="NC119" s="21"/>
      <c r="ND119" s="21"/>
      <c r="NE119" s="21"/>
      <c r="NF119" s="21"/>
      <c r="NG119" s="21"/>
      <c r="NH119" s="21"/>
      <c r="NI119" s="21"/>
      <c r="NJ119" s="21"/>
      <c r="NK119" s="21"/>
      <c r="NL119" s="21"/>
      <c r="NM119" s="21"/>
      <c r="NN119" s="21"/>
      <c r="NO119" s="21"/>
      <c r="NP119" s="21"/>
      <c r="NQ119" s="21"/>
      <c r="NR119" s="21"/>
      <c r="NS119" s="21"/>
      <c r="NT119" s="21"/>
      <c r="NU119" s="21"/>
      <c r="NV119" s="21"/>
      <c r="NW119" s="21"/>
      <c r="NX119" s="21"/>
      <c r="NY119" s="21"/>
      <c r="NZ119" s="21"/>
      <c r="OA119" s="21"/>
      <c r="OB119" s="21"/>
      <c r="OC119" s="21"/>
      <c r="OD119" s="21"/>
      <c r="OE119" s="21"/>
      <c r="OF119" s="21"/>
      <c r="OG119" s="21"/>
      <c r="OH119" s="21"/>
      <c r="OI119" s="21"/>
      <c r="OJ119" s="21"/>
      <c r="OK119" s="21"/>
      <c r="OL119" s="21"/>
      <c r="OM119" s="21"/>
      <c r="ON119" s="21"/>
      <c r="OO119" s="21"/>
      <c r="OP119" s="21"/>
      <c r="OQ119" s="21"/>
      <c r="OR119" s="21"/>
      <c r="OS119" s="21"/>
      <c r="OT119" s="21"/>
      <c r="OU119" s="21"/>
      <c r="OV119" s="21"/>
      <c r="OW119" s="21"/>
      <c r="OX119" s="21"/>
      <c r="OY119" s="21"/>
      <c r="OZ119" s="21"/>
      <c r="PA119" s="21"/>
      <c r="PB119" s="21"/>
      <c r="PC119" s="21"/>
      <c r="PD119" s="21"/>
      <c r="PE119" s="21"/>
      <c r="PF119" s="21"/>
      <c r="PG119" s="21"/>
      <c r="PH119" s="21"/>
      <c r="PI119" s="21"/>
      <c r="PJ119" s="21"/>
      <c r="PK119" s="21"/>
      <c r="PL119" s="21"/>
      <c r="PM119" s="21"/>
      <c r="PN119" s="21"/>
      <c r="PO119" s="21"/>
      <c r="PP119" s="21"/>
      <c r="PQ119" s="21"/>
      <c r="PR119" s="21"/>
      <c r="PS119" s="21"/>
      <c r="PT119" s="21"/>
      <c r="PU119" s="21"/>
      <c r="PV119" s="21"/>
      <c r="PW119" s="21"/>
      <c r="PX119" s="21"/>
      <c r="PY119" s="21"/>
      <c r="PZ119" s="21"/>
      <c r="QA119" s="21"/>
      <c r="QB119" s="21"/>
      <c r="QC119" s="21"/>
      <c r="QD119" s="21"/>
      <c r="QE119" s="21"/>
      <c r="QF119" s="21"/>
      <c r="QG119" s="21"/>
      <c r="QH119" s="21"/>
      <c r="QI119" s="21"/>
      <c r="QJ119" s="21"/>
      <c r="QK119" s="21"/>
      <c r="QL119" s="21"/>
      <c r="QM119" s="21"/>
      <c r="QN119" s="21"/>
      <c r="QO119" s="21"/>
      <c r="QP119" s="21"/>
      <c r="QQ119" s="21"/>
      <c r="QR119" s="21"/>
      <c r="QS119" s="21"/>
      <c r="QT119" s="21"/>
      <c r="QU119" s="21"/>
      <c r="QV119" s="21"/>
      <c r="QW119" s="21"/>
      <c r="QX119" s="21"/>
      <c r="QY119" s="21"/>
      <c r="QZ119" s="21"/>
      <c r="RA119" s="21"/>
      <c r="RB119" s="21"/>
      <c r="RC119" s="21"/>
      <c r="RD119" s="21"/>
      <c r="RE119" s="21"/>
      <c r="RF119" s="21"/>
      <c r="RG119" s="21"/>
      <c r="RH119" s="21"/>
      <c r="RI119" s="21"/>
      <c r="RJ119" s="21"/>
      <c r="RK119" s="21"/>
      <c r="RL119" s="21"/>
      <c r="RM119" s="21"/>
      <c r="RN119" s="21"/>
      <c r="RO119" s="21"/>
      <c r="RP119" s="21"/>
      <c r="RQ119" s="21"/>
      <c r="RR119" s="21"/>
      <c r="RS119" s="21"/>
      <c r="RT119" s="21"/>
      <c r="RU119" s="21"/>
      <c r="RV119" s="21"/>
      <c r="RW119" s="21"/>
      <c r="RX119" s="21"/>
      <c r="RY119" s="21"/>
      <c r="RZ119" s="21"/>
      <c r="SA119" s="21"/>
      <c r="SB119" s="21"/>
      <c r="SC119" s="21"/>
      <c r="SD119" s="21"/>
      <c r="SE119" s="21"/>
      <c r="SF119" s="21"/>
      <c r="SG119" s="21"/>
      <c r="SH119" s="21"/>
      <c r="SI119" s="21"/>
      <c r="SJ119" s="21"/>
      <c r="SK119" s="21"/>
      <c r="SL119" s="21"/>
      <c r="SM119" s="21"/>
      <c r="SN119" s="21"/>
    </row>
    <row r="120" spans="1:508" s="22" customFormat="1" ht="89.25" hidden="1" customHeight="1" x14ac:dyDescent="0.25">
      <c r="A120" s="69"/>
      <c r="B120" s="69"/>
      <c r="C120" s="69"/>
      <c r="D120" s="123" t="s">
        <v>515</v>
      </c>
      <c r="E120" s="204"/>
      <c r="F120" s="84"/>
      <c r="G120" s="84"/>
      <c r="H120" s="204"/>
      <c r="I120" s="204"/>
      <c r="J120" s="204"/>
      <c r="K120" s="196" t="e">
        <f t="shared" si="39"/>
        <v>#DIV/0!</v>
      </c>
      <c r="L120" s="204">
        <f t="shared" si="37"/>
        <v>0</v>
      </c>
      <c r="M120" s="84"/>
      <c r="N120" s="84"/>
      <c r="O120" s="84"/>
      <c r="P120" s="84"/>
      <c r="Q120" s="84"/>
      <c r="R120" s="218">
        <f t="shared" si="38"/>
        <v>0</v>
      </c>
      <c r="S120" s="218"/>
      <c r="T120" s="218"/>
      <c r="U120" s="218"/>
      <c r="V120" s="218"/>
      <c r="W120" s="218"/>
      <c r="X120" s="168" t="e">
        <f t="shared" si="40"/>
        <v>#DIV/0!</v>
      </c>
      <c r="Y120" s="218">
        <f t="shared" si="41"/>
        <v>0</v>
      </c>
      <c r="Z120" s="231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  <c r="IF120" s="27"/>
      <c r="IG120" s="27"/>
      <c r="IH120" s="27"/>
      <c r="II120" s="27"/>
      <c r="IJ120" s="27"/>
      <c r="IK120" s="27"/>
      <c r="IL120" s="27"/>
      <c r="IM120" s="27"/>
      <c r="IN120" s="27"/>
      <c r="IO120" s="27"/>
      <c r="IP120" s="27"/>
      <c r="IQ120" s="27"/>
      <c r="IR120" s="27"/>
      <c r="IS120" s="27"/>
      <c r="IT120" s="27"/>
      <c r="IU120" s="27"/>
      <c r="IV120" s="27"/>
      <c r="IW120" s="27"/>
      <c r="IX120" s="27"/>
      <c r="IY120" s="27"/>
      <c r="IZ120" s="27"/>
      <c r="JA120" s="27"/>
      <c r="JB120" s="27"/>
      <c r="JC120" s="27"/>
      <c r="JD120" s="27"/>
      <c r="JE120" s="27"/>
      <c r="JF120" s="27"/>
      <c r="JG120" s="27"/>
      <c r="JH120" s="27"/>
      <c r="JI120" s="27"/>
      <c r="JJ120" s="27"/>
      <c r="JK120" s="27"/>
      <c r="JL120" s="27"/>
      <c r="JM120" s="27"/>
      <c r="JN120" s="27"/>
      <c r="JO120" s="27"/>
      <c r="JP120" s="27"/>
      <c r="JQ120" s="27"/>
      <c r="JR120" s="27"/>
      <c r="JS120" s="27"/>
      <c r="JT120" s="27"/>
      <c r="JU120" s="27"/>
      <c r="JV120" s="27"/>
      <c r="JW120" s="27"/>
      <c r="JX120" s="27"/>
      <c r="JY120" s="27"/>
      <c r="JZ120" s="27"/>
      <c r="KA120" s="27"/>
      <c r="KB120" s="27"/>
      <c r="KC120" s="27"/>
      <c r="KD120" s="27"/>
      <c r="KE120" s="27"/>
      <c r="KF120" s="27"/>
      <c r="KG120" s="27"/>
      <c r="KH120" s="27"/>
      <c r="KI120" s="27"/>
      <c r="KJ120" s="27"/>
      <c r="KK120" s="27"/>
      <c r="KL120" s="27"/>
      <c r="KM120" s="27"/>
      <c r="KN120" s="27"/>
      <c r="KO120" s="27"/>
      <c r="KP120" s="27"/>
      <c r="KQ120" s="27"/>
      <c r="KR120" s="27"/>
      <c r="KS120" s="27"/>
      <c r="KT120" s="27"/>
      <c r="KU120" s="27"/>
      <c r="KV120" s="27"/>
      <c r="KW120" s="27"/>
      <c r="KX120" s="27"/>
      <c r="KY120" s="27"/>
      <c r="KZ120" s="27"/>
      <c r="LA120" s="27"/>
      <c r="LB120" s="27"/>
      <c r="LC120" s="27"/>
      <c r="LD120" s="27"/>
      <c r="LE120" s="27"/>
      <c r="LF120" s="27"/>
      <c r="LG120" s="27"/>
      <c r="LH120" s="27"/>
      <c r="LI120" s="27"/>
      <c r="LJ120" s="27"/>
      <c r="LK120" s="27"/>
      <c r="LL120" s="27"/>
      <c r="LM120" s="27"/>
      <c r="LN120" s="27"/>
      <c r="LO120" s="27"/>
      <c r="LP120" s="27"/>
      <c r="LQ120" s="27"/>
      <c r="LR120" s="27"/>
      <c r="LS120" s="27"/>
      <c r="LT120" s="27"/>
      <c r="LU120" s="27"/>
      <c r="LV120" s="27"/>
      <c r="LW120" s="27"/>
      <c r="LX120" s="27"/>
      <c r="LY120" s="27"/>
      <c r="LZ120" s="27"/>
      <c r="MA120" s="27"/>
      <c r="MB120" s="27"/>
      <c r="MC120" s="27"/>
      <c r="MD120" s="27"/>
      <c r="ME120" s="27"/>
      <c r="MF120" s="27"/>
      <c r="MG120" s="27"/>
      <c r="MH120" s="27"/>
      <c r="MI120" s="27"/>
      <c r="MJ120" s="27"/>
      <c r="MK120" s="27"/>
      <c r="ML120" s="27"/>
      <c r="MM120" s="27"/>
      <c r="MN120" s="27"/>
      <c r="MO120" s="27"/>
      <c r="MP120" s="27"/>
      <c r="MQ120" s="27"/>
      <c r="MR120" s="27"/>
      <c r="MS120" s="27"/>
      <c r="MT120" s="27"/>
      <c r="MU120" s="27"/>
      <c r="MV120" s="27"/>
      <c r="MW120" s="27"/>
      <c r="MX120" s="27"/>
      <c r="MY120" s="27"/>
      <c r="MZ120" s="27"/>
      <c r="NA120" s="27"/>
      <c r="NB120" s="27"/>
      <c r="NC120" s="27"/>
      <c r="ND120" s="27"/>
      <c r="NE120" s="27"/>
      <c r="NF120" s="27"/>
      <c r="NG120" s="27"/>
      <c r="NH120" s="27"/>
      <c r="NI120" s="27"/>
      <c r="NJ120" s="27"/>
      <c r="NK120" s="27"/>
      <c r="NL120" s="27"/>
      <c r="NM120" s="27"/>
      <c r="NN120" s="27"/>
      <c r="NO120" s="27"/>
      <c r="NP120" s="27"/>
      <c r="NQ120" s="27"/>
      <c r="NR120" s="27"/>
      <c r="NS120" s="27"/>
      <c r="NT120" s="27"/>
      <c r="NU120" s="27"/>
      <c r="NV120" s="27"/>
      <c r="NW120" s="27"/>
      <c r="NX120" s="27"/>
      <c r="NY120" s="27"/>
      <c r="NZ120" s="27"/>
      <c r="OA120" s="27"/>
      <c r="OB120" s="27"/>
      <c r="OC120" s="27"/>
      <c r="OD120" s="27"/>
      <c r="OE120" s="27"/>
      <c r="OF120" s="27"/>
      <c r="OG120" s="27"/>
      <c r="OH120" s="27"/>
      <c r="OI120" s="27"/>
      <c r="OJ120" s="27"/>
      <c r="OK120" s="27"/>
      <c r="OL120" s="27"/>
      <c r="OM120" s="27"/>
      <c r="ON120" s="27"/>
      <c r="OO120" s="27"/>
      <c r="OP120" s="27"/>
      <c r="OQ120" s="27"/>
      <c r="OR120" s="27"/>
      <c r="OS120" s="27"/>
      <c r="OT120" s="27"/>
      <c r="OU120" s="27"/>
      <c r="OV120" s="27"/>
      <c r="OW120" s="27"/>
      <c r="OX120" s="27"/>
      <c r="OY120" s="27"/>
      <c r="OZ120" s="27"/>
      <c r="PA120" s="27"/>
      <c r="PB120" s="27"/>
      <c r="PC120" s="27"/>
      <c r="PD120" s="27"/>
      <c r="PE120" s="27"/>
      <c r="PF120" s="27"/>
      <c r="PG120" s="27"/>
      <c r="PH120" s="27"/>
      <c r="PI120" s="27"/>
      <c r="PJ120" s="27"/>
      <c r="PK120" s="27"/>
      <c r="PL120" s="27"/>
      <c r="PM120" s="27"/>
      <c r="PN120" s="27"/>
      <c r="PO120" s="27"/>
      <c r="PP120" s="27"/>
      <c r="PQ120" s="27"/>
      <c r="PR120" s="27"/>
      <c r="PS120" s="27"/>
      <c r="PT120" s="27"/>
      <c r="PU120" s="27"/>
      <c r="PV120" s="27"/>
      <c r="PW120" s="27"/>
      <c r="PX120" s="27"/>
      <c r="PY120" s="27"/>
      <c r="PZ120" s="27"/>
      <c r="QA120" s="27"/>
      <c r="QB120" s="27"/>
      <c r="QC120" s="27"/>
      <c r="QD120" s="27"/>
      <c r="QE120" s="27"/>
      <c r="QF120" s="27"/>
      <c r="QG120" s="27"/>
      <c r="QH120" s="27"/>
      <c r="QI120" s="27"/>
      <c r="QJ120" s="27"/>
      <c r="QK120" s="27"/>
      <c r="QL120" s="27"/>
      <c r="QM120" s="27"/>
      <c r="QN120" s="27"/>
      <c r="QO120" s="27"/>
      <c r="QP120" s="27"/>
      <c r="QQ120" s="27"/>
      <c r="QR120" s="27"/>
      <c r="QS120" s="27"/>
      <c r="QT120" s="27"/>
      <c r="QU120" s="27"/>
      <c r="QV120" s="27"/>
      <c r="QW120" s="27"/>
      <c r="QX120" s="27"/>
      <c r="QY120" s="27"/>
      <c r="QZ120" s="27"/>
      <c r="RA120" s="27"/>
      <c r="RB120" s="27"/>
      <c r="RC120" s="27"/>
      <c r="RD120" s="27"/>
      <c r="RE120" s="27"/>
      <c r="RF120" s="27"/>
      <c r="RG120" s="27"/>
      <c r="RH120" s="27"/>
      <c r="RI120" s="27"/>
      <c r="RJ120" s="27"/>
      <c r="RK120" s="27"/>
      <c r="RL120" s="27"/>
      <c r="RM120" s="27"/>
      <c r="RN120" s="27"/>
      <c r="RO120" s="27"/>
      <c r="RP120" s="27"/>
      <c r="RQ120" s="27"/>
      <c r="RR120" s="27"/>
      <c r="RS120" s="27"/>
      <c r="RT120" s="27"/>
      <c r="RU120" s="27"/>
      <c r="RV120" s="27"/>
      <c r="RW120" s="27"/>
      <c r="RX120" s="27"/>
      <c r="RY120" s="27"/>
      <c r="RZ120" s="27"/>
      <c r="SA120" s="27"/>
      <c r="SB120" s="27"/>
      <c r="SC120" s="27"/>
      <c r="SD120" s="27"/>
      <c r="SE120" s="27"/>
      <c r="SF120" s="27"/>
      <c r="SG120" s="27"/>
      <c r="SH120" s="27"/>
      <c r="SI120" s="27"/>
      <c r="SJ120" s="27"/>
      <c r="SK120" s="27"/>
      <c r="SL120" s="27"/>
      <c r="SM120" s="27"/>
      <c r="SN120" s="27"/>
    </row>
    <row r="121" spans="1:508" s="20" customFormat="1" ht="81" customHeight="1" x14ac:dyDescent="0.25">
      <c r="A121" s="54" t="s">
        <v>484</v>
      </c>
      <c r="B121" s="54">
        <v>3140</v>
      </c>
      <c r="C121" s="54">
        <v>1040</v>
      </c>
      <c r="D121" s="122" t="s">
        <v>20</v>
      </c>
      <c r="E121" s="203">
        <v>2000000</v>
      </c>
      <c r="F121" s="83"/>
      <c r="G121" s="83"/>
      <c r="H121" s="203"/>
      <c r="I121" s="203"/>
      <c r="J121" s="203"/>
      <c r="K121" s="196">
        <f t="shared" si="39"/>
        <v>0</v>
      </c>
      <c r="L121" s="203">
        <f t="shared" si="37"/>
        <v>0</v>
      </c>
      <c r="M121" s="83"/>
      <c r="N121" s="83"/>
      <c r="O121" s="83"/>
      <c r="P121" s="83"/>
      <c r="Q121" s="83"/>
      <c r="R121" s="216">
        <f t="shared" si="38"/>
        <v>0</v>
      </c>
      <c r="S121" s="216"/>
      <c r="T121" s="216"/>
      <c r="U121" s="216"/>
      <c r="V121" s="216"/>
      <c r="W121" s="216"/>
      <c r="X121" s="168"/>
      <c r="Y121" s="216">
        <f t="shared" si="41"/>
        <v>0</v>
      </c>
      <c r="Z121" s="23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  <c r="IV121" s="21"/>
      <c r="IW121" s="21"/>
      <c r="IX121" s="21"/>
      <c r="IY121" s="21"/>
      <c r="IZ121" s="21"/>
      <c r="JA121" s="21"/>
      <c r="JB121" s="21"/>
      <c r="JC121" s="21"/>
      <c r="JD121" s="21"/>
      <c r="JE121" s="21"/>
      <c r="JF121" s="21"/>
      <c r="JG121" s="21"/>
      <c r="JH121" s="21"/>
      <c r="JI121" s="21"/>
      <c r="JJ121" s="21"/>
      <c r="JK121" s="21"/>
      <c r="JL121" s="21"/>
      <c r="JM121" s="21"/>
      <c r="JN121" s="21"/>
      <c r="JO121" s="21"/>
      <c r="JP121" s="21"/>
      <c r="JQ121" s="21"/>
      <c r="JR121" s="21"/>
      <c r="JS121" s="21"/>
      <c r="JT121" s="21"/>
      <c r="JU121" s="21"/>
      <c r="JV121" s="21"/>
      <c r="JW121" s="21"/>
      <c r="JX121" s="21"/>
      <c r="JY121" s="21"/>
      <c r="JZ121" s="21"/>
      <c r="KA121" s="21"/>
      <c r="KB121" s="21"/>
      <c r="KC121" s="21"/>
      <c r="KD121" s="21"/>
      <c r="KE121" s="21"/>
      <c r="KF121" s="21"/>
      <c r="KG121" s="21"/>
      <c r="KH121" s="21"/>
      <c r="KI121" s="21"/>
      <c r="KJ121" s="21"/>
      <c r="KK121" s="21"/>
      <c r="KL121" s="21"/>
      <c r="KM121" s="21"/>
      <c r="KN121" s="21"/>
      <c r="KO121" s="21"/>
      <c r="KP121" s="21"/>
      <c r="KQ121" s="21"/>
      <c r="KR121" s="21"/>
      <c r="KS121" s="21"/>
      <c r="KT121" s="21"/>
      <c r="KU121" s="21"/>
      <c r="KV121" s="21"/>
      <c r="KW121" s="21"/>
      <c r="KX121" s="21"/>
      <c r="KY121" s="21"/>
      <c r="KZ121" s="21"/>
      <c r="LA121" s="21"/>
      <c r="LB121" s="21"/>
      <c r="LC121" s="21"/>
      <c r="LD121" s="21"/>
      <c r="LE121" s="21"/>
      <c r="LF121" s="21"/>
      <c r="LG121" s="21"/>
      <c r="LH121" s="21"/>
      <c r="LI121" s="21"/>
      <c r="LJ121" s="21"/>
      <c r="LK121" s="21"/>
      <c r="LL121" s="21"/>
      <c r="LM121" s="21"/>
      <c r="LN121" s="21"/>
      <c r="LO121" s="21"/>
      <c r="LP121" s="21"/>
      <c r="LQ121" s="21"/>
      <c r="LR121" s="21"/>
      <c r="LS121" s="21"/>
      <c r="LT121" s="21"/>
      <c r="LU121" s="21"/>
      <c r="LV121" s="21"/>
      <c r="LW121" s="21"/>
      <c r="LX121" s="21"/>
      <c r="LY121" s="21"/>
      <c r="LZ121" s="21"/>
      <c r="MA121" s="21"/>
      <c r="MB121" s="21"/>
      <c r="MC121" s="21"/>
      <c r="MD121" s="21"/>
      <c r="ME121" s="21"/>
      <c r="MF121" s="21"/>
      <c r="MG121" s="21"/>
      <c r="MH121" s="21"/>
      <c r="MI121" s="21"/>
      <c r="MJ121" s="21"/>
      <c r="MK121" s="21"/>
      <c r="ML121" s="21"/>
      <c r="MM121" s="21"/>
      <c r="MN121" s="21"/>
      <c r="MO121" s="21"/>
      <c r="MP121" s="21"/>
      <c r="MQ121" s="21"/>
      <c r="MR121" s="21"/>
      <c r="MS121" s="21"/>
      <c r="MT121" s="21"/>
      <c r="MU121" s="21"/>
      <c r="MV121" s="21"/>
      <c r="MW121" s="21"/>
      <c r="MX121" s="21"/>
      <c r="MY121" s="21"/>
      <c r="MZ121" s="21"/>
      <c r="NA121" s="21"/>
      <c r="NB121" s="21"/>
      <c r="NC121" s="21"/>
      <c r="ND121" s="21"/>
      <c r="NE121" s="21"/>
      <c r="NF121" s="21"/>
      <c r="NG121" s="21"/>
      <c r="NH121" s="21"/>
      <c r="NI121" s="21"/>
      <c r="NJ121" s="21"/>
      <c r="NK121" s="21"/>
      <c r="NL121" s="21"/>
      <c r="NM121" s="21"/>
      <c r="NN121" s="21"/>
      <c r="NO121" s="21"/>
      <c r="NP121" s="21"/>
      <c r="NQ121" s="21"/>
      <c r="NR121" s="21"/>
      <c r="NS121" s="21"/>
      <c r="NT121" s="21"/>
      <c r="NU121" s="21"/>
      <c r="NV121" s="21"/>
      <c r="NW121" s="21"/>
      <c r="NX121" s="21"/>
      <c r="NY121" s="21"/>
      <c r="NZ121" s="21"/>
      <c r="OA121" s="21"/>
      <c r="OB121" s="21"/>
      <c r="OC121" s="21"/>
      <c r="OD121" s="21"/>
      <c r="OE121" s="21"/>
      <c r="OF121" s="21"/>
      <c r="OG121" s="21"/>
      <c r="OH121" s="21"/>
      <c r="OI121" s="21"/>
      <c r="OJ121" s="21"/>
      <c r="OK121" s="21"/>
      <c r="OL121" s="21"/>
      <c r="OM121" s="21"/>
      <c r="ON121" s="21"/>
      <c r="OO121" s="21"/>
      <c r="OP121" s="21"/>
      <c r="OQ121" s="21"/>
      <c r="OR121" s="21"/>
      <c r="OS121" s="21"/>
      <c r="OT121" s="21"/>
      <c r="OU121" s="21"/>
      <c r="OV121" s="21"/>
      <c r="OW121" s="21"/>
      <c r="OX121" s="21"/>
      <c r="OY121" s="21"/>
      <c r="OZ121" s="21"/>
      <c r="PA121" s="21"/>
      <c r="PB121" s="21"/>
      <c r="PC121" s="21"/>
      <c r="PD121" s="21"/>
      <c r="PE121" s="21"/>
      <c r="PF121" s="21"/>
      <c r="PG121" s="21"/>
      <c r="PH121" s="21"/>
      <c r="PI121" s="21"/>
      <c r="PJ121" s="21"/>
      <c r="PK121" s="21"/>
      <c r="PL121" s="21"/>
      <c r="PM121" s="21"/>
      <c r="PN121" s="21"/>
      <c r="PO121" s="21"/>
      <c r="PP121" s="21"/>
      <c r="PQ121" s="21"/>
      <c r="PR121" s="21"/>
      <c r="PS121" s="21"/>
      <c r="PT121" s="21"/>
      <c r="PU121" s="21"/>
      <c r="PV121" s="21"/>
      <c r="PW121" s="21"/>
      <c r="PX121" s="21"/>
      <c r="PY121" s="21"/>
      <c r="PZ121" s="21"/>
      <c r="QA121" s="21"/>
      <c r="QB121" s="21"/>
      <c r="QC121" s="21"/>
      <c r="QD121" s="21"/>
      <c r="QE121" s="21"/>
      <c r="QF121" s="21"/>
      <c r="QG121" s="21"/>
      <c r="QH121" s="21"/>
      <c r="QI121" s="21"/>
      <c r="QJ121" s="21"/>
      <c r="QK121" s="21"/>
      <c r="QL121" s="21"/>
      <c r="QM121" s="21"/>
      <c r="QN121" s="21"/>
      <c r="QO121" s="21"/>
      <c r="QP121" s="21"/>
      <c r="QQ121" s="21"/>
      <c r="QR121" s="21"/>
      <c r="QS121" s="21"/>
      <c r="QT121" s="21"/>
      <c r="QU121" s="21"/>
      <c r="QV121" s="21"/>
      <c r="QW121" s="21"/>
      <c r="QX121" s="21"/>
      <c r="QY121" s="21"/>
      <c r="QZ121" s="21"/>
      <c r="RA121" s="21"/>
      <c r="RB121" s="21"/>
      <c r="RC121" s="21"/>
      <c r="RD121" s="21"/>
      <c r="RE121" s="21"/>
      <c r="RF121" s="21"/>
      <c r="RG121" s="21"/>
      <c r="RH121" s="21"/>
      <c r="RI121" s="21"/>
      <c r="RJ121" s="21"/>
      <c r="RK121" s="21"/>
      <c r="RL121" s="21"/>
      <c r="RM121" s="21"/>
      <c r="RN121" s="21"/>
      <c r="RO121" s="21"/>
      <c r="RP121" s="21"/>
      <c r="RQ121" s="21"/>
      <c r="RR121" s="21"/>
      <c r="RS121" s="21"/>
      <c r="RT121" s="21"/>
      <c r="RU121" s="21"/>
      <c r="RV121" s="21"/>
      <c r="RW121" s="21"/>
      <c r="RX121" s="21"/>
      <c r="RY121" s="21"/>
      <c r="RZ121" s="21"/>
      <c r="SA121" s="21"/>
      <c r="SB121" s="21"/>
      <c r="SC121" s="21"/>
      <c r="SD121" s="21"/>
      <c r="SE121" s="21"/>
      <c r="SF121" s="21"/>
      <c r="SG121" s="21"/>
      <c r="SH121" s="21"/>
      <c r="SI121" s="21"/>
      <c r="SJ121" s="21"/>
      <c r="SK121" s="21"/>
      <c r="SL121" s="21"/>
      <c r="SM121" s="21"/>
      <c r="SN121" s="21"/>
    </row>
    <row r="122" spans="1:508" s="20" customFormat="1" ht="31.5" x14ac:dyDescent="0.25">
      <c r="A122" s="54" t="s">
        <v>485</v>
      </c>
      <c r="B122" s="54">
        <v>3242</v>
      </c>
      <c r="C122" s="54">
        <v>1090</v>
      </c>
      <c r="D122" s="79" t="s">
        <v>409</v>
      </c>
      <c r="E122" s="203">
        <v>72400</v>
      </c>
      <c r="F122" s="83"/>
      <c r="G122" s="83"/>
      <c r="H122" s="203">
        <v>21720</v>
      </c>
      <c r="I122" s="203"/>
      <c r="J122" s="203"/>
      <c r="K122" s="196">
        <f t="shared" si="39"/>
        <v>30</v>
      </c>
      <c r="L122" s="203">
        <f t="shared" si="37"/>
        <v>0</v>
      </c>
      <c r="M122" s="83"/>
      <c r="N122" s="83"/>
      <c r="O122" s="83"/>
      <c r="P122" s="83"/>
      <c r="Q122" s="83"/>
      <c r="R122" s="216">
        <f t="shared" si="38"/>
        <v>0</v>
      </c>
      <c r="S122" s="216"/>
      <c r="T122" s="216"/>
      <c r="U122" s="216"/>
      <c r="V122" s="216"/>
      <c r="W122" s="216"/>
      <c r="X122" s="168"/>
      <c r="Y122" s="216">
        <f t="shared" si="41"/>
        <v>21720</v>
      </c>
      <c r="Z122" s="23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  <c r="IV122" s="21"/>
      <c r="IW122" s="21"/>
      <c r="IX122" s="21"/>
      <c r="IY122" s="21"/>
      <c r="IZ122" s="21"/>
      <c r="JA122" s="21"/>
      <c r="JB122" s="21"/>
      <c r="JC122" s="21"/>
      <c r="JD122" s="21"/>
      <c r="JE122" s="21"/>
      <c r="JF122" s="21"/>
      <c r="JG122" s="21"/>
      <c r="JH122" s="21"/>
      <c r="JI122" s="21"/>
      <c r="JJ122" s="21"/>
      <c r="JK122" s="21"/>
      <c r="JL122" s="21"/>
      <c r="JM122" s="21"/>
      <c r="JN122" s="21"/>
      <c r="JO122" s="21"/>
      <c r="JP122" s="21"/>
      <c r="JQ122" s="21"/>
      <c r="JR122" s="21"/>
      <c r="JS122" s="21"/>
      <c r="JT122" s="21"/>
      <c r="JU122" s="21"/>
      <c r="JV122" s="21"/>
      <c r="JW122" s="21"/>
      <c r="JX122" s="21"/>
      <c r="JY122" s="21"/>
      <c r="JZ122" s="21"/>
      <c r="KA122" s="21"/>
      <c r="KB122" s="21"/>
      <c r="KC122" s="21"/>
      <c r="KD122" s="21"/>
      <c r="KE122" s="21"/>
      <c r="KF122" s="21"/>
      <c r="KG122" s="21"/>
      <c r="KH122" s="21"/>
      <c r="KI122" s="21"/>
      <c r="KJ122" s="21"/>
      <c r="KK122" s="21"/>
      <c r="KL122" s="21"/>
      <c r="KM122" s="21"/>
      <c r="KN122" s="21"/>
      <c r="KO122" s="21"/>
      <c r="KP122" s="21"/>
      <c r="KQ122" s="21"/>
      <c r="KR122" s="21"/>
      <c r="KS122" s="21"/>
      <c r="KT122" s="21"/>
      <c r="KU122" s="21"/>
      <c r="KV122" s="21"/>
      <c r="KW122" s="21"/>
      <c r="KX122" s="21"/>
      <c r="KY122" s="21"/>
      <c r="KZ122" s="21"/>
      <c r="LA122" s="21"/>
      <c r="LB122" s="21"/>
      <c r="LC122" s="21"/>
      <c r="LD122" s="21"/>
      <c r="LE122" s="21"/>
      <c r="LF122" s="21"/>
      <c r="LG122" s="21"/>
      <c r="LH122" s="21"/>
      <c r="LI122" s="21"/>
      <c r="LJ122" s="21"/>
      <c r="LK122" s="21"/>
      <c r="LL122" s="21"/>
      <c r="LM122" s="21"/>
      <c r="LN122" s="21"/>
      <c r="LO122" s="21"/>
      <c r="LP122" s="21"/>
      <c r="LQ122" s="21"/>
      <c r="LR122" s="21"/>
      <c r="LS122" s="21"/>
      <c r="LT122" s="21"/>
      <c r="LU122" s="21"/>
      <c r="LV122" s="21"/>
      <c r="LW122" s="21"/>
      <c r="LX122" s="21"/>
      <c r="LY122" s="21"/>
      <c r="LZ122" s="21"/>
      <c r="MA122" s="21"/>
      <c r="MB122" s="21"/>
      <c r="MC122" s="21"/>
      <c r="MD122" s="21"/>
      <c r="ME122" s="21"/>
      <c r="MF122" s="21"/>
      <c r="MG122" s="21"/>
      <c r="MH122" s="21"/>
      <c r="MI122" s="21"/>
      <c r="MJ122" s="21"/>
      <c r="MK122" s="21"/>
      <c r="ML122" s="21"/>
      <c r="MM122" s="21"/>
      <c r="MN122" s="21"/>
      <c r="MO122" s="21"/>
      <c r="MP122" s="21"/>
      <c r="MQ122" s="21"/>
      <c r="MR122" s="21"/>
      <c r="MS122" s="21"/>
      <c r="MT122" s="21"/>
      <c r="MU122" s="21"/>
      <c r="MV122" s="21"/>
      <c r="MW122" s="21"/>
      <c r="MX122" s="21"/>
      <c r="MY122" s="21"/>
      <c r="MZ122" s="21"/>
      <c r="NA122" s="21"/>
      <c r="NB122" s="21"/>
      <c r="NC122" s="21"/>
      <c r="ND122" s="21"/>
      <c r="NE122" s="21"/>
      <c r="NF122" s="21"/>
      <c r="NG122" s="21"/>
      <c r="NH122" s="21"/>
      <c r="NI122" s="21"/>
      <c r="NJ122" s="21"/>
      <c r="NK122" s="21"/>
      <c r="NL122" s="21"/>
      <c r="NM122" s="21"/>
      <c r="NN122" s="21"/>
      <c r="NO122" s="21"/>
      <c r="NP122" s="21"/>
      <c r="NQ122" s="21"/>
      <c r="NR122" s="21"/>
      <c r="NS122" s="21"/>
      <c r="NT122" s="21"/>
      <c r="NU122" s="21"/>
      <c r="NV122" s="21"/>
      <c r="NW122" s="21"/>
      <c r="NX122" s="21"/>
      <c r="NY122" s="21"/>
      <c r="NZ122" s="21"/>
      <c r="OA122" s="21"/>
      <c r="OB122" s="21"/>
      <c r="OC122" s="21"/>
      <c r="OD122" s="21"/>
      <c r="OE122" s="21"/>
      <c r="OF122" s="21"/>
      <c r="OG122" s="21"/>
      <c r="OH122" s="21"/>
      <c r="OI122" s="21"/>
      <c r="OJ122" s="21"/>
      <c r="OK122" s="21"/>
      <c r="OL122" s="21"/>
      <c r="OM122" s="21"/>
      <c r="ON122" s="21"/>
      <c r="OO122" s="21"/>
      <c r="OP122" s="21"/>
      <c r="OQ122" s="21"/>
      <c r="OR122" s="21"/>
      <c r="OS122" s="21"/>
      <c r="OT122" s="21"/>
      <c r="OU122" s="21"/>
      <c r="OV122" s="21"/>
      <c r="OW122" s="21"/>
      <c r="OX122" s="21"/>
      <c r="OY122" s="21"/>
      <c r="OZ122" s="21"/>
      <c r="PA122" s="21"/>
      <c r="PB122" s="21"/>
      <c r="PC122" s="21"/>
      <c r="PD122" s="21"/>
      <c r="PE122" s="21"/>
      <c r="PF122" s="21"/>
      <c r="PG122" s="21"/>
      <c r="PH122" s="21"/>
      <c r="PI122" s="21"/>
      <c r="PJ122" s="21"/>
      <c r="PK122" s="21"/>
      <c r="PL122" s="21"/>
      <c r="PM122" s="21"/>
      <c r="PN122" s="21"/>
      <c r="PO122" s="21"/>
      <c r="PP122" s="21"/>
      <c r="PQ122" s="21"/>
      <c r="PR122" s="21"/>
      <c r="PS122" s="21"/>
      <c r="PT122" s="21"/>
      <c r="PU122" s="21"/>
      <c r="PV122" s="21"/>
      <c r="PW122" s="21"/>
      <c r="PX122" s="21"/>
      <c r="PY122" s="21"/>
      <c r="PZ122" s="21"/>
      <c r="QA122" s="21"/>
      <c r="QB122" s="21"/>
      <c r="QC122" s="21"/>
      <c r="QD122" s="21"/>
      <c r="QE122" s="21"/>
      <c r="QF122" s="21"/>
      <c r="QG122" s="21"/>
      <c r="QH122" s="21"/>
      <c r="QI122" s="21"/>
      <c r="QJ122" s="21"/>
      <c r="QK122" s="21"/>
      <c r="QL122" s="21"/>
      <c r="QM122" s="21"/>
      <c r="QN122" s="21"/>
      <c r="QO122" s="21"/>
      <c r="QP122" s="21"/>
      <c r="QQ122" s="21"/>
      <c r="QR122" s="21"/>
      <c r="QS122" s="21"/>
      <c r="QT122" s="21"/>
      <c r="QU122" s="21"/>
      <c r="QV122" s="21"/>
      <c r="QW122" s="21"/>
      <c r="QX122" s="21"/>
      <c r="QY122" s="21"/>
      <c r="QZ122" s="21"/>
      <c r="RA122" s="21"/>
      <c r="RB122" s="21"/>
      <c r="RC122" s="21"/>
      <c r="RD122" s="21"/>
      <c r="RE122" s="21"/>
      <c r="RF122" s="21"/>
      <c r="RG122" s="21"/>
      <c r="RH122" s="21"/>
      <c r="RI122" s="21"/>
      <c r="RJ122" s="21"/>
      <c r="RK122" s="21"/>
      <c r="RL122" s="21"/>
      <c r="RM122" s="21"/>
      <c r="RN122" s="21"/>
      <c r="RO122" s="21"/>
      <c r="RP122" s="21"/>
      <c r="RQ122" s="21"/>
      <c r="RR122" s="21"/>
      <c r="RS122" s="21"/>
      <c r="RT122" s="21"/>
      <c r="RU122" s="21"/>
      <c r="RV122" s="21"/>
      <c r="RW122" s="21"/>
      <c r="RX122" s="21"/>
      <c r="RY122" s="21"/>
      <c r="RZ122" s="21"/>
      <c r="SA122" s="21"/>
      <c r="SB122" s="21"/>
      <c r="SC122" s="21"/>
      <c r="SD122" s="21"/>
      <c r="SE122" s="21"/>
      <c r="SF122" s="21"/>
      <c r="SG122" s="21"/>
      <c r="SH122" s="21"/>
      <c r="SI122" s="21"/>
      <c r="SJ122" s="21"/>
      <c r="SK122" s="21"/>
      <c r="SL122" s="21"/>
      <c r="SM122" s="21"/>
      <c r="SN122" s="21"/>
    </row>
    <row r="123" spans="1:508" s="20" customFormat="1" ht="39" customHeight="1" x14ac:dyDescent="0.25">
      <c r="A123" s="54" t="s">
        <v>487</v>
      </c>
      <c r="B123" s="54">
        <v>5031</v>
      </c>
      <c r="C123" s="54" t="s">
        <v>79</v>
      </c>
      <c r="D123" s="79" t="s">
        <v>573</v>
      </c>
      <c r="E123" s="203">
        <v>11560000</v>
      </c>
      <c r="F123" s="83">
        <v>8316000</v>
      </c>
      <c r="G123" s="83">
        <v>426600</v>
      </c>
      <c r="H123" s="203">
        <v>2237170.16</v>
      </c>
      <c r="I123" s="203">
        <v>1716944.96</v>
      </c>
      <c r="J123" s="203">
        <v>125121.9</v>
      </c>
      <c r="K123" s="196">
        <f t="shared" si="39"/>
        <v>19.352683044982697</v>
      </c>
      <c r="L123" s="203">
        <f t="shared" si="37"/>
        <v>100000</v>
      </c>
      <c r="M123" s="83">
        <v>100000</v>
      </c>
      <c r="N123" s="83"/>
      <c r="O123" s="83"/>
      <c r="P123" s="83"/>
      <c r="Q123" s="83">
        <v>100000</v>
      </c>
      <c r="R123" s="216">
        <f t="shared" si="38"/>
        <v>0</v>
      </c>
      <c r="S123" s="216"/>
      <c r="T123" s="216"/>
      <c r="U123" s="216"/>
      <c r="V123" s="216"/>
      <c r="W123" s="216"/>
      <c r="X123" s="168">
        <f t="shared" si="40"/>
        <v>0</v>
      </c>
      <c r="Y123" s="216">
        <f t="shared" si="41"/>
        <v>2237170.16</v>
      </c>
      <c r="Z123" s="23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  <c r="IV123" s="21"/>
      <c r="IW123" s="21"/>
      <c r="IX123" s="21"/>
      <c r="IY123" s="21"/>
      <c r="IZ123" s="21"/>
      <c r="JA123" s="21"/>
      <c r="JB123" s="21"/>
      <c r="JC123" s="21"/>
      <c r="JD123" s="21"/>
      <c r="JE123" s="21"/>
      <c r="JF123" s="21"/>
      <c r="JG123" s="21"/>
      <c r="JH123" s="21"/>
      <c r="JI123" s="21"/>
      <c r="JJ123" s="21"/>
      <c r="JK123" s="21"/>
      <c r="JL123" s="21"/>
      <c r="JM123" s="21"/>
      <c r="JN123" s="21"/>
      <c r="JO123" s="21"/>
      <c r="JP123" s="21"/>
      <c r="JQ123" s="21"/>
      <c r="JR123" s="21"/>
      <c r="JS123" s="21"/>
      <c r="JT123" s="21"/>
      <c r="JU123" s="21"/>
      <c r="JV123" s="21"/>
      <c r="JW123" s="21"/>
      <c r="JX123" s="21"/>
      <c r="JY123" s="21"/>
      <c r="JZ123" s="21"/>
      <c r="KA123" s="21"/>
      <c r="KB123" s="21"/>
      <c r="KC123" s="21"/>
      <c r="KD123" s="21"/>
      <c r="KE123" s="21"/>
      <c r="KF123" s="21"/>
      <c r="KG123" s="21"/>
      <c r="KH123" s="21"/>
      <c r="KI123" s="21"/>
      <c r="KJ123" s="21"/>
      <c r="KK123" s="21"/>
      <c r="KL123" s="21"/>
      <c r="KM123" s="21"/>
      <c r="KN123" s="21"/>
      <c r="KO123" s="21"/>
      <c r="KP123" s="21"/>
      <c r="KQ123" s="21"/>
      <c r="KR123" s="21"/>
      <c r="KS123" s="21"/>
      <c r="KT123" s="21"/>
      <c r="KU123" s="21"/>
      <c r="KV123" s="21"/>
      <c r="KW123" s="21"/>
      <c r="KX123" s="21"/>
      <c r="KY123" s="21"/>
      <c r="KZ123" s="21"/>
      <c r="LA123" s="21"/>
      <c r="LB123" s="21"/>
      <c r="LC123" s="21"/>
      <c r="LD123" s="21"/>
      <c r="LE123" s="21"/>
      <c r="LF123" s="21"/>
      <c r="LG123" s="21"/>
      <c r="LH123" s="21"/>
      <c r="LI123" s="21"/>
      <c r="LJ123" s="21"/>
      <c r="LK123" s="21"/>
      <c r="LL123" s="21"/>
      <c r="LM123" s="21"/>
      <c r="LN123" s="21"/>
      <c r="LO123" s="21"/>
      <c r="LP123" s="21"/>
      <c r="LQ123" s="21"/>
      <c r="LR123" s="21"/>
      <c r="LS123" s="21"/>
      <c r="LT123" s="21"/>
      <c r="LU123" s="21"/>
      <c r="LV123" s="21"/>
      <c r="LW123" s="21"/>
      <c r="LX123" s="21"/>
      <c r="LY123" s="21"/>
      <c r="LZ123" s="21"/>
      <c r="MA123" s="21"/>
      <c r="MB123" s="21"/>
      <c r="MC123" s="21"/>
      <c r="MD123" s="21"/>
      <c r="ME123" s="21"/>
      <c r="MF123" s="21"/>
      <c r="MG123" s="21"/>
      <c r="MH123" s="21"/>
      <c r="MI123" s="21"/>
      <c r="MJ123" s="21"/>
      <c r="MK123" s="21"/>
      <c r="ML123" s="21"/>
      <c r="MM123" s="21"/>
      <c r="MN123" s="21"/>
      <c r="MO123" s="21"/>
      <c r="MP123" s="21"/>
      <c r="MQ123" s="21"/>
      <c r="MR123" s="21"/>
      <c r="MS123" s="21"/>
      <c r="MT123" s="21"/>
      <c r="MU123" s="21"/>
      <c r="MV123" s="21"/>
      <c r="MW123" s="21"/>
      <c r="MX123" s="21"/>
      <c r="MY123" s="21"/>
      <c r="MZ123" s="21"/>
      <c r="NA123" s="21"/>
      <c r="NB123" s="21"/>
      <c r="NC123" s="21"/>
      <c r="ND123" s="21"/>
      <c r="NE123" s="21"/>
      <c r="NF123" s="21"/>
      <c r="NG123" s="21"/>
      <c r="NH123" s="21"/>
      <c r="NI123" s="21"/>
      <c r="NJ123" s="21"/>
      <c r="NK123" s="21"/>
      <c r="NL123" s="21"/>
      <c r="NM123" s="21"/>
      <c r="NN123" s="21"/>
      <c r="NO123" s="21"/>
      <c r="NP123" s="21"/>
      <c r="NQ123" s="21"/>
      <c r="NR123" s="21"/>
      <c r="NS123" s="21"/>
      <c r="NT123" s="21"/>
      <c r="NU123" s="21"/>
      <c r="NV123" s="21"/>
      <c r="NW123" s="21"/>
      <c r="NX123" s="21"/>
      <c r="NY123" s="21"/>
      <c r="NZ123" s="21"/>
      <c r="OA123" s="21"/>
      <c r="OB123" s="21"/>
      <c r="OC123" s="21"/>
      <c r="OD123" s="21"/>
      <c r="OE123" s="21"/>
      <c r="OF123" s="21"/>
      <c r="OG123" s="21"/>
      <c r="OH123" s="21"/>
      <c r="OI123" s="21"/>
      <c r="OJ123" s="21"/>
      <c r="OK123" s="21"/>
      <c r="OL123" s="21"/>
      <c r="OM123" s="21"/>
      <c r="ON123" s="21"/>
      <c r="OO123" s="21"/>
      <c r="OP123" s="21"/>
      <c r="OQ123" s="21"/>
      <c r="OR123" s="21"/>
      <c r="OS123" s="21"/>
      <c r="OT123" s="21"/>
      <c r="OU123" s="21"/>
      <c r="OV123" s="21"/>
      <c r="OW123" s="21"/>
      <c r="OX123" s="21"/>
      <c r="OY123" s="21"/>
      <c r="OZ123" s="21"/>
      <c r="PA123" s="21"/>
      <c r="PB123" s="21"/>
      <c r="PC123" s="21"/>
      <c r="PD123" s="21"/>
      <c r="PE123" s="21"/>
      <c r="PF123" s="21"/>
      <c r="PG123" s="21"/>
      <c r="PH123" s="21"/>
      <c r="PI123" s="21"/>
      <c r="PJ123" s="21"/>
      <c r="PK123" s="21"/>
      <c r="PL123" s="21"/>
      <c r="PM123" s="21"/>
      <c r="PN123" s="21"/>
      <c r="PO123" s="21"/>
      <c r="PP123" s="21"/>
      <c r="PQ123" s="21"/>
      <c r="PR123" s="21"/>
      <c r="PS123" s="21"/>
      <c r="PT123" s="21"/>
      <c r="PU123" s="21"/>
      <c r="PV123" s="21"/>
      <c r="PW123" s="21"/>
      <c r="PX123" s="21"/>
      <c r="PY123" s="21"/>
      <c r="PZ123" s="21"/>
      <c r="QA123" s="21"/>
      <c r="QB123" s="21"/>
      <c r="QC123" s="21"/>
      <c r="QD123" s="21"/>
      <c r="QE123" s="21"/>
      <c r="QF123" s="21"/>
      <c r="QG123" s="21"/>
      <c r="QH123" s="21"/>
      <c r="QI123" s="21"/>
      <c r="QJ123" s="21"/>
      <c r="QK123" s="21"/>
      <c r="QL123" s="21"/>
      <c r="QM123" s="21"/>
      <c r="QN123" s="21"/>
      <c r="QO123" s="21"/>
      <c r="QP123" s="21"/>
      <c r="QQ123" s="21"/>
      <c r="QR123" s="21"/>
      <c r="QS123" s="21"/>
      <c r="QT123" s="21"/>
      <c r="QU123" s="21"/>
      <c r="QV123" s="21"/>
      <c r="QW123" s="21"/>
      <c r="QX123" s="21"/>
      <c r="QY123" s="21"/>
      <c r="QZ123" s="21"/>
      <c r="RA123" s="21"/>
      <c r="RB123" s="21"/>
      <c r="RC123" s="21"/>
      <c r="RD123" s="21"/>
      <c r="RE123" s="21"/>
      <c r="RF123" s="21"/>
      <c r="RG123" s="21"/>
      <c r="RH123" s="21"/>
      <c r="RI123" s="21"/>
      <c r="RJ123" s="21"/>
      <c r="RK123" s="21"/>
      <c r="RL123" s="21"/>
      <c r="RM123" s="21"/>
      <c r="RN123" s="21"/>
      <c r="RO123" s="21"/>
      <c r="RP123" s="21"/>
      <c r="RQ123" s="21"/>
      <c r="RR123" s="21"/>
      <c r="RS123" s="21"/>
      <c r="RT123" s="21"/>
      <c r="RU123" s="21"/>
      <c r="RV123" s="21"/>
      <c r="RW123" s="21"/>
      <c r="RX123" s="21"/>
      <c r="RY123" s="21"/>
      <c r="RZ123" s="21"/>
      <c r="SA123" s="21"/>
      <c r="SB123" s="21"/>
      <c r="SC123" s="21"/>
      <c r="SD123" s="21"/>
      <c r="SE123" s="21"/>
      <c r="SF123" s="21"/>
      <c r="SG123" s="21"/>
      <c r="SH123" s="21"/>
      <c r="SI123" s="21"/>
      <c r="SJ123" s="21"/>
      <c r="SK123" s="21"/>
      <c r="SL123" s="21"/>
      <c r="SM123" s="21"/>
      <c r="SN123" s="21"/>
    </row>
    <row r="124" spans="1:508" s="22" customFormat="1" ht="23.25" hidden="1" customHeight="1" x14ac:dyDescent="0.25">
      <c r="A124" s="69"/>
      <c r="B124" s="69"/>
      <c r="C124" s="69"/>
      <c r="D124" s="123" t="s">
        <v>392</v>
      </c>
      <c r="E124" s="204"/>
      <c r="F124" s="84"/>
      <c r="G124" s="84"/>
      <c r="H124" s="204"/>
      <c r="I124" s="204"/>
      <c r="J124" s="204"/>
      <c r="K124" s="196" t="e">
        <f t="shared" si="39"/>
        <v>#DIV/0!</v>
      </c>
      <c r="L124" s="204">
        <f t="shared" si="37"/>
        <v>0</v>
      </c>
      <c r="M124" s="84"/>
      <c r="N124" s="84"/>
      <c r="O124" s="84"/>
      <c r="P124" s="84"/>
      <c r="Q124" s="84"/>
      <c r="R124" s="216">
        <f t="shared" si="38"/>
        <v>0</v>
      </c>
      <c r="S124" s="218"/>
      <c r="T124" s="218"/>
      <c r="U124" s="218"/>
      <c r="V124" s="218"/>
      <c r="W124" s="218"/>
      <c r="X124" s="168" t="e">
        <f t="shared" si="40"/>
        <v>#DIV/0!</v>
      </c>
      <c r="Y124" s="216">
        <f t="shared" si="41"/>
        <v>0</v>
      </c>
      <c r="Z124" s="231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  <c r="IU124" s="27"/>
      <c r="IV124" s="27"/>
      <c r="IW124" s="27"/>
      <c r="IX124" s="27"/>
      <c r="IY124" s="27"/>
      <c r="IZ124" s="27"/>
      <c r="JA124" s="27"/>
      <c r="JB124" s="27"/>
      <c r="JC124" s="27"/>
      <c r="JD124" s="27"/>
      <c r="JE124" s="27"/>
      <c r="JF124" s="27"/>
      <c r="JG124" s="27"/>
      <c r="JH124" s="27"/>
      <c r="JI124" s="27"/>
      <c r="JJ124" s="27"/>
      <c r="JK124" s="27"/>
      <c r="JL124" s="27"/>
      <c r="JM124" s="27"/>
      <c r="JN124" s="27"/>
      <c r="JO124" s="27"/>
      <c r="JP124" s="27"/>
      <c r="JQ124" s="27"/>
      <c r="JR124" s="27"/>
      <c r="JS124" s="27"/>
      <c r="JT124" s="27"/>
      <c r="JU124" s="27"/>
      <c r="JV124" s="27"/>
      <c r="JW124" s="27"/>
      <c r="JX124" s="27"/>
      <c r="JY124" s="27"/>
      <c r="JZ124" s="27"/>
      <c r="KA124" s="27"/>
      <c r="KB124" s="27"/>
      <c r="KC124" s="27"/>
      <c r="KD124" s="27"/>
      <c r="KE124" s="27"/>
      <c r="KF124" s="27"/>
      <c r="KG124" s="27"/>
      <c r="KH124" s="27"/>
      <c r="KI124" s="27"/>
      <c r="KJ124" s="27"/>
      <c r="KK124" s="27"/>
      <c r="KL124" s="27"/>
      <c r="KM124" s="27"/>
      <c r="KN124" s="27"/>
      <c r="KO124" s="27"/>
      <c r="KP124" s="27"/>
      <c r="KQ124" s="27"/>
      <c r="KR124" s="27"/>
      <c r="KS124" s="27"/>
      <c r="KT124" s="27"/>
      <c r="KU124" s="27"/>
      <c r="KV124" s="27"/>
      <c r="KW124" s="27"/>
      <c r="KX124" s="27"/>
      <c r="KY124" s="27"/>
      <c r="KZ124" s="27"/>
      <c r="LA124" s="27"/>
      <c r="LB124" s="27"/>
      <c r="LC124" s="27"/>
      <c r="LD124" s="27"/>
      <c r="LE124" s="27"/>
      <c r="LF124" s="27"/>
      <c r="LG124" s="27"/>
      <c r="LH124" s="27"/>
      <c r="LI124" s="27"/>
      <c r="LJ124" s="27"/>
      <c r="LK124" s="27"/>
      <c r="LL124" s="27"/>
      <c r="LM124" s="27"/>
      <c r="LN124" s="27"/>
      <c r="LO124" s="27"/>
      <c r="LP124" s="27"/>
      <c r="LQ124" s="27"/>
      <c r="LR124" s="27"/>
      <c r="LS124" s="27"/>
      <c r="LT124" s="27"/>
      <c r="LU124" s="27"/>
      <c r="LV124" s="27"/>
      <c r="LW124" s="27"/>
      <c r="LX124" s="27"/>
      <c r="LY124" s="27"/>
      <c r="LZ124" s="27"/>
      <c r="MA124" s="27"/>
      <c r="MB124" s="27"/>
      <c r="MC124" s="27"/>
      <c r="MD124" s="27"/>
      <c r="ME124" s="27"/>
      <c r="MF124" s="27"/>
      <c r="MG124" s="27"/>
      <c r="MH124" s="27"/>
      <c r="MI124" s="27"/>
      <c r="MJ124" s="27"/>
      <c r="MK124" s="27"/>
      <c r="ML124" s="27"/>
      <c r="MM124" s="27"/>
      <c r="MN124" s="27"/>
      <c r="MO124" s="27"/>
      <c r="MP124" s="27"/>
      <c r="MQ124" s="27"/>
      <c r="MR124" s="27"/>
      <c r="MS124" s="27"/>
      <c r="MT124" s="27"/>
      <c r="MU124" s="27"/>
      <c r="MV124" s="27"/>
      <c r="MW124" s="27"/>
      <c r="MX124" s="27"/>
      <c r="MY124" s="27"/>
      <c r="MZ124" s="27"/>
      <c r="NA124" s="27"/>
      <c r="NB124" s="27"/>
      <c r="NC124" s="27"/>
      <c r="ND124" s="27"/>
      <c r="NE124" s="27"/>
      <c r="NF124" s="27"/>
      <c r="NG124" s="27"/>
      <c r="NH124" s="27"/>
      <c r="NI124" s="27"/>
      <c r="NJ124" s="27"/>
      <c r="NK124" s="27"/>
      <c r="NL124" s="27"/>
      <c r="NM124" s="27"/>
      <c r="NN124" s="27"/>
      <c r="NO124" s="27"/>
      <c r="NP124" s="27"/>
      <c r="NQ124" s="27"/>
      <c r="NR124" s="27"/>
      <c r="NS124" s="27"/>
      <c r="NT124" s="27"/>
      <c r="NU124" s="27"/>
      <c r="NV124" s="27"/>
      <c r="NW124" s="27"/>
      <c r="NX124" s="27"/>
      <c r="NY124" s="27"/>
      <c r="NZ124" s="27"/>
      <c r="OA124" s="27"/>
      <c r="OB124" s="27"/>
      <c r="OC124" s="27"/>
      <c r="OD124" s="27"/>
      <c r="OE124" s="27"/>
      <c r="OF124" s="27"/>
      <c r="OG124" s="27"/>
      <c r="OH124" s="27"/>
      <c r="OI124" s="27"/>
      <c r="OJ124" s="27"/>
      <c r="OK124" s="27"/>
      <c r="OL124" s="27"/>
      <c r="OM124" s="27"/>
      <c r="ON124" s="27"/>
      <c r="OO124" s="27"/>
      <c r="OP124" s="27"/>
      <c r="OQ124" s="27"/>
      <c r="OR124" s="27"/>
      <c r="OS124" s="27"/>
      <c r="OT124" s="27"/>
      <c r="OU124" s="27"/>
      <c r="OV124" s="27"/>
      <c r="OW124" s="27"/>
      <c r="OX124" s="27"/>
      <c r="OY124" s="27"/>
      <c r="OZ124" s="27"/>
      <c r="PA124" s="27"/>
      <c r="PB124" s="27"/>
      <c r="PC124" s="27"/>
      <c r="PD124" s="27"/>
      <c r="PE124" s="27"/>
      <c r="PF124" s="27"/>
      <c r="PG124" s="27"/>
      <c r="PH124" s="27"/>
      <c r="PI124" s="27"/>
      <c r="PJ124" s="27"/>
      <c r="PK124" s="27"/>
      <c r="PL124" s="27"/>
      <c r="PM124" s="27"/>
      <c r="PN124" s="27"/>
      <c r="PO124" s="27"/>
      <c r="PP124" s="27"/>
      <c r="PQ124" s="27"/>
      <c r="PR124" s="27"/>
      <c r="PS124" s="27"/>
      <c r="PT124" s="27"/>
      <c r="PU124" s="27"/>
      <c r="PV124" s="27"/>
      <c r="PW124" s="27"/>
      <c r="PX124" s="27"/>
      <c r="PY124" s="27"/>
      <c r="PZ124" s="27"/>
      <c r="QA124" s="27"/>
      <c r="QB124" s="27"/>
      <c r="QC124" s="27"/>
      <c r="QD124" s="27"/>
      <c r="QE124" s="27"/>
      <c r="QF124" s="27"/>
      <c r="QG124" s="27"/>
      <c r="QH124" s="27"/>
      <c r="QI124" s="27"/>
      <c r="QJ124" s="27"/>
      <c r="QK124" s="27"/>
      <c r="QL124" s="27"/>
      <c r="QM124" s="27"/>
      <c r="QN124" s="27"/>
      <c r="QO124" s="27"/>
      <c r="QP124" s="27"/>
      <c r="QQ124" s="27"/>
      <c r="QR124" s="27"/>
      <c r="QS124" s="27"/>
      <c r="QT124" s="27"/>
      <c r="QU124" s="27"/>
      <c r="QV124" s="27"/>
      <c r="QW124" s="27"/>
      <c r="QX124" s="27"/>
      <c r="QY124" s="27"/>
      <c r="QZ124" s="27"/>
      <c r="RA124" s="27"/>
      <c r="RB124" s="27"/>
      <c r="RC124" s="27"/>
      <c r="RD124" s="27"/>
      <c r="RE124" s="27"/>
      <c r="RF124" s="27"/>
      <c r="RG124" s="27"/>
      <c r="RH124" s="27"/>
      <c r="RI124" s="27"/>
      <c r="RJ124" s="27"/>
      <c r="RK124" s="27"/>
      <c r="RL124" s="27"/>
      <c r="RM124" s="27"/>
      <c r="RN124" s="27"/>
      <c r="RO124" s="27"/>
      <c r="RP124" s="27"/>
      <c r="RQ124" s="27"/>
      <c r="RR124" s="27"/>
      <c r="RS124" s="27"/>
      <c r="RT124" s="27"/>
      <c r="RU124" s="27"/>
      <c r="RV124" s="27"/>
      <c r="RW124" s="27"/>
      <c r="RX124" s="27"/>
      <c r="RY124" s="27"/>
      <c r="RZ124" s="27"/>
      <c r="SA124" s="27"/>
      <c r="SB124" s="27"/>
      <c r="SC124" s="27"/>
      <c r="SD124" s="27"/>
      <c r="SE124" s="27"/>
      <c r="SF124" s="27"/>
      <c r="SG124" s="27"/>
      <c r="SH124" s="27"/>
      <c r="SI124" s="27"/>
      <c r="SJ124" s="27"/>
      <c r="SK124" s="27"/>
      <c r="SL124" s="27"/>
      <c r="SM124" s="27"/>
      <c r="SN124" s="27"/>
    </row>
    <row r="125" spans="1:508" s="20" customFormat="1" ht="34.5" hidden="1" customHeight="1" x14ac:dyDescent="0.25">
      <c r="A125" s="54" t="s">
        <v>488</v>
      </c>
      <c r="B125" s="54">
        <v>7321</v>
      </c>
      <c r="C125" s="54" t="s">
        <v>110</v>
      </c>
      <c r="D125" s="122" t="s">
        <v>577</v>
      </c>
      <c r="E125" s="203"/>
      <c r="F125" s="83"/>
      <c r="G125" s="83"/>
      <c r="H125" s="203"/>
      <c r="I125" s="203"/>
      <c r="J125" s="203"/>
      <c r="K125" s="196" t="e">
        <f t="shared" si="39"/>
        <v>#DIV/0!</v>
      </c>
      <c r="L125" s="203">
        <f t="shared" si="37"/>
        <v>0</v>
      </c>
      <c r="M125" s="83"/>
      <c r="N125" s="83"/>
      <c r="O125" s="83"/>
      <c r="P125" s="83"/>
      <c r="Q125" s="83"/>
      <c r="R125" s="216">
        <f t="shared" si="38"/>
        <v>0</v>
      </c>
      <c r="S125" s="216"/>
      <c r="T125" s="216"/>
      <c r="U125" s="216"/>
      <c r="V125" s="216"/>
      <c r="W125" s="216"/>
      <c r="X125" s="168" t="e">
        <f t="shared" si="40"/>
        <v>#DIV/0!</v>
      </c>
      <c r="Y125" s="216">
        <f t="shared" si="41"/>
        <v>0</v>
      </c>
      <c r="Z125" s="23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  <c r="IV125" s="21"/>
      <c r="IW125" s="21"/>
      <c r="IX125" s="21"/>
      <c r="IY125" s="21"/>
      <c r="IZ125" s="21"/>
      <c r="JA125" s="21"/>
      <c r="JB125" s="21"/>
      <c r="JC125" s="21"/>
      <c r="JD125" s="21"/>
      <c r="JE125" s="21"/>
      <c r="JF125" s="21"/>
      <c r="JG125" s="21"/>
      <c r="JH125" s="21"/>
      <c r="JI125" s="21"/>
      <c r="JJ125" s="21"/>
      <c r="JK125" s="21"/>
      <c r="JL125" s="21"/>
      <c r="JM125" s="21"/>
      <c r="JN125" s="21"/>
      <c r="JO125" s="21"/>
      <c r="JP125" s="21"/>
      <c r="JQ125" s="21"/>
      <c r="JR125" s="21"/>
      <c r="JS125" s="21"/>
      <c r="JT125" s="21"/>
      <c r="JU125" s="21"/>
      <c r="JV125" s="21"/>
      <c r="JW125" s="21"/>
      <c r="JX125" s="21"/>
      <c r="JY125" s="21"/>
      <c r="JZ125" s="21"/>
      <c r="KA125" s="21"/>
      <c r="KB125" s="21"/>
      <c r="KC125" s="21"/>
      <c r="KD125" s="21"/>
      <c r="KE125" s="21"/>
      <c r="KF125" s="21"/>
      <c r="KG125" s="21"/>
      <c r="KH125" s="21"/>
      <c r="KI125" s="21"/>
      <c r="KJ125" s="21"/>
      <c r="KK125" s="21"/>
      <c r="KL125" s="21"/>
      <c r="KM125" s="21"/>
      <c r="KN125" s="21"/>
      <c r="KO125" s="21"/>
      <c r="KP125" s="21"/>
      <c r="KQ125" s="21"/>
      <c r="KR125" s="21"/>
      <c r="KS125" s="21"/>
      <c r="KT125" s="21"/>
      <c r="KU125" s="21"/>
      <c r="KV125" s="21"/>
      <c r="KW125" s="21"/>
      <c r="KX125" s="21"/>
      <c r="KY125" s="21"/>
      <c r="KZ125" s="21"/>
      <c r="LA125" s="21"/>
      <c r="LB125" s="21"/>
      <c r="LC125" s="21"/>
      <c r="LD125" s="21"/>
      <c r="LE125" s="21"/>
      <c r="LF125" s="21"/>
      <c r="LG125" s="21"/>
      <c r="LH125" s="21"/>
      <c r="LI125" s="21"/>
      <c r="LJ125" s="21"/>
      <c r="LK125" s="21"/>
      <c r="LL125" s="21"/>
      <c r="LM125" s="21"/>
      <c r="LN125" s="21"/>
      <c r="LO125" s="21"/>
      <c r="LP125" s="21"/>
      <c r="LQ125" s="21"/>
      <c r="LR125" s="21"/>
      <c r="LS125" s="21"/>
      <c r="LT125" s="21"/>
      <c r="LU125" s="21"/>
      <c r="LV125" s="21"/>
      <c r="LW125" s="21"/>
      <c r="LX125" s="21"/>
      <c r="LY125" s="21"/>
      <c r="LZ125" s="21"/>
      <c r="MA125" s="21"/>
      <c r="MB125" s="21"/>
      <c r="MC125" s="21"/>
      <c r="MD125" s="21"/>
      <c r="ME125" s="21"/>
      <c r="MF125" s="21"/>
      <c r="MG125" s="21"/>
      <c r="MH125" s="21"/>
      <c r="MI125" s="21"/>
      <c r="MJ125" s="21"/>
      <c r="MK125" s="21"/>
      <c r="ML125" s="21"/>
      <c r="MM125" s="21"/>
      <c r="MN125" s="21"/>
      <c r="MO125" s="21"/>
      <c r="MP125" s="21"/>
      <c r="MQ125" s="21"/>
      <c r="MR125" s="21"/>
      <c r="MS125" s="21"/>
      <c r="MT125" s="21"/>
      <c r="MU125" s="21"/>
      <c r="MV125" s="21"/>
      <c r="MW125" s="21"/>
      <c r="MX125" s="21"/>
      <c r="MY125" s="21"/>
      <c r="MZ125" s="21"/>
      <c r="NA125" s="21"/>
      <c r="NB125" s="21"/>
      <c r="NC125" s="21"/>
      <c r="ND125" s="21"/>
      <c r="NE125" s="21"/>
      <c r="NF125" s="21"/>
      <c r="NG125" s="21"/>
      <c r="NH125" s="21"/>
      <c r="NI125" s="21"/>
      <c r="NJ125" s="21"/>
      <c r="NK125" s="21"/>
      <c r="NL125" s="21"/>
      <c r="NM125" s="21"/>
      <c r="NN125" s="21"/>
      <c r="NO125" s="21"/>
      <c r="NP125" s="21"/>
      <c r="NQ125" s="21"/>
      <c r="NR125" s="21"/>
      <c r="NS125" s="21"/>
      <c r="NT125" s="21"/>
      <c r="NU125" s="21"/>
      <c r="NV125" s="21"/>
      <c r="NW125" s="21"/>
      <c r="NX125" s="21"/>
      <c r="NY125" s="21"/>
      <c r="NZ125" s="21"/>
      <c r="OA125" s="21"/>
      <c r="OB125" s="21"/>
      <c r="OC125" s="21"/>
      <c r="OD125" s="21"/>
      <c r="OE125" s="21"/>
      <c r="OF125" s="21"/>
      <c r="OG125" s="21"/>
      <c r="OH125" s="21"/>
      <c r="OI125" s="21"/>
      <c r="OJ125" s="21"/>
      <c r="OK125" s="21"/>
      <c r="OL125" s="21"/>
      <c r="OM125" s="21"/>
      <c r="ON125" s="21"/>
      <c r="OO125" s="21"/>
      <c r="OP125" s="21"/>
      <c r="OQ125" s="21"/>
      <c r="OR125" s="21"/>
      <c r="OS125" s="21"/>
      <c r="OT125" s="21"/>
      <c r="OU125" s="21"/>
      <c r="OV125" s="21"/>
      <c r="OW125" s="21"/>
      <c r="OX125" s="21"/>
      <c r="OY125" s="21"/>
      <c r="OZ125" s="21"/>
      <c r="PA125" s="21"/>
      <c r="PB125" s="21"/>
      <c r="PC125" s="21"/>
      <c r="PD125" s="21"/>
      <c r="PE125" s="21"/>
      <c r="PF125" s="21"/>
      <c r="PG125" s="21"/>
      <c r="PH125" s="21"/>
      <c r="PI125" s="21"/>
      <c r="PJ125" s="21"/>
      <c r="PK125" s="21"/>
      <c r="PL125" s="21"/>
      <c r="PM125" s="21"/>
      <c r="PN125" s="21"/>
      <c r="PO125" s="21"/>
      <c r="PP125" s="21"/>
      <c r="PQ125" s="21"/>
      <c r="PR125" s="21"/>
      <c r="PS125" s="21"/>
      <c r="PT125" s="21"/>
      <c r="PU125" s="21"/>
      <c r="PV125" s="21"/>
      <c r="PW125" s="21"/>
      <c r="PX125" s="21"/>
      <c r="PY125" s="21"/>
      <c r="PZ125" s="21"/>
      <c r="QA125" s="21"/>
      <c r="QB125" s="21"/>
      <c r="QC125" s="21"/>
      <c r="QD125" s="21"/>
      <c r="QE125" s="21"/>
      <c r="QF125" s="21"/>
      <c r="QG125" s="21"/>
      <c r="QH125" s="21"/>
      <c r="QI125" s="21"/>
      <c r="QJ125" s="21"/>
      <c r="QK125" s="21"/>
      <c r="QL125" s="21"/>
      <c r="QM125" s="21"/>
      <c r="QN125" s="21"/>
      <c r="QO125" s="21"/>
      <c r="QP125" s="21"/>
      <c r="QQ125" s="21"/>
      <c r="QR125" s="21"/>
      <c r="QS125" s="21"/>
      <c r="QT125" s="21"/>
      <c r="QU125" s="21"/>
      <c r="QV125" s="21"/>
      <c r="QW125" s="21"/>
      <c r="QX125" s="21"/>
      <c r="QY125" s="21"/>
      <c r="QZ125" s="21"/>
      <c r="RA125" s="21"/>
      <c r="RB125" s="21"/>
      <c r="RC125" s="21"/>
      <c r="RD125" s="21"/>
      <c r="RE125" s="21"/>
      <c r="RF125" s="21"/>
      <c r="RG125" s="21"/>
      <c r="RH125" s="21"/>
      <c r="RI125" s="21"/>
      <c r="RJ125" s="21"/>
      <c r="RK125" s="21"/>
      <c r="RL125" s="21"/>
      <c r="RM125" s="21"/>
      <c r="RN125" s="21"/>
      <c r="RO125" s="21"/>
      <c r="RP125" s="21"/>
      <c r="RQ125" s="21"/>
      <c r="RR125" s="21"/>
      <c r="RS125" s="21"/>
      <c r="RT125" s="21"/>
      <c r="RU125" s="21"/>
      <c r="RV125" s="21"/>
      <c r="RW125" s="21"/>
      <c r="RX125" s="21"/>
      <c r="RY125" s="21"/>
      <c r="RZ125" s="21"/>
      <c r="SA125" s="21"/>
      <c r="SB125" s="21"/>
      <c r="SC125" s="21"/>
      <c r="SD125" s="21"/>
      <c r="SE125" s="21"/>
      <c r="SF125" s="21"/>
      <c r="SG125" s="21"/>
      <c r="SH125" s="21"/>
      <c r="SI125" s="21"/>
      <c r="SJ125" s="21"/>
      <c r="SK125" s="21"/>
      <c r="SL125" s="21"/>
      <c r="SM125" s="21"/>
      <c r="SN125" s="21"/>
    </row>
    <row r="126" spans="1:508" s="22" customFormat="1" ht="18.75" hidden="1" customHeight="1" x14ac:dyDescent="0.25">
      <c r="A126" s="69"/>
      <c r="B126" s="69"/>
      <c r="C126" s="69"/>
      <c r="D126" s="123" t="s">
        <v>392</v>
      </c>
      <c r="E126" s="204"/>
      <c r="F126" s="84"/>
      <c r="G126" s="84"/>
      <c r="H126" s="204"/>
      <c r="I126" s="204"/>
      <c r="J126" s="204"/>
      <c r="K126" s="196" t="e">
        <f t="shared" si="39"/>
        <v>#DIV/0!</v>
      </c>
      <c r="L126" s="204">
        <f t="shared" si="37"/>
        <v>0</v>
      </c>
      <c r="M126" s="84"/>
      <c r="N126" s="84"/>
      <c r="O126" s="84"/>
      <c r="P126" s="84"/>
      <c r="Q126" s="84"/>
      <c r="R126" s="216">
        <f t="shared" si="38"/>
        <v>0</v>
      </c>
      <c r="S126" s="218"/>
      <c r="T126" s="218"/>
      <c r="U126" s="218"/>
      <c r="V126" s="218"/>
      <c r="W126" s="218"/>
      <c r="X126" s="168" t="e">
        <f t="shared" si="40"/>
        <v>#DIV/0!</v>
      </c>
      <c r="Y126" s="216">
        <f t="shared" si="41"/>
        <v>0</v>
      </c>
      <c r="Z126" s="231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  <c r="IU126" s="27"/>
      <c r="IV126" s="27"/>
      <c r="IW126" s="27"/>
      <c r="IX126" s="27"/>
      <c r="IY126" s="27"/>
      <c r="IZ126" s="27"/>
      <c r="JA126" s="27"/>
      <c r="JB126" s="27"/>
      <c r="JC126" s="27"/>
      <c r="JD126" s="27"/>
      <c r="JE126" s="27"/>
      <c r="JF126" s="27"/>
      <c r="JG126" s="27"/>
      <c r="JH126" s="27"/>
      <c r="JI126" s="27"/>
      <c r="JJ126" s="27"/>
      <c r="JK126" s="27"/>
      <c r="JL126" s="27"/>
      <c r="JM126" s="27"/>
      <c r="JN126" s="27"/>
      <c r="JO126" s="27"/>
      <c r="JP126" s="27"/>
      <c r="JQ126" s="27"/>
      <c r="JR126" s="27"/>
      <c r="JS126" s="27"/>
      <c r="JT126" s="27"/>
      <c r="JU126" s="27"/>
      <c r="JV126" s="27"/>
      <c r="JW126" s="27"/>
      <c r="JX126" s="27"/>
      <c r="JY126" s="27"/>
      <c r="JZ126" s="27"/>
      <c r="KA126" s="27"/>
      <c r="KB126" s="27"/>
      <c r="KC126" s="27"/>
      <c r="KD126" s="27"/>
      <c r="KE126" s="27"/>
      <c r="KF126" s="27"/>
      <c r="KG126" s="27"/>
      <c r="KH126" s="27"/>
      <c r="KI126" s="27"/>
      <c r="KJ126" s="27"/>
      <c r="KK126" s="27"/>
      <c r="KL126" s="27"/>
      <c r="KM126" s="27"/>
      <c r="KN126" s="27"/>
      <c r="KO126" s="27"/>
      <c r="KP126" s="27"/>
      <c r="KQ126" s="27"/>
      <c r="KR126" s="27"/>
      <c r="KS126" s="27"/>
      <c r="KT126" s="27"/>
      <c r="KU126" s="27"/>
      <c r="KV126" s="27"/>
      <c r="KW126" s="27"/>
      <c r="KX126" s="27"/>
      <c r="KY126" s="27"/>
      <c r="KZ126" s="27"/>
      <c r="LA126" s="27"/>
      <c r="LB126" s="27"/>
      <c r="LC126" s="27"/>
      <c r="LD126" s="27"/>
      <c r="LE126" s="27"/>
      <c r="LF126" s="27"/>
      <c r="LG126" s="27"/>
      <c r="LH126" s="27"/>
      <c r="LI126" s="27"/>
      <c r="LJ126" s="27"/>
      <c r="LK126" s="27"/>
      <c r="LL126" s="27"/>
      <c r="LM126" s="27"/>
      <c r="LN126" s="27"/>
      <c r="LO126" s="27"/>
      <c r="LP126" s="27"/>
      <c r="LQ126" s="27"/>
      <c r="LR126" s="27"/>
      <c r="LS126" s="27"/>
      <c r="LT126" s="27"/>
      <c r="LU126" s="27"/>
      <c r="LV126" s="27"/>
      <c r="LW126" s="27"/>
      <c r="LX126" s="27"/>
      <c r="LY126" s="27"/>
      <c r="LZ126" s="27"/>
      <c r="MA126" s="27"/>
      <c r="MB126" s="27"/>
      <c r="MC126" s="27"/>
      <c r="MD126" s="27"/>
      <c r="ME126" s="27"/>
      <c r="MF126" s="27"/>
      <c r="MG126" s="27"/>
      <c r="MH126" s="27"/>
      <c r="MI126" s="27"/>
      <c r="MJ126" s="27"/>
      <c r="MK126" s="27"/>
      <c r="ML126" s="27"/>
      <c r="MM126" s="27"/>
      <c r="MN126" s="27"/>
      <c r="MO126" s="27"/>
      <c r="MP126" s="27"/>
      <c r="MQ126" s="27"/>
      <c r="MR126" s="27"/>
      <c r="MS126" s="27"/>
      <c r="MT126" s="27"/>
      <c r="MU126" s="27"/>
      <c r="MV126" s="27"/>
      <c r="MW126" s="27"/>
      <c r="MX126" s="27"/>
      <c r="MY126" s="27"/>
      <c r="MZ126" s="27"/>
      <c r="NA126" s="27"/>
      <c r="NB126" s="27"/>
      <c r="NC126" s="27"/>
      <c r="ND126" s="27"/>
      <c r="NE126" s="27"/>
      <c r="NF126" s="27"/>
      <c r="NG126" s="27"/>
      <c r="NH126" s="27"/>
      <c r="NI126" s="27"/>
      <c r="NJ126" s="27"/>
      <c r="NK126" s="27"/>
      <c r="NL126" s="27"/>
      <c r="NM126" s="27"/>
      <c r="NN126" s="27"/>
      <c r="NO126" s="27"/>
      <c r="NP126" s="27"/>
      <c r="NQ126" s="27"/>
      <c r="NR126" s="27"/>
      <c r="NS126" s="27"/>
      <c r="NT126" s="27"/>
      <c r="NU126" s="27"/>
      <c r="NV126" s="27"/>
      <c r="NW126" s="27"/>
      <c r="NX126" s="27"/>
      <c r="NY126" s="27"/>
      <c r="NZ126" s="27"/>
      <c r="OA126" s="27"/>
      <c r="OB126" s="27"/>
      <c r="OC126" s="27"/>
      <c r="OD126" s="27"/>
      <c r="OE126" s="27"/>
      <c r="OF126" s="27"/>
      <c r="OG126" s="27"/>
      <c r="OH126" s="27"/>
      <c r="OI126" s="27"/>
      <c r="OJ126" s="27"/>
      <c r="OK126" s="27"/>
      <c r="OL126" s="27"/>
      <c r="OM126" s="27"/>
      <c r="ON126" s="27"/>
      <c r="OO126" s="27"/>
      <c r="OP126" s="27"/>
      <c r="OQ126" s="27"/>
      <c r="OR126" s="27"/>
      <c r="OS126" s="27"/>
      <c r="OT126" s="27"/>
      <c r="OU126" s="27"/>
      <c r="OV126" s="27"/>
      <c r="OW126" s="27"/>
      <c r="OX126" s="27"/>
      <c r="OY126" s="27"/>
      <c r="OZ126" s="27"/>
      <c r="PA126" s="27"/>
      <c r="PB126" s="27"/>
      <c r="PC126" s="27"/>
      <c r="PD126" s="27"/>
      <c r="PE126" s="27"/>
      <c r="PF126" s="27"/>
      <c r="PG126" s="27"/>
      <c r="PH126" s="27"/>
      <c r="PI126" s="27"/>
      <c r="PJ126" s="27"/>
      <c r="PK126" s="27"/>
      <c r="PL126" s="27"/>
      <c r="PM126" s="27"/>
      <c r="PN126" s="27"/>
      <c r="PO126" s="27"/>
      <c r="PP126" s="27"/>
      <c r="PQ126" s="27"/>
      <c r="PR126" s="27"/>
      <c r="PS126" s="27"/>
      <c r="PT126" s="27"/>
      <c r="PU126" s="27"/>
      <c r="PV126" s="27"/>
      <c r="PW126" s="27"/>
      <c r="PX126" s="27"/>
      <c r="PY126" s="27"/>
      <c r="PZ126" s="27"/>
      <c r="QA126" s="27"/>
      <c r="QB126" s="27"/>
      <c r="QC126" s="27"/>
      <c r="QD126" s="27"/>
      <c r="QE126" s="27"/>
      <c r="QF126" s="27"/>
      <c r="QG126" s="27"/>
      <c r="QH126" s="27"/>
      <c r="QI126" s="27"/>
      <c r="QJ126" s="27"/>
      <c r="QK126" s="27"/>
      <c r="QL126" s="27"/>
      <c r="QM126" s="27"/>
      <c r="QN126" s="27"/>
      <c r="QO126" s="27"/>
      <c r="QP126" s="27"/>
      <c r="QQ126" s="27"/>
      <c r="QR126" s="27"/>
      <c r="QS126" s="27"/>
      <c r="QT126" s="27"/>
      <c r="QU126" s="27"/>
      <c r="QV126" s="27"/>
      <c r="QW126" s="27"/>
      <c r="QX126" s="27"/>
      <c r="QY126" s="27"/>
      <c r="QZ126" s="27"/>
      <c r="RA126" s="27"/>
      <c r="RB126" s="27"/>
      <c r="RC126" s="27"/>
      <c r="RD126" s="27"/>
      <c r="RE126" s="27"/>
      <c r="RF126" s="27"/>
      <c r="RG126" s="27"/>
      <c r="RH126" s="27"/>
      <c r="RI126" s="27"/>
      <c r="RJ126" s="27"/>
      <c r="RK126" s="27"/>
      <c r="RL126" s="27"/>
      <c r="RM126" s="27"/>
      <c r="RN126" s="27"/>
      <c r="RO126" s="27"/>
      <c r="RP126" s="27"/>
      <c r="RQ126" s="27"/>
      <c r="RR126" s="27"/>
      <c r="RS126" s="27"/>
      <c r="RT126" s="27"/>
      <c r="RU126" s="27"/>
      <c r="RV126" s="27"/>
      <c r="RW126" s="27"/>
      <c r="RX126" s="27"/>
      <c r="RY126" s="27"/>
      <c r="RZ126" s="27"/>
      <c r="SA126" s="27"/>
      <c r="SB126" s="27"/>
      <c r="SC126" s="27"/>
      <c r="SD126" s="27"/>
      <c r="SE126" s="27"/>
      <c r="SF126" s="27"/>
      <c r="SG126" s="27"/>
      <c r="SH126" s="27"/>
      <c r="SI126" s="27"/>
      <c r="SJ126" s="27"/>
      <c r="SK126" s="27"/>
      <c r="SL126" s="27"/>
      <c r="SM126" s="27"/>
      <c r="SN126" s="27"/>
    </row>
    <row r="127" spans="1:508" s="20" customFormat="1" ht="51" hidden="1" customHeight="1" x14ac:dyDescent="0.25">
      <c r="A127" s="54" t="s">
        <v>541</v>
      </c>
      <c r="B127" s="54">
        <v>7363</v>
      </c>
      <c r="C127" s="54" t="s">
        <v>81</v>
      </c>
      <c r="D127" s="122" t="s">
        <v>395</v>
      </c>
      <c r="E127" s="203"/>
      <c r="F127" s="83"/>
      <c r="G127" s="83"/>
      <c r="H127" s="203"/>
      <c r="I127" s="203"/>
      <c r="J127" s="203"/>
      <c r="K127" s="196" t="e">
        <f t="shared" si="39"/>
        <v>#DIV/0!</v>
      </c>
      <c r="L127" s="203">
        <f t="shared" si="37"/>
        <v>0</v>
      </c>
      <c r="M127" s="83"/>
      <c r="N127" s="83"/>
      <c r="O127" s="83"/>
      <c r="P127" s="83"/>
      <c r="Q127" s="83"/>
      <c r="R127" s="216">
        <f t="shared" si="38"/>
        <v>0</v>
      </c>
      <c r="S127" s="216"/>
      <c r="T127" s="216"/>
      <c r="U127" s="216"/>
      <c r="V127" s="216"/>
      <c r="W127" s="216"/>
      <c r="X127" s="168" t="e">
        <f t="shared" si="40"/>
        <v>#DIV/0!</v>
      </c>
      <c r="Y127" s="216">
        <f t="shared" si="41"/>
        <v>0</v>
      </c>
      <c r="Z127" s="23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  <c r="IW127" s="21"/>
      <c r="IX127" s="21"/>
      <c r="IY127" s="21"/>
      <c r="IZ127" s="21"/>
      <c r="JA127" s="21"/>
      <c r="JB127" s="21"/>
      <c r="JC127" s="21"/>
      <c r="JD127" s="21"/>
      <c r="JE127" s="21"/>
      <c r="JF127" s="21"/>
      <c r="JG127" s="21"/>
      <c r="JH127" s="21"/>
      <c r="JI127" s="21"/>
      <c r="JJ127" s="21"/>
      <c r="JK127" s="21"/>
      <c r="JL127" s="21"/>
      <c r="JM127" s="21"/>
      <c r="JN127" s="21"/>
      <c r="JO127" s="21"/>
      <c r="JP127" s="21"/>
      <c r="JQ127" s="21"/>
      <c r="JR127" s="21"/>
      <c r="JS127" s="21"/>
      <c r="JT127" s="21"/>
      <c r="JU127" s="21"/>
      <c r="JV127" s="21"/>
      <c r="JW127" s="21"/>
      <c r="JX127" s="21"/>
      <c r="JY127" s="21"/>
      <c r="JZ127" s="21"/>
      <c r="KA127" s="21"/>
      <c r="KB127" s="21"/>
      <c r="KC127" s="21"/>
      <c r="KD127" s="21"/>
      <c r="KE127" s="21"/>
      <c r="KF127" s="21"/>
      <c r="KG127" s="21"/>
      <c r="KH127" s="21"/>
      <c r="KI127" s="21"/>
      <c r="KJ127" s="21"/>
      <c r="KK127" s="21"/>
      <c r="KL127" s="21"/>
      <c r="KM127" s="21"/>
      <c r="KN127" s="21"/>
      <c r="KO127" s="21"/>
      <c r="KP127" s="21"/>
      <c r="KQ127" s="21"/>
      <c r="KR127" s="21"/>
      <c r="KS127" s="21"/>
      <c r="KT127" s="21"/>
      <c r="KU127" s="21"/>
      <c r="KV127" s="21"/>
      <c r="KW127" s="21"/>
      <c r="KX127" s="21"/>
      <c r="KY127" s="21"/>
      <c r="KZ127" s="21"/>
      <c r="LA127" s="21"/>
      <c r="LB127" s="21"/>
      <c r="LC127" s="21"/>
      <c r="LD127" s="21"/>
      <c r="LE127" s="21"/>
      <c r="LF127" s="21"/>
      <c r="LG127" s="21"/>
      <c r="LH127" s="21"/>
      <c r="LI127" s="21"/>
      <c r="LJ127" s="21"/>
      <c r="LK127" s="21"/>
      <c r="LL127" s="21"/>
      <c r="LM127" s="21"/>
      <c r="LN127" s="21"/>
      <c r="LO127" s="21"/>
      <c r="LP127" s="21"/>
      <c r="LQ127" s="21"/>
      <c r="LR127" s="21"/>
      <c r="LS127" s="21"/>
      <c r="LT127" s="21"/>
      <c r="LU127" s="21"/>
      <c r="LV127" s="21"/>
      <c r="LW127" s="21"/>
      <c r="LX127" s="21"/>
      <c r="LY127" s="21"/>
      <c r="LZ127" s="21"/>
      <c r="MA127" s="21"/>
      <c r="MB127" s="21"/>
      <c r="MC127" s="21"/>
      <c r="MD127" s="21"/>
      <c r="ME127" s="21"/>
      <c r="MF127" s="21"/>
      <c r="MG127" s="21"/>
      <c r="MH127" s="21"/>
      <c r="MI127" s="21"/>
      <c r="MJ127" s="21"/>
      <c r="MK127" s="21"/>
      <c r="ML127" s="21"/>
      <c r="MM127" s="21"/>
      <c r="MN127" s="21"/>
      <c r="MO127" s="21"/>
      <c r="MP127" s="21"/>
      <c r="MQ127" s="21"/>
      <c r="MR127" s="21"/>
      <c r="MS127" s="21"/>
      <c r="MT127" s="21"/>
      <c r="MU127" s="21"/>
      <c r="MV127" s="21"/>
      <c r="MW127" s="21"/>
      <c r="MX127" s="21"/>
      <c r="MY127" s="21"/>
      <c r="MZ127" s="21"/>
      <c r="NA127" s="21"/>
      <c r="NB127" s="21"/>
      <c r="NC127" s="21"/>
      <c r="ND127" s="21"/>
      <c r="NE127" s="21"/>
      <c r="NF127" s="21"/>
      <c r="NG127" s="21"/>
      <c r="NH127" s="21"/>
      <c r="NI127" s="21"/>
      <c r="NJ127" s="21"/>
      <c r="NK127" s="21"/>
      <c r="NL127" s="21"/>
      <c r="NM127" s="21"/>
      <c r="NN127" s="21"/>
      <c r="NO127" s="21"/>
      <c r="NP127" s="21"/>
      <c r="NQ127" s="21"/>
      <c r="NR127" s="21"/>
      <c r="NS127" s="21"/>
      <c r="NT127" s="21"/>
      <c r="NU127" s="21"/>
      <c r="NV127" s="21"/>
      <c r="NW127" s="21"/>
      <c r="NX127" s="21"/>
      <c r="NY127" s="21"/>
      <c r="NZ127" s="21"/>
      <c r="OA127" s="21"/>
      <c r="OB127" s="21"/>
      <c r="OC127" s="21"/>
      <c r="OD127" s="21"/>
      <c r="OE127" s="21"/>
      <c r="OF127" s="21"/>
      <c r="OG127" s="21"/>
      <c r="OH127" s="21"/>
      <c r="OI127" s="21"/>
      <c r="OJ127" s="21"/>
      <c r="OK127" s="21"/>
      <c r="OL127" s="21"/>
      <c r="OM127" s="21"/>
      <c r="ON127" s="21"/>
      <c r="OO127" s="21"/>
      <c r="OP127" s="21"/>
      <c r="OQ127" s="21"/>
      <c r="OR127" s="21"/>
      <c r="OS127" s="21"/>
      <c r="OT127" s="21"/>
      <c r="OU127" s="21"/>
      <c r="OV127" s="21"/>
      <c r="OW127" s="21"/>
      <c r="OX127" s="21"/>
      <c r="OY127" s="21"/>
      <c r="OZ127" s="21"/>
      <c r="PA127" s="21"/>
      <c r="PB127" s="21"/>
      <c r="PC127" s="21"/>
      <c r="PD127" s="21"/>
      <c r="PE127" s="21"/>
      <c r="PF127" s="21"/>
      <c r="PG127" s="21"/>
      <c r="PH127" s="21"/>
      <c r="PI127" s="21"/>
      <c r="PJ127" s="21"/>
      <c r="PK127" s="21"/>
      <c r="PL127" s="21"/>
      <c r="PM127" s="21"/>
      <c r="PN127" s="21"/>
      <c r="PO127" s="21"/>
      <c r="PP127" s="21"/>
      <c r="PQ127" s="21"/>
      <c r="PR127" s="21"/>
      <c r="PS127" s="21"/>
      <c r="PT127" s="21"/>
      <c r="PU127" s="21"/>
      <c r="PV127" s="21"/>
      <c r="PW127" s="21"/>
      <c r="PX127" s="21"/>
      <c r="PY127" s="21"/>
      <c r="PZ127" s="21"/>
      <c r="QA127" s="21"/>
      <c r="QB127" s="21"/>
      <c r="QC127" s="21"/>
      <c r="QD127" s="21"/>
      <c r="QE127" s="21"/>
      <c r="QF127" s="21"/>
      <c r="QG127" s="21"/>
      <c r="QH127" s="21"/>
      <c r="QI127" s="21"/>
      <c r="QJ127" s="21"/>
      <c r="QK127" s="21"/>
      <c r="QL127" s="21"/>
      <c r="QM127" s="21"/>
      <c r="QN127" s="21"/>
      <c r="QO127" s="21"/>
      <c r="QP127" s="21"/>
      <c r="QQ127" s="21"/>
      <c r="QR127" s="21"/>
      <c r="QS127" s="21"/>
      <c r="QT127" s="21"/>
      <c r="QU127" s="21"/>
      <c r="QV127" s="21"/>
      <c r="QW127" s="21"/>
      <c r="QX127" s="21"/>
      <c r="QY127" s="21"/>
      <c r="QZ127" s="21"/>
      <c r="RA127" s="21"/>
      <c r="RB127" s="21"/>
      <c r="RC127" s="21"/>
      <c r="RD127" s="21"/>
      <c r="RE127" s="21"/>
      <c r="RF127" s="21"/>
      <c r="RG127" s="21"/>
      <c r="RH127" s="21"/>
      <c r="RI127" s="21"/>
      <c r="RJ127" s="21"/>
      <c r="RK127" s="21"/>
      <c r="RL127" s="21"/>
      <c r="RM127" s="21"/>
      <c r="RN127" s="21"/>
      <c r="RO127" s="21"/>
      <c r="RP127" s="21"/>
      <c r="RQ127" s="21"/>
      <c r="RR127" s="21"/>
      <c r="RS127" s="21"/>
      <c r="RT127" s="21"/>
      <c r="RU127" s="21"/>
      <c r="RV127" s="21"/>
      <c r="RW127" s="21"/>
      <c r="RX127" s="21"/>
      <c r="RY127" s="21"/>
      <c r="RZ127" s="21"/>
      <c r="SA127" s="21"/>
      <c r="SB127" s="21"/>
      <c r="SC127" s="21"/>
      <c r="SD127" s="21"/>
      <c r="SE127" s="21"/>
      <c r="SF127" s="21"/>
      <c r="SG127" s="21"/>
      <c r="SH127" s="21"/>
      <c r="SI127" s="21"/>
      <c r="SJ127" s="21"/>
      <c r="SK127" s="21"/>
      <c r="SL127" s="21"/>
      <c r="SM127" s="21"/>
      <c r="SN127" s="21"/>
    </row>
    <row r="128" spans="1:508" s="22" customFormat="1" ht="72" hidden="1" customHeight="1" x14ac:dyDescent="0.25">
      <c r="A128" s="69"/>
      <c r="B128" s="69"/>
      <c r="C128" s="69"/>
      <c r="D128" s="66" t="s">
        <v>662</v>
      </c>
      <c r="E128" s="204"/>
      <c r="F128" s="84"/>
      <c r="G128" s="84"/>
      <c r="H128" s="204"/>
      <c r="I128" s="204"/>
      <c r="J128" s="204"/>
      <c r="K128" s="196" t="e">
        <f t="shared" si="39"/>
        <v>#DIV/0!</v>
      </c>
      <c r="L128" s="204">
        <f t="shared" si="37"/>
        <v>0</v>
      </c>
      <c r="M128" s="84"/>
      <c r="N128" s="84"/>
      <c r="O128" s="84"/>
      <c r="P128" s="84"/>
      <c r="Q128" s="84"/>
      <c r="R128" s="218">
        <f t="shared" si="38"/>
        <v>0</v>
      </c>
      <c r="S128" s="218"/>
      <c r="T128" s="218"/>
      <c r="U128" s="218"/>
      <c r="V128" s="218"/>
      <c r="W128" s="218"/>
      <c r="X128" s="168" t="e">
        <f t="shared" si="40"/>
        <v>#DIV/0!</v>
      </c>
      <c r="Y128" s="218">
        <f t="shared" si="41"/>
        <v>0</v>
      </c>
      <c r="Z128" s="231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  <c r="IF128" s="27"/>
      <c r="IG128" s="27"/>
      <c r="IH128" s="27"/>
      <c r="II128" s="27"/>
      <c r="IJ128" s="27"/>
      <c r="IK128" s="27"/>
      <c r="IL128" s="27"/>
      <c r="IM128" s="27"/>
      <c r="IN128" s="27"/>
      <c r="IO128" s="27"/>
      <c r="IP128" s="27"/>
      <c r="IQ128" s="27"/>
      <c r="IR128" s="27"/>
      <c r="IS128" s="27"/>
      <c r="IT128" s="27"/>
      <c r="IU128" s="27"/>
      <c r="IV128" s="27"/>
      <c r="IW128" s="27"/>
      <c r="IX128" s="27"/>
      <c r="IY128" s="27"/>
      <c r="IZ128" s="27"/>
      <c r="JA128" s="27"/>
      <c r="JB128" s="27"/>
      <c r="JC128" s="27"/>
      <c r="JD128" s="27"/>
      <c r="JE128" s="27"/>
      <c r="JF128" s="27"/>
      <c r="JG128" s="27"/>
      <c r="JH128" s="27"/>
      <c r="JI128" s="27"/>
      <c r="JJ128" s="27"/>
      <c r="JK128" s="27"/>
      <c r="JL128" s="27"/>
      <c r="JM128" s="27"/>
      <c r="JN128" s="27"/>
      <c r="JO128" s="27"/>
      <c r="JP128" s="27"/>
      <c r="JQ128" s="27"/>
      <c r="JR128" s="27"/>
      <c r="JS128" s="27"/>
      <c r="JT128" s="27"/>
      <c r="JU128" s="27"/>
      <c r="JV128" s="27"/>
      <c r="JW128" s="27"/>
      <c r="JX128" s="27"/>
      <c r="JY128" s="27"/>
      <c r="JZ128" s="27"/>
      <c r="KA128" s="27"/>
      <c r="KB128" s="27"/>
      <c r="KC128" s="27"/>
      <c r="KD128" s="27"/>
      <c r="KE128" s="27"/>
      <c r="KF128" s="27"/>
      <c r="KG128" s="27"/>
      <c r="KH128" s="27"/>
      <c r="KI128" s="27"/>
      <c r="KJ128" s="27"/>
      <c r="KK128" s="27"/>
      <c r="KL128" s="27"/>
      <c r="KM128" s="27"/>
      <c r="KN128" s="27"/>
      <c r="KO128" s="27"/>
      <c r="KP128" s="27"/>
      <c r="KQ128" s="27"/>
      <c r="KR128" s="27"/>
      <c r="KS128" s="27"/>
      <c r="KT128" s="27"/>
      <c r="KU128" s="27"/>
      <c r="KV128" s="27"/>
      <c r="KW128" s="27"/>
      <c r="KX128" s="27"/>
      <c r="KY128" s="27"/>
      <c r="KZ128" s="27"/>
      <c r="LA128" s="27"/>
      <c r="LB128" s="27"/>
      <c r="LC128" s="27"/>
      <c r="LD128" s="27"/>
      <c r="LE128" s="27"/>
      <c r="LF128" s="27"/>
      <c r="LG128" s="27"/>
      <c r="LH128" s="27"/>
      <c r="LI128" s="27"/>
      <c r="LJ128" s="27"/>
      <c r="LK128" s="27"/>
      <c r="LL128" s="27"/>
      <c r="LM128" s="27"/>
      <c r="LN128" s="27"/>
      <c r="LO128" s="27"/>
      <c r="LP128" s="27"/>
      <c r="LQ128" s="27"/>
      <c r="LR128" s="27"/>
      <c r="LS128" s="27"/>
      <c r="LT128" s="27"/>
      <c r="LU128" s="27"/>
      <c r="LV128" s="27"/>
      <c r="LW128" s="27"/>
      <c r="LX128" s="27"/>
      <c r="LY128" s="27"/>
      <c r="LZ128" s="27"/>
      <c r="MA128" s="27"/>
      <c r="MB128" s="27"/>
      <c r="MC128" s="27"/>
      <c r="MD128" s="27"/>
      <c r="ME128" s="27"/>
      <c r="MF128" s="27"/>
      <c r="MG128" s="27"/>
      <c r="MH128" s="27"/>
      <c r="MI128" s="27"/>
      <c r="MJ128" s="27"/>
      <c r="MK128" s="27"/>
      <c r="ML128" s="27"/>
      <c r="MM128" s="27"/>
      <c r="MN128" s="27"/>
      <c r="MO128" s="27"/>
      <c r="MP128" s="27"/>
      <c r="MQ128" s="27"/>
      <c r="MR128" s="27"/>
      <c r="MS128" s="27"/>
      <c r="MT128" s="27"/>
      <c r="MU128" s="27"/>
      <c r="MV128" s="27"/>
      <c r="MW128" s="27"/>
      <c r="MX128" s="27"/>
      <c r="MY128" s="27"/>
      <c r="MZ128" s="27"/>
      <c r="NA128" s="27"/>
      <c r="NB128" s="27"/>
      <c r="NC128" s="27"/>
      <c r="ND128" s="27"/>
      <c r="NE128" s="27"/>
      <c r="NF128" s="27"/>
      <c r="NG128" s="27"/>
      <c r="NH128" s="27"/>
      <c r="NI128" s="27"/>
      <c r="NJ128" s="27"/>
      <c r="NK128" s="27"/>
      <c r="NL128" s="27"/>
      <c r="NM128" s="27"/>
      <c r="NN128" s="27"/>
      <c r="NO128" s="27"/>
      <c r="NP128" s="27"/>
      <c r="NQ128" s="27"/>
      <c r="NR128" s="27"/>
      <c r="NS128" s="27"/>
      <c r="NT128" s="27"/>
      <c r="NU128" s="27"/>
      <c r="NV128" s="27"/>
      <c r="NW128" s="27"/>
      <c r="NX128" s="27"/>
      <c r="NY128" s="27"/>
      <c r="NZ128" s="27"/>
      <c r="OA128" s="27"/>
      <c r="OB128" s="27"/>
      <c r="OC128" s="27"/>
      <c r="OD128" s="27"/>
      <c r="OE128" s="27"/>
      <c r="OF128" s="27"/>
      <c r="OG128" s="27"/>
      <c r="OH128" s="27"/>
      <c r="OI128" s="27"/>
      <c r="OJ128" s="27"/>
      <c r="OK128" s="27"/>
      <c r="OL128" s="27"/>
      <c r="OM128" s="27"/>
      <c r="ON128" s="27"/>
      <c r="OO128" s="27"/>
      <c r="OP128" s="27"/>
      <c r="OQ128" s="27"/>
      <c r="OR128" s="27"/>
      <c r="OS128" s="27"/>
      <c r="OT128" s="27"/>
      <c r="OU128" s="27"/>
      <c r="OV128" s="27"/>
      <c r="OW128" s="27"/>
      <c r="OX128" s="27"/>
      <c r="OY128" s="27"/>
      <c r="OZ128" s="27"/>
      <c r="PA128" s="27"/>
      <c r="PB128" s="27"/>
      <c r="PC128" s="27"/>
      <c r="PD128" s="27"/>
      <c r="PE128" s="27"/>
      <c r="PF128" s="27"/>
      <c r="PG128" s="27"/>
      <c r="PH128" s="27"/>
      <c r="PI128" s="27"/>
      <c r="PJ128" s="27"/>
      <c r="PK128" s="27"/>
      <c r="PL128" s="27"/>
      <c r="PM128" s="27"/>
      <c r="PN128" s="27"/>
      <c r="PO128" s="27"/>
      <c r="PP128" s="27"/>
      <c r="PQ128" s="27"/>
      <c r="PR128" s="27"/>
      <c r="PS128" s="27"/>
      <c r="PT128" s="27"/>
      <c r="PU128" s="27"/>
      <c r="PV128" s="27"/>
      <c r="PW128" s="27"/>
      <c r="PX128" s="27"/>
      <c r="PY128" s="27"/>
      <c r="PZ128" s="27"/>
      <c r="QA128" s="27"/>
      <c r="QB128" s="27"/>
      <c r="QC128" s="27"/>
      <c r="QD128" s="27"/>
      <c r="QE128" s="27"/>
      <c r="QF128" s="27"/>
      <c r="QG128" s="27"/>
      <c r="QH128" s="27"/>
      <c r="QI128" s="27"/>
      <c r="QJ128" s="27"/>
      <c r="QK128" s="27"/>
      <c r="QL128" s="27"/>
      <c r="QM128" s="27"/>
      <c r="QN128" s="27"/>
      <c r="QO128" s="27"/>
      <c r="QP128" s="27"/>
      <c r="QQ128" s="27"/>
      <c r="QR128" s="27"/>
      <c r="QS128" s="27"/>
      <c r="QT128" s="27"/>
      <c r="QU128" s="27"/>
      <c r="QV128" s="27"/>
      <c r="QW128" s="27"/>
      <c r="QX128" s="27"/>
      <c r="QY128" s="27"/>
      <c r="QZ128" s="27"/>
      <c r="RA128" s="27"/>
      <c r="RB128" s="27"/>
      <c r="RC128" s="27"/>
      <c r="RD128" s="27"/>
      <c r="RE128" s="27"/>
      <c r="RF128" s="27"/>
      <c r="RG128" s="27"/>
      <c r="RH128" s="27"/>
      <c r="RI128" s="27"/>
      <c r="RJ128" s="27"/>
      <c r="RK128" s="27"/>
      <c r="RL128" s="27"/>
      <c r="RM128" s="27"/>
      <c r="RN128" s="27"/>
      <c r="RO128" s="27"/>
      <c r="RP128" s="27"/>
      <c r="RQ128" s="27"/>
      <c r="RR128" s="27"/>
      <c r="RS128" s="27"/>
      <c r="RT128" s="27"/>
      <c r="RU128" s="27"/>
      <c r="RV128" s="27"/>
      <c r="RW128" s="27"/>
      <c r="RX128" s="27"/>
      <c r="RY128" s="27"/>
      <c r="RZ128" s="27"/>
      <c r="SA128" s="27"/>
      <c r="SB128" s="27"/>
      <c r="SC128" s="27"/>
      <c r="SD128" s="27"/>
      <c r="SE128" s="27"/>
      <c r="SF128" s="27"/>
      <c r="SG128" s="27"/>
      <c r="SH128" s="27"/>
      <c r="SI128" s="27"/>
      <c r="SJ128" s="27"/>
      <c r="SK128" s="27"/>
      <c r="SL128" s="27"/>
      <c r="SM128" s="27"/>
      <c r="SN128" s="27"/>
    </row>
    <row r="129" spans="1:508" s="20" customFormat="1" ht="21" customHeight="1" x14ac:dyDescent="0.25">
      <c r="A129" s="54" t="s">
        <v>489</v>
      </c>
      <c r="B129" s="54">
        <v>7640</v>
      </c>
      <c r="C129" s="54" t="s">
        <v>85</v>
      </c>
      <c r="D129" s="79" t="s">
        <v>419</v>
      </c>
      <c r="E129" s="203">
        <v>1183100</v>
      </c>
      <c r="F129" s="83"/>
      <c r="G129" s="83"/>
      <c r="H129" s="203"/>
      <c r="I129" s="203"/>
      <c r="J129" s="203"/>
      <c r="K129" s="196">
        <f t="shared" si="39"/>
        <v>0</v>
      </c>
      <c r="L129" s="203">
        <f t="shared" si="37"/>
        <v>78613192</v>
      </c>
      <c r="M129" s="83">
        <v>78613192</v>
      </c>
      <c r="N129" s="83"/>
      <c r="O129" s="83"/>
      <c r="P129" s="83"/>
      <c r="Q129" s="83">
        <v>78613192</v>
      </c>
      <c r="R129" s="216">
        <f t="shared" si="38"/>
        <v>0</v>
      </c>
      <c r="S129" s="216"/>
      <c r="T129" s="216"/>
      <c r="U129" s="216"/>
      <c r="V129" s="216"/>
      <c r="W129" s="216"/>
      <c r="X129" s="168">
        <f t="shared" si="40"/>
        <v>0</v>
      </c>
      <c r="Y129" s="216">
        <f t="shared" si="41"/>
        <v>0</v>
      </c>
      <c r="Z129" s="23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  <c r="IW129" s="21"/>
      <c r="IX129" s="21"/>
      <c r="IY129" s="21"/>
      <c r="IZ129" s="21"/>
      <c r="JA129" s="21"/>
      <c r="JB129" s="21"/>
      <c r="JC129" s="21"/>
      <c r="JD129" s="21"/>
      <c r="JE129" s="21"/>
      <c r="JF129" s="21"/>
      <c r="JG129" s="21"/>
      <c r="JH129" s="21"/>
      <c r="JI129" s="21"/>
      <c r="JJ129" s="21"/>
      <c r="JK129" s="21"/>
      <c r="JL129" s="21"/>
      <c r="JM129" s="21"/>
      <c r="JN129" s="21"/>
      <c r="JO129" s="21"/>
      <c r="JP129" s="21"/>
      <c r="JQ129" s="21"/>
      <c r="JR129" s="21"/>
      <c r="JS129" s="21"/>
      <c r="JT129" s="21"/>
      <c r="JU129" s="21"/>
      <c r="JV129" s="21"/>
      <c r="JW129" s="21"/>
      <c r="JX129" s="21"/>
      <c r="JY129" s="21"/>
      <c r="JZ129" s="21"/>
      <c r="KA129" s="21"/>
      <c r="KB129" s="21"/>
      <c r="KC129" s="21"/>
      <c r="KD129" s="21"/>
      <c r="KE129" s="21"/>
      <c r="KF129" s="21"/>
      <c r="KG129" s="21"/>
      <c r="KH129" s="21"/>
      <c r="KI129" s="21"/>
      <c r="KJ129" s="21"/>
      <c r="KK129" s="21"/>
      <c r="KL129" s="21"/>
      <c r="KM129" s="21"/>
      <c r="KN129" s="21"/>
      <c r="KO129" s="21"/>
      <c r="KP129" s="21"/>
      <c r="KQ129" s="21"/>
      <c r="KR129" s="21"/>
      <c r="KS129" s="21"/>
      <c r="KT129" s="21"/>
      <c r="KU129" s="21"/>
      <c r="KV129" s="21"/>
      <c r="KW129" s="21"/>
      <c r="KX129" s="21"/>
      <c r="KY129" s="21"/>
      <c r="KZ129" s="21"/>
      <c r="LA129" s="21"/>
      <c r="LB129" s="21"/>
      <c r="LC129" s="21"/>
      <c r="LD129" s="21"/>
      <c r="LE129" s="21"/>
      <c r="LF129" s="21"/>
      <c r="LG129" s="21"/>
      <c r="LH129" s="21"/>
      <c r="LI129" s="21"/>
      <c r="LJ129" s="21"/>
      <c r="LK129" s="21"/>
      <c r="LL129" s="21"/>
      <c r="LM129" s="21"/>
      <c r="LN129" s="21"/>
      <c r="LO129" s="21"/>
      <c r="LP129" s="21"/>
      <c r="LQ129" s="21"/>
      <c r="LR129" s="21"/>
      <c r="LS129" s="21"/>
      <c r="LT129" s="21"/>
      <c r="LU129" s="21"/>
      <c r="LV129" s="21"/>
      <c r="LW129" s="21"/>
      <c r="LX129" s="21"/>
      <c r="LY129" s="21"/>
      <c r="LZ129" s="21"/>
      <c r="MA129" s="21"/>
      <c r="MB129" s="21"/>
      <c r="MC129" s="21"/>
      <c r="MD129" s="21"/>
      <c r="ME129" s="21"/>
      <c r="MF129" s="21"/>
      <c r="MG129" s="21"/>
      <c r="MH129" s="21"/>
      <c r="MI129" s="21"/>
      <c r="MJ129" s="21"/>
      <c r="MK129" s="21"/>
      <c r="ML129" s="21"/>
      <c r="MM129" s="21"/>
      <c r="MN129" s="21"/>
      <c r="MO129" s="21"/>
      <c r="MP129" s="21"/>
      <c r="MQ129" s="21"/>
      <c r="MR129" s="21"/>
      <c r="MS129" s="21"/>
      <c r="MT129" s="21"/>
      <c r="MU129" s="21"/>
      <c r="MV129" s="21"/>
      <c r="MW129" s="21"/>
      <c r="MX129" s="21"/>
      <c r="MY129" s="21"/>
      <c r="MZ129" s="21"/>
      <c r="NA129" s="21"/>
      <c r="NB129" s="21"/>
      <c r="NC129" s="21"/>
      <c r="ND129" s="21"/>
      <c r="NE129" s="21"/>
      <c r="NF129" s="21"/>
      <c r="NG129" s="21"/>
      <c r="NH129" s="21"/>
      <c r="NI129" s="21"/>
      <c r="NJ129" s="21"/>
      <c r="NK129" s="21"/>
      <c r="NL129" s="21"/>
      <c r="NM129" s="21"/>
      <c r="NN129" s="21"/>
      <c r="NO129" s="21"/>
      <c r="NP129" s="21"/>
      <c r="NQ129" s="21"/>
      <c r="NR129" s="21"/>
      <c r="NS129" s="21"/>
      <c r="NT129" s="21"/>
      <c r="NU129" s="21"/>
      <c r="NV129" s="21"/>
      <c r="NW129" s="21"/>
      <c r="NX129" s="21"/>
      <c r="NY129" s="21"/>
      <c r="NZ129" s="21"/>
      <c r="OA129" s="21"/>
      <c r="OB129" s="21"/>
      <c r="OC129" s="21"/>
      <c r="OD129" s="21"/>
      <c r="OE129" s="21"/>
      <c r="OF129" s="21"/>
      <c r="OG129" s="21"/>
      <c r="OH129" s="21"/>
      <c r="OI129" s="21"/>
      <c r="OJ129" s="21"/>
      <c r="OK129" s="21"/>
      <c r="OL129" s="21"/>
      <c r="OM129" s="21"/>
      <c r="ON129" s="21"/>
      <c r="OO129" s="21"/>
      <c r="OP129" s="21"/>
      <c r="OQ129" s="21"/>
      <c r="OR129" s="21"/>
      <c r="OS129" s="21"/>
      <c r="OT129" s="21"/>
      <c r="OU129" s="21"/>
      <c r="OV129" s="21"/>
      <c r="OW129" s="21"/>
      <c r="OX129" s="21"/>
      <c r="OY129" s="21"/>
      <c r="OZ129" s="21"/>
      <c r="PA129" s="21"/>
      <c r="PB129" s="21"/>
      <c r="PC129" s="21"/>
      <c r="PD129" s="21"/>
      <c r="PE129" s="21"/>
      <c r="PF129" s="21"/>
      <c r="PG129" s="21"/>
      <c r="PH129" s="21"/>
      <c r="PI129" s="21"/>
      <c r="PJ129" s="21"/>
      <c r="PK129" s="21"/>
      <c r="PL129" s="21"/>
      <c r="PM129" s="21"/>
      <c r="PN129" s="21"/>
      <c r="PO129" s="21"/>
      <c r="PP129" s="21"/>
      <c r="PQ129" s="21"/>
      <c r="PR129" s="21"/>
      <c r="PS129" s="21"/>
      <c r="PT129" s="21"/>
      <c r="PU129" s="21"/>
      <c r="PV129" s="21"/>
      <c r="PW129" s="21"/>
      <c r="PX129" s="21"/>
      <c r="PY129" s="21"/>
      <c r="PZ129" s="21"/>
      <c r="QA129" s="21"/>
      <c r="QB129" s="21"/>
      <c r="QC129" s="21"/>
      <c r="QD129" s="21"/>
      <c r="QE129" s="21"/>
      <c r="QF129" s="21"/>
      <c r="QG129" s="21"/>
      <c r="QH129" s="21"/>
      <c r="QI129" s="21"/>
      <c r="QJ129" s="21"/>
      <c r="QK129" s="21"/>
      <c r="QL129" s="21"/>
      <c r="QM129" s="21"/>
      <c r="QN129" s="21"/>
      <c r="QO129" s="21"/>
      <c r="QP129" s="21"/>
      <c r="QQ129" s="21"/>
      <c r="QR129" s="21"/>
      <c r="QS129" s="21"/>
      <c r="QT129" s="21"/>
      <c r="QU129" s="21"/>
      <c r="QV129" s="21"/>
      <c r="QW129" s="21"/>
      <c r="QX129" s="21"/>
      <c r="QY129" s="21"/>
      <c r="QZ129" s="21"/>
      <c r="RA129" s="21"/>
      <c r="RB129" s="21"/>
      <c r="RC129" s="21"/>
      <c r="RD129" s="21"/>
      <c r="RE129" s="21"/>
      <c r="RF129" s="21"/>
      <c r="RG129" s="21"/>
      <c r="RH129" s="21"/>
      <c r="RI129" s="21"/>
      <c r="RJ129" s="21"/>
      <c r="RK129" s="21"/>
      <c r="RL129" s="21"/>
      <c r="RM129" s="21"/>
      <c r="RN129" s="21"/>
      <c r="RO129" s="21"/>
      <c r="RP129" s="21"/>
      <c r="RQ129" s="21"/>
      <c r="RR129" s="21"/>
      <c r="RS129" s="21"/>
      <c r="RT129" s="21"/>
      <c r="RU129" s="21"/>
      <c r="RV129" s="21"/>
      <c r="RW129" s="21"/>
      <c r="RX129" s="21"/>
      <c r="RY129" s="21"/>
      <c r="RZ129" s="21"/>
      <c r="SA129" s="21"/>
      <c r="SB129" s="21"/>
      <c r="SC129" s="21"/>
      <c r="SD129" s="21"/>
      <c r="SE129" s="21"/>
      <c r="SF129" s="21"/>
      <c r="SG129" s="21"/>
      <c r="SH129" s="21"/>
      <c r="SI129" s="21"/>
      <c r="SJ129" s="21"/>
      <c r="SK129" s="21"/>
      <c r="SL129" s="21"/>
      <c r="SM129" s="21"/>
      <c r="SN129" s="21"/>
    </row>
    <row r="130" spans="1:508" s="20" customFormat="1" ht="21" customHeight="1" x14ac:dyDescent="0.25">
      <c r="A130" s="54" t="s">
        <v>661</v>
      </c>
      <c r="B130" s="54" t="s">
        <v>238</v>
      </c>
      <c r="C130" s="33" t="s">
        <v>81</v>
      </c>
      <c r="D130" s="3" t="s">
        <v>17</v>
      </c>
      <c r="E130" s="203">
        <v>350000</v>
      </c>
      <c r="F130" s="83"/>
      <c r="G130" s="83"/>
      <c r="H130" s="203">
        <v>58180.92</v>
      </c>
      <c r="I130" s="203"/>
      <c r="J130" s="203"/>
      <c r="K130" s="196">
        <f t="shared" si="39"/>
        <v>16.62312</v>
      </c>
      <c r="L130" s="203">
        <f t="shared" si="37"/>
        <v>0</v>
      </c>
      <c r="M130" s="83"/>
      <c r="N130" s="83"/>
      <c r="O130" s="83"/>
      <c r="P130" s="83"/>
      <c r="Q130" s="83"/>
      <c r="R130" s="216"/>
      <c r="S130" s="216"/>
      <c r="T130" s="216"/>
      <c r="U130" s="216"/>
      <c r="V130" s="216"/>
      <c r="W130" s="216"/>
      <c r="X130" s="168"/>
      <c r="Y130" s="216">
        <f t="shared" si="41"/>
        <v>58180.92</v>
      </c>
      <c r="Z130" s="23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  <c r="IW130" s="21"/>
      <c r="IX130" s="21"/>
      <c r="IY130" s="21"/>
      <c r="IZ130" s="21"/>
      <c r="JA130" s="21"/>
      <c r="JB130" s="21"/>
      <c r="JC130" s="21"/>
      <c r="JD130" s="21"/>
      <c r="JE130" s="21"/>
      <c r="JF130" s="21"/>
      <c r="JG130" s="21"/>
      <c r="JH130" s="21"/>
      <c r="JI130" s="21"/>
      <c r="JJ130" s="21"/>
      <c r="JK130" s="21"/>
      <c r="JL130" s="21"/>
      <c r="JM130" s="21"/>
      <c r="JN130" s="21"/>
      <c r="JO130" s="21"/>
      <c r="JP130" s="21"/>
      <c r="JQ130" s="21"/>
      <c r="JR130" s="21"/>
      <c r="JS130" s="21"/>
      <c r="JT130" s="21"/>
      <c r="JU130" s="21"/>
      <c r="JV130" s="21"/>
      <c r="JW130" s="21"/>
      <c r="JX130" s="21"/>
      <c r="JY130" s="21"/>
      <c r="JZ130" s="21"/>
      <c r="KA130" s="21"/>
      <c r="KB130" s="21"/>
      <c r="KC130" s="21"/>
      <c r="KD130" s="21"/>
      <c r="KE130" s="21"/>
      <c r="KF130" s="21"/>
      <c r="KG130" s="21"/>
      <c r="KH130" s="21"/>
      <c r="KI130" s="21"/>
      <c r="KJ130" s="21"/>
      <c r="KK130" s="21"/>
      <c r="KL130" s="21"/>
      <c r="KM130" s="21"/>
      <c r="KN130" s="21"/>
      <c r="KO130" s="21"/>
      <c r="KP130" s="21"/>
      <c r="KQ130" s="21"/>
      <c r="KR130" s="21"/>
      <c r="KS130" s="21"/>
      <c r="KT130" s="21"/>
      <c r="KU130" s="21"/>
      <c r="KV130" s="21"/>
      <c r="KW130" s="21"/>
      <c r="KX130" s="21"/>
      <c r="KY130" s="21"/>
      <c r="KZ130" s="21"/>
      <c r="LA130" s="21"/>
      <c r="LB130" s="21"/>
      <c r="LC130" s="21"/>
      <c r="LD130" s="21"/>
      <c r="LE130" s="21"/>
      <c r="LF130" s="21"/>
      <c r="LG130" s="21"/>
      <c r="LH130" s="21"/>
      <c r="LI130" s="21"/>
      <c r="LJ130" s="21"/>
      <c r="LK130" s="21"/>
      <c r="LL130" s="21"/>
      <c r="LM130" s="21"/>
      <c r="LN130" s="21"/>
      <c r="LO130" s="21"/>
      <c r="LP130" s="21"/>
      <c r="LQ130" s="21"/>
      <c r="LR130" s="21"/>
      <c r="LS130" s="21"/>
      <c r="LT130" s="21"/>
      <c r="LU130" s="21"/>
      <c r="LV130" s="21"/>
      <c r="LW130" s="21"/>
      <c r="LX130" s="21"/>
      <c r="LY130" s="21"/>
      <c r="LZ130" s="21"/>
      <c r="MA130" s="21"/>
      <c r="MB130" s="21"/>
      <c r="MC130" s="21"/>
      <c r="MD130" s="21"/>
      <c r="ME130" s="21"/>
      <c r="MF130" s="21"/>
      <c r="MG130" s="21"/>
      <c r="MH130" s="21"/>
      <c r="MI130" s="21"/>
      <c r="MJ130" s="21"/>
      <c r="MK130" s="21"/>
      <c r="ML130" s="21"/>
      <c r="MM130" s="21"/>
      <c r="MN130" s="21"/>
      <c r="MO130" s="21"/>
      <c r="MP130" s="21"/>
      <c r="MQ130" s="21"/>
      <c r="MR130" s="21"/>
      <c r="MS130" s="21"/>
      <c r="MT130" s="21"/>
      <c r="MU130" s="21"/>
      <c r="MV130" s="21"/>
      <c r="MW130" s="21"/>
      <c r="MX130" s="21"/>
      <c r="MY130" s="21"/>
      <c r="MZ130" s="21"/>
      <c r="NA130" s="21"/>
      <c r="NB130" s="21"/>
      <c r="NC130" s="21"/>
      <c r="ND130" s="21"/>
      <c r="NE130" s="21"/>
      <c r="NF130" s="21"/>
      <c r="NG130" s="21"/>
      <c r="NH130" s="21"/>
      <c r="NI130" s="21"/>
      <c r="NJ130" s="21"/>
      <c r="NK130" s="21"/>
      <c r="NL130" s="21"/>
      <c r="NM130" s="21"/>
      <c r="NN130" s="21"/>
      <c r="NO130" s="21"/>
      <c r="NP130" s="21"/>
      <c r="NQ130" s="21"/>
      <c r="NR130" s="21"/>
      <c r="NS130" s="21"/>
      <c r="NT130" s="21"/>
      <c r="NU130" s="21"/>
      <c r="NV130" s="21"/>
      <c r="NW130" s="21"/>
      <c r="NX130" s="21"/>
      <c r="NY130" s="21"/>
      <c r="NZ130" s="21"/>
      <c r="OA130" s="21"/>
      <c r="OB130" s="21"/>
      <c r="OC130" s="21"/>
      <c r="OD130" s="21"/>
      <c r="OE130" s="21"/>
      <c r="OF130" s="21"/>
      <c r="OG130" s="21"/>
      <c r="OH130" s="21"/>
      <c r="OI130" s="21"/>
      <c r="OJ130" s="21"/>
      <c r="OK130" s="21"/>
      <c r="OL130" s="21"/>
      <c r="OM130" s="21"/>
      <c r="ON130" s="21"/>
      <c r="OO130" s="21"/>
      <c r="OP130" s="21"/>
      <c r="OQ130" s="21"/>
      <c r="OR130" s="21"/>
      <c r="OS130" s="21"/>
      <c r="OT130" s="21"/>
      <c r="OU130" s="21"/>
      <c r="OV130" s="21"/>
      <c r="OW130" s="21"/>
      <c r="OX130" s="21"/>
      <c r="OY130" s="21"/>
      <c r="OZ130" s="21"/>
      <c r="PA130" s="21"/>
      <c r="PB130" s="21"/>
      <c r="PC130" s="21"/>
      <c r="PD130" s="21"/>
      <c r="PE130" s="21"/>
      <c r="PF130" s="21"/>
      <c r="PG130" s="21"/>
      <c r="PH130" s="21"/>
      <c r="PI130" s="21"/>
      <c r="PJ130" s="21"/>
      <c r="PK130" s="21"/>
      <c r="PL130" s="21"/>
      <c r="PM130" s="21"/>
      <c r="PN130" s="21"/>
      <c r="PO130" s="21"/>
      <c r="PP130" s="21"/>
      <c r="PQ130" s="21"/>
      <c r="PR130" s="21"/>
      <c r="PS130" s="21"/>
      <c r="PT130" s="21"/>
      <c r="PU130" s="21"/>
      <c r="PV130" s="21"/>
      <c r="PW130" s="21"/>
      <c r="PX130" s="21"/>
      <c r="PY130" s="21"/>
      <c r="PZ130" s="21"/>
      <c r="QA130" s="21"/>
      <c r="QB130" s="21"/>
      <c r="QC130" s="21"/>
      <c r="QD130" s="21"/>
      <c r="QE130" s="21"/>
      <c r="QF130" s="21"/>
      <c r="QG130" s="21"/>
      <c r="QH130" s="21"/>
      <c r="QI130" s="21"/>
      <c r="QJ130" s="21"/>
      <c r="QK130" s="21"/>
      <c r="QL130" s="21"/>
      <c r="QM130" s="21"/>
      <c r="QN130" s="21"/>
      <c r="QO130" s="21"/>
      <c r="QP130" s="21"/>
      <c r="QQ130" s="21"/>
      <c r="QR130" s="21"/>
      <c r="QS130" s="21"/>
      <c r="QT130" s="21"/>
      <c r="QU130" s="21"/>
      <c r="QV130" s="21"/>
      <c r="QW130" s="21"/>
      <c r="QX130" s="21"/>
      <c r="QY130" s="21"/>
      <c r="QZ130" s="21"/>
      <c r="RA130" s="21"/>
      <c r="RB130" s="21"/>
      <c r="RC130" s="21"/>
      <c r="RD130" s="21"/>
      <c r="RE130" s="21"/>
      <c r="RF130" s="21"/>
      <c r="RG130" s="21"/>
      <c r="RH130" s="21"/>
      <c r="RI130" s="21"/>
      <c r="RJ130" s="21"/>
      <c r="RK130" s="21"/>
      <c r="RL130" s="21"/>
      <c r="RM130" s="21"/>
      <c r="RN130" s="21"/>
      <c r="RO130" s="21"/>
      <c r="RP130" s="21"/>
      <c r="RQ130" s="21"/>
      <c r="RR130" s="21"/>
      <c r="RS130" s="21"/>
      <c r="RT130" s="21"/>
      <c r="RU130" s="21"/>
      <c r="RV130" s="21"/>
      <c r="RW130" s="21"/>
      <c r="RX130" s="21"/>
      <c r="RY130" s="21"/>
      <c r="RZ130" s="21"/>
      <c r="SA130" s="21"/>
      <c r="SB130" s="21"/>
      <c r="SC130" s="21"/>
      <c r="SD130" s="21"/>
      <c r="SE130" s="21"/>
      <c r="SF130" s="21"/>
      <c r="SG130" s="21"/>
      <c r="SH130" s="21"/>
      <c r="SI130" s="21"/>
      <c r="SJ130" s="21"/>
      <c r="SK130" s="21"/>
      <c r="SL130" s="21"/>
      <c r="SM130" s="21"/>
      <c r="SN130" s="21"/>
    </row>
    <row r="131" spans="1:508" s="20" customFormat="1" ht="63" hidden="1" customHeight="1" x14ac:dyDescent="0.25">
      <c r="A131" s="54" t="s">
        <v>492</v>
      </c>
      <c r="B131" s="54">
        <v>7700</v>
      </c>
      <c r="C131" s="54" t="s">
        <v>92</v>
      </c>
      <c r="D131" s="79" t="s">
        <v>360</v>
      </c>
      <c r="E131" s="203"/>
      <c r="F131" s="83"/>
      <c r="G131" s="83"/>
      <c r="H131" s="203"/>
      <c r="I131" s="203"/>
      <c r="J131" s="203"/>
      <c r="K131" s="196" t="e">
        <f t="shared" si="39"/>
        <v>#DIV/0!</v>
      </c>
      <c r="L131" s="203">
        <f t="shared" si="37"/>
        <v>0</v>
      </c>
      <c r="M131" s="83"/>
      <c r="N131" s="83"/>
      <c r="O131" s="83"/>
      <c r="P131" s="83"/>
      <c r="Q131" s="83"/>
      <c r="R131" s="216">
        <f t="shared" si="38"/>
        <v>0</v>
      </c>
      <c r="S131" s="216"/>
      <c r="T131" s="216"/>
      <c r="U131" s="216"/>
      <c r="V131" s="216"/>
      <c r="W131" s="216"/>
      <c r="X131" s="168" t="e">
        <f t="shared" si="40"/>
        <v>#DIV/0!</v>
      </c>
      <c r="Y131" s="216">
        <f t="shared" si="41"/>
        <v>0</v>
      </c>
      <c r="Z131" s="23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  <c r="IW131" s="21"/>
      <c r="IX131" s="21"/>
      <c r="IY131" s="21"/>
      <c r="IZ131" s="21"/>
      <c r="JA131" s="21"/>
      <c r="JB131" s="21"/>
      <c r="JC131" s="21"/>
      <c r="JD131" s="21"/>
      <c r="JE131" s="21"/>
      <c r="JF131" s="21"/>
      <c r="JG131" s="21"/>
      <c r="JH131" s="21"/>
      <c r="JI131" s="21"/>
      <c r="JJ131" s="21"/>
      <c r="JK131" s="21"/>
      <c r="JL131" s="21"/>
      <c r="JM131" s="21"/>
      <c r="JN131" s="21"/>
      <c r="JO131" s="21"/>
      <c r="JP131" s="21"/>
      <c r="JQ131" s="21"/>
      <c r="JR131" s="21"/>
      <c r="JS131" s="21"/>
      <c r="JT131" s="21"/>
      <c r="JU131" s="21"/>
      <c r="JV131" s="21"/>
      <c r="JW131" s="21"/>
      <c r="JX131" s="21"/>
      <c r="JY131" s="21"/>
      <c r="JZ131" s="21"/>
      <c r="KA131" s="21"/>
      <c r="KB131" s="21"/>
      <c r="KC131" s="21"/>
      <c r="KD131" s="21"/>
      <c r="KE131" s="21"/>
      <c r="KF131" s="21"/>
      <c r="KG131" s="21"/>
      <c r="KH131" s="21"/>
      <c r="KI131" s="21"/>
      <c r="KJ131" s="21"/>
      <c r="KK131" s="21"/>
      <c r="KL131" s="21"/>
      <c r="KM131" s="21"/>
      <c r="KN131" s="21"/>
      <c r="KO131" s="21"/>
      <c r="KP131" s="21"/>
      <c r="KQ131" s="21"/>
      <c r="KR131" s="21"/>
      <c r="KS131" s="21"/>
      <c r="KT131" s="21"/>
      <c r="KU131" s="21"/>
      <c r="KV131" s="21"/>
      <c r="KW131" s="21"/>
      <c r="KX131" s="21"/>
      <c r="KY131" s="21"/>
      <c r="KZ131" s="21"/>
      <c r="LA131" s="21"/>
      <c r="LB131" s="21"/>
      <c r="LC131" s="21"/>
      <c r="LD131" s="21"/>
      <c r="LE131" s="21"/>
      <c r="LF131" s="21"/>
      <c r="LG131" s="21"/>
      <c r="LH131" s="21"/>
      <c r="LI131" s="21"/>
      <c r="LJ131" s="21"/>
      <c r="LK131" s="21"/>
      <c r="LL131" s="21"/>
      <c r="LM131" s="21"/>
      <c r="LN131" s="21"/>
      <c r="LO131" s="21"/>
      <c r="LP131" s="21"/>
      <c r="LQ131" s="21"/>
      <c r="LR131" s="21"/>
      <c r="LS131" s="21"/>
      <c r="LT131" s="21"/>
      <c r="LU131" s="21"/>
      <c r="LV131" s="21"/>
      <c r="LW131" s="21"/>
      <c r="LX131" s="21"/>
      <c r="LY131" s="21"/>
      <c r="LZ131" s="21"/>
      <c r="MA131" s="21"/>
      <c r="MB131" s="21"/>
      <c r="MC131" s="21"/>
      <c r="MD131" s="21"/>
      <c r="ME131" s="21"/>
      <c r="MF131" s="21"/>
      <c r="MG131" s="21"/>
      <c r="MH131" s="21"/>
      <c r="MI131" s="21"/>
      <c r="MJ131" s="21"/>
      <c r="MK131" s="21"/>
      <c r="ML131" s="21"/>
      <c r="MM131" s="21"/>
      <c r="MN131" s="21"/>
      <c r="MO131" s="21"/>
      <c r="MP131" s="21"/>
      <c r="MQ131" s="21"/>
      <c r="MR131" s="21"/>
      <c r="MS131" s="21"/>
      <c r="MT131" s="21"/>
      <c r="MU131" s="21"/>
      <c r="MV131" s="21"/>
      <c r="MW131" s="21"/>
      <c r="MX131" s="21"/>
      <c r="MY131" s="21"/>
      <c r="MZ131" s="21"/>
      <c r="NA131" s="21"/>
      <c r="NB131" s="21"/>
      <c r="NC131" s="21"/>
      <c r="ND131" s="21"/>
      <c r="NE131" s="21"/>
      <c r="NF131" s="21"/>
      <c r="NG131" s="21"/>
      <c r="NH131" s="21"/>
      <c r="NI131" s="21"/>
      <c r="NJ131" s="21"/>
      <c r="NK131" s="21"/>
      <c r="NL131" s="21"/>
      <c r="NM131" s="21"/>
      <c r="NN131" s="21"/>
      <c r="NO131" s="21"/>
      <c r="NP131" s="21"/>
      <c r="NQ131" s="21"/>
      <c r="NR131" s="21"/>
      <c r="NS131" s="21"/>
      <c r="NT131" s="21"/>
      <c r="NU131" s="21"/>
      <c r="NV131" s="21"/>
      <c r="NW131" s="21"/>
      <c r="NX131" s="21"/>
      <c r="NY131" s="21"/>
      <c r="NZ131" s="21"/>
      <c r="OA131" s="21"/>
      <c r="OB131" s="21"/>
      <c r="OC131" s="21"/>
      <c r="OD131" s="21"/>
      <c r="OE131" s="21"/>
      <c r="OF131" s="21"/>
      <c r="OG131" s="21"/>
      <c r="OH131" s="21"/>
      <c r="OI131" s="21"/>
      <c r="OJ131" s="21"/>
      <c r="OK131" s="21"/>
      <c r="OL131" s="21"/>
      <c r="OM131" s="21"/>
      <c r="ON131" s="21"/>
      <c r="OO131" s="21"/>
      <c r="OP131" s="21"/>
      <c r="OQ131" s="21"/>
      <c r="OR131" s="21"/>
      <c r="OS131" s="21"/>
      <c r="OT131" s="21"/>
      <c r="OU131" s="21"/>
      <c r="OV131" s="21"/>
      <c r="OW131" s="21"/>
      <c r="OX131" s="21"/>
      <c r="OY131" s="21"/>
      <c r="OZ131" s="21"/>
      <c r="PA131" s="21"/>
      <c r="PB131" s="21"/>
      <c r="PC131" s="21"/>
      <c r="PD131" s="21"/>
      <c r="PE131" s="21"/>
      <c r="PF131" s="21"/>
      <c r="PG131" s="21"/>
      <c r="PH131" s="21"/>
      <c r="PI131" s="21"/>
      <c r="PJ131" s="21"/>
      <c r="PK131" s="21"/>
      <c r="PL131" s="21"/>
      <c r="PM131" s="21"/>
      <c r="PN131" s="21"/>
      <c r="PO131" s="21"/>
      <c r="PP131" s="21"/>
      <c r="PQ131" s="21"/>
      <c r="PR131" s="21"/>
      <c r="PS131" s="21"/>
      <c r="PT131" s="21"/>
      <c r="PU131" s="21"/>
      <c r="PV131" s="21"/>
      <c r="PW131" s="21"/>
      <c r="PX131" s="21"/>
      <c r="PY131" s="21"/>
      <c r="PZ131" s="21"/>
      <c r="QA131" s="21"/>
      <c r="QB131" s="21"/>
      <c r="QC131" s="21"/>
      <c r="QD131" s="21"/>
      <c r="QE131" s="21"/>
      <c r="QF131" s="21"/>
      <c r="QG131" s="21"/>
      <c r="QH131" s="21"/>
      <c r="QI131" s="21"/>
      <c r="QJ131" s="21"/>
      <c r="QK131" s="21"/>
      <c r="QL131" s="21"/>
      <c r="QM131" s="21"/>
      <c r="QN131" s="21"/>
      <c r="QO131" s="21"/>
      <c r="QP131" s="21"/>
      <c r="QQ131" s="21"/>
      <c r="QR131" s="21"/>
      <c r="QS131" s="21"/>
      <c r="QT131" s="21"/>
      <c r="QU131" s="21"/>
      <c r="QV131" s="21"/>
      <c r="QW131" s="21"/>
      <c r="QX131" s="21"/>
      <c r="QY131" s="21"/>
      <c r="QZ131" s="21"/>
      <c r="RA131" s="21"/>
      <c r="RB131" s="21"/>
      <c r="RC131" s="21"/>
      <c r="RD131" s="21"/>
      <c r="RE131" s="21"/>
      <c r="RF131" s="21"/>
      <c r="RG131" s="21"/>
      <c r="RH131" s="21"/>
      <c r="RI131" s="21"/>
      <c r="RJ131" s="21"/>
      <c r="RK131" s="21"/>
      <c r="RL131" s="21"/>
      <c r="RM131" s="21"/>
      <c r="RN131" s="21"/>
      <c r="RO131" s="21"/>
      <c r="RP131" s="21"/>
      <c r="RQ131" s="21"/>
      <c r="RR131" s="21"/>
      <c r="RS131" s="21"/>
      <c r="RT131" s="21"/>
      <c r="RU131" s="21"/>
      <c r="RV131" s="21"/>
      <c r="RW131" s="21"/>
      <c r="RX131" s="21"/>
      <c r="RY131" s="21"/>
      <c r="RZ131" s="21"/>
      <c r="SA131" s="21"/>
      <c r="SB131" s="21"/>
      <c r="SC131" s="21"/>
      <c r="SD131" s="21"/>
      <c r="SE131" s="21"/>
      <c r="SF131" s="21"/>
      <c r="SG131" s="21"/>
      <c r="SH131" s="21"/>
      <c r="SI131" s="21"/>
      <c r="SJ131" s="21"/>
      <c r="SK131" s="21"/>
      <c r="SL131" s="21"/>
      <c r="SM131" s="21"/>
      <c r="SN131" s="21"/>
    </row>
    <row r="132" spans="1:508" s="20" customFormat="1" ht="63" customHeight="1" x14ac:dyDescent="0.25">
      <c r="A132" s="54" t="s">
        <v>679</v>
      </c>
      <c r="B132" s="54"/>
      <c r="C132" s="54"/>
      <c r="D132" s="79" t="s">
        <v>603</v>
      </c>
      <c r="E132" s="203">
        <v>1500000</v>
      </c>
      <c r="F132" s="83"/>
      <c r="G132" s="83">
        <v>200000</v>
      </c>
      <c r="H132" s="203"/>
      <c r="I132" s="203"/>
      <c r="J132" s="203"/>
      <c r="K132" s="196">
        <f t="shared" si="39"/>
        <v>0</v>
      </c>
      <c r="L132" s="203"/>
      <c r="M132" s="83"/>
      <c r="N132" s="83"/>
      <c r="O132" s="83"/>
      <c r="P132" s="83"/>
      <c r="Q132" s="83"/>
      <c r="R132" s="216"/>
      <c r="S132" s="216"/>
      <c r="T132" s="216"/>
      <c r="U132" s="216"/>
      <c r="V132" s="216"/>
      <c r="W132" s="216"/>
      <c r="X132" s="168"/>
      <c r="Y132" s="216">
        <f t="shared" si="41"/>
        <v>0</v>
      </c>
      <c r="Z132" s="23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  <c r="IW132" s="21"/>
      <c r="IX132" s="21"/>
      <c r="IY132" s="21"/>
      <c r="IZ132" s="21"/>
      <c r="JA132" s="21"/>
      <c r="JB132" s="21"/>
      <c r="JC132" s="21"/>
      <c r="JD132" s="21"/>
      <c r="JE132" s="21"/>
      <c r="JF132" s="21"/>
      <c r="JG132" s="21"/>
      <c r="JH132" s="21"/>
      <c r="JI132" s="21"/>
      <c r="JJ132" s="21"/>
      <c r="JK132" s="21"/>
      <c r="JL132" s="21"/>
      <c r="JM132" s="21"/>
      <c r="JN132" s="21"/>
      <c r="JO132" s="21"/>
      <c r="JP132" s="21"/>
      <c r="JQ132" s="21"/>
      <c r="JR132" s="21"/>
      <c r="JS132" s="21"/>
      <c r="JT132" s="21"/>
      <c r="JU132" s="21"/>
      <c r="JV132" s="21"/>
      <c r="JW132" s="21"/>
      <c r="JX132" s="21"/>
      <c r="JY132" s="21"/>
      <c r="JZ132" s="21"/>
      <c r="KA132" s="21"/>
      <c r="KB132" s="21"/>
      <c r="KC132" s="21"/>
      <c r="KD132" s="21"/>
      <c r="KE132" s="21"/>
      <c r="KF132" s="21"/>
      <c r="KG132" s="21"/>
      <c r="KH132" s="21"/>
      <c r="KI132" s="21"/>
      <c r="KJ132" s="21"/>
      <c r="KK132" s="21"/>
      <c r="KL132" s="21"/>
      <c r="KM132" s="21"/>
      <c r="KN132" s="21"/>
      <c r="KO132" s="21"/>
      <c r="KP132" s="21"/>
      <c r="KQ132" s="21"/>
      <c r="KR132" s="21"/>
      <c r="KS132" s="21"/>
      <c r="KT132" s="21"/>
      <c r="KU132" s="21"/>
      <c r="KV132" s="21"/>
      <c r="KW132" s="21"/>
      <c r="KX132" s="21"/>
      <c r="KY132" s="21"/>
      <c r="KZ132" s="21"/>
      <c r="LA132" s="21"/>
      <c r="LB132" s="21"/>
      <c r="LC132" s="21"/>
      <c r="LD132" s="21"/>
      <c r="LE132" s="21"/>
      <c r="LF132" s="21"/>
      <c r="LG132" s="21"/>
      <c r="LH132" s="21"/>
      <c r="LI132" s="21"/>
      <c r="LJ132" s="21"/>
      <c r="LK132" s="21"/>
      <c r="LL132" s="21"/>
      <c r="LM132" s="21"/>
      <c r="LN132" s="21"/>
      <c r="LO132" s="21"/>
      <c r="LP132" s="21"/>
      <c r="LQ132" s="21"/>
      <c r="LR132" s="21"/>
      <c r="LS132" s="21"/>
      <c r="LT132" s="21"/>
      <c r="LU132" s="21"/>
      <c r="LV132" s="21"/>
      <c r="LW132" s="21"/>
      <c r="LX132" s="21"/>
      <c r="LY132" s="21"/>
      <c r="LZ132" s="21"/>
      <c r="MA132" s="21"/>
      <c r="MB132" s="21"/>
      <c r="MC132" s="21"/>
      <c r="MD132" s="21"/>
      <c r="ME132" s="21"/>
      <c r="MF132" s="21"/>
      <c r="MG132" s="21"/>
      <c r="MH132" s="21"/>
      <c r="MI132" s="21"/>
      <c r="MJ132" s="21"/>
      <c r="MK132" s="21"/>
      <c r="ML132" s="21"/>
      <c r="MM132" s="21"/>
      <c r="MN132" s="21"/>
      <c r="MO132" s="21"/>
      <c r="MP132" s="21"/>
      <c r="MQ132" s="21"/>
      <c r="MR132" s="21"/>
      <c r="MS132" s="21"/>
      <c r="MT132" s="21"/>
      <c r="MU132" s="21"/>
      <c r="MV132" s="21"/>
      <c r="MW132" s="21"/>
      <c r="MX132" s="21"/>
      <c r="MY132" s="21"/>
      <c r="MZ132" s="21"/>
      <c r="NA132" s="21"/>
      <c r="NB132" s="21"/>
      <c r="NC132" s="21"/>
      <c r="ND132" s="21"/>
      <c r="NE132" s="21"/>
      <c r="NF132" s="21"/>
      <c r="NG132" s="21"/>
      <c r="NH132" s="21"/>
      <c r="NI132" s="21"/>
      <c r="NJ132" s="21"/>
      <c r="NK132" s="21"/>
      <c r="NL132" s="21"/>
      <c r="NM132" s="21"/>
      <c r="NN132" s="21"/>
      <c r="NO132" s="21"/>
      <c r="NP132" s="21"/>
      <c r="NQ132" s="21"/>
      <c r="NR132" s="21"/>
      <c r="NS132" s="21"/>
      <c r="NT132" s="21"/>
      <c r="NU132" s="21"/>
      <c r="NV132" s="21"/>
      <c r="NW132" s="21"/>
      <c r="NX132" s="21"/>
      <c r="NY132" s="21"/>
      <c r="NZ132" s="21"/>
      <c r="OA132" s="21"/>
      <c r="OB132" s="21"/>
      <c r="OC132" s="21"/>
      <c r="OD132" s="21"/>
      <c r="OE132" s="21"/>
      <c r="OF132" s="21"/>
      <c r="OG132" s="21"/>
      <c r="OH132" s="21"/>
      <c r="OI132" s="21"/>
      <c r="OJ132" s="21"/>
      <c r="OK132" s="21"/>
      <c r="OL132" s="21"/>
      <c r="OM132" s="21"/>
      <c r="ON132" s="21"/>
      <c r="OO132" s="21"/>
      <c r="OP132" s="21"/>
      <c r="OQ132" s="21"/>
      <c r="OR132" s="21"/>
      <c r="OS132" s="21"/>
      <c r="OT132" s="21"/>
      <c r="OU132" s="21"/>
      <c r="OV132" s="21"/>
      <c r="OW132" s="21"/>
      <c r="OX132" s="21"/>
      <c r="OY132" s="21"/>
      <c r="OZ132" s="21"/>
      <c r="PA132" s="21"/>
      <c r="PB132" s="21"/>
      <c r="PC132" s="21"/>
      <c r="PD132" s="21"/>
      <c r="PE132" s="21"/>
      <c r="PF132" s="21"/>
      <c r="PG132" s="21"/>
      <c r="PH132" s="21"/>
      <c r="PI132" s="21"/>
      <c r="PJ132" s="21"/>
      <c r="PK132" s="21"/>
      <c r="PL132" s="21"/>
      <c r="PM132" s="21"/>
      <c r="PN132" s="21"/>
      <c r="PO132" s="21"/>
      <c r="PP132" s="21"/>
      <c r="PQ132" s="21"/>
      <c r="PR132" s="21"/>
      <c r="PS132" s="21"/>
      <c r="PT132" s="21"/>
      <c r="PU132" s="21"/>
      <c r="PV132" s="21"/>
      <c r="PW132" s="21"/>
      <c r="PX132" s="21"/>
      <c r="PY132" s="21"/>
      <c r="PZ132" s="21"/>
      <c r="QA132" s="21"/>
      <c r="QB132" s="21"/>
      <c r="QC132" s="21"/>
      <c r="QD132" s="21"/>
      <c r="QE132" s="21"/>
      <c r="QF132" s="21"/>
      <c r="QG132" s="21"/>
      <c r="QH132" s="21"/>
      <c r="QI132" s="21"/>
      <c r="QJ132" s="21"/>
      <c r="QK132" s="21"/>
      <c r="QL132" s="21"/>
      <c r="QM132" s="21"/>
      <c r="QN132" s="21"/>
      <c r="QO132" s="21"/>
      <c r="QP132" s="21"/>
      <c r="QQ132" s="21"/>
      <c r="QR132" s="21"/>
      <c r="QS132" s="21"/>
      <c r="QT132" s="21"/>
      <c r="QU132" s="21"/>
      <c r="QV132" s="21"/>
      <c r="QW132" s="21"/>
      <c r="QX132" s="21"/>
      <c r="QY132" s="21"/>
      <c r="QZ132" s="21"/>
      <c r="RA132" s="21"/>
      <c r="RB132" s="21"/>
      <c r="RC132" s="21"/>
      <c r="RD132" s="21"/>
      <c r="RE132" s="21"/>
      <c r="RF132" s="21"/>
      <c r="RG132" s="21"/>
      <c r="RH132" s="21"/>
      <c r="RI132" s="21"/>
      <c r="RJ132" s="21"/>
      <c r="RK132" s="21"/>
      <c r="RL132" s="21"/>
      <c r="RM132" s="21"/>
      <c r="RN132" s="21"/>
      <c r="RO132" s="21"/>
      <c r="RP132" s="21"/>
      <c r="RQ132" s="21"/>
      <c r="RR132" s="21"/>
      <c r="RS132" s="21"/>
      <c r="RT132" s="21"/>
      <c r="RU132" s="21"/>
      <c r="RV132" s="21"/>
      <c r="RW132" s="21"/>
      <c r="RX132" s="21"/>
      <c r="RY132" s="21"/>
      <c r="RZ132" s="21"/>
      <c r="SA132" s="21"/>
      <c r="SB132" s="21"/>
      <c r="SC132" s="21"/>
      <c r="SD132" s="21"/>
      <c r="SE132" s="21"/>
      <c r="SF132" s="21"/>
      <c r="SG132" s="21"/>
      <c r="SH132" s="21"/>
      <c r="SI132" s="21"/>
      <c r="SJ132" s="21"/>
      <c r="SK132" s="21"/>
      <c r="SL132" s="21"/>
      <c r="SM132" s="21"/>
      <c r="SN132" s="21"/>
    </row>
    <row r="133" spans="1:508" s="20" customFormat="1" ht="37.5" customHeight="1" x14ac:dyDescent="0.25">
      <c r="A133" s="54" t="s">
        <v>490</v>
      </c>
      <c r="B133" s="54">
        <v>8340</v>
      </c>
      <c r="C133" s="54" t="s">
        <v>91</v>
      </c>
      <c r="D133" s="79" t="s">
        <v>10</v>
      </c>
      <c r="E133" s="203"/>
      <c r="F133" s="83"/>
      <c r="G133" s="83"/>
      <c r="H133" s="203"/>
      <c r="I133" s="203"/>
      <c r="J133" s="203"/>
      <c r="K133" s="196"/>
      <c r="L133" s="203">
        <f t="shared" si="37"/>
        <v>532100</v>
      </c>
      <c r="M133" s="83"/>
      <c r="N133" s="83">
        <v>395000</v>
      </c>
      <c r="O133" s="83"/>
      <c r="P133" s="83"/>
      <c r="Q133" s="83">
        <v>137100</v>
      </c>
      <c r="R133" s="216">
        <f t="shared" si="38"/>
        <v>0</v>
      </c>
      <c r="S133" s="216"/>
      <c r="T133" s="216"/>
      <c r="U133" s="216"/>
      <c r="V133" s="216"/>
      <c r="W133" s="216"/>
      <c r="X133" s="168">
        <f t="shared" si="40"/>
        <v>0</v>
      </c>
      <c r="Y133" s="216">
        <f t="shared" si="41"/>
        <v>0</v>
      </c>
      <c r="Z133" s="23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  <c r="IW133" s="21"/>
      <c r="IX133" s="21"/>
      <c r="IY133" s="21"/>
      <c r="IZ133" s="21"/>
      <c r="JA133" s="21"/>
      <c r="JB133" s="21"/>
      <c r="JC133" s="21"/>
      <c r="JD133" s="21"/>
      <c r="JE133" s="21"/>
      <c r="JF133" s="21"/>
      <c r="JG133" s="21"/>
      <c r="JH133" s="21"/>
      <c r="JI133" s="21"/>
      <c r="JJ133" s="21"/>
      <c r="JK133" s="21"/>
      <c r="JL133" s="21"/>
      <c r="JM133" s="21"/>
      <c r="JN133" s="21"/>
      <c r="JO133" s="21"/>
      <c r="JP133" s="21"/>
      <c r="JQ133" s="21"/>
      <c r="JR133" s="21"/>
      <c r="JS133" s="21"/>
      <c r="JT133" s="21"/>
      <c r="JU133" s="21"/>
      <c r="JV133" s="21"/>
      <c r="JW133" s="21"/>
      <c r="JX133" s="21"/>
      <c r="JY133" s="21"/>
      <c r="JZ133" s="21"/>
      <c r="KA133" s="21"/>
      <c r="KB133" s="21"/>
      <c r="KC133" s="21"/>
      <c r="KD133" s="21"/>
      <c r="KE133" s="21"/>
      <c r="KF133" s="21"/>
      <c r="KG133" s="21"/>
      <c r="KH133" s="21"/>
      <c r="KI133" s="21"/>
      <c r="KJ133" s="21"/>
      <c r="KK133" s="21"/>
      <c r="KL133" s="21"/>
      <c r="KM133" s="21"/>
      <c r="KN133" s="21"/>
      <c r="KO133" s="21"/>
      <c r="KP133" s="21"/>
      <c r="KQ133" s="21"/>
      <c r="KR133" s="21"/>
      <c r="KS133" s="21"/>
      <c r="KT133" s="21"/>
      <c r="KU133" s="21"/>
      <c r="KV133" s="21"/>
      <c r="KW133" s="21"/>
      <c r="KX133" s="21"/>
      <c r="KY133" s="21"/>
      <c r="KZ133" s="21"/>
      <c r="LA133" s="21"/>
      <c r="LB133" s="21"/>
      <c r="LC133" s="21"/>
      <c r="LD133" s="21"/>
      <c r="LE133" s="21"/>
      <c r="LF133" s="21"/>
      <c r="LG133" s="21"/>
      <c r="LH133" s="21"/>
      <c r="LI133" s="21"/>
      <c r="LJ133" s="21"/>
      <c r="LK133" s="21"/>
      <c r="LL133" s="21"/>
      <c r="LM133" s="21"/>
      <c r="LN133" s="21"/>
      <c r="LO133" s="21"/>
      <c r="LP133" s="21"/>
      <c r="LQ133" s="21"/>
      <c r="LR133" s="21"/>
      <c r="LS133" s="21"/>
      <c r="LT133" s="21"/>
      <c r="LU133" s="21"/>
      <c r="LV133" s="21"/>
      <c r="LW133" s="21"/>
      <c r="LX133" s="21"/>
      <c r="LY133" s="21"/>
      <c r="LZ133" s="21"/>
      <c r="MA133" s="21"/>
      <c r="MB133" s="21"/>
      <c r="MC133" s="21"/>
      <c r="MD133" s="21"/>
      <c r="ME133" s="21"/>
      <c r="MF133" s="21"/>
      <c r="MG133" s="21"/>
      <c r="MH133" s="21"/>
      <c r="MI133" s="21"/>
      <c r="MJ133" s="21"/>
      <c r="MK133" s="21"/>
      <c r="ML133" s="21"/>
      <c r="MM133" s="21"/>
      <c r="MN133" s="21"/>
      <c r="MO133" s="21"/>
      <c r="MP133" s="21"/>
      <c r="MQ133" s="21"/>
      <c r="MR133" s="21"/>
      <c r="MS133" s="21"/>
      <c r="MT133" s="21"/>
      <c r="MU133" s="21"/>
      <c r="MV133" s="21"/>
      <c r="MW133" s="21"/>
      <c r="MX133" s="21"/>
      <c r="MY133" s="21"/>
      <c r="MZ133" s="21"/>
      <c r="NA133" s="21"/>
      <c r="NB133" s="21"/>
      <c r="NC133" s="21"/>
      <c r="ND133" s="21"/>
      <c r="NE133" s="21"/>
      <c r="NF133" s="21"/>
      <c r="NG133" s="21"/>
      <c r="NH133" s="21"/>
      <c r="NI133" s="21"/>
      <c r="NJ133" s="21"/>
      <c r="NK133" s="21"/>
      <c r="NL133" s="21"/>
      <c r="NM133" s="21"/>
      <c r="NN133" s="21"/>
      <c r="NO133" s="21"/>
      <c r="NP133" s="21"/>
      <c r="NQ133" s="21"/>
      <c r="NR133" s="21"/>
      <c r="NS133" s="21"/>
      <c r="NT133" s="21"/>
      <c r="NU133" s="21"/>
      <c r="NV133" s="21"/>
      <c r="NW133" s="21"/>
      <c r="NX133" s="21"/>
      <c r="NY133" s="21"/>
      <c r="NZ133" s="21"/>
      <c r="OA133" s="21"/>
      <c r="OB133" s="21"/>
      <c r="OC133" s="21"/>
      <c r="OD133" s="21"/>
      <c r="OE133" s="21"/>
      <c r="OF133" s="21"/>
      <c r="OG133" s="21"/>
      <c r="OH133" s="21"/>
      <c r="OI133" s="21"/>
      <c r="OJ133" s="21"/>
      <c r="OK133" s="21"/>
      <c r="OL133" s="21"/>
      <c r="OM133" s="21"/>
      <c r="ON133" s="21"/>
      <c r="OO133" s="21"/>
      <c r="OP133" s="21"/>
      <c r="OQ133" s="21"/>
      <c r="OR133" s="21"/>
      <c r="OS133" s="21"/>
      <c r="OT133" s="21"/>
      <c r="OU133" s="21"/>
      <c r="OV133" s="21"/>
      <c r="OW133" s="21"/>
      <c r="OX133" s="21"/>
      <c r="OY133" s="21"/>
      <c r="OZ133" s="21"/>
      <c r="PA133" s="21"/>
      <c r="PB133" s="21"/>
      <c r="PC133" s="21"/>
      <c r="PD133" s="21"/>
      <c r="PE133" s="21"/>
      <c r="PF133" s="21"/>
      <c r="PG133" s="21"/>
      <c r="PH133" s="21"/>
      <c r="PI133" s="21"/>
      <c r="PJ133" s="21"/>
      <c r="PK133" s="21"/>
      <c r="PL133" s="21"/>
      <c r="PM133" s="21"/>
      <c r="PN133" s="21"/>
      <c r="PO133" s="21"/>
      <c r="PP133" s="21"/>
      <c r="PQ133" s="21"/>
      <c r="PR133" s="21"/>
      <c r="PS133" s="21"/>
      <c r="PT133" s="21"/>
      <c r="PU133" s="21"/>
      <c r="PV133" s="21"/>
      <c r="PW133" s="21"/>
      <c r="PX133" s="21"/>
      <c r="PY133" s="21"/>
      <c r="PZ133" s="21"/>
      <c r="QA133" s="21"/>
      <c r="QB133" s="21"/>
      <c r="QC133" s="21"/>
      <c r="QD133" s="21"/>
      <c r="QE133" s="21"/>
      <c r="QF133" s="21"/>
      <c r="QG133" s="21"/>
      <c r="QH133" s="21"/>
      <c r="QI133" s="21"/>
      <c r="QJ133" s="21"/>
      <c r="QK133" s="21"/>
      <c r="QL133" s="21"/>
      <c r="QM133" s="21"/>
      <c r="QN133" s="21"/>
      <c r="QO133" s="21"/>
      <c r="QP133" s="21"/>
      <c r="QQ133" s="21"/>
      <c r="QR133" s="21"/>
      <c r="QS133" s="21"/>
      <c r="QT133" s="21"/>
      <c r="QU133" s="21"/>
      <c r="QV133" s="21"/>
      <c r="QW133" s="21"/>
      <c r="QX133" s="21"/>
      <c r="QY133" s="21"/>
      <c r="QZ133" s="21"/>
      <c r="RA133" s="21"/>
      <c r="RB133" s="21"/>
      <c r="RC133" s="21"/>
      <c r="RD133" s="21"/>
      <c r="RE133" s="21"/>
      <c r="RF133" s="21"/>
      <c r="RG133" s="21"/>
      <c r="RH133" s="21"/>
      <c r="RI133" s="21"/>
      <c r="RJ133" s="21"/>
      <c r="RK133" s="21"/>
      <c r="RL133" s="21"/>
      <c r="RM133" s="21"/>
      <c r="RN133" s="21"/>
      <c r="RO133" s="21"/>
      <c r="RP133" s="21"/>
      <c r="RQ133" s="21"/>
      <c r="RR133" s="21"/>
      <c r="RS133" s="21"/>
      <c r="RT133" s="21"/>
      <c r="RU133" s="21"/>
      <c r="RV133" s="21"/>
      <c r="RW133" s="21"/>
      <c r="RX133" s="21"/>
      <c r="RY133" s="21"/>
      <c r="RZ133" s="21"/>
      <c r="SA133" s="21"/>
      <c r="SB133" s="21"/>
      <c r="SC133" s="21"/>
      <c r="SD133" s="21"/>
      <c r="SE133" s="21"/>
      <c r="SF133" s="21"/>
      <c r="SG133" s="21"/>
      <c r="SH133" s="21"/>
      <c r="SI133" s="21"/>
      <c r="SJ133" s="21"/>
      <c r="SK133" s="21"/>
      <c r="SL133" s="21"/>
      <c r="SM133" s="21"/>
      <c r="SN133" s="21"/>
    </row>
    <row r="134" spans="1:508" s="20" customFormat="1" ht="63" hidden="1" customHeight="1" x14ac:dyDescent="0.25">
      <c r="A134" s="54" t="s">
        <v>526</v>
      </c>
      <c r="B134" s="54">
        <v>9320</v>
      </c>
      <c r="C134" s="54" t="s">
        <v>45</v>
      </c>
      <c r="D134" s="122" t="s">
        <v>578</v>
      </c>
      <c r="E134" s="203"/>
      <c r="F134" s="83"/>
      <c r="G134" s="83"/>
      <c r="H134" s="203"/>
      <c r="I134" s="203"/>
      <c r="J134" s="203"/>
      <c r="K134" s="196" t="e">
        <f t="shared" si="39"/>
        <v>#DIV/0!</v>
      </c>
      <c r="L134" s="203">
        <f t="shared" si="37"/>
        <v>0</v>
      </c>
      <c r="M134" s="83"/>
      <c r="N134" s="83"/>
      <c r="O134" s="83"/>
      <c r="P134" s="83"/>
      <c r="Q134" s="83"/>
      <c r="R134" s="216">
        <f t="shared" si="38"/>
        <v>0</v>
      </c>
      <c r="S134" s="216"/>
      <c r="T134" s="216"/>
      <c r="U134" s="216"/>
      <c r="V134" s="216"/>
      <c r="W134" s="216"/>
      <c r="X134" s="137" t="e">
        <f t="shared" si="40"/>
        <v>#DIV/0!</v>
      </c>
      <c r="Y134" s="216">
        <f t="shared" si="41"/>
        <v>0</v>
      </c>
      <c r="Z134" s="23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  <c r="IW134" s="21"/>
      <c r="IX134" s="21"/>
      <c r="IY134" s="21"/>
      <c r="IZ134" s="21"/>
      <c r="JA134" s="21"/>
      <c r="JB134" s="21"/>
      <c r="JC134" s="21"/>
      <c r="JD134" s="21"/>
      <c r="JE134" s="21"/>
      <c r="JF134" s="21"/>
      <c r="JG134" s="21"/>
      <c r="JH134" s="21"/>
      <c r="JI134" s="21"/>
      <c r="JJ134" s="21"/>
      <c r="JK134" s="21"/>
      <c r="JL134" s="21"/>
      <c r="JM134" s="21"/>
      <c r="JN134" s="21"/>
      <c r="JO134" s="21"/>
      <c r="JP134" s="21"/>
      <c r="JQ134" s="21"/>
      <c r="JR134" s="21"/>
      <c r="JS134" s="21"/>
      <c r="JT134" s="21"/>
      <c r="JU134" s="21"/>
      <c r="JV134" s="21"/>
      <c r="JW134" s="21"/>
      <c r="JX134" s="21"/>
      <c r="JY134" s="21"/>
      <c r="JZ134" s="21"/>
      <c r="KA134" s="21"/>
      <c r="KB134" s="21"/>
      <c r="KC134" s="21"/>
      <c r="KD134" s="21"/>
      <c r="KE134" s="21"/>
      <c r="KF134" s="21"/>
      <c r="KG134" s="21"/>
      <c r="KH134" s="21"/>
      <c r="KI134" s="21"/>
      <c r="KJ134" s="21"/>
      <c r="KK134" s="21"/>
      <c r="KL134" s="21"/>
      <c r="KM134" s="21"/>
      <c r="KN134" s="21"/>
      <c r="KO134" s="21"/>
      <c r="KP134" s="21"/>
      <c r="KQ134" s="21"/>
      <c r="KR134" s="21"/>
      <c r="KS134" s="21"/>
      <c r="KT134" s="21"/>
      <c r="KU134" s="21"/>
      <c r="KV134" s="21"/>
      <c r="KW134" s="21"/>
      <c r="KX134" s="21"/>
      <c r="KY134" s="21"/>
      <c r="KZ134" s="21"/>
      <c r="LA134" s="21"/>
      <c r="LB134" s="21"/>
      <c r="LC134" s="21"/>
      <c r="LD134" s="21"/>
      <c r="LE134" s="21"/>
      <c r="LF134" s="21"/>
      <c r="LG134" s="21"/>
      <c r="LH134" s="21"/>
      <c r="LI134" s="21"/>
      <c r="LJ134" s="21"/>
      <c r="LK134" s="21"/>
      <c r="LL134" s="21"/>
      <c r="LM134" s="21"/>
      <c r="LN134" s="21"/>
      <c r="LO134" s="21"/>
      <c r="LP134" s="21"/>
      <c r="LQ134" s="21"/>
      <c r="LR134" s="21"/>
      <c r="LS134" s="21"/>
      <c r="LT134" s="21"/>
      <c r="LU134" s="21"/>
      <c r="LV134" s="21"/>
      <c r="LW134" s="21"/>
      <c r="LX134" s="21"/>
      <c r="LY134" s="21"/>
      <c r="LZ134" s="21"/>
      <c r="MA134" s="21"/>
      <c r="MB134" s="21"/>
      <c r="MC134" s="21"/>
      <c r="MD134" s="21"/>
      <c r="ME134" s="21"/>
      <c r="MF134" s="21"/>
      <c r="MG134" s="21"/>
      <c r="MH134" s="21"/>
      <c r="MI134" s="21"/>
      <c r="MJ134" s="21"/>
      <c r="MK134" s="21"/>
      <c r="ML134" s="21"/>
      <c r="MM134" s="21"/>
      <c r="MN134" s="21"/>
      <c r="MO134" s="21"/>
      <c r="MP134" s="21"/>
      <c r="MQ134" s="21"/>
      <c r="MR134" s="21"/>
      <c r="MS134" s="21"/>
      <c r="MT134" s="21"/>
      <c r="MU134" s="21"/>
      <c r="MV134" s="21"/>
      <c r="MW134" s="21"/>
      <c r="MX134" s="21"/>
      <c r="MY134" s="21"/>
      <c r="MZ134" s="21"/>
      <c r="NA134" s="21"/>
      <c r="NB134" s="21"/>
      <c r="NC134" s="21"/>
      <c r="ND134" s="21"/>
      <c r="NE134" s="21"/>
      <c r="NF134" s="21"/>
      <c r="NG134" s="21"/>
      <c r="NH134" s="21"/>
      <c r="NI134" s="21"/>
      <c r="NJ134" s="21"/>
      <c r="NK134" s="21"/>
      <c r="NL134" s="21"/>
      <c r="NM134" s="21"/>
      <c r="NN134" s="21"/>
      <c r="NO134" s="21"/>
      <c r="NP134" s="21"/>
      <c r="NQ134" s="21"/>
      <c r="NR134" s="21"/>
      <c r="NS134" s="21"/>
      <c r="NT134" s="21"/>
      <c r="NU134" s="21"/>
      <c r="NV134" s="21"/>
      <c r="NW134" s="21"/>
      <c r="NX134" s="21"/>
      <c r="NY134" s="21"/>
      <c r="NZ134" s="21"/>
      <c r="OA134" s="21"/>
      <c r="OB134" s="21"/>
      <c r="OC134" s="21"/>
      <c r="OD134" s="21"/>
      <c r="OE134" s="21"/>
      <c r="OF134" s="21"/>
      <c r="OG134" s="21"/>
      <c r="OH134" s="21"/>
      <c r="OI134" s="21"/>
      <c r="OJ134" s="21"/>
      <c r="OK134" s="21"/>
      <c r="OL134" s="21"/>
      <c r="OM134" s="21"/>
      <c r="ON134" s="21"/>
      <c r="OO134" s="21"/>
      <c r="OP134" s="21"/>
      <c r="OQ134" s="21"/>
      <c r="OR134" s="21"/>
      <c r="OS134" s="21"/>
      <c r="OT134" s="21"/>
      <c r="OU134" s="21"/>
      <c r="OV134" s="21"/>
      <c r="OW134" s="21"/>
      <c r="OX134" s="21"/>
      <c r="OY134" s="21"/>
      <c r="OZ134" s="21"/>
      <c r="PA134" s="21"/>
      <c r="PB134" s="21"/>
      <c r="PC134" s="21"/>
      <c r="PD134" s="21"/>
      <c r="PE134" s="21"/>
      <c r="PF134" s="21"/>
      <c r="PG134" s="21"/>
      <c r="PH134" s="21"/>
      <c r="PI134" s="21"/>
      <c r="PJ134" s="21"/>
      <c r="PK134" s="21"/>
      <c r="PL134" s="21"/>
      <c r="PM134" s="21"/>
      <c r="PN134" s="21"/>
      <c r="PO134" s="21"/>
      <c r="PP134" s="21"/>
      <c r="PQ134" s="21"/>
      <c r="PR134" s="21"/>
      <c r="PS134" s="21"/>
      <c r="PT134" s="21"/>
      <c r="PU134" s="21"/>
      <c r="PV134" s="21"/>
      <c r="PW134" s="21"/>
      <c r="PX134" s="21"/>
      <c r="PY134" s="21"/>
      <c r="PZ134" s="21"/>
      <c r="QA134" s="21"/>
      <c r="QB134" s="21"/>
      <c r="QC134" s="21"/>
      <c r="QD134" s="21"/>
      <c r="QE134" s="21"/>
      <c r="QF134" s="21"/>
      <c r="QG134" s="21"/>
      <c r="QH134" s="21"/>
      <c r="QI134" s="21"/>
      <c r="QJ134" s="21"/>
      <c r="QK134" s="21"/>
      <c r="QL134" s="21"/>
      <c r="QM134" s="21"/>
      <c r="QN134" s="21"/>
      <c r="QO134" s="21"/>
      <c r="QP134" s="21"/>
      <c r="QQ134" s="21"/>
      <c r="QR134" s="21"/>
      <c r="QS134" s="21"/>
      <c r="QT134" s="21"/>
      <c r="QU134" s="21"/>
      <c r="QV134" s="21"/>
      <c r="QW134" s="21"/>
      <c r="QX134" s="21"/>
      <c r="QY134" s="21"/>
      <c r="QZ134" s="21"/>
      <c r="RA134" s="21"/>
      <c r="RB134" s="21"/>
      <c r="RC134" s="21"/>
      <c r="RD134" s="21"/>
      <c r="RE134" s="21"/>
      <c r="RF134" s="21"/>
      <c r="RG134" s="21"/>
      <c r="RH134" s="21"/>
      <c r="RI134" s="21"/>
      <c r="RJ134" s="21"/>
      <c r="RK134" s="21"/>
      <c r="RL134" s="21"/>
      <c r="RM134" s="21"/>
      <c r="RN134" s="21"/>
      <c r="RO134" s="21"/>
      <c r="RP134" s="21"/>
      <c r="RQ134" s="21"/>
      <c r="RR134" s="21"/>
      <c r="RS134" s="21"/>
      <c r="RT134" s="21"/>
      <c r="RU134" s="21"/>
      <c r="RV134" s="21"/>
      <c r="RW134" s="21"/>
      <c r="RX134" s="21"/>
      <c r="RY134" s="21"/>
      <c r="RZ134" s="21"/>
      <c r="SA134" s="21"/>
      <c r="SB134" s="21"/>
      <c r="SC134" s="21"/>
      <c r="SD134" s="21"/>
      <c r="SE134" s="21"/>
      <c r="SF134" s="21"/>
      <c r="SG134" s="21"/>
      <c r="SH134" s="21"/>
      <c r="SI134" s="21"/>
      <c r="SJ134" s="21"/>
      <c r="SK134" s="21"/>
      <c r="SL134" s="21"/>
      <c r="SM134" s="21"/>
      <c r="SN134" s="21"/>
    </row>
    <row r="135" spans="1:508" s="22" customFormat="1" ht="31.5" hidden="1" customHeight="1" x14ac:dyDescent="0.25">
      <c r="A135" s="69"/>
      <c r="B135" s="69"/>
      <c r="C135" s="69"/>
      <c r="D135" s="123" t="s">
        <v>522</v>
      </c>
      <c r="E135" s="204"/>
      <c r="F135" s="84"/>
      <c r="G135" s="84"/>
      <c r="H135" s="204"/>
      <c r="I135" s="204"/>
      <c r="J135" s="204"/>
      <c r="K135" s="196" t="e">
        <f t="shared" si="39"/>
        <v>#DIV/0!</v>
      </c>
      <c r="L135" s="204">
        <f t="shared" si="37"/>
        <v>0</v>
      </c>
      <c r="M135" s="84"/>
      <c r="N135" s="84"/>
      <c r="O135" s="84"/>
      <c r="P135" s="84"/>
      <c r="Q135" s="84"/>
      <c r="R135" s="216">
        <f t="shared" si="38"/>
        <v>0</v>
      </c>
      <c r="S135" s="218"/>
      <c r="T135" s="218"/>
      <c r="U135" s="218"/>
      <c r="V135" s="218"/>
      <c r="W135" s="218"/>
      <c r="X135" s="137" t="e">
        <f t="shared" si="40"/>
        <v>#DIV/0!</v>
      </c>
      <c r="Y135" s="216">
        <f t="shared" si="41"/>
        <v>0</v>
      </c>
      <c r="Z135" s="231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  <c r="IF135" s="27"/>
      <c r="IG135" s="27"/>
      <c r="IH135" s="27"/>
      <c r="II135" s="27"/>
      <c r="IJ135" s="27"/>
      <c r="IK135" s="27"/>
      <c r="IL135" s="27"/>
      <c r="IM135" s="27"/>
      <c r="IN135" s="27"/>
      <c r="IO135" s="27"/>
      <c r="IP135" s="27"/>
      <c r="IQ135" s="27"/>
      <c r="IR135" s="27"/>
      <c r="IS135" s="27"/>
      <c r="IT135" s="27"/>
      <c r="IU135" s="27"/>
      <c r="IV135" s="27"/>
      <c r="IW135" s="27"/>
      <c r="IX135" s="27"/>
      <c r="IY135" s="27"/>
      <c r="IZ135" s="27"/>
      <c r="JA135" s="27"/>
      <c r="JB135" s="27"/>
      <c r="JC135" s="27"/>
      <c r="JD135" s="27"/>
      <c r="JE135" s="27"/>
      <c r="JF135" s="27"/>
      <c r="JG135" s="27"/>
      <c r="JH135" s="27"/>
      <c r="JI135" s="27"/>
      <c r="JJ135" s="27"/>
      <c r="JK135" s="27"/>
      <c r="JL135" s="27"/>
      <c r="JM135" s="27"/>
      <c r="JN135" s="27"/>
      <c r="JO135" s="27"/>
      <c r="JP135" s="27"/>
      <c r="JQ135" s="27"/>
      <c r="JR135" s="27"/>
      <c r="JS135" s="27"/>
      <c r="JT135" s="27"/>
      <c r="JU135" s="27"/>
      <c r="JV135" s="27"/>
      <c r="JW135" s="27"/>
      <c r="JX135" s="27"/>
      <c r="JY135" s="27"/>
      <c r="JZ135" s="27"/>
      <c r="KA135" s="27"/>
      <c r="KB135" s="27"/>
      <c r="KC135" s="27"/>
      <c r="KD135" s="27"/>
      <c r="KE135" s="27"/>
      <c r="KF135" s="27"/>
      <c r="KG135" s="27"/>
      <c r="KH135" s="27"/>
      <c r="KI135" s="27"/>
      <c r="KJ135" s="27"/>
      <c r="KK135" s="27"/>
      <c r="KL135" s="27"/>
      <c r="KM135" s="27"/>
      <c r="KN135" s="27"/>
      <c r="KO135" s="27"/>
      <c r="KP135" s="27"/>
      <c r="KQ135" s="27"/>
      <c r="KR135" s="27"/>
      <c r="KS135" s="27"/>
      <c r="KT135" s="27"/>
      <c r="KU135" s="27"/>
      <c r="KV135" s="27"/>
      <c r="KW135" s="27"/>
      <c r="KX135" s="27"/>
      <c r="KY135" s="27"/>
      <c r="KZ135" s="27"/>
      <c r="LA135" s="27"/>
      <c r="LB135" s="27"/>
      <c r="LC135" s="27"/>
      <c r="LD135" s="27"/>
      <c r="LE135" s="27"/>
      <c r="LF135" s="27"/>
      <c r="LG135" s="27"/>
      <c r="LH135" s="27"/>
      <c r="LI135" s="27"/>
      <c r="LJ135" s="27"/>
      <c r="LK135" s="27"/>
      <c r="LL135" s="27"/>
      <c r="LM135" s="27"/>
      <c r="LN135" s="27"/>
      <c r="LO135" s="27"/>
      <c r="LP135" s="27"/>
      <c r="LQ135" s="27"/>
      <c r="LR135" s="27"/>
      <c r="LS135" s="27"/>
      <c r="LT135" s="27"/>
      <c r="LU135" s="27"/>
      <c r="LV135" s="27"/>
      <c r="LW135" s="27"/>
      <c r="LX135" s="27"/>
      <c r="LY135" s="27"/>
      <c r="LZ135" s="27"/>
      <c r="MA135" s="27"/>
      <c r="MB135" s="27"/>
      <c r="MC135" s="27"/>
      <c r="MD135" s="27"/>
      <c r="ME135" s="27"/>
      <c r="MF135" s="27"/>
      <c r="MG135" s="27"/>
      <c r="MH135" s="27"/>
      <c r="MI135" s="27"/>
      <c r="MJ135" s="27"/>
      <c r="MK135" s="27"/>
      <c r="ML135" s="27"/>
      <c r="MM135" s="27"/>
      <c r="MN135" s="27"/>
      <c r="MO135" s="27"/>
      <c r="MP135" s="27"/>
      <c r="MQ135" s="27"/>
      <c r="MR135" s="27"/>
      <c r="MS135" s="27"/>
      <c r="MT135" s="27"/>
      <c r="MU135" s="27"/>
      <c r="MV135" s="27"/>
      <c r="MW135" s="27"/>
      <c r="MX135" s="27"/>
      <c r="MY135" s="27"/>
      <c r="MZ135" s="27"/>
      <c r="NA135" s="27"/>
      <c r="NB135" s="27"/>
      <c r="NC135" s="27"/>
      <c r="ND135" s="27"/>
      <c r="NE135" s="27"/>
      <c r="NF135" s="27"/>
      <c r="NG135" s="27"/>
      <c r="NH135" s="27"/>
      <c r="NI135" s="27"/>
      <c r="NJ135" s="27"/>
      <c r="NK135" s="27"/>
      <c r="NL135" s="27"/>
      <c r="NM135" s="27"/>
      <c r="NN135" s="27"/>
      <c r="NO135" s="27"/>
      <c r="NP135" s="27"/>
      <c r="NQ135" s="27"/>
      <c r="NR135" s="27"/>
      <c r="NS135" s="27"/>
      <c r="NT135" s="27"/>
      <c r="NU135" s="27"/>
      <c r="NV135" s="27"/>
      <c r="NW135" s="27"/>
      <c r="NX135" s="27"/>
      <c r="NY135" s="27"/>
      <c r="NZ135" s="27"/>
      <c r="OA135" s="27"/>
      <c r="OB135" s="27"/>
      <c r="OC135" s="27"/>
      <c r="OD135" s="27"/>
      <c r="OE135" s="27"/>
      <c r="OF135" s="27"/>
      <c r="OG135" s="27"/>
      <c r="OH135" s="27"/>
      <c r="OI135" s="27"/>
      <c r="OJ135" s="27"/>
      <c r="OK135" s="27"/>
      <c r="OL135" s="27"/>
      <c r="OM135" s="27"/>
      <c r="ON135" s="27"/>
      <c r="OO135" s="27"/>
      <c r="OP135" s="27"/>
      <c r="OQ135" s="27"/>
      <c r="OR135" s="27"/>
      <c r="OS135" s="27"/>
      <c r="OT135" s="27"/>
      <c r="OU135" s="27"/>
      <c r="OV135" s="27"/>
      <c r="OW135" s="27"/>
      <c r="OX135" s="27"/>
      <c r="OY135" s="27"/>
      <c r="OZ135" s="27"/>
      <c r="PA135" s="27"/>
      <c r="PB135" s="27"/>
      <c r="PC135" s="27"/>
      <c r="PD135" s="27"/>
      <c r="PE135" s="27"/>
      <c r="PF135" s="27"/>
      <c r="PG135" s="27"/>
      <c r="PH135" s="27"/>
      <c r="PI135" s="27"/>
      <c r="PJ135" s="27"/>
      <c r="PK135" s="27"/>
      <c r="PL135" s="27"/>
      <c r="PM135" s="27"/>
      <c r="PN135" s="27"/>
      <c r="PO135" s="27"/>
      <c r="PP135" s="27"/>
      <c r="PQ135" s="27"/>
      <c r="PR135" s="27"/>
      <c r="PS135" s="27"/>
      <c r="PT135" s="27"/>
      <c r="PU135" s="27"/>
      <c r="PV135" s="27"/>
      <c r="PW135" s="27"/>
      <c r="PX135" s="27"/>
      <c r="PY135" s="27"/>
      <c r="PZ135" s="27"/>
      <c r="QA135" s="27"/>
      <c r="QB135" s="27"/>
      <c r="QC135" s="27"/>
      <c r="QD135" s="27"/>
      <c r="QE135" s="27"/>
      <c r="QF135" s="27"/>
      <c r="QG135" s="27"/>
      <c r="QH135" s="27"/>
      <c r="QI135" s="27"/>
      <c r="QJ135" s="27"/>
      <c r="QK135" s="27"/>
      <c r="QL135" s="27"/>
      <c r="QM135" s="27"/>
      <c r="QN135" s="27"/>
      <c r="QO135" s="27"/>
      <c r="QP135" s="27"/>
      <c r="QQ135" s="27"/>
      <c r="QR135" s="27"/>
      <c r="QS135" s="27"/>
      <c r="QT135" s="27"/>
      <c r="QU135" s="27"/>
      <c r="QV135" s="27"/>
      <c r="QW135" s="27"/>
      <c r="QX135" s="27"/>
      <c r="QY135" s="27"/>
      <c r="QZ135" s="27"/>
      <c r="RA135" s="27"/>
      <c r="RB135" s="27"/>
      <c r="RC135" s="27"/>
      <c r="RD135" s="27"/>
      <c r="RE135" s="27"/>
      <c r="RF135" s="27"/>
      <c r="RG135" s="27"/>
      <c r="RH135" s="27"/>
      <c r="RI135" s="27"/>
      <c r="RJ135" s="27"/>
      <c r="RK135" s="27"/>
      <c r="RL135" s="27"/>
      <c r="RM135" s="27"/>
      <c r="RN135" s="27"/>
      <c r="RO135" s="27"/>
      <c r="RP135" s="27"/>
      <c r="RQ135" s="27"/>
      <c r="RR135" s="27"/>
      <c r="RS135" s="27"/>
      <c r="RT135" s="27"/>
      <c r="RU135" s="27"/>
      <c r="RV135" s="27"/>
      <c r="RW135" s="27"/>
      <c r="RX135" s="27"/>
      <c r="RY135" s="27"/>
      <c r="RZ135" s="27"/>
      <c r="SA135" s="27"/>
      <c r="SB135" s="27"/>
      <c r="SC135" s="27"/>
      <c r="SD135" s="27"/>
      <c r="SE135" s="27"/>
      <c r="SF135" s="27"/>
      <c r="SG135" s="27"/>
      <c r="SH135" s="27"/>
      <c r="SI135" s="27"/>
      <c r="SJ135" s="27"/>
      <c r="SK135" s="27"/>
      <c r="SL135" s="27"/>
      <c r="SM135" s="27"/>
      <c r="SN135" s="27"/>
    </row>
    <row r="136" spans="1:508" s="22" customFormat="1" ht="22.5" hidden="1" customHeight="1" x14ac:dyDescent="0.25">
      <c r="A136" s="54" t="s">
        <v>491</v>
      </c>
      <c r="B136" s="54">
        <v>9770</v>
      </c>
      <c r="C136" s="54" t="s">
        <v>45</v>
      </c>
      <c r="D136" s="122" t="s">
        <v>355</v>
      </c>
      <c r="E136" s="203"/>
      <c r="F136" s="83"/>
      <c r="G136" s="83"/>
      <c r="H136" s="203"/>
      <c r="I136" s="203"/>
      <c r="J136" s="203"/>
      <c r="K136" s="196" t="e">
        <f t="shared" si="39"/>
        <v>#DIV/0!</v>
      </c>
      <c r="L136" s="203">
        <f>N136+Q136</f>
        <v>0</v>
      </c>
      <c r="M136" s="83"/>
      <c r="N136" s="83"/>
      <c r="O136" s="83"/>
      <c r="P136" s="83"/>
      <c r="Q136" s="83"/>
      <c r="R136" s="216">
        <f t="shared" si="38"/>
        <v>0</v>
      </c>
      <c r="S136" s="216"/>
      <c r="T136" s="218"/>
      <c r="U136" s="218"/>
      <c r="V136" s="218"/>
      <c r="W136" s="218"/>
      <c r="X136" s="137" t="e">
        <f t="shared" si="40"/>
        <v>#DIV/0!</v>
      </c>
      <c r="Y136" s="216">
        <f t="shared" si="41"/>
        <v>0</v>
      </c>
      <c r="Z136" s="231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  <c r="IU136" s="27"/>
      <c r="IV136" s="27"/>
      <c r="IW136" s="27"/>
      <c r="IX136" s="27"/>
      <c r="IY136" s="27"/>
      <c r="IZ136" s="27"/>
      <c r="JA136" s="27"/>
      <c r="JB136" s="27"/>
      <c r="JC136" s="27"/>
      <c r="JD136" s="27"/>
      <c r="JE136" s="27"/>
      <c r="JF136" s="27"/>
      <c r="JG136" s="27"/>
      <c r="JH136" s="27"/>
      <c r="JI136" s="27"/>
      <c r="JJ136" s="27"/>
      <c r="JK136" s="27"/>
      <c r="JL136" s="27"/>
      <c r="JM136" s="27"/>
      <c r="JN136" s="27"/>
      <c r="JO136" s="27"/>
      <c r="JP136" s="27"/>
      <c r="JQ136" s="27"/>
      <c r="JR136" s="27"/>
      <c r="JS136" s="27"/>
      <c r="JT136" s="27"/>
      <c r="JU136" s="27"/>
      <c r="JV136" s="27"/>
      <c r="JW136" s="27"/>
      <c r="JX136" s="27"/>
      <c r="JY136" s="27"/>
      <c r="JZ136" s="27"/>
      <c r="KA136" s="27"/>
      <c r="KB136" s="27"/>
      <c r="KC136" s="27"/>
      <c r="KD136" s="27"/>
      <c r="KE136" s="27"/>
      <c r="KF136" s="27"/>
      <c r="KG136" s="27"/>
      <c r="KH136" s="27"/>
      <c r="KI136" s="27"/>
      <c r="KJ136" s="27"/>
      <c r="KK136" s="27"/>
      <c r="KL136" s="27"/>
      <c r="KM136" s="27"/>
      <c r="KN136" s="27"/>
      <c r="KO136" s="27"/>
      <c r="KP136" s="27"/>
      <c r="KQ136" s="27"/>
      <c r="KR136" s="27"/>
      <c r="KS136" s="27"/>
      <c r="KT136" s="27"/>
      <c r="KU136" s="27"/>
      <c r="KV136" s="27"/>
      <c r="KW136" s="27"/>
      <c r="KX136" s="27"/>
      <c r="KY136" s="27"/>
      <c r="KZ136" s="27"/>
      <c r="LA136" s="27"/>
      <c r="LB136" s="27"/>
      <c r="LC136" s="27"/>
      <c r="LD136" s="27"/>
      <c r="LE136" s="27"/>
      <c r="LF136" s="27"/>
      <c r="LG136" s="27"/>
      <c r="LH136" s="27"/>
      <c r="LI136" s="27"/>
      <c r="LJ136" s="27"/>
      <c r="LK136" s="27"/>
      <c r="LL136" s="27"/>
      <c r="LM136" s="27"/>
      <c r="LN136" s="27"/>
      <c r="LO136" s="27"/>
      <c r="LP136" s="27"/>
      <c r="LQ136" s="27"/>
      <c r="LR136" s="27"/>
      <c r="LS136" s="27"/>
      <c r="LT136" s="27"/>
      <c r="LU136" s="27"/>
      <c r="LV136" s="27"/>
      <c r="LW136" s="27"/>
      <c r="LX136" s="27"/>
      <c r="LY136" s="27"/>
      <c r="LZ136" s="27"/>
      <c r="MA136" s="27"/>
      <c r="MB136" s="27"/>
      <c r="MC136" s="27"/>
      <c r="MD136" s="27"/>
      <c r="ME136" s="27"/>
      <c r="MF136" s="27"/>
      <c r="MG136" s="27"/>
      <c r="MH136" s="27"/>
      <c r="MI136" s="27"/>
      <c r="MJ136" s="27"/>
      <c r="MK136" s="27"/>
      <c r="ML136" s="27"/>
      <c r="MM136" s="27"/>
      <c r="MN136" s="27"/>
      <c r="MO136" s="27"/>
      <c r="MP136" s="27"/>
      <c r="MQ136" s="27"/>
      <c r="MR136" s="27"/>
      <c r="MS136" s="27"/>
      <c r="MT136" s="27"/>
      <c r="MU136" s="27"/>
      <c r="MV136" s="27"/>
      <c r="MW136" s="27"/>
      <c r="MX136" s="27"/>
      <c r="MY136" s="27"/>
      <c r="MZ136" s="27"/>
      <c r="NA136" s="27"/>
      <c r="NB136" s="27"/>
      <c r="NC136" s="27"/>
      <c r="ND136" s="27"/>
      <c r="NE136" s="27"/>
      <c r="NF136" s="27"/>
      <c r="NG136" s="27"/>
      <c r="NH136" s="27"/>
      <c r="NI136" s="27"/>
      <c r="NJ136" s="27"/>
      <c r="NK136" s="27"/>
      <c r="NL136" s="27"/>
      <c r="NM136" s="27"/>
      <c r="NN136" s="27"/>
      <c r="NO136" s="27"/>
      <c r="NP136" s="27"/>
      <c r="NQ136" s="27"/>
      <c r="NR136" s="27"/>
      <c r="NS136" s="27"/>
      <c r="NT136" s="27"/>
      <c r="NU136" s="27"/>
      <c r="NV136" s="27"/>
      <c r="NW136" s="27"/>
      <c r="NX136" s="27"/>
      <c r="NY136" s="27"/>
      <c r="NZ136" s="27"/>
      <c r="OA136" s="27"/>
      <c r="OB136" s="27"/>
      <c r="OC136" s="27"/>
      <c r="OD136" s="27"/>
      <c r="OE136" s="27"/>
      <c r="OF136" s="27"/>
      <c r="OG136" s="27"/>
      <c r="OH136" s="27"/>
      <c r="OI136" s="27"/>
      <c r="OJ136" s="27"/>
      <c r="OK136" s="27"/>
      <c r="OL136" s="27"/>
      <c r="OM136" s="27"/>
      <c r="ON136" s="27"/>
      <c r="OO136" s="27"/>
      <c r="OP136" s="27"/>
      <c r="OQ136" s="27"/>
      <c r="OR136" s="27"/>
      <c r="OS136" s="27"/>
      <c r="OT136" s="27"/>
      <c r="OU136" s="27"/>
      <c r="OV136" s="27"/>
      <c r="OW136" s="27"/>
      <c r="OX136" s="27"/>
      <c r="OY136" s="27"/>
      <c r="OZ136" s="27"/>
      <c r="PA136" s="27"/>
      <c r="PB136" s="27"/>
      <c r="PC136" s="27"/>
      <c r="PD136" s="27"/>
      <c r="PE136" s="27"/>
      <c r="PF136" s="27"/>
      <c r="PG136" s="27"/>
      <c r="PH136" s="27"/>
      <c r="PI136" s="27"/>
      <c r="PJ136" s="27"/>
      <c r="PK136" s="27"/>
      <c r="PL136" s="27"/>
      <c r="PM136" s="27"/>
      <c r="PN136" s="27"/>
      <c r="PO136" s="27"/>
      <c r="PP136" s="27"/>
      <c r="PQ136" s="27"/>
      <c r="PR136" s="27"/>
      <c r="PS136" s="27"/>
      <c r="PT136" s="27"/>
      <c r="PU136" s="27"/>
      <c r="PV136" s="27"/>
      <c r="PW136" s="27"/>
      <c r="PX136" s="27"/>
      <c r="PY136" s="27"/>
      <c r="PZ136" s="27"/>
      <c r="QA136" s="27"/>
      <c r="QB136" s="27"/>
      <c r="QC136" s="27"/>
      <c r="QD136" s="27"/>
      <c r="QE136" s="27"/>
      <c r="QF136" s="27"/>
      <c r="QG136" s="27"/>
      <c r="QH136" s="27"/>
      <c r="QI136" s="27"/>
      <c r="QJ136" s="27"/>
      <c r="QK136" s="27"/>
      <c r="QL136" s="27"/>
      <c r="QM136" s="27"/>
      <c r="QN136" s="27"/>
      <c r="QO136" s="27"/>
      <c r="QP136" s="27"/>
      <c r="QQ136" s="27"/>
      <c r="QR136" s="27"/>
      <c r="QS136" s="27"/>
      <c r="QT136" s="27"/>
      <c r="QU136" s="27"/>
      <c r="QV136" s="27"/>
      <c r="QW136" s="27"/>
      <c r="QX136" s="27"/>
      <c r="QY136" s="27"/>
      <c r="QZ136" s="27"/>
      <c r="RA136" s="27"/>
      <c r="RB136" s="27"/>
      <c r="RC136" s="27"/>
      <c r="RD136" s="27"/>
      <c r="RE136" s="27"/>
      <c r="RF136" s="27"/>
      <c r="RG136" s="27"/>
      <c r="RH136" s="27"/>
      <c r="RI136" s="27"/>
      <c r="RJ136" s="27"/>
      <c r="RK136" s="27"/>
      <c r="RL136" s="27"/>
      <c r="RM136" s="27"/>
      <c r="RN136" s="27"/>
      <c r="RO136" s="27"/>
      <c r="RP136" s="27"/>
      <c r="RQ136" s="27"/>
      <c r="RR136" s="27"/>
      <c r="RS136" s="27"/>
      <c r="RT136" s="27"/>
      <c r="RU136" s="27"/>
      <c r="RV136" s="27"/>
      <c r="RW136" s="27"/>
      <c r="RX136" s="27"/>
      <c r="RY136" s="27"/>
      <c r="RZ136" s="27"/>
      <c r="SA136" s="27"/>
      <c r="SB136" s="27"/>
      <c r="SC136" s="27"/>
      <c r="SD136" s="27"/>
      <c r="SE136" s="27"/>
      <c r="SF136" s="27"/>
      <c r="SG136" s="27"/>
      <c r="SH136" s="27"/>
      <c r="SI136" s="27"/>
      <c r="SJ136" s="27"/>
      <c r="SK136" s="27"/>
      <c r="SL136" s="27"/>
      <c r="SM136" s="27"/>
      <c r="SN136" s="27"/>
    </row>
    <row r="137" spans="1:508" s="22" customFormat="1" ht="48.75" hidden="1" customHeight="1" x14ac:dyDescent="0.25">
      <c r="A137" s="54" t="s">
        <v>517</v>
      </c>
      <c r="B137" s="54">
        <v>9800</v>
      </c>
      <c r="C137" s="54" t="s">
        <v>45</v>
      </c>
      <c r="D137" s="122" t="s">
        <v>365</v>
      </c>
      <c r="E137" s="203"/>
      <c r="F137" s="83"/>
      <c r="G137" s="83"/>
      <c r="H137" s="203"/>
      <c r="I137" s="203"/>
      <c r="J137" s="203"/>
      <c r="K137" s="196" t="e">
        <f t="shared" si="39"/>
        <v>#DIV/0!</v>
      </c>
      <c r="L137" s="203">
        <f t="shared" si="37"/>
        <v>0</v>
      </c>
      <c r="M137" s="83"/>
      <c r="N137" s="83"/>
      <c r="O137" s="83"/>
      <c r="P137" s="83"/>
      <c r="Q137" s="83"/>
      <c r="R137" s="216">
        <f t="shared" si="38"/>
        <v>0</v>
      </c>
      <c r="S137" s="216"/>
      <c r="T137" s="218"/>
      <c r="U137" s="218"/>
      <c r="V137" s="218"/>
      <c r="W137" s="218"/>
      <c r="X137" s="137" t="e">
        <f t="shared" si="40"/>
        <v>#DIV/0!</v>
      </c>
      <c r="Y137" s="216">
        <f t="shared" si="41"/>
        <v>0</v>
      </c>
      <c r="Z137" s="231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  <c r="IU137" s="27"/>
      <c r="IV137" s="27"/>
      <c r="IW137" s="27"/>
      <c r="IX137" s="27"/>
      <c r="IY137" s="27"/>
      <c r="IZ137" s="27"/>
      <c r="JA137" s="27"/>
      <c r="JB137" s="27"/>
      <c r="JC137" s="27"/>
      <c r="JD137" s="27"/>
      <c r="JE137" s="27"/>
      <c r="JF137" s="27"/>
      <c r="JG137" s="27"/>
      <c r="JH137" s="27"/>
      <c r="JI137" s="27"/>
      <c r="JJ137" s="27"/>
      <c r="JK137" s="27"/>
      <c r="JL137" s="27"/>
      <c r="JM137" s="27"/>
      <c r="JN137" s="27"/>
      <c r="JO137" s="27"/>
      <c r="JP137" s="27"/>
      <c r="JQ137" s="27"/>
      <c r="JR137" s="27"/>
      <c r="JS137" s="27"/>
      <c r="JT137" s="27"/>
      <c r="JU137" s="27"/>
      <c r="JV137" s="27"/>
      <c r="JW137" s="27"/>
      <c r="JX137" s="27"/>
      <c r="JY137" s="27"/>
      <c r="JZ137" s="27"/>
      <c r="KA137" s="27"/>
      <c r="KB137" s="27"/>
      <c r="KC137" s="27"/>
      <c r="KD137" s="27"/>
      <c r="KE137" s="27"/>
      <c r="KF137" s="27"/>
      <c r="KG137" s="27"/>
      <c r="KH137" s="27"/>
      <c r="KI137" s="27"/>
      <c r="KJ137" s="27"/>
      <c r="KK137" s="27"/>
      <c r="KL137" s="27"/>
      <c r="KM137" s="27"/>
      <c r="KN137" s="27"/>
      <c r="KO137" s="27"/>
      <c r="KP137" s="27"/>
      <c r="KQ137" s="27"/>
      <c r="KR137" s="27"/>
      <c r="KS137" s="27"/>
      <c r="KT137" s="27"/>
      <c r="KU137" s="27"/>
      <c r="KV137" s="27"/>
      <c r="KW137" s="27"/>
      <c r="KX137" s="27"/>
      <c r="KY137" s="27"/>
      <c r="KZ137" s="27"/>
      <c r="LA137" s="27"/>
      <c r="LB137" s="27"/>
      <c r="LC137" s="27"/>
      <c r="LD137" s="27"/>
      <c r="LE137" s="27"/>
      <c r="LF137" s="27"/>
      <c r="LG137" s="27"/>
      <c r="LH137" s="27"/>
      <c r="LI137" s="27"/>
      <c r="LJ137" s="27"/>
      <c r="LK137" s="27"/>
      <c r="LL137" s="27"/>
      <c r="LM137" s="27"/>
      <c r="LN137" s="27"/>
      <c r="LO137" s="27"/>
      <c r="LP137" s="27"/>
      <c r="LQ137" s="27"/>
      <c r="LR137" s="27"/>
      <c r="LS137" s="27"/>
      <c r="LT137" s="27"/>
      <c r="LU137" s="27"/>
      <c r="LV137" s="27"/>
      <c r="LW137" s="27"/>
      <c r="LX137" s="27"/>
      <c r="LY137" s="27"/>
      <c r="LZ137" s="27"/>
      <c r="MA137" s="27"/>
      <c r="MB137" s="27"/>
      <c r="MC137" s="27"/>
      <c r="MD137" s="27"/>
      <c r="ME137" s="27"/>
      <c r="MF137" s="27"/>
      <c r="MG137" s="27"/>
      <c r="MH137" s="27"/>
      <c r="MI137" s="27"/>
      <c r="MJ137" s="27"/>
      <c r="MK137" s="27"/>
      <c r="ML137" s="27"/>
      <c r="MM137" s="27"/>
      <c r="MN137" s="27"/>
      <c r="MO137" s="27"/>
      <c r="MP137" s="27"/>
      <c r="MQ137" s="27"/>
      <c r="MR137" s="27"/>
      <c r="MS137" s="27"/>
      <c r="MT137" s="27"/>
      <c r="MU137" s="27"/>
      <c r="MV137" s="27"/>
      <c r="MW137" s="27"/>
      <c r="MX137" s="27"/>
      <c r="MY137" s="27"/>
      <c r="MZ137" s="27"/>
      <c r="NA137" s="27"/>
      <c r="NB137" s="27"/>
      <c r="NC137" s="27"/>
      <c r="ND137" s="27"/>
      <c r="NE137" s="27"/>
      <c r="NF137" s="27"/>
      <c r="NG137" s="27"/>
      <c r="NH137" s="27"/>
      <c r="NI137" s="27"/>
      <c r="NJ137" s="27"/>
      <c r="NK137" s="27"/>
      <c r="NL137" s="27"/>
      <c r="NM137" s="27"/>
      <c r="NN137" s="27"/>
      <c r="NO137" s="27"/>
      <c r="NP137" s="27"/>
      <c r="NQ137" s="27"/>
      <c r="NR137" s="27"/>
      <c r="NS137" s="27"/>
      <c r="NT137" s="27"/>
      <c r="NU137" s="27"/>
      <c r="NV137" s="27"/>
      <c r="NW137" s="27"/>
      <c r="NX137" s="27"/>
      <c r="NY137" s="27"/>
      <c r="NZ137" s="27"/>
      <c r="OA137" s="27"/>
      <c r="OB137" s="27"/>
      <c r="OC137" s="27"/>
      <c r="OD137" s="27"/>
      <c r="OE137" s="27"/>
      <c r="OF137" s="27"/>
      <c r="OG137" s="27"/>
      <c r="OH137" s="27"/>
      <c r="OI137" s="27"/>
      <c r="OJ137" s="27"/>
      <c r="OK137" s="27"/>
      <c r="OL137" s="27"/>
      <c r="OM137" s="27"/>
      <c r="ON137" s="27"/>
      <c r="OO137" s="27"/>
      <c r="OP137" s="27"/>
      <c r="OQ137" s="27"/>
      <c r="OR137" s="27"/>
      <c r="OS137" s="27"/>
      <c r="OT137" s="27"/>
      <c r="OU137" s="27"/>
      <c r="OV137" s="27"/>
      <c r="OW137" s="27"/>
      <c r="OX137" s="27"/>
      <c r="OY137" s="27"/>
      <c r="OZ137" s="27"/>
      <c r="PA137" s="27"/>
      <c r="PB137" s="27"/>
      <c r="PC137" s="27"/>
      <c r="PD137" s="27"/>
      <c r="PE137" s="27"/>
      <c r="PF137" s="27"/>
      <c r="PG137" s="27"/>
      <c r="PH137" s="27"/>
      <c r="PI137" s="27"/>
      <c r="PJ137" s="27"/>
      <c r="PK137" s="27"/>
      <c r="PL137" s="27"/>
      <c r="PM137" s="27"/>
      <c r="PN137" s="27"/>
      <c r="PO137" s="27"/>
      <c r="PP137" s="27"/>
      <c r="PQ137" s="27"/>
      <c r="PR137" s="27"/>
      <c r="PS137" s="27"/>
      <c r="PT137" s="27"/>
      <c r="PU137" s="27"/>
      <c r="PV137" s="27"/>
      <c r="PW137" s="27"/>
      <c r="PX137" s="27"/>
      <c r="PY137" s="27"/>
      <c r="PZ137" s="27"/>
      <c r="QA137" s="27"/>
      <c r="QB137" s="27"/>
      <c r="QC137" s="27"/>
      <c r="QD137" s="27"/>
      <c r="QE137" s="27"/>
      <c r="QF137" s="27"/>
      <c r="QG137" s="27"/>
      <c r="QH137" s="27"/>
      <c r="QI137" s="27"/>
      <c r="QJ137" s="27"/>
      <c r="QK137" s="27"/>
      <c r="QL137" s="27"/>
      <c r="QM137" s="27"/>
      <c r="QN137" s="27"/>
      <c r="QO137" s="27"/>
      <c r="QP137" s="27"/>
      <c r="QQ137" s="27"/>
      <c r="QR137" s="27"/>
      <c r="QS137" s="27"/>
      <c r="QT137" s="27"/>
      <c r="QU137" s="27"/>
      <c r="QV137" s="27"/>
      <c r="QW137" s="27"/>
      <c r="QX137" s="27"/>
      <c r="QY137" s="27"/>
      <c r="QZ137" s="27"/>
      <c r="RA137" s="27"/>
      <c r="RB137" s="27"/>
      <c r="RC137" s="27"/>
      <c r="RD137" s="27"/>
      <c r="RE137" s="27"/>
      <c r="RF137" s="27"/>
      <c r="RG137" s="27"/>
      <c r="RH137" s="27"/>
      <c r="RI137" s="27"/>
      <c r="RJ137" s="27"/>
      <c r="RK137" s="27"/>
      <c r="RL137" s="27"/>
      <c r="RM137" s="27"/>
      <c r="RN137" s="27"/>
      <c r="RO137" s="27"/>
      <c r="RP137" s="27"/>
      <c r="RQ137" s="27"/>
      <c r="RR137" s="27"/>
      <c r="RS137" s="27"/>
      <c r="RT137" s="27"/>
      <c r="RU137" s="27"/>
      <c r="RV137" s="27"/>
      <c r="RW137" s="27"/>
      <c r="RX137" s="27"/>
      <c r="RY137" s="27"/>
      <c r="RZ137" s="27"/>
      <c r="SA137" s="27"/>
      <c r="SB137" s="27"/>
      <c r="SC137" s="27"/>
      <c r="SD137" s="27"/>
      <c r="SE137" s="27"/>
      <c r="SF137" s="27"/>
      <c r="SG137" s="27"/>
      <c r="SH137" s="27"/>
      <c r="SI137" s="27"/>
      <c r="SJ137" s="27"/>
      <c r="SK137" s="27"/>
      <c r="SL137" s="27"/>
      <c r="SM137" s="27"/>
      <c r="SN137" s="27"/>
    </row>
    <row r="138" spans="1:508" s="24" customFormat="1" ht="33.75" customHeight="1" x14ac:dyDescent="0.25">
      <c r="A138" s="90" t="s">
        <v>168</v>
      </c>
      <c r="B138" s="90"/>
      <c r="C138" s="90"/>
      <c r="D138" s="13" t="s">
        <v>456</v>
      </c>
      <c r="E138" s="201">
        <f>E139</f>
        <v>123902127</v>
      </c>
      <c r="F138" s="80">
        <f t="shared" ref="F138:W138" si="42">F139</f>
        <v>4649300</v>
      </c>
      <c r="G138" s="80">
        <f t="shared" si="42"/>
        <v>205000</v>
      </c>
      <c r="H138" s="201">
        <f t="shared" si="42"/>
        <v>25031229.629999999</v>
      </c>
      <c r="I138" s="201">
        <f t="shared" si="42"/>
        <v>1056433.06</v>
      </c>
      <c r="J138" s="201">
        <f t="shared" si="42"/>
        <v>39146.29</v>
      </c>
      <c r="K138" s="186">
        <f t="shared" si="39"/>
        <v>20.202421246569884</v>
      </c>
      <c r="L138" s="201">
        <f t="shared" si="42"/>
        <v>223474977</v>
      </c>
      <c r="M138" s="80">
        <f t="shared" si="42"/>
        <v>219274977</v>
      </c>
      <c r="N138" s="80">
        <f t="shared" si="42"/>
        <v>0</v>
      </c>
      <c r="O138" s="80">
        <f t="shared" si="42"/>
        <v>0</v>
      </c>
      <c r="P138" s="80">
        <f t="shared" si="42"/>
        <v>0</v>
      </c>
      <c r="Q138" s="80">
        <f t="shared" si="42"/>
        <v>223474977</v>
      </c>
      <c r="R138" s="201">
        <f t="shared" si="42"/>
        <v>1921705</v>
      </c>
      <c r="S138" s="201">
        <f t="shared" si="42"/>
        <v>176590</v>
      </c>
      <c r="T138" s="201">
        <f t="shared" si="42"/>
        <v>1745115</v>
      </c>
      <c r="U138" s="201">
        <f t="shared" si="42"/>
        <v>0</v>
      </c>
      <c r="V138" s="201">
        <f t="shared" si="42"/>
        <v>0</v>
      </c>
      <c r="W138" s="201">
        <f t="shared" si="42"/>
        <v>176590</v>
      </c>
      <c r="X138" s="137">
        <f t="shared" si="40"/>
        <v>0.85991954258037573</v>
      </c>
      <c r="Y138" s="201">
        <f t="shared" si="41"/>
        <v>26952934.629999999</v>
      </c>
      <c r="Z138" s="231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  <c r="IT138" s="29"/>
      <c r="IU138" s="29"/>
      <c r="IV138" s="29"/>
      <c r="IW138" s="29"/>
      <c r="IX138" s="29"/>
      <c r="IY138" s="29"/>
      <c r="IZ138" s="29"/>
      <c r="JA138" s="29"/>
      <c r="JB138" s="29"/>
      <c r="JC138" s="29"/>
      <c r="JD138" s="29"/>
      <c r="JE138" s="29"/>
      <c r="JF138" s="29"/>
      <c r="JG138" s="29"/>
      <c r="JH138" s="29"/>
      <c r="JI138" s="29"/>
      <c r="JJ138" s="29"/>
      <c r="JK138" s="29"/>
      <c r="JL138" s="29"/>
      <c r="JM138" s="29"/>
      <c r="JN138" s="29"/>
      <c r="JO138" s="29"/>
      <c r="JP138" s="29"/>
      <c r="JQ138" s="29"/>
      <c r="JR138" s="29"/>
      <c r="JS138" s="29"/>
      <c r="JT138" s="29"/>
      <c r="JU138" s="29"/>
      <c r="JV138" s="29"/>
      <c r="JW138" s="29"/>
      <c r="JX138" s="29"/>
      <c r="JY138" s="29"/>
      <c r="JZ138" s="29"/>
      <c r="KA138" s="29"/>
      <c r="KB138" s="29"/>
      <c r="KC138" s="29"/>
      <c r="KD138" s="29"/>
      <c r="KE138" s="29"/>
      <c r="KF138" s="29"/>
      <c r="KG138" s="29"/>
      <c r="KH138" s="29"/>
      <c r="KI138" s="29"/>
      <c r="KJ138" s="29"/>
      <c r="KK138" s="29"/>
      <c r="KL138" s="29"/>
      <c r="KM138" s="29"/>
      <c r="KN138" s="29"/>
      <c r="KO138" s="29"/>
      <c r="KP138" s="29"/>
      <c r="KQ138" s="29"/>
      <c r="KR138" s="29"/>
      <c r="KS138" s="29"/>
      <c r="KT138" s="29"/>
      <c r="KU138" s="29"/>
      <c r="KV138" s="29"/>
      <c r="KW138" s="29"/>
      <c r="KX138" s="29"/>
      <c r="KY138" s="29"/>
      <c r="KZ138" s="29"/>
      <c r="LA138" s="29"/>
      <c r="LB138" s="29"/>
      <c r="LC138" s="29"/>
      <c r="LD138" s="29"/>
      <c r="LE138" s="29"/>
      <c r="LF138" s="29"/>
      <c r="LG138" s="29"/>
      <c r="LH138" s="29"/>
      <c r="LI138" s="29"/>
      <c r="LJ138" s="29"/>
      <c r="LK138" s="29"/>
      <c r="LL138" s="29"/>
      <c r="LM138" s="29"/>
      <c r="LN138" s="29"/>
      <c r="LO138" s="29"/>
      <c r="LP138" s="29"/>
      <c r="LQ138" s="29"/>
      <c r="LR138" s="29"/>
      <c r="LS138" s="29"/>
      <c r="LT138" s="29"/>
      <c r="LU138" s="29"/>
      <c r="LV138" s="29"/>
      <c r="LW138" s="29"/>
      <c r="LX138" s="29"/>
      <c r="LY138" s="29"/>
      <c r="LZ138" s="29"/>
      <c r="MA138" s="29"/>
      <c r="MB138" s="29"/>
      <c r="MC138" s="29"/>
      <c r="MD138" s="29"/>
      <c r="ME138" s="29"/>
      <c r="MF138" s="29"/>
      <c r="MG138" s="29"/>
      <c r="MH138" s="29"/>
      <c r="MI138" s="29"/>
      <c r="MJ138" s="29"/>
      <c r="MK138" s="29"/>
      <c r="ML138" s="29"/>
      <c r="MM138" s="29"/>
      <c r="MN138" s="29"/>
      <c r="MO138" s="29"/>
      <c r="MP138" s="29"/>
      <c r="MQ138" s="29"/>
      <c r="MR138" s="29"/>
      <c r="MS138" s="29"/>
      <c r="MT138" s="29"/>
      <c r="MU138" s="29"/>
      <c r="MV138" s="29"/>
      <c r="MW138" s="29"/>
      <c r="MX138" s="29"/>
      <c r="MY138" s="29"/>
      <c r="MZ138" s="29"/>
      <c r="NA138" s="29"/>
      <c r="NB138" s="29"/>
      <c r="NC138" s="29"/>
      <c r="ND138" s="29"/>
      <c r="NE138" s="29"/>
      <c r="NF138" s="29"/>
      <c r="NG138" s="29"/>
      <c r="NH138" s="29"/>
      <c r="NI138" s="29"/>
      <c r="NJ138" s="29"/>
      <c r="NK138" s="29"/>
      <c r="NL138" s="29"/>
      <c r="NM138" s="29"/>
      <c r="NN138" s="29"/>
      <c r="NO138" s="29"/>
      <c r="NP138" s="29"/>
      <c r="NQ138" s="29"/>
      <c r="NR138" s="29"/>
      <c r="NS138" s="29"/>
      <c r="NT138" s="29"/>
      <c r="NU138" s="29"/>
      <c r="NV138" s="29"/>
      <c r="NW138" s="29"/>
      <c r="NX138" s="29"/>
      <c r="NY138" s="29"/>
      <c r="NZ138" s="29"/>
      <c r="OA138" s="29"/>
      <c r="OB138" s="29"/>
      <c r="OC138" s="29"/>
      <c r="OD138" s="29"/>
      <c r="OE138" s="29"/>
      <c r="OF138" s="29"/>
      <c r="OG138" s="29"/>
      <c r="OH138" s="29"/>
      <c r="OI138" s="29"/>
      <c r="OJ138" s="29"/>
      <c r="OK138" s="29"/>
      <c r="OL138" s="29"/>
      <c r="OM138" s="29"/>
      <c r="ON138" s="29"/>
      <c r="OO138" s="29"/>
      <c r="OP138" s="29"/>
      <c r="OQ138" s="29"/>
      <c r="OR138" s="29"/>
      <c r="OS138" s="29"/>
      <c r="OT138" s="29"/>
      <c r="OU138" s="29"/>
      <c r="OV138" s="29"/>
      <c r="OW138" s="29"/>
      <c r="OX138" s="29"/>
      <c r="OY138" s="29"/>
      <c r="OZ138" s="29"/>
      <c r="PA138" s="29"/>
      <c r="PB138" s="29"/>
      <c r="PC138" s="29"/>
      <c r="PD138" s="29"/>
      <c r="PE138" s="29"/>
      <c r="PF138" s="29"/>
      <c r="PG138" s="29"/>
      <c r="PH138" s="29"/>
      <c r="PI138" s="29"/>
      <c r="PJ138" s="29"/>
      <c r="PK138" s="29"/>
      <c r="PL138" s="29"/>
      <c r="PM138" s="29"/>
      <c r="PN138" s="29"/>
      <c r="PO138" s="29"/>
      <c r="PP138" s="29"/>
      <c r="PQ138" s="29"/>
      <c r="PR138" s="29"/>
      <c r="PS138" s="29"/>
      <c r="PT138" s="29"/>
      <c r="PU138" s="29"/>
      <c r="PV138" s="29"/>
      <c r="PW138" s="29"/>
      <c r="PX138" s="29"/>
      <c r="PY138" s="29"/>
      <c r="PZ138" s="29"/>
      <c r="QA138" s="29"/>
      <c r="QB138" s="29"/>
      <c r="QC138" s="29"/>
      <c r="QD138" s="29"/>
      <c r="QE138" s="29"/>
      <c r="QF138" s="29"/>
      <c r="QG138" s="29"/>
      <c r="QH138" s="29"/>
      <c r="QI138" s="29"/>
      <c r="QJ138" s="29"/>
      <c r="QK138" s="29"/>
      <c r="QL138" s="29"/>
      <c r="QM138" s="29"/>
      <c r="QN138" s="29"/>
      <c r="QO138" s="29"/>
      <c r="QP138" s="29"/>
      <c r="QQ138" s="29"/>
      <c r="QR138" s="29"/>
      <c r="QS138" s="29"/>
      <c r="QT138" s="29"/>
      <c r="QU138" s="29"/>
      <c r="QV138" s="29"/>
      <c r="QW138" s="29"/>
      <c r="QX138" s="29"/>
      <c r="QY138" s="29"/>
      <c r="QZ138" s="29"/>
      <c r="RA138" s="29"/>
      <c r="RB138" s="29"/>
      <c r="RC138" s="29"/>
      <c r="RD138" s="29"/>
      <c r="RE138" s="29"/>
      <c r="RF138" s="29"/>
      <c r="RG138" s="29"/>
      <c r="RH138" s="29"/>
      <c r="RI138" s="29"/>
      <c r="RJ138" s="29"/>
      <c r="RK138" s="29"/>
      <c r="RL138" s="29"/>
      <c r="RM138" s="29"/>
      <c r="RN138" s="29"/>
      <c r="RO138" s="29"/>
      <c r="RP138" s="29"/>
      <c r="RQ138" s="29"/>
      <c r="RR138" s="29"/>
      <c r="RS138" s="29"/>
      <c r="RT138" s="29"/>
      <c r="RU138" s="29"/>
      <c r="RV138" s="29"/>
      <c r="RW138" s="29"/>
      <c r="RX138" s="29"/>
      <c r="RY138" s="29"/>
      <c r="RZ138" s="29"/>
      <c r="SA138" s="29"/>
      <c r="SB138" s="29"/>
      <c r="SC138" s="29"/>
      <c r="SD138" s="29"/>
      <c r="SE138" s="29"/>
      <c r="SF138" s="29"/>
      <c r="SG138" s="29"/>
      <c r="SH138" s="29"/>
      <c r="SI138" s="29"/>
      <c r="SJ138" s="29"/>
      <c r="SK138" s="29"/>
      <c r="SL138" s="29"/>
      <c r="SM138" s="29"/>
      <c r="SN138" s="29"/>
    </row>
    <row r="139" spans="1:508" s="31" customFormat="1" ht="33" customHeight="1" x14ac:dyDescent="0.25">
      <c r="A139" s="81" t="s">
        <v>169</v>
      </c>
      <c r="B139" s="81"/>
      <c r="C139" s="81"/>
      <c r="D139" s="121" t="s">
        <v>671</v>
      </c>
      <c r="E139" s="202">
        <f t="shared" ref="E139:J139" si="43">E149+E150+E156+E159+E161+E163+E166+E167+E168+E170+E171+E173+E175+E177+E155+E158+E176</f>
        <v>123902127</v>
      </c>
      <c r="F139" s="82">
        <f t="shared" si="43"/>
        <v>4649300</v>
      </c>
      <c r="G139" s="82">
        <f t="shared" si="43"/>
        <v>205000</v>
      </c>
      <c r="H139" s="202">
        <f t="shared" si="43"/>
        <v>25031229.629999999</v>
      </c>
      <c r="I139" s="202">
        <f t="shared" si="43"/>
        <v>1056433.06</v>
      </c>
      <c r="J139" s="202">
        <f t="shared" si="43"/>
        <v>39146.29</v>
      </c>
      <c r="K139" s="187">
        <f t="shared" si="39"/>
        <v>20.202421246569884</v>
      </c>
      <c r="L139" s="202">
        <f t="shared" ref="L139:W139" si="44">L149+L150+L156+L159+L161+L163+L166+L167+L168+L170+L171+L173+L175+L177+L155+L158+L176</f>
        <v>223474977</v>
      </c>
      <c r="M139" s="82">
        <f t="shared" si="44"/>
        <v>219274977</v>
      </c>
      <c r="N139" s="82">
        <f t="shared" si="44"/>
        <v>0</v>
      </c>
      <c r="O139" s="82">
        <f t="shared" si="44"/>
        <v>0</v>
      </c>
      <c r="P139" s="82">
        <f t="shared" si="44"/>
        <v>0</v>
      </c>
      <c r="Q139" s="82">
        <f t="shared" si="44"/>
        <v>223474977</v>
      </c>
      <c r="R139" s="202">
        <f t="shared" si="44"/>
        <v>1921705</v>
      </c>
      <c r="S139" s="202">
        <f t="shared" si="44"/>
        <v>176590</v>
      </c>
      <c r="T139" s="202">
        <f t="shared" si="44"/>
        <v>1745115</v>
      </c>
      <c r="U139" s="202">
        <f t="shared" si="44"/>
        <v>0</v>
      </c>
      <c r="V139" s="202">
        <f t="shared" si="44"/>
        <v>0</v>
      </c>
      <c r="W139" s="202">
        <f t="shared" si="44"/>
        <v>176590</v>
      </c>
      <c r="X139" s="158">
        <f>R139/L139*100</f>
        <v>0.85991954258037573</v>
      </c>
      <c r="Y139" s="202">
        <f t="shared" si="41"/>
        <v>26952934.629999999</v>
      </c>
      <c r="Z139" s="231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  <c r="IX139" s="30"/>
      <c r="IY139" s="30"/>
      <c r="IZ139" s="30"/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30"/>
      <c r="KG139" s="30"/>
      <c r="KH139" s="30"/>
      <c r="KI139" s="30"/>
      <c r="KJ139" s="30"/>
      <c r="KK139" s="30"/>
      <c r="KL139" s="30"/>
      <c r="KM139" s="30"/>
      <c r="KN139" s="30"/>
      <c r="KO139" s="30"/>
      <c r="KP139" s="30"/>
      <c r="KQ139" s="30"/>
      <c r="KR139" s="30"/>
      <c r="KS139" s="30"/>
      <c r="KT139" s="30"/>
      <c r="KU139" s="30"/>
      <c r="KV139" s="30"/>
      <c r="KW139" s="30"/>
      <c r="KX139" s="30"/>
      <c r="KY139" s="30"/>
      <c r="KZ139" s="30"/>
      <c r="LA139" s="30"/>
      <c r="LB139" s="30"/>
      <c r="LC139" s="30"/>
      <c r="LD139" s="30"/>
      <c r="LE139" s="30"/>
      <c r="LF139" s="30"/>
      <c r="LG139" s="30"/>
      <c r="LH139" s="30"/>
      <c r="LI139" s="30"/>
      <c r="LJ139" s="30"/>
      <c r="LK139" s="30"/>
      <c r="LL139" s="30"/>
      <c r="LM139" s="30"/>
      <c r="LN139" s="30"/>
      <c r="LO139" s="30"/>
      <c r="LP139" s="30"/>
      <c r="LQ139" s="30"/>
      <c r="LR139" s="30"/>
      <c r="LS139" s="30"/>
      <c r="LT139" s="30"/>
      <c r="LU139" s="30"/>
      <c r="LV139" s="30"/>
      <c r="LW139" s="30"/>
      <c r="LX139" s="30"/>
      <c r="LY139" s="30"/>
      <c r="LZ139" s="30"/>
      <c r="MA139" s="30"/>
      <c r="MB139" s="30"/>
      <c r="MC139" s="30"/>
      <c r="MD139" s="30"/>
      <c r="ME139" s="30"/>
      <c r="MF139" s="30"/>
      <c r="MG139" s="30"/>
      <c r="MH139" s="30"/>
      <c r="MI139" s="30"/>
      <c r="MJ139" s="30"/>
      <c r="MK139" s="30"/>
      <c r="ML139" s="30"/>
      <c r="MM139" s="30"/>
      <c r="MN139" s="30"/>
      <c r="MO139" s="30"/>
      <c r="MP139" s="30"/>
      <c r="MQ139" s="30"/>
      <c r="MR139" s="30"/>
      <c r="MS139" s="30"/>
      <c r="MT139" s="30"/>
      <c r="MU139" s="30"/>
      <c r="MV139" s="30"/>
      <c r="MW139" s="30"/>
      <c r="MX139" s="30"/>
      <c r="MY139" s="30"/>
      <c r="MZ139" s="30"/>
      <c r="NA139" s="30"/>
      <c r="NB139" s="30"/>
      <c r="NC139" s="30"/>
      <c r="ND139" s="30"/>
      <c r="NE139" s="30"/>
      <c r="NF139" s="30"/>
      <c r="NG139" s="30"/>
      <c r="NH139" s="30"/>
      <c r="NI139" s="30"/>
      <c r="NJ139" s="30"/>
      <c r="NK139" s="30"/>
      <c r="NL139" s="30"/>
      <c r="NM139" s="30"/>
      <c r="NN139" s="30"/>
      <c r="NO139" s="30"/>
      <c r="NP139" s="30"/>
      <c r="NQ139" s="30"/>
      <c r="NR139" s="30"/>
      <c r="NS139" s="30"/>
      <c r="NT139" s="30"/>
      <c r="NU139" s="30"/>
      <c r="NV139" s="30"/>
      <c r="NW139" s="30"/>
      <c r="NX139" s="30"/>
      <c r="NY139" s="30"/>
      <c r="NZ139" s="30"/>
      <c r="OA139" s="30"/>
      <c r="OB139" s="30"/>
      <c r="OC139" s="30"/>
      <c r="OD139" s="30"/>
      <c r="OE139" s="30"/>
      <c r="OF139" s="30"/>
      <c r="OG139" s="30"/>
      <c r="OH139" s="30"/>
      <c r="OI139" s="30"/>
      <c r="OJ139" s="30"/>
      <c r="OK139" s="30"/>
      <c r="OL139" s="30"/>
      <c r="OM139" s="30"/>
      <c r="ON139" s="30"/>
      <c r="OO139" s="30"/>
      <c r="OP139" s="30"/>
      <c r="OQ139" s="30"/>
      <c r="OR139" s="30"/>
      <c r="OS139" s="30"/>
      <c r="OT139" s="30"/>
      <c r="OU139" s="30"/>
      <c r="OV139" s="30"/>
      <c r="OW139" s="30"/>
      <c r="OX139" s="30"/>
      <c r="OY139" s="30"/>
      <c r="OZ139" s="30"/>
      <c r="PA139" s="30"/>
      <c r="PB139" s="30"/>
      <c r="PC139" s="30"/>
      <c r="PD139" s="30"/>
      <c r="PE139" s="30"/>
      <c r="PF139" s="30"/>
      <c r="PG139" s="30"/>
      <c r="PH139" s="30"/>
      <c r="PI139" s="30"/>
      <c r="PJ139" s="30"/>
      <c r="PK139" s="30"/>
      <c r="PL139" s="30"/>
      <c r="PM139" s="30"/>
      <c r="PN139" s="30"/>
      <c r="PO139" s="30"/>
      <c r="PP139" s="30"/>
      <c r="PQ139" s="30"/>
      <c r="PR139" s="30"/>
      <c r="PS139" s="30"/>
      <c r="PT139" s="30"/>
      <c r="PU139" s="30"/>
      <c r="PV139" s="30"/>
      <c r="PW139" s="30"/>
      <c r="PX139" s="30"/>
      <c r="PY139" s="30"/>
      <c r="PZ139" s="30"/>
      <c r="QA139" s="30"/>
      <c r="QB139" s="30"/>
      <c r="QC139" s="30"/>
      <c r="QD139" s="30"/>
      <c r="QE139" s="30"/>
      <c r="QF139" s="30"/>
      <c r="QG139" s="30"/>
      <c r="QH139" s="30"/>
      <c r="QI139" s="30"/>
      <c r="QJ139" s="30"/>
      <c r="QK139" s="30"/>
      <c r="QL139" s="30"/>
      <c r="QM139" s="30"/>
      <c r="QN139" s="30"/>
      <c r="QO139" s="30"/>
      <c r="QP139" s="30"/>
      <c r="QQ139" s="30"/>
      <c r="QR139" s="30"/>
      <c r="QS139" s="30"/>
      <c r="QT139" s="30"/>
      <c r="QU139" s="30"/>
      <c r="QV139" s="30"/>
      <c r="QW139" s="30"/>
      <c r="QX139" s="30"/>
      <c r="QY139" s="30"/>
      <c r="QZ139" s="30"/>
      <c r="RA139" s="30"/>
      <c r="RB139" s="30"/>
      <c r="RC139" s="30"/>
      <c r="RD139" s="30"/>
      <c r="RE139" s="30"/>
      <c r="RF139" s="30"/>
      <c r="RG139" s="30"/>
      <c r="RH139" s="30"/>
      <c r="RI139" s="30"/>
      <c r="RJ139" s="30"/>
      <c r="RK139" s="30"/>
      <c r="RL139" s="30"/>
      <c r="RM139" s="30"/>
      <c r="RN139" s="30"/>
      <c r="RO139" s="30"/>
      <c r="RP139" s="30"/>
      <c r="RQ139" s="30"/>
      <c r="RR139" s="30"/>
      <c r="RS139" s="30"/>
      <c r="RT139" s="30"/>
      <c r="RU139" s="30"/>
      <c r="RV139" s="30"/>
      <c r="RW139" s="30"/>
      <c r="RX139" s="30"/>
      <c r="RY139" s="30"/>
      <c r="RZ139" s="30"/>
      <c r="SA139" s="30"/>
      <c r="SB139" s="30"/>
      <c r="SC139" s="30"/>
      <c r="SD139" s="30"/>
      <c r="SE139" s="30"/>
      <c r="SF139" s="30"/>
      <c r="SG139" s="30"/>
      <c r="SH139" s="30"/>
      <c r="SI139" s="30"/>
      <c r="SJ139" s="30"/>
      <c r="SK139" s="30"/>
      <c r="SL139" s="30"/>
      <c r="SM139" s="30"/>
      <c r="SN139" s="30"/>
    </row>
    <row r="140" spans="1:508" s="31" customFormat="1" ht="31.5" hidden="1" customHeight="1" x14ac:dyDescent="0.25">
      <c r="A140" s="81"/>
      <c r="B140" s="81"/>
      <c r="C140" s="81"/>
      <c r="D140" s="121" t="s">
        <v>387</v>
      </c>
      <c r="E140" s="202">
        <f>E151+E157+E160</f>
        <v>0</v>
      </c>
      <c r="F140" s="82">
        <f t="shared" ref="F140:W140" si="45">F151+F157+F160</f>
        <v>0</v>
      </c>
      <c r="G140" s="82">
        <f t="shared" si="45"/>
        <v>0</v>
      </c>
      <c r="H140" s="202">
        <f t="shared" si="45"/>
        <v>0</v>
      </c>
      <c r="I140" s="202">
        <f t="shared" si="45"/>
        <v>0</v>
      </c>
      <c r="J140" s="202">
        <f t="shared" si="45"/>
        <v>0</v>
      </c>
      <c r="K140" s="187" t="e">
        <f t="shared" si="39"/>
        <v>#DIV/0!</v>
      </c>
      <c r="L140" s="202">
        <f t="shared" si="45"/>
        <v>0</v>
      </c>
      <c r="M140" s="82">
        <f t="shared" si="45"/>
        <v>0</v>
      </c>
      <c r="N140" s="82">
        <f t="shared" si="45"/>
        <v>0</v>
      </c>
      <c r="O140" s="82">
        <f t="shared" si="45"/>
        <v>0</v>
      </c>
      <c r="P140" s="82">
        <f t="shared" si="45"/>
        <v>0</v>
      </c>
      <c r="Q140" s="82">
        <f t="shared" si="45"/>
        <v>0</v>
      </c>
      <c r="R140" s="202">
        <f t="shared" si="45"/>
        <v>0</v>
      </c>
      <c r="S140" s="202">
        <f t="shared" si="45"/>
        <v>0</v>
      </c>
      <c r="T140" s="202">
        <f t="shared" si="45"/>
        <v>0</v>
      </c>
      <c r="U140" s="202">
        <f t="shared" si="45"/>
        <v>0</v>
      </c>
      <c r="V140" s="202">
        <f t="shared" si="45"/>
        <v>0</v>
      </c>
      <c r="W140" s="202">
        <f t="shared" si="45"/>
        <v>0</v>
      </c>
      <c r="X140" s="158" t="e">
        <f t="shared" ref="X140:X165" si="46">R140/L140*100</f>
        <v>#DIV/0!</v>
      </c>
      <c r="Y140" s="202">
        <f t="shared" si="41"/>
        <v>0</v>
      </c>
      <c r="Z140" s="231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30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30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30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  <c r="NO140" s="30"/>
      <c r="NP140" s="30"/>
      <c r="NQ140" s="30"/>
      <c r="NR140" s="30"/>
      <c r="NS140" s="30"/>
      <c r="NT140" s="30"/>
      <c r="NU140" s="30"/>
      <c r="NV140" s="30"/>
      <c r="NW140" s="30"/>
      <c r="NX140" s="30"/>
      <c r="NY140" s="30"/>
      <c r="NZ140" s="30"/>
      <c r="OA140" s="30"/>
      <c r="OB140" s="30"/>
      <c r="OC140" s="30"/>
      <c r="OD140" s="30"/>
      <c r="OE140" s="30"/>
      <c r="OF140" s="30"/>
      <c r="OG140" s="30"/>
      <c r="OH140" s="30"/>
      <c r="OI140" s="30"/>
      <c r="OJ140" s="30"/>
      <c r="OK140" s="30"/>
      <c r="OL140" s="30"/>
      <c r="OM140" s="30"/>
      <c r="ON140" s="30"/>
      <c r="OO140" s="30"/>
      <c r="OP140" s="30"/>
      <c r="OQ140" s="30"/>
      <c r="OR140" s="30"/>
      <c r="OS140" s="30"/>
      <c r="OT140" s="30"/>
      <c r="OU140" s="30"/>
      <c r="OV140" s="30"/>
      <c r="OW140" s="30"/>
      <c r="OX140" s="30"/>
      <c r="OY140" s="30"/>
      <c r="OZ140" s="30"/>
      <c r="PA140" s="30"/>
      <c r="PB140" s="30"/>
      <c r="PC140" s="30"/>
      <c r="PD140" s="30"/>
      <c r="PE140" s="30"/>
      <c r="PF140" s="30"/>
      <c r="PG140" s="30"/>
      <c r="PH140" s="30"/>
      <c r="PI140" s="30"/>
      <c r="PJ140" s="30"/>
      <c r="PK140" s="30"/>
      <c r="PL140" s="30"/>
      <c r="PM140" s="30"/>
      <c r="PN140" s="30"/>
      <c r="PO140" s="30"/>
      <c r="PP140" s="30"/>
      <c r="PQ140" s="30"/>
      <c r="PR140" s="30"/>
      <c r="PS140" s="30"/>
      <c r="PT140" s="30"/>
      <c r="PU140" s="30"/>
      <c r="PV140" s="30"/>
      <c r="PW140" s="30"/>
      <c r="PX140" s="30"/>
      <c r="PY140" s="30"/>
      <c r="PZ140" s="30"/>
      <c r="QA140" s="30"/>
      <c r="QB140" s="30"/>
      <c r="QC140" s="30"/>
      <c r="QD140" s="30"/>
      <c r="QE140" s="30"/>
      <c r="QF140" s="30"/>
      <c r="QG140" s="30"/>
      <c r="QH140" s="30"/>
      <c r="QI140" s="30"/>
      <c r="QJ140" s="30"/>
      <c r="QK140" s="30"/>
      <c r="QL140" s="30"/>
      <c r="QM140" s="30"/>
      <c r="QN140" s="30"/>
      <c r="QO140" s="30"/>
      <c r="QP140" s="30"/>
      <c r="QQ140" s="30"/>
      <c r="QR140" s="30"/>
      <c r="QS140" s="30"/>
      <c r="QT140" s="30"/>
      <c r="QU140" s="30"/>
      <c r="QV140" s="30"/>
      <c r="QW140" s="30"/>
      <c r="QX140" s="30"/>
      <c r="QY140" s="30"/>
      <c r="QZ140" s="30"/>
      <c r="RA140" s="30"/>
      <c r="RB140" s="30"/>
      <c r="RC140" s="30"/>
      <c r="RD140" s="30"/>
      <c r="RE140" s="30"/>
      <c r="RF140" s="30"/>
      <c r="RG140" s="30"/>
      <c r="RH140" s="30"/>
      <c r="RI140" s="30"/>
      <c r="RJ140" s="30"/>
      <c r="RK140" s="30"/>
      <c r="RL140" s="30"/>
      <c r="RM140" s="30"/>
      <c r="RN140" s="30"/>
      <c r="RO140" s="30"/>
      <c r="RP140" s="30"/>
      <c r="RQ140" s="30"/>
      <c r="RR140" s="30"/>
      <c r="RS140" s="30"/>
      <c r="RT140" s="30"/>
      <c r="RU140" s="30"/>
      <c r="RV140" s="30"/>
      <c r="RW140" s="30"/>
      <c r="RX140" s="30"/>
      <c r="RY140" s="30"/>
      <c r="RZ140" s="30"/>
      <c r="SA140" s="30"/>
      <c r="SB140" s="30"/>
      <c r="SC140" s="30"/>
      <c r="SD140" s="30"/>
      <c r="SE140" s="30"/>
      <c r="SF140" s="30"/>
      <c r="SG140" s="30"/>
      <c r="SH140" s="30"/>
      <c r="SI140" s="30"/>
      <c r="SJ140" s="30"/>
      <c r="SK140" s="30"/>
      <c r="SL140" s="30"/>
      <c r="SM140" s="30"/>
      <c r="SN140" s="30"/>
    </row>
    <row r="141" spans="1:508" s="31" customFormat="1" ht="63" hidden="1" customHeight="1" x14ac:dyDescent="0.25">
      <c r="A141" s="81"/>
      <c r="B141" s="81"/>
      <c r="C141" s="81"/>
      <c r="D141" s="121" t="s">
        <v>385</v>
      </c>
      <c r="E141" s="202">
        <f>E172</f>
        <v>0</v>
      </c>
      <c r="F141" s="82">
        <f t="shared" ref="F141:J141" si="47">F172</f>
        <v>0</v>
      </c>
      <c r="G141" s="82">
        <f t="shared" si="47"/>
        <v>0</v>
      </c>
      <c r="H141" s="202">
        <f t="shared" si="47"/>
        <v>0</v>
      </c>
      <c r="I141" s="202">
        <f t="shared" si="47"/>
        <v>0</v>
      </c>
      <c r="J141" s="202">
        <f t="shared" si="47"/>
        <v>0</v>
      </c>
      <c r="K141" s="187" t="e">
        <f t="shared" si="39"/>
        <v>#DIV/0!</v>
      </c>
      <c r="L141" s="202">
        <f>L172</f>
        <v>0</v>
      </c>
      <c r="M141" s="82">
        <f t="shared" ref="M141:W141" si="48">M172</f>
        <v>0</v>
      </c>
      <c r="N141" s="82">
        <f t="shared" si="48"/>
        <v>0</v>
      </c>
      <c r="O141" s="82">
        <f t="shared" si="48"/>
        <v>0</v>
      </c>
      <c r="P141" s="82">
        <f t="shared" si="48"/>
        <v>0</v>
      </c>
      <c r="Q141" s="82">
        <f t="shared" si="48"/>
        <v>0</v>
      </c>
      <c r="R141" s="202">
        <f t="shared" si="48"/>
        <v>0</v>
      </c>
      <c r="S141" s="202">
        <f t="shared" si="48"/>
        <v>0</v>
      </c>
      <c r="T141" s="202">
        <f t="shared" si="48"/>
        <v>0</v>
      </c>
      <c r="U141" s="202">
        <f t="shared" si="48"/>
        <v>0</v>
      </c>
      <c r="V141" s="202">
        <f t="shared" si="48"/>
        <v>0</v>
      </c>
      <c r="W141" s="202">
        <f t="shared" si="48"/>
        <v>0</v>
      </c>
      <c r="X141" s="158" t="e">
        <f t="shared" si="46"/>
        <v>#DIV/0!</v>
      </c>
      <c r="Y141" s="202">
        <f t="shared" si="41"/>
        <v>0</v>
      </c>
      <c r="Z141" s="231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30"/>
      <c r="JA141" s="30"/>
      <c r="JB141" s="30"/>
      <c r="JC141" s="30"/>
      <c r="JD141" s="30"/>
      <c r="JE141" s="30"/>
      <c r="JF141" s="30"/>
      <c r="JG141" s="30"/>
      <c r="JH141" s="30"/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30"/>
      <c r="KG141" s="30"/>
      <c r="KH141" s="30"/>
      <c r="KI141" s="30"/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30"/>
      <c r="KU141" s="30"/>
      <c r="KV141" s="30"/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30"/>
      <c r="MW141" s="30"/>
      <c r="MX141" s="30"/>
      <c r="MY141" s="30"/>
      <c r="MZ141" s="30"/>
      <c r="NA141" s="30"/>
      <c r="NB141" s="30"/>
      <c r="NC141" s="30"/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0"/>
      <c r="NR141" s="30"/>
      <c r="NS141" s="30"/>
      <c r="NT141" s="30"/>
      <c r="NU141" s="30"/>
      <c r="NV141" s="30"/>
      <c r="NW141" s="30"/>
      <c r="NX141" s="30"/>
      <c r="NY141" s="30"/>
      <c r="NZ141" s="30"/>
      <c r="OA141" s="30"/>
      <c r="OB141" s="30"/>
      <c r="OC141" s="30"/>
      <c r="OD141" s="30"/>
      <c r="OE141" s="30"/>
      <c r="OF141" s="30"/>
      <c r="OG141" s="30"/>
      <c r="OH141" s="30"/>
      <c r="OI141" s="30"/>
      <c r="OJ141" s="30"/>
      <c r="OK141" s="30"/>
      <c r="OL141" s="30"/>
      <c r="OM141" s="30"/>
      <c r="ON141" s="30"/>
      <c r="OO141" s="30"/>
      <c r="OP141" s="30"/>
      <c r="OQ141" s="30"/>
      <c r="OR141" s="30"/>
      <c r="OS141" s="30"/>
      <c r="OT141" s="30"/>
      <c r="OU141" s="30"/>
      <c r="OV141" s="30"/>
      <c r="OW141" s="30"/>
      <c r="OX141" s="30"/>
      <c r="OY141" s="30"/>
      <c r="OZ141" s="30"/>
      <c r="PA141" s="30"/>
      <c r="PB141" s="30"/>
      <c r="PC141" s="30"/>
      <c r="PD141" s="30"/>
      <c r="PE141" s="30"/>
      <c r="PF141" s="30"/>
      <c r="PG141" s="30"/>
      <c r="PH141" s="30"/>
      <c r="PI141" s="30"/>
      <c r="PJ141" s="30"/>
      <c r="PK141" s="30"/>
      <c r="PL141" s="30"/>
      <c r="PM141" s="30"/>
      <c r="PN141" s="30"/>
      <c r="PO141" s="30"/>
      <c r="PP141" s="30"/>
      <c r="PQ141" s="30"/>
      <c r="PR141" s="30"/>
      <c r="PS141" s="30"/>
      <c r="PT141" s="30"/>
      <c r="PU141" s="30"/>
      <c r="PV141" s="30"/>
      <c r="PW141" s="30"/>
      <c r="PX141" s="30"/>
      <c r="PY141" s="30"/>
      <c r="PZ141" s="30"/>
      <c r="QA141" s="30"/>
      <c r="QB141" s="30"/>
      <c r="QC141" s="30"/>
      <c r="QD141" s="30"/>
      <c r="QE141" s="30"/>
      <c r="QF141" s="30"/>
      <c r="QG141" s="30"/>
      <c r="QH141" s="30"/>
      <c r="QI141" s="30"/>
      <c r="QJ141" s="30"/>
      <c r="QK141" s="30"/>
      <c r="QL141" s="30"/>
      <c r="QM141" s="30"/>
      <c r="QN141" s="30"/>
      <c r="QO141" s="30"/>
      <c r="QP141" s="30"/>
      <c r="QQ141" s="30"/>
      <c r="QR141" s="30"/>
      <c r="QS141" s="30"/>
      <c r="QT141" s="30"/>
      <c r="QU141" s="30"/>
      <c r="QV141" s="30"/>
      <c r="QW141" s="30"/>
      <c r="QX141" s="30"/>
      <c r="QY141" s="30"/>
      <c r="QZ141" s="30"/>
      <c r="RA141" s="30"/>
      <c r="RB141" s="30"/>
      <c r="RC141" s="30"/>
      <c r="RD141" s="30"/>
      <c r="RE141" s="30"/>
      <c r="RF141" s="30"/>
      <c r="RG141" s="30"/>
      <c r="RH141" s="30"/>
      <c r="RI141" s="30"/>
      <c r="RJ141" s="30"/>
      <c r="RK141" s="30"/>
      <c r="RL141" s="30"/>
      <c r="RM141" s="30"/>
      <c r="RN141" s="30"/>
      <c r="RO141" s="30"/>
      <c r="RP141" s="30"/>
      <c r="RQ141" s="30"/>
      <c r="RR141" s="30"/>
      <c r="RS141" s="30"/>
      <c r="RT141" s="30"/>
      <c r="RU141" s="30"/>
      <c r="RV141" s="30"/>
      <c r="RW141" s="30"/>
      <c r="RX141" s="30"/>
      <c r="RY141" s="30"/>
      <c r="RZ141" s="30"/>
      <c r="SA141" s="30"/>
      <c r="SB141" s="30"/>
      <c r="SC141" s="30"/>
      <c r="SD141" s="30"/>
      <c r="SE141" s="30"/>
      <c r="SF141" s="30"/>
      <c r="SG141" s="30"/>
      <c r="SH141" s="30"/>
      <c r="SI141" s="30"/>
      <c r="SJ141" s="30"/>
      <c r="SK141" s="30"/>
      <c r="SL141" s="30"/>
      <c r="SM141" s="30"/>
      <c r="SN141" s="30"/>
    </row>
    <row r="142" spans="1:508" s="31" customFormat="1" ht="47.25" hidden="1" customHeight="1" x14ac:dyDescent="0.25">
      <c r="A142" s="81"/>
      <c r="B142" s="81"/>
      <c r="C142" s="81"/>
      <c r="D142" s="121" t="s">
        <v>388</v>
      </c>
      <c r="E142" s="202">
        <f>E152+E164</f>
        <v>0</v>
      </c>
      <c r="F142" s="82">
        <f t="shared" ref="F142:W142" si="49">F152+F164</f>
        <v>0</v>
      </c>
      <c r="G142" s="82">
        <f t="shared" si="49"/>
        <v>0</v>
      </c>
      <c r="H142" s="202">
        <f t="shared" si="49"/>
        <v>0</v>
      </c>
      <c r="I142" s="202">
        <f t="shared" si="49"/>
        <v>0</v>
      </c>
      <c r="J142" s="202">
        <f t="shared" si="49"/>
        <v>0</v>
      </c>
      <c r="K142" s="187" t="e">
        <f t="shared" si="39"/>
        <v>#DIV/0!</v>
      </c>
      <c r="L142" s="202">
        <f t="shared" si="49"/>
        <v>0</v>
      </c>
      <c r="M142" s="82">
        <f t="shared" si="49"/>
        <v>0</v>
      </c>
      <c r="N142" s="82">
        <f t="shared" si="49"/>
        <v>0</v>
      </c>
      <c r="O142" s="82">
        <f t="shared" si="49"/>
        <v>0</v>
      </c>
      <c r="P142" s="82">
        <f t="shared" si="49"/>
        <v>0</v>
      </c>
      <c r="Q142" s="82">
        <f t="shared" si="49"/>
        <v>0</v>
      </c>
      <c r="R142" s="202">
        <f t="shared" si="49"/>
        <v>0</v>
      </c>
      <c r="S142" s="202">
        <f t="shared" si="49"/>
        <v>0</v>
      </c>
      <c r="T142" s="202">
        <f t="shared" si="49"/>
        <v>0</v>
      </c>
      <c r="U142" s="202">
        <f t="shared" si="49"/>
        <v>0</v>
      </c>
      <c r="V142" s="202">
        <f t="shared" si="49"/>
        <v>0</v>
      </c>
      <c r="W142" s="202">
        <f t="shared" si="49"/>
        <v>0</v>
      </c>
      <c r="X142" s="158" t="e">
        <f t="shared" si="46"/>
        <v>#DIV/0!</v>
      </c>
      <c r="Y142" s="202">
        <f t="shared" si="41"/>
        <v>0</v>
      </c>
      <c r="Z142" s="231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30"/>
      <c r="JA142" s="30"/>
      <c r="JB142" s="30"/>
      <c r="JC142" s="30"/>
      <c r="JD142" s="30"/>
      <c r="JE142" s="30"/>
      <c r="JF142" s="30"/>
      <c r="JG142" s="30"/>
      <c r="JH142" s="30"/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30"/>
      <c r="KG142" s="30"/>
      <c r="KH142" s="30"/>
      <c r="KI142" s="30"/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30"/>
      <c r="KU142" s="30"/>
      <c r="KV142" s="30"/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30"/>
      <c r="MW142" s="30"/>
      <c r="MX142" s="30"/>
      <c r="MY142" s="30"/>
      <c r="MZ142" s="30"/>
      <c r="NA142" s="30"/>
      <c r="NB142" s="30"/>
      <c r="NC142" s="30"/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30"/>
      <c r="NY142" s="30"/>
      <c r="NZ142" s="30"/>
      <c r="OA142" s="30"/>
      <c r="OB142" s="30"/>
      <c r="OC142" s="30"/>
      <c r="OD142" s="30"/>
      <c r="OE142" s="30"/>
      <c r="OF142" s="30"/>
      <c r="OG142" s="30"/>
      <c r="OH142" s="30"/>
      <c r="OI142" s="30"/>
      <c r="OJ142" s="30"/>
      <c r="OK142" s="30"/>
      <c r="OL142" s="30"/>
      <c r="OM142" s="30"/>
      <c r="ON142" s="30"/>
      <c r="OO142" s="30"/>
      <c r="OP142" s="30"/>
      <c r="OQ142" s="30"/>
      <c r="OR142" s="30"/>
      <c r="OS142" s="30"/>
      <c r="OT142" s="30"/>
      <c r="OU142" s="30"/>
      <c r="OV142" s="30"/>
      <c r="OW142" s="30"/>
      <c r="OX142" s="30"/>
      <c r="OY142" s="30"/>
      <c r="OZ142" s="30"/>
      <c r="PA142" s="30"/>
      <c r="PB142" s="30"/>
      <c r="PC142" s="30"/>
      <c r="PD142" s="30"/>
      <c r="PE142" s="30"/>
      <c r="PF142" s="30"/>
      <c r="PG142" s="30"/>
      <c r="PH142" s="30"/>
      <c r="PI142" s="30"/>
      <c r="PJ142" s="30"/>
      <c r="PK142" s="30"/>
      <c r="PL142" s="30"/>
      <c r="PM142" s="30"/>
      <c r="PN142" s="30"/>
      <c r="PO142" s="30"/>
      <c r="PP142" s="30"/>
      <c r="PQ142" s="30"/>
      <c r="PR142" s="30"/>
      <c r="PS142" s="30"/>
      <c r="PT142" s="30"/>
      <c r="PU142" s="30"/>
      <c r="PV142" s="30"/>
      <c r="PW142" s="30"/>
      <c r="PX142" s="30"/>
      <c r="PY142" s="30"/>
      <c r="PZ142" s="30"/>
      <c r="QA142" s="30"/>
      <c r="QB142" s="30"/>
      <c r="QC142" s="30"/>
      <c r="QD142" s="30"/>
      <c r="QE142" s="30"/>
      <c r="QF142" s="30"/>
      <c r="QG142" s="30"/>
      <c r="QH142" s="30"/>
      <c r="QI142" s="30"/>
      <c r="QJ142" s="30"/>
      <c r="QK142" s="30"/>
      <c r="QL142" s="30"/>
      <c r="QM142" s="30"/>
      <c r="QN142" s="30"/>
      <c r="QO142" s="30"/>
      <c r="QP142" s="30"/>
      <c r="QQ142" s="30"/>
      <c r="QR142" s="30"/>
      <c r="QS142" s="30"/>
      <c r="QT142" s="30"/>
      <c r="QU142" s="30"/>
      <c r="QV142" s="30"/>
      <c r="QW142" s="30"/>
      <c r="QX142" s="30"/>
      <c r="QY142" s="30"/>
      <c r="QZ142" s="30"/>
      <c r="RA142" s="30"/>
      <c r="RB142" s="30"/>
      <c r="RC142" s="30"/>
      <c r="RD142" s="30"/>
      <c r="RE142" s="30"/>
      <c r="RF142" s="30"/>
      <c r="RG142" s="30"/>
      <c r="RH142" s="30"/>
      <c r="RI142" s="30"/>
      <c r="RJ142" s="30"/>
      <c r="RK142" s="30"/>
      <c r="RL142" s="30"/>
      <c r="RM142" s="30"/>
      <c r="RN142" s="30"/>
      <c r="RO142" s="30"/>
      <c r="RP142" s="30"/>
      <c r="RQ142" s="30"/>
      <c r="RR142" s="30"/>
      <c r="RS142" s="30"/>
      <c r="RT142" s="30"/>
      <c r="RU142" s="30"/>
      <c r="RV142" s="30"/>
      <c r="RW142" s="30"/>
      <c r="RX142" s="30"/>
      <c r="RY142" s="30"/>
      <c r="RZ142" s="30"/>
      <c r="SA142" s="30"/>
      <c r="SB142" s="30"/>
      <c r="SC142" s="30"/>
      <c r="SD142" s="30"/>
      <c r="SE142" s="30"/>
      <c r="SF142" s="30"/>
      <c r="SG142" s="30"/>
      <c r="SH142" s="30"/>
      <c r="SI142" s="30"/>
      <c r="SJ142" s="30"/>
      <c r="SK142" s="30"/>
      <c r="SL142" s="30"/>
      <c r="SM142" s="30"/>
      <c r="SN142" s="30"/>
    </row>
    <row r="143" spans="1:508" s="31" customFormat="1" ht="100.5" hidden="1" customHeight="1" x14ac:dyDescent="0.25">
      <c r="A143" s="81"/>
      <c r="B143" s="81"/>
      <c r="C143" s="81"/>
      <c r="D143" s="172" t="s">
        <v>660</v>
      </c>
      <c r="E143" s="202">
        <f>E153+E162+E165</f>
        <v>0</v>
      </c>
      <c r="F143" s="82">
        <f t="shared" ref="F143:W143" si="50">F153+F162+F165</f>
        <v>0</v>
      </c>
      <c r="G143" s="82">
        <f t="shared" si="50"/>
        <v>0</v>
      </c>
      <c r="H143" s="202">
        <f t="shared" si="50"/>
        <v>0</v>
      </c>
      <c r="I143" s="202">
        <f t="shared" si="50"/>
        <v>0</v>
      </c>
      <c r="J143" s="202">
        <f t="shared" si="50"/>
        <v>0</v>
      </c>
      <c r="K143" s="187" t="e">
        <f t="shared" si="39"/>
        <v>#DIV/0!</v>
      </c>
      <c r="L143" s="202">
        <f t="shared" si="50"/>
        <v>0</v>
      </c>
      <c r="M143" s="82">
        <f t="shared" si="50"/>
        <v>0</v>
      </c>
      <c r="N143" s="82">
        <f t="shared" si="50"/>
        <v>0</v>
      </c>
      <c r="O143" s="82">
        <f t="shared" si="50"/>
        <v>0</v>
      </c>
      <c r="P143" s="82">
        <f t="shared" si="50"/>
        <v>0</v>
      </c>
      <c r="Q143" s="82">
        <f t="shared" si="50"/>
        <v>0</v>
      </c>
      <c r="R143" s="202">
        <f t="shared" si="50"/>
        <v>0</v>
      </c>
      <c r="S143" s="202">
        <f t="shared" si="50"/>
        <v>0</v>
      </c>
      <c r="T143" s="202">
        <f t="shared" si="50"/>
        <v>0</v>
      </c>
      <c r="U143" s="202">
        <f t="shared" si="50"/>
        <v>0</v>
      </c>
      <c r="V143" s="202">
        <f t="shared" si="50"/>
        <v>0</v>
      </c>
      <c r="W143" s="202">
        <f t="shared" si="50"/>
        <v>0</v>
      </c>
      <c r="X143" s="158" t="e">
        <f t="shared" si="46"/>
        <v>#DIV/0!</v>
      </c>
      <c r="Y143" s="202">
        <f t="shared" si="41"/>
        <v>0</v>
      </c>
      <c r="Z143" s="231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/>
      <c r="IZ143" s="30"/>
      <c r="JA143" s="30"/>
      <c r="JB143" s="30"/>
      <c r="JC143" s="30"/>
      <c r="JD143" s="30"/>
      <c r="JE143" s="30"/>
      <c r="JF143" s="30"/>
      <c r="JG143" s="30"/>
      <c r="JH143" s="30"/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/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30"/>
      <c r="KG143" s="30"/>
      <c r="KH143" s="30"/>
      <c r="KI143" s="30"/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30"/>
      <c r="KU143" s="30"/>
      <c r="KV143" s="30"/>
      <c r="KW143" s="30"/>
      <c r="KX143" s="30"/>
      <c r="KY143" s="30"/>
      <c r="KZ143" s="30"/>
      <c r="LA143" s="30"/>
      <c r="LB143" s="30"/>
      <c r="LC143" s="30"/>
      <c r="LD143" s="30"/>
      <c r="LE143" s="30"/>
      <c r="LF143" s="30"/>
      <c r="LG143" s="30"/>
      <c r="LH143" s="30"/>
      <c r="LI143" s="30"/>
      <c r="LJ143" s="30"/>
      <c r="LK143" s="30"/>
      <c r="LL143" s="30"/>
      <c r="LM143" s="30"/>
      <c r="LN143" s="30"/>
      <c r="LO143" s="30"/>
      <c r="LP143" s="30"/>
      <c r="LQ143" s="30"/>
      <c r="LR143" s="30"/>
      <c r="LS143" s="30"/>
      <c r="LT143" s="30"/>
      <c r="LU143" s="30"/>
      <c r="LV143" s="30"/>
      <c r="LW143" s="30"/>
      <c r="LX143" s="30"/>
      <c r="LY143" s="30"/>
      <c r="LZ143" s="30"/>
      <c r="MA143" s="30"/>
      <c r="MB143" s="30"/>
      <c r="MC143" s="30"/>
      <c r="MD143" s="30"/>
      <c r="ME143" s="30"/>
      <c r="MF143" s="30"/>
      <c r="MG143" s="30"/>
      <c r="MH143" s="30"/>
      <c r="MI143" s="30"/>
      <c r="MJ143" s="30"/>
      <c r="MK143" s="30"/>
      <c r="ML143" s="30"/>
      <c r="MM143" s="30"/>
      <c r="MN143" s="30"/>
      <c r="MO143" s="30"/>
      <c r="MP143" s="30"/>
      <c r="MQ143" s="30"/>
      <c r="MR143" s="30"/>
      <c r="MS143" s="30"/>
      <c r="MT143" s="30"/>
      <c r="MU143" s="30"/>
      <c r="MV143" s="30"/>
      <c r="MW143" s="30"/>
      <c r="MX143" s="30"/>
      <c r="MY143" s="30"/>
      <c r="MZ143" s="30"/>
      <c r="NA143" s="30"/>
      <c r="NB143" s="30"/>
      <c r="NC143" s="30"/>
      <c r="ND143" s="30"/>
      <c r="NE143" s="30"/>
      <c r="NF143" s="30"/>
      <c r="NG143" s="30"/>
      <c r="NH143" s="30"/>
      <c r="NI143" s="30"/>
      <c r="NJ143" s="30"/>
      <c r="NK143" s="30"/>
      <c r="NL143" s="30"/>
      <c r="NM143" s="30"/>
      <c r="NN143" s="30"/>
      <c r="NO143" s="30"/>
      <c r="NP143" s="30"/>
      <c r="NQ143" s="30"/>
      <c r="NR143" s="30"/>
      <c r="NS143" s="30"/>
      <c r="NT143" s="30"/>
      <c r="NU143" s="30"/>
      <c r="NV143" s="30"/>
      <c r="NW143" s="30"/>
      <c r="NX143" s="30"/>
      <c r="NY143" s="30"/>
      <c r="NZ143" s="30"/>
      <c r="OA143" s="30"/>
      <c r="OB143" s="30"/>
      <c r="OC143" s="30"/>
      <c r="OD143" s="30"/>
      <c r="OE143" s="30"/>
      <c r="OF143" s="30"/>
      <c r="OG143" s="30"/>
      <c r="OH143" s="30"/>
      <c r="OI143" s="30"/>
      <c r="OJ143" s="30"/>
      <c r="OK143" s="30"/>
      <c r="OL143" s="30"/>
      <c r="OM143" s="30"/>
      <c r="ON143" s="30"/>
      <c r="OO143" s="30"/>
      <c r="OP143" s="30"/>
      <c r="OQ143" s="30"/>
      <c r="OR143" s="30"/>
      <c r="OS143" s="30"/>
      <c r="OT143" s="30"/>
      <c r="OU143" s="30"/>
      <c r="OV143" s="30"/>
      <c r="OW143" s="30"/>
      <c r="OX143" s="30"/>
      <c r="OY143" s="30"/>
      <c r="OZ143" s="30"/>
      <c r="PA143" s="30"/>
      <c r="PB143" s="30"/>
      <c r="PC143" s="30"/>
      <c r="PD143" s="30"/>
      <c r="PE143" s="30"/>
      <c r="PF143" s="30"/>
      <c r="PG143" s="30"/>
      <c r="PH143" s="30"/>
      <c r="PI143" s="30"/>
      <c r="PJ143" s="30"/>
      <c r="PK143" s="30"/>
      <c r="PL143" s="30"/>
      <c r="PM143" s="30"/>
      <c r="PN143" s="30"/>
      <c r="PO143" s="30"/>
      <c r="PP143" s="30"/>
      <c r="PQ143" s="30"/>
      <c r="PR143" s="30"/>
      <c r="PS143" s="30"/>
      <c r="PT143" s="30"/>
      <c r="PU143" s="30"/>
      <c r="PV143" s="30"/>
      <c r="PW143" s="30"/>
      <c r="PX143" s="30"/>
      <c r="PY143" s="30"/>
      <c r="PZ143" s="30"/>
      <c r="QA143" s="30"/>
      <c r="QB143" s="30"/>
      <c r="QC143" s="30"/>
      <c r="QD143" s="30"/>
      <c r="QE143" s="30"/>
      <c r="QF143" s="30"/>
      <c r="QG143" s="30"/>
      <c r="QH143" s="30"/>
      <c r="QI143" s="30"/>
      <c r="QJ143" s="30"/>
      <c r="QK143" s="30"/>
      <c r="QL143" s="30"/>
      <c r="QM143" s="30"/>
      <c r="QN143" s="30"/>
      <c r="QO143" s="30"/>
      <c r="QP143" s="30"/>
      <c r="QQ143" s="30"/>
      <c r="QR143" s="30"/>
      <c r="QS143" s="30"/>
      <c r="QT143" s="30"/>
      <c r="QU143" s="30"/>
      <c r="QV143" s="30"/>
      <c r="QW143" s="30"/>
      <c r="QX143" s="30"/>
      <c r="QY143" s="30"/>
      <c r="QZ143" s="30"/>
      <c r="RA143" s="30"/>
      <c r="RB143" s="30"/>
      <c r="RC143" s="30"/>
      <c r="RD143" s="30"/>
      <c r="RE143" s="30"/>
      <c r="RF143" s="30"/>
      <c r="RG143" s="30"/>
      <c r="RH143" s="30"/>
      <c r="RI143" s="30"/>
      <c r="RJ143" s="30"/>
      <c r="RK143" s="30"/>
      <c r="RL143" s="30"/>
      <c r="RM143" s="30"/>
      <c r="RN143" s="30"/>
      <c r="RO143" s="30"/>
      <c r="RP143" s="30"/>
      <c r="RQ143" s="30"/>
      <c r="RR143" s="30"/>
      <c r="RS143" s="30"/>
      <c r="RT143" s="30"/>
      <c r="RU143" s="30"/>
      <c r="RV143" s="30"/>
      <c r="RW143" s="30"/>
      <c r="RX143" s="30"/>
      <c r="RY143" s="30"/>
      <c r="RZ143" s="30"/>
      <c r="SA143" s="30"/>
      <c r="SB143" s="30"/>
      <c r="SC143" s="30"/>
      <c r="SD143" s="30"/>
      <c r="SE143" s="30"/>
      <c r="SF143" s="30"/>
      <c r="SG143" s="30"/>
      <c r="SH143" s="30"/>
      <c r="SI143" s="30"/>
      <c r="SJ143" s="30"/>
      <c r="SK143" s="30"/>
      <c r="SL143" s="30"/>
      <c r="SM143" s="30"/>
      <c r="SN143" s="30"/>
    </row>
    <row r="144" spans="1:508" s="31" customFormat="1" ht="49.5" hidden="1" customHeight="1" x14ac:dyDescent="0.25">
      <c r="A144" s="81"/>
      <c r="B144" s="81"/>
      <c r="C144" s="81"/>
      <c r="D144" s="121" t="s">
        <v>385</v>
      </c>
      <c r="E144" s="202">
        <f>E172</f>
        <v>0</v>
      </c>
      <c r="F144" s="82">
        <f t="shared" ref="F144:W144" si="51">F172</f>
        <v>0</v>
      </c>
      <c r="G144" s="82">
        <f t="shared" si="51"/>
        <v>0</v>
      </c>
      <c r="H144" s="202">
        <f t="shared" si="51"/>
        <v>0</v>
      </c>
      <c r="I144" s="202">
        <f t="shared" si="51"/>
        <v>0</v>
      </c>
      <c r="J144" s="202">
        <f t="shared" si="51"/>
        <v>0</v>
      </c>
      <c r="K144" s="187" t="e">
        <f t="shared" si="39"/>
        <v>#DIV/0!</v>
      </c>
      <c r="L144" s="202">
        <f t="shared" si="51"/>
        <v>0</v>
      </c>
      <c r="M144" s="82">
        <f t="shared" si="51"/>
        <v>0</v>
      </c>
      <c r="N144" s="82">
        <f t="shared" si="51"/>
        <v>0</v>
      </c>
      <c r="O144" s="82">
        <f t="shared" si="51"/>
        <v>0</v>
      </c>
      <c r="P144" s="82">
        <f t="shared" si="51"/>
        <v>0</v>
      </c>
      <c r="Q144" s="82">
        <f t="shared" si="51"/>
        <v>0</v>
      </c>
      <c r="R144" s="202">
        <f t="shared" si="51"/>
        <v>0</v>
      </c>
      <c r="S144" s="202">
        <f t="shared" si="51"/>
        <v>0</v>
      </c>
      <c r="T144" s="202">
        <f t="shared" si="51"/>
        <v>0</v>
      </c>
      <c r="U144" s="202">
        <f t="shared" si="51"/>
        <v>0</v>
      </c>
      <c r="V144" s="202">
        <f t="shared" si="51"/>
        <v>0</v>
      </c>
      <c r="W144" s="202">
        <f t="shared" si="51"/>
        <v>0</v>
      </c>
      <c r="X144" s="158" t="e">
        <f t="shared" si="46"/>
        <v>#DIV/0!</v>
      </c>
      <c r="Y144" s="202">
        <f t="shared" si="41"/>
        <v>0</v>
      </c>
      <c r="Z144" s="231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30"/>
      <c r="MW144" s="30"/>
      <c r="MX144" s="30"/>
      <c r="MY144" s="30"/>
      <c r="MZ144" s="30"/>
      <c r="NA144" s="30"/>
      <c r="NB144" s="30"/>
      <c r="NC144" s="30"/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  <c r="NO144" s="30"/>
      <c r="NP144" s="30"/>
      <c r="NQ144" s="30"/>
      <c r="NR144" s="30"/>
      <c r="NS144" s="30"/>
      <c r="NT144" s="30"/>
      <c r="NU144" s="30"/>
      <c r="NV144" s="30"/>
      <c r="NW144" s="30"/>
      <c r="NX144" s="30"/>
      <c r="NY144" s="30"/>
      <c r="NZ144" s="30"/>
      <c r="OA144" s="30"/>
      <c r="OB144" s="30"/>
      <c r="OC144" s="30"/>
      <c r="OD144" s="30"/>
      <c r="OE144" s="30"/>
      <c r="OF144" s="30"/>
      <c r="OG144" s="30"/>
      <c r="OH144" s="30"/>
      <c r="OI144" s="30"/>
      <c r="OJ144" s="30"/>
      <c r="OK144" s="30"/>
      <c r="OL144" s="30"/>
      <c r="OM144" s="30"/>
      <c r="ON144" s="30"/>
      <c r="OO144" s="30"/>
      <c r="OP144" s="30"/>
      <c r="OQ144" s="30"/>
      <c r="OR144" s="30"/>
      <c r="OS144" s="30"/>
      <c r="OT144" s="30"/>
      <c r="OU144" s="30"/>
      <c r="OV144" s="30"/>
      <c r="OW144" s="30"/>
      <c r="OX144" s="30"/>
      <c r="OY144" s="30"/>
      <c r="OZ144" s="30"/>
      <c r="PA144" s="30"/>
      <c r="PB144" s="30"/>
      <c r="PC144" s="30"/>
      <c r="PD144" s="30"/>
      <c r="PE144" s="30"/>
      <c r="PF144" s="30"/>
      <c r="PG144" s="30"/>
      <c r="PH144" s="30"/>
      <c r="PI144" s="30"/>
      <c r="PJ144" s="30"/>
      <c r="PK144" s="30"/>
      <c r="PL144" s="30"/>
      <c r="PM144" s="30"/>
      <c r="PN144" s="30"/>
      <c r="PO144" s="30"/>
      <c r="PP144" s="30"/>
      <c r="PQ144" s="30"/>
      <c r="PR144" s="30"/>
      <c r="PS144" s="30"/>
      <c r="PT144" s="30"/>
      <c r="PU144" s="30"/>
      <c r="PV144" s="30"/>
      <c r="PW144" s="30"/>
      <c r="PX144" s="30"/>
      <c r="PY144" s="30"/>
      <c r="PZ144" s="30"/>
      <c r="QA144" s="30"/>
      <c r="QB144" s="30"/>
      <c r="QC144" s="30"/>
      <c r="QD144" s="30"/>
      <c r="QE144" s="30"/>
      <c r="QF144" s="30"/>
      <c r="QG144" s="30"/>
      <c r="QH144" s="30"/>
      <c r="QI144" s="30"/>
      <c r="QJ144" s="30"/>
      <c r="QK144" s="30"/>
      <c r="QL144" s="30"/>
      <c r="QM144" s="30"/>
      <c r="QN144" s="30"/>
      <c r="QO144" s="30"/>
      <c r="QP144" s="30"/>
      <c r="QQ144" s="30"/>
      <c r="QR144" s="30"/>
      <c r="QS144" s="30"/>
      <c r="QT144" s="30"/>
      <c r="QU144" s="30"/>
      <c r="QV144" s="30"/>
      <c r="QW144" s="30"/>
      <c r="QX144" s="30"/>
      <c r="QY144" s="30"/>
      <c r="QZ144" s="30"/>
      <c r="RA144" s="30"/>
      <c r="RB144" s="30"/>
      <c r="RC144" s="30"/>
      <c r="RD144" s="30"/>
      <c r="RE144" s="30"/>
      <c r="RF144" s="30"/>
      <c r="RG144" s="30"/>
      <c r="RH144" s="30"/>
      <c r="RI144" s="30"/>
      <c r="RJ144" s="30"/>
      <c r="RK144" s="30"/>
      <c r="RL144" s="30"/>
      <c r="RM144" s="30"/>
      <c r="RN144" s="30"/>
      <c r="RO144" s="30"/>
      <c r="RP144" s="30"/>
      <c r="RQ144" s="30"/>
      <c r="RR144" s="30"/>
      <c r="RS144" s="30"/>
      <c r="RT144" s="30"/>
      <c r="RU144" s="30"/>
      <c r="RV144" s="30"/>
      <c r="RW144" s="30"/>
      <c r="RX144" s="30"/>
      <c r="RY144" s="30"/>
      <c r="RZ144" s="30"/>
      <c r="SA144" s="30"/>
      <c r="SB144" s="30"/>
      <c r="SC144" s="30"/>
      <c r="SD144" s="30"/>
      <c r="SE144" s="30"/>
      <c r="SF144" s="30"/>
      <c r="SG144" s="30"/>
      <c r="SH144" s="30"/>
      <c r="SI144" s="30"/>
      <c r="SJ144" s="30"/>
      <c r="SK144" s="30"/>
      <c r="SL144" s="30"/>
      <c r="SM144" s="30"/>
      <c r="SN144" s="30"/>
    </row>
    <row r="145" spans="1:508" s="31" customFormat="1" ht="78.75" hidden="1" customHeight="1" x14ac:dyDescent="0.25">
      <c r="A145" s="81"/>
      <c r="B145" s="81"/>
      <c r="C145" s="81"/>
      <c r="D145" s="125" t="s">
        <v>584</v>
      </c>
      <c r="E145" s="202">
        <f>E169</f>
        <v>0</v>
      </c>
      <c r="F145" s="82">
        <f t="shared" ref="F145:W145" si="52">F169</f>
        <v>0</v>
      </c>
      <c r="G145" s="82">
        <f t="shared" si="52"/>
        <v>0</v>
      </c>
      <c r="H145" s="202">
        <f t="shared" si="52"/>
        <v>0</v>
      </c>
      <c r="I145" s="202">
        <f t="shared" si="52"/>
        <v>0</v>
      </c>
      <c r="J145" s="202">
        <f t="shared" si="52"/>
        <v>0</v>
      </c>
      <c r="K145" s="187" t="e">
        <f t="shared" si="39"/>
        <v>#DIV/0!</v>
      </c>
      <c r="L145" s="202">
        <f t="shared" si="52"/>
        <v>0</v>
      </c>
      <c r="M145" s="82">
        <f t="shared" si="52"/>
        <v>0</v>
      </c>
      <c r="N145" s="82">
        <f t="shared" si="52"/>
        <v>0</v>
      </c>
      <c r="O145" s="82">
        <f t="shared" si="52"/>
        <v>0</v>
      </c>
      <c r="P145" s="82">
        <f t="shared" si="52"/>
        <v>0</v>
      </c>
      <c r="Q145" s="82">
        <f t="shared" si="52"/>
        <v>0</v>
      </c>
      <c r="R145" s="202">
        <f t="shared" si="52"/>
        <v>0</v>
      </c>
      <c r="S145" s="202">
        <f t="shared" si="52"/>
        <v>0</v>
      </c>
      <c r="T145" s="202">
        <f t="shared" si="52"/>
        <v>0</v>
      </c>
      <c r="U145" s="202">
        <f t="shared" si="52"/>
        <v>0</v>
      </c>
      <c r="V145" s="202">
        <f t="shared" si="52"/>
        <v>0</v>
      </c>
      <c r="W145" s="202">
        <f t="shared" si="52"/>
        <v>0</v>
      </c>
      <c r="X145" s="158" t="e">
        <f t="shared" si="46"/>
        <v>#DIV/0!</v>
      </c>
      <c r="Y145" s="202">
        <f t="shared" si="41"/>
        <v>0</v>
      </c>
      <c r="Z145" s="231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  <c r="IW145" s="30"/>
      <c r="IX145" s="30"/>
      <c r="IY145" s="30"/>
      <c r="IZ145" s="30"/>
      <c r="JA145" s="30"/>
      <c r="JB145" s="30"/>
      <c r="JC145" s="30"/>
      <c r="JD145" s="30"/>
      <c r="JE145" s="30"/>
      <c r="JF145" s="30"/>
      <c r="JG145" s="30"/>
      <c r="JH145" s="30"/>
      <c r="JI145" s="30"/>
      <c r="JJ145" s="30"/>
      <c r="JK145" s="30"/>
      <c r="JL145" s="30"/>
      <c r="JM145" s="30"/>
      <c r="JN145" s="30"/>
      <c r="JO145" s="30"/>
      <c r="JP145" s="30"/>
      <c r="JQ145" s="30"/>
      <c r="JR145" s="30"/>
      <c r="JS145" s="30"/>
      <c r="JT145" s="30"/>
      <c r="JU145" s="30"/>
      <c r="JV145" s="30"/>
      <c r="JW145" s="30"/>
      <c r="JX145" s="30"/>
      <c r="JY145" s="30"/>
      <c r="JZ145" s="30"/>
      <c r="KA145" s="30"/>
      <c r="KB145" s="30"/>
      <c r="KC145" s="30"/>
      <c r="KD145" s="30"/>
      <c r="KE145" s="30"/>
      <c r="KF145" s="30"/>
      <c r="KG145" s="30"/>
      <c r="KH145" s="30"/>
      <c r="KI145" s="30"/>
      <c r="KJ145" s="30"/>
      <c r="KK145" s="30"/>
      <c r="KL145" s="30"/>
      <c r="KM145" s="30"/>
      <c r="KN145" s="30"/>
      <c r="KO145" s="30"/>
      <c r="KP145" s="30"/>
      <c r="KQ145" s="30"/>
      <c r="KR145" s="30"/>
      <c r="KS145" s="30"/>
      <c r="KT145" s="30"/>
      <c r="KU145" s="30"/>
      <c r="KV145" s="30"/>
      <c r="KW145" s="30"/>
      <c r="KX145" s="30"/>
      <c r="KY145" s="30"/>
      <c r="KZ145" s="30"/>
      <c r="LA145" s="30"/>
      <c r="LB145" s="30"/>
      <c r="LC145" s="30"/>
      <c r="LD145" s="30"/>
      <c r="LE145" s="30"/>
      <c r="LF145" s="30"/>
      <c r="LG145" s="30"/>
      <c r="LH145" s="30"/>
      <c r="LI145" s="30"/>
      <c r="LJ145" s="30"/>
      <c r="LK145" s="30"/>
      <c r="LL145" s="30"/>
      <c r="LM145" s="30"/>
      <c r="LN145" s="30"/>
      <c r="LO145" s="30"/>
      <c r="LP145" s="30"/>
      <c r="LQ145" s="30"/>
      <c r="LR145" s="30"/>
      <c r="LS145" s="30"/>
      <c r="LT145" s="30"/>
      <c r="LU145" s="30"/>
      <c r="LV145" s="30"/>
      <c r="LW145" s="30"/>
      <c r="LX145" s="30"/>
      <c r="LY145" s="30"/>
      <c r="LZ145" s="30"/>
      <c r="MA145" s="30"/>
      <c r="MB145" s="30"/>
      <c r="MC145" s="30"/>
      <c r="MD145" s="30"/>
      <c r="ME145" s="30"/>
      <c r="MF145" s="30"/>
      <c r="MG145" s="30"/>
      <c r="MH145" s="30"/>
      <c r="MI145" s="30"/>
      <c r="MJ145" s="30"/>
      <c r="MK145" s="30"/>
      <c r="ML145" s="30"/>
      <c r="MM145" s="30"/>
      <c r="MN145" s="30"/>
      <c r="MO145" s="30"/>
      <c r="MP145" s="30"/>
      <c r="MQ145" s="30"/>
      <c r="MR145" s="30"/>
      <c r="MS145" s="30"/>
      <c r="MT145" s="30"/>
      <c r="MU145" s="30"/>
      <c r="MV145" s="30"/>
      <c r="MW145" s="30"/>
      <c r="MX145" s="30"/>
      <c r="MY145" s="30"/>
      <c r="MZ145" s="30"/>
      <c r="NA145" s="30"/>
      <c r="NB145" s="30"/>
      <c r="NC145" s="30"/>
      <c r="ND145" s="30"/>
      <c r="NE145" s="30"/>
      <c r="NF145" s="30"/>
      <c r="NG145" s="30"/>
      <c r="NH145" s="30"/>
      <c r="NI145" s="30"/>
      <c r="NJ145" s="30"/>
      <c r="NK145" s="30"/>
      <c r="NL145" s="30"/>
      <c r="NM145" s="30"/>
      <c r="NN145" s="30"/>
      <c r="NO145" s="30"/>
      <c r="NP145" s="30"/>
      <c r="NQ145" s="30"/>
      <c r="NR145" s="30"/>
      <c r="NS145" s="30"/>
      <c r="NT145" s="30"/>
      <c r="NU145" s="30"/>
      <c r="NV145" s="30"/>
      <c r="NW145" s="30"/>
      <c r="NX145" s="30"/>
      <c r="NY145" s="30"/>
      <c r="NZ145" s="30"/>
      <c r="OA145" s="30"/>
      <c r="OB145" s="30"/>
      <c r="OC145" s="30"/>
      <c r="OD145" s="30"/>
      <c r="OE145" s="30"/>
      <c r="OF145" s="30"/>
      <c r="OG145" s="30"/>
      <c r="OH145" s="30"/>
      <c r="OI145" s="30"/>
      <c r="OJ145" s="30"/>
      <c r="OK145" s="30"/>
      <c r="OL145" s="30"/>
      <c r="OM145" s="30"/>
      <c r="ON145" s="30"/>
      <c r="OO145" s="30"/>
      <c r="OP145" s="30"/>
      <c r="OQ145" s="30"/>
      <c r="OR145" s="30"/>
      <c r="OS145" s="30"/>
      <c r="OT145" s="30"/>
      <c r="OU145" s="30"/>
      <c r="OV145" s="30"/>
      <c r="OW145" s="30"/>
      <c r="OX145" s="30"/>
      <c r="OY145" s="30"/>
      <c r="OZ145" s="30"/>
      <c r="PA145" s="30"/>
      <c r="PB145" s="30"/>
      <c r="PC145" s="30"/>
      <c r="PD145" s="30"/>
      <c r="PE145" s="30"/>
      <c r="PF145" s="30"/>
      <c r="PG145" s="30"/>
      <c r="PH145" s="30"/>
      <c r="PI145" s="30"/>
      <c r="PJ145" s="30"/>
      <c r="PK145" s="30"/>
      <c r="PL145" s="30"/>
      <c r="PM145" s="30"/>
      <c r="PN145" s="30"/>
      <c r="PO145" s="30"/>
      <c r="PP145" s="30"/>
      <c r="PQ145" s="30"/>
      <c r="PR145" s="30"/>
      <c r="PS145" s="30"/>
      <c r="PT145" s="30"/>
      <c r="PU145" s="30"/>
      <c r="PV145" s="30"/>
      <c r="PW145" s="30"/>
      <c r="PX145" s="30"/>
      <c r="PY145" s="30"/>
      <c r="PZ145" s="30"/>
      <c r="QA145" s="30"/>
      <c r="QB145" s="30"/>
      <c r="QC145" s="30"/>
      <c r="QD145" s="30"/>
      <c r="QE145" s="30"/>
      <c r="QF145" s="30"/>
      <c r="QG145" s="30"/>
      <c r="QH145" s="30"/>
      <c r="QI145" s="30"/>
      <c r="QJ145" s="30"/>
      <c r="QK145" s="30"/>
      <c r="QL145" s="30"/>
      <c r="QM145" s="30"/>
      <c r="QN145" s="30"/>
      <c r="QO145" s="30"/>
      <c r="QP145" s="30"/>
      <c r="QQ145" s="30"/>
      <c r="QR145" s="30"/>
      <c r="QS145" s="30"/>
      <c r="QT145" s="30"/>
      <c r="QU145" s="30"/>
      <c r="QV145" s="30"/>
      <c r="QW145" s="30"/>
      <c r="QX145" s="30"/>
      <c r="QY145" s="30"/>
      <c r="QZ145" s="30"/>
      <c r="RA145" s="30"/>
      <c r="RB145" s="30"/>
      <c r="RC145" s="30"/>
      <c r="RD145" s="30"/>
      <c r="RE145" s="30"/>
      <c r="RF145" s="30"/>
      <c r="RG145" s="30"/>
      <c r="RH145" s="30"/>
      <c r="RI145" s="30"/>
      <c r="RJ145" s="30"/>
      <c r="RK145" s="30"/>
      <c r="RL145" s="30"/>
      <c r="RM145" s="30"/>
      <c r="RN145" s="30"/>
      <c r="RO145" s="30"/>
      <c r="RP145" s="30"/>
      <c r="RQ145" s="30"/>
      <c r="RR145" s="30"/>
      <c r="RS145" s="30"/>
      <c r="RT145" s="30"/>
      <c r="RU145" s="30"/>
      <c r="RV145" s="30"/>
      <c r="RW145" s="30"/>
      <c r="RX145" s="30"/>
      <c r="RY145" s="30"/>
      <c r="RZ145" s="30"/>
      <c r="SA145" s="30"/>
      <c r="SB145" s="30"/>
      <c r="SC145" s="30"/>
      <c r="SD145" s="30"/>
      <c r="SE145" s="30"/>
      <c r="SF145" s="30"/>
      <c r="SG145" s="30"/>
      <c r="SH145" s="30"/>
      <c r="SI145" s="30"/>
      <c r="SJ145" s="30"/>
      <c r="SK145" s="30"/>
      <c r="SL145" s="30"/>
      <c r="SM145" s="30"/>
      <c r="SN145" s="30"/>
    </row>
    <row r="146" spans="1:508" s="31" customFormat="1" ht="15.75" hidden="1" customHeight="1" x14ac:dyDescent="0.25">
      <c r="A146" s="81"/>
      <c r="B146" s="81"/>
      <c r="C146" s="81"/>
      <c r="D146" s="121" t="s">
        <v>390</v>
      </c>
      <c r="E146" s="202"/>
      <c r="F146" s="82">
        <f t="shared" ref="F146:W146" si="53">F154</f>
        <v>0</v>
      </c>
      <c r="G146" s="82">
        <f t="shared" si="53"/>
        <v>0</v>
      </c>
      <c r="H146" s="202">
        <f t="shared" si="53"/>
        <v>0</v>
      </c>
      <c r="I146" s="202">
        <f t="shared" si="53"/>
        <v>0</v>
      </c>
      <c r="J146" s="202">
        <f t="shared" si="53"/>
        <v>0</v>
      </c>
      <c r="K146" s="187" t="e">
        <f t="shared" si="39"/>
        <v>#DIV/0!</v>
      </c>
      <c r="L146" s="202">
        <f t="shared" si="53"/>
        <v>0</v>
      </c>
      <c r="M146" s="82">
        <f t="shared" si="53"/>
        <v>0</v>
      </c>
      <c r="N146" s="82">
        <f t="shared" si="53"/>
        <v>0</v>
      </c>
      <c r="O146" s="82">
        <f t="shared" si="53"/>
        <v>0</v>
      </c>
      <c r="P146" s="82">
        <f t="shared" si="53"/>
        <v>0</v>
      </c>
      <c r="Q146" s="82">
        <f t="shared" si="53"/>
        <v>0</v>
      </c>
      <c r="R146" s="202">
        <f t="shared" si="53"/>
        <v>0</v>
      </c>
      <c r="S146" s="202">
        <f t="shared" si="53"/>
        <v>0</v>
      </c>
      <c r="T146" s="202">
        <f t="shared" si="53"/>
        <v>0</v>
      </c>
      <c r="U146" s="202">
        <f t="shared" si="53"/>
        <v>0</v>
      </c>
      <c r="V146" s="202">
        <f t="shared" si="53"/>
        <v>0</v>
      </c>
      <c r="W146" s="202">
        <f t="shared" si="53"/>
        <v>0</v>
      </c>
      <c r="X146" s="158" t="e">
        <f t="shared" si="46"/>
        <v>#DIV/0!</v>
      </c>
      <c r="Y146" s="202">
        <f t="shared" si="41"/>
        <v>0</v>
      </c>
      <c r="Z146" s="231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  <c r="IV146" s="30"/>
      <c r="IW146" s="30"/>
      <c r="IX146" s="30"/>
      <c r="IY146" s="30"/>
      <c r="IZ146" s="30"/>
      <c r="JA146" s="30"/>
      <c r="JB146" s="30"/>
      <c r="JC146" s="30"/>
      <c r="JD146" s="30"/>
      <c r="JE146" s="30"/>
      <c r="JF146" s="30"/>
      <c r="JG146" s="30"/>
      <c r="JH146" s="30"/>
      <c r="JI146" s="30"/>
      <c r="JJ146" s="30"/>
      <c r="JK146" s="30"/>
      <c r="JL146" s="30"/>
      <c r="JM146" s="30"/>
      <c r="JN146" s="30"/>
      <c r="JO146" s="30"/>
      <c r="JP146" s="30"/>
      <c r="JQ146" s="30"/>
      <c r="JR146" s="30"/>
      <c r="JS146" s="30"/>
      <c r="JT146" s="30"/>
      <c r="JU146" s="30"/>
      <c r="JV146" s="30"/>
      <c r="JW146" s="30"/>
      <c r="JX146" s="30"/>
      <c r="JY146" s="30"/>
      <c r="JZ146" s="30"/>
      <c r="KA146" s="30"/>
      <c r="KB146" s="30"/>
      <c r="KC146" s="30"/>
      <c r="KD146" s="30"/>
      <c r="KE146" s="30"/>
      <c r="KF146" s="30"/>
      <c r="KG146" s="30"/>
      <c r="KH146" s="30"/>
      <c r="KI146" s="30"/>
      <c r="KJ146" s="30"/>
      <c r="KK146" s="30"/>
      <c r="KL146" s="30"/>
      <c r="KM146" s="30"/>
      <c r="KN146" s="30"/>
      <c r="KO146" s="30"/>
      <c r="KP146" s="30"/>
      <c r="KQ146" s="30"/>
      <c r="KR146" s="30"/>
      <c r="KS146" s="30"/>
      <c r="KT146" s="30"/>
      <c r="KU146" s="30"/>
      <c r="KV146" s="30"/>
      <c r="KW146" s="30"/>
      <c r="KX146" s="30"/>
      <c r="KY146" s="30"/>
      <c r="KZ146" s="30"/>
      <c r="LA146" s="30"/>
      <c r="LB146" s="30"/>
      <c r="LC146" s="30"/>
      <c r="LD146" s="30"/>
      <c r="LE146" s="30"/>
      <c r="LF146" s="30"/>
      <c r="LG146" s="30"/>
      <c r="LH146" s="30"/>
      <c r="LI146" s="30"/>
      <c r="LJ146" s="30"/>
      <c r="LK146" s="30"/>
      <c r="LL146" s="30"/>
      <c r="LM146" s="30"/>
      <c r="LN146" s="30"/>
      <c r="LO146" s="30"/>
      <c r="LP146" s="30"/>
      <c r="LQ146" s="30"/>
      <c r="LR146" s="30"/>
      <c r="LS146" s="30"/>
      <c r="LT146" s="30"/>
      <c r="LU146" s="30"/>
      <c r="LV146" s="30"/>
      <c r="LW146" s="30"/>
      <c r="LX146" s="30"/>
      <c r="LY146" s="30"/>
      <c r="LZ146" s="30"/>
      <c r="MA146" s="30"/>
      <c r="MB146" s="30"/>
      <c r="MC146" s="30"/>
      <c r="MD146" s="30"/>
      <c r="ME146" s="30"/>
      <c r="MF146" s="30"/>
      <c r="MG146" s="30"/>
      <c r="MH146" s="30"/>
      <c r="MI146" s="30"/>
      <c r="MJ146" s="30"/>
      <c r="MK146" s="30"/>
      <c r="ML146" s="30"/>
      <c r="MM146" s="30"/>
      <c r="MN146" s="30"/>
      <c r="MO146" s="30"/>
      <c r="MP146" s="30"/>
      <c r="MQ146" s="30"/>
      <c r="MR146" s="30"/>
      <c r="MS146" s="30"/>
      <c r="MT146" s="30"/>
      <c r="MU146" s="30"/>
      <c r="MV146" s="30"/>
      <c r="MW146" s="30"/>
      <c r="MX146" s="30"/>
      <c r="MY146" s="30"/>
      <c r="MZ146" s="30"/>
      <c r="NA146" s="30"/>
      <c r="NB146" s="30"/>
      <c r="NC146" s="30"/>
      <c r="ND146" s="30"/>
      <c r="NE146" s="30"/>
      <c r="NF146" s="30"/>
      <c r="NG146" s="30"/>
      <c r="NH146" s="30"/>
      <c r="NI146" s="30"/>
      <c r="NJ146" s="30"/>
      <c r="NK146" s="30"/>
      <c r="NL146" s="30"/>
      <c r="NM146" s="30"/>
      <c r="NN146" s="30"/>
      <c r="NO146" s="30"/>
      <c r="NP146" s="30"/>
      <c r="NQ146" s="30"/>
      <c r="NR146" s="30"/>
      <c r="NS146" s="30"/>
      <c r="NT146" s="30"/>
      <c r="NU146" s="30"/>
      <c r="NV146" s="30"/>
      <c r="NW146" s="30"/>
      <c r="NX146" s="30"/>
      <c r="NY146" s="30"/>
      <c r="NZ146" s="30"/>
      <c r="OA146" s="30"/>
      <c r="OB146" s="30"/>
      <c r="OC146" s="30"/>
      <c r="OD146" s="30"/>
      <c r="OE146" s="30"/>
      <c r="OF146" s="30"/>
      <c r="OG146" s="30"/>
      <c r="OH146" s="30"/>
      <c r="OI146" s="30"/>
      <c r="OJ146" s="30"/>
      <c r="OK146" s="30"/>
      <c r="OL146" s="30"/>
      <c r="OM146" s="30"/>
      <c r="ON146" s="30"/>
      <c r="OO146" s="30"/>
      <c r="OP146" s="30"/>
      <c r="OQ146" s="30"/>
      <c r="OR146" s="30"/>
      <c r="OS146" s="30"/>
      <c r="OT146" s="30"/>
      <c r="OU146" s="30"/>
      <c r="OV146" s="30"/>
      <c r="OW146" s="30"/>
      <c r="OX146" s="30"/>
      <c r="OY146" s="30"/>
      <c r="OZ146" s="30"/>
      <c r="PA146" s="30"/>
      <c r="PB146" s="30"/>
      <c r="PC146" s="30"/>
      <c r="PD146" s="30"/>
      <c r="PE146" s="30"/>
      <c r="PF146" s="30"/>
      <c r="PG146" s="30"/>
      <c r="PH146" s="30"/>
      <c r="PI146" s="30"/>
      <c r="PJ146" s="30"/>
      <c r="PK146" s="30"/>
      <c r="PL146" s="30"/>
      <c r="PM146" s="30"/>
      <c r="PN146" s="30"/>
      <c r="PO146" s="30"/>
      <c r="PP146" s="30"/>
      <c r="PQ146" s="30"/>
      <c r="PR146" s="30"/>
      <c r="PS146" s="30"/>
      <c r="PT146" s="30"/>
      <c r="PU146" s="30"/>
      <c r="PV146" s="30"/>
      <c r="PW146" s="30"/>
      <c r="PX146" s="30"/>
      <c r="PY146" s="30"/>
      <c r="PZ146" s="30"/>
      <c r="QA146" s="30"/>
      <c r="QB146" s="30"/>
      <c r="QC146" s="30"/>
      <c r="QD146" s="30"/>
      <c r="QE146" s="30"/>
      <c r="QF146" s="30"/>
      <c r="QG146" s="30"/>
      <c r="QH146" s="30"/>
      <c r="QI146" s="30"/>
      <c r="QJ146" s="30"/>
      <c r="QK146" s="30"/>
      <c r="QL146" s="30"/>
      <c r="QM146" s="30"/>
      <c r="QN146" s="30"/>
      <c r="QO146" s="30"/>
      <c r="QP146" s="30"/>
      <c r="QQ146" s="30"/>
      <c r="QR146" s="30"/>
      <c r="QS146" s="30"/>
      <c r="QT146" s="30"/>
      <c r="QU146" s="30"/>
      <c r="QV146" s="30"/>
      <c r="QW146" s="30"/>
      <c r="QX146" s="30"/>
      <c r="QY146" s="30"/>
      <c r="QZ146" s="30"/>
      <c r="RA146" s="30"/>
      <c r="RB146" s="30"/>
      <c r="RC146" s="30"/>
      <c r="RD146" s="30"/>
      <c r="RE146" s="30"/>
      <c r="RF146" s="30"/>
      <c r="RG146" s="30"/>
      <c r="RH146" s="30"/>
      <c r="RI146" s="30"/>
      <c r="RJ146" s="30"/>
      <c r="RK146" s="30"/>
      <c r="RL146" s="30"/>
      <c r="RM146" s="30"/>
      <c r="RN146" s="30"/>
      <c r="RO146" s="30"/>
      <c r="RP146" s="30"/>
      <c r="RQ146" s="30"/>
      <c r="RR146" s="30"/>
      <c r="RS146" s="30"/>
      <c r="RT146" s="30"/>
      <c r="RU146" s="30"/>
      <c r="RV146" s="30"/>
      <c r="RW146" s="30"/>
      <c r="RX146" s="30"/>
      <c r="RY146" s="30"/>
      <c r="RZ146" s="30"/>
      <c r="SA146" s="30"/>
      <c r="SB146" s="30"/>
      <c r="SC146" s="30"/>
      <c r="SD146" s="30"/>
      <c r="SE146" s="30"/>
      <c r="SF146" s="30"/>
      <c r="SG146" s="30"/>
      <c r="SH146" s="30"/>
      <c r="SI146" s="30"/>
      <c r="SJ146" s="30"/>
      <c r="SK146" s="30"/>
      <c r="SL146" s="30"/>
      <c r="SM146" s="30"/>
      <c r="SN146" s="30"/>
    </row>
    <row r="147" spans="1:508" s="31" customFormat="1" ht="32.25" hidden="1" customHeight="1" x14ac:dyDescent="0.25">
      <c r="A147" s="81"/>
      <c r="B147" s="81"/>
      <c r="C147" s="81"/>
      <c r="D147" s="98" t="s">
        <v>416</v>
      </c>
      <c r="E147" s="202">
        <f>E174</f>
        <v>0</v>
      </c>
      <c r="F147" s="82">
        <f t="shared" ref="F147:W147" si="54">F174</f>
        <v>0</v>
      </c>
      <c r="G147" s="82">
        <f t="shared" si="54"/>
        <v>0</v>
      </c>
      <c r="H147" s="202">
        <f t="shared" si="54"/>
        <v>0</v>
      </c>
      <c r="I147" s="202">
        <f t="shared" si="54"/>
        <v>0</v>
      </c>
      <c r="J147" s="202">
        <f t="shared" si="54"/>
        <v>0</v>
      </c>
      <c r="K147" s="187" t="e">
        <f t="shared" ref="K147" si="55">H147/E147*100</f>
        <v>#DIV/0!</v>
      </c>
      <c r="L147" s="202">
        <f t="shared" si="54"/>
        <v>0</v>
      </c>
      <c r="M147" s="82">
        <f t="shared" si="54"/>
        <v>0</v>
      </c>
      <c r="N147" s="82">
        <f t="shared" si="54"/>
        <v>0</v>
      </c>
      <c r="O147" s="82">
        <f t="shared" si="54"/>
        <v>0</v>
      </c>
      <c r="P147" s="82">
        <f t="shared" si="54"/>
        <v>0</v>
      </c>
      <c r="Q147" s="82">
        <f t="shared" si="54"/>
        <v>0</v>
      </c>
      <c r="R147" s="202">
        <f t="shared" si="54"/>
        <v>0</v>
      </c>
      <c r="S147" s="202">
        <f t="shared" si="54"/>
        <v>0</v>
      </c>
      <c r="T147" s="202">
        <f t="shared" si="54"/>
        <v>0</v>
      </c>
      <c r="U147" s="202">
        <f t="shared" si="54"/>
        <v>0</v>
      </c>
      <c r="V147" s="202">
        <f t="shared" si="54"/>
        <v>0</v>
      </c>
      <c r="W147" s="202">
        <f t="shared" si="54"/>
        <v>0</v>
      </c>
      <c r="X147" s="158" t="e">
        <f t="shared" si="46"/>
        <v>#DIV/0!</v>
      </c>
      <c r="Y147" s="202">
        <f t="shared" ref="Y147:Y210" si="56">R147+H147</f>
        <v>0</v>
      </c>
      <c r="Z147" s="231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  <c r="IV147" s="30"/>
      <c r="IW147" s="30"/>
      <c r="IX147" s="30"/>
      <c r="IY147" s="30"/>
      <c r="IZ147" s="30"/>
      <c r="JA147" s="30"/>
      <c r="JB147" s="30"/>
      <c r="JC147" s="30"/>
      <c r="JD147" s="30"/>
      <c r="JE147" s="30"/>
      <c r="JF147" s="30"/>
      <c r="JG147" s="30"/>
      <c r="JH147" s="30"/>
      <c r="JI147" s="30"/>
      <c r="JJ147" s="30"/>
      <c r="JK147" s="30"/>
      <c r="JL147" s="30"/>
      <c r="JM147" s="30"/>
      <c r="JN147" s="30"/>
      <c r="JO147" s="30"/>
      <c r="JP147" s="30"/>
      <c r="JQ147" s="30"/>
      <c r="JR147" s="30"/>
      <c r="JS147" s="30"/>
      <c r="JT147" s="30"/>
      <c r="JU147" s="30"/>
      <c r="JV147" s="30"/>
      <c r="JW147" s="30"/>
      <c r="JX147" s="30"/>
      <c r="JY147" s="30"/>
      <c r="JZ147" s="30"/>
      <c r="KA147" s="30"/>
      <c r="KB147" s="30"/>
      <c r="KC147" s="30"/>
      <c r="KD147" s="30"/>
      <c r="KE147" s="30"/>
      <c r="KF147" s="30"/>
      <c r="KG147" s="30"/>
      <c r="KH147" s="30"/>
      <c r="KI147" s="30"/>
      <c r="KJ147" s="30"/>
      <c r="KK147" s="30"/>
      <c r="KL147" s="30"/>
      <c r="KM147" s="30"/>
      <c r="KN147" s="30"/>
      <c r="KO147" s="30"/>
      <c r="KP147" s="30"/>
      <c r="KQ147" s="30"/>
      <c r="KR147" s="30"/>
      <c r="KS147" s="30"/>
      <c r="KT147" s="30"/>
      <c r="KU147" s="30"/>
      <c r="KV147" s="30"/>
      <c r="KW147" s="30"/>
      <c r="KX147" s="30"/>
      <c r="KY147" s="30"/>
      <c r="KZ147" s="30"/>
      <c r="LA147" s="30"/>
      <c r="LB147" s="30"/>
      <c r="LC147" s="30"/>
      <c r="LD147" s="30"/>
      <c r="LE147" s="30"/>
      <c r="LF147" s="30"/>
      <c r="LG147" s="30"/>
      <c r="LH147" s="30"/>
      <c r="LI147" s="30"/>
      <c r="LJ147" s="30"/>
      <c r="LK147" s="30"/>
      <c r="LL147" s="30"/>
      <c r="LM147" s="30"/>
      <c r="LN147" s="30"/>
      <c r="LO147" s="30"/>
      <c r="LP147" s="30"/>
      <c r="LQ147" s="30"/>
      <c r="LR147" s="30"/>
      <c r="LS147" s="30"/>
      <c r="LT147" s="30"/>
      <c r="LU147" s="30"/>
      <c r="LV147" s="30"/>
      <c r="LW147" s="30"/>
      <c r="LX147" s="30"/>
      <c r="LY147" s="30"/>
      <c r="LZ147" s="30"/>
      <c r="MA147" s="30"/>
      <c r="MB147" s="30"/>
      <c r="MC147" s="30"/>
      <c r="MD147" s="30"/>
      <c r="ME147" s="30"/>
      <c r="MF147" s="30"/>
      <c r="MG147" s="30"/>
      <c r="MH147" s="30"/>
      <c r="MI147" s="30"/>
      <c r="MJ147" s="30"/>
      <c r="MK147" s="30"/>
      <c r="ML147" s="30"/>
      <c r="MM147" s="30"/>
      <c r="MN147" s="30"/>
      <c r="MO147" s="30"/>
      <c r="MP147" s="30"/>
      <c r="MQ147" s="30"/>
      <c r="MR147" s="30"/>
      <c r="MS147" s="30"/>
      <c r="MT147" s="30"/>
      <c r="MU147" s="30"/>
      <c r="MV147" s="30"/>
      <c r="MW147" s="30"/>
      <c r="MX147" s="30"/>
      <c r="MY147" s="30"/>
      <c r="MZ147" s="30"/>
      <c r="NA147" s="30"/>
      <c r="NB147" s="30"/>
      <c r="NC147" s="30"/>
      <c r="ND147" s="30"/>
      <c r="NE147" s="30"/>
      <c r="NF147" s="30"/>
      <c r="NG147" s="30"/>
      <c r="NH147" s="30"/>
      <c r="NI147" s="30"/>
      <c r="NJ147" s="30"/>
      <c r="NK147" s="30"/>
      <c r="NL147" s="30"/>
      <c r="NM147" s="30"/>
      <c r="NN147" s="30"/>
      <c r="NO147" s="30"/>
      <c r="NP147" s="30"/>
      <c r="NQ147" s="30"/>
      <c r="NR147" s="30"/>
      <c r="NS147" s="30"/>
      <c r="NT147" s="30"/>
      <c r="NU147" s="30"/>
      <c r="NV147" s="30"/>
      <c r="NW147" s="30"/>
      <c r="NX147" s="30"/>
      <c r="NY147" s="30"/>
      <c r="NZ147" s="30"/>
      <c r="OA147" s="30"/>
      <c r="OB147" s="30"/>
      <c r="OC147" s="30"/>
      <c r="OD147" s="30"/>
      <c r="OE147" s="30"/>
      <c r="OF147" s="30"/>
      <c r="OG147" s="30"/>
      <c r="OH147" s="30"/>
      <c r="OI147" s="30"/>
      <c r="OJ147" s="30"/>
      <c r="OK147" s="30"/>
      <c r="OL147" s="30"/>
      <c r="OM147" s="30"/>
      <c r="ON147" s="30"/>
      <c r="OO147" s="30"/>
      <c r="OP147" s="30"/>
      <c r="OQ147" s="30"/>
      <c r="OR147" s="30"/>
      <c r="OS147" s="30"/>
      <c r="OT147" s="30"/>
      <c r="OU147" s="30"/>
      <c r="OV147" s="30"/>
      <c r="OW147" s="30"/>
      <c r="OX147" s="30"/>
      <c r="OY147" s="30"/>
      <c r="OZ147" s="30"/>
      <c r="PA147" s="30"/>
      <c r="PB147" s="30"/>
      <c r="PC147" s="30"/>
      <c r="PD147" s="30"/>
      <c r="PE147" s="30"/>
      <c r="PF147" s="30"/>
      <c r="PG147" s="30"/>
      <c r="PH147" s="30"/>
      <c r="PI147" s="30"/>
      <c r="PJ147" s="30"/>
      <c r="PK147" s="30"/>
      <c r="PL147" s="30"/>
      <c r="PM147" s="30"/>
      <c r="PN147" s="30"/>
      <c r="PO147" s="30"/>
      <c r="PP147" s="30"/>
      <c r="PQ147" s="30"/>
      <c r="PR147" s="30"/>
      <c r="PS147" s="30"/>
      <c r="PT147" s="30"/>
      <c r="PU147" s="30"/>
      <c r="PV147" s="30"/>
      <c r="PW147" s="30"/>
      <c r="PX147" s="30"/>
      <c r="PY147" s="30"/>
      <c r="PZ147" s="30"/>
      <c r="QA147" s="30"/>
      <c r="QB147" s="30"/>
      <c r="QC147" s="30"/>
      <c r="QD147" s="30"/>
      <c r="QE147" s="30"/>
      <c r="QF147" s="30"/>
      <c r="QG147" s="30"/>
      <c r="QH147" s="30"/>
      <c r="QI147" s="30"/>
      <c r="QJ147" s="30"/>
      <c r="QK147" s="30"/>
      <c r="QL147" s="30"/>
      <c r="QM147" s="30"/>
      <c r="QN147" s="30"/>
      <c r="QO147" s="30"/>
      <c r="QP147" s="30"/>
      <c r="QQ147" s="30"/>
      <c r="QR147" s="30"/>
      <c r="QS147" s="30"/>
      <c r="QT147" s="30"/>
      <c r="QU147" s="30"/>
      <c r="QV147" s="30"/>
      <c r="QW147" s="30"/>
      <c r="QX147" s="30"/>
      <c r="QY147" s="30"/>
      <c r="QZ147" s="30"/>
      <c r="RA147" s="30"/>
      <c r="RB147" s="30"/>
      <c r="RC147" s="30"/>
      <c r="RD147" s="30"/>
      <c r="RE147" s="30"/>
      <c r="RF147" s="30"/>
      <c r="RG147" s="30"/>
      <c r="RH147" s="30"/>
      <c r="RI147" s="30"/>
      <c r="RJ147" s="30"/>
      <c r="RK147" s="30"/>
      <c r="RL147" s="30"/>
      <c r="RM147" s="30"/>
      <c r="RN147" s="30"/>
      <c r="RO147" s="30"/>
      <c r="RP147" s="30"/>
      <c r="RQ147" s="30"/>
      <c r="RR147" s="30"/>
      <c r="RS147" s="30"/>
      <c r="RT147" s="30"/>
      <c r="RU147" s="30"/>
      <c r="RV147" s="30"/>
      <c r="RW147" s="30"/>
      <c r="RX147" s="30"/>
      <c r="RY147" s="30"/>
      <c r="RZ147" s="30"/>
      <c r="SA147" s="30"/>
      <c r="SB147" s="30"/>
      <c r="SC147" s="30"/>
      <c r="SD147" s="30"/>
      <c r="SE147" s="30"/>
      <c r="SF147" s="30"/>
      <c r="SG147" s="30"/>
      <c r="SH147" s="30"/>
      <c r="SI147" s="30"/>
      <c r="SJ147" s="30"/>
      <c r="SK147" s="30"/>
      <c r="SL147" s="30"/>
      <c r="SM147" s="30"/>
      <c r="SN147" s="30"/>
    </row>
    <row r="148" spans="1:508" s="31" customFormat="1" ht="32.25" customHeight="1" x14ac:dyDescent="0.25">
      <c r="A148" s="81"/>
      <c r="B148" s="81"/>
      <c r="C148" s="81"/>
      <c r="D148" s="98" t="s">
        <v>680</v>
      </c>
      <c r="E148" s="202">
        <f>E178</f>
        <v>0</v>
      </c>
      <c r="F148" s="82">
        <f t="shared" ref="F148:G148" si="57">F178</f>
        <v>0</v>
      </c>
      <c r="G148" s="82">
        <f t="shared" si="57"/>
        <v>0</v>
      </c>
      <c r="H148" s="202"/>
      <c r="I148" s="202"/>
      <c r="J148" s="202"/>
      <c r="K148" s="187"/>
      <c r="L148" s="202">
        <f>L178</f>
        <v>4200000</v>
      </c>
      <c r="M148" s="82">
        <f t="shared" ref="M148:Q148" si="58">M178</f>
        <v>0</v>
      </c>
      <c r="N148" s="82">
        <f t="shared" si="58"/>
        <v>0</v>
      </c>
      <c r="O148" s="82">
        <f t="shared" si="58"/>
        <v>0</v>
      </c>
      <c r="P148" s="82">
        <f t="shared" si="58"/>
        <v>0</v>
      </c>
      <c r="Q148" s="82">
        <f t="shared" si="58"/>
        <v>4200000</v>
      </c>
      <c r="R148" s="202"/>
      <c r="S148" s="202"/>
      <c r="T148" s="202"/>
      <c r="U148" s="202"/>
      <c r="V148" s="202"/>
      <c r="W148" s="202"/>
      <c r="X148" s="158">
        <f t="shared" si="46"/>
        <v>0</v>
      </c>
      <c r="Y148" s="202">
        <f t="shared" si="56"/>
        <v>0</v>
      </c>
      <c r="Z148" s="231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  <c r="IW148" s="30"/>
      <c r="IX148" s="30"/>
      <c r="IY148" s="30"/>
      <c r="IZ148" s="30"/>
      <c r="JA148" s="30"/>
      <c r="JB148" s="30"/>
      <c r="JC148" s="30"/>
      <c r="JD148" s="30"/>
      <c r="JE148" s="30"/>
      <c r="JF148" s="30"/>
      <c r="JG148" s="30"/>
      <c r="JH148" s="30"/>
      <c r="JI148" s="30"/>
      <c r="JJ148" s="30"/>
      <c r="JK148" s="30"/>
      <c r="JL148" s="30"/>
      <c r="JM148" s="30"/>
      <c r="JN148" s="30"/>
      <c r="JO148" s="30"/>
      <c r="JP148" s="30"/>
      <c r="JQ148" s="30"/>
      <c r="JR148" s="30"/>
      <c r="JS148" s="30"/>
      <c r="JT148" s="30"/>
      <c r="JU148" s="30"/>
      <c r="JV148" s="30"/>
      <c r="JW148" s="30"/>
      <c r="JX148" s="30"/>
      <c r="JY148" s="30"/>
      <c r="JZ148" s="30"/>
      <c r="KA148" s="30"/>
      <c r="KB148" s="30"/>
      <c r="KC148" s="30"/>
      <c r="KD148" s="30"/>
      <c r="KE148" s="30"/>
      <c r="KF148" s="30"/>
      <c r="KG148" s="30"/>
      <c r="KH148" s="30"/>
      <c r="KI148" s="30"/>
      <c r="KJ148" s="30"/>
      <c r="KK148" s="30"/>
      <c r="KL148" s="30"/>
      <c r="KM148" s="30"/>
      <c r="KN148" s="30"/>
      <c r="KO148" s="30"/>
      <c r="KP148" s="30"/>
      <c r="KQ148" s="30"/>
      <c r="KR148" s="30"/>
      <c r="KS148" s="30"/>
      <c r="KT148" s="30"/>
      <c r="KU148" s="30"/>
      <c r="KV148" s="30"/>
      <c r="KW148" s="30"/>
      <c r="KX148" s="30"/>
      <c r="KY148" s="30"/>
      <c r="KZ148" s="30"/>
      <c r="LA148" s="30"/>
      <c r="LB148" s="30"/>
      <c r="LC148" s="30"/>
      <c r="LD148" s="30"/>
      <c r="LE148" s="30"/>
      <c r="LF148" s="30"/>
      <c r="LG148" s="30"/>
      <c r="LH148" s="30"/>
      <c r="LI148" s="30"/>
      <c r="LJ148" s="30"/>
      <c r="LK148" s="30"/>
      <c r="LL148" s="30"/>
      <c r="LM148" s="30"/>
      <c r="LN148" s="30"/>
      <c r="LO148" s="30"/>
      <c r="LP148" s="30"/>
      <c r="LQ148" s="30"/>
      <c r="LR148" s="30"/>
      <c r="LS148" s="30"/>
      <c r="LT148" s="30"/>
      <c r="LU148" s="30"/>
      <c r="LV148" s="30"/>
      <c r="LW148" s="30"/>
      <c r="LX148" s="30"/>
      <c r="LY148" s="30"/>
      <c r="LZ148" s="30"/>
      <c r="MA148" s="30"/>
      <c r="MB148" s="30"/>
      <c r="MC148" s="30"/>
      <c r="MD148" s="30"/>
      <c r="ME148" s="30"/>
      <c r="MF148" s="30"/>
      <c r="MG148" s="30"/>
      <c r="MH148" s="30"/>
      <c r="MI148" s="30"/>
      <c r="MJ148" s="30"/>
      <c r="MK148" s="30"/>
      <c r="ML148" s="30"/>
      <c r="MM148" s="30"/>
      <c r="MN148" s="30"/>
      <c r="MO148" s="30"/>
      <c r="MP148" s="30"/>
      <c r="MQ148" s="30"/>
      <c r="MR148" s="30"/>
      <c r="MS148" s="30"/>
      <c r="MT148" s="30"/>
      <c r="MU148" s="30"/>
      <c r="MV148" s="30"/>
      <c r="MW148" s="30"/>
      <c r="MX148" s="30"/>
      <c r="MY148" s="30"/>
      <c r="MZ148" s="30"/>
      <c r="NA148" s="30"/>
      <c r="NB148" s="30"/>
      <c r="NC148" s="30"/>
      <c r="ND148" s="30"/>
      <c r="NE148" s="30"/>
      <c r="NF148" s="30"/>
      <c r="NG148" s="30"/>
      <c r="NH148" s="30"/>
      <c r="NI148" s="30"/>
      <c r="NJ148" s="30"/>
      <c r="NK148" s="30"/>
      <c r="NL148" s="30"/>
      <c r="NM148" s="30"/>
      <c r="NN148" s="30"/>
      <c r="NO148" s="30"/>
      <c r="NP148" s="30"/>
      <c r="NQ148" s="30"/>
      <c r="NR148" s="30"/>
      <c r="NS148" s="30"/>
      <c r="NT148" s="30"/>
      <c r="NU148" s="30"/>
      <c r="NV148" s="30"/>
      <c r="NW148" s="30"/>
      <c r="NX148" s="30"/>
      <c r="NY148" s="30"/>
      <c r="NZ148" s="30"/>
      <c r="OA148" s="30"/>
      <c r="OB148" s="30"/>
      <c r="OC148" s="30"/>
      <c r="OD148" s="30"/>
      <c r="OE148" s="30"/>
      <c r="OF148" s="30"/>
      <c r="OG148" s="30"/>
      <c r="OH148" s="30"/>
      <c r="OI148" s="30"/>
      <c r="OJ148" s="30"/>
      <c r="OK148" s="30"/>
      <c r="OL148" s="30"/>
      <c r="OM148" s="30"/>
      <c r="ON148" s="30"/>
      <c r="OO148" s="30"/>
      <c r="OP148" s="30"/>
      <c r="OQ148" s="30"/>
      <c r="OR148" s="30"/>
      <c r="OS148" s="30"/>
      <c r="OT148" s="30"/>
      <c r="OU148" s="30"/>
      <c r="OV148" s="30"/>
      <c r="OW148" s="30"/>
      <c r="OX148" s="30"/>
      <c r="OY148" s="30"/>
      <c r="OZ148" s="30"/>
      <c r="PA148" s="30"/>
      <c r="PB148" s="30"/>
      <c r="PC148" s="30"/>
      <c r="PD148" s="30"/>
      <c r="PE148" s="30"/>
      <c r="PF148" s="30"/>
      <c r="PG148" s="30"/>
      <c r="PH148" s="30"/>
      <c r="PI148" s="30"/>
      <c r="PJ148" s="30"/>
      <c r="PK148" s="30"/>
      <c r="PL148" s="30"/>
      <c r="PM148" s="30"/>
      <c r="PN148" s="30"/>
      <c r="PO148" s="30"/>
      <c r="PP148" s="30"/>
      <c r="PQ148" s="30"/>
      <c r="PR148" s="30"/>
      <c r="PS148" s="30"/>
      <c r="PT148" s="30"/>
      <c r="PU148" s="30"/>
      <c r="PV148" s="30"/>
      <c r="PW148" s="30"/>
      <c r="PX148" s="30"/>
      <c r="PY148" s="30"/>
      <c r="PZ148" s="30"/>
      <c r="QA148" s="30"/>
      <c r="QB148" s="30"/>
      <c r="QC148" s="30"/>
      <c r="QD148" s="30"/>
      <c r="QE148" s="30"/>
      <c r="QF148" s="30"/>
      <c r="QG148" s="30"/>
      <c r="QH148" s="30"/>
      <c r="QI148" s="30"/>
      <c r="QJ148" s="30"/>
      <c r="QK148" s="30"/>
      <c r="QL148" s="30"/>
      <c r="QM148" s="30"/>
      <c r="QN148" s="30"/>
      <c r="QO148" s="30"/>
      <c r="QP148" s="30"/>
      <c r="QQ148" s="30"/>
      <c r="QR148" s="30"/>
      <c r="QS148" s="30"/>
      <c r="QT148" s="30"/>
      <c r="QU148" s="30"/>
      <c r="QV148" s="30"/>
      <c r="QW148" s="30"/>
      <c r="QX148" s="30"/>
      <c r="QY148" s="30"/>
      <c r="QZ148" s="30"/>
      <c r="RA148" s="30"/>
      <c r="RB148" s="30"/>
      <c r="RC148" s="30"/>
      <c r="RD148" s="30"/>
      <c r="RE148" s="30"/>
      <c r="RF148" s="30"/>
      <c r="RG148" s="30"/>
      <c r="RH148" s="30"/>
      <c r="RI148" s="30"/>
      <c r="RJ148" s="30"/>
      <c r="RK148" s="30"/>
      <c r="RL148" s="30"/>
      <c r="RM148" s="30"/>
      <c r="RN148" s="30"/>
      <c r="RO148" s="30"/>
      <c r="RP148" s="30"/>
      <c r="RQ148" s="30"/>
      <c r="RR148" s="30"/>
      <c r="RS148" s="30"/>
      <c r="RT148" s="30"/>
      <c r="RU148" s="30"/>
      <c r="RV148" s="30"/>
      <c r="RW148" s="30"/>
      <c r="RX148" s="30"/>
      <c r="RY148" s="30"/>
      <c r="RZ148" s="30"/>
      <c r="SA148" s="30"/>
      <c r="SB148" s="30"/>
      <c r="SC148" s="30"/>
      <c r="SD148" s="30"/>
      <c r="SE148" s="30"/>
      <c r="SF148" s="30"/>
      <c r="SG148" s="30"/>
      <c r="SH148" s="30"/>
      <c r="SI148" s="30"/>
      <c r="SJ148" s="30"/>
      <c r="SK148" s="30"/>
      <c r="SL148" s="30"/>
      <c r="SM148" s="30"/>
      <c r="SN148" s="30"/>
    </row>
    <row r="149" spans="1:508" s="20" customFormat="1" ht="48" customHeight="1" x14ac:dyDescent="0.25">
      <c r="A149" s="54" t="s">
        <v>170</v>
      </c>
      <c r="B149" s="54" t="s">
        <v>118</v>
      </c>
      <c r="C149" s="54" t="s">
        <v>46</v>
      </c>
      <c r="D149" s="79" t="s">
        <v>486</v>
      </c>
      <c r="E149" s="203">
        <v>2770471</v>
      </c>
      <c r="F149" s="83">
        <v>2027400</v>
      </c>
      <c r="G149" s="83">
        <v>65400</v>
      </c>
      <c r="H149" s="203">
        <v>685569.02</v>
      </c>
      <c r="I149" s="203">
        <v>518956.78</v>
      </c>
      <c r="J149" s="203">
        <v>12311.79</v>
      </c>
      <c r="K149" s="196">
        <f t="shared" ref="K149:K210" si="59">H149/E149*100</f>
        <v>24.745576474180744</v>
      </c>
      <c r="L149" s="203">
        <f t="shared" ref="L149:L178" si="60">N149+Q149</f>
        <v>0</v>
      </c>
      <c r="M149" s="83"/>
      <c r="N149" s="83"/>
      <c r="O149" s="83"/>
      <c r="P149" s="83"/>
      <c r="Q149" s="83"/>
      <c r="R149" s="216">
        <f t="shared" ref="R149:R177" si="61">T149+W149</f>
        <v>0</v>
      </c>
      <c r="S149" s="216"/>
      <c r="T149" s="216"/>
      <c r="U149" s="216"/>
      <c r="V149" s="216"/>
      <c r="W149" s="216"/>
      <c r="X149" s="158"/>
      <c r="Y149" s="216">
        <f t="shared" si="56"/>
        <v>685569.02</v>
      </c>
      <c r="Z149" s="23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  <c r="IW149" s="21"/>
      <c r="IX149" s="21"/>
      <c r="IY149" s="21"/>
      <c r="IZ149" s="21"/>
      <c r="JA149" s="21"/>
      <c r="JB149" s="21"/>
      <c r="JC149" s="21"/>
      <c r="JD149" s="21"/>
      <c r="JE149" s="21"/>
      <c r="JF149" s="21"/>
      <c r="JG149" s="21"/>
      <c r="JH149" s="21"/>
      <c r="JI149" s="21"/>
      <c r="JJ149" s="21"/>
      <c r="JK149" s="21"/>
      <c r="JL149" s="21"/>
      <c r="JM149" s="21"/>
      <c r="JN149" s="21"/>
      <c r="JO149" s="21"/>
      <c r="JP149" s="21"/>
      <c r="JQ149" s="21"/>
      <c r="JR149" s="21"/>
      <c r="JS149" s="21"/>
      <c r="JT149" s="21"/>
      <c r="JU149" s="21"/>
      <c r="JV149" s="21"/>
      <c r="JW149" s="21"/>
      <c r="JX149" s="21"/>
      <c r="JY149" s="21"/>
      <c r="JZ149" s="21"/>
      <c r="KA149" s="21"/>
      <c r="KB149" s="21"/>
      <c r="KC149" s="21"/>
      <c r="KD149" s="21"/>
      <c r="KE149" s="21"/>
      <c r="KF149" s="21"/>
      <c r="KG149" s="21"/>
      <c r="KH149" s="21"/>
      <c r="KI149" s="21"/>
      <c r="KJ149" s="21"/>
      <c r="KK149" s="21"/>
      <c r="KL149" s="21"/>
      <c r="KM149" s="21"/>
      <c r="KN149" s="21"/>
      <c r="KO149" s="21"/>
      <c r="KP149" s="21"/>
      <c r="KQ149" s="21"/>
      <c r="KR149" s="21"/>
      <c r="KS149" s="21"/>
      <c r="KT149" s="21"/>
      <c r="KU149" s="21"/>
      <c r="KV149" s="21"/>
      <c r="KW149" s="21"/>
      <c r="KX149" s="21"/>
      <c r="KY149" s="21"/>
      <c r="KZ149" s="21"/>
      <c r="LA149" s="21"/>
      <c r="LB149" s="21"/>
      <c r="LC149" s="21"/>
      <c r="LD149" s="21"/>
      <c r="LE149" s="21"/>
      <c r="LF149" s="21"/>
      <c r="LG149" s="21"/>
      <c r="LH149" s="21"/>
      <c r="LI149" s="21"/>
      <c r="LJ149" s="21"/>
      <c r="LK149" s="21"/>
      <c r="LL149" s="21"/>
      <c r="LM149" s="21"/>
      <c r="LN149" s="21"/>
      <c r="LO149" s="21"/>
      <c r="LP149" s="21"/>
      <c r="LQ149" s="21"/>
      <c r="LR149" s="21"/>
      <c r="LS149" s="21"/>
      <c r="LT149" s="21"/>
      <c r="LU149" s="21"/>
      <c r="LV149" s="21"/>
      <c r="LW149" s="21"/>
      <c r="LX149" s="21"/>
      <c r="LY149" s="21"/>
      <c r="LZ149" s="21"/>
      <c r="MA149" s="21"/>
      <c r="MB149" s="21"/>
      <c r="MC149" s="21"/>
      <c r="MD149" s="21"/>
      <c r="ME149" s="21"/>
      <c r="MF149" s="21"/>
      <c r="MG149" s="21"/>
      <c r="MH149" s="21"/>
      <c r="MI149" s="21"/>
      <c r="MJ149" s="21"/>
      <c r="MK149" s="21"/>
      <c r="ML149" s="21"/>
      <c r="MM149" s="21"/>
      <c r="MN149" s="21"/>
      <c r="MO149" s="21"/>
      <c r="MP149" s="21"/>
      <c r="MQ149" s="21"/>
      <c r="MR149" s="21"/>
      <c r="MS149" s="21"/>
      <c r="MT149" s="21"/>
      <c r="MU149" s="21"/>
      <c r="MV149" s="21"/>
      <c r="MW149" s="21"/>
      <c r="MX149" s="21"/>
      <c r="MY149" s="21"/>
      <c r="MZ149" s="21"/>
      <c r="NA149" s="21"/>
      <c r="NB149" s="21"/>
      <c r="NC149" s="21"/>
      <c r="ND149" s="21"/>
      <c r="NE149" s="21"/>
      <c r="NF149" s="21"/>
      <c r="NG149" s="21"/>
      <c r="NH149" s="21"/>
      <c r="NI149" s="21"/>
      <c r="NJ149" s="21"/>
      <c r="NK149" s="21"/>
      <c r="NL149" s="21"/>
      <c r="NM149" s="21"/>
      <c r="NN149" s="21"/>
      <c r="NO149" s="21"/>
      <c r="NP149" s="21"/>
      <c r="NQ149" s="21"/>
      <c r="NR149" s="21"/>
      <c r="NS149" s="21"/>
      <c r="NT149" s="21"/>
      <c r="NU149" s="21"/>
      <c r="NV149" s="21"/>
      <c r="NW149" s="21"/>
      <c r="NX149" s="21"/>
      <c r="NY149" s="21"/>
      <c r="NZ149" s="21"/>
      <c r="OA149" s="21"/>
      <c r="OB149" s="21"/>
      <c r="OC149" s="21"/>
      <c r="OD149" s="21"/>
      <c r="OE149" s="21"/>
      <c r="OF149" s="21"/>
      <c r="OG149" s="21"/>
      <c r="OH149" s="21"/>
      <c r="OI149" s="21"/>
      <c r="OJ149" s="21"/>
      <c r="OK149" s="21"/>
      <c r="OL149" s="21"/>
      <c r="OM149" s="21"/>
      <c r="ON149" s="21"/>
      <c r="OO149" s="21"/>
      <c r="OP149" s="21"/>
      <c r="OQ149" s="21"/>
      <c r="OR149" s="21"/>
      <c r="OS149" s="21"/>
      <c r="OT149" s="21"/>
      <c r="OU149" s="21"/>
      <c r="OV149" s="21"/>
      <c r="OW149" s="21"/>
      <c r="OX149" s="21"/>
      <c r="OY149" s="21"/>
      <c r="OZ149" s="21"/>
      <c r="PA149" s="21"/>
      <c r="PB149" s="21"/>
      <c r="PC149" s="21"/>
      <c r="PD149" s="21"/>
      <c r="PE149" s="21"/>
      <c r="PF149" s="21"/>
      <c r="PG149" s="21"/>
      <c r="PH149" s="21"/>
      <c r="PI149" s="21"/>
      <c r="PJ149" s="21"/>
      <c r="PK149" s="21"/>
      <c r="PL149" s="21"/>
      <c r="PM149" s="21"/>
      <c r="PN149" s="21"/>
      <c r="PO149" s="21"/>
      <c r="PP149" s="21"/>
      <c r="PQ149" s="21"/>
      <c r="PR149" s="21"/>
      <c r="PS149" s="21"/>
      <c r="PT149" s="21"/>
      <c r="PU149" s="21"/>
      <c r="PV149" s="21"/>
      <c r="PW149" s="21"/>
      <c r="PX149" s="21"/>
      <c r="PY149" s="21"/>
      <c r="PZ149" s="21"/>
      <c r="QA149" s="21"/>
      <c r="QB149" s="21"/>
      <c r="QC149" s="21"/>
      <c r="QD149" s="21"/>
      <c r="QE149" s="21"/>
      <c r="QF149" s="21"/>
      <c r="QG149" s="21"/>
      <c r="QH149" s="21"/>
      <c r="QI149" s="21"/>
      <c r="QJ149" s="21"/>
      <c r="QK149" s="21"/>
      <c r="QL149" s="21"/>
      <c r="QM149" s="21"/>
      <c r="QN149" s="21"/>
      <c r="QO149" s="21"/>
      <c r="QP149" s="21"/>
      <c r="QQ149" s="21"/>
      <c r="QR149" s="21"/>
      <c r="QS149" s="21"/>
      <c r="QT149" s="21"/>
      <c r="QU149" s="21"/>
      <c r="QV149" s="21"/>
      <c r="QW149" s="21"/>
      <c r="QX149" s="21"/>
      <c r="QY149" s="21"/>
      <c r="QZ149" s="21"/>
      <c r="RA149" s="21"/>
      <c r="RB149" s="21"/>
      <c r="RC149" s="21"/>
      <c r="RD149" s="21"/>
      <c r="RE149" s="21"/>
      <c r="RF149" s="21"/>
      <c r="RG149" s="21"/>
      <c r="RH149" s="21"/>
      <c r="RI149" s="21"/>
      <c r="RJ149" s="21"/>
      <c r="RK149" s="21"/>
      <c r="RL149" s="21"/>
      <c r="RM149" s="21"/>
      <c r="RN149" s="21"/>
      <c r="RO149" s="21"/>
      <c r="RP149" s="21"/>
      <c r="RQ149" s="21"/>
      <c r="RR149" s="21"/>
      <c r="RS149" s="21"/>
      <c r="RT149" s="21"/>
      <c r="RU149" s="21"/>
      <c r="RV149" s="21"/>
      <c r="RW149" s="21"/>
      <c r="RX149" s="21"/>
      <c r="RY149" s="21"/>
      <c r="RZ149" s="21"/>
      <c r="SA149" s="21"/>
      <c r="SB149" s="21"/>
      <c r="SC149" s="21"/>
      <c r="SD149" s="21"/>
      <c r="SE149" s="21"/>
      <c r="SF149" s="21"/>
      <c r="SG149" s="21"/>
      <c r="SH149" s="21"/>
      <c r="SI149" s="21"/>
      <c r="SJ149" s="21"/>
      <c r="SK149" s="21"/>
      <c r="SL149" s="21"/>
      <c r="SM149" s="21"/>
      <c r="SN149" s="21"/>
    </row>
    <row r="150" spans="1:508" s="20" customFormat="1" ht="33" customHeight="1" x14ac:dyDescent="0.25">
      <c r="A150" s="54" t="s">
        <v>171</v>
      </c>
      <c r="B150" s="54" t="s">
        <v>60</v>
      </c>
      <c r="C150" s="54" t="s">
        <v>61</v>
      </c>
      <c r="D150" s="122" t="s">
        <v>672</v>
      </c>
      <c r="E150" s="203">
        <v>70654390</v>
      </c>
      <c r="F150" s="83"/>
      <c r="G150" s="83"/>
      <c r="H150" s="203">
        <v>15870791.130000001</v>
      </c>
      <c r="I150" s="203"/>
      <c r="J150" s="203"/>
      <c r="K150" s="196">
        <f t="shared" si="59"/>
        <v>22.462569034988487</v>
      </c>
      <c r="L150" s="203">
        <f t="shared" si="60"/>
        <v>111246463</v>
      </c>
      <c r="M150" s="83">
        <v>111246463</v>
      </c>
      <c r="N150" s="83"/>
      <c r="O150" s="83"/>
      <c r="P150" s="83"/>
      <c r="Q150" s="83">
        <v>111246463</v>
      </c>
      <c r="R150" s="216">
        <f>T150+W150</f>
        <v>0</v>
      </c>
      <c r="S150" s="216"/>
      <c r="T150" s="216"/>
      <c r="U150" s="216"/>
      <c r="V150" s="216"/>
      <c r="W150" s="216"/>
      <c r="X150" s="158">
        <f t="shared" si="46"/>
        <v>0</v>
      </c>
      <c r="Y150" s="216">
        <f t="shared" si="56"/>
        <v>15870791.130000001</v>
      </c>
      <c r="Z150" s="23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  <c r="IV150" s="21"/>
      <c r="IW150" s="21"/>
      <c r="IX150" s="21"/>
      <c r="IY150" s="21"/>
      <c r="IZ150" s="21"/>
      <c r="JA150" s="21"/>
      <c r="JB150" s="21"/>
      <c r="JC150" s="21"/>
      <c r="JD150" s="21"/>
      <c r="JE150" s="21"/>
      <c r="JF150" s="21"/>
      <c r="JG150" s="21"/>
      <c r="JH150" s="21"/>
      <c r="JI150" s="21"/>
      <c r="JJ150" s="21"/>
      <c r="JK150" s="21"/>
      <c r="JL150" s="21"/>
      <c r="JM150" s="21"/>
      <c r="JN150" s="21"/>
      <c r="JO150" s="21"/>
      <c r="JP150" s="21"/>
      <c r="JQ150" s="21"/>
      <c r="JR150" s="21"/>
      <c r="JS150" s="21"/>
      <c r="JT150" s="21"/>
      <c r="JU150" s="21"/>
      <c r="JV150" s="21"/>
      <c r="JW150" s="21"/>
      <c r="JX150" s="21"/>
      <c r="JY150" s="21"/>
      <c r="JZ150" s="21"/>
      <c r="KA150" s="21"/>
      <c r="KB150" s="21"/>
      <c r="KC150" s="21"/>
      <c r="KD150" s="21"/>
      <c r="KE150" s="21"/>
      <c r="KF150" s="21"/>
      <c r="KG150" s="21"/>
      <c r="KH150" s="21"/>
      <c r="KI150" s="21"/>
      <c r="KJ150" s="21"/>
      <c r="KK150" s="21"/>
      <c r="KL150" s="21"/>
      <c r="KM150" s="21"/>
      <c r="KN150" s="21"/>
      <c r="KO150" s="21"/>
      <c r="KP150" s="21"/>
      <c r="KQ150" s="21"/>
      <c r="KR150" s="21"/>
      <c r="KS150" s="21"/>
      <c r="KT150" s="21"/>
      <c r="KU150" s="21"/>
      <c r="KV150" s="21"/>
      <c r="KW150" s="21"/>
      <c r="KX150" s="21"/>
      <c r="KY150" s="21"/>
      <c r="KZ150" s="21"/>
      <c r="LA150" s="21"/>
      <c r="LB150" s="21"/>
      <c r="LC150" s="21"/>
      <c r="LD150" s="21"/>
      <c r="LE150" s="21"/>
      <c r="LF150" s="21"/>
      <c r="LG150" s="21"/>
      <c r="LH150" s="21"/>
      <c r="LI150" s="21"/>
      <c r="LJ150" s="21"/>
      <c r="LK150" s="21"/>
      <c r="LL150" s="21"/>
      <c r="LM150" s="21"/>
      <c r="LN150" s="21"/>
      <c r="LO150" s="21"/>
      <c r="LP150" s="21"/>
      <c r="LQ150" s="21"/>
      <c r="LR150" s="21"/>
      <c r="LS150" s="21"/>
      <c r="LT150" s="21"/>
      <c r="LU150" s="21"/>
      <c r="LV150" s="21"/>
      <c r="LW150" s="21"/>
      <c r="LX150" s="21"/>
      <c r="LY150" s="21"/>
      <c r="LZ150" s="21"/>
      <c r="MA150" s="21"/>
      <c r="MB150" s="21"/>
      <c r="MC150" s="21"/>
      <c r="MD150" s="21"/>
      <c r="ME150" s="21"/>
      <c r="MF150" s="21"/>
      <c r="MG150" s="21"/>
      <c r="MH150" s="21"/>
      <c r="MI150" s="21"/>
      <c r="MJ150" s="21"/>
      <c r="MK150" s="21"/>
      <c r="ML150" s="21"/>
      <c r="MM150" s="21"/>
      <c r="MN150" s="21"/>
      <c r="MO150" s="21"/>
      <c r="MP150" s="21"/>
      <c r="MQ150" s="21"/>
      <c r="MR150" s="21"/>
      <c r="MS150" s="21"/>
      <c r="MT150" s="21"/>
      <c r="MU150" s="21"/>
      <c r="MV150" s="21"/>
      <c r="MW150" s="21"/>
      <c r="MX150" s="21"/>
      <c r="MY150" s="21"/>
      <c r="MZ150" s="21"/>
      <c r="NA150" s="21"/>
      <c r="NB150" s="21"/>
      <c r="NC150" s="21"/>
      <c r="ND150" s="21"/>
      <c r="NE150" s="21"/>
      <c r="NF150" s="21"/>
      <c r="NG150" s="21"/>
      <c r="NH150" s="21"/>
      <c r="NI150" s="21"/>
      <c r="NJ150" s="21"/>
      <c r="NK150" s="21"/>
      <c r="NL150" s="21"/>
      <c r="NM150" s="21"/>
      <c r="NN150" s="21"/>
      <c r="NO150" s="21"/>
      <c r="NP150" s="21"/>
      <c r="NQ150" s="21"/>
      <c r="NR150" s="21"/>
      <c r="NS150" s="21"/>
      <c r="NT150" s="21"/>
      <c r="NU150" s="21"/>
      <c r="NV150" s="21"/>
      <c r="NW150" s="21"/>
      <c r="NX150" s="21"/>
      <c r="NY150" s="21"/>
      <c r="NZ150" s="21"/>
      <c r="OA150" s="21"/>
      <c r="OB150" s="21"/>
      <c r="OC150" s="21"/>
      <c r="OD150" s="21"/>
      <c r="OE150" s="21"/>
      <c r="OF150" s="21"/>
      <c r="OG150" s="21"/>
      <c r="OH150" s="21"/>
      <c r="OI150" s="21"/>
      <c r="OJ150" s="21"/>
      <c r="OK150" s="21"/>
      <c r="OL150" s="21"/>
      <c r="OM150" s="21"/>
      <c r="ON150" s="21"/>
      <c r="OO150" s="21"/>
      <c r="OP150" s="21"/>
      <c r="OQ150" s="21"/>
      <c r="OR150" s="21"/>
      <c r="OS150" s="21"/>
      <c r="OT150" s="21"/>
      <c r="OU150" s="21"/>
      <c r="OV150" s="21"/>
      <c r="OW150" s="21"/>
      <c r="OX150" s="21"/>
      <c r="OY150" s="21"/>
      <c r="OZ150" s="21"/>
      <c r="PA150" s="21"/>
      <c r="PB150" s="21"/>
      <c r="PC150" s="21"/>
      <c r="PD150" s="21"/>
      <c r="PE150" s="21"/>
      <c r="PF150" s="21"/>
      <c r="PG150" s="21"/>
      <c r="PH150" s="21"/>
      <c r="PI150" s="21"/>
      <c r="PJ150" s="21"/>
      <c r="PK150" s="21"/>
      <c r="PL150" s="21"/>
      <c r="PM150" s="21"/>
      <c r="PN150" s="21"/>
      <c r="PO150" s="21"/>
      <c r="PP150" s="21"/>
      <c r="PQ150" s="21"/>
      <c r="PR150" s="21"/>
      <c r="PS150" s="21"/>
      <c r="PT150" s="21"/>
      <c r="PU150" s="21"/>
      <c r="PV150" s="21"/>
      <c r="PW150" s="21"/>
      <c r="PX150" s="21"/>
      <c r="PY150" s="21"/>
      <c r="PZ150" s="21"/>
      <c r="QA150" s="21"/>
      <c r="QB150" s="21"/>
      <c r="QC150" s="21"/>
      <c r="QD150" s="21"/>
      <c r="QE150" s="21"/>
      <c r="QF150" s="21"/>
      <c r="QG150" s="21"/>
      <c r="QH150" s="21"/>
      <c r="QI150" s="21"/>
      <c r="QJ150" s="21"/>
      <c r="QK150" s="21"/>
      <c r="QL150" s="21"/>
      <c r="QM150" s="21"/>
      <c r="QN150" s="21"/>
      <c r="QO150" s="21"/>
      <c r="QP150" s="21"/>
      <c r="QQ150" s="21"/>
      <c r="QR150" s="21"/>
      <c r="QS150" s="21"/>
      <c r="QT150" s="21"/>
      <c r="QU150" s="21"/>
      <c r="QV150" s="21"/>
      <c r="QW150" s="21"/>
      <c r="QX150" s="21"/>
      <c r="QY150" s="21"/>
      <c r="QZ150" s="21"/>
      <c r="RA150" s="21"/>
      <c r="RB150" s="21"/>
      <c r="RC150" s="21"/>
      <c r="RD150" s="21"/>
      <c r="RE150" s="21"/>
      <c r="RF150" s="21"/>
      <c r="RG150" s="21"/>
      <c r="RH150" s="21"/>
      <c r="RI150" s="21"/>
      <c r="RJ150" s="21"/>
      <c r="RK150" s="21"/>
      <c r="RL150" s="21"/>
      <c r="RM150" s="21"/>
      <c r="RN150" s="21"/>
      <c r="RO150" s="21"/>
      <c r="RP150" s="21"/>
      <c r="RQ150" s="21"/>
      <c r="RR150" s="21"/>
      <c r="RS150" s="21"/>
      <c r="RT150" s="21"/>
      <c r="RU150" s="21"/>
      <c r="RV150" s="21"/>
      <c r="RW150" s="21"/>
      <c r="RX150" s="21"/>
      <c r="RY150" s="21"/>
      <c r="RZ150" s="21"/>
      <c r="SA150" s="21"/>
      <c r="SB150" s="21"/>
      <c r="SC150" s="21"/>
      <c r="SD150" s="21"/>
      <c r="SE150" s="21"/>
      <c r="SF150" s="21"/>
      <c r="SG150" s="21"/>
      <c r="SH150" s="21"/>
      <c r="SI150" s="21"/>
      <c r="SJ150" s="21"/>
      <c r="SK150" s="21"/>
      <c r="SL150" s="21"/>
      <c r="SM150" s="21"/>
      <c r="SN150" s="21"/>
    </row>
    <row r="151" spans="1:508" s="22" customFormat="1" ht="9.75" hidden="1" customHeight="1" x14ac:dyDescent="0.25">
      <c r="A151" s="69"/>
      <c r="B151" s="69"/>
      <c r="C151" s="69"/>
      <c r="D151" s="123" t="s">
        <v>387</v>
      </c>
      <c r="E151" s="204"/>
      <c r="F151" s="84"/>
      <c r="G151" s="84"/>
      <c r="H151" s="204"/>
      <c r="I151" s="204"/>
      <c r="J151" s="204"/>
      <c r="K151" s="196" t="e">
        <f t="shared" si="59"/>
        <v>#DIV/0!</v>
      </c>
      <c r="L151" s="203">
        <f t="shared" si="60"/>
        <v>0</v>
      </c>
      <c r="M151" s="84"/>
      <c r="N151" s="84"/>
      <c r="O151" s="84"/>
      <c r="P151" s="84"/>
      <c r="Q151" s="84"/>
      <c r="R151" s="216">
        <f t="shared" si="61"/>
        <v>0</v>
      </c>
      <c r="S151" s="216"/>
      <c r="T151" s="218"/>
      <c r="U151" s="218"/>
      <c r="V151" s="218"/>
      <c r="W151" s="218"/>
      <c r="X151" s="158" t="e">
        <f t="shared" si="46"/>
        <v>#DIV/0!</v>
      </c>
      <c r="Y151" s="216">
        <f t="shared" si="56"/>
        <v>0</v>
      </c>
      <c r="Z151" s="231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  <c r="IW151" s="27"/>
      <c r="IX151" s="27"/>
      <c r="IY151" s="27"/>
      <c r="IZ151" s="27"/>
      <c r="JA151" s="27"/>
      <c r="JB151" s="27"/>
      <c r="JC151" s="27"/>
      <c r="JD151" s="27"/>
      <c r="JE151" s="27"/>
      <c r="JF151" s="27"/>
      <c r="JG151" s="27"/>
      <c r="JH151" s="27"/>
      <c r="JI151" s="27"/>
      <c r="JJ151" s="27"/>
      <c r="JK151" s="27"/>
      <c r="JL151" s="27"/>
      <c r="JM151" s="27"/>
      <c r="JN151" s="27"/>
      <c r="JO151" s="27"/>
      <c r="JP151" s="27"/>
      <c r="JQ151" s="27"/>
      <c r="JR151" s="27"/>
      <c r="JS151" s="27"/>
      <c r="JT151" s="27"/>
      <c r="JU151" s="27"/>
      <c r="JV151" s="27"/>
      <c r="JW151" s="27"/>
      <c r="JX151" s="27"/>
      <c r="JY151" s="27"/>
      <c r="JZ151" s="27"/>
      <c r="KA151" s="27"/>
      <c r="KB151" s="27"/>
      <c r="KC151" s="27"/>
      <c r="KD151" s="27"/>
      <c r="KE151" s="27"/>
      <c r="KF151" s="27"/>
      <c r="KG151" s="27"/>
      <c r="KH151" s="27"/>
      <c r="KI151" s="27"/>
      <c r="KJ151" s="27"/>
      <c r="KK151" s="27"/>
      <c r="KL151" s="27"/>
      <c r="KM151" s="27"/>
      <c r="KN151" s="27"/>
      <c r="KO151" s="27"/>
      <c r="KP151" s="27"/>
      <c r="KQ151" s="27"/>
      <c r="KR151" s="27"/>
      <c r="KS151" s="27"/>
      <c r="KT151" s="27"/>
      <c r="KU151" s="27"/>
      <c r="KV151" s="27"/>
      <c r="KW151" s="27"/>
      <c r="KX151" s="27"/>
      <c r="KY151" s="27"/>
      <c r="KZ151" s="27"/>
      <c r="LA151" s="27"/>
      <c r="LB151" s="27"/>
      <c r="LC151" s="27"/>
      <c r="LD151" s="27"/>
      <c r="LE151" s="27"/>
      <c r="LF151" s="27"/>
      <c r="LG151" s="27"/>
      <c r="LH151" s="27"/>
      <c r="LI151" s="27"/>
      <c r="LJ151" s="27"/>
      <c r="LK151" s="27"/>
      <c r="LL151" s="27"/>
      <c r="LM151" s="27"/>
      <c r="LN151" s="27"/>
      <c r="LO151" s="27"/>
      <c r="LP151" s="27"/>
      <c r="LQ151" s="27"/>
      <c r="LR151" s="27"/>
      <c r="LS151" s="27"/>
      <c r="LT151" s="27"/>
      <c r="LU151" s="27"/>
      <c r="LV151" s="27"/>
      <c r="LW151" s="27"/>
      <c r="LX151" s="27"/>
      <c r="LY151" s="27"/>
      <c r="LZ151" s="27"/>
      <c r="MA151" s="27"/>
      <c r="MB151" s="27"/>
      <c r="MC151" s="27"/>
      <c r="MD151" s="27"/>
      <c r="ME151" s="27"/>
      <c r="MF151" s="27"/>
      <c r="MG151" s="27"/>
      <c r="MH151" s="27"/>
      <c r="MI151" s="27"/>
      <c r="MJ151" s="27"/>
      <c r="MK151" s="27"/>
      <c r="ML151" s="27"/>
      <c r="MM151" s="27"/>
      <c r="MN151" s="27"/>
      <c r="MO151" s="27"/>
      <c r="MP151" s="27"/>
      <c r="MQ151" s="27"/>
      <c r="MR151" s="27"/>
      <c r="MS151" s="27"/>
      <c r="MT151" s="27"/>
      <c r="MU151" s="27"/>
      <c r="MV151" s="27"/>
      <c r="MW151" s="27"/>
      <c r="MX151" s="27"/>
      <c r="MY151" s="27"/>
      <c r="MZ151" s="27"/>
      <c r="NA151" s="27"/>
      <c r="NB151" s="27"/>
      <c r="NC151" s="27"/>
      <c r="ND151" s="27"/>
      <c r="NE151" s="27"/>
      <c r="NF151" s="27"/>
      <c r="NG151" s="27"/>
      <c r="NH151" s="27"/>
      <c r="NI151" s="27"/>
      <c r="NJ151" s="27"/>
      <c r="NK151" s="27"/>
      <c r="NL151" s="27"/>
      <c r="NM151" s="27"/>
      <c r="NN151" s="27"/>
      <c r="NO151" s="27"/>
      <c r="NP151" s="27"/>
      <c r="NQ151" s="27"/>
      <c r="NR151" s="27"/>
      <c r="NS151" s="27"/>
      <c r="NT151" s="27"/>
      <c r="NU151" s="27"/>
      <c r="NV151" s="27"/>
      <c r="NW151" s="27"/>
      <c r="NX151" s="27"/>
      <c r="NY151" s="27"/>
      <c r="NZ151" s="27"/>
      <c r="OA151" s="27"/>
      <c r="OB151" s="27"/>
      <c r="OC151" s="27"/>
      <c r="OD151" s="27"/>
      <c r="OE151" s="27"/>
      <c r="OF151" s="27"/>
      <c r="OG151" s="27"/>
      <c r="OH151" s="27"/>
      <c r="OI151" s="27"/>
      <c r="OJ151" s="27"/>
      <c r="OK151" s="27"/>
      <c r="OL151" s="27"/>
      <c r="OM151" s="27"/>
      <c r="ON151" s="27"/>
      <c r="OO151" s="27"/>
      <c r="OP151" s="27"/>
      <c r="OQ151" s="27"/>
      <c r="OR151" s="27"/>
      <c r="OS151" s="27"/>
      <c r="OT151" s="27"/>
      <c r="OU151" s="27"/>
      <c r="OV151" s="27"/>
      <c r="OW151" s="27"/>
      <c r="OX151" s="27"/>
      <c r="OY151" s="27"/>
      <c r="OZ151" s="27"/>
      <c r="PA151" s="27"/>
      <c r="PB151" s="27"/>
      <c r="PC151" s="27"/>
      <c r="PD151" s="27"/>
      <c r="PE151" s="27"/>
      <c r="PF151" s="27"/>
      <c r="PG151" s="27"/>
      <c r="PH151" s="27"/>
      <c r="PI151" s="27"/>
      <c r="PJ151" s="27"/>
      <c r="PK151" s="27"/>
      <c r="PL151" s="27"/>
      <c r="PM151" s="27"/>
      <c r="PN151" s="27"/>
      <c r="PO151" s="27"/>
      <c r="PP151" s="27"/>
      <c r="PQ151" s="27"/>
      <c r="PR151" s="27"/>
      <c r="PS151" s="27"/>
      <c r="PT151" s="27"/>
      <c r="PU151" s="27"/>
      <c r="PV151" s="27"/>
      <c r="PW151" s="27"/>
      <c r="PX151" s="27"/>
      <c r="PY151" s="27"/>
      <c r="PZ151" s="27"/>
      <c r="QA151" s="27"/>
      <c r="QB151" s="27"/>
      <c r="QC151" s="27"/>
      <c r="QD151" s="27"/>
      <c r="QE151" s="27"/>
      <c r="QF151" s="27"/>
      <c r="QG151" s="27"/>
      <c r="QH151" s="27"/>
      <c r="QI151" s="27"/>
      <c r="QJ151" s="27"/>
      <c r="QK151" s="27"/>
      <c r="QL151" s="27"/>
      <c r="QM151" s="27"/>
      <c r="QN151" s="27"/>
      <c r="QO151" s="27"/>
      <c r="QP151" s="27"/>
      <c r="QQ151" s="27"/>
      <c r="QR151" s="27"/>
      <c r="QS151" s="27"/>
      <c r="QT151" s="27"/>
      <c r="QU151" s="27"/>
      <c r="QV151" s="27"/>
      <c r="QW151" s="27"/>
      <c r="QX151" s="27"/>
      <c r="QY151" s="27"/>
      <c r="QZ151" s="27"/>
      <c r="RA151" s="27"/>
      <c r="RB151" s="27"/>
      <c r="RC151" s="27"/>
      <c r="RD151" s="27"/>
      <c r="RE151" s="27"/>
      <c r="RF151" s="27"/>
      <c r="RG151" s="27"/>
      <c r="RH151" s="27"/>
      <c r="RI151" s="27"/>
      <c r="RJ151" s="27"/>
      <c r="RK151" s="27"/>
      <c r="RL151" s="27"/>
      <c r="RM151" s="27"/>
      <c r="RN151" s="27"/>
      <c r="RO151" s="27"/>
      <c r="RP151" s="27"/>
      <c r="RQ151" s="27"/>
      <c r="RR151" s="27"/>
      <c r="RS151" s="27"/>
      <c r="RT151" s="27"/>
      <c r="RU151" s="27"/>
      <c r="RV151" s="27"/>
      <c r="RW151" s="27"/>
      <c r="RX151" s="27"/>
      <c r="RY151" s="27"/>
      <c r="RZ151" s="27"/>
      <c r="SA151" s="27"/>
      <c r="SB151" s="27"/>
      <c r="SC151" s="27"/>
      <c r="SD151" s="27"/>
      <c r="SE151" s="27"/>
      <c r="SF151" s="27"/>
      <c r="SG151" s="27"/>
      <c r="SH151" s="27"/>
      <c r="SI151" s="27"/>
      <c r="SJ151" s="27"/>
      <c r="SK151" s="27"/>
      <c r="SL151" s="27"/>
      <c r="SM151" s="27"/>
      <c r="SN151" s="27"/>
    </row>
    <row r="152" spans="1:508" s="22" customFormat="1" ht="42.75" hidden="1" customHeight="1" x14ac:dyDescent="0.25">
      <c r="A152" s="69"/>
      <c r="B152" s="69"/>
      <c r="C152" s="69"/>
      <c r="D152" s="123" t="s">
        <v>388</v>
      </c>
      <c r="E152" s="204"/>
      <c r="F152" s="84"/>
      <c r="G152" s="84"/>
      <c r="H152" s="204"/>
      <c r="I152" s="204"/>
      <c r="J152" s="204"/>
      <c r="K152" s="196" t="e">
        <f t="shared" si="59"/>
        <v>#DIV/0!</v>
      </c>
      <c r="L152" s="203">
        <f t="shared" si="60"/>
        <v>0</v>
      </c>
      <c r="M152" s="84"/>
      <c r="N152" s="84"/>
      <c r="O152" s="84"/>
      <c r="P152" s="84"/>
      <c r="Q152" s="84"/>
      <c r="R152" s="216">
        <f t="shared" si="61"/>
        <v>0</v>
      </c>
      <c r="S152" s="216"/>
      <c r="T152" s="218"/>
      <c r="U152" s="218"/>
      <c r="V152" s="218"/>
      <c r="W152" s="218"/>
      <c r="X152" s="158" t="e">
        <f t="shared" si="46"/>
        <v>#DIV/0!</v>
      </c>
      <c r="Y152" s="216">
        <f t="shared" si="56"/>
        <v>0</v>
      </c>
      <c r="Z152" s="231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  <c r="IR152" s="27"/>
      <c r="IS152" s="27"/>
      <c r="IT152" s="27"/>
      <c r="IU152" s="27"/>
      <c r="IV152" s="27"/>
      <c r="IW152" s="27"/>
      <c r="IX152" s="27"/>
      <c r="IY152" s="27"/>
      <c r="IZ152" s="27"/>
      <c r="JA152" s="27"/>
      <c r="JB152" s="27"/>
      <c r="JC152" s="27"/>
      <c r="JD152" s="27"/>
      <c r="JE152" s="27"/>
      <c r="JF152" s="27"/>
      <c r="JG152" s="27"/>
      <c r="JH152" s="27"/>
      <c r="JI152" s="27"/>
      <c r="JJ152" s="27"/>
      <c r="JK152" s="27"/>
      <c r="JL152" s="27"/>
      <c r="JM152" s="27"/>
      <c r="JN152" s="27"/>
      <c r="JO152" s="27"/>
      <c r="JP152" s="27"/>
      <c r="JQ152" s="27"/>
      <c r="JR152" s="27"/>
      <c r="JS152" s="27"/>
      <c r="JT152" s="27"/>
      <c r="JU152" s="27"/>
      <c r="JV152" s="27"/>
      <c r="JW152" s="27"/>
      <c r="JX152" s="27"/>
      <c r="JY152" s="27"/>
      <c r="JZ152" s="27"/>
      <c r="KA152" s="27"/>
      <c r="KB152" s="27"/>
      <c r="KC152" s="27"/>
      <c r="KD152" s="27"/>
      <c r="KE152" s="27"/>
      <c r="KF152" s="27"/>
      <c r="KG152" s="27"/>
      <c r="KH152" s="27"/>
      <c r="KI152" s="27"/>
      <c r="KJ152" s="27"/>
      <c r="KK152" s="27"/>
      <c r="KL152" s="27"/>
      <c r="KM152" s="27"/>
      <c r="KN152" s="27"/>
      <c r="KO152" s="27"/>
      <c r="KP152" s="27"/>
      <c r="KQ152" s="27"/>
      <c r="KR152" s="27"/>
      <c r="KS152" s="27"/>
      <c r="KT152" s="27"/>
      <c r="KU152" s="27"/>
      <c r="KV152" s="27"/>
      <c r="KW152" s="27"/>
      <c r="KX152" s="27"/>
      <c r="KY152" s="27"/>
      <c r="KZ152" s="27"/>
      <c r="LA152" s="27"/>
      <c r="LB152" s="27"/>
      <c r="LC152" s="27"/>
      <c r="LD152" s="27"/>
      <c r="LE152" s="27"/>
      <c r="LF152" s="27"/>
      <c r="LG152" s="27"/>
      <c r="LH152" s="27"/>
      <c r="LI152" s="27"/>
      <c r="LJ152" s="27"/>
      <c r="LK152" s="27"/>
      <c r="LL152" s="27"/>
      <c r="LM152" s="27"/>
      <c r="LN152" s="27"/>
      <c r="LO152" s="27"/>
      <c r="LP152" s="27"/>
      <c r="LQ152" s="27"/>
      <c r="LR152" s="27"/>
      <c r="LS152" s="27"/>
      <c r="LT152" s="27"/>
      <c r="LU152" s="27"/>
      <c r="LV152" s="27"/>
      <c r="LW152" s="27"/>
      <c r="LX152" s="27"/>
      <c r="LY152" s="27"/>
      <c r="LZ152" s="27"/>
      <c r="MA152" s="27"/>
      <c r="MB152" s="27"/>
      <c r="MC152" s="27"/>
      <c r="MD152" s="27"/>
      <c r="ME152" s="27"/>
      <c r="MF152" s="27"/>
      <c r="MG152" s="27"/>
      <c r="MH152" s="27"/>
      <c r="MI152" s="27"/>
      <c r="MJ152" s="27"/>
      <c r="MK152" s="27"/>
      <c r="ML152" s="27"/>
      <c r="MM152" s="27"/>
      <c r="MN152" s="27"/>
      <c r="MO152" s="27"/>
      <c r="MP152" s="27"/>
      <c r="MQ152" s="27"/>
      <c r="MR152" s="27"/>
      <c r="MS152" s="27"/>
      <c r="MT152" s="27"/>
      <c r="MU152" s="27"/>
      <c r="MV152" s="27"/>
      <c r="MW152" s="27"/>
      <c r="MX152" s="27"/>
      <c r="MY152" s="27"/>
      <c r="MZ152" s="27"/>
      <c r="NA152" s="27"/>
      <c r="NB152" s="27"/>
      <c r="NC152" s="27"/>
      <c r="ND152" s="27"/>
      <c r="NE152" s="27"/>
      <c r="NF152" s="27"/>
      <c r="NG152" s="27"/>
      <c r="NH152" s="27"/>
      <c r="NI152" s="27"/>
      <c r="NJ152" s="27"/>
      <c r="NK152" s="27"/>
      <c r="NL152" s="27"/>
      <c r="NM152" s="27"/>
      <c r="NN152" s="27"/>
      <c r="NO152" s="27"/>
      <c r="NP152" s="27"/>
      <c r="NQ152" s="27"/>
      <c r="NR152" s="27"/>
      <c r="NS152" s="27"/>
      <c r="NT152" s="27"/>
      <c r="NU152" s="27"/>
      <c r="NV152" s="27"/>
      <c r="NW152" s="27"/>
      <c r="NX152" s="27"/>
      <c r="NY152" s="27"/>
      <c r="NZ152" s="27"/>
      <c r="OA152" s="27"/>
      <c r="OB152" s="27"/>
      <c r="OC152" s="27"/>
      <c r="OD152" s="27"/>
      <c r="OE152" s="27"/>
      <c r="OF152" s="27"/>
      <c r="OG152" s="27"/>
      <c r="OH152" s="27"/>
      <c r="OI152" s="27"/>
      <c r="OJ152" s="27"/>
      <c r="OK152" s="27"/>
      <c r="OL152" s="27"/>
      <c r="OM152" s="27"/>
      <c r="ON152" s="27"/>
      <c r="OO152" s="27"/>
      <c r="OP152" s="27"/>
      <c r="OQ152" s="27"/>
      <c r="OR152" s="27"/>
      <c r="OS152" s="27"/>
      <c r="OT152" s="27"/>
      <c r="OU152" s="27"/>
      <c r="OV152" s="27"/>
      <c r="OW152" s="27"/>
      <c r="OX152" s="27"/>
      <c r="OY152" s="27"/>
      <c r="OZ152" s="27"/>
      <c r="PA152" s="27"/>
      <c r="PB152" s="27"/>
      <c r="PC152" s="27"/>
      <c r="PD152" s="27"/>
      <c r="PE152" s="27"/>
      <c r="PF152" s="27"/>
      <c r="PG152" s="27"/>
      <c r="PH152" s="27"/>
      <c r="PI152" s="27"/>
      <c r="PJ152" s="27"/>
      <c r="PK152" s="27"/>
      <c r="PL152" s="27"/>
      <c r="PM152" s="27"/>
      <c r="PN152" s="27"/>
      <c r="PO152" s="27"/>
      <c r="PP152" s="27"/>
      <c r="PQ152" s="27"/>
      <c r="PR152" s="27"/>
      <c r="PS152" s="27"/>
      <c r="PT152" s="27"/>
      <c r="PU152" s="27"/>
      <c r="PV152" s="27"/>
      <c r="PW152" s="27"/>
      <c r="PX152" s="27"/>
      <c r="PY152" s="27"/>
      <c r="PZ152" s="27"/>
      <c r="QA152" s="27"/>
      <c r="QB152" s="27"/>
      <c r="QC152" s="27"/>
      <c r="QD152" s="27"/>
      <c r="QE152" s="27"/>
      <c r="QF152" s="27"/>
      <c r="QG152" s="27"/>
      <c r="QH152" s="27"/>
      <c r="QI152" s="27"/>
      <c r="QJ152" s="27"/>
      <c r="QK152" s="27"/>
      <c r="QL152" s="27"/>
      <c r="QM152" s="27"/>
      <c r="QN152" s="27"/>
      <c r="QO152" s="27"/>
      <c r="QP152" s="27"/>
      <c r="QQ152" s="27"/>
      <c r="QR152" s="27"/>
      <c r="QS152" s="27"/>
      <c r="QT152" s="27"/>
      <c r="QU152" s="27"/>
      <c r="QV152" s="27"/>
      <c r="QW152" s="27"/>
      <c r="QX152" s="27"/>
      <c r="QY152" s="27"/>
      <c r="QZ152" s="27"/>
      <c r="RA152" s="27"/>
      <c r="RB152" s="27"/>
      <c r="RC152" s="27"/>
      <c r="RD152" s="27"/>
      <c r="RE152" s="27"/>
      <c r="RF152" s="27"/>
      <c r="RG152" s="27"/>
      <c r="RH152" s="27"/>
      <c r="RI152" s="27"/>
      <c r="RJ152" s="27"/>
      <c r="RK152" s="27"/>
      <c r="RL152" s="27"/>
      <c r="RM152" s="27"/>
      <c r="RN152" s="27"/>
      <c r="RO152" s="27"/>
      <c r="RP152" s="27"/>
      <c r="RQ152" s="27"/>
      <c r="RR152" s="27"/>
      <c r="RS152" s="27"/>
      <c r="RT152" s="27"/>
      <c r="RU152" s="27"/>
      <c r="RV152" s="27"/>
      <c r="RW152" s="27"/>
      <c r="RX152" s="27"/>
      <c r="RY152" s="27"/>
      <c r="RZ152" s="27"/>
      <c r="SA152" s="27"/>
      <c r="SB152" s="27"/>
      <c r="SC152" s="27"/>
      <c r="SD152" s="27"/>
      <c r="SE152" s="27"/>
      <c r="SF152" s="27"/>
      <c r="SG152" s="27"/>
      <c r="SH152" s="27"/>
      <c r="SI152" s="27"/>
      <c r="SJ152" s="27"/>
      <c r="SK152" s="27"/>
      <c r="SL152" s="27"/>
      <c r="SM152" s="27"/>
      <c r="SN152" s="27"/>
    </row>
    <row r="153" spans="1:508" s="22" customFormat="1" ht="100.5" hidden="1" customHeight="1" x14ac:dyDescent="0.25">
      <c r="A153" s="69"/>
      <c r="B153" s="69"/>
      <c r="C153" s="69"/>
      <c r="D153" s="72" t="s">
        <v>660</v>
      </c>
      <c r="E153" s="204"/>
      <c r="F153" s="84"/>
      <c r="G153" s="84"/>
      <c r="H153" s="204"/>
      <c r="I153" s="204"/>
      <c r="J153" s="204"/>
      <c r="K153" s="196" t="e">
        <f t="shared" si="59"/>
        <v>#DIV/0!</v>
      </c>
      <c r="L153" s="204">
        <f t="shared" si="60"/>
        <v>0</v>
      </c>
      <c r="M153" s="84"/>
      <c r="N153" s="84"/>
      <c r="O153" s="84"/>
      <c r="P153" s="84"/>
      <c r="Q153" s="84"/>
      <c r="R153" s="218">
        <f>T153+W153</f>
        <v>0</v>
      </c>
      <c r="S153" s="218"/>
      <c r="T153" s="218"/>
      <c r="U153" s="218"/>
      <c r="V153" s="218"/>
      <c r="W153" s="218"/>
      <c r="X153" s="158" t="e">
        <f t="shared" si="46"/>
        <v>#DIV/0!</v>
      </c>
      <c r="Y153" s="218">
        <f t="shared" si="56"/>
        <v>0</v>
      </c>
      <c r="Z153" s="231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  <c r="IS153" s="27"/>
      <c r="IT153" s="27"/>
      <c r="IU153" s="27"/>
      <c r="IV153" s="27"/>
      <c r="IW153" s="27"/>
      <c r="IX153" s="27"/>
      <c r="IY153" s="27"/>
      <c r="IZ153" s="27"/>
      <c r="JA153" s="27"/>
      <c r="JB153" s="27"/>
      <c r="JC153" s="27"/>
      <c r="JD153" s="27"/>
      <c r="JE153" s="27"/>
      <c r="JF153" s="27"/>
      <c r="JG153" s="27"/>
      <c r="JH153" s="27"/>
      <c r="JI153" s="27"/>
      <c r="JJ153" s="27"/>
      <c r="JK153" s="27"/>
      <c r="JL153" s="27"/>
      <c r="JM153" s="27"/>
      <c r="JN153" s="27"/>
      <c r="JO153" s="27"/>
      <c r="JP153" s="27"/>
      <c r="JQ153" s="27"/>
      <c r="JR153" s="27"/>
      <c r="JS153" s="27"/>
      <c r="JT153" s="27"/>
      <c r="JU153" s="27"/>
      <c r="JV153" s="27"/>
      <c r="JW153" s="27"/>
      <c r="JX153" s="27"/>
      <c r="JY153" s="27"/>
      <c r="JZ153" s="27"/>
      <c r="KA153" s="27"/>
      <c r="KB153" s="27"/>
      <c r="KC153" s="27"/>
      <c r="KD153" s="27"/>
      <c r="KE153" s="27"/>
      <c r="KF153" s="27"/>
      <c r="KG153" s="27"/>
      <c r="KH153" s="27"/>
      <c r="KI153" s="27"/>
      <c r="KJ153" s="27"/>
      <c r="KK153" s="27"/>
      <c r="KL153" s="27"/>
      <c r="KM153" s="27"/>
      <c r="KN153" s="27"/>
      <c r="KO153" s="27"/>
      <c r="KP153" s="27"/>
      <c r="KQ153" s="27"/>
      <c r="KR153" s="27"/>
      <c r="KS153" s="27"/>
      <c r="KT153" s="27"/>
      <c r="KU153" s="27"/>
      <c r="KV153" s="27"/>
      <c r="KW153" s="27"/>
      <c r="KX153" s="27"/>
      <c r="KY153" s="27"/>
      <c r="KZ153" s="27"/>
      <c r="LA153" s="27"/>
      <c r="LB153" s="27"/>
      <c r="LC153" s="27"/>
      <c r="LD153" s="27"/>
      <c r="LE153" s="27"/>
      <c r="LF153" s="27"/>
      <c r="LG153" s="27"/>
      <c r="LH153" s="27"/>
      <c r="LI153" s="27"/>
      <c r="LJ153" s="27"/>
      <c r="LK153" s="27"/>
      <c r="LL153" s="27"/>
      <c r="LM153" s="27"/>
      <c r="LN153" s="27"/>
      <c r="LO153" s="27"/>
      <c r="LP153" s="27"/>
      <c r="LQ153" s="27"/>
      <c r="LR153" s="27"/>
      <c r="LS153" s="27"/>
      <c r="LT153" s="27"/>
      <c r="LU153" s="27"/>
      <c r="LV153" s="27"/>
      <c r="LW153" s="27"/>
      <c r="LX153" s="27"/>
      <c r="LY153" s="27"/>
      <c r="LZ153" s="27"/>
      <c r="MA153" s="27"/>
      <c r="MB153" s="27"/>
      <c r="MC153" s="27"/>
      <c r="MD153" s="27"/>
      <c r="ME153" s="27"/>
      <c r="MF153" s="27"/>
      <c r="MG153" s="27"/>
      <c r="MH153" s="27"/>
      <c r="MI153" s="27"/>
      <c r="MJ153" s="27"/>
      <c r="MK153" s="27"/>
      <c r="ML153" s="27"/>
      <c r="MM153" s="27"/>
      <c r="MN153" s="27"/>
      <c r="MO153" s="27"/>
      <c r="MP153" s="27"/>
      <c r="MQ153" s="27"/>
      <c r="MR153" s="27"/>
      <c r="MS153" s="27"/>
      <c r="MT153" s="27"/>
      <c r="MU153" s="27"/>
      <c r="MV153" s="27"/>
      <c r="MW153" s="27"/>
      <c r="MX153" s="27"/>
      <c r="MY153" s="27"/>
      <c r="MZ153" s="27"/>
      <c r="NA153" s="27"/>
      <c r="NB153" s="27"/>
      <c r="NC153" s="27"/>
      <c r="ND153" s="27"/>
      <c r="NE153" s="27"/>
      <c r="NF153" s="27"/>
      <c r="NG153" s="27"/>
      <c r="NH153" s="27"/>
      <c r="NI153" s="27"/>
      <c r="NJ153" s="27"/>
      <c r="NK153" s="27"/>
      <c r="NL153" s="27"/>
      <c r="NM153" s="27"/>
      <c r="NN153" s="27"/>
      <c r="NO153" s="27"/>
      <c r="NP153" s="27"/>
      <c r="NQ153" s="27"/>
      <c r="NR153" s="27"/>
      <c r="NS153" s="27"/>
      <c r="NT153" s="27"/>
      <c r="NU153" s="27"/>
      <c r="NV153" s="27"/>
      <c r="NW153" s="27"/>
      <c r="NX153" s="27"/>
      <c r="NY153" s="27"/>
      <c r="NZ153" s="27"/>
      <c r="OA153" s="27"/>
      <c r="OB153" s="27"/>
      <c r="OC153" s="27"/>
      <c r="OD153" s="27"/>
      <c r="OE153" s="27"/>
      <c r="OF153" s="27"/>
      <c r="OG153" s="27"/>
      <c r="OH153" s="27"/>
      <c r="OI153" s="27"/>
      <c r="OJ153" s="27"/>
      <c r="OK153" s="27"/>
      <c r="OL153" s="27"/>
      <c r="OM153" s="27"/>
      <c r="ON153" s="27"/>
      <c r="OO153" s="27"/>
      <c r="OP153" s="27"/>
      <c r="OQ153" s="27"/>
      <c r="OR153" s="27"/>
      <c r="OS153" s="27"/>
      <c r="OT153" s="27"/>
      <c r="OU153" s="27"/>
      <c r="OV153" s="27"/>
      <c r="OW153" s="27"/>
      <c r="OX153" s="27"/>
      <c r="OY153" s="27"/>
      <c r="OZ153" s="27"/>
      <c r="PA153" s="27"/>
      <c r="PB153" s="27"/>
      <c r="PC153" s="27"/>
      <c r="PD153" s="27"/>
      <c r="PE153" s="27"/>
      <c r="PF153" s="27"/>
      <c r="PG153" s="27"/>
      <c r="PH153" s="27"/>
      <c r="PI153" s="27"/>
      <c r="PJ153" s="27"/>
      <c r="PK153" s="27"/>
      <c r="PL153" s="27"/>
      <c r="PM153" s="27"/>
      <c r="PN153" s="27"/>
      <c r="PO153" s="27"/>
      <c r="PP153" s="27"/>
      <c r="PQ153" s="27"/>
      <c r="PR153" s="27"/>
      <c r="PS153" s="27"/>
      <c r="PT153" s="27"/>
      <c r="PU153" s="27"/>
      <c r="PV153" s="27"/>
      <c r="PW153" s="27"/>
      <c r="PX153" s="27"/>
      <c r="PY153" s="27"/>
      <c r="PZ153" s="27"/>
      <c r="QA153" s="27"/>
      <c r="QB153" s="27"/>
      <c r="QC153" s="27"/>
      <c r="QD153" s="27"/>
      <c r="QE153" s="27"/>
      <c r="QF153" s="27"/>
      <c r="QG153" s="27"/>
      <c r="QH153" s="27"/>
      <c r="QI153" s="27"/>
      <c r="QJ153" s="27"/>
      <c r="QK153" s="27"/>
      <c r="QL153" s="27"/>
      <c r="QM153" s="27"/>
      <c r="QN153" s="27"/>
      <c r="QO153" s="27"/>
      <c r="QP153" s="27"/>
      <c r="QQ153" s="27"/>
      <c r="QR153" s="27"/>
      <c r="QS153" s="27"/>
      <c r="QT153" s="27"/>
      <c r="QU153" s="27"/>
      <c r="QV153" s="27"/>
      <c r="QW153" s="27"/>
      <c r="QX153" s="27"/>
      <c r="QY153" s="27"/>
      <c r="QZ153" s="27"/>
      <c r="RA153" s="27"/>
      <c r="RB153" s="27"/>
      <c r="RC153" s="27"/>
      <c r="RD153" s="27"/>
      <c r="RE153" s="27"/>
      <c r="RF153" s="27"/>
      <c r="RG153" s="27"/>
      <c r="RH153" s="27"/>
      <c r="RI153" s="27"/>
      <c r="RJ153" s="27"/>
      <c r="RK153" s="27"/>
      <c r="RL153" s="27"/>
      <c r="RM153" s="27"/>
      <c r="RN153" s="27"/>
      <c r="RO153" s="27"/>
      <c r="RP153" s="27"/>
      <c r="RQ153" s="27"/>
      <c r="RR153" s="27"/>
      <c r="RS153" s="27"/>
      <c r="RT153" s="27"/>
      <c r="RU153" s="27"/>
      <c r="RV153" s="27"/>
      <c r="RW153" s="27"/>
      <c r="RX153" s="27"/>
      <c r="RY153" s="27"/>
      <c r="RZ153" s="27"/>
      <c r="SA153" s="27"/>
      <c r="SB153" s="27"/>
      <c r="SC153" s="27"/>
      <c r="SD153" s="27"/>
      <c r="SE153" s="27"/>
      <c r="SF153" s="27"/>
      <c r="SG153" s="27"/>
      <c r="SH153" s="27"/>
      <c r="SI153" s="27"/>
      <c r="SJ153" s="27"/>
      <c r="SK153" s="27"/>
      <c r="SL153" s="27"/>
      <c r="SM153" s="27"/>
      <c r="SN153" s="27"/>
    </row>
    <row r="154" spans="1:508" s="22" customFormat="1" ht="15.75" hidden="1" customHeight="1" x14ac:dyDescent="0.25">
      <c r="A154" s="69"/>
      <c r="B154" s="69"/>
      <c r="C154" s="69"/>
      <c r="D154" s="123" t="s">
        <v>390</v>
      </c>
      <c r="E154" s="204"/>
      <c r="F154" s="84"/>
      <c r="G154" s="84"/>
      <c r="H154" s="204"/>
      <c r="I154" s="204"/>
      <c r="J154" s="204"/>
      <c r="K154" s="196" t="e">
        <f t="shared" si="59"/>
        <v>#DIV/0!</v>
      </c>
      <c r="L154" s="204">
        <f t="shared" si="60"/>
        <v>0</v>
      </c>
      <c r="M154" s="84"/>
      <c r="N154" s="84"/>
      <c r="O154" s="84"/>
      <c r="P154" s="84"/>
      <c r="Q154" s="84"/>
      <c r="R154" s="218">
        <f t="shared" si="61"/>
        <v>0</v>
      </c>
      <c r="S154" s="218"/>
      <c r="T154" s="218"/>
      <c r="U154" s="218"/>
      <c r="V154" s="218"/>
      <c r="W154" s="218"/>
      <c r="X154" s="158" t="e">
        <f t="shared" si="46"/>
        <v>#DIV/0!</v>
      </c>
      <c r="Y154" s="218">
        <f t="shared" si="56"/>
        <v>0</v>
      </c>
      <c r="Z154" s="231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  <c r="IT154" s="27"/>
      <c r="IU154" s="27"/>
      <c r="IV154" s="27"/>
      <c r="IW154" s="27"/>
      <c r="IX154" s="27"/>
      <c r="IY154" s="27"/>
      <c r="IZ154" s="27"/>
      <c r="JA154" s="27"/>
      <c r="JB154" s="27"/>
      <c r="JC154" s="27"/>
      <c r="JD154" s="27"/>
      <c r="JE154" s="27"/>
      <c r="JF154" s="27"/>
      <c r="JG154" s="27"/>
      <c r="JH154" s="27"/>
      <c r="JI154" s="27"/>
      <c r="JJ154" s="27"/>
      <c r="JK154" s="27"/>
      <c r="JL154" s="27"/>
      <c r="JM154" s="27"/>
      <c r="JN154" s="27"/>
      <c r="JO154" s="27"/>
      <c r="JP154" s="27"/>
      <c r="JQ154" s="27"/>
      <c r="JR154" s="27"/>
      <c r="JS154" s="27"/>
      <c r="JT154" s="27"/>
      <c r="JU154" s="27"/>
      <c r="JV154" s="27"/>
      <c r="JW154" s="27"/>
      <c r="JX154" s="27"/>
      <c r="JY154" s="27"/>
      <c r="JZ154" s="27"/>
      <c r="KA154" s="27"/>
      <c r="KB154" s="27"/>
      <c r="KC154" s="27"/>
      <c r="KD154" s="27"/>
      <c r="KE154" s="27"/>
      <c r="KF154" s="27"/>
      <c r="KG154" s="27"/>
      <c r="KH154" s="27"/>
      <c r="KI154" s="27"/>
      <c r="KJ154" s="27"/>
      <c r="KK154" s="27"/>
      <c r="KL154" s="27"/>
      <c r="KM154" s="27"/>
      <c r="KN154" s="27"/>
      <c r="KO154" s="27"/>
      <c r="KP154" s="27"/>
      <c r="KQ154" s="27"/>
      <c r="KR154" s="27"/>
      <c r="KS154" s="27"/>
      <c r="KT154" s="27"/>
      <c r="KU154" s="27"/>
      <c r="KV154" s="27"/>
      <c r="KW154" s="27"/>
      <c r="KX154" s="27"/>
      <c r="KY154" s="27"/>
      <c r="KZ154" s="27"/>
      <c r="LA154" s="27"/>
      <c r="LB154" s="27"/>
      <c r="LC154" s="27"/>
      <c r="LD154" s="27"/>
      <c r="LE154" s="27"/>
      <c r="LF154" s="27"/>
      <c r="LG154" s="27"/>
      <c r="LH154" s="27"/>
      <c r="LI154" s="27"/>
      <c r="LJ154" s="27"/>
      <c r="LK154" s="27"/>
      <c r="LL154" s="27"/>
      <c r="LM154" s="27"/>
      <c r="LN154" s="27"/>
      <c r="LO154" s="27"/>
      <c r="LP154" s="27"/>
      <c r="LQ154" s="27"/>
      <c r="LR154" s="27"/>
      <c r="LS154" s="27"/>
      <c r="LT154" s="27"/>
      <c r="LU154" s="27"/>
      <c r="LV154" s="27"/>
      <c r="LW154" s="27"/>
      <c r="LX154" s="27"/>
      <c r="LY154" s="27"/>
      <c r="LZ154" s="27"/>
      <c r="MA154" s="27"/>
      <c r="MB154" s="27"/>
      <c r="MC154" s="27"/>
      <c r="MD154" s="27"/>
      <c r="ME154" s="27"/>
      <c r="MF154" s="27"/>
      <c r="MG154" s="27"/>
      <c r="MH154" s="27"/>
      <c r="MI154" s="27"/>
      <c r="MJ154" s="27"/>
      <c r="MK154" s="27"/>
      <c r="ML154" s="27"/>
      <c r="MM154" s="27"/>
      <c r="MN154" s="27"/>
      <c r="MO154" s="27"/>
      <c r="MP154" s="27"/>
      <c r="MQ154" s="27"/>
      <c r="MR154" s="27"/>
      <c r="MS154" s="27"/>
      <c r="MT154" s="27"/>
      <c r="MU154" s="27"/>
      <c r="MV154" s="27"/>
      <c r="MW154" s="27"/>
      <c r="MX154" s="27"/>
      <c r="MY154" s="27"/>
      <c r="MZ154" s="27"/>
      <c r="NA154" s="27"/>
      <c r="NB154" s="27"/>
      <c r="NC154" s="27"/>
      <c r="ND154" s="27"/>
      <c r="NE154" s="27"/>
      <c r="NF154" s="27"/>
      <c r="NG154" s="27"/>
      <c r="NH154" s="27"/>
      <c r="NI154" s="27"/>
      <c r="NJ154" s="27"/>
      <c r="NK154" s="27"/>
      <c r="NL154" s="27"/>
      <c r="NM154" s="27"/>
      <c r="NN154" s="27"/>
      <c r="NO154" s="27"/>
      <c r="NP154" s="27"/>
      <c r="NQ154" s="27"/>
      <c r="NR154" s="27"/>
      <c r="NS154" s="27"/>
      <c r="NT154" s="27"/>
      <c r="NU154" s="27"/>
      <c r="NV154" s="27"/>
      <c r="NW154" s="27"/>
      <c r="NX154" s="27"/>
      <c r="NY154" s="27"/>
      <c r="NZ154" s="27"/>
      <c r="OA154" s="27"/>
      <c r="OB154" s="27"/>
      <c r="OC154" s="27"/>
      <c r="OD154" s="27"/>
      <c r="OE154" s="27"/>
      <c r="OF154" s="27"/>
      <c r="OG154" s="27"/>
      <c r="OH154" s="27"/>
      <c r="OI154" s="27"/>
      <c r="OJ154" s="27"/>
      <c r="OK154" s="27"/>
      <c r="OL154" s="27"/>
      <c r="OM154" s="27"/>
      <c r="ON154" s="27"/>
      <c r="OO154" s="27"/>
      <c r="OP154" s="27"/>
      <c r="OQ154" s="27"/>
      <c r="OR154" s="27"/>
      <c r="OS154" s="27"/>
      <c r="OT154" s="27"/>
      <c r="OU154" s="27"/>
      <c r="OV154" s="27"/>
      <c r="OW154" s="27"/>
      <c r="OX154" s="27"/>
      <c r="OY154" s="27"/>
      <c r="OZ154" s="27"/>
      <c r="PA154" s="27"/>
      <c r="PB154" s="27"/>
      <c r="PC154" s="27"/>
      <c r="PD154" s="27"/>
      <c r="PE154" s="27"/>
      <c r="PF154" s="27"/>
      <c r="PG154" s="27"/>
      <c r="PH154" s="27"/>
      <c r="PI154" s="27"/>
      <c r="PJ154" s="27"/>
      <c r="PK154" s="27"/>
      <c r="PL154" s="27"/>
      <c r="PM154" s="27"/>
      <c r="PN154" s="27"/>
      <c r="PO154" s="27"/>
      <c r="PP154" s="27"/>
      <c r="PQ154" s="27"/>
      <c r="PR154" s="27"/>
      <c r="PS154" s="27"/>
      <c r="PT154" s="27"/>
      <c r="PU154" s="27"/>
      <c r="PV154" s="27"/>
      <c r="PW154" s="27"/>
      <c r="PX154" s="27"/>
      <c r="PY154" s="27"/>
      <c r="PZ154" s="27"/>
      <c r="QA154" s="27"/>
      <c r="QB154" s="27"/>
      <c r="QC154" s="27"/>
      <c r="QD154" s="27"/>
      <c r="QE154" s="27"/>
      <c r="QF154" s="27"/>
      <c r="QG154" s="27"/>
      <c r="QH154" s="27"/>
      <c r="QI154" s="27"/>
      <c r="QJ154" s="27"/>
      <c r="QK154" s="27"/>
      <c r="QL154" s="27"/>
      <c r="QM154" s="27"/>
      <c r="QN154" s="27"/>
      <c r="QO154" s="27"/>
      <c r="QP154" s="27"/>
      <c r="QQ154" s="27"/>
      <c r="QR154" s="27"/>
      <c r="QS154" s="27"/>
      <c r="QT154" s="27"/>
      <c r="QU154" s="27"/>
      <c r="QV154" s="27"/>
      <c r="QW154" s="27"/>
      <c r="QX154" s="27"/>
      <c r="QY154" s="27"/>
      <c r="QZ154" s="27"/>
      <c r="RA154" s="27"/>
      <c r="RB154" s="27"/>
      <c r="RC154" s="27"/>
      <c r="RD154" s="27"/>
      <c r="RE154" s="27"/>
      <c r="RF154" s="27"/>
      <c r="RG154" s="27"/>
      <c r="RH154" s="27"/>
      <c r="RI154" s="27"/>
      <c r="RJ154" s="27"/>
      <c r="RK154" s="27"/>
      <c r="RL154" s="27"/>
      <c r="RM154" s="27"/>
      <c r="RN154" s="27"/>
      <c r="RO154" s="27"/>
      <c r="RP154" s="27"/>
      <c r="RQ154" s="27"/>
      <c r="RR154" s="27"/>
      <c r="RS154" s="27"/>
      <c r="RT154" s="27"/>
      <c r="RU154" s="27"/>
      <c r="RV154" s="27"/>
      <c r="RW154" s="27"/>
      <c r="RX154" s="27"/>
      <c r="RY154" s="27"/>
      <c r="RZ154" s="27"/>
      <c r="SA154" s="27"/>
      <c r="SB154" s="27"/>
      <c r="SC154" s="27"/>
      <c r="SD154" s="27"/>
      <c r="SE154" s="27"/>
      <c r="SF154" s="27"/>
      <c r="SG154" s="27"/>
      <c r="SH154" s="27"/>
      <c r="SI154" s="27"/>
      <c r="SJ154" s="27"/>
      <c r="SK154" s="27"/>
      <c r="SL154" s="27"/>
      <c r="SM154" s="27"/>
      <c r="SN154" s="27"/>
    </row>
    <row r="155" spans="1:508" s="20" customFormat="1" ht="20.25" hidden="1" customHeight="1" x14ac:dyDescent="0.25">
      <c r="A155" s="54" t="s">
        <v>442</v>
      </c>
      <c r="B155" s="54">
        <v>2020</v>
      </c>
      <c r="C155" s="54" t="s">
        <v>443</v>
      </c>
      <c r="D155" s="11" t="s">
        <v>591</v>
      </c>
      <c r="E155" s="203"/>
      <c r="F155" s="83"/>
      <c r="G155" s="83"/>
      <c r="H155" s="203"/>
      <c r="I155" s="203"/>
      <c r="J155" s="203"/>
      <c r="K155" s="196" t="e">
        <f t="shared" si="59"/>
        <v>#DIV/0!</v>
      </c>
      <c r="L155" s="203">
        <f t="shared" si="60"/>
        <v>0</v>
      </c>
      <c r="M155" s="83"/>
      <c r="N155" s="83"/>
      <c r="O155" s="83"/>
      <c r="P155" s="83"/>
      <c r="Q155" s="83"/>
      <c r="R155" s="216">
        <f t="shared" si="61"/>
        <v>0</v>
      </c>
      <c r="S155" s="216"/>
      <c r="T155" s="216"/>
      <c r="U155" s="216"/>
      <c r="V155" s="216"/>
      <c r="W155" s="216"/>
      <c r="X155" s="158" t="e">
        <f t="shared" si="46"/>
        <v>#DIV/0!</v>
      </c>
      <c r="Y155" s="216">
        <f t="shared" si="56"/>
        <v>0</v>
      </c>
      <c r="Z155" s="23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  <c r="IV155" s="21"/>
      <c r="IW155" s="21"/>
      <c r="IX155" s="21"/>
      <c r="IY155" s="21"/>
      <c r="IZ155" s="21"/>
      <c r="JA155" s="21"/>
      <c r="JB155" s="21"/>
      <c r="JC155" s="21"/>
      <c r="JD155" s="21"/>
      <c r="JE155" s="21"/>
      <c r="JF155" s="21"/>
      <c r="JG155" s="21"/>
      <c r="JH155" s="21"/>
      <c r="JI155" s="21"/>
      <c r="JJ155" s="21"/>
      <c r="JK155" s="21"/>
      <c r="JL155" s="21"/>
      <c r="JM155" s="21"/>
      <c r="JN155" s="21"/>
      <c r="JO155" s="21"/>
      <c r="JP155" s="21"/>
      <c r="JQ155" s="21"/>
      <c r="JR155" s="21"/>
      <c r="JS155" s="21"/>
      <c r="JT155" s="21"/>
      <c r="JU155" s="21"/>
      <c r="JV155" s="21"/>
      <c r="JW155" s="21"/>
      <c r="JX155" s="21"/>
      <c r="JY155" s="21"/>
      <c r="JZ155" s="21"/>
      <c r="KA155" s="21"/>
      <c r="KB155" s="21"/>
      <c r="KC155" s="21"/>
      <c r="KD155" s="21"/>
      <c r="KE155" s="21"/>
      <c r="KF155" s="21"/>
      <c r="KG155" s="21"/>
      <c r="KH155" s="21"/>
      <c r="KI155" s="21"/>
      <c r="KJ155" s="21"/>
      <c r="KK155" s="21"/>
      <c r="KL155" s="21"/>
      <c r="KM155" s="21"/>
      <c r="KN155" s="21"/>
      <c r="KO155" s="21"/>
      <c r="KP155" s="21"/>
      <c r="KQ155" s="21"/>
      <c r="KR155" s="21"/>
      <c r="KS155" s="21"/>
      <c r="KT155" s="21"/>
      <c r="KU155" s="21"/>
      <c r="KV155" s="21"/>
      <c r="KW155" s="21"/>
      <c r="KX155" s="21"/>
      <c r="KY155" s="21"/>
      <c r="KZ155" s="21"/>
      <c r="LA155" s="21"/>
      <c r="LB155" s="21"/>
      <c r="LC155" s="21"/>
      <c r="LD155" s="21"/>
      <c r="LE155" s="21"/>
      <c r="LF155" s="21"/>
      <c r="LG155" s="21"/>
      <c r="LH155" s="21"/>
      <c r="LI155" s="21"/>
      <c r="LJ155" s="21"/>
      <c r="LK155" s="21"/>
      <c r="LL155" s="21"/>
      <c r="LM155" s="21"/>
      <c r="LN155" s="21"/>
      <c r="LO155" s="21"/>
      <c r="LP155" s="21"/>
      <c r="LQ155" s="21"/>
      <c r="LR155" s="21"/>
      <c r="LS155" s="21"/>
      <c r="LT155" s="21"/>
      <c r="LU155" s="21"/>
      <c r="LV155" s="21"/>
      <c r="LW155" s="21"/>
      <c r="LX155" s="21"/>
      <c r="LY155" s="21"/>
      <c r="LZ155" s="21"/>
      <c r="MA155" s="21"/>
      <c r="MB155" s="21"/>
      <c r="MC155" s="21"/>
      <c r="MD155" s="21"/>
      <c r="ME155" s="21"/>
      <c r="MF155" s="21"/>
      <c r="MG155" s="21"/>
      <c r="MH155" s="21"/>
      <c r="MI155" s="21"/>
      <c r="MJ155" s="21"/>
      <c r="MK155" s="21"/>
      <c r="ML155" s="21"/>
      <c r="MM155" s="21"/>
      <c r="MN155" s="21"/>
      <c r="MO155" s="21"/>
      <c r="MP155" s="21"/>
      <c r="MQ155" s="21"/>
      <c r="MR155" s="21"/>
      <c r="MS155" s="21"/>
      <c r="MT155" s="21"/>
      <c r="MU155" s="21"/>
      <c r="MV155" s="21"/>
      <c r="MW155" s="21"/>
      <c r="MX155" s="21"/>
      <c r="MY155" s="21"/>
      <c r="MZ155" s="21"/>
      <c r="NA155" s="21"/>
      <c r="NB155" s="21"/>
      <c r="NC155" s="21"/>
      <c r="ND155" s="21"/>
      <c r="NE155" s="21"/>
      <c r="NF155" s="21"/>
      <c r="NG155" s="21"/>
      <c r="NH155" s="21"/>
      <c r="NI155" s="21"/>
      <c r="NJ155" s="21"/>
      <c r="NK155" s="21"/>
      <c r="NL155" s="21"/>
      <c r="NM155" s="21"/>
      <c r="NN155" s="21"/>
      <c r="NO155" s="21"/>
      <c r="NP155" s="21"/>
      <c r="NQ155" s="21"/>
      <c r="NR155" s="21"/>
      <c r="NS155" s="21"/>
      <c r="NT155" s="21"/>
      <c r="NU155" s="21"/>
      <c r="NV155" s="21"/>
      <c r="NW155" s="21"/>
      <c r="NX155" s="21"/>
      <c r="NY155" s="21"/>
      <c r="NZ155" s="21"/>
      <c r="OA155" s="21"/>
      <c r="OB155" s="21"/>
      <c r="OC155" s="21"/>
      <c r="OD155" s="21"/>
      <c r="OE155" s="21"/>
      <c r="OF155" s="21"/>
      <c r="OG155" s="21"/>
      <c r="OH155" s="21"/>
      <c r="OI155" s="21"/>
      <c r="OJ155" s="21"/>
      <c r="OK155" s="21"/>
      <c r="OL155" s="21"/>
      <c r="OM155" s="21"/>
      <c r="ON155" s="21"/>
      <c r="OO155" s="21"/>
      <c r="OP155" s="21"/>
      <c r="OQ155" s="21"/>
      <c r="OR155" s="21"/>
      <c r="OS155" s="21"/>
      <c r="OT155" s="21"/>
      <c r="OU155" s="21"/>
      <c r="OV155" s="21"/>
      <c r="OW155" s="21"/>
      <c r="OX155" s="21"/>
      <c r="OY155" s="21"/>
      <c r="OZ155" s="21"/>
      <c r="PA155" s="21"/>
      <c r="PB155" s="21"/>
      <c r="PC155" s="21"/>
      <c r="PD155" s="21"/>
      <c r="PE155" s="21"/>
      <c r="PF155" s="21"/>
      <c r="PG155" s="21"/>
      <c r="PH155" s="21"/>
      <c r="PI155" s="21"/>
      <c r="PJ155" s="21"/>
      <c r="PK155" s="21"/>
      <c r="PL155" s="21"/>
      <c r="PM155" s="21"/>
      <c r="PN155" s="21"/>
      <c r="PO155" s="21"/>
      <c r="PP155" s="21"/>
      <c r="PQ155" s="21"/>
      <c r="PR155" s="21"/>
      <c r="PS155" s="21"/>
      <c r="PT155" s="21"/>
      <c r="PU155" s="21"/>
      <c r="PV155" s="21"/>
      <c r="PW155" s="21"/>
      <c r="PX155" s="21"/>
      <c r="PY155" s="21"/>
      <c r="PZ155" s="21"/>
      <c r="QA155" s="21"/>
      <c r="QB155" s="21"/>
      <c r="QC155" s="21"/>
      <c r="QD155" s="21"/>
      <c r="QE155" s="21"/>
      <c r="QF155" s="21"/>
      <c r="QG155" s="21"/>
      <c r="QH155" s="21"/>
      <c r="QI155" s="21"/>
      <c r="QJ155" s="21"/>
      <c r="QK155" s="21"/>
      <c r="QL155" s="21"/>
      <c r="QM155" s="21"/>
      <c r="QN155" s="21"/>
      <c r="QO155" s="21"/>
      <c r="QP155" s="21"/>
      <c r="QQ155" s="21"/>
      <c r="QR155" s="21"/>
      <c r="QS155" s="21"/>
      <c r="QT155" s="21"/>
      <c r="QU155" s="21"/>
      <c r="QV155" s="21"/>
      <c r="QW155" s="21"/>
      <c r="QX155" s="21"/>
      <c r="QY155" s="21"/>
      <c r="QZ155" s="21"/>
      <c r="RA155" s="21"/>
      <c r="RB155" s="21"/>
      <c r="RC155" s="21"/>
      <c r="RD155" s="21"/>
      <c r="RE155" s="21"/>
      <c r="RF155" s="21"/>
      <c r="RG155" s="21"/>
      <c r="RH155" s="21"/>
      <c r="RI155" s="21"/>
      <c r="RJ155" s="21"/>
      <c r="RK155" s="21"/>
      <c r="RL155" s="21"/>
      <c r="RM155" s="21"/>
      <c r="RN155" s="21"/>
      <c r="RO155" s="21"/>
      <c r="RP155" s="21"/>
      <c r="RQ155" s="21"/>
      <c r="RR155" s="21"/>
      <c r="RS155" s="21"/>
      <c r="RT155" s="21"/>
      <c r="RU155" s="21"/>
      <c r="RV155" s="21"/>
      <c r="RW155" s="21"/>
      <c r="RX155" s="21"/>
      <c r="RY155" s="21"/>
      <c r="RZ155" s="21"/>
      <c r="SA155" s="21"/>
      <c r="SB155" s="21"/>
      <c r="SC155" s="21"/>
      <c r="SD155" s="21"/>
      <c r="SE155" s="21"/>
      <c r="SF155" s="21"/>
      <c r="SG155" s="21"/>
      <c r="SH155" s="21"/>
      <c r="SI155" s="21"/>
      <c r="SJ155" s="21"/>
      <c r="SK155" s="21"/>
      <c r="SL155" s="21"/>
      <c r="SM155" s="21"/>
      <c r="SN155" s="21"/>
    </row>
    <row r="156" spans="1:508" s="20" customFormat="1" ht="36.75" customHeight="1" x14ac:dyDescent="0.25">
      <c r="A156" s="54" t="s">
        <v>176</v>
      </c>
      <c r="B156" s="54" t="s">
        <v>119</v>
      </c>
      <c r="C156" s="54" t="s">
        <v>62</v>
      </c>
      <c r="D156" s="11" t="s">
        <v>457</v>
      </c>
      <c r="E156" s="203">
        <v>5512000</v>
      </c>
      <c r="F156" s="83"/>
      <c r="G156" s="83"/>
      <c r="H156" s="203">
        <v>842278.3</v>
      </c>
      <c r="I156" s="203"/>
      <c r="J156" s="203"/>
      <c r="K156" s="196">
        <f t="shared" si="59"/>
        <v>15.280810957910015</v>
      </c>
      <c r="L156" s="203">
        <f t="shared" si="60"/>
        <v>0</v>
      </c>
      <c r="M156" s="83"/>
      <c r="N156" s="83"/>
      <c r="O156" s="83"/>
      <c r="P156" s="83"/>
      <c r="Q156" s="83"/>
      <c r="R156" s="216">
        <f t="shared" si="61"/>
        <v>0</v>
      </c>
      <c r="S156" s="216"/>
      <c r="T156" s="216"/>
      <c r="U156" s="216"/>
      <c r="V156" s="216"/>
      <c r="W156" s="216"/>
      <c r="X156" s="158"/>
      <c r="Y156" s="216">
        <f t="shared" si="56"/>
        <v>842278.3</v>
      </c>
      <c r="Z156" s="23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  <c r="IV156" s="21"/>
      <c r="IW156" s="21"/>
      <c r="IX156" s="21"/>
      <c r="IY156" s="21"/>
      <c r="IZ156" s="21"/>
      <c r="JA156" s="21"/>
      <c r="JB156" s="21"/>
      <c r="JC156" s="21"/>
      <c r="JD156" s="21"/>
      <c r="JE156" s="21"/>
      <c r="JF156" s="21"/>
      <c r="JG156" s="21"/>
      <c r="JH156" s="21"/>
      <c r="JI156" s="21"/>
      <c r="JJ156" s="21"/>
      <c r="JK156" s="21"/>
      <c r="JL156" s="21"/>
      <c r="JM156" s="21"/>
      <c r="JN156" s="21"/>
      <c r="JO156" s="21"/>
      <c r="JP156" s="21"/>
      <c r="JQ156" s="21"/>
      <c r="JR156" s="21"/>
      <c r="JS156" s="21"/>
      <c r="JT156" s="21"/>
      <c r="JU156" s="21"/>
      <c r="JV156" s="21"/>
      <c r="JW156" s="21"/>
      <c r="JX156" s="21"/>
      <c r="JY156" s="21"/>
      <c r="JZ156" s="21"/>
      <c r="KA156" s="21"/>
      <c r="KB156" s="21"/>
      <c r="KC156" s="21"/>
      <c r="KD156" s="21"/>
      <c r="KE156" s="21"/>
      <c r="KF156" s="21"/>
      <c r="KG156" s="21"/>
      <c r="KH156" s="21"/>
      <c r="KI156" s="21"/>
      <c r="KJ156" s="21"/>
      <c r="KK156" s="21"/>
      <c r="KL156" s="21"/>
      <c r="KM156" s="21"/>
      <c r="KN156" s="21"/>
      <c r="KO156" s="21"/>
      <c r="KP156" s="21"/>
      <c r="KQ156" s="21"/>
      <c r="KR156" s="21"/>
      <c r="KS156" s="21"/>
      <c r="KT156" s="21"/>
      <c r="KU156" s="21"/>
      <c r="KV156" s="21"/>
      <c r="KW156" s="21"/>
      <c r="KX156" s="21"/>
      <c r="KY156" s="21"/>
      <c r="KZ156" s="21"/>
      <c r="LA156" s="21"/>
      <c r="LB156" s="21"/>
      <c r="LC156" s="21"/>
      <c r="LD156" s="21"/>
      <c r="LE156" s="21"/>
      <c r="LF156" s="21"/>
      <c r="LG156" s="21"/>
      <c r="LH156" s="21"/>
      <c r="LI156" s="21"/>
      <c r="LJ156" s="21"/>
      <c r="LK156" s="21"/>
      <c r="LL156" s="21"/>
      <c r="LM156" s="21"/>
      <c r="LN156" s="21"/>
      <c r="LO156" s="21"/>
      <c r="LP156" s="21"/>
      <c r="LQ156" s="21"/>
      <c r="LR156" s="21"/>
      <c r="LS156" s="21"/>
      <c r="LT156" s="21"/>
      <c r="LU156" s="21"/>
      <c r="LV156" s="21"/>
      <c r="LW156" s="21"/>
      <c r="LX156" s="21"/>
      <c r="LY156" s="21"/>
      <c r="LZ156" s="21"/>
      <c r="MA156" s="21"/>
      <c r="MB156" s="21"/>
      <c r="MC156" s="21"/>
      <c r="MD156" s="21"/>
      <c r="ME156" s="21"/>
      <c r="MF156" s="21"/>
      <c r="MG156" s="21"/>
      <c r="MH156" s="21"/>
      <c r="MI156" s="21"/>
      <c r="MJ156" s="21"/>
      <c r="MK156" s="21"/>
      <c r="ML156" s="21"/>
      <c r="MM156" s="21"/>
      <c r="MN156" s="21"/>
      <c r="MO156" s="21"/>
      <c r="MP156" s="21"/>
      <c r="MQ156" s="21"/>
      <c r="MR156" s="21"/>
      <c r="MS156" s="21"/>
      <c r="MT156" s="21"/>
      <c r="MU156" s="21"/>
      <c r="MV156" s="21"/>
      <c r="MW156" s="21"/>
      <c r="MX156" s="21"/>
      <c r="MY156" s="21"/>
      <c r="MZ156" s="21"/>
      <c r="NA156" s="21"/>
      <c r="NB156" s="21"/>
      <c r="NC156" s="21"/>
      <c r="ND156" s="21"/>
      <c r="NE156" s="21"/>
      <c r="NF156" s="21"/>
      <c r="NG156" s="21"/>
      <c r="NH156" s="21"/>
      <c r="NI156" s="21"/>
      <c r="NJ156" s="21"/>
      <c r="NK156" s="21"/>
      <c r="NL156" s="21"/>
      <c r="NM156" s="21"/>
      <c r="NN156" s="21"/>
      <c r="NO156" s="21"/>
      <c r="NP156" s="21"/>
      <c r="NQ156" s="21"/>
      <c r="NR156" s="21"/>
      <c r="NS156" s="21"/>
      <c r="NT156" s="21"/>
      <c r="NU156" s="21"/>
      <c r="NV156" s="21"/>
      <c r="NW156" s="21"/>
      <c r="NX156" s="21"/>
      <c r="NY156" s="21"/>
      <c r="NZ156" s="21"/>
      <c r="OA156" s="21"/>
      <c r="OB156" s="21"/>
      <c r="OC156" s="21"/>
      <c r="OD156" s="21"/>
      <c r="OE156" s="21"/>
      <c r="OF156" s="21"/>
      <c r="OG156" s="21"/>
      <c r="OH156" s="21"/>
      <c r="OI156" s="21"/>
      <c r="OJ156" s="21"/>
      <c r="OK156" s="21"/>
      <c r="OL156" s="21"/>
      <c r="OM156" s="21"/>
      <c r="ON156" s="21"/>
      <c r="OO156" s="21"/>
      <c r="OP156" s="21"/>
      <c r="OQ156" s="21"/>
      <c r="OR156" s="21"/>
      <c r="OS156" s="21"/>
      <c r="OT156" s="21"/>
      <c r="OU156" s="21"/>
      <c r="OV156" s="21"/>
      <c r="OW156" s="21"/>
      <c r="OX156" s="21"/>
      <c r="OY156" s="21"/>
      <c r="OZ156" s="21"/>
      <c r="PA156" s="21"/>
      <c r="PB156" s="21"/>
      <c r="PC156" s="21"/>
      <c r="PD156" s="21"/>
      <c r="PE156" s="21"/>
      <c r="PF156" s="21"/>
      <c r="PG156" s="21"/>
      <c r="PH156" s="21"/>
      <c r="PI156" s="21"/>
      <c r="PJ156" s="21"/>
      <c r="PK156" s="21"/>
      <c r="PL156" s="21"/>
      <c r="PM156" s="21"/>
      <c r="PN156" s="21"/>
      <c r="PO156" s="21"/>
      <c r="PP156" s="21"/>
      <c r="PQ156" s="21"/>
      <c r="PR156" s="21"/>
      <c r="PS156" s="21"/>
      <c r="PT156" s="21"/>
      <c r="PU156" s="21"/>
      <c r="PV156" s="21"/>
      <c r="PW156" s="21"/>
      <c r="PX156" s="21"/>
      <c r="PY156" s="21"/>
      <c r="PZ156" s="21"/>
      <c r="QA156" s="21"/>
      <c r="QB156" s="21"/>
      <c r="QC156" s="21"/>
      <c r="QD156" s="21"/>
      <c r="QE156" s="21"/>
      <c r="QF156" s="21"/>
      <c r="QG156" s="21"/>
      <c r="QH156" s="21"/>
      <c r="QI156" s="21"/>
      <c r="QJ156" s="21"/>
      <c r="QK156" s="21"/>
      <c r="QL156" s="21"/>
      <c r="QM156" s="21"/>
      <c r="QN156" s="21"/>
      <c r="QO156" s="21"/>
      <c r="QP156" s="21"/>
      <c r="QQ156" s="21"/>
      <c r="QR156" s="21"/>
      <c r="QS156" s="21"/>
      <c r="QT156" s="21"/>
      <c r="QU156" s="21"/>
      <c r="QV156" s="21"/>
      <c r="QW156" s="21"/>
      <c r="QX156" s="21"/>
      <c r="QY156" s="21"/>
      <c r="QZ156" s="21"/>
      <c r="RA156" s="21"/>
      <c r="RB156" s="21"/>
      <c r="RC156" s="21"/>
      <c r="RD156" s="21"/>
      <c r="RE156" s="21"/>
      <c r="RF156" s="21"/>
      <c r="RG156" s="21"/>
      <c r="RH156" s="21"/>
      <c r="RI156" s="21"/>
      <c r="RJ156" s="21"/>
      <c r="RK156" s="21"/>
      <c r="RL156" s="21"/>
      <c r="RM156" s="21"/>
      <c r="RN156" s="21"/>
      <c r="RO156" s="21"/>
      <c r="RP156" s="21"/>
      <c r="RQ156" s="21"/>
      <c r="RR156" s="21"/>
      <c r="RS156" s="21"/>
      <c r="RT156" s="21"/>
      <c r="RU156" s="21"/>
      <c r="RV156" s="21"/>
      <c r="RW156" s="21"/>
      <c r="RX156" s="21"/>
      <c r="RY156" s="21"/>
      <c r="RZ156" s="21"/>
      <c r="SA156" s="21"/>
      <c r="SB156" s="21"/>
      <c r="SC156" s="21"/>
      <c r="SD156" s="21"/>
      <c r="SE156" s="21"/>
      <c r="SF156" s="21"/>
      <c r="SG156" s="21"/>
      <c r="SH156" s="21"/>
      <c r="SI156" s="21"/>
      <c r="SJ156" s="21"/>
      <c r="SK156" s="21"/>
      <c r="SL156" s="21"/>
      <c r="SM156" s="21"/>
      <c r="SN156" s="21"/>
    </row>
    <row r="157" spans="1:508" s="20" customFormat="1" ht="30" hidden="1" customHeight="1" x14ac:dyDescent="0.25">
      <c r="A157" s="54"/>
      <c r="B157" s="54"/>
      <c r="C157" s="54"/>
      <c r="D157" s="79" t="s">
        <v>387</v>
      </c>
      <c r="E157" s="203"/>
      <c r="F157" s="83"/>
      <c r="G157" s="83"/>
      <c r="H157" s="203"/>
      <c r="I157" s="203"/>
      <c r="J157" s="203"/>
      <c r="K157" s="196" t="e">
        <f t="shared" si="59"/>
        <v>#DIV/0!</v>
      </c>
      <c r="L157" s="203">
        <f t="shared" si="60"/>
        <v>0</v>
      </c>
      <c r="M157" s="83"/>
      <c r="N157" s="83"/>
      <c r="O157" s="83"/>
      <c r="P157" s="83"/>
      <c r="Q157" s="83"/>
      <c r="R157" s="216">
        <f t="shared" si="61"/>
        <v>0</v>
      </c>
      <c r="S157" s="216"/>
      <c r="T157" s="216"/>
      <c r="U157" s="216"/>
      <c r="V157" s="216"/>
      <c r="W157" s="216"/>
      <c r="X157" s="158" t="e">
        <f t="shared" si="46"/>
        <v>#DIV/0!</v>
      </c>
      <c r="Y157" s="216">
        <f t="shared" si="56"/>
        <v>0</v>
      </c>
      <c r="Z157" s="23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  <c r="IW157" s="21"/>
      <c r="IX157" s="21"/>
      <c r="IY157" s="21"/>
      <c r="IZ157" s="21"/>
      <c r="JA157" s="21"/>
      <c r="JB157" s="21"/>
      <c r="JC157" s="21"/>
      <c r="JD157" s="21"/>
      <c r="JE157" s="21"/>
      <c r="JF157" s="21"/>
      <c r="JG157" s="21"/>
      <c r="JH157" s="21"/>
      <c r="JI157" s="21"/>
      <c r="JJ157" s="21"/>
      <c r="JK157" s="21"/>
      <c r="JL157" s="21"/>
      <c r="JM157" s="21"/>
      <c r="JN157" s="21"/>
      <c r="JO157" s="21"/>
      <c r="JP157" s="21"/>
      <c r="JQ157" s="21"/>
      <c r="JR157" s="21"/>
      <c r="JS157" s="21"/>
      <c r="JT157" s="21"/>
      <c r="JU157" s="21"/>
      <c r="JV157" s="21"/>
      <c r="JW157" s="21"/>
      <c r="JX157" s="21"/>
      <c r="JY157" s="21"/>
      <c r="JZ157" s="21"/>
      <c r="KA157" s="21"/>
      <c r="KB157" s="21"/>
      <c r="KC157" s="21"/>
      <c r="KD157" s="21"/>
      <c r="KE157" s="21"/>
      <c r="KF157" s="21"/>
      <c r="KG157" s="21"/>
      <c r="KH157" s="21"/>
      <c r="KI157" s="21"/>
      <c r="KJ157" s="21"/>
      <c r="KK157" s="21"/>
      <c r="KL157" s="21"/>
      <c r="KM157" s="21"/>
      <c r="KN157" s="21"/>
      <c r="KO157" s="21"/>
      <c r="KP157" s="21"/>
      <c r="KQ157" s="21"/>
      <c r="KR157" s="21"/>
      <c r="KS157" s="21"/>
      <c r="KT157" s="21"/>
      <c r="KU157" s="21"/>
      <c r="KV157" s="21"/>
      <c r="KW157" s="21"/>
      <c r="KX157" s="21"/>
      <c r="KY157" s="21"/>
      <c r="KZ157" s="21"/>
      <c r="LA157" s="21"/>
      <c r="LB157" s="21"/>
      <c r="LC157" s="21"/>
      <c r="LD157" s="21"/>
      <c r="LE157" s="21"/>
      <c r="LF157" s="21"/>
      <c r="LG157" s="21"/>
      <c r="LH157" s="21"/>
      <c r="LI157" s="21"/>
      <c r="LJ157" s="21"/>
      <c r="LK157" s="21"/>
      <c r="LL157" s="21"/>
      <c r="LM157" s="21"/>
      <c r="LN157" s="21"/>
      <c r="LO157" s="21"/>
      <c r="LP157" s="21"/>
      <c r="LQ157" s="21"/>
      <c r="LR157" s="21"/>
      <c r="LS157" s="21"/>
      <c r="LT157" s="21"/>
      <c r="LU157" s="21"/>
      <c r="LV157" s="21"/>
      <c r="LW157" s="21"/>
      <c r="LX157" s="21"/>
      <c r="LY157" s="21"/>
      <c r="LZ157" s="21"/>
      <c r="MA157" s="21"/>
      <c r="MB157" s="21"/>
      <c r="MC157" s="21"/>
      <c r="MD157" s="21"/>
      <c r="ME157" s="21"/>
      <c r="MF157" s="21"/>
      <c r="MG157" s="21"/>
      <c r="MH157" s="21"/>
      <c r="MI157" s="21"/>
      <c r="MJ157" s="21"/>
      <c r="MK157" s="21"/>
      <c r="ML157" s="21"/>
      <c r="MM157" s="21"/>
      <c r="MN157" s="21"/>
      <c r="MO157" s="21"/>
      <c r="MP157" s="21"/>
      <c r="MQ157" s="21"/>
      <c r="MR157" s="21"/>
      <c r="MS157" s="21"/>
      <c r="MT157" s="21"/>
      <c r="MU157" s="21"/>
      <c r="MV157" s="21"/>
      <c r="MW157" s="21"/>
      <c r="MX157" s="21"/>
      <c r="MY157" s="21"/>
      <c r="MZ157" s="21"/>
      <c r="NA157" s="21"/>
      <c r="NB157" s="21"/>
      <c r="NC157" s="21"/>
      <c r="ND157" s="21"/>
      <c r="NE157" s="21"/>
      <c r="NF157" s="21"/>
      <c r="NG157" s="21"/>
      <c r="NH157" s="21"/>
      <c r="NI157" s="21"/>
      <c r="NJ157" s="21"/>
      <c r="NK157" s="21"/>
      <c r="NL157" s="21"/>
      <c r="NM157" s="21"/>
      <c r="NN157" s="21"/>
      <c r="NO157" s="21"/>
      <c r="NP157" s="21"/>
      <c r="NQ157" s="21"/>
      <c r="NR157" s="21"/>
      <c r="NS157" s="21"/>
      <c r="NT157" s="21"/>
      <c r="NU157" s="21"/>
      <c r="NV157" s="21"/>
      <c r="NW157" s="21"/>
      <c r="NX157" s="21"/>
      <c r="NY157" s="21"/>
      <c r="NZ157" s="21"/>
      <c r="OA157" s="21"/>
      <c r="OB157" s="21"/>
      <c r="OC157" s="21"/>
      <c r="OD157" s="21"/>
      <c r="OE157" s="21"/>
      <c r="OF157" s="21"/>
      <c r="OG157" s="21"/>
      <c r="OH157" s="21"/>
      <c r="OI157" s="21"/>
      <c r="OJ157" s="21"/>
      <c r="OK157" s="21"/>
      <c r="OL157" s="21"/>
      <c r="OM157" s="21"/>
      <c r="ON157" s="21"/>
      <c r="OO157" s="21"/>
      <c r="OP157" s="21"/>
      <c r="OQ157" s="21"/>
      <c r="OR157" s="21"/>
      <c r="OS157" s="21"/>
      <c r="OT157" s="21"/>
      <c r="OU157" s="21"/>
      <c r="OV157" s="21"/>
      <c r="OW157" s="21"/>
      <c r="OX157" s="21"/>
      <c r="OY157" s="21"/>
      <c r="OZ157" s="21"/>
      <c r="PA157" s="21"/>
      <c r="PB157" s="21"/>
      <c r="PC157" s="21"/>
      <c r="PD157" s="21"/>
      <c r="PE157" s="21"/>
      <c r="PF157" s="21"/>
      <c r="PG157" s="21"/>
      <c r="PH157" s="21"/>
      <c r="PI157" s="21"/>
      <c r="PJ157" s="21"/>
      <c r="PK157" s="21"/>
      <c r="PL157" s="21"/>
      <c r="PM157" s="21"/>
      <c r="PN157" s="21"/>
      <c r="PO157" s="21"/>
      <c r="PP157" s="21"/>
      <c r="PQ157" s="21"/>
      <c r="PR157" s="21"/>
      <c r="PS157" s="21"/>
      <c r="PT157" s="21"/>
      <c r="PU157" s="21"/>
      <c r="PV157" s="21"/>
      <c r="PW157" s="21"/>
      <c r="PX157" s="21"/>
      <c r="PY157" s="21"/>
      <c r="PZ157" s="21"/>
      <c r="QA157" s="21"/>
      <c r="QB157" s="21"/>
      <c r="QC157" s="21"/>
      <c r="QD157" s="21"/>
      <c r="QE157" s="21"/>
      <c r="QF157" s="21"/>
      <c r="QG157" s="21"/>
      <c r="QH157" s="21"/>
      <c r="QI157" s="21"/>
      <c r="QJ157" s="21"/>
      <c r="QK157" s="21"/>
      <c r="QL157" s="21"/>
      <c r="QM157" s="21"/>
      <c r="QN157" s="21"/>
      <c r="QO157" s="21"/>
      <c r="QP157" s="21"/>
      <c r="QQ157" s="21"/>
      <c r="QR157" s="21"/>
      <c r="QS157" s="21"/>
      <c r="QT157" s="21"/>
      <c r="QU157" s="21"/>
      <c r="QV157" s="21"/>
      <c r="QW157" s="21"/>
      <c r="QX157" s="21"/>
      <c r="QY157" s="21"/>
      <c r="QZ157" s="21"/>
      <c r="RA157" s="21"/>
      <c r="RB157" s="21"/>
      <c r="RC157" s="21"/>
      <c r="RD157" s="21"/>
      <c r="RE157" s="21"/>
      <c r="RF157" s="21"/>
      <c r="RG157" s="21"/>
      <c r="RH157" s="21"/>
      <c r="RI157" s="21"/>
      <c r="RJ157" s="21"/>
      <c r="RK157" s="21"/>
      <c r="RL157" s="21"/>
      <c r="RM157" s="21"/>
      <c r="RN157" s="21"/>
      <c r="RO157" s="21"/>
      <c r="RP157" s="21"/>
      <c r="RQ157" s="21"/>
      <c r="RR157" s="21"/>
      <c r="RS157" s="21"/>
      <c r="RT157" s="21"/>
      <c r="RU157" s="21"/>
      <c r="RV157" s="21"/>
      <c r="RW157" s="21"/>
      <c r="RX157" s="21"/>
      <c r="RY157" s="21"/>
      <c r="RZ157" s="21"/>
      <c r="SA157" s="21"/>
      <c r="SB157" s="21"/>
      <c r="SC157" s="21"/>
      <c r="SD157" s="21"/>
      <c r="SE157" s="21"/>
      <c r="SF157" s="21"/>
      <c r="SG157" s="21"/>
      <c r="SH157" s="21"/>
      <c r="SI157" s="21"/>
      <c r="SJ157" s="21"/>
      <c r="SK157" s="21"/>
      <c r="SL157" s="21"/>
      <c r="SM157" s="21"/>
      <c r="SN157" s="21"/>
    </row>
    <row r="158" spans="1:508" s="20" customFormat="1" ht="18.75" hidden="1" customHeight="1" x14ac:dyDescent="0.25">
      <c r="A158" s="54" t="s">
        <v>616</v>
      </c>
      <c r="B158" s="54">
        <v>2070</v>
      </c>
      <c r="C158" s="54" t="s">
        <v>618</v>
      </c>
      <c r="D158" s="79" t="s">
        <v>617</v>
      </c>
      <c r="E158" s="203"/>
      <c r="F158" s="83"/>
      <c r="G158" s="83"/>
      <c r="H158" s="203"/>
      <c r="I158" s="203"/>
      <c r="J158" s="203"/>
      <c r="K158" s="196" t="e">
        <f t="shared" si="59"/>
        <v>#DIV/0!</v>
      </c>
      <c r="L158" s="203">
        <f t="shared" si="60"/>
        <v>0</v>
      </c>
      <c r="M158" s="83"/>
      <c r="N158" s="83"/>
      <c r="O158" s="83"/>
      <c r="P158" s="83"/>
      <c r="Q158" s="83"/>
      <c r="R158" s="216">
        <f t="shared" si="61"/>
        <v>0</v>
      </c>
      <c r="S158" s="216"/>
      <c r="T158" s="216"/>
      <c r="U158" s="216"/>
      <c r="V158" s="216"/>
      <c r="W158" s="216"/>
      <c r="X158" s="158" t="e">
        <f t="shared" si="46"/>
        <v>#DIV/0!</v>
      </c>
      <c r="Y158" s="216">
        <f t="shared" si="56"/>
        <v>0</v>
      </c>
      <c r="Z158" s="23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  <c r="IV158" s="21"/>
      <c r="IW158" s="21"/>
      <c r="IX158" s="21"/>
      <c r="IY158" s="21"/>
      <c r="IZ158" s="21"/>
      <c r="JA158" s="21"/>
      <c r="JB158" s="21"/>
      <c r="JC158" s="21"/>
      <c r="JD158" s="21"/>
      <c r="JE158" s="21"/>
      <c r="JF158" s="21"/>
      <c r="JG158" s="21"/>
      <c r="JH158" s="21"/>
      <c r="JI158" s="21"/>
      <c r="JJ158" s="21"/>
      <c r="JK158" s="21"/>
      <c r="JL158" s="21"/>
      <c r="JM158" s="21"/>
      <c r="JN158" s="21"/>
      <c r="JO158" s="21"/>
      <c r="JP158" s="21"/>
      <c r="JQ158" s="21"/>
      <c r="JR158" s="21"/>
      <c r="JS158" s="21"/>
      <c r="JT158" s="21"/>
      <c r="JU158" s="21"/>
      <c r="JV158" s="21"/>
      <c r="JW158" s="21"/>
      <c r="JX158" s="21"/>
      <c r="JY158" s="21"/>
      <c r="JZ158" s="21"/>
      <c r="KA158" s="21"/>
      <c r="KB158" s="21"/>
      <c r="KC158" s="21"/>
      <c r="KD158" s="21"/>
      <c r="KE158" s="21"/>
      <c r="KF158" s="21"/>
      <c r="KG158" s="21"/>
      <c r="KH158" s="21"/>
      <c r="KI158" s="21"/>
      <c r="KJ158" s="21"/>
      <c r="KK158" s="21"/>
      <c r="KL158" s="21"/>
      <c r="KM158" s="21"/>
      <c r="KN158" s="21"/>
      <c r="KO158" s="21"/>
      <c r="KP158" s="21"/>
      <c r="KQ158" s="21"/>
      <c r="KR158" s="21"/>
      <c r="KS158" s="21"/>
      <c r="KT158" s="21"/>
      <c r="KU158" s="21"/>
      <c r="KV158" s="21"/>
      <c r="KW158" s="21"/>
      <c r="KX158" s="21"/>
      <c r="KY158" s="21"/>
      <c r="KZ158" s="21"/>
      <c r="LA158" s="21"/>
      <c r="LB158" s="21"/>
      <c r="LC158" s="21"/>
      <c r="LD158" s="21"/>
      <c r="LE158" s="21"/>
      <c r="LF158" s="21"/>
      <c r="LG158" s="21"/>
      <c r="LH158" s="21"/>
      <c r="LI158" s="21"/>
      <c r="LJ158" s="21"/>
      <c r="LK158" s="21"/>
      <c r="LL158" s="21"/>
      <c r="LM158" s="21"/>
      <c r="LN158" s="21"/>
      <c r="LO158" s="21"/>
      <c r="LP158" s="21"/>
      <c r="LQ158" s="21"/>
      <c r="LR158" s="21"/>
      <c r="LS158" s="21"/>
      <c r="LT158" s="21"/>
      <c r="LU158" s="21"/>
      <c r="LV158" s="21"/>
      <c r="LW158" s="21"/>
      <c r="LX158" s="21"/>
      <c r="LY158" s="21"/>
      <c r="LZ158" s="21"/>
      <c r="MA158" s="21"/>
      <c r="MB158" s="21"/>
      <c r="MC158" s="21"/>
      <c r="MD158" s="21"/>
      <c r="ME158" s="21"/>
      <c r="MF158" s="21"/>
      <c r="MG158" s="21"/>
      <c r="MH158" s="21"/>
      <c r="MI158" s="21"/>
      <c r="MJ158" s="21"/>
      <c r="MK158" s="21"/>
      <c r="ML158" s="21"/>
      <c r="MM158" s="21"/>
      <c r="MN158" s="21"/>
      <c r="MO158" s="21"/>
      <c r="MP158" s="21"/>
      <c r="MQ158" s="21"/>
      <c r="MR158" s="21"/>
      <c r="MS158" s="21"/>
      <c r="MT158" s="21"/>
      <c r="MU158" s="21"/>
      <c r="MV158" s="21"/>
      <c r="MW158" s="21"/>
      <c r="MX158" s="21"/>
      <c r="MY158" s="21"/>
      <c r="MZ158" s="21"/>
      <c r="NA158" s="21"/>
      <c r="NB158" s="21"/>
      <c r="NC158" s="21"/>
      <c r="ND158" s="21"/>
      <c r="NE158" s="21"/>
      <c r="NF158" s="21"/>
      <c r="NG158" s="21"/>
      <c r="NH158" s="21"/>
      <c r="NI158" s="21"/>
      <c r="NJ158" s="21"/>
      <c r="NK158" s="21"/>
      <c r="NL158" s="21"/>
      <c r="NM158" s="21"/>
      <c r="NN158" s="21"/>
      <c r="NO158" s="21"/>
      <c r="NP158" s="21"/>
      <c r="NQ158" s="21"/>
      <c r="NR158" s="21"/>
      <c r="NS158" s="21"/>
      <c r="NT158" s="21"/>
      <c r="NU158" s="21"/>
      <c r="NV158" s="21"/>
      <c r="NW158" s="21"/>
      <c r="NX158" s="21"/>
      <c r="NY158" s="21"/>
      <c r="NZ158" s="21"/>
      <c r="OA158" s="21"/>
      <c r="OB158" s="21"/>
      <c r="OC158" s="21"/>
      <c r="OD158" s="21"/>
      <c r="OE158" s="21"/>
      <c r="OF158" s="21"/>
      <c r="OG158" s="21"/>
      <c r="OH158" s="21"/>
      <c r="OI158" s="21"/>
      <c r="OJ158" s="21"/>
      <c r="OK158" s="21"/>
      <c r="OL158" s="21"/>
      <c r="OM158" s="21"/>
      <c r="ON158" s="21"/>
      <c r="OO158" s="21"/>
      <c r="OP158" s="21"/>
      <c r="OQ158" s="21"/>
      <c r="OR158" s="21"/>
      <c r="OS158" s="21"/>
      <c r="OT158" s="21"/>
      <c r="OU158" s="21"/>
      <c r="OV158" s="21"/>
      <c r="OW158" s="21"/>
      <c r="OX158" s="21"/>
      <c r="OY158" s="21"/>
      <c r="OZ158" s="21"/>
      <c r="PA158" s="21"/>
      <c r="PB158" s="21"/>
      <c r="PC158" s="21"/>
      <c r="PD158" s="21"/>
      <c r="PE158" s="21"/>
      <c r="PF158" s="21"/>
      <c r="PG158" s="21"/>
      <c r="PH158" s="21"/>
      <c r="PI158" s="21"/>
      <c r="PJ158" s="21"/>
      <c r="PK158" s="21"/>
      <c r="PL158" s="21"/>
      <c r="PM158" s="21"/>
      <c r="PN158" s="21"/>
      <c r="PO158" s="21"/>
      <c r="PP158" s="21"/>
      <c r="PQ158" s="21"/>
      <c r="PR158" s="21"/>
      <c r="PS158" s="21"/>
      <c r="PT158" s="21"/>
      <c r="PU158" s="21"/>
      <c r="PV158" s="21"/>
      <c r="PW158" s="21"/>
      <c r="PX158" s="21"/>
      <c r="PY158" s="21"/>
      <c r="PZ158" s="21"/>
      <c r="QA158" s="21"/>
      <c r="QB158" s="21"/>
      <c r="QC158" s="21"/>
      <c r="QD158" s="21"/>
      <c r="QE158" s="21"/>
      <c r="QF158" s="21"/>
      <c r="QG158" s="21"/>
      <c r="QH158" s="21"/>
      <c r="QI158" s="21"/>
      <c r="QJ158" s="21"/>
      <c r="QK158" s="21"/>
      <c r="QL158" s="21"/>
      <c r="QM158" s="21"/>
      <c r="QN158" s="21"/>
      <c r="QO158" s="21"/>
      <c r="QP158" s="21"/>
      <c r="QQ158" s="21"/>
      <c r="QR158" s="21"/>
      <c r="QS158" s="21"/>
      <c r="QT158" s="21"/>
      <c r="QU158" s="21"/>
      <c r="QV158" s="21"/>
      <c r="QW158" s="21"/>
      <c r="QX158" s="21"/>
      <c r="QY158" s="21"/>
      <c r="QZ158" s="21"/>
      <c r="RA158" s="21"/>
      <c r="RB158" s="21"/>
      <c r="RC158" s="21"/>
      <c r="RD158" s="21"/>
      <c r="RE158" s="21"/>
      <c r="RF158" s="21"/>
      <c r="RG158" s="21"/>
      <c r="RH158" s="21"/>
      <c r="RI158" s="21"/>
      <c r="RJ158" s="21"/>
      <c r="RK158" s="21"/>
      <c r="RL158" s="21"/>
      <c r="RM158" s="21"/>
      <c r="RN158" s="21"/>
      <c r="RO158" s="21"/>
      <c r="RP158" s="21"/>
      <c r="RQ158" s="21"/>
      <c r="RR158" s="21"/>
      <c r="RS158" s="21"/>
      <c r="RT158" s="21"/>
      <c r="RU158" s="21"/>
      <c r="RV158" s="21"/>
      <c r="RW158" s="21"/>
      <c r="RX158" s="21"/>
      <c r="RY158" s="21"/>
      <c r="RZ158" s="21"/>
      <c r="SA158" s="21"/>
      <c r="SB158" s="21"/>
      <c r="SC158" s="21"/>
      <c r="SD158" s="21"/>
      <c r="SE158" s="21"/>
      <c r="SF158" s="21"/>
      <c r="SG158" s="21"/>
      <c r="SH158" s="21"/>
      <c r="SI158" s="21"/>
      <c r="SJ158" s="21"/>
      <c r="SK158" s="21"/>
      <c r="SL158" s="21"/>
      <c r="SM158" s="21"/>
      <c r="SN158" s="21"/>
    </row>
    <row r="159" spans="1:508" s="20" customFormat="1" ht="20.25" customHeight="1" x14ac:dyDescent="0.25">
      <c r="A159" s="54" t="s">
        <v>175</v>
      </c>
      <c r="B159" s="54" t="s">
        <v>120</v>
      </c>
      <c r="C159" s="54" t="s">
        <v>63</v>
      </c>
      <c r="D159" s="11" t="s">
        <v>458</v>
      </c>
      <c r="E159" s="203">
        <v>12846800</v>
      </c>
      <c r="F159" s="83"/>
      <c r="G159" s="83"/>
      <c r="H159" s="203">
        <v>3114568.65</v>
      </c>
      <c r="I159" s="203"/>
      <c r="J159" s="203"/>
      <c r="K159" s="196">
        <f t="shared" si="59"/>
        <v>24.243925724694087</v>
      </c>
      <c r="L159" s="203">
        <f t="shared" si="60"/>
        <v>0</v>
      </c>
      <c r="M159" s="83"/>
      <c r="N159" s="83"/>
      <c r="O159" s="83"/>
      <c r="P159" s="83"/>
      <c r="Q159" s="83"/>
      <c r="R159" s="216">
        <f t="shared" si="61"/>
        <v>0</v>
      </c>
      <c r="S159" s="216"/>
      <c r="T159" s="216"/>
      <c r="U159" s="216"/>
      <c r="V159" s="216"/>
      <c r="W159" s="216"/>
      <c r="X159" s="158"/>
      <c r="Y159" s="216">
        <f t="shared" si="56"/>
        <v>3114568.65</v>
      </c>
      <c r="Z159" s="23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  <c r="IW159" s="21"/>
      <c r="IX159" s="21"/>
      <c r="IY159" s="21"/>
      <c r="IZ159" s="21"/>
      <c r="JA159" s="21"/>
      <c r="JB159" s="21"/>
      <c r="JC159" s="21"/>
      <c r="JD159" s="21"/>
      <c r="JE159" s="21"/>
      <c r="JF159" s="21"/>
      <c r="JG159" s="21"/>
      <c r="JH159" s="21"/>
      <c r="JI159" s="21"/>
      <c r="JJ159" s="21"/>
      <c r="JK159" s="21"/>
      <c r="JL159" s="21"/>
      <c r="JM159" s="21"/>
      <c r="JN159" s="21"/>
      <c r="JO159" s="21"/>
      <c r="JP159" s="21"/>
      <c r="JQ159" s="21"/>
      <c r="JR159" s="21"/>
      <c r="JS159" s="21"/>
      <c r="JT159" s="21"/>
      <c r="JU159" s="21"/>
      <c r="JV159" s="21"/>
      <c r="JW159" s="21"/>
      <c r="JX159" s="21"/>
      <c r="JY159" s="21"/>
      <c r="JZ159" s="21"/>
      <c r="KA159" s="21"/>
      <c r="KB159" s="21"/>
      <c r="KC159" s="21"/>
      <c r="KD159" s="21"/>
      <c r="KE159" s="21"/>
      <c r="KF159" s="21"/>
      <c r="KG159" s="21"/>
      <c r="KH159" s="21"/>
      <c r="KI159" s="21"/>
      <c r="KJ159" s="21"/>
      <c r="KK159" s="21"/>
      <c r="KL159" s="21"/>
      <c r="KM159" s="21"/>
      <c r="KN159" s="21"/>
      <c r="KO159" s="21"/>
      <c r="KP159" s="21"/>
      <c r="KQ159" s="21"/>
      <c r="KR159" s="21"/>
      <c r="KS159" s="21"/>
      <c r="KT159" s="21"/>
      <c r="KU159" s="21"/>
      <c r="KV159" s="21"/>
      <c r="KW159" s="21"/>
      <c r="KX159" s="21"/>
      <c r="KY159" s="21"/>
      <c r="KZ159" s="21"/>
      <c r="LA159" s="21"/>
      <c r="LB159" s="21"/>
      <c r="LC159" s="21"/>
      <c r="LD159" s="21"/>
      <c r="LE159" s="21"/>
      <c r="LF159" s="21"/>
      <c r="LG159" s="21"/>
      <c r="LH159" s="21"/>
      <c r="LI159" s="21"/>
      <c r="LJ159" s="21"/>
      <c r="LK159" s="21"/>
      <c r="LL159" s="21"/>
      <c r="LM159" s="21"/>
      <c r="LN159" s="21"/>
      <c r="LO159" s="21"/>
      <c r="LP159" s="21"/>
      <c r="LQ159" s="21"/>
      <c r="LR159" s="21"/>
      <c r="LS159" s="21"/>
      <c r="LT159" s="21"/>
      <c r="LU159" s="21"/>
      <c r="LV159" s="21"/>
      <c r="LW159" s="21"/>
      <c r="LX159" s="21"/>
      <c r="LY159" s="21"/>
      <c r="LZ159" s="21"/>
      <c r="MA159" s="21"/>
      <c r="MB159" s="21"/>
      <c r="MC159" s="21"/>
      <c r="MD159" s="21"/>
      <c r="ME159" s="21"/>
      <c r="MF159" s="21"/>
      <c r="MG159" s="21"/>
      <c r="MH159" s="21"/>
      <c r="MI159" s="21"/>
      <c r="MJ159" s="21"/>
      <c r="MK159" s="21"/>
      <c r="ML159" s="21"/>
      <c r="MM159" s="21"/>
      <c r="MN159" s="21"/>
      <c r="MO159" s="21"/>
      <c r="MP159" s="21"/>
      <c r="MQ159" s="21"/>
      <c r="MR159" s="21"/>
      <c r="MS159" s="21"/>
      <c r="MT159" s="21"/>
      <c r="MU159" s="21"/>
      <c r="MV159" s="21"/>
      <c r="MW159" s="21"/>
      <c r="MX159" s="21"/>
      <c r="MY159" s="21"/>
      <c r="MZ159" s="21"/>
      <c r="NA159" s="21"/>
      <c r="NB159" s="21"/>
      <c r="NC159" s="21"/>
      <c r="ND159" s="21"/>
      <c r="NE159" s="21"/>
      <c r="NF159" s="21"/>
      <c r="NG159" s="21"/>
      <c r="NH159" s="21"/>
      <c r="NI159" s="21"/>
      <c r="NJ159" s="21"/>
      <c r="NK159" s="21"/>
      <c r="NL159" s="21"/>
      <c r="NM159" s="21"/>
      <c r="NN159" s="21"/>
      <c r="NO159" s="21"/>
      <c r="NP159" s="21"/>
      <c r="NQ159" s="21"/>
      <c r="NR159" s="21"/>
      <c r="NS159" s="21"/>
      <c r="NT159" s="21"/>
      <c r="NU159" s="21"/>
      <c r="NV159" s="21"/>
      <c r="NW159" s="21"/>
      <c r="NX159" s="21"/>
      <c r="NY159" s="21"/>
      <c r="NZ159" s="21"/>
      <c r="OA159" s="21"/>
      <c r="OB159" s="21"/>
      <c r="OC159" s="21"/>
      <c r="OD159" s="21"/>
      <c r="OE159" s="21"/>
      <c r="OF159" s="21"/>
      <c r="OG159" s="21"/>
      <c r="OH159" s="21"/>
      <c r="OI159" s="21"/>
      <c r="OJ159" s="21"/>
      <c r="OK159" s="21"/>
      <c r="OL159" s="21"/>
      <c r="OM159" s="21"/>
      <c r="ON159" s="21"/>
      <c r="OO159" s="21"/>
      <c r="OP159" s="21"/>
      <c r="OQ159" s="21"/>
      <c r="OR159" s="21"/>
      <c r="OS159" s="21"/>
      <c r="OT159" s="21"/>
      <c r="OU159" s="21"/>
      <c r="OV159" s="21"/>
      <c r="OW159" s="21"/>
      <c r="OX159" s="21"/>
      <c r="OY159" s="21"/>
      <c r="OZ159" s="21"/>
      <c r="PA159" s="21"/>
      <c r="PB159" s="21"/>
      <c r="PC159" s="21"/>
      <c r="PD159" s="21"/>
      <c r="PE159" s="21"/>
      <c r="PF159" s="21"/>
      <c r="PG159" s="21"/>
      <c r="PH159" s="21"/>
      <c r="PI159" s="21"/>
      <c r="PJ159" s="21"/>
      <c r="PK159" s="21"/>
      <c r="PL159" s="21"/>
      <c r="PM159" s="21"/>
      <c r="PN159" s="21"/>
      <c r="PO159" s="21"/>
      <c r="PP159" s="21"/>
      <c r="PQ159" s="21"/>
      <c r="PR159" s="21"/>
      <c r="PS159" s="21"/>
      <c r="PT159" s="21"/>
      <c r="PU159" s="21"/>
      <c r="PV159" s="21"/>
      <c r="PW159" s="21"/>
      <c r="PX159" s="21"/>
      <c r="PY159" s="21"/>
      <c r="PZ159" s="21"/>
      <c r="QA159" s="21"/>
      <c r="QB159" s="21"/>
      <c r="QC159" s="21"/>
      <c r="QD159" s="21"/>
      <c r="QE159" s="21"/>
      <c r="QF159" s="21"/>
      <c r="QG159" s="21"/>
      <c r="QH159" s="21"/>
      <c r="QI159" s="21"/>
      <c r="QJ159" s="21"/>
      <c r="QK159" s="21"/>
      <c r="QL159" s="21"/>
      <c r="QM159" s="21"/>
      <c r="QN159" s="21"/>
      <c r="QO159" s="21"/>
      <c r="QP159" s="21"/>
      <c r="QQ159" s="21"/>
      <c r="QR159" s="21"/>
      <c r="QS159" s="21"/>
      <c r="QT159" s="21"/>
      <c r="QU159" s="21"/>
      <c r="QV159" s="21"/>
      <c r="QW159" s="21"/>
      <c r="QX159" s="21"/>
      <c r="QY159" s="21"/>
      <c r="QZ159" s="21"/>
      <c r="RA159" s="21"/>
      <c r="RB159" s="21"/>
      <c r="RC159" s="21"/>
      <c r="RD159" s="21"/>
      <c r="RE159" s="21"/>
      <c r="RF159" s="21"/>
      <c r="RG159" s="21"/>
      <c r="RH159" s="21"/>
      <c r="RI159" s="21"/>
      <c r="RJ159" s="21"/>
      <c r="RK159" s="21"/>
      <c r="RL159" s="21"/>
      <c r="RM159" s="21"/>
      <c r="RN159" s="21"/>
      <c r="RO159" s="21"/>
      <c r="RP159" s="21"/>
      <c r="RQ159" s="21"/>
      <c r="RR159" s="21"/>
      <c r="RS159" s="21"/>
      <c r="RT159" s="21"/>
      <c r="RU159" s="21"/>
      <c r="RV159" s="21"/>
      <c r="RW159" s="21"/>
      <c r="RX159" s="21"/>
      <c r="RY159" s="21"/>
      <c r="RZ159" s="21"/>
      <c r="SA159" s="21"/>
      <c r="SB159" s="21"/>
      <c r="SC159" s="21"/>
      <c r="SD159" s="21"/>
      <c r="SE159" s="21"/>
      <c r="SF159" s="21"/>
      <c r="SG159" s="21"/>
      <c r="SH159" s="21"/>
      <c r="SI159" s="21"/>
      <c r="SJ159" s="21"/>
      <c r="SK159" s="21"/>
      <c r="SL159" s="21"/>
      <c r="SM159" s="21"/>
      <c r="SN159" s="21"/>
    </row>
    <row r="160" spans="1:508" s="20" customFormat="1" ht="30" hidden="1" customHeight="1" x14ac:dyDescent="0.25">
      <c r="A160" s="54"/>
      <c r="B160" s="54"/>
      <c r="C160" s="54"/>
      <c r="D160" s="79" t="s">
        <v>387</v>
      </c>
      <c r="E160" s="203"/>
      <c r="F160" s="83"/>
      <c r="G160" s="83"/>
      <c r="H160" s="203"/>
      <c r="I160" s="203"/>
      <c r="J160" s="203"/>
      <c r="K160" s="196" t="e">
        <f t="shared" si="59"/>
        <v>#DIV/0!</v>
      </c>
      <c r="L160" s="203">
        <f t="shared" si="60"/>
        <v>0</v>
      </c>
      <c r="M160" s="83"/>
      <c r="N160" s="83"/>
      <c r="O160" s="83"/>
      <c r="P160" s="83"/>
      <c r="Q160" s="83"/>
      <c r="R160" s="216">
        <f t="shared" si="61"/>
        <v>0</v>
      </c>
      <c r="S160" s="216"/>
      <c r="T160" s="216"/>
      <c r="U160" s="216"/>
      <c r="V160" s="216"/>
      <c r="W160" s="216"/>
      <c r="X160" s="158" t="e">
        <f t="shared" si="46"/>
        <v>#DIV/0!</v>
      </c>
      <c r="Y160" s="216">
        <f t="shared" si="56"/>
        <v>0</v>
      </c>
      <c r="Z160" s="23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  <c r="IV160" s="21"/>
      <c r="IW160" s="21"/>
      <c r="IX160" s="21"/>
      <c r="IY160" s="21"/>
      <c r="IZ160" s="21"/>
      <c r="JA160" s="21"/>
      <c r="JB160" s="21"/>
      <c r="JC160" s="21"/>
      <c r="JD160" s="21"/>
      <c r="JE160" s="21"/>
      <c r="JF160" s="21"/>
      <c r="JG160" s="21"/>
      <c r="JH160" s="21"/>
      <c r="JI160" s="21"/>
      <c r="JJ160" s="21"/>
      <c r="JK160" s="21"/>
      <c r="JL160" s="21"/>
      <c r="JM160" s="21"/>
      <c r="JN160" s="21"/>
      <c r="JO160" s="21"/>
      <c r="JP160" s="21"/>
      <c r="JQ160" s="21"/>
      <c r="JR160" s="21"/>
      <c r="JS160" s="21"/>
      <c r="JT160" s="21"/>
      <c r="JU160" s="21"/>
      <c r="JV160" s="21"/>
      <c r="JW160" s="21"/>
      <c r="JX160" s="21"/>
      <c r="JY160" s="21"/>
      <c r="JZ160" s="21"/>
      <c r="KA160" s="21"/>
      <c r="KB160" s="21"/>
      <c r="KC160" s="21"/>
      <c r="KD160" s="21"/>
      <c r="KE160" s="21"/>
      <c r="KF160" s="21"/>
      <c r="KG160" s="21"/>
      <c r="KH160" s="21"/>
      <c r="KI160" s="21"/>
      <c r="KJ160" s="21"/>
      <c r="KK160" s="21"/>
      <c r="KL160" s="21"/>
      <c r="KM160" s="21"/>
      <c r="KN160" s="21"/>
      <c r="KO160" s="21"/>
      <c r="KP160" s="21"/>
      <c r="KQ160" s="21"/>
      <c r="KR160" s="21"/>
      <c r="KS160" s="21"/>
      <c r="KT160" s="21"/>
      <c r="KU160" s="21"/>
      <c r="KV160" s="21"/>
      <c r="KW160" s="21"/>
      <c r="KX160" s="21"/>
      <c r="KY160" s="21"/>
      <c r="KZ160" s="21"/>
      <c r="LA160" s="21"/>
      <c r="LB160" s="21"/>
      <c r="LC160" s="21"/>
      <c r="LD160" s="21"/>
      <c r="LE160" s="21"/>
      <c r="LF160" s="21"/>
      <c r="LG160" s="21"/>
      <c r="LH160" s="21"/>
      <c r="LI160" s="21"/>
      <c r="LJ160" s="21"/>
      <c r="LK160" s="21"/>
      <c r="LL160" s="21"/>
      <c r="LM160" s="21"/>
      <c r="LN160" s="21"/>
      <c r="LO160" s="21"/>
      <c r="LP160" s="21"/>
      <c r="LQ160" s="21"/>
      <c r="LR160" s="21"/>
      <c r="LS160" s="21"/>
      <c r="LT160" s="21"/>
      <c r="LU160" s="21"/>
      <c r="LV160" s="21"/>
      <c r="LW160" s="21"/>
      <c r="LX160" s="21"/>
      <c r="LY160" s="21"/>
      <c r="LZ160" s="21"/>
      <c r="MA160" s="21"/>
      <c r="MB160" s="21"/>
      <c r="MC160" s="21"/>
      <c r="MD160" s="21"/>
      <c r="ME160" s="21"/>
      <c r="MF160" s="21"/>
      <c r="MG160" s="21"/>
      <c r="MH160" s="21"/>
      <c r="MI160" s="21"/>
      <c r="MJ160" s="21"/>
      <c r="MK160" s="21"/>
      <c r="ML160" s="21"/>
      <c r="MM160" s="21"/>
      <c r="MN160" s="21"/>
      <c r="MO160" s="21"/>
      <c r="MP160" s="21"/>
      <c r="MQ160" s="21"/>
      <c r="MR160" s="21"/>
      <c r="MS160" s="21"/>
      <c r="MT160" s="21"/>
      <c r="MU160" s="21"/>
      <c r="MV160" s="21"/>
      <c r="MW160" s="21"/>
      <c r="MX160" s="21"/>
      <c r="MY160" s="21"/>
      <c r="MZ160" s="21"/>
      <c r="NA160" s="21"/>
      <c r="NB160" s="21"/>
      <c r="NC160" s="21"/>
      <c r="ND160" s="21"/>
      <c r="NE160" s="21"/>
      <c r="NF160" s="21"/>
      <c r="NG160" s="21"/>
      <c r="NH160" s="21"/>
      <c r="NI160" s="21"/>
      <c r="NJ160" s="21"/>
      <c r="NK160" s="21"/>
      <c r="NL160" s="21"/>
      <c r="NM160" s="21"/>
      <c r="NN160" s="21"/>
      <c r="NO160" s="21"/>
      <c r="NP160" s="21"/>
      <c r="NQ160" s="21"/>
      <c r="NR160" s="21"/>
      <c r="NS160" s="21"/>
      <c r="NT160" s="21"/>
      <c r="NU160" s="21"/>
      <c r="NV160" s="21"/>
      <c r="NW160" s="21"/>
      <c r="NX160" s="21"/>
      <c r="NY160" s="21"/>
      <c r="NZ160" s="21"/>
      <c r="OA160" s="21"/>
      <c r="OB160" s="21"/>
      <c r="OC160" s="21"/>
      <c r="OD160" s="21"/>
      <c r="OE160" s="21"/>
      <c r="OF160" s="21"/>
      <c r="OG160" s="21"/>
      <c r="OH160" s="21"/>
      <c r="OI160" s="21"/>
      <c r="OJ160" s="21"/>
      <c r="OK160" s="21"/>
      <c r="OL160" s="21"/>
      <c r="OM160" s="21"/>
      <c r="ON160" s="21"/>
      <c r="OO160" s="21"/>
      <c r="OP160" s="21"/>
      <c r="OQ160" s="21"/>
      <c r="OR160" s="21"/>
      <c r="OS160" s="21"/>
      <c r="OT160" s="21"/>
      <c r="OU160" s="21"/>
      <c r="OV160" s="21"/>
      <c r="OW160" s="21"/>
      <c r="OX160" s="21"/>
      <c r="OY160" s="21"/>
      <c r="OZ160" s="21"/>
      <c r="PA160" s="21"/>
      <c r="PB160" s="21"/>
      <c r="PC160" s="21"/>
      <c r="PD160" s="21"/>
      <c r="PE160" s="21"/>
      <c r="PF160" s="21"/>
      <c r="PG160" s="21"/>
      <c r="PH160" s="21"/>
      <c r="PI160" s="21"/>
      <c r="PJ160" s="21"/>
      <c r="PK160" s="21"/>
      <c r="PL160" s="21"/>
      <c r="PM160" s="21"/>
      <c r="PN160" s="21"/>
      <c r="PO160" s="21"/>
      <c r="PP160" s="21"/>
      <c r="PQ160" s="21"/>
      <c r="PR160" s="21"/>
      <c r="PS160" s="21"/>
      <c r="PT160" s="21"/>
      <c r="PU160" s="21"/>
      <c r="PV160" s="21"/>
      <c r="PW160" s="21"/>
      <c r="PX160" s="21"/>
      <c r="PY160" s="21"/>
      <c r="PZ160" s="21"/>
      <c r="QA160" s="21"/>
      <c r="QB160" s="21"/>
      <c r="QC160" s="21"/>
      <c r="QD160" s="21"/>
      <c r="QE160" s="21"/>
      <c r="QF160" s="21"/>
      <c r="QG160" s="21"/>
      <c r="QH160" s="21"/>
      <c r="QI160" s="21"/>
      <c r="QJ160" s="21"/>
      <c r="QK160" s="21"/>
      <c r="QL160" s="21"/>
      <c r="QM160" s="21"/>
      <c r="QN160" s="21"/>
      <c r="QO160" s="21"/>
      <c r="QP160" s="21"/>
      <c r="QQ160" s="21"/>
      <c r="QR160" s="21"/>
      <c r="QS160" s="21"/>
      <c r="QT160" s="21"/>
      <c r="QU160" s="21"/>
      <c r="QV160" s="21"/>
      <c r="QW160" s="21"/>
      <c r="QX160" s="21"/>
      <c r="QY160" s="21"/>
      <c r="QZ160" s="21"/>
      <c r="RA160" s="21"/>
      <c r="RB160" s="21"/>
      <c r="RC160" s="21"/>
      <c r="RD160" s="21"/>
      <c r="RE160" s="21"/>
      <c r="RF160" s="21"/>
      <c r="RG160" s="21"/>
      <c r="RH160" s="21"/>
      <c r="RI160" s="21"/>
      <c r="RJ160" s="21"/>
      <c r="RK160" s="21"/>
      <c r="RL160" s="21"/>
      <c r="RM160" s="21"/>
      <c r="RN160" s="21"/>
      <c r="RO160" s="21"/>
      <c r="RP160" s="21"/>
      <c r="RQ160" s="21"/>
      <c r="RR160" s="21"/>
      <c r="RS160" s="21"/>
      <c r="RT160" s="21"/>
      <c r="RU160" s="21"/>
      <c r="RV160" s="21"/>
      <c r="RW160" s="21"/>
      <c r="RX160" s="21"/>
      <c r="RY160" s="21"/>
      <c r="RZ160" s="21"/>
      <c r="SA160" s="21"/>
      <c r="SB160" s="21"/>
      <c r="SC160" s="21"/>
      <c r="SD160" s="21"/>
      <c r="SE160" s="21"/>
      <c r="SF160" s="21"/>
      <c r="SG160" s="21"/>
      <c r="SH160" s="21"/>
      <c r="SI160" s="21"/>
      <c r="SJ160" s="21"/>
      <c r="SK160" s="21"/>
      <c r="SL160" s="21"/>
      <c r="SM160" s="21"/>
      <c r="SN160" s="21"/>
    </row>
    <row r="161" spans="1:508" s="20" customFormat="1" ht="48" customHeight="1" x14ac:dyDescent="0.25">
      <c r="A161" s="54" t="s">
        <v>174</v>
      </c>
      <c r="B161" s="54" t="s">
        <v>121</v>
      </c>
      <c r="C161" s="54" t="s">
        <v>312</v>
      </c>
      <c r="D161" s="11" t="s">
        <v>459</v>
      </c>
      <c r="E161" s="203">
        <v>5707000</v>
      </c>
      <c r="F161" s="83"/>
      <c r="G161" s="83"/>
      <c r="H161" s="203">
        <v>1441966.96</v>
      </c>
      <c r="I161" s="203"/>
      <c r="J161" s="203"/>
      <c r="K161" s="196">
        <f t="shared" si="59"/>
        <v>25.266636761871386</v>
      </c>
      <c r="L161" s="203">
        <f t="shared" si="60"/>
        <v>0</v>
      </c>
      <c r="M161" s="83"/>
      <c r="N161" s="83"/>
      <c r="O161" s="83"/>
      <c r="P161" s="83"/>
      <c r="Q161" s="83"/>
      <c r="R161" s="216">
        <f t="shared" si="61"/>
        <v>0</v>
      </c>
      <c r="S161" s="216"/>
      <c r="T161" s="216"/>
      <c r="U161" s="216"/>
      <c r="V161" s="216"/>
      <c r="W161" s="216"/>
      <c r="X161" s="158"/>
      <c r="Y161" s="216">
        <f t="shared" si="56"/>
        <v>1441966.96</v>
      </c>
      <c r="Z161" s="23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  <c r="IV161" s="21"/>
      <c r="IW161" s="21"/>
      <c r="IX161" s="21"/>
      <c r="IY161" s="21"/>
      <c r="IZ161" s="21"/>
      <c r="JA161" s="21"/>
      <c r="JB161" s="21"/>
      <c r="JC161" s="21"/>
      <c r="JD161" s="21"/>
      <c r="JE161" s="21"/>
      <c r="JF161" s="21"/>
      <c r="JG161" s="21"/>
      <c r="JH161" s="21"/>
      <c r="JI161" s="21"/>
      <c r="JJ161" s="21"/>
      <c r="JK161" s="21"/>
      <c r="JL161" s="21"/>
      <c r="JM161" s="21"/>
      <c r="JN161" s="21"/>
      <c r="JO161" s="21"/>
      <c r="JP161" s="21"/>
      <c r="JQ161" s="21"/>
      <c r="JR161" s="21"/>
      <c r="JS161" s="21"/>
      <c r="JT161" s="21"/>
      <c r="JU161" s="21"/>
      <c r="JV161" s="21"/>
      <c r="JW161" s="21"/>
      <c r="JX161" s="21"/>
      <c r="JY161" s="21"/>
      <c r="JZ161" s="21"/>
      <c r="KA161" s="21"/>
      <c r="KB161" s="21"/>
      <c r="KC161" s="21"/>
      <c r="KD161" s="21"/>
      <c r="KE161" s="21"/>
      <c r="KF161" s="21"/>
      <c r="KG161" s="21"/>
      <c r="KH161" s="21"/>
      <c r="KI161" s="21"/>
      <c r="KJ161" s="21"/>
      <c r="KK161" s="21"/>
      <c r="KL161" s="21"/>
      <c r="KM161" s="21"/>
      <c r="KN161" s="21"/>
      <c r="KO161" s="21"/>
      <c r="KP161" s="21"/>
      <c r="KQ161" s="21"/>
      <c r="KR161" s="21"/>
      <c r="KS161" s="21"/>
      <c r="KT161" s="21"/>
      <c r="KU161" s="21"/>
      <c r="KV161" s="21"/>
      <c r="KW161" s="21"/>
      <c r="KX161" s="21"/>
      <c r="KY161" s="21"/>
      <c r="KZ161" s="21"/>
      <c r="LA161" s="21"/>
      <c r="LB161" s="21"/>
      <c r="LC161" s="21"/>
      <c r="LD161" s="21"/>
      <c r="LE161" s="21"/>
      <c r="LF161" s="21"/>
      <c r="LG161" s="21"/>
      <c r="LH161" s="21"/>
      <c r="LI161" s="21"/>
      <c r="LJ161" s="21"/>
      <c r="LK161" s="21"/>
      <c r="LL161" s="21"/>
      <c r="LM161" s="21"/>
      <c r="LN161" s="21"/>
      <c r="LO161" s="21"/>
      <c r="LP161" s="21"/>
      <c r="LQ161" s="21"/>
      <c r="LR161" s="21"/>
      <c r="LS161" s="21"/>
      <c r="LT161" s="21"/>
      <c r="LU161" s="21"/>
      <c r="LV161" s="21"/>
      <c r="LW161" s="21"/>
      <c r="LX161" s="21"/>
      <c r="LY161" s="21"/>
      <c r="LZ161" s="21"/>
      <c r="MA161" s="21"/>
      <c r="MB161" s="21"/>
      <c r="MC161" s="21"/>
      <c r="MD161" s="21"/>
      <c r="ME161" s="21"/>
      <c r="MF161" s="21"/>
      <c r="MG161" s="21"/>
      <c r="MH161" s="21"/>
      <c r="MI161" s="21"/>
      <c r="MJ161" s="21"/>
      <c r="MK161" s="21"/>
      <c r="ML161" s="21"/>
      <c r="MM161" s="21"/>
      <c r="MN161" s="21"/>
      <c r="MO161" s="21"/>
      <c r="MP161" s="21"/>
      <c r="MQ161" s="21"/>
      <c r="MR161" s="21"/>
      <c r="MS161" s="21"/>
      <c r="MT161" s="21"/>
      <c r="MU161" s="21"/>
      <c r="MV161" s="21"/>
      <c r="MW161" s="21"/>
      <c r="MX161" s="21"/>
      <c r="MY161" s="21"/>
      <c r="MZ161" s="21"/>
      <c r="NA161" s="21"/>
      <c r="NB161" s="21"/>
      <c r="NC161" s="21"/>
      <c r="ND161" s="21"/>
      <c r="NE161" s="21"/>
      <c r="NF161" s="21"/>
      <c r="NG161" s="21"/>
      <c r="NH161" s="21"/>
      <c r="NI161" s="21"/>
      <c r="NJ161" s="21"/>
      <c r="NK161" s="21"/>
      <c r="NL161" s="21"/>
      <c r="NM161" s="21"/>
      <c r="NN161" s="21"/>
      <c r="NO161" s="21"/>
      <c r="NP161" s="21"/>
      <c r="NQ161" s="21"/>
      <c r="NR161" s="21"/>
      <c r="NS161" s="21"/>
      <c r="NT161" s="21"/>
      <c r="NU161" s="21"/>
      <c r="NV161" s="21"/>
      <c r="NW161" s="21"/>
      <c r="NX161" s="21"/>
      <c r="NY161" s="21"/>
      <c r="NZ161" s="21"/>
      <c r="OA161" s="21"/>
      <c r="OB161" s="21"/>
      <c r="OC161" s="21"/>
      <c r="OD161" s="21"/>
      <c r="OE161" s="21"/>
      <c r="OF161" s="21"/>
      <c r="OG161" s="21"/>
      <c r="OH161" s="21"/>
      <c r="OI161" s="21"/>
      <c r="OJ161" s="21"/>
      <c r="OK161" s="21"/>
      <c r="OL161" s="21"/>
      <c r="OM161" s="21"/>
      <c r="ON161" s="21"/>
      <c r="OO161" s="21"/>
      <c r="OP161" s="21"/>
      <c r="OQ161" s="21"/>
      <c r="OR161" s="21"/>
      <c r="OS161" s="21"/>
      <c r="OT161" s="21"/>
      <c r="OU161" s="21"/>
      <c r="OV161" s="21"/>
      <c r="OW161" s="21"/>
      <c r="OX161" s="21"/>
      <c r="OY161" s="21"/>
      <c r="OZ161" s="21"/>
      <c r="PA161" s="21"/>
      <c r="PB161" s="21"/>
      <c r="PC161" s="21"/>
      <c r="PD161" s="21"/>
      <c r="PE161" s="21"/>
      <c r="PF161" s="21"/>
      <c r="PG161" s="21"/>
      <c r="PH161" s="21"/>
      <c r="PI161" s="21"/>
      <c r="PJ161" s="21"/>
      <c r="PK161" s="21"/>
      <c r="PL161" s="21"/>
      <c r="PM161" s="21"/>
      <c r="PN161" s="21"/>
      <c r="PO161" s="21"/>
      <c r="PP161" s="21"/>
      <c r="PQ161" s="21"/>
      <c r="PR161" s="21"/>
      <c r="PS161" s="21"/>
      <c r="PT161" s="21"/>
      <c r="PU161" s="21"/>
      <c r="PV161" s="21"/>
      <c r="PW161" s="21"/>
      <c r="PX161" s="21"/>
      <c r="PY161" s="21"/>
      <c r="PZ161" s="21"/>
      <c r="QA161" s="21"/>
      <c r="QB161" s="21"/>
      <c r="QC161" s="21"/>
      <c r="QD161" s="21"/>
      <c r="QE161" s="21"/>
      <c r="QF161" s="21"/>
      <c r="QG161" s="21"/>
      <c r="QH161" s="21"/>
      <c r="QI161" s="21"/>
      <c r="QJ161" s="21"/>
      <c r="QK161" s="21"/>
      <c r="QL161" s="21"/>
      <c r="QM161" s="21"/>
      <c r="QN161" s="21"/>
      <c r="QO161" s="21"/>
      <c r="QP161" s="21"/>
      <c r="QQ161" s="21"/>
      <c r="QR161" s="21"/>
      <c r="QS161" s="21"/>
      <c r="QT161" s="21"/>
      <c r="QU161" s="21"/>
      <c r="QV161" s="21"/>
      <c r="QW161" s="21"/>
      <c r="QX161" s="21"/>
      <c r="QY161" s="21"/>
      <c r="QZ161" s="21"/>
      <c r="RA161" s="21"/>
      <c r="RB161" s="21"/>
      <c r="RC161" s="21"/>
      <c r="RD161" s="21"/>
      <c r="RE161" s="21"/>
      <c r="RF161" s="21"/>
      <c r="RG161" s="21"/>
      <c r="RH161" s="21"/>
      <c r="RI161" s="21"/>
      <c r="RJ161" s="21"/>
      <c r="RK161" s="21"/>
      <c r="RL161" s="21"/>
      <c r="RM161" s="21"/>
      <c r="RN161" s="21"/>
      <c r="RO161" s="21"/>
      <c r="RP161" s="21"/>
      <c r="RQ161" s="21"/>
      <c r="RR161" s="21"/>
      <c r="RS161" s="21"/>
      <c r="RT161" s="21"/>
      <c r="RU161" s="21"/>
      <c r="RV161" s="21"/>
      <c r="RW161" s="21"/>
      <c r="RX161" s="21"/>
      <c r="RY161" s="21"/>
      <c r="RZ161" s="21"/>
      <c r="SA161" s="21"/>
      <c r="SB161" s="21"/>
      <c r="SC161" s="21"/>
      <c r="SD161" s="21"/>
      <c r="SE161" s="21"/>
      <c r="SF161" s="21"/>
      <c r="SG161" s="21"/>
      <c r="SH161" s="21"/>
      <c r="SI161" s="21"/>
      <c r="SJ161" s="21"/>
      <c r="SK161" s="21"/>
      <c r="SL161" s="21"/>
      <c r="SM161" s="21"/>
      <c r="SN161" s="21"/>
    </row>
    <row r="162" spans="1:508" s="20" customFormat="1" ht="63" hidden="1" customHeight="1" x14ac:dyDescent="0.25">
      <c r="A162" s="54"/>
      <c r="B162" s="54"/>
      <c r="C162" s="54"/>
      <c r="D162" s="11" t="s">
        <v>389</v>
      </c>
      <c r="E162" s="203"/>
      <c r="F162" s="83"/>
      <c r="G162" s="83"/>
      <c r="H162" s="203"/>
      <c r="I162" s="203"/>
      <c r="J162" s="203"/>
      <c r="K162" s="196" t="e">
        <f t="shared" si="59"/>
        <v>#DIV/0!</v>
      </c>
      <c r="L162" s="203">
        <f t="shared" si="60"/>
        <v>0</v>
      </c>
      <c r="M162" s="83"/>
      <c r="N162" s="83"/>
      <c r="O162" s="83"/>
      <c r="P162" s="83"/>
      <c r="Q162" s="83"/>
      <c r="R162" s="216">
        <f t="shared" si="61"/>
        <v>0</v>
      </c>
      <c r="S162" s="216"/>
      <c r="T162" s="216"/>
      <c r="U162" s="216"/>
      <c r="V162" s="216"/>
      <c r="W162" s="216"/>
      <c r="X162" s="158" t="e">
        <f t="shared" si="46"/>
        <v>#DIV/0!</v>
      </c>
      <c r="Y162" s="216">
        <f t="shared" si="56"/>
        <v>0</v>
      </c>
      <c r="Z162" s="23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  <c r="IV162" s="21"/>
      <c r="IW162" s="21"/>
      <c r="IX162" s="21"/>
      <c r="IY162" s="21"/>
      <c r="IZ162" s="21"/>
      <c r="JA162" s="21"/>
      <c r="JB162" s="21"/>
      <c r="JC162" s="21"/>
      <c r="JD162" s="21"/>
      <c r="JE162" s="21"/>
      <c r="JF162" s="21"/>
      <c r="JG162" s="21"/>
      <c r="JH162" s="21"/>
      <c r="JI162" s="21"/>
      <c r="JJ162" s="21"/>
      <c r="JK162" s="21"/>
      <c r="JL162" s="21"/>
      <c r="JM162" s="21"/>
      <c r="JN162" s="21"/>
      <c r="JO162" s="21"/>
      <c r="JP162" s="21"/>
      <c r="JQ162" s="21"/>
      <c r="JR162" s="21"/>
      <c r="JS162" s="21"/>
      <c r="JT162" s="21"/>
      <c r="JU162" s="21"/>
      <c r="JV162" s="21"/>
      <c r="JW162" s="21"/>
      <c r="JX162" s="21"/>
      <c r="JY162" s="21"/>
      <c r="JZ162" s="21"/>
      <c r="KA162" s="21"/>
      <c r="KB162" s="21"/>
      <c r="KC162" s="21"/>
      <c r="KD162" s="21"/>
      <c r="KE162" s="21"/>
      <c r="KF162" s="21"/>
      <c r="KG162" s="21"/>
      <c r="KH162" s="21"/>
      <c r="KI162" s="21"/>
      <c r="KJ162" s="21"/>
      <c r="KK162" s="21"/>
      <c r="KL162" s="21"/>
      <c r="KM162" s="21"/>
      <c r="KN162" s="21"/>
      <c r="KO162" s="21"/>
      <c r="KP162" s="21"/>
      <c r="KQ162" s="21"/>
      <c r="KR162" s="21"/>
      <c r="KS162" s="21"/>
      <c r="KT162" s="21"/>
      <c r="KU162" s="21"/>
      <c r="KV162" s="21"/>
      <c r="KW162" s="21"/>
      <c r="KX162" s="21"/>
      <c r="KY162" s="21"/>
      <c r="KZ162" s="21"/>
      <c r="LA162" s="21"/>
      <c r="LB162" s="21"/>
      <c r="LC162" s="21"/>
      <c r="LD162" s="21"/>
      <c r="LE162" s="21"/>
      <c r="LF162" s="21"/>
      <c r="LG162" s="21"/>
      <c r="LH162" s="21"/>
      <c r="LI162" s="21"/>
      <c r="LJ162" s="21"/>
      <c r="LK162" s="21"/>
      <c r="LL162" s="21"/>
      <c r="LM162" s="21"/>
      <c r="LN162" s="21"/>
      <c r="LO162" s="21"/>
      <c r="LP162" s="21"/>
      <c r="LQ162" s="21"/>
      <c r="LR162" s="21"/>
      <c r="LS162" s="21"/>
      <c r="LT162" s="21"/>
      <c r="LU162" s="21"/>
      <c r="LV162" s="21"/>
      <c r="LW162" s="21"/>
      <c r="LX162" s="21"/>
      <c r="LY162" s="21"/>
      <c r="LZ162" s="21"/>
      <c r="MA162" s="21"/>
      <c r="MB162" s="21"/>
      <c r="MC162" s="21"/>
      <c r="MD162" s="21"/>
      <c r="ME162" s="21"/>
      <c r="MF162" s="21"/>
      <c r="MG162" s="21"/>
      <c r="MH162" s="21"/>
      <c r="MI162" s="21"/>
      <c r="MJ162" s="21"/>
      <c r="MK162" s="21"/>
      <c r="ML162" s="21"/>
      <c r="MM162" s="21"/>
      <c r="MN162" s="21"/>
      <c r="MO162" s="21"/>
      <c r="MP162" s="21"/>
      <c r="MQ162" s="21"/>
      <c r="MR162" s="21"/>
      <c r="MS162" s="21"/>
      <c r="MT162" s="21"/>
      <c r="MU162" s="21"/>
      <c r="MV162" s="21"/>
      <c r="MW162" s="21"/>
      <c r="MX162" s="21"/>
      <c r="MY162" s="21"/>
      <c r="MZ162" s="21"/>
      <c r="NA162" s="21"/>
      <c r="NB162" s="21"/>
      <c r="NC162" s="21"/>
      <c r="ND162" s="21"/>
      <c r="NE162" s="21"/>
      <c r="NF162" s="21"/>
      <c r="NG162" s="21"/>
      <c r="NH162" s="21"/>
      <c r="NI162" s="21"/>
      <c r="NJ162" s="21"/>
      <c r="NK162" s="21"/>
      <c r="NL162" s="21"/>
      <c r="NM162" s="21"/>
      <c r="NN162" s="21"/>
      <c r="NO162" s="21"/>
      <c r="NP162" s="21"/>
      <c r="NQ162" s="21"/>
      <c r="NR162" s="21"/>
      <c r="NS162" s="21"/>
      <c r="NT162" s="21"/>
      <c r="NU162" s="21"/>
      <c r="NV162" s="21"/>
      <c r="NW162" s="21"/>
      <c r="NX162" s="21"/>
      <c r="NY162" s="21"/>
      <c r="NZ162" s="21"/>
      <c r="OA162" s="21"/>
      <c r="OB162" s="21"/>
      <c r="OC162" s="21"/>
      <c r="OD162" s="21"/>
      <c r="OE162" s="21"/>
      <c r="OF162" s="21"/>
      <c r="OG162" s="21"/>
      <c r="OH162" s="21"/>
      <c r="OI162" s="21"/>
      <c r="OJ162" s="21"/>
      <c r="OK162" s="21"/>
      <c r="OL162" s="21"/>
      <c r="OM162" s="21"/>
      <c r="ON162" s="21"/>
      <c r="OO162" s="21"/>
      <c r="OP162" s="21"/>
      <c r="OQ162" s="21"/>
      <c r="OR162" s="21"/>
      <c r="OS162" s="21"/>
      <c r="OT162" s="21"/>
      <c r="OU162" s="21"/>
      <c r="OV162" s="21"/>
      <c r="OW162" s="21"/>
      <c r="OX162" s="21"/>
      <c r="OY162" s="21"/>
      <c r="OZ162" s="21"/>
      <c r="PA162" s="21"/>
      <c r="PB162" s="21"/>
      <c r="PC162" s="21"/>
      <c r="PD162" s="21"/>
      <c r="PE162" s="21"/>
      <c r="PF162" s="21"/>
      <c r="PG162" s="21"/>
      <c r="PH162" s="21"/>
      <c r="PI162" s="21"/>
      <c r="PJ162" s="21"/>
      <c r="PK162" s="21"/>
      <c r="PL162" s="21"/>
      <c r="PM162" s="21"/>
      <c r="PN162" s="21"/>
      <c r="PO162" s="21"/>
      <c r="PP162" s="21"/>
      <c r="PQ162" s="21"/>
      <c r="PR162" s="21"/>
      <c r="PS162" s="21"/>
      <c r="PT162" s="21"/>
      <c r="PU162" s="21"/>
      <c r="PV162" s="21"/>
      <c r="PW162" s="21"/>
      <c r="PX162" s="21"/>
      <c r="PY162" s="21"/>
      <c r="PZ162" s="21"/>
      <c r="QA162" s="21"/>
      <c r="QB162" s="21"/>
      <c r="QC162" s="21"/>
      <c r="QD162" s="21"/>
      <c r="QE162" s="21"/>
      <c r="QF162" s="21"/>
      <c r="QG162" s="21"/>
      <c r="QH162" s="21"/>
      <c r="QI162" s="21"/>
      <c r="QJ162" s="21"/>
      <c r="QK162" s="21"/>
      <c r="QL162" s="21"/>
      <c r="QM162" s="21"/>
      <c r="QN162" s="21"/>
      <c r="QO162" s="21"/>
      <c r="QP162" s="21"/>
      <c r="QQ162" s="21"/>
      <c r="QR162" s="21"/>
      <c r="QS162" s="21"/>
      <c r="QT162" s="21"/>
      <c r="QU162" s="21"/>
      <c r="QV162" s="21"/>
      <c r="QW162" s="21"/>
      <c r="QX162" s="21"/>
      <c r="QY162" s="21"/>
      <c r="QZ162" s="21"/>
      <c r="RA162" s="21"/>
      <c r="RB162" s="21"/>
      <c r="RC162" s="21"/>
      <c r="RD162" s="21"/>
      <c r="RE162" s="21"/>
      <c r="RF162" s="21"/>
      <c r="RG162" s="21"/>
      <c r="RH162" s="21"/>
      <c r="RI162" s="21"/>
      <c r="RJ162" s="21"/>
      <c r="RK162" s="21"/>
      <c r="RL162" s="21"/>
      <c r="RM162" s="21"/>
      <c r="RN162" s="21"/>
      <c r="RO162" s="21"/>
      <c r="RP162" s="21"/>
      <c r="RQ162" s="21"/>
      <c r="RR162" s="21"/>
      <c r="RS162" s="21"/>
      <c r="RT162" s="21"/>
      <c r="RU162" s="21"/>
      <c r="RV162" s="21"/>
      <c r="RW162" s="21"/>
      <c r="RX162" s="21"/>
      <c r="RY162" s="21"/>
      <c r="RZ162" s="21"/>
      <c r="SA162" s="21"/>
      <c r="SB162" s="21"/>
      <c r="SC162" s="21"/>
      <c r="SD162" s="21"/>
      <c r="SE162" s="21"/>
      <c r="SF162" s="21"/>
      <c r="SG162" s="21"/>
      <c r="SH162" s="21"/>
      <c r="SI162" s="21"/>
      <c r="SJ162" s="21"/>
      <c r="SK162" s="21"/>
      <c r="SL162" s="21"/>
      <c r="SM162" s="21"/>
      <c r="SN162" s="21"/>
    </row>
    <row r="163" spans="1:508" s="20" customFormat="1" ht="47.25" hidden="1" customHeight="1" x14ac:dyDescent="0.25">
      <c r="A163" s="54" t="s">
        <v>173</v>
      </c>
      <c r="B163" s="54">
        <v>2144</v>
      </c>
      <c r="C163" s="54" t="s">
        <v>64</v>
      </c>
      <c r="D163" s="127" t="s">
        <v>401</v>
      </c>
      <c r="E163" s="203"/>
      <c r="F163" s="83"/>
      <c r="G163" s="83"/>
      <c r="H163" s="203"/>
      <c r="I163" s="203"/>
      <c r="J163" s="203"/>
      <c r="K163" s="196" t="e">
        <f t="shared" si="59"/>
        <v>#DIV/0!</v>
      </c>
      <c r="L163" s="203">
        <f t="shared" si="60"/>
        <v>0</v>
      </c>
      <c r="M163" s="83"/>
      <c r="N163" s="83"/>
      <c r="O163" s="83"/>
      <c r="P163" s="83"/>
      <c r="Q163" s="83"/>
      <c r="R163" s="216">
        <f t="shared" si="61"/>
        <v>0</v>
      </c>
      <c r="S163" s="216"/>
      <c r="T163" s="216"/>
      <c r="U163" s="216"/>
      <c r="V163" s="216"/>
      <c r="W163" s="216"/>
      <c r="X163" s="158" t="e">
        <f t="shared" si="46"/>
        <v>#DIV/0!</v>
      </c>
      <c r="Y163" s="216">
        <f t="shared" si="56"/>
        <v>0</v>
      </c>
      <c r="Z163" s="23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  <c r="IV163" s="21"/>
      <c r="IW163" s="21"/>
      <c r="IX163" s="21"/>
      <c r="IY163" s="21"/>
      <c r="IZ163" s="21"/>
      <c r="JA163" s="21"/>
      <c r="JB163" s="21"/>
      <c r="JC163" s="21"/>
      <c r="JD163" s="21"/>
      <c r="JE163" s="21"/>
      <c r="JF163" s="21"/>
      <c r="JG163" s="21"/>
      <c r="JH163" s="21"/>
      <c r="JI163" s="21"/>
      <c r="JJ163" s="21"/>
      <c r="JK163" s="21"/>
      <c r="JL163" s="21"/>
      <c r="JM163" s="21"/>
      <c r="JN163" s="21"/>
      <c r="JO163" s="21"/>
      <c r="JP163" s="21"/>
      <c r="JQ163" s="21"/>
      <c r="JR163" s="21"/>
      <c r="JS163" s="21"/>
      <c r="JT163" s="21"/>
      <c r="JU163" s="21"/>
      <c r="JV163" s="21"/>
      <c r="JW163" s="21"/>
      <c r="JX163" s="21"/>
      <c r="JY163" s="21"/>
      <c r="JZ163" s="21"/>
      <c r="KA163" s="21"/>
      <c r="KB163" s="21"/>
      <c r="KC163" s="21"/>
      <c r="KD163" s="21"/>
      <c r="KE163" s="21"/>
      <c r="KF163" s="21"/>
      <c r="KG163" s="21"/>
      <c r="KH163" s="21"/>
      <c r="KI163" s="21"/>
      <c r="KJ163" s="21"/>
      <c r="KK163" s="21"/>
      <c r="KL163" s="21"/>
      <c r="KM163" s="21"/>
      <c r="KN163" s="21"/>
      <c r="KO163" s="21"/>
      <c r="KP163" s="21"/>
      <c r="KQ163" s="21"/>
      <c r="KR163" s="21"/>
      <c r="KS163" s="21"/>
      <c r="KT163" s="21"/>
      <c r="KU163" s="21"/>
      <c r="KV163" s="21"/>
      <c r="KW163" s="21"/>
      <c r="KX163" s="21"/>
      <c r="KY163" s="21"/>
      <c r="KZ163" s="21"/>
      <c r="LA163" s="21"/>
      <c r="LB163" s="21"/>
      <c r="LC163" s="21"/>
      <c r="LD163" s="21"/>
      <c r="LE163" s="21"/>
      <c r="LF163" s="21"/>
      <c r="LG163" s="21"/>
      <c r="LH163" s="21"/>
      <c r="LI163" s="21"/>
      <c r="LJ163" s="21"/>
      <c r="LK163" s="21"/>
      <c r="LL163" s="21"/>
      <c r="LM163" s="21"/>
      <c r="LN163" s="21"/>
      <c r="LO163" s="21"/>
      <c r="LP163" s="21"/>
      <c r="LQ163" s="21"/>
      <c r="LR163" s="21"/>
      <c r="LS163" s="21"/>
      <c r="LT163" s="21"/>
      <c r="LU163" s="21"/>
      <c r="LV163" s="21"/>
      <c r="LW163" s="21"/>
      <c r="LX163" s="21"/>
      <c r="LY163" s="21"/>
      <c r="LZ163" s="21"/>
      <c r="MA163" s="21"/>
      <c r="MB163" s="21"/>
      <c r="MC163" s="21"/>
      <c r="MD163" s="21"/>
      <c r="ME163" s="21"/>
      <c r="MF163" s="21"/>
      <c r="MG163" s="21"/>
      <c r="MH163" s="21"/>
      <c r="MI163" s="21"/>
      <c r="MJ163" s="21"/>
      <c r="MK163" s="21"/>
      <c r="ML163" s="21"/>
      <c r="MM163" s="21"/>
      <c r="MN163" s="21"/>
      <c r="MO163" s="21"/>
      <c r="MP163" s="21"/>
      <c r="MQ163" s="21"/>
      <c r="MR163" s="21"/>
      <c r="MS163" s="21"/>
      <c r="MT163" s="21"/>
      <c r="MU163" s="21"/>
      <c r="MV163" s="21"/>
      <c r="MW163" s="21"/>
      <c r="MX163" s="21"/>
      <c r="MY163" s="21"/>
      <c r="MZ163" s="21"/>
      <c r="NA163" s="21"/>
      <c r="NB163" s="21"/>
      <c r="NC163" s="21"/>
      <c r="ND163" s="21"/>
      <c r="NE163" s="21"/>
      <c r="NF163" s="21"/>
      <c r="NG163" s="21"/>
      <c r="NH163" s="21"/>
      <c r="NI163" s="21"/>
      <c r="NJ163" s="21"/>
      <c r="NK163" s="21"/>
      <c r="NL163" s="21"/>
      <c r="NM163" s="21"/>
      <c r="NN163" s="21"/>
      <c r="NO163" s="21"/>
      <c r="NP163" s="21"/>
      <c r="NQ163" s="21"/>
      <c r="NR163" s="21"/>
      <c r="NS163" s="21"/>
      <c r="NT163" s="21"/>
      <c r="NU163" s="21"/>
      <c r="NV163" s="21"/>
      <c r="NW163" s="21"/>
      <c r="NX163" s="21"/>
      <c r="NY163" s="21"/>
      <c r="NZ163" s="21"/>
      <c r="OA163" s="21"/>
      <c r="OB163" s="21"/>
      <c r="OC163" s="21"/>
      <c r="OD163" s="21"/>
      <c r="OE163" s="21"/>
      <c r="OF163" s="21"/>
      <c r="OG163" s="21"/>
      <c r="OH163" s="21"/>
      <c r="OI163" s="21"/>
      <c r="OJ163" s="21"/>
      <c r="OK163" s="21"/>
      <c r="OL163" s="21"/>
      <c r="OM163" s="21"/>
      <c r="ON163" s="21"/>
      <c r="OO163" s="21"/>
      <c r="OP163" s="21"/>
      <c r="OQ163" s="21"/>
      <c r="OR163" s="21"/>
      <c r="OS163" s="21"/>
      <c r="OT163" s="21"/>
      <c r="OU163" s="21"/>
      <c r="OV163" s="21"/>
      <c r="OW163" s="21"/>
      <c r="OX163" s="21"/>
      <c r="OY163" s="21"/>
      <c r="OZ163" s="21"/>
      <c r="PA163" s="21"/>
      <c r="PB163" s="21"/>
      <c r="PC163" s="21"/>
      <c r="PD163" s="21"/>
      <c r="PE163" s="21"/>
      <c r="PF163" s="21"/>
      <c r="PG163" s="21"/>
      <c r="PH163" s="21"/>
      <c r="PI163" s="21"/>
      <c r="PJ163" s="21"/>
      <c r="PK163" s="21"/>
      <c r="PL163" s="21"/>
      <c r="PM163" s="21"/>
      <c r="PN163" s="21"/>
      <c r="PO163" s="21"/>
      <c r="PP163" s="21"/>
      <c r="PQ163" s="21"/>
      <c r="PR163" s="21"/>
      <c r="PS163" s="21"/>
      <c r="PT163" s="21"/>
      <c r="PU163" s="21"/>
      <c r="PV163" s="21"/>
      <c r="PW163" s="21"/>
      <c r="PX163" s="21"/>
      <c r="PY163" s="21"/>
      <c r="PZ163" s="21"/>
      <c r="QA163" s="21"/>
      <c r="QB163" s="21"/>
      <c r="QC163" s="21"/>
      <c r="QD163" s="21"/>
      <c r="QE163" s="21"/>
      <c r="QF163" s="21"/>
      <c r="QG163" s="21"/>
      <c r="QH163" s="21"/>
      <c r="QI163" s="21"/>
      <c r="QJ163" s="21"/>
      <c r="QK163" s="21"/>
      <c r="QL163" s="21"/>
      <c r="QM163" s="21"/>
      <c r="QN163" s="21"/>
      <c r="QO163" s="21"/>
      <c r="QP163" s="21"/>
      <c r="QQ163" s="21"/>
      <c r="QR163" s="21"/>
      <c r="QS163" s="21"/>
      <c r="QT163" s="21"/>
      <c r="QU163" s="21"/>
      <c r="QV163" s="21"/>
      <c r="QW163" s="21"/>
      <c r="QX163" s="21"/>
      <c r="QY163" s="21"/>
      <c r="QZ163" s="21"/>
      <c r="RA163" s="21"/>
      <c r="RB163" s="21"/>
      <c r="RC163" s="21"/>
      <c r="RD163" s="21"/>
      <c r="RE163" s="21"/>
      <c r="RF163" s="21"/>
      <c r="RG163" s="21"/>
      <c r="RH163" s="21"/>
      <c r="RI163" s="21"/>
      <c r="RJ163" s="21"/>
      <c r="RK163" s="21"/>
      <c r="RL163" s="21"/>
      <c r="RM163" s="21"/>
      <c r="RN163" s="21"/>
      <c r="RO163" s="21"/>
      <c r="RP163" s="21"/>
      <c r="RQ163" s="21"/>
      <c r="RR163" s="21"/>
      <c r="RS163" s="21"/>
      <c r="RT163" s="21"/>
      <c r="RU163" s="21"/>
      <c r="RV163" s="21"/>
      <c r="RW163" s="21"/>
      <c r="RX163" s="21"/>
      <c r="RY163" s="21"/>
      <c r="RZ163" s="21"/>
      <c r="SA163" s="21"/>
      <c r="SB163" s="21"/>
      <c r="SC163" s="21"/>
      <c r="SD163" s="21"/>
      <c r="SE163" s="21"/>
      <c r="SF163" s="21"/>
      <c r="SG163" s="21"/>
      <c r="SH163" s="21"/>
      <c r="SI163" s="21"/>
      <c r="SJ163" s="21"/>
      <c r="SK163" s="21"/>
      <c r="SL163" s="21"/>
      <c r="SM163" s="21"/>
      <c r="SN163" s="21"/>
    </row>
    <row r="164" spans="1:508" s="22" customFormat="1" ht="47.25" hidden="1" customHeight="1" x14ac:dyDescent="0.25">
      <c r="A164" s="69"/>
      <c r="B164" s="69"/>
      <c r="C164" s="69"/>
      <c r="D164" s="128" t="s">
        <v>388</v>
      </c>
      <c r="E164" s="204"/>
      <c r="F164" s="84"/>
      <c r="G164" s="84"/>
      <c r="H164" s="204"/>
      <c r="I164" s="204"/>
      <c r="J164" s="204"/>
      <c r="K164" s="196" t="e">
        <f t="shared" si="59"/>
        <v>#DIV/0!</v>
      </c>
      <c r="L164" s="203">
        <f t="shared" si="60"/>
        <v>0</v>
      </c>
      <c r="M164" s="84"/>
      <c r="N164" s="84"/>
      <c r="O164" s="84"/>
      <c r="P164" s="84"/>
      <c r="Q164" s="84"/>
      <c r="R164" s="216">
        <f t="shared" si="61"/>
        <v>0</v>
      </c>
      <c r="S164" s="216"/>
      <c r="T164" s="218"/>
      <c r="U164" s="218"/>
      <c r="V164" s="218"/>
      <c r="W164" s="218"/>
      <c r="X164" s="158" t="e">
        <f t="shared" si="46"/>
        <v>#DIV/0!</v>
      </c>
      <c r="Y164" s="216">
        <f t="shared" si="56"/>
        <v>0</v>
      </c>
      <c r="Z164" s="231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  <c r="IS164" s="27"/>
      <c r="IT164" s="27"/>
      <c r="IU164" s="27"/>
      <c r="IV164" s="27"/>
      <c r="IW164" s="27"/>
      <c r="IX164" s="27"/>
      <c r="IY164" s="27"/>
      <c r="IZ164" s="27"/>
      <c r="JA164" s="27"/>
      <c r="JB164" s="27"/>
      <c r="JC164" s="27"/>
      <c r="JD164" s="27"/>
      <c r="JE164" s="27"/>
      <c r="JF164" s="27"/>
      <c r="JG164" s="27"/>
      <c r="JH164" s="27"/>
      <c r="JI164" s="27"/>
      <c r="JJ164" s="27"/>
      <c r="JK164" s="27"/>
      <c r="JL164" s="27"/>
      <c r="JM164" s="27"/>
      <c r="JN164" s="27"/>
      <c r="JO164" s="27"/>
      <c r="JP164" s="27"/>
      <c r="JQ164" s="27"/>
      <c r="JR164" s="27"/>
      <c r="JS164" s="27"/>
      <c r="JT164" s="27"/>
      <c r="JU164" s="27"/>
      <c r="JV164" s="27"/>
      <c r="JW164" s="27"/>
      <c r="JX164" s="27"/>
      <c r="JY164" s="27"/>
      <c r="JZ164" s="27"/>
      <c r="KA164" s="27"/>
      <c r="KB164" s="27"/>
      <c r="KC164" s="27"/>
      <c r="KD164" s="27"/>
      <c r="KE164" s="27"/>
      <c r="KF164" s="27"/>
      <c r="KG164" s="27"/>
      <c r="KH164" s="27"/>
      <c r="KI164" s="27"/>
      <c r="KJ164" s="27"/>
      <c r="KK164" s="27"/>
      <c r="KL164" s="27"/>
      <c r="KM164" s="27"/>
      <c r="KN164" s="27"/>
      <c r="KO164" s="27"/>
      <c r="KP164" s="27"/>
      <c r="KQ164" s="27"/>
      <c r="KR164" s="27"/>
      <c r="KS164" s="27"/>
      <c r="KT164" s="27"/>
      <c r="KU164" s="27"/>
      <c r="KV164" s="27"/>
      <c r="KW164" s="27"/>
      <c r="KX164" s="27"/>
      <c r="KY164" s="27"/>
      <c r="KZ164" s="27"/>
      <c r="LA164" s="27"/>
      <c r="LB164" s="27"/>
      <c r="LC164" s="27"/>
      <c r="LD164" s="27"/>
      <c r="LE164" s="27"/>
      <c r="LF164" s="27"/>
      <c r="LG164" s="27"/>
      <c r="LH164" s="27"/>
      <c r="LI164" s="27"/>
      <c r="LJ164" s="27"/>
      <c r="LK164" s="27"/>
      <c r="LL164" s="27"/>
      <c r="LM164" s="27"/>
      <c r="LN164" s="27"/>
      <c r="LO164" s="27"/>
      <c r="LP164" s="27"/>
      <c r="LQ164" s="27"/>
      <c r="LR164" s="27"/>
      <c r="LS164" s="27"/>
      <c r="LT164" s="27"/>
      <c r="LU164" s="27"/>
      <c r="LV164" s="27"/>
      <c r="LW164" s="27"/>
      <c r="LX164" s="27"/>
      <c r="LY164" s="27"/>
      <c r="LZ164" s="27"/>
      <c r="MA164" s="27"/>
      <c r="MB164" s="27"/>
      <c r="MC164" s="27"/>
      <c r="MD164" s="27"/>
      <c r="ME164" s="27"/>
      <c r="MF164" s="27"/>
      <c r="MG164" s="27"/>
      <c r="MH164" s="27"/>
      <c r="MI164" s="27"/>
      <c r="MJ164" s="27"/>
      <c r="MK164" s="27"/>
      <c r="ML164" s="27"/>
      <c r="MM164" s="27"/>
      <c r="MN164" s="27"/>
      <c r="MO164" s="27"/>
      <c r="MP164" s="27"/>
      <c r="MQ164" s="27"/>
      <c r="MR164" s="27"/>
      <c r="MS164" s="27"/>
      <c r="MT164" s="27"/>
      <c r="MU164" s="27"/>
      <c r="MV164" s="27"/>
      <c r="MW164" s="27"/>
      <c r="MX164" s="27"/>
      <c r="MY164" s="27"/>
      <c r="MZ164" s="27"/>
      <c r="NA164" s="27"/>
      <c r="NB164" s="27"/>
      <c r="NC164" s="27"/>
      <c r="ND164" s="27"/>
      <c r="NE164" s="27"/>
      <c r="NF164" s="27"/>
      <c r="NG164" s="27"/>
      <c r="NH164" s="27"/>
      <c r="NI164" s="27"/>
      <c r="NJ164" s="27"/>
      <c r="NK164" s="27"/>
      <c r="NL164" s="27"/>
      <c r="NM164" s="27"/>
      <c r="NN164" s="27"/>
      <c r="NO164" s="27"/>
      <c r="NP164" s="27"/>
      <c r="NQ164" s="27"/>
      <c r="NR164" s="27"/>
      <c r="NS164" s="27"/>
      <c r="NT164" s="27"/>
      <c r="NU164" s="27"/>
      <c r="NV164" s="27"/>
      <c r="NW164" s="27"/>
      <c r="NX164" s="27"/>
      <c r="NY164" s="27"/>
      <c r="NZ164" s="27"/>
      <c r="OA164" s="27"/>
      <c r="OB164" s="27"/>
      <c r="OC164" s="27"/>
      <c r="OD164" s="27"/>
      <c r="OE164" s="27"/>
      <c r="OF164" s="27"/>
      <c r="OG164" s="27"/>
      <c r="OH164" s="27"/>
      <c r="OI164" s="27"/>
      <c r="OJ164" s="27"/>
      <c r="OK164" s="27"/>
      <c r="OL164" s="27"/>
      <c r="OM164" s="27"/>
      <c r="ON164" s="27"/>
      <c r="OO164" s="27"/>
      <c r="OP164" s="27"/>
      <c r="OQ164" s="27"/>
      <c r="OR164" s="27"/>
      <c r="OS164" s="27"/>
      <c r="OT164" s="27"/>
      <c r="OU164" s="27"/>
      <c r="OV164" s="27"/>
      <c r="OW164" s="27"/>
      <c r="OX164" s="27"/>
      <c r="OY164" s="27"/>
      <c r="OZ164" s="27"/>
      <c r="PA164" s="27"/>
      <c r="PB164" s="27"/>
      <c r="PC164" s="27"/>
      <c r="PD164" s="27"/>
      <c r="PE164" s="27"/>
      <c r="PF164" s="27"/>
      <c r="PG164" s="27"/>
      <c r="PH164" s="27"/>
      <c r="PI164" s="27"/>
      <c r="PJ164" s="27"/>
      <c r="PK164" s="27"/>
      <c r="PL164" s="27"/>
      <c r="PM164" s="27"/>
      <c r="PN164" s="27"/>
      <c r="PO164" s="27"/>
      <c r="PP164" s="27"/>
      <c r="PQ164" s="27"/>
      <c r="PR164" s="27"/>
      <c r="PS164" s="27"/>
      <c r="PT164" s="27"/>
      <c r="PU164" s="27"/>
      <c r="PV164" s="27"/>
      <c r="PW164" s="27"/>
      <c r="PX164" s="27"/>
      <c r="PY164" s="27"/>
      <c r="PZ164" s="27"/>
      <c r="QA164" s="27"/>
      <c r="QB164" s="27"/>
      <c r="QC164" s="27"/>
      <c r="QD164" s="27"/>
      <c r="QE164" s="27"/>
      <c r="QF164" s="27"/>
      <c r="QG164" s="27"/>
      <c r="QH164" s="27"/>
      <c r="QI164" s="27"/>
      <c r="QJ164" s="27"/>
      <c r="QK164" s="27"/>
      <c r="QL164" s="27"/>
      <c r="QM164" s="27"/>
      <c r="QN164" s="27"/>
      <c r="QO164" s="27"/>
      <c r="QP164" s="27"/>
      <c r="QQ164" s="27"/>
      <c r="QR164" s="27"/>
      <c r="QS164" s="27"/>
      <c r="QT164" s="27"/>
      <c r="QU164" s="27"/>
      <c r="QV164" s="27"/>
      <c r="QW164" s="27"/>
      <c r="QX164" s="27"/>
      <c r="QY164" s="27"/>
      <c r="QZ164" s="27"/>
      <c r="RA164" s="27"/>
      <c r="RB164" s="27"/>
      <c r="RC164" s="27"/>
      <c r="RD164" s="27"/>
      <c r="RE164" s="27"/>
      <c r="RF164" s="27"/>
      <c r="RG164" s="27"/>
      <c r="RH164" s="27"/>
      <c r="RI164" s="27"/>
      <c r="RJ164" s="27"/>
      <c r="RK164" s="27"/>
      <c r="RL164" s="27"/>
      <c r="RM164" s="27"/>
      <c r="RN164" s="27"/>
      <c r="RO164" s="27"/>
      <c r="RP164" s="27"/>
      <c r="RQ164" s="27"/>
      <c r="RR164" s="27"/>
      <c r="RS164" s="27"/>
      <c r="RT164" s="27"/>
      <c r="RU164" s="27"/>
      <c r="RV164" s="27"/>
      <c r="RW164" s="27"/>
      <c r="RX164" s="27"/>
      <c r="RY164" s="27"/>
      <c r="RZ164" s="27"/>
      <c r="SA164" s="27"/>
      <c r="SB164" s="27"/>
      <c r="SC164" s="27"/>
      <c r="SD164" s="27"/>
      <c r="SE164" s="27"/>
      <c r="SF164" s="27"/>
      <c r="SG164" s="27"/>
      <c r="SH164" s="27"/>
      <c r="SI164" s="27"/>
      <c r="SJ164" s="27"/>
      <c r="SK164" s="27"/>
      <c r="SL164" s="27"/>
      <c r="SM164" s="27"/>
      <c r="SN164" s="27"/>
    </row>
    <row r="165" spans="1:508" s="22" customFormat="1" ht="63" hidden="1" customHeight="1" x14ac:dyDescent="0.25">
      <c r="A165" s="69"/>
      <c r="B165" s="69"/>
      <c r="C165" s="69"/>
      <c r="D165" s="128" t="s">
        <v>389</v>
      </c>
      <c r="E165" s="204"/>
      <c r="F165" s="84"/>
      <c r="G165" s="84"/>
      <c r="H165" s="204"/>
      <c r="I165" s="204"/>
      <c r="J165" s="204"/>
      <c r="K165" s="196" t="e">
        <f t="shared" si="59"/>
        <v>#DIV/0!</v>
      </c>
      <c r="L165" s="204">
        <f t="shared" si="60"/>
        <v>0</v>
      </c>
      <c r="M165" s="84"/>
      <c r="N165" s="84"/>
      <c r="O165" s="84"/>
      <c r="P165" s="84"/>
      <c r="Q165" s="84"/>
      <c r="R165" s="218">
        <f t="shared" si="61"/>
        <v>0</v>
      </c>
      <c r="S165" s="218"/>
      <c r="T165" s="218"/>
      <c r="U165" s="218"/>
      <c r="V165" s="218"/>
      <c r="W165" s="218"/>
      <c r="X165" s="158" t="e">
        <f t="shared" si="46"/>
        <v>#DIV/0!</v>
      </c>
      <c r="Y165" s="218">
        <f t="shared" si="56"/>
        <v>0</v>
      </c>
      <c r="Z165" s="231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  <c r="IS165" s="27"/>
      <c r="IT165" s="27"/>
      <c r="IU165" s="27"/>
      <c r="IV165" s="27"/>
      <c r="IW165" s="27"/>
      <c r="IX165" s="27"/>
      <c r="IY165" s="27"/>
      <c r="IZ165" s="27"/>
      <c r="JA165" s="27"/>
      <c r="JB165" s="27"/>
      <c r="JC165" s="27"/>
      <c r="JD165" s="27"/>
      <c r="JE165" s="27"/>
      <c r="JF165" s="27"/>
      <c r="JG165" s="27"/>
      <c r="JH165" s="27"/>
      <c r="JI165" s="27"/>
      <c r="JJ165" s="27"/>
      <c r="JK165" s="27"/>
      <c r="JL165" s="27"/>
      <c r="JM165" s="27"/>
      <c r="JN165" s="27"/>
      <c r="JO165" s="27"/>
      <c r="JP165" s="27"/>
      <c r="JQ165" s="27"/>
      <c r="JR165" s="27"/>
      <c r="JS165" s="27"/>
      <c r="JT165" s="27"/>
      <c r="JU165" s="27"/>
      <c r="JV165" s="27"/>
      <c r="JW165" s="27"/>
      <c r="JX165" s="27"/>
      <c r="JY165" s="27"/>
      <c r="JZ165" s="27"/>
      <c r="KA165" s="27"/>
      <c r="KB165" s="27"/>
      <c r="KC165" s="27"/>
      <c r="KD165" s="27"/>
      <c r="KE165" s="27"/>
      <c r="KF165" s="27"/>
      <c r="KG165" s="27"/>
      <c r="KH165" s="27"/>
      <c r="KI165" s="27"/>
      <c r="KJ165" s="27"/>
      <c r="KK165" s="27"/>
      <c r="KL165" s="27"/>
      <c r="KM165" s="27"/>
      <c r="KN165" s="27"/>
      <c r="KO165" s="27"/>
      <c r="KP165" s="27"/>
      <c r="KQ165" s="27"/>
      <c r="KR165" s="27"/>
      <c r="KS165" s="27"/>
      <c r="KT165" s="27"/>
      <c r="KU165" s="27"/>
      <c r="KV165" s="27"/>
      <c r="KW165" s="27"/>
      <c r="KX165" s="27"/>
      <c r="KY165" s="27"/>
      <c r="KZ165" s="27"/>
      <c r="LA165" s="27"/>
      <c r="LB165" s="27"/>
      <c r="LC165" s="27"/>
      <c r="LD165" s="27"/>
      <c r="LE165" s="27"/>
      <c r="LF165" s="27"/>
      <c r="LG165" s="27"/>
      <c r="LH165" s="27"/>
      <c r="LI165" s="27"/>
      <c r="LJ165" s="27"/>
      <c r="LK165" s="27"/>
      <c r="LL165" s="27"/>
      <c r="LM165" s="27"/>
      <c r="LN165" s="27"/>
      <c r="LO165" s="27"/>
      <c r="LP165" s="27"/>
      <c r="LQ165" s="27"/>
      <c r="LR165" s="27"/>
      <c r="LS165" s="27"/>
      <c r="LT165" s="27"/>
      <c r="LU165" s="27"/>
      <c r="LV165" s="27"/>
      <c r="LW165" s="27"/>
      <c r="LX165" s="27"/>
      <c r="LY165" s="27"/>
      <c r="LZ165" s="27"/>
      <c r="MA165" s="27"/>
      <c r="MB165" s="27"/>
      <c r="MC165" s="27"/>
      <c r="MD165" s="27"/>
      <c r="ME165" s="27"/>
      <c r="MF165" s="27"/>
      <c r="MG165" s="27"/>
      <c r="MH165" s="27"/>
      <c r="MI165" s="27"/>
      <c r="MJ165" s="27"/>
      <c r="MK165" s="27"/>
      <c r="ML165" s="27"/>
      <c r="MM165" s="27"/>
      <c r="MN165" s="27"/>
      <c r="MO165" s="27"/>
      <c r="MP165" s="27"/>
      <c r="MQ165" s="27"/>
      <c r="MR165" s="27"/>
      <c r="MS165" s="27"/>
      <c r="MT165" s="27"/>
      <c r="MU165" s="27"/>
      <c r="MV165" s="27"/>
      <c r="MW165" s="27"/>
      <c r="MX165" s="27"/>
      <c r="MY165" s="27"/>
      <c r="MZ165" s="27"/>
      <c r="NA165" s="27"/>
      <c r="NB165" s="27"/>
      <c r="NC165" s="27"/>
      <c r="ND165" s="27"/>
      <c r="NE165" s="27"/>
      <c r="NF165" s="27"/>
      <c r="NG165" s="27"/>
      <c r="NH165" s="27"/>
      <c r="NI165" s="27"/>
      <c r="NJ165" s="27"/>
      <c r="NK165" s="27"/>
      <c r="NL165" s="27"/>
      <c r="NM165" s="27"/>
      <c r="NN165" s="27"/>
      <c r="NO165" s="27"/>
      <c r="NP165" s="27"/>
      <c r="NQ165" s="27"/>
      <c r="NR165" s="27"/>
      <c r="NS165" s="27"/>
      <c r="NT165" s="27"/>
      <c r="NU165" s="27"/>
      <c r="NV165" s="27"/>
      <c r="NW165" s="27"/>
      <c r="NX165" s="27"/>
      <c r="NY165" s="27"/>
      <c r="NZ165" s="27"/>
      <c r="OA165" s="27"/>
      <c r="OB165" s="27"/>
      <c r="OC165" s="27"/>
      <c r="OD165" s="27"/>
      <c r="OE165" s="27"/>
      <c r="OF165" s="27"/>
      <c r="OG165" s="27"/>
      <c r="OH165" s="27"/>
      <c r="OI165" s="27"/>
      <c r="OJ165" s="27"/>
      <c r="OK165" s="27"/>
      <c r="OL165" s="27"/>
      <c r="OM165" s="27"/>
      <c r="ON165" s="27"/>
      <c r="OO165" s="27"/>
      <c r="OP165" s="27"/>
      <c r="OQ165" s="27"/>
      <c r="OR165" s="27"/>
      <c r="OS165" s="27"/>
      <c r="OT165" s="27"/>
      <c r="OU165" s="27"/>
      <c r="OV165" s="27"/>
      <c r="OW165" s="27"/>
      <c r="OX165" s="27"/>
      <c r="OY165" s="27"/>
      <c r="OZ165" s="27"/>
      <c r="PA165" s="27"/>
      <c r="PB165" s="27"/>
      <c r="PC165" s="27"/>
      <c r="PD165" s="27"/>
      <c r="PE165" s="27"/>
      <c r="PF165" s="27"/>
      <c r="PG165" s="27"/>
      <c r="PH165" s="27"/>
      <c r="PI165" s="27"/>
      <c r="PJ165" s="27"/>
      <c r="PK165" s="27"/>
      <c r="PL165" s="27"/>
      <c r="PM165" s="27"/>
      <c r="PN165" s="27"/>
      <c r="PO165" s="27"/>
      <c r="PP165" s="27"/>
      <c r="PQ165" s="27"/>
      <c r="PR165" s="27"/>
      <c r="PS165" s="27"/>
      <c r="PT165" s="27"/>
      <c r="PU165" s="27"/>
      <c r="PV165" s="27"/>
      <c r="PW165" s="27"/>
      <c r="PX165" s="27"/>
      <c r="PY165" s="27"/>
      <c r="PZ165" s="27"/>
      <c r="QA165" s="27"/>
      <c r="QB165" s="27"/>
      <c r="QC165" s="27"/>
      <c r="QD165" s="27"/>
      <c r="QE165" s="27"/>
      <c r="QF165" s="27"/>
      <c r="QG165" s="27"/>
      <c r="QH165" s="27"/>
      <c r="QI165" s="27"/>
      <c r="QJ165" s="27"/>
      <c r="QK165" s="27"/>
      <c r="QL165" s="27"/>
      <c r="QM165" s="27"/>
      <c r="QN165" s="27"/>
      <c r="QO165" s="27"/>
      <c r="QP165" s="27"/>
      <c r="QQ165" s="27"/>
      <c r="QR165" s="27"/>
      <c r="QS165" s="27"/>
      <c r="QT165" s="27"/>
      <c r="QU165" s="27"/>
      <c r="QV165" s="27"/>
      <c r="QW165" s="27"/>
      <c r="QX165" s="27"/>
      <c r="QY165" s="27"/>
      <c r="QZ165" s="27"/>
      <c r="RA165" s="27"/>
      <c r="RB165" s="27"/>
      <c r="RC165" s="27"/>
      <c r="RD165" s="27"/>
      <c r="RE165" s="27"/>
      <c r="RF165" s="27"/>
      <c r="RG165" s="27"/>
      <c r="RH165" s="27"/>
      <c r="RI165" s="27"/>
      <c r="RJ165" s="27"/>
      <c r="RK165" s="27"/>
      <c r="RL165" s="27"/>
      <c r="RM165" s="27"/>
      <c r="RN165" s="27"/>
      <c r="RO165" s="27"/>
      <c r="RP165" s="27"/>
      <c r="RQ165" s="27"/>
      <c r="RR165" s="27"/>
      <c r="RS165" s="27"/>
      <c r="RT165" s="27"/>
      <c r="RU165" s="27"/>
      <c r="RV165" s="27"/>
      <c r="RW165" s="27"/>
      <c r="RX165" s="27"/>
      <c r="RY165" s="27"/>
      <c r="RZ165" s="27"/>
      <c r="SA165" s="27"/>
      <c r="SB165" s="27"/>
      <c r="SC165" s="27"/>
      <c r="SD165" s="27"/>
      <c r="SE165" s="27"/>
      <c r="SF165" s="27"/>
      <c r="SG165" s="27"/>
      <c r="SH165" s="27"/>
      <c r="SI165" s="27"/>
      <c r="SJ165" s="27"/>
      <c r="SK165" s="27"/>
      <c r="SL165" s="27"/>
      <c r="SM165" s="27"/>
      <c r="SN165" s="27"/>
    </row>
    <row r="166" spans="1:508" s="20" customFormat="1" ht="32.25" customHeight="1" x14ac:dyDescent="0.25">
      <c r="A166" s="54" t="s">
        <v>324</v>
      </c>
      <c r="B166" s="85" t="s">
        <v>281</v>
      </c>
      <c r="C166" s="85" t="s">
        <v>64</v>
      </c>
      <c r="D166" s="11" t="s">
        <v>283</v>
      </c>
      <c r="E166" s="203">
        <v>3712966</v>
      </c>
      <c r="F166" s="83">
        <v>2621900</v>
      </c>
      <c r="G166" s="83">
        <v>139600</v>
      </c>
      <c r="H166" s="203">
        <v>706975.42</v>
      </c>
      <c r="I166" s="203">
        <v>537476.28</v>
      </c>
      <c r="J166" s="203">
        <v>26834.5</v>
      </c>
      <c r="K166" s="196">
        <f t="shared" si="59"/>
        <v>19.040718929287262</v>
      </c>
      <c r="L166" s="203">
        <f t="shared" si="60"/>
        <v>0</v>
      </c>
      <c r="M166" s="83"/>
      <c r="N166" s="83"/>
      <c r="O166" s="83"/>
      <c r="P166" s="83"/>
      <c r="Q166" s="83"/>
      <c r="R166" s="216">
        <f t="shared" si="61"/>
        <v>125</v>
      </c>
      <c r="S166" s="216"/>
      <c r="T166" s="216">
        <v>125</v>
      </c>
      <c r="U166" s="216"/>
      <c r="V166" s="216"/>
      <c r="W166" s="216"/>
      <c r="X166" s="158"/>
      <c r="Y166" s="216">
        <f t="shared" si="56"/>
        <v>707100.42</v>
      </c>
      <c r="Z166" s="23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  <c r="IV166" s="21"/>
      <c r="IW166" s="21"/>
      <c r="IX166" s="21"/>
      <c r="IY166" s="21"/>
      <c r="IZ166" s="21"/>
      <c r="JA166" s="21"/>
      <c r="JB166" s="21"/>
      <c r="JC166" s="21"/>
      <c r="JD166" s="21"/>
      <c r="JE166" s="21"/>
      <c r="JF166" s="21"/>
      <c r="JG166" s="21"/>
      <c r="JH166" s="21"/>
      <c r="JI166" s="21"/>
      <c r="JJ166" s="21"/>
      <c r="JK166" s="21"/>
      <c r="JL166" s="21"/>
      <c r="JM166" s="21"/>
      <c r="JN166" s="21"/>
      <c r="JO166" s="21"/>
      <c r="JP166" s="21"/>
      <c r="JQ166" s="21"/>
      <c r="JR166" s="21"/>
      <c r="JS166" s="21"/>
      <c r="JT166" s="21"/>
      <c r="JU166" s="21"/>
      <c r="JV166" s="21"/>
      <c r="JW166" s="21"/>
      <c r="JX166" s="21"/>
      <c r="JY166" s="21"/>
      <c r="JZ166" s="21"/>
      <c r="KA166" s="21"/>
      <c r="KB166" s="21"/>
      <c r="KC166" s="21"/>
      <c r="KD166" s="21"/>
      <c r="KE166" s="21"/>
      <c r="KF166" s="21"/>
      <c r="KG166" s="21"/>
      <c r="KH166" s="21"/>
      <c r="KI166" s="21"/>
      <c r="KJ166" s="21"/>
      <c r="KK166" s="21"/>
      <c r="KL166" s="21"/>
      <c r="KM166" s="21"/>
      <c r="KN166" s="21"/>
      <c r="KO166" s="21"/>
      <c r="KP166" s="21"/>
      <c r="KQ166" s="21"/>
      <c r="KR166" s="21"/>
      <c r="KS166" s="21"/>
      <c r="KT166" s="21"/>
      <c r="KU166" s="21"/>
      <c r="KV166" s="21"/>
      <c r="KW166" s="21"/>
      <c r="KX166" s="21"/>
      <c r="KY166" s="21"/>
      <c r="KZ166" s="21"/>
      <c r="LA166" s="21"/>
      <c r="LB166" s="21"/>
      <c r="LC166" s="21"/>
      <c r="LD166" s="21"/>
      <c r="LE166" s="21"/>
      <c r="LF166" s="21"/>
      <c r="LG166" s="21"/>
      <c r="LH166" s="21"/>
      <c r="LI166" s="21"/>
      <c r="LJ166" s="21"/>
      <c r="LK166" s="21"/>
      <c r="LL166" s="21"/>
      <c r="LM166" s="21"/>
      <c r="LN166" s="21"/>
      <c r="LO166" s="21"/>
      <c r="LP166" s="21"/>
      <c r="LQ166" s="21"/>
      <c r="LR166" s="21"/>
      <c r="LS166" s="21"/>
      <c r="LT166" s="21"/>
      <c r="LU166" s="21"/>
      <c r="LV166" s="21"/>
      <c r="LW166" s="21"/>
      <c r="LX166" s="21"/>
      <c r="LY166" s="21"/>
      <c r="LZ166" s="21"/>
      <c r="MA166" s="21"/>
      <c r="MB166" s="21"/>
      <c r="MC166" s="21"/>
      <c r="MD166" s="21"/>
      <c r="ME166" s="21"/>
      <c r="MF166" s="21"/>
      <c r="MG166" s="21"/>
      <c r="MH166" s="21"/>
      <c r="MI166" s="21"/>
      <c r="MJ166" s="21"/>
      <c r="MK166" s="21"/>
      <c r="ML166" s="21"/>
      <c r="MM166" s="21"/>
      <c r="MN166" s="21"/>
      <c r="MO166" s="21"/>
      <c r="MP166" s="21"/>
      <c r="MQ166" s="21"/>
      <c r="MR166" s="21"/>
      <c r="MS166" s="21"/>
      <c r="MT166" s="21"/>
      <c r="MU166" s="21"/>
      <c r="MV166" s="21"/>
      <c r="MW166" s="21"/>
      <c r="MX166" s="21"/>
      <c r="MY166" s="21"/>
      <c r="MZ166" s="21"/>
      <c r="NA166" s="21"/>
      <c r="NB166" s="21"/>
      <c r="NC166" s="21"/>
      <c r="ND166" s="21"/>
      <c r="NE166" s="21"/>
      <c r="NF166" s="21"/>
      <c r="NG166" s="21"/>
      <c r="NH166" s="21"/>
      <c r="NI166" s="21"/>
      <c r="NJ166" s="21"/>
      <c r="NK166" s="21"/>
      <c r="NL166" s="21"/>
      <c r="NM166" s="21"/>
      <c r="NN166" s="21"/>
      <c r="NO166" s="21"/>
      <c r="NP166" s="21"/>
      <c r="NQ166" s="21"/>
      <c r="NR166" s="21"/>
      <c r="NS166" s="21"/>
      <c r="NT166" s="21"/>
      <c r="NU166" s="21"/>
      <c r="NV166" s="21"/>
      <c r="NW166" s="21"/>
      <c r="NX166" s="21"/>
      <c r="NY166" s="21"/>
      <c r="NZ166" s="21"/>
      <c r="OA166" s="21"/>
      <c r="OB166" s="21"/>
      <c r="OC166" s="21"/>
      <c r="OD166" s="21"/>
      <c r="OE166" s="21"/>
      <c r="OF166" s="21"/>
      <c r="OG166" s="21"/>
      <c r="OH166" s="21"/>
      <c r="OI166" s="21"/>
      <c r="OJ166" s="21"/>
      <c r="OK166" s="21"/>
      <c r="OL166" s="21"/>
      <c r="OM166" s="21"/>
      <c r="ON166" s="21"/>
      <c r="OO166" s="21"/>
      <c r="OP166" s="21"/>
      <c r="OQ166" s="21"/>
      <c r="OR166" s="21"/>
      <c r="OS166" s="21"/>
      <c r="OT166" s="21"/>
      <c r="OU166" s="21"/>
      <c r="OV166" s="21"/>
      <c r="OW166" s="21"/>
      <c r="OX166" s="21"/>
      <c r="OY166" s="21"/>
      <c r="OZ166" s="21"/>
      <c r="PA166" s="21"/>
      <c r="PB166" s="21"/>
      <c r="PC166" s="21"/>
      <c r="PD166" s="21"/>
      <c r="PE166" s="21"/>
      <c r="PF166" s="21"/>
      <c r="PG166" s="21"/>
      <c r="PH166" s="21"/>
      <c r="PI166" s="21"/>
      <c r="PJ166" s="21"/>
      <c r="PK166" s="21"/>
      <c r="PL166" s="21"/>
      <c r="PM166" s="21"/>
      <c r="PN166" s="21"/>
      <c r="PO166" s="21"/>
      <c r="PP166" s="21"/>
      <c r="PQ166" s="21"/>
      <c r="PR166" s="21"/>
      <c r="PS166" s="21"/>
      <c r="PT166" s="21"/>
      <c r="PU166" s="21"/>
      <c r="PV166" s="21"/>
      <c r="PW166" s="21"/>
      <c r="PX166" s="21"/>
      <c r="PY166" s="21"/>
      <c r="PZ166" s="21"/>
      <c r="QA166" s="21"/>
      <c r="QB166" s="21"/>
      <c r="QC166" s="21"/>
      <c r="QD166" s="21"/>
      <c r="QE166" s="21"/>
      <c r="QF166" s="21"/>
      <c r="QG166" s="21"/>
      <c r="QH166" s="21"/>
      <c r="QI166" s="21"/>
      <c r="QJ166" s="21"/>
      <c r="QK166" s="21"/>
      <c r="QL166" s="21"/>
      <c r="QM166" s="21"/>
      <c r="QN166" s="21"/>
      <c r="QO166" s="21"/>
      <c r="QP166" s="21"/>
      <c r="QQ166" s="21"/>
      <c r="QR166" s="21"/>
      <c r="QS166" s="21"/>
      <c r="QT166" s="21"/>
      <c r="QU166" s="21"/>
      <c r="QV166" s="21"/>
      <c r="QW166" s="21"/>
      <c r="QX166" s="21"/>
      <c r="QY166" s="21"/>
      <c r="QZ166" s="21"/>
      <c r="RA166" s="21"/>
      <c r="RB166" s="21"/>
      <c r="RC166" s="21"/>
      <c r="RD166" s="21"/>
      <c r="RE166" s="21"/>
      <c r="RF166" s="21"/>
      <c r="RG166" s="21"/>
      <c r="RH166" s="21"/>
      <c r="RI166" s="21"/>
      <c r="RJ166" s="21"/>
      <c r="RK166" s="21"/>
      <c r="RL166" s="21"/>
      <c r="RM166" s="21"/>
      <c r="RN166" s="21"/>
      <c r="RO166" s="21"/>
      <c r="RP166" s="21"/>
      <c r="RQ166" s="21"/>
      <c r="RR166" s="21"/>
      <c r="RS166" s="21"/>
      <c r="RT166" s="21"/>
      <c r="RU166" s="21"/>
      <c r="RV166" s="21"/>
      <c r="RW166" s="21"/>
      <c r="RX166" s="21"/>
      <c r="RY166" s="21"/>
      <c r="RZ166" s="21"/>
      <c r="SA166" s="21"/>
      <c r="SB166" s="21"/>
      <c r="SC166" s="21"/>
      <c r="SD166" s="21"/>
      <c r="SE166" s="21"/>
      <c r="SF166" s="21"/>
      <c r="SG166" s="21"/>
      <c r="SH166" s="21"/>
      <c r="SI166" s="21"/>
      <c r="SJ166" s="21"/>
      <c r="SK166" s="21"/>
      <c r="SL166" s="21"/>
      <c r="SM166" s="21"/>
      <c r="SN166" s="21"/>
    </row>
    <row r="167" spans="1:508" s="20" customFormat="1" ht="36.75" customHeight="1" x14ac:dyDescent="0.25">
      <c r="A167" s="54" t="s">
        <v>325</v>
      </c>
      <c r="B167" s="85" t="s">
        <v>282</v>
      </c>
      <c r="C167" s="85" t="s">
        <v>64</v>
      </c>
      <c r="D167" s="79" t="s">
        <v>284</v>
      </c>
      <c r="E167" s="203">
        <v>22355800</v>
      </c>
      <c r="F167" s="83"/>
      <c r="G167" s="83"/>
      <c r="H167" s="203">
        <v>2369080.15</v>
      </c>
      <c r="I167" s="203"/>
      <c r="J167" s="203"/>
      <c r="K167" s="196">
        <f t="shared" si="59"/>
        <v>10.597161139391121</v>
      </c>
      <c r="L167" s="203">
        <f t="shared" si="60"/>
        <v>96676590</v>
      </c>
      <c r="M167" s="83">
        <v>96676590</v>
      </c>
      <c r="N167" s="83"/>
      <c r="O167" s="83"/>
      <c r="P167" s="83"/>
      <c r="Q167" s="83">
        <v>96676590</v>
      </c>
      <c r="R167" s="216">
        <f t="shared" si="61"/>
        <v>1921580</v>
      </c>
      <c r="S167" s="216">
        <v>176590</v>
      </c>
      <c r="T167" s="216">
        <v>1744990</v>
      </c>
      <c r="U167" s="216"/>
      <c r="V167" s="216"/>
      <c r="W167" s="216">
        <v>176590</v>
      </c>
      <c r="X167" s="168">
        <f t="shared" ref="X167:X210" si="62">R167/L167*100</f>
        <v>1.9876373380567105</v>
      </c>
      <c r="Y167" s="216">
        <f t="shared" si="56"/>
        <v>4290660.1500000004</v>
      </c>
      <c r="Z167" s="23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  <c r="IV167" s="21"/>
      <c r="IW167" s="21"/>
      <c r="IX167" s="21"/>
      <c r="IY167" s="21"/>
      <c r="IZ167" s="21"/>
      <c r="JA167" s="21"/>
      <c r="JB167" s="21"/>
      <c r="JC167" s="21"/>
      <c r="JD167" s="21"/>
      <c r="JE167" s="21"/>
      <c r="JF167" s="21"/>
      <c r="JG167" s="21"/>
      <c r="JH167" s="21"/>
      <c r="JI167" s="21"/>
      <c r="JJ167" s="21"/>
      <c r="JK167" s="21"/>
      <c r="JL167" s="21"/>
      <c r="JM167" s="21"/>
      <c r="JN167" s="21"/>
      <c r="JO167" s="21"/>
      <c r="JP167" s="21"/>
      <c r="JQ167" s="21"/>
      <c r="JR167" s="21"/>
      <c r="JS167" s="21"/>
      <c r="JT167" s="21"/>
      <c r="JU167" s="21"/>
      <c r="JV167" s="21"/>
      <c r="JW167" s="21"/>
      <c r="JX167" s="21"/>
      <c r="JY167" s="21"/>
      <c r="JZ167" s="21"/>
      <c r="KA167" s="21"/>
      <c r="KB167" s="21"/>
      <c r="KC167" s="21"/>
      <c r="KD167" s="21"/>
      <c r="KE167" s="21"/>
      <c r="KF167" s="21"/>
      <c r="KG167" s="21"/>
      <c r="KH167" s="21"/>
      <c r="KI167" s="21"/>
      <c r="KJ167" s="21"/>
      <c r="KK167" s="21"/>
      <c r="KL167" s="21"/>
      <c r="KM167" s="21"/>
      <c r="KN167" s="21"/>
      <c r="KO167" s="21"/>
      <c r="KP167" s="21"/>
      <c r="KQ167" s="21"/>
      <c r="KR167" s="21"/>
      <c r="KS167" s="21"/>
      <c r="KT167" s="21"/>
      <c r="KU167" s="21"/>
      <c r="KV167" s="21"/>
      <c r="KW167" s="21"/>
      <c r="KX167" s="21"/>
      <c r="KY167" s="21"/>
      <c r="KZ167" s="21"/>
      <c r="LA167" s="21"/>
      <c r="LB167" s="21"/>
      <c r="LC167" s="21"/>
      <c r="LD167" s="21"/>
      <c r="LE167" s="21"/>
      <c r="LF167" s="21"/>
      <c r="LG167" s="21"/>
      <c r="LH167" s="21"/>
      <c r="LI167" s="21"/>
      <c r="LJ167" s="21"/>
      <c r="LK167" s="21"/>
      <c r="LL167" s="21"/>
      <c r="LM167" s="21"/>
      <c r="LN167" s="21"/>
      <c r="LO167" s="21"/>
      <c r="LP167" s="21"/>
      <c r="LQ167" s="21"/>
      <c r="LR167" s="21"/>
      <c r="LS167" s="21"/>
      <c r="LT167" s="21"/>
      <c r="LU167" s="21"/>
      <c r="LV167" s="21"/>
      <c r="LW167" s="21"/>
      <c r="LX167" s="21"/>
      <c r="LY167" s="21"/>
      <c r="LZ167" s="21"/>
      <c r="MA167" s="21"/>
      <c r="MB167" s="21"/>
      <c r="MC167" s="21"/>
      <c r="MD167" s="21"/>
      <c r="ME167" s="21"/>
      <c r="MF167" s="21"/>
      <c r="MG167" s="21"/>
      <c r="MH167" s="21"/>
      <c r="MI167" s="21"/>
      <c r="MJ167" s="21"/>
      <c r="MK167" s="21"/>
      <c r="ML167" s="21"/>
      <c r="MM167" s="21"/>
      <c r="MN167" s="21"/>
      <c r="MO167" s="21"/>
      <c r="MP167" s="21"/>
      <c r="MQ167" s="21"/>
      <c r="MR167" s="21"/>
      <c r="MS167" s="21"/>
      <c r="MT167" s="21"/>
      <c r="MU167" s="21"/>
      <c r="MV167" s="21"/>
      <c r="MW167" s="21"/>
      <c r="MX167" s="21"/>
      <c r="MY167" s="21"/>
      <c r="MZ167" s="21"/>
      <c r="NA167" s="21"/>
      <c r="NB167" s="21"/>
      <c r="NC167" s="21"/>
      <c r="ND167" s="21"/>
      <c r="NE167" s="21"/>
      <c r="NF167" s="21"/>
      <c r="NG167" s="21"/>
      <c r="NH167" s="21"/>
      <c r="NI167" s="21"/>
      <c r="NJ167" s="21"/>
      <c r="NK167" s="21"/>
      <c r="NL167" s="21"/>
      <c r="NM167" s="21"/>
      <c r="NN167" s="21"/>
      <c r="NO167" s="21"/>
      <c r="NP167" s="21"/>
      <c r="NQ167" s="21"/>
      <c r="NR167" s="21"/>
      <c r="NS167" s="21"/>
      <c r="NT167" s="21"/>
      <c r="NU167" s="21"/>
      <c r="NV167" s="21"/>
      <c r="NW167" s="21"/>
      <c r="NX167" s="21"/>
      <c r="NY167" s="21"/>
      <c r="NZ167" s="21"/>
      <c r="OA167" s="21"/>
      <c r="OB167" s="21"/>
      <c r="OC167" s="21"/>
      <c r="OD167" s="21"/>
      <c r="OE167" s="21"/>
      <c r="OF167" s="21"/>
      <c r="OG167" s="21"/>
      <c r="OH167" s="21"/>
      <c r="OI167" s="21"/>
      <c r="OJ167" s="21"/>
      <c r="OK167" s="21"/>
      <c r="OL167" s="21"/>
      <c r="OM167" s="21"/>
      <c r="ON167" s="21"/>
      <c r="OO167" s="21"/>
      <c r="OP167" s="21"/>
      <c r="OQ167" s="21"/>
      <c r="OR167" s="21"/>
      <c r="OS167" s="21"/>
      <c r="OT167" s="21"/>
      <c r="OU167" s="21"/>
      <c r="OV167" s="21"/>
      <c r="OW167" s="21"/>
      <c r="OX167" s="21"/>
      <c r="OY167" s="21"/>
      <c r="OZ167" s="21"/>
      <c r="PA167" s="21"/>
      <c r="PB167" s="21"/>
      <c r="PC167" s="21"/>
      <c r="PD167" s="21"/>
      <c r="PE167" s="21"/>
      <c r="PF167" s="21"/>
      <c r="PG167" s="21"/>
      <c r="PH167" s="21"/>
      <c r="PI167" s="21"/>
      <c r="PJ167" s="21"/>
      <c r="PK167" s="21"/>
      <c r="PL167" s="21"/>
      <c r="PM167" s="21"/>
      <c r="PN167" s="21"/>
      <c r="PO167" s="21"/>
      <c r="PP167" s="21"/>
      <c r="PQ167" s="21"/>
      <c r="PR167" s="21"/>
      <c r="PS167" s="21"/>
      <c r="PT167" s="21"/>
      <c r="PU167" s="21"/>
      <c r="PV167" s="21"/>
      <c r="PW167" s="21"/>
      <c r="PX167" s="21"/>
      <c r="PY167" s="21"/>
      <c r="PZ167" s="21"/>
      <c r="QA167" s="21"/>
      <c r="QB167" s="21"/>
      <c r="QC167" s="21"/>
      <c r="QD167" s="21"/>
      <c r="QE167" s="21"/>
      <c r="QF167" s="21"/>
      <c r="QG167" s="21"/>
      <c r="QH167" s="21"/>
      <c r="QI167" s="21"/>
      <c r="QJ167" s="21"/>
      <c r="QK167" s="21"/>
      <c r="QL167" s="21"/>
      <c r="QM167" s="21"/>
      <c r="QN167" s="21"/>
      <c r="QO167" s="21"/>
      <c r="QP167" s="21"/>
      <c r="QQ167" s="21"/>
      <c r="QR167" s="21"/>
      <c r="QS167" s="21"/>
      <c r="QT167" s="21"/>
      <c r="QU167" s="21"/>
      <c r="QV167" s="21"/>
      <c r="QW167" s="21"/>
      <c r="QX167" s="21"/>
      <c r="QY167" s="21"/>
      <c r="QZ167" s="21"/>
      <c r="RA167" s="21"/>
      <c r="RB167" s="21"/>
      <c r="RC167" s="21"/>
      <c r="RD167" s="21"/>
      <c r="RE167" s="21"/>
      <c r="RF167" s="21"/>
      <c r="RG167" s="21"/>
      <c r="RH167" s="21"/>
      <c r="RI167" s="21"/>
      <c r="RJ167" s="21"/>
      <c r="RK167" s="21"/>
      <c r="RL167" s="21"/>
      <c r="RM167" s="21"/>
      <c r="RN167" s="21"/>
      <c r="RO167" s="21"/>
      <c r="RP167" s="21"/>
      <c r="RQ167" s="21"/>
      <c r="RR167" s="21"/>
      <c r="RS167" s="21"/>
      <c r="RT167" s="21"/>
      <c r="RU167" s="21"/>
      <c r="RV167" s="21"/>
      <c r="RW167" s="21"/>
      <c r="RX167" s="21"/>
      <c r="RY167" s="21"/>
      <c r="RZ167" s="21"/>
      <c r="SA167" s="21"/>
      <c r="SB167" s="21"/>
      <c r="SC167" s="21"/>
      <c r="SD167" s="21"/>
      <c r="SE167" s="21"/>
      <c r="SF167" s="21"/>
      <c r="SG167" s="21"/>
      <c r="SH167" s="21"/>
      <c r="SI167" s="21"/>
      <c r="SJ167" s="21"/>
      <c r="SK167" s="21"/>
      <c r="SL167" s="21"/>
      <c r="SM167" s="21"/>
      <c r="SN167" s="21"/>
    </row>
    <row r="168" spans="1:508" s="20" customFormat="1" ht="24.75" hidden="1" customHeight="1" x14ac:dyDescent="0.25">
      <c r="A168" s="54" t="s">
        <v>413</v>
      </c>
      <c r="B168" s="85">
        <v>7322</v>
      </c>
      <c r="C168" s="85" t="s">
        <v>110</v>
      </c>
      <c r="D168" s="122" t="s">
        <v>537</v>
      </c>
      <c r="E168" s="203"/>
      <c r="F168" s="83"/>
      <c r="G168" s="83"/>
      <c r="H168" s="203"/>
      <c r="I168" s="203"/>
      <c r="J168" s="203"/>
      <c r="K168" s="196" t="e">
        <f t="shared" si="59"/>
        <v>#DIV/0!</v>
      </c>
      <c r="L168" s="203">
        <f t="shared" si="60"/>
        <v>0</v>
      </c>
      <c r="M168" s="83"/>
      <c r="N168" s="83"/>
      <c r="O168" s="83"/>
      <c r="P168" s="83"/>
      <c r="Q168" s="83"/>
      <c r="R168" s="216">
        <f t="shared" si="61"/>
        <v>0</v>
      </c>
      <c r="S168" s="216"/>
      <c r="T168" s="216"/>
      <c r="U168" s="216"/>
      <c r="V168" s="216"/>
      <c r="W168" s="216"/>
      <c r="X168" s="168" t="e">
        <f t="shared" si="62"/>
        <v>#DIV/0!</v>
      </c>
      <c r="Y168" s="216">
        <f t="shared" si="56"/>
        <v>0</v>
      </c>
      <c r="Z168" s="23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  <c r="IV168" s="21"/>
      <c r="IW168" s="21"/>
      <c r="IX168" s="21"/>
      <c r="IY168" s="21"/>
      <c r="IZ168" s="21"/>
      <c r="JA168" s="21"/>
      <c r="JB168" s="21"/>
      <c r="JC168" s="21"/>
      <c r="JD168" s="21"/>
      <c r="JE168" s="21"/>
      <c r="JF168" s="21"/>
      <c r="JG168" s="21"/>
      <c r="JH168" s="21"/>
      <c r="JI168" s="21"/>
      <c r="JJ168" s="21"/>
      <c r="JK168" s="21"/>
      <c r="JL168" s="21"/>
      <c r="JM168" s="21"/>
      <c r="JN168" s="21"/>
      <c r="JO168" s="21"/>
      <c r="JP168" s="21"/>
      <c r="JQ168" s="21"/>
      <c r="JR168" s="21"/>
      <c r="JS168" s="21"/>
      <c r="JT168" s="21"/>
      <c r="JU168" s="21"/>
      <c r="JV168" s="21"/>
      <c r="JW168" s="21"/>
      <c r="JX168" s="21"/>
      <c r="JY168" s="21"/>
      <c r="JZ168" s="21"/>
      <c r="KA168" s="21"/>
      <c r="KB168" s="21"/>
      <c r="KC168" s="21"/>
      <c r="KD168" s="21"/>
      <c r="KE168" s="21"/>
      <c r="KF168" s="21"/>
      <c r="KG168" s="21"/>
      <c r="KH168" s="21"/>
      <c r="KI168" s="21"/>
      <c r="KJ168" s="21"/>
      <c r="KK168" s="21"/>
      <c r="KL168" s="21"/>
      <c r="KM168" s="21"/>
      <c r="KN168" s="21"/>
      <c r="KO168" s="21"/>
      <c r="KP168" s="21"/>
      <c r="KQ168" s="21"/>
      <c r="KR168" s="21"/>
      <c r="KS168" s="21"/>
      <c r="KT168" s="21"/>
      <c r="KU168" s="21"/>
      <c r="KV168" s="21"/>
      <c r="KW168" s="21"/>
      <c r="KX168" s="21"/>
      <c r="KY168" s="21"/>
      <c r="KZ168" s="21"/>
      <c r="LA168" s="21"/>
      <c r="LB168" s="21"/>
      <c r="LC168" s="21"/>
      <c r="LD168" s="21"/>
      <c r="LE168" s="21"/>
      <c r="LF168" s="21"/>
      <c r="LG168" s="21"/>
      <c r="LH168" s="21"/>
      <c r="LI168" s="21"/>
      <c r="LJ168" s="21"/>
      <c r="LK168" s="21"/>
      <c r="LL168" s="21"/>
      <c r="LM168" s="21"/>
      <c r="LN168" s="21"/>
      <c r="LO168" s="21"/>
      <c r="LP168" s="21"/>
      <c r="LQ168" s="21"/>
      <c r="LR168" s="21"/>
      <c r="LS168" s="21"/>
      <c r="LT168" s="21"/>
      <c r="LU168" s="21"/>
      <c r="LV168" s="21"/>
      <c r="LW168" s="21"/>
      <c r="LX168" s="21"/>
      <c r="LY168" s="21"/>
      <c r="LZ168" s="21"/>
      <c r="MA168" s="21"/>
      <c r="MB168" s="21"/>
      <c r="MC168" s="21"/>
      <c r="MD168" s="21"/>
      <c r="ME168" s="21"/>
      <c r="MF168" s="21"/>
      <c r="MG168" s="21"/>
      <c r="MH168" s="21"/>
      <c r="MI168" s="21"/>
      <c r="MJ168" s="21"/>
      <c r="MK168" s="21"/>
      <c r="ML168" s="21"/>
      <c r="MM168" s="21"/>
      <c r="MN168" s="21"/>
      <c r="MO168" s="21"/>
      <c r="MP168" s="21"/>
      <c r="MQ168" s="21"/>
      <c r="MR168" s="21"/>
      <c r="MS168" s="21"/>
      <c r="MT168" s="21"/>
      <c r="MU168" s="21"/>
      <c r="MV168" s="21"/>
      <c r="MW168" s="21"/>
      <c r="MX168" s="21"/>
      <c r="MY168" s="21"/>
      <c r="MZ168" s="21"/>
      <c r="NA168" s="21"/>
      <c r="NB168" s="21"/>
      <c r="NC168" s="21"/>
      <c r="ND168" s="21"/>
      <c r="NE168" s="21"/>
      <c r="NF168" s="21"/>
      <c r="NG168" s="21"/>
      <c r="NH168" s="21"/>
      <c r="NI168" s="21"/>
      <c r="NJ168" s="21"/>
      <c r="NK168" s="21"/>
      <c r="NL168" s="21"/>
      <c r="NM168" s="21"/>
      <c r="NN168" s="21"/>
      <c r="NO168" s="21"/>
      <c r="NP168" s="21"/>
      <c r="NQ168" s="21"/>
      <c r="NR168" s="21"/>
      <c r="NS168" s="21"/>
      <c r="NT168" s="21"/>
      <c r="NU168" s="21"/>
      <c r="NV168" s="21"/>
      <c r="NW168" s="21"/>
      <c r="NX168" s="21"/>
      <c r="NY168" s="21"/>
      <c r="NZ168" s="21"/>
      <c r="OA168" s="21"/>
      <c r="OB168" s="21"/>
      <c r="OC168" s="21"/>
      <c r="OD168" s="21"/>
      <c r="OE168" s="21"/>
      <c r="OF168" s="21"/>
      <c r="OG168" s="21"/>
      <c r="OH168" s="21"/>
      <c r="OI168" s="21"/>
      <c r="OJ168" s="21"/>
      <c r="OK168" s="21"/>
      <c r="OL168" s="21"/>
      <c r="OM168" s="21"/>
      <c r="ON168" s="21"/>
      <c r="OO168" s="21"/>
      <c r="OP168" s="21"/>
      <c r="OQ168" s="21"/>
      <c r="OR168" s="21"/>
      <c r="OS168" s="21"/>
      <c r="OT168" s="21"/>
      <c r="OU168" s="21"/>
      <c r="OV168" s="21"/>
      <c r="OW168" s="21"/>
      <c r="OX168" s="21"/>
      <c r="OY168" s="21"/>
      <c r="OZ168" s="21"/>
      <c r="PA168" s="21"/>
      <c r="PB168" s="21"/>
      <c r="PC168" s="21"/>
      <c r="PD168" s="21"/>
      <c r="PE168" s="21"/>
      <c r="PF168" s="21"/>
      <c r="PG168" s="21"/>
      <c r="PH168" s="21"/>
      <c r="PI168" s="21"/>
      <c r="PJ168" s="21"/>
      <c r="PK168" s="21"/>
      <c r="PL168" s="21"/>
      <c r="PM168" s="21"/>
      <c r="PN168" s="21"/>
      <c r="PO168" s="21"/>
      <c r="PP168" s="21"/>
      <c r="PQ168" s="21"/>
      <c r="PR168" s="21"/>
      <c r="PS168" s="21"/>
      <c r="PT168" s="21"/>
      <c r="PU168" s="21"/>
      <c r="PV168" s="21"/>
      <c r="PW168" s="21"/>
      <c r="PX168" s="21"/>
      <c r="PY168" s="21"/>
      <c r="PZ168" s="21"/>
      <c r="QA168" s="21"/>
      <c r="QB168" s="21"/>
      <c r="QC168" s="21"/>
      <c r="QD168" s="21"/>
      <c r="QE168" s="21"/>
      <c r="QF168" s="21"/>
      <c r="QG168" s="21"/>
      <c r="QH168" s="21"/>
      <c r="QI168" s="21"/>
      <c r="QJ168" s="21"/>
      <c r="QK168" s="21"/>
      <c r="QL168" s="21"/>
      <c r="QM168" s="21"/>
      <c r="QN168" s="21"/>
      <c r="QO168" s="21"/>
      <c r="QP168" s="21"/>
      <c r="QQ168" s="21"/>
      <c r="QR168" s="21"/>
      <c r="QS168" s="21"/>
      <c r="QT168" s="21"/>
      <c r="QU168" s="21"/>
      <c r="QV168" s="21"/>
      <c r="QW168" s="21"/>
      <c r="QX168" s="21"/>
      <c r="QY168" s="21"/>
      <c r="QZ168" s="21"/>
      <c r="RA168" s="21"/>
      <c r="RB168" s="21"/>
      <c r="RC168" s="21"/>
      <c r="RD168" s="21"/>
      <c r="RE168" s="21"/>
      <c r="RF168" s="21"/>
      <c r="RG168" s="21"/>
      <c r="RH168" s="21"/>
      <c r="RI168" s="21"/>
      <c r="RJ168" s="21"/>
      <c r="RK168" s="21"/>
      <c r="RL168" s="21"/>
      <c r="RM168" s="21"/>
      <c r="RN168" s="21"/>
      <c r="RO168" s="21"/>
      <c r="RP168" s="21"/>
      <c r="RQ168" s="21"/>
      <c r="RR168" s="21"/>
      <c r="RS168" s="21"/>
      <c r="RT168" s="21"/>
      <c r="RU168" s="21"/>
      <c r="RV168" s="21"/>
      <c r="RW168" s="21"/>
      <c r="RX168" s="21"/>
      <c r="RY168" s="21"/>
      <c r="RZ168" s="21"/>
      <c r="SA168" s="21"/>
      <c r="SB168" s="21"/>
      <c r="SC168" s="21"/>
      <c r="SD168" s="21"/>
      <c r="SE168" s="21"/>
      <c r="SF168" s="21"/>
      <c r="SG168" s="21"/>
      <c r="SH168" s="21"/>
      <c r="SI168" s="21"/>
      <c r="SJ168" s="21"/>
      <c r="SK168" s="21"/>
      <c r="SL168" s="21"/>
      <c r="SM168" s="21"/>
      <c r="SN168" s="21"/>
    </row>
    <row r="169" spans="1:508" s="22" customFormat="1" ht="78.75" hidden="1" customHeight="1" x14ac:dyDescent="0.25">
      <c r="A169" s="69"/>
      <c r="B169" s="87"/>
      <c r="C169" s="87"/>
      <c r="D169" s="126" t="s">
        <v>584</v>
      </c>
      <c r="E169" s="204"/>
      <c r="F169" s="84"/>
      <c r="G169" s="84"/>
      <c r="H169" s="204"/>
      <c r="I169" s="204"/>
      <c r="J169" s="204"/>
      <c r="K169" s="196" t="e">
        <f t="shared" si="59"/>
        <v>#DIV/0!</v>
      </c>
      <c r="L169" s="204">
        <f t="shared" si="60"/>
        <v>0</v>
      </c>
      <c r="M169" s="84"/>
      <c r="N169" s="84"/>
      <c r="O169" s="84"/>
      <c r="P169" s="84"/>
      <c r="Q169" s="84"/>
      <c r="R169" s="218">
        <f t="shared" si="61"/>
        <v>0</v>
      </c>
      <c r="S169" s="218"/>
      <c r="T169" s="218"/>
      <c r="U169" s="218"/>
      <c r="V169" s="218"/>
      <c r="W169" s="218"/>
      <c r="X169" s="168" t="e">
        <f t="shared" si="62"/>
        <v>#DIV/0!</v>
      </c>
      <c r="Y169" s="218">
        <f t="shared" si="56"/>
        <v>0</v>
      </c>
      <c r="Z169" s="231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  <c r="IR169" s="27"/>
      <c r="IS169" s="27"/>
      <c r="IT169" s="27"/>
      <c r="IU169" s="27"/>
      <c r="IV169" s="27"/>
      <c r="IW169" s="27"/>
      <c r="IX169" s="27"/>
      <c r="IY169" s="27"/>
      <c r="IZ169" s="27"/>
      <c r="JA169" s="27"/>
      <c r="JB169" s="27"/>
      <c r="JC169" s="27"/>
      <c r="JD169" s="27"/>
      <c r="JE169" s="27"/>
      <c r="JF169" s="27"/>
      <c r="JG169" s="27"/>
      <c r="JH169" s="27"/>
      <c r="JI169" s="27"/>
      <c r="JJ169" s="27"/>
      <c r="JK169" s="27"/>
      <c r="JL169" s="27"/>
      <c r="JM169" s="27"/>
      <c r="JN169" s="27"/>
      <c r="JO169" s="27"/>
      <c r="JP169" s="27"/>
      <c r="JQ169" s="27"/>
      <c r="JR169" s="27"/>
      <c r="JS169" s="27"/>
      <c r="JT169" s="27"/>
      <c r="JU169" s="27"/>
      <c r="JV169" s="27"/>
      <c r="JW169" s="27"/>
      <c r="JX169" s="27"/>
      <c r="JY169" s="27"/>
      <c r="JZ169" s="27"/>
      <c r="KA169" s="27"/>
      <c r="KB169" s="27"/>
      <c r="KC169" s="27"/>
      <c r="KD169" s="27"/>
      <c r="KE169" s="27"/>
      <c r="KF169" s="27"/>
      <c r="KG169" s="27"/>
      <c r="KH169" s="27"/>
      <c r="KI169" s="27"/>
      <c r="KJ169" s="27"/>
      <c r="KK169" s="27"/>
      <c r="KL169" s="27"/>
      <c r="KM169" s="27"/>
      <c r="KN169" s="27"/>
      <c r="KO169" s="27"/>
      <c r="KP169" s="27"/>
      <c r="KQ169" s="27"/>
      <c r="KR169" s="27"/>
      <c r="KS169" s="27"/>
      <c r="KT169" s="27"/>
      <c r="KU169" s="27"/>
      <c r="KV169" s="27"/>
      <c r="KW169" s="27"/>
      <c r="KX169" s="27"/>
      <c r="KY169" s="27"/>
      <c r="KZ169" s="27"/>
      <c r="LA169" s="27"/>
      <c r="LB169" s="27"/>
      <c r="LC169" s="27"/>
      <c r="LD169" s="27"/>
      <c r="LE169" s="27"/>
      <c r="LF169" s="27"/>
      <c r="LG169" s="27"/>
      <c r="LH169" s="27"/>
      <c r="LI169" s="27"/>
      <c r="LJ169" s="27"/>
      <c r="LK169" s="27"/>
      <c r="LL169" s="27"/>
      <c r="LM169" s="27"/>
      <c r="LN169" s="27"/>
      <c r="LO169" s="27"/>
      <c r="LP169" s="27"/>
      <c r="LQ169" s="27"/>
      <c r="LR169" s="27"/>
      <c r="LS169" s="27"/>
      <c r="LT169" s="27"/>
      <c r="LU169" s="27"/>
      <c r="LV169" s="27"/>
      <c r="LW169" s="27"/>
      <c r="LX169" s="27"/>
      <c r="LY169" s="27"/>
      <c r="LZ169" s="27"/>
      <c r="MA169" s="27"/>
      <c r="MB169" s="27"/>
      <c r="MC169" s="27"/>
      <c r="MD169" s="27"/>
      <c r="ME169" s="27"/>
      <c r="MF169" s="27"/>
      <c r="MG169" s="27"/>
      <c r="MH169" s="27"/>
      <c r="MI169" s="27"/>
      <c r="MJ169" s="27"/>
      <c r="MK169" s="27"/>
      <c r="ML169" s="27"/>
      <c r="MM169" s="27"/>
      <c r="MN169" s="27"/>
      <c r="MO169" s="27"/>
      <c r="MP169" s="27"/>
      <c r="MQ169" s="27"/>
      <c r="MR169" s="27"/>
      <c r="MS169" s="27"/>
      <c r="MT169" s="27"/>
      <c r="MU169" s="27"/>
      <c r="MV169" s="27"/>
      <c r="MW169" s="27"/>
      <c r="MX169" s="27"/>
      <c r="MY169" s="27"/>
      <c r="MZ169" s="27"/>
      <c r="NA169" s="27"/>
      <c r="NB169" s="27"/>
      <c r="NC169" s="27"/>
      <c r="ND169" s="27"/>
      <c r="NE169" s="27"/>
      <c r="NF169" s="27"/>
      <c r="NG169" s="27"/>
      <c r="NH169" s="27"/>
      <c r="NI169" s="27"/>
      <c r="NJ169" s="27"/>
      <c r="NK169" s="27"/>
      <c r="NL169" s="27"/>
      <c r="NM169" s="27"/>
      <c r="NN169" s="27"/>
      <c r="NO169" s="27"/>
      <c r="NP169" s="27"/>
      <c r="NQ169" s="27"/>
      <c r="NR169" s="27"/>
      <c r="NS169" s="27"/>
      <c r="NT169" s="27"/>
      <c r="NU169" s="27"/>
      <c r="NV169" s="27"/>
      <c r="NW169" s="27"/>
      <c r="NX169" s="27"/>
      <c r="NY169" s="27"/>
      <c r="NZ169" s="27"/>
      <c r="OA169" s="27"/>
      <c r="OB169" s="27"/>
      <c r="OC169" s="27"/>
      <c r="OD169" s="27"/>
      <c r="OE169" s="27"/>
      <c r="OF169" s="27"/>
      <c r="OG169" s="27"/>
      <c r="OH169" s="27"/>
      <c r="OI169" s="27"/>
      <c r="OJ169" s="27"/>
      <c r="OK169" s="27"/>
      <c r="OL169" s="27"/>
      <c r="OM169" s="27"/>
      <c r="ON169" s="27"/>
      <c r="OO169" s="27"/>
      <c r="OP169" s="27"/>
      <c r="OQ169" s="27"/>
      <c r="OR169" s="27"/>
      <c r="OS169" s="27"/>
      <c r="OT169" s="27"/>
      <c r="OU169" s="27"/>
      <c r="OV169" s="27"/>
      <c r="OW169" s="27"/>
      <c r="OX169" s="27"/>
      <c r="OY169" s="27"/>
      <c r="OZ169" s="27"/>
      <c r="PA169" s="27"/>
      <c r="PB169" s="27"/>
      <c r="PC169" s="27"/>
      <c r="PD169" s="27"/>
      <c r="PE169" s="27"/>
      <c r="PF169" s="27"/>
      <c r="PG169" s="27"/>
      <c r="PH169" s="27"/>
      <c r="PI169" s="27"/>
      <c r="PJ169" s="27"/>
      <c r="PK169" s="27"/>
      <c r="PL169" s="27"/>
      <c r="PM169" s="27"/>
      <c r="PN169" s="27"/>
      <c r="PO169" s="27"/>
      <c r="PP169" s="27"/>
      <c r="PQ169" s="27"/>
      <c r="PR169" s="27"/>
      <c r="PS169" s="27"/>
      <c r="PT169" s="27"/>
      <c r="PU169" s="27"/>
      <c r="PV169" s="27"/>
      <c r="PW169" s="27"/>
      <c r="PX169" s="27"/>
      <c r="PY169" s="27"/>
      <c r="PZ169" s="27"/>
      <c r="QA169" s="27"/>
      <c r="QB169" s="27"/>
      <c r="QC169" s="27"/>
      <c r="QD169" s="27"/>
      <c r="QE169" s="27"/>
      <c r="QF169" s="27"/>
      <c r="QG169" s="27"/>
      <c r="QH169" s="27"/>
      <c r="QI169" s="27"/>
      <c r="QJ169" s="27"/>
      <c r="QK169" s="27"/>
      <c r="QL169" s="27"/>
      <c r="QM169" s="27"/>
      <c r="QN169" s="27"/>
      <c r="QO169" s="27"/>
      <c r="QP169" s="27"/>
      <c r="QQ169" s="27"/>
      <c r="QR169" s="27"/>
      <c r="QS169" s="27"/>
      <c r="QT169" s="27"/>
      <c r="QU169" s="27"/>
      <c r="QV169" s="27"/>
      <c r="QW169" s="27"/>
      <c r="QX169" s="27"/>
      <c r="QY169" s="27"/>
      <c r="QZ169" s="27"/>
      <c r="RA169" s="27"/>
      <c r="RB169" s="27"/>
      <c r="RC169" s="27"/>
      <c r="RD169" s="27"/>
      <c r="RE169" s="27"/>
      <c r="RF169" s="27"/>
      <c r="RG169" s="27"/>
      <c r="RH169" s="27"/>
      <c r="RI169" s="27"/>
      <c r="RJ169" s="27"/>
      <c r="RK169" s="27"/>
      <c r="RL169" s="27"/>
      <c r="RM169" s="27"/>
      <c r="RN169" s="27"/>
      <c r="RO169" s="27"/>
      <c r="RP169" s="27"/>
      <c r="RQ169" s="27"/>
      <c r="RR169" s="27"/>
      <c r="RS169" s="27"/>
      <c r="RT169" s="27"/>
      <c r="RU169" s="27"/>
      <c r="RV169" s="27"/>
      <c r="RW169" s="27"/>
      <c r="RX169" s="27"/>
      <c r="RY169" s="27"/>
      <c r="RZ169" s="27"/>
      <c r="SA169" s="27"/>
      <c r="SB169" s="27"/>
      <c r="SC169" s="27"/>
      <c r="SD169" s="27"/>
      <c r="SE169" s="27"/>
      <c r="SF169" s="27"/>
      <c r="SG169" s="27"/>
      <c r="SH169" s="27"/>
      <c r="SI169" s="27"/>
      <c r="SJ169" s="27"/>
      <c r="SK169" s="27"/>
      <c r="SL169" s="27"/>
      <c r="SM169" s="27"/>
      <c r="SN169" s="27"/>
    </row>
    <row r="170" spans="1:508" s="20" customFormat="1" ht="47.25" x14ac:dyDescent="0.25">
      <c r="A170" s="54" t="s">
        <v>371</v>
      </c>
      <c r="B170" s="85">
        <v>7361</v>
      </c>
      <c r="C170" s="85" t="s">
        <v>81</v>
      </c>
      <c r="D170" s="79" t="s">
        <v>370</v>
      </c>
      <c r="E170" s="203"/>
      <c r="F170" s="83"/>
      <c r="G170" s="83"/>
      <c r="H170" s="203"/>
      <c r="I170" s="203"/>
      <c r="J170" s="203"/>
      <c r="K170" s="196"/>
      <c r="L170" s="203">
        <f t="shared" si="60"/>
        <v>107164</v>
      </c>
      <c r="M170" s="83">
        <v>107164</v>
      </c>
      <c r="N170" s="83"/>
      <c r="O170" s="83"/>
      <c r="P170" s="83"/>
      <c r="Q170" s="83">
        <v>107164</v>
      </c>
      <c r="R170" s="216">
        <f t="shared" si="61"/>
        <v>0</v>
      </c>
      <c r="S170" s="216"/>
      <c r="T170" s="216"/>
      <c r="U170" s="216"/>
      <c r="V170" s="216"/>
      <c r="W170" s="216"/>
      <c r="X170" s="168">
        <f t="shared" si="62"/>
        <v>0</v>
      </c>
      <c r="Y170" s="216">
        <f t="shared" si="56"/>
        <v>0</v>
      </c>
      <c r="Z170" s="23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  <c r="IV170" s="21"/>
      <c r="IW170" s="21"/>
      <c r="IX170" s="21"/>
      <c r="IY170" s="21"/>
      <c r="IZ170" s="21"/>
      <c r="JA170" s="21"/>
      <c r="JB170" s="21"/>
      <c r="JC170" s="21"/>
      <c r="JD170" s="21"/>
      <c r="JE170" s="21"/>
      <c r="JF170" s="21"/>
      <c r="JG170" s="21"/>
      <c r="JH170" s="21"/>
      <c r="JI170" s="21"/>
      <c r="JJ170" s="21"/>
      <c r="JK170" s="21"/>
      <c r="JL170" s="21"/>
      <c r="JM170" s="21"/>
      <c r="JN170" s="21"/>
      <c r="JO170" s="21"/>
      <c r="JP170" s="21"/>
      <c r="JQ170" s="21"/>
      <c r="JR170" s="21"/>
      <c r="JS170" s="21"/>
      <c r="JT170" s="21"/>
      <c r="JU170" s="21"/>
      <c r="JV170" s="21"/>
      <c r="JW170" s="21"/>
      <c r="JX170" s="21"/>
      <c r="JY170" s="21"/>
      <c r="JZ170" s="21"/>
      <c r="KA170" s="21"/>
      <c r="KB170" s="21"/>
      <c r="KC170" s="21"/>
      <c r="KD170" s="21"/>
      <c r="KE170" s="21"/>
      <c r="KF170" s="21"/>
      <c r="KG170" s="21"/>
      <c r="KH170" s="21"/>
      <c r="KI170" s="21"/>
      <c r="KJ170" s="21"/>
      <c r="KK170" s="21"/>
      <c r="KL170" s="21"/>
      <c r="KM170" s="21"/>
      <c r="KN170" s="21"/>
      <c r="KO170" s="21"/>
      <c r="KP170" s="21"/>
      <c r="KQ170" s="21"/>
      <c r="KR170" s="21"/>
      <c r="KS170" s="21"/>
      <c r="KT170" s="21"/>
      <c r="KU170" s="21"/>
      <c r="KV170" s="21"/>
      <c r="KW170" s="21"/>
      <c r="KX170" s="21"/>
      <c r="KY170" s="21"/>
      <c r="KZ170" s="21"/>
      <c r="LA170" s="21"/>
      <c r="LB170" s="21"/>
      <c r="LC170" s="21"/>
      <c r="LD170" s="21"/>
      <c r="LE170" s="21"/>
      <c r="LF170" s="21"/>
      <c r="LG170" s="21"/>
      <c r="LH170" s="21"/>
      <c r="LI170" s="21"/>
      <c r="LJ170" s="21"/>
      <c r="LK170" s="21"/>
      <c r="LL170" s="21"/>
      <c r="LM170" s="21"/>
      <c r="LN170" s="21"/>
      <c r="LO170" s="21"/>
      <c r="LP170" s="21"/>
      <c r="LQ170" s="21"/>
      <c r="LR170" s="21"/>
      <c r="LS170" s="21"/>
      <c r="LT170" s="21"/>
      <c r="LU170" s="21"/>
      <c r="LV170" s="21"/>
      <c r="LW170" s="21"/>
      <c r="LX170" s="21"/>
      <c r="LY170" s="21"/>
      <c r="LZ170" s="21"/>
      <c r="MA170" s="21"/>
      <c r="MB170" s="21"/>
      <c r="MC170" s="21"/>
      <c r="MD170" s="21"/>
      <c r="ME170" s="21"/>
      <c r="MF170" s="21"/>
      <c r="MG170" s="21"/>
      <c r="MH170" s="21"/>
      <c r="MI170" s="21"/>
      <c r="MJ170" s="21"/>
      <c r="MK170" s="21"/>
      <c r="ML170" s="21"/>
      <c r="MM170" s="21"/>
      <c r="MN170" s="21"/>
      <c r="MO170" s="21"/>
      <c r="MP170" s="21"/>
      <c r="MQ170" s="21"/>
      <c r="MR170" s="21"/>
      <c r="MS170" s="21"/>
      <c r="MT170" s="21"/>
      <c r="MU170" s="21"/>
      <c r="MV170" s="21"/>
      <c r="MW170" s="21"/>
      <c r="MX170" s="21"/>
      <c r="MY170" s="21"/>
      <c r="MZ170" s="21"/>
      <c r="NA170" s="21"/>
      <c r="NB170" s="21"/>
      <c r="NC170" s="21"/>
      <c r="ND170" s="21"/>
      <c r="NE170" s="21"/>
      <c r="NF170" s="21"/>
      <c r="NG170" s="21"/>
      <c r="NH170" s="21"/>
      <c r="NI170" s="21"/>
      <c r="NJ170" s="21"/>
      <c r="NK170" s="21"/>
      <c r="NL170" s="21"/>
      <c r="NM170" s="21"/>
      <c r="NN170" s="21"/>
      <c r="NO170" s="21"/>
      <c r="NP170" s="21"/>
      <c r="NQ170" s="21"/>
      <c r="NR170" s="21"/>
      <c r="NS170" s="21"/>
      <c r="NT170" s="21"/>
      <c r="NU170" s="21"/>
      <c r="NV170" s="21"/>
      <c r="NW170" s="21"/>
      <c r="NX170" s="21"/>
      <c r="NY170" s="21"/>
      <c r="NZ170" s="21"/>
      <c r="OA170" s="21"/>
      <c r="OB170" s="21"/>
      <c r="OC170" s="21"/>
      <c r="OD170" s="21"/>
      <c r="OE170" s="21"/>
      <c r="OF170" s="21"/>
      <c r="OG170" s="21"/>
      <c r="OH170" s="21"/>
      <c r="OI170" s="21"/>
      <c r="OJ170" s="21"/>
      <c r="OK170" s="21"/>
      <c r="OL170" s="21"/>
      <c r="OM170" s="21"/>
      <c r="ON170" s="21"/>
      <c r="OO170" s="21"/>
      <c r="OP170" s="21"/>
      <c r="OQ170" s="21"/>
      <c r="OR170" s="21"/>
      <c r="OS170" s="21"/>
      <c r="OT170" s="21"/>
      <c r="OU170" s="21"/>
      <c r="OV170" s="21"/>
      <c r="OW170" s="21"/>
      <c r="OX170" s="21"/>
      <c r="OY170" s="21"/>
      <c r="OZ170" s="21"/>
      <c r="PA170" s="21"/>
      <c r="PB170" s="21"/>
      <c r="PC170" s="21"/>
      <c r="PD170" s="21"/>
      <c r="PE170" s="21"/>
      <c r="PF170" s="21"/>
      <c r="PG170" s="21"/>
      <c r="PH170" s="21"/>
      <c r="PI170" s="21"/>
      <c r="PJ170" s="21"/>
      <c r="PK170" s="21"/>
      <c r="PL170" s="21"/>
      <c r="PM170" s="21"/>
      <c r="PN170" s="21"/>
      <c r="PO170" s="21"/>
      <c r="PP170" s="21"/>
      <c r="PQ170" s="21"/>
      <c r="PR170" s="21"/>
      <c r="PS170" s="21"/>
      <c r="PT170" s="21"/>
      <c r="PU170" s="21"/>
      <c r="PV170" s="21"/>
      <c r="PW170" s="21"/>
      <c r="PX170" s="21"/>
      <c r="PY170" s="21"/>
      <c r="PZ170" s="21"/>
      <c r="QA170" s="21"/>
      <c r="QB170" s="21"/>
      <c r="QC170" s="21"/>
      <c r="QD170" s="21"/>
      <c r="QE170" s="21"/>
      <c r="QF170" s="21"/>
      <c r="QG170" s="21"/>
      <c r="QH170" s="21"/>
      <c r="QI170" s="21"/>
      <c r="QJ170" s="21"/>
      <c r="QK170" s="21"/>
      <c r="QL170" s="21"/>
      <c r="QM170" s="21"/>
      <c r="QN170" s="21"/>
      <c r="QO170" s="21"/>
      <c r="QP170" s="21"/>
      <c r="QQ170" s="21"/>
      <c r="QR170" s="21"/>
      <c r="QS170" s="21"/>
      <c r="QT170" s="21"/>
      <c r="QU170" s="21"/>
      <c r="QV170" s="21"/>
      <c r="QW170" s="21"/>
      <c r="QX170" s="21"/>
      <c r="QY170" s="21"/>
      <c r="QZ170" s="21"/>
      <c r="RA170" s="21"/>
      <c r="RB170" s="21"/>
      <c r="RC170" s="21"/>
      <c r="RD170" s="21"/>
      <c r="RE170" s="21"/>
      <c r="RF170" s="21"/>
      <c r="RG170" s="21"/>
      <c r="RH170" s="21"/>
      <c r="RI170" s="21"/>
      <c r="RJ170" s="21"/>
      <c r="RK170" s="21"/>
      <c r="RL170" s="21"/>
      <c r="RM170" s="21"/>
      <c r="RN170" s="21"/>
      <c r="RO170" s="21"/>
      <c r="RP170" s="21"/>
      <c r="RQ170" s="21"/>
      <c r="RR170" s="21"/>
      <c r="RS170" s="21"/>
      <c r="RT170" s="21"/>
      <c r="RU170" s="21"/>
      <c r="RV170" s="21"/>
      <c r="RW170" s="21"/>
      <c r="RX170" s="21"/>
      <c r="RY170" s="21"/>
      <c r="RZ170" s="21"/>
      <c r="SA170" s="21"/>
      <c r="SB170" s="21"/>
      <c r="SC170" s="21"/>
      <c r="SD170" s="21"/>
      <c r="SE170" s="21"/>
      <c r="SF170" s="21"/>
      <c r="SG170" s="21"/>
      <c r="SH170" s="21"/>
      <c r="SI170" s="21"/>
      <c r="SJ170" s="21"/>
      <c r="SK170" s="21"/>
      <c r="SL170" s="21"/>
      <c r="SM170" s="21"/>
      <c r="SN170" s="21"/>
    </row>
    <row r="171" spans="1:508" s="20" customFormat="1" ht="63" hidden="1" customHeight="1" x14ac:dyDescent="0.25">
      <c r="A171" s="54" t="s">
        <v>420</v>
      </c>
      <c r="B171" s="85">
        <v>7363</v>
      </c>
      <c r="C171" s="85" t="s">
        <v>81</v>
      </c>
      <c r="D171" s="11" t="s">
        <v>395</v>
      </c>
      <c r="E171" s="203"/>
      <c r="F171" s="83"/>
      <c r="G171" s="83"/>
      <c r="H171" s="203"/>
      <c r="I171" s="203"/>
      <c r="J171" s="203"/>
      <c r="K171" s="196" t="e">
        <f t="shared" si="59"/>
        <v>#DIV/0!</v>
      </c>
      <c r="L171" s="203">
        <f t="shared" si="60"/>
        <v>0</v>
      </c>
      <c r="M171" s="83"/>
      <c r="N171" s="83"/>
      <c r="O171" s="83"/>
      <c r="P171" s="83"/>
      <c r="Q171" s="83"/>
      <c r="R171" s="216">
        <f t="shared" si="61"/>
        <v>0</v>
      </c>
      <c r="S171" s="216"/>
      <c r="T171" s="216"/>
      <c r="U171" s="216"/>
      <c r="V171" s="216"/>
      <c r="W171" s="216"/>
      <c r="X171" s="168" t="e">
        <f t="shared" si="62"/>
        <v>#DIV/0!</v>
      </c>
      <c r="Y171" s="216">
        <f t="shared" si="56"/>
        <v>0</v>
      </c>
      <c r="Z171" s="23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  <c r="IV171" s="21"/>
      <c r="IW171" s="21"/>
      <c r="IX171" s="21"/>
      <c r="IY171" s="21"/>
      <c r="IZ171" s="21"/>
      <c r="JA171" s="21"/>
      <c r="JB171" s="21"/>
      <c r="JC171" s="21"/>
      <c r="JD171" s="21"/>
      <c r="JE171" s="21"/>
      <c r="JF171" s="21"/>
      <c r="JG171" s="21"/>
      <c r="JH171" s="21"/>
      <c r="JI171" s="21"/>
      <c r="JJ171" s="21"/>
      <c r="JK171" s="21"/>
      <c r="JL171" s="21"/>
      <c r="JM171" s="21"/>
      <c r="JN171" s="21"/>
      <c r="JO171" s="21"/>
      <c r="JP171" s="21"/>
      <c r="JQ171" s="21"/>
      <c r="JR171" s="21"/>
      <c r="JS171" s="21"/>
      <c r="JT171" s="21"/>
      <c r="JU171" s="21"/>
      <c r="JV171" s="21"/>
      <c r="JW171" s="21"/>
      <c r="JX171" s="21"/>
      <c r="JY171" s="21"/>
      <c r="JZ171" s="21"/>
      <c r="KA171" s="21"/>
      <c r="KB171" s="21"/>
      <c r="KC171" s="21"/>
      <c r="KD171" s="21"/>
      <c r="KE171" s="21"/>
      <c r="KF171" s="21"/>
      <c r="KG171" s="21"/>
      <c r="KH171" s="21"/>
      <c r="KI171" s="21"/>
      <c r="KJ171" s="21"/>
      <c r="KK171" s="21"/>
      <c r="KL171" s="21"/>
      <c r="KM171" s="21"/>
      <c r="KN171" s="21"/>
      <c r="KO171" s="21"/>
      <c r="KP171" s="21"/>
      <c r="KQ171" s="21"/>
      <c r="KR171" s="21"/>
      <c r="KS171" s="21"/>
      <c r="KT171" s="21"/>
      <c r="KU171" s="21"/>
      <c r="KV171" s="21"/>
      <c r="KW171" s="21"/>
      <c r="KX171" s="21"/>
      <c r="KY171" s="21"/>
      <c r="KZ171" s="21"/>
      <c r="LA171" s="21"/>
      <c r="LB171" s="21"/>
      <c r="LC171" s="21"/>
      <c r="LD171" s="21"/>
      <c r="LE171" s="21"/>
      <c r="LF171" s="21"/>
      <c r="LG171" s="21"/>
      <c r="LH171" s="21"/>
      <c r="LI171" s="21"/>
      <c r="LJ171" s="21"/>
      <c r="LK171" s="21"/>
      <c r="LL171" s="21"/>
      <c r="LM171" s="21"/>
      <c r="LN171" s="21"/>
      <c r="LO171" s="21"/>
      <c r="LP171" s="21"/>
      <c r="LQ171" s="21"/>
      <c r="LR171" s="21"/>
      <c r="LS171" s="21"/>
      <c r="LT171" s="21"/>
      <c r="LU171" s="21"/>
      <c r="LV171" s="21"/>
      <c r="LW171" s="21"/>
      <c r="LX171" s="21"/>
      <c r="LY171" s="21"/>
      <c r="LZ171" s="21"/>
      <c r="MA171" s="21"/>
      <c r="MB171" s="21"/>
      <c r="MC171" s="21"/>
      <c r="MD171" s="21"/>
      <c r="ME171" s="21"/>
      <c r="MF171" s="21"/>
      <c r="MG171" s="21"/>
      <c r="MH171" s="21"/>
      <c r="MI171" s="21"/>
      <c r="MJ171" s="21"/>
      <c r="MK171" s="21"/>
      <c r="ML171" s="21"/>
      <c r="MM171" s="21"/>
      <c r="MN171" s="21"/>
      <c r="MO171" s="21"/>
      <c r="MP171" s="21"/>
      <c r="MQ171" s="21"/>
      <c r="MR171" s="21"/>
      <c r="MS171" s="21"/>
      <c r="MT171" s="21"/>
      <c r="MU171" s="21"/>
      <c r="MV171" s="21"/>
      <c r="MW171" s="21"/>
      <c r="MX171" s="21"/>
      <c r="MY171" s="21"/>
      <c r="MZ171" s="21"/>
      <c r="NA171" s="21"/>
      <c r="NB171" s="21"/>
      <c r="NC171" s="21"/>
      <c r="ND171" s="21"/>
      <c r="NE171" s="21"/>
      <c r="NF171" s="21"/>
      <c r="NG171" s="21"/>
      <c r="NH171" s="21"/>
      <c r="NI171" s="21"/>
      <c r="NJ171" s="21"/>
      <c r="NK171" s="21"/>
      <c r="NL171" s="21"/>
      <c r="NM171" s="21"/>
      <c r="NN171" s="21"/>
      <c r="NO171" s="21"/>
      <c r="NP171" s="21"/>
      <c r="NQ171" s="21"/>
      <c r="NR171" s="21"/>
      <c r="NS171" s="21"/>
      <c r="NT171" s="21"/>
      <c r="NU171" s="21"/>
      <c r="NV171" s="21"/>
      <c r="NW171" s="21"/>
      <c r="NX171" s="21"/>
      <c r="NY171" s="21"/>
      <c r="NZ171" s="21"/>
      <c r="OA171" s="21"/>
      <c r="OB171" s="21"/>
      <c r="OC171" s="21"/>
      <c r="OD171" s="21"/>
      <c r="OE171" s="21"/>
      <c r="OF171" s="21"/>
      <c r="OG171" s="21"/>
      <c r="OH171" s="21"/>
      <c r="OI171" s="21"/>
      <c r="OJ171" s="21"/>
      <c r="OK171" s="21"/>
      <c r="OL171" s="21"/>
      <c r="OM171" s="21"/>
      <c r="ON171" s="21"/>
      <c r="OO171" s="21"/>
      <c r="OP171" s="21"/>
      <c r="OQ171" s="21"/>
      <c r="OR171" s="21"/>
      <c r="OS171" s="21"/>
      <c r="OT171" s="21"/>
      <c r="OU171" s="21"/>
      <c r="OV171" s="21"/>
      <c r="OW171" s="21"/>
      <c r="OX171" s="21"/>
      <c r="OY171" s="21"/>
      <c r="OZ171" s="21"/>
      <c r="PA171" s="21"/>
      <c r="PB171" s="21"/>
      <c r="PC171" s="21"/>
      <c r="PD171" s="21"/>
      <c r="PE171" s="21"/>
      <c r="PF171" s="21"/>
      <c r="PG171" s="21"/>
      <c r="PH171" s="21"/>
      <c r="PI171" s="21"/>
      <c r="PJ171" s="21"/>
      <c r="PK171" s="21"/>
      <c r="PL171" s="21"/>
      <c r="PM171" s="21"/>
      <c r="PN171" s="21"/>
      <c r="PO171" s="21"/>
      <c r="PP171" s="21"/>
      <c r="PQ171" s="21"/>
      <c r="PR171" s="21"/>
      <c r="PS171" s="21"/>
      <c r="PT171" s="21"/>
      <c r="PU171" s="21"/>
      <c r="PV171" s="21"/>
      <c r="PW171" s="21"/>
      <c r="PX171" s="21"/>
      <c r="PY171" s="21"/>
      <c r="PZ171" s="21"/>
      <c r="QA171" s="21"/>
      <c r="QB171" s="21"/>
      <c r="QC171" s="21"/>
      <c r="QD171" s="21"/>
      <c r="QE171" s="21"/>
      <c r="QF171" s="21"/>
      <c r="QG171" s="21"/>
      <c r="QH171" s="21"/>
      <c r="QI171" s="21"/>
      <c r="QJ171" s="21"/>
      <c r="QK171" s="21"/>
      <c r="QL171" s="21"/>
      <c r="QM171" s="21"/>
      <c r="QN171" s="21"/>
      <c r="QO171" s="21"/>
      <c r="QP171" s="21"/>
      <c r="QQ171" s="21"/>
      <c r="QR171" s="21"/>
      <c r="QS171" s="21"/>
      <c r="QT171" s="21"/>
      <c r="QU171" s="21"/>
      <c r="QV171" s="21"/>
      <c r="QW171" s="21"/>
      <c r="QX171" s="21"/>
      <c r="QY171" s="21"/>
      <c r="QZ171" s="21"/>
      <c r="RA171" s="21"/>
      <c r="RB171" s="21"/>
      <c r="RC171" s="21"/>
      <c r="RD171" s="21"/>
      <c r="RE171" s="21"/>
      <c r="RF171" s="21"/>
      <c r="RG171" s="21"/>
      <c r="RH171" s="21"/>
      <c r="RI171" s="21"/>
      <c r="RJ171" s="21"/>
      <c r="RK171" s="21"/>
      <c r="RL171" s="21"/>
      <c r="RM171" s="21"/>
      <c r="RN171" s="21"/>
      <c r="RO171" s="21"/>
      <c r="RP171" s="21"/>
      <c r="RQ171" s="21"/>
      <c r="RR171" s="21"/>
      <c r="RS171" s="21"/>
      <c r="RT171" s="21"/>
      <c r="RU171" s="21"/>
      <c r="RV171" s="21"/>
      <c r="RW171" s="21"/>
      <c r="RX171" s="21"/>
      <c r="RY171" s="21"/>
      <c r="RZ171" s="21"/>
      <c r="SA171" s="21"/>
      <c r="SB171" s="21"/>
      <c r="SC171" s="21"/>
      <c r="SD171" s="21"/>
      <c r="SE171" s="21"/>
      <c r="SF171" s="21"/>
      <c r="SG171" s="21"/>
      <c r="SH171" s="21"/>
      <c r="SI171" s="21"/>
      <c r="SJ171" s="21"/>
      <c r="SK171" s="21"/>
      <c r="SL171" s="21"/>
      <c r="SM171" s="21"/>
      <c r="SN171" s="21"/>
    </row>
    <row r="172" spans="1:508" s="22" customFormat="1" ht="63" hidden="1" customHeight="1" x14ac:dyDescent="0.25">
      <c r="A172" s="69"/>
      <c r="B172" s="87"/>
      <c r="C172" s="87"/>
      <c r="D172" s="123" t="s">
        <v>385</v>
      </c>
      <c r="E172" s="204"/>
      <c r="F172" s="84"/>
      <c r="G172" s="84"/>
      <c r="H172" s="204"/>
      <c r="I172" s="204"/>
      <c r="J172" s="204"/>
      <c r="K172" s="196" t="e">
        <f t="shared" si="59"/>
        <v>#DIV/0!</v>
      </c>
      <c r="L172" s="204">
        <f t="shared" si="60"/>
        <v>0</v>
      </c>
      <c r="M172" s="84"/>
      <c r="N172" s="84"/>
      <c r="O172" s="84"/>
      <c r="P172" s="84"/>
      <c r="Q172" s="84"/>
      <c r="R172" s="218">
        <f t="shared" si="61"/>
        <v>0</v>
      </c>
      <c r="S172" s="218"/>
      <c r="T172" s="218"/>
      <c r="U172" s="218"/>
      <c r="V172" s="218"/>
      <c r="W172" s="218"/>
      <c r="X172" s="168" t="e">
        <f t="shared" si="62"/>
        <v>#DIV/0!</v>
      </c>
      <c r="Y172" s="218">
        <f t="shared" si="56"/>
        <v>0</v>
      </c>
      <c r="Z172" s="231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  <c r="IO172" s="27"/>
      <c r="IP172" s="27"/>
      <c r="IQ172" s="27"/>
      <c r="IR172" s="27"/>
      <c r="IS172" s="27"/>
      <c r="IT172" s="27"/>
      <c r="IU172" s="27"/>
      <c r="IV172" s="27"/>
      <c r="IW172" s="27"/>
      <c r="IX172" s="27"/>
      <c r="IY172" s="27"/>
      <c r="IZ172" s="27"/>
      <c r="JA172" s="27"/>
      <c r="JB172" s="27"/>
      <c r="JC172" s="27"/>
      <c r="JD172" s="27"/>
      <c r="JE172" s="27"/>
      <c r="JF172" s="27"/>
      <c r="JG172" s="27"/>
      <c r="JH172" s="27"/>
      <c r="JI172" s="27"/>
      <c r="JJ172" s="27"/>
      <c r="JK172" s="27"/>
      <c r="JL172" s="27"/>
      <c r="JM172" s="27"/>
      <c r="JN172" s="27"/>
      <c r="JO172" s="27"/>
      <c r="JP172" s="27"/>
      <c r="JQ172" s="27"/>
      <c r="JR172" s="27"/>
      <c r="JS172" s="27"/>
      <c r="JT172" s="27"/>
      <c r="JU172" s="27"/>
      <c r="JV172" s="27"/>
      <c r="JW172" s="27"/>
      <c r="JX172" s="27"/>
      <c r="JY172" s="27"/>
      <c r="JZ172" s="27"/>
      <c r="KA172" s="27"/>
      <c r="KB172" s="27"/>
      <c r="KC172" s="27"/>
      <c r="KD172" s="27"/>
      <c r="KE172" s="27"/>
      <c r="KF172" s="27"/>
      <c r="KG172" s="27"/>
      <c r="KH172" s="27"/>
      <c r="KI172" s="27"/>
      <c r="KJ172" s="27"/>
      <c r="KK172" s="27"/>
      <c r="KL172" s="27"/>
      <c r="KM172" s="27"/>
      <c r="KN172" s="27"/>
      <c r="KO172" s="27"/>
      <c r="KP172" s="27"/>
      <c r="KQ172" s="27"/>
      <c r="KR172" s="27"/>
      <c r="KS172" s="27"/>
      <c r="KT172" s="27"/>
      <c r="KU172" s="27"/>
      <c r="KV172" s="27"/>
      <c r="KW172" s="27"/>
      <c r="KX172" s="27"/>
      <c r="KY172" s="27"/>
      <c r="KZ172" s="27"/>
      <c r="LA172" s="27"/>
      <c r="LB172" s="27"/>
      <c r="LC172" s="27"/>
      <c r="LD172" s="27"/>
      <c r="LE172" s="27"/>
      <c r="LF172" s="27"/>
      <c r="LG172" s="27"/>
      <c r="LH172" s="27"/>
      <c r="LI172" s="27"/>
      <c r="LJ172" s="27"/>
      <c r="LK172" s="27"/>
      <c r="LL172" s="27"/>
      <c r="LM172" s="27"/>
      <c r="LN172" s="27"/>
      <c r="LO172" s="27"/>
      <c r="LP172" s="27"/>
      <c r="LQ172" s="27"/>
      <c r="LR172" s="27"/>
      <c r="LS172" s="27"/>
      <c r="LT172" s="27"/>
      <c r="LU172" s="27"/>
      <c r="LV172" s="27"/>
      <c r="LW172" s="27"/>
      <c r="LX172" s="27"/>
      <c r="LY172" s="27"/>
      <c r="LZ172" s="27"/>
      <c r="MA172" s="27"/>
      <c r="MB172" s="27"/>
      <c r="MC172" s="27"/>
      <c r="MD172" s="27"/>
      <c r="ME172" s="27"/>
      <c r="MF172" s="27"/>
      <c r="MG172" s="27"/>
      <c r="MH172" s="27"/>
      <c r="MI172" s="27"/>
      <c r="MJ172" s="27"/>
      <c r="MK172" s="27"/>
      <c r="ML172" s="27"/>
      <c r="MM172" s="27"/>
      <c r="MN172" s="27"/>
      <c r="MO172" s="27"/>
      <c r="MP172" s="27"/>
      <c r="MQ172" s="27"/>
      <c r="MR172" s="27"/>
      <c r="MS172" s="27"/>
      <c r="MT172" s="27"/>
      <c r="MU172" s="27"/>
      <c r="MV172" s="27"/>
      <c r="MW172" s="27"/>
      <c r="MX172" s="27"/>
      <c r="MY172" s="27"/>
      <c r="MZ172" s="27"/>
      <c r="NA172" s="27"/>
      <c r="NB172" s="27"/>
      <c r="NC172" s="27"/>
      <c r="ND172" s="27"/>
      <c r="NE172" s="27"/>
      <c r="NF172" s="27"/>
      <c r="NG172" s="27"/>
      <c r="NH172" s="27"/>
      <c r="NI172" s="27"/>
      <c r="NJ172" s="27"/>
      <c r="NK172" s="27"/>
      <c r="NL172" s="27"/>
      <c r="NM172" s="27"/>
      <c r="NN172" s="27"/>
      <c r="NO172" s="27"/>
      <c r="NP172" s="27"/>
      <c r="NQ172" s="27"/>
      <c r="NR172" s="27"/>
      <c r="NS172" s="27"/>
      <c r="NT172" s="27"/>
      <c r="NU172" s="27"/>
      <c r="NV172" s="27"/>
      <c r="NW172" s="27"/>
      <c r="NX172" s="27"/>
      <c r="NY172" s="27"/>
      <c r="NZ172" s="27"/>
      <c r="OA172" s="27"/>
      <c r="OB172" s="27"/>
      <c r="OC172" s="27"/>
      <c r="OD172" s="27"/>
      <c r="OE172" s="27"/>
      <c r="OF172" s="27"/>
      <c r="OG172" s="27"/>
      <c r="OH172" s="27"/>
      <c r="OI172" s="27"/>
      <c r="OJ172" s="27"/>
      <c r="OK172" s="27"/>
      <c r="OL172" s="27"/>
      <c r="OM172" s="27"/>
      <c r="ON172" s="27"/>
      <c r="OO172" s="27"/>
      <c r="OP172" s="27"/>
      <c r="OQ172" s="27"/>
      <c r="OR172" s="27"/>
      <c r="OS172" s="27"/>
      <c r="OT172" s="27"/>
      <c r="OU172" s="27"/>
      <c r="OV172" s="27"/>
      <c r="OW172" s="27"/>
      <c r="OX172" s="27"/>
      <c r="OY172" s="27"/>
      <c r="OZ172" s="27"/>
      <c r="PA172" s="27"/>
      <c r="PB172" s="27"/>
      <c r="PC172" s="27"/>
      <c r="PD172" s="27"/>
      <c r="PE172" s="27"/>
      <c r="PF172" s="27"/>
      <c r="PG172" s="27"/>
      <c r="PH172" s="27"/>
      <c r="PI172" s="27"/>
      <c r="PJ172" s="27"/>
      <c r="PK172" s="27"/>
      <c r="PL172" s="27"/>
      <c r="PM172" s="27"/>
      <c r="PN172" s="27"/>
      <c r="PO172" s="27"/>
      <c r="PP172" s="27"/>
      <c r="PQ172" s="27"/>
      <c r="PR172" s="27"/>
      <c r="PS172" s="27"/>
      <c r="PT172" s="27"/>
      <c r="PU172" s="27"/>
      <c r="PV172" s="27"/>
      <c r="PW172" s="27"/>
      <c r="PX172" s="27"/>
      <c r="PY172" s="27"/>
      <c r="PZ172" s="27"/>
      <c r="QA172" s="27"/>
      <c r="QB172" s="27"/>
      <c r="QC172" s="27"/>
      <c r="QD172" s="27"/>
      <c r="QE172" s="27"/>
      <c r="QF172" s="27"/>
      <c r="QG172" s="27"/>
      <c r="QH172" s="27"/>
      <c r="QI172" s="27"/>
      <c r="QJ172" s="27"/>
      <c r="QK172" s="27"/>
      <c r="QL172" s="27"/>
      <c r="QM172" s="27"/>
      <c r="QN172" s="27"/>
      <c r="QO172" s="27"/>
      <c r="QP172" s="27"/>
      <c r="QQ172" s="27"/>
      <c r="QR172" s="27"/>
      <c r="QS172" s="27"/>
      <c r="QT172" s="27"/>
      <c r="QU172" s="27"/>
      <c r="QV172" s="27"/>
      <c r="QW172" s="27"/>
      <c r="QX172" s="27"/>
      <c r="QY172" s="27"/>
      <c r="QZ172" s="27"/>
      <c r="RA172" s="27"/>
      <c r="RB172" s="27"/>
      <c r="RC172" s="27"/>
      <c r="RD172" s="27"/>
      <c r="RE172" s="27"/>
      <c r="RF172" s="27"/>
      <c r="RG172" s="27"/>
      <c r="RH172" s="27"/>
      <c r="RI172" s="27"/>
      <c r="RJ172" s="27"/>
      <c r="RK172" s="27"/>
      <c r="RL172" s="27"/>
      <c r="RM172" s="27"/>
      <c r="RN172" s="27"/>
      <c r="RO172" s="27"/>
      <c r="RP172" s="27"/>
      <c r="RQ172" s="27"/>
      <c r="RR172" s="27"/>
      <c r="RS172" s="27"/>
      <c r="RT172" s="27"/>
      <c r="RU172" s="27"/>
      <c r="RV172" s="27"/>
      <c r="RW172" s="27"/>
      <c r="RX172" s="27"/>
      <c r="RY172" s="27"/>
      <c r="RZ172" s="27"/>
      <c r="SA172" s="27"/>
      <c r="SB172" s="27"/>
      <c r="SC172" s="27"/>
      <c r="SD172" s="27"/>
      <c r="SE172" s="27"/>
      <c r="SF172" s="27"/>
      <c r="SG172" s="27"/>
      <c r="SH172" s="27"/>
      <c r="SI172" s="27"/>
      <c r="SJ172" s="27"/>
      <c r="SK172" s="27"/>
      <c r="SL172" s="27"/>
      <c r="SM172" s="27"/>
      <c r="SN172" s="27"/>
    </row>
    <row r="173" spans="1:508" s="20" customFormat="1" ht="18.75" customHeight="1" x14ac:dyDescent="0.25">
      <c r="A173" s="54" t="s">
        <v>172</v>
      </c>
      <c r="B173" s="54" t="s">
        <v>2</v>
      </c>
      <c r="C173" s="54" t="s">
        <v>85</v>
      </c>
      <c r="D173" s="11" t="s">
        <v>419</v>
      </c>
      <c r="E173" s="203">
        <v>342700</v>
      </c>
      <c r="F173" s="83"/>
      <c r="G173" s="83"/>
      <c r="H173" s="203"/>
      <c r="I173" s="203"/>
      <c r="J173" s="203"/>
      <c r="K173" s="196">
        <f t="shared" si="59"/>
        <v>0</v>
      </c>
      <c r="L173" s="203">
        <f t="shared" si="60"/>
        <v>10824760</v>
      </c>
      <c r="M173" s="83">
        <v>10824760</v>
      </c>
      <c r="N173" s="83"/>
      <c r="O173" s="83"/>
      <c r="P173" s="83"/>
      <c r="Q173" s="83">
        <v>10824760</v>
      </c>
      <c r="R173" s="216">
        <f t="shared" si="61"/>
        <v>0</v>
      </c>
      <c r="S173" s="216"/>
      <c r="T173" s="216"/>
      <c r="U173" s="216"/>
      <c r="V173" s="216"/>
      <c r="W173" s="216"/>
      <c r="X173" s="168">
        <f t="shared" si="62"/>
        <v>0</v>
      </c>
      <c r="Y173" s="216">
        <f t="shared" si="56"/>
        <v>0</v>
      </c>
      <c r="Z173" s="23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  <c r="IV173" s="21"/>
      <c r="IW173" s="21"/>
      <c r="IX173" s="21"/>
      <c r="IY173" s="21"/>
      <c r="IZ173" s="21"/>
      <c r="JA173" s="21"/>
      <c r="JB173" s="21"/>
      <c r="JC173" s="21"/>
      <c r="JD173" s="21"/>
      <c r="JE173" s="21"/>
      <c r="JF173" s="21"/>
      <c r="JG173" s="21"/>
      <c r="JH173" s="21"/>
      <c r="JI173" s="21"/>
      <c r="JJ173" s="21"/>
      <c r="JK173" s="21"/>
      <c r="JL173" s="21"/>
      <c r="JM173" s="21"/>
      <c r="JN173" s="21"/>
      <c r="JO173" s="21"/>
      <c r="JP173" s="21"/>
      <c r="JQ173" s="21"/>
      <c r="JR173" s="21"/>
      <c r="JS173" s="21"/>
      <c r="JT173" s="21"/>
      <c r="JU173" s="21"/>
      <c r="JV173" s="21"/>
      <c r="JW173" s="21"/>
      <c r="JX173" s="21"/>
      <c r="JY173" s="21"/>
      <c r="JZ173" s="21"/>
      <c r="KA173" s="21"/>
      <c r="KB173" s="21"/>
      <c r="KC173" s="21"/>
      <c r="KD173" s="21"/>
      <c r="KE173" s="21"/>
      <c r="KF173" s="21"/>
      <c r="KG173" s="21"/>
      <c r="KH173" s="21"/>
      <c r="KI173" s="21"/>
      <c r="KJ173" s="21"/>
      <c r="KK173" s="21"/>
      <c r="KL173" s="21"/>
      <c r="KM173" s="21"/>
      <c r="KN173" s="21"/>
      <c r="KO173" s="21"/>
      <c r="KP173" s="21"/>
      <c r="KQ173" s="21"/>
      <c r="KR173" s="21"/>
      <c r="KS173" s="21"/>
      <c r="KT173" s="21"/>
      <c r="KU173" s="21"/>
      <c r="KV173" s="21"/>
      <c r="KW173" s="21"/>
      <c r="KX173" s="21"/>
      <c r="KY173" s="21"/>
      <c r="KZ173" s="21"/>
      <c r="LA173" s="21"/>
      <c r="LB173" s="21"/>
      <c r="LC173" s="21"/>
      <c r="LD173" s="21"/>
      <c r="LE173" s="21"/>
      <c r="LF173" s="21"/>
      <c r="LG173" s="21"/>
      <c r="LH173" s="21"/>
      <c r="LI173" s="21"/>
      <c r="LJ173" s="21"/>
      <c r="LK173" s="21"/>
      <c r="LL173" s="21"/>
      <c r="LM173" s="21"/>
      <c r="LN173" s="21"/>
      <c r="LO173" s="21"/>
      <c r="LP173" s="21"/>
      <c r="LQ173" s="21"/>
      <c r="LR173" s="21"/>
      <c r="LS173" s="21"/>
      <c r="LT173" s="21"/>
      <c r="LU173" s="21"/>
      <c r="LV173" s="21"/>
      <c r="LW173" s="21"/>
      <c r="LX173" s="21"/>
      <c r="LY173" s="21"/>
      <c r="LZ173" s="21"/>
      <c r="MA173" s="21"/>
      <c r="MB173" s="21"/>
      <c r="MC173" s="21"/>
      <c r="MD173" s="21"/>
      <c r="ME173" s="21"/>
      <c r="MF173" s="21"/>
      <c r="MG173" s="21"/>
      <c r="MH173" s="21"/>
      <c r="MI173" s="21"/>
      <c r="MJ173" s="21"/>
      <c r="MK173" s="21"/>
      <c r="ML173" s="21"/>
      <c r="MM173" s="21"/>
      <c r="MN173" s="21"/>
      <c r="MO173" s="21"/>
      <c r="MP173" s="21"/>
      <c r="MQ173" s="21"/>
      <c r="MR173" s="21"/>
      <c r="MS173" s="21"/>
      <c r="MT173" s="21"/>
      <c r="MU173" s="21"/>
      <c r="MV173" s="21"/>
      <c r="MW173" s="21"/>
      <c r="MX173" s="21"/>
      <c r="MY173" s="21"/>
      <c r="MZ173" s="21"/>
      <c r="NA173" s="21"/>
      <c r="NB173" s="21"/>
      <c r="NC173" s="21"/>
      <c r="ND173" s="21"/>
      <c r="NE173" s="21"/>
      <c r="NF173" s="21"/>
      <c r="NG173" s="21"/>
      <c r="NH173" s="21"/>
      <c r="NI173" s="21"/>
      <c r="NJ173" s="21"/>
      <c r="NK173" s="21"/>
      <c r="NL173" s="21"/>
      <c r="NM173" s="21"/>
      <c r="NN173" s="21"/>
      <c r="NO173" s="21"/>
      <c r="NP173" s="21"/>
      <c r="NQ173" s="21"/>
      <c r="NR173" s="21"/>
      <c r="NS173" s="21"/>
      <c r="NT173" s="21"/>
      <c r="NU173" s="21"/>
      <c r="NV173" s="21"/>
      <c r="NW173" s="21"/>
      <c r="NX173" s="21"/>
      <c r="NY173" s="21"/>
      <c r="NZ173" s="21"/>
      <c r="OA173" s="21"/>
      <c r="OB173" s="21"/>
      <c r="OC173" s="21"/>
      <c r="OD173" s="21"/>
      <c r="OE173" s="21"/>
      <c r="OF173" s="21"/>
      <c r="OG173" s="21"/>
      <c r="OH173" s="21"/>
      <c r="OI173" s="21"/>
      <c r="OJ173" s="21"/>
      <c r="OK173" s="21"/>
      <c r="OL173" s="21"/>
      <c r="OM173" s="21"/>
      <c r="ON173" s="21"/>
      <c r="OO173" s="21"/>
      <c r="OP173" s="21"/>
      <c r="OQ173" s="21"/>
      <c r="OR173" s="21"/>
      <c r="OS173" s="21"/>
      <c r="OT173" s="21"/>
      <c r="OU173" s="21"/>
      <c r="OV173" s="21"/>
      <c r="OW173" s="21"/>
      <c r="OX173" s="21"/>
      <c r="OY173" s="21"/>
      <c r="OZ173" s="21"/>
      <c r="PA173" s="21"/>
      <c r="PB173" s="21"/>
      <c r="PC173" s="21"/>
      <c r="PD173" s="21"/>
      <c r="PE173" s="21"/>
      <c r="PF173" s="21"/>
      <c r="PG173" s="21"/>
      <c r="PH173" s="21"/>
      <c r="PI173" s="21"/>
      <c r="PJ173" s="21"/>
      <c r="PK173" s="21"/>
      <c r="PL173" s="21"/>
      <c r="PM173" s="21"/>
      <c r="PN173" s="21"/>
      <c r="PO173" s="21"/>
      <c r="PP173" s="21"/>
      <c r="PQ173" s="21"/>
      <c r="PR173" s="21"/>
      <c r="PS173" s="21"/>
      <c r="PT173" s="21"/>
      <c r="PU173" s="21"/>
      <c r="PV173" s="21"/>
      <c r="PW173" s="21"/>
      <c r="PX173" s="21"/>
      <c r="PY173" s="21"/>
      <c r="PZ173" s="21"/>
      <c r="QA173" s="21"/>
      <c r="QB173" s="21"/>
      <c r="QC173" s="21"/>
      <c r="QD173" s="21"/>
      <c r="QE173" s="21"/>
      <c r="QF173" s="21"/>
      <c r="QG173" s="21"/>
      <c r="QH173" s="21"/>
      <c r="QI173" s="21"/>
      <c r="QJ173" s="21"/>
      <c r="QK173" s="21"/>
      <c r="QL173" s="21"/>
      <c r="QM173" s="21"/>
      <c r="QN173" s="21"/>
      <c r="QO173" s="21"/>
      <c r="QP173" s="21"/>
      <c r="QQ173" s="21"/>
      <c r="QR173" s="21"/>
      <c r="QS173" s="21"/>
      <c r="QT173" s="21"/>
      <c r="QU173" s="21"/>
      <c r="QV173" s="21"/>
      <c r="QW173" s="21"/>
      <c r="QX173" s="21"/>
      <c r="QY173" s="21"/>
      <c r="QZ173" s="21"/>
      <c r="RA173" s="21"/>
      <c r="RB173" s="21"/>
      <c r="RC173" s="21"/>
      <c r="RD173" s="21"/>
      <c r="RE173" s="21"/>
      <c r="RF173" s="21"/>
      <c r="RG173" s="21"/>
      <c r="RH173" s="21"/>
      <c r="RI173" s="21"/>
      <c r="RJ173" s="21"/>
      <c r="RK173" s="21"/>
      <c r="RL173" s="21"/>
      <c r="RM173" s="21"/>
      <c r="RN173" s="21"/>
      <c r="RO173" s="21"/>
      <c r="RP173" s="21"/>
      <c r="RQ173" s="21"/>
      <c r="RR173" s="21"/>
      <c r="RS173" s="21"/>
      <c r="RT173" s="21"/>
      <c r="RU173" s="21"/>
      <c r="RV173" s="21"/>
      <c r="RW173" s="21"/>
      <c r="RX173" s="21"/>
      <c r="RY173" s="21"/>
      <c r="RZ173" s="21"/>
      <c r="SA173" s="21"/>
      <c r="SB173" s="21"/>
      <c r="SC173" s="21"/>
      <c r="SD173" s="21"/>
      <c r="SE173" s="21"/>
      <c r="SF173" s="21"/>
      <c r="SG173" s="21"/>
      <c r="SH173" s="21"/>
      <c r="SI173" s="21"/>
      <c r="SJ173" s="21"/>
      <c r="SK173" s="21"/>
      <c r="SL173" s="21"/>
      <c r="SM173" s="21"/>
      <c r="SN173" s="21"/>
    </row>
    <row r="174" spans="1:508" s="22" customFormat="1" ht="15" hidden="1" customHeight="1" x14ac:dyDescent="0.25">
      <c r="A174" s="69"/>
      <c r="B174" s="69"/>
      <c r="C174" s="69"/>
      <c r="D174" s="75" t="s">
        <v>416</v>
      </c>
      <c r="E174" s="204"/>
      <c r="F174" s="84"/>
      <c r="G174" s="84"/>
      <c r="H174" s="204"/>
      <c r="I174" s="204"/>
      <c r="J174" s="204"/>
      <c r="K174" s="196" t="e">
        <f t="shared" si="59"/>
        <v>#DIV/0!</v>
      </c>
      <c r="L174" s="204">
        <f t="shared" si="60"/>
        <v>0</v>
      </c>
      <c r="M174" s="84"/>
      <c r="N174" s="84"/>
      <c r="O174" s="84"/>
      <c r="P174" s="84"/>
      <c r="Q174" s="84"/>
      <c r="R174" s="216">
        <f t="shared" si="61"/>
        <v>0</v>
      </c>
      <c r="S174" s="218"/>
      <c r="T174" s="218"/>
      <c r="U174" s="218"/>
      <c r="V174" s="218"/>
      <c r="W174" s="218"/>
      <c r="X174" s="168" t="e">
        <f t="shared" si="62"/>
        <v>#DIV/0!</v>
      </c>
      <c r="Y174" s="216">
        <f t="shared" si="56"/>
        <v>0</v>
      </c>
      <c r="Z174" s="231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  <c r="IT174" s="27"/>
      <c r="IU174" s="27"/>
      <c r="IV174" s="27"/>
      <c r="IW174" s="27"/>
      <c r="IX174" s="27"/>
      <c r="IY174" s="27"/>
      <c r="IZ174" s="27"/>
      <c r="JA174" s="27"/>
      <c r="JB174" s="27"/>
      <c r="JC174" s="27"/>
      <c r="JD174" s="27"/>
      <c r="JE174" s="27"/>
      <c r="JF174" s="27"/>
      <c r="JG174" s="27"/>
      <c r="JH174" s="27"/>
      <c r="JI174" s="27"/>
      <c r="JJ174" s="27"/>
      <c r="JK174" s="27"/>
      <c r="JL174" s="27"/>
      <c r="JM174" s="27"/>
      <c r="JN174" s="27"/>
      <c r="JO174" s="27"/>
      <c r="JP174" s="27"/>
      <c r="JQ174" s="27"/>
      <c r="JR174" s="27"/>
      <c r="JS174" s="27"/>
      <c r="JT174" s="27"/>
      <c r="JU174" s="27"/>
      <c r="JV174" s="27"/>
      <c r="JW174" s="27"/>
      <c r="JX174" s="27"/>
      <c r="JY174" s="27"/>
      <c r="JZ174" s="27"/>
      <c r="KA174" s="27"/>
      <c r="KB174" s="27"/>
      <c r="KC174" s="27"/>
      <c r="KD174" s="27"/>
      <c r="KE174" s="27"/>
      <c r="KF174" s="27"/>
      <c r="KG174" s="27"/>
      <c r="KH174" s="27"/>
      <c r="KI174" s="27"/>
      <c r="KJ174" s="27"/>
      <c r="KK174" s="27"/>
      <c r="KL174" s="27"/>
      <c r="KM174" s="27"/>
      <c r="KN174" s="27"/>
      <c r="KO174" s="27"/>
      <c r="KP174" s="27"/>
      <c r="KQ174" s="27"/>
      <c r="KR174" s="27"/>
      <c r="KS174" s="27"/>
      <c r="KT174" s="27"/>
      <c r="KU174" s="27"/>
      <c r="KV174" s="27"/>
      <c r="KW174" s="27"/>
      <c r="KX174" s="27"/>
      <c r="KY174" s="27"/>
      <c r="KZ174" s="27"/>
      <c r="LA174" s="27"/>
      <c r="LB174" s="27"/>
      <c r="LC174" s="27"/>
      <c r="LD174" s="27"/>
      <c r="LE174" s="27"/>
      <c r="LF174" s="27"/>
      <c r="LG174" s="27"/>
      <c r="LH174" s="27"/>
      <c r="LI174" s="27"/>
      <c r="LJ174" s="27"/>
      <c r="LK174" s="27"/>
      <c r="LL174" s="27"/>
      <c r="LM174" s="27"/>
      <c r="LN174" s="27"/>
      <c r="LO174" s="27"/>
      <c r="LP174" s="27"/>
      <c r="LQ174" s="27"/>
      <c r="LR174" s="27"/>
      <c r="LS174" s="27"/>
      <c r="LT174" s="27"/>
      <c r="LU174" s="27"/>
      <c r="LV174" s="27"/>
      <c r="LW174" s="27"/>
      <c r="LX174" s="27"/>
      <c r="LY174" s="27"/>
      <c r="LZ174" s="27"/>
      <c r="MA174" s="27"/>
      <c r="MB174" s="27"/>
      <c r="MC174" s="27"/>
      <c r="MD174" s="27"/>
      <c r="ME174" s="27"/>
      <c r="MF174" s="27"/>
      <c r="MG174" s="27"/>
      <c r="MH174" s="27"/>
      <c r="MI174" s="27"/>
      <c r="MJ174" s="27"/>
      <c r="MK174" s="27"/>
      <c r="ML174" s="27"/>
      <c r="MM174" s="27"/>
      <c r="MN174" s="27"/>
      <c r="MO174" s="27"/>
      <c r="MP174" s="27"/>
      <c r="MQ174" s="27"/>
      <c r="MR174" s="27"/>
      <c r="MS174" s="27"/>
      <c r="MT174" s="27"/>
      <c r="MU174" s="27"/>
      <c r="MV174" s="27"/>
      <c r="MW174" s="27"/>
      <c r="MX174" s="27"/>
      <c r="MY174" s="27"/>
      <c r="MZ174" s="27"/>
      <c r="NA174" s="27"/>
      <c r="NB174" s="27"/>
      <c r="NC174" s="27"/>
      <c r="ND174" s="27"/>
      <c r="NE174" s="27"/>
      <c r="NF174" s="27"/>
      <c r="NG174" s="27"/>
      <c r="NH174" s="27"/>
      <c r="NI174" s="27"/>
      <c r="NJ174" s="27"/>
      <c r="NK174" s="27"/>
      <c r="NL174" s="27"/>
      <c r="NM174" s="27"/>
      <c r="NN174" s="27"/>
      <c r="NO174" s="27"/>
      <c r="NP174" s="27"/>
      <c r="NQ174" s="27"/>
      <c r="NR174" s="27"/>
      <c r="NS174" s="27"/>
      <c r="NT174" s="27"/>
      <c r="NU174" s="27"/>
      <c r="NV174" s="27"/>
      <c r="NW174" s="27"/>
      <c r="NX174" s="27"/>
      <c r="NY174" s="27"/>
      <c r="NZ174" s="27"/>
      <c r="OA174" s="27"/>
      <c r="OB174" s="27"/>
      <c r="OC174" s="27"/>
      <c r="OD174" s="27"/>
      <c r="OE174" s="27"/>
      <c r="OF174" s="27"/>
      <c r="OG174" s="27"/>
      <c r="OH174" s="27"/>
      <c r="OI174" s="27"/>
      <c r="OJ174" s="27"/>
      <c r="OK174" s="27"/>
      <c r="OL174" s="27"/>
      <c r="OM174" s="27"/>
      <c r="ON174" s="27"/>
      <c r="OO174" s="27"/>
      <c r="OP174" s="27"/>
      <c r="OQ174" s="27"/>
      <c r="OR174" s="27"/>
      <c r="OS174" s="27"/>
      <c r="OT174" s="27"/>
      <c r="OU174" s="27"/>
      <c r="OV174" s="27"/>
      <c r="OW174" s="27"/>
      <c r="OX174" s="27"/>
      <c r="OY174" s="27"/>
      <c r="OZ174" s="27"/>
      <c r="PA174" s="27"/>
      <c r="PB174" s="27"/>
      <c r="PC174" s="27"/>
      <c r="PD174" s="27"/>
      <c r="PE174" s="27"/>
      <c r="PF174" s="27"/>
      <c r="PG174" s="27"/>
      <c r="PH174" s="27"/>
      <c r="PI174" s="27"/>
      <c r="PJ174" s="27"/>
      <c r="PK174" s="27"/>
      <c r="PL174" s="27"/>
      <c r="PM174" s="27"/>
      <c r="PN174" s="27"/>
      <c r="PO174" s="27"/>
      <c r="PP174" s="27"/>
      <c r="PQ174" s="27"/>
      <c r="PR174" s="27"/>
      <c r="PS174" s="27"/>
      <c r="PT174" s="27"/>
      <c r="PU174" s="27"/>
      <c r="PV174" s="27"/>
      <c r="PW174" s="27"/>
      <c r="PX174" s="27"/>
      <c r="PY174" s="27"/>
      <c r="PZ174" s="27"/>
      <c r="QA174" s="27"/>
      <c r="QB174" s="27"/>
      <c r="QC174" s="27"/>
      <c r="QD174" s="27"/>
      <c r="QE174" s="27"/>
      <c r="QF174" s="27"/>
      <c r="QG174" s="27"/>
      <c r="QH174" s="27"/>
      <c r="QI174" s="27"/>
      <c r="QJ174" s="27"/>
      <c r="QK174" s="27"/>
      <c r="QL174" s="27"/>
      <c r="QM174" s="27"/>
      <c r="QN174" s="27"/>
      <c r="QO174" s="27"/>
      <c r="QP174" s="27"/>
      <c r="QQ174" s="27"/>
      <c r="QR174" s="27"/>
      <c r="QS174" s="27"/>
      <c r="QT174" s="27"/>
      <c r="QU174" s="27"/>
      <c r="QV174" s="27"/>
      <c r="QW174" s="27"/>
      <c r="QX174" s="27"/>
      <c r="QY174" s="27"/>
      <c r="QZ174" s="27"/>
      <c r="RA174" s="27"/>
      <c r="RB174" s="27"/>
      <c r="RC174" s="27"/>
      <c r="RD174" s="27"/>
      <c r="RE174" s="27"/>
      <c r="RF174" s="27"/>
      <c r="RG174" s="27"/>
      <c r="RH174" s="27"/>
      <c r="RI174" s="27"/>
      <c r="RJ174" s="27"/>
      <c r="RK174" s="27"/>
      <c r="RL174" s="27"/>
      <c r="RM174" s="27"/>
      <c r="RN174" s="27"/>
      <c r="RO174" s="27"/>
      <c r="RP174" s="27"/>
      <c r="RQ174" s="27"/>
      <c r="RR174" s="27"/>
      <c r="RS174" s="27"/>
      <c r="RT174" s="27"/>
      <c r="RU174" s="27"/>
      <c r="RV174" s="27"/>
      <c r="RW174" s="27"/>
      <c r="RX174" s="27"/>
      <c r="RY174" s="27"/>
      <c r="RZ174" s="27"/>
      <c r="SA174" s="27"/>
      <c r="SB174" s="27"/>
      <c r="SC174" s="27"/>
      <c r="SD174" s="27"/>
      <c r="SE174" s="27"/>
      <c r="SF174" s="27"/>
      <c r="SG174" s="27"/>
      <c r="SH174" s="27"/>
      <c r="SI174" s="27"/>
      <c r="SJ174" s="27"/>
      <c r="SK174" s="27"/>
      <c r="SL174" s="27"/>
      <c r="SM174" s="27"/>
      <c r="SN174" s="27"/>
    </row>
    <row r="175" spans="1:508" s="20" customFormat="1" ht="45" customHeight="1" x14ac:dyDescent="0.25">
      <c r="A175" s="54" t="s">
        <v>359</v>
      </c>
      <c r="B175" s="54">
        <v>7700</v>
      </c>
      <c r="C175" s="54" t="s">
        <v>92</v>
      </c>
      <c r="D175" s="11" t="s">
        <v>360</v>
      </c>
      <c r="E175" s="203"/>
      <c r="F175" s="83"/>
      <c r="G175" s="83"/>
      <c r="H175" s="203"/>
      <c r="I175" s="203"/>
      <c r="J175" s="203"/>
      <c r="K175" s="196"/>
      <c r="L175" s="203">
        <f t="shared" si="60"/>
        <v>4620000</v>
      </c>
      <c r="M175" s="83">
        <v>420000</v>
      </c>
      <c r="N175" s="83"/>
      <c r="O175" s="83"/>
      <c r="P175" s="83"/>
      <c r="Q175" s="83">
        <v>4620000</v>
      </c>
      <c r="R175" s="216">
        <f t="shared" si="61"/>
        <v>0</v>
      </c>
      <c r="S175" s="216"/>
      <c r="T175" s="216"/>
      <c r="U175" s="216"/>
      <c r="V175" s="216"/>
      <c r="W175" s="216"/>
      <c r="X175" s="168">
        <f>R175/L175*100</f>
        <v>0</v>
      </c>
      <c r="Y175" s="216">
        <f t="shared" si="56"/>
        <v>0</v>
      </c>
      <c r="Z175" s="23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  <c r="IV175" s="21"/>
      <c r="IW175" s="21"/>
      <c r="IX175" s="21"/>
      <c r="IY175" s="21"/>
      <c r="IZ175" s="21"/>
      <c r="JA175" s="21"/>
      <c r="JB175" s="21"/>
      <c r="JC175" s="21"/>
      <c r="JD175" s="21"/>
      <c r="JE175" s="21"/>
      <c r="JF175" s="21"/>
      <c r="JG175" s="21"/>
      <c r="JH175" s="21"/>
      <c r="JI175" s="21"/>
      <c r="JJ175" s="21"/>
      <c r="JK175" s="21"/>
      <c r="JL175" s="21"/>
      <c r="JM175" s="21"/>
      <c r="JN175" s="21"/>
      <c r="JO175" s="21"/>
      <c r="JP175" s="21"/>
      <c r="JQ175" s="21"/>
      <c r="JR175" s="21"/>
      <c r="JS175" s="21"/>
      <c r="JT175" s="21"/>
      <c r="JU175" s="21"/>
      <c r="JV175" s="21"/>
      <c r="JW175" s="21"/>
      <c r="JX175" s="21"/>
      <c r="JY175" s="21"/>
      <c r="JZ175" s="21"/>
      <c r="KA175" s="21"/>
      <c r="KB175" s="21"/>
      <c r="KC175" s="21"/>
      <c r="KD175" s="21"/>
      <c r="KE175" s="21"/>
      <c r="KF175" s="21"/>
      <c r="KG175" s="21"/>
      <c r="KH175" s="21"/>
      <c r="KI175" s="21"/>
      <c r="KJ175" s="21"/>
      <c r="KK175" s="21"/>
      <c r="KL175" s="21"/>
      <c r="KM175" s="21"/>
      <c r="KN175" s="21"/>
      <c r="KO175" s="21"/>
      <c r="KP175" s="21"/>
      <c r="KQ175" s="21"/>
      <c r="KR175" s="21"/>
      <c r="KS175" s="21"/>
      <c r="KT175" s="21"/>
      <c r="KU175" s="21"/>
      <c r="KV175" s="21"/>
      <c r="KW175" s="21"/>
      <c r="KX175" s="21"/>
      <c r="KY175" s="21"/>
      <c r="KZ175" s="21"/>
      <c r="LA175" s="21"/>
      <c r="LB175" s="21"/>
      <c r="LC175" s="21"/>
      <c r="LD175" s="21"/>
      <c r="LE175" s="21"/>
      <c r="LF175" s="21"/>
      <c r="LG175" s="21"/>
      <c r="LH175" s="21"/>
      <c r="LI175" s="21"/>
      <c r="LJ175" s="21"/>
      <c r="LK175" s="21"/>
      <c r="LL175" s="21"/>
      <c r="LM175" s="21"/>
      <c r="LN175" s="21"/>
      <c r="LO175" s="21"/>
      <c r="LP175" s="21"/>
      <c r="LQ175" s="21"/>
      <c r="LR175" s="21"/>
      <c r="LS175" s="21"/>
      <c r="LT175" s="21"/>
      <c r="LU175" s="21"/>
      <c r="LV175" s="21"/>
      <c r="LW175" s="21"/>
      <c r="LX175" s="21"/>
      <c r="LY175" s="21"/>
      <c r="LZ175" s="21"/>
      <c r="MA175" s="21"/>
      <c r="MB175" s="21"/>
      <c r="MC175" s="21"/>
      <c r="MD175" s="21"/>
      <c r="ME175" s="21"/>
      <c r="MF175" s="21"/>
      <c r="MG175" s="21"/>
      <c r="MH175" s="21"/>
      <c r="MI175" s="21"/>
      <c r="MJ175" s="21"/>
      <c r="MK175" s="21"/>
      <c r="ML175" s="21"/>
      <c r="MM175" s="21"/>
      <c r="MN175" s="21"/>
      <c r="MO175" s="21"/>
      <c r="MP175" s="21"/>
      <c r="MQ175" s="21"/>
      <c r="MR175" s="21"/>
      <c r="MS175" s="21"/>
      <c r="MT175" s="21"/>
      <c r="MU175" s="21"/>
      <c r="MV175" s="21"/>
      <c r="MW175" s="21"/>
      <c r="MX175" s="21"/>
      <c r="MY175" s="21"/>
      <c r="MZ175" s="21"/>
      <c r="NA175" s="21"/>
      <c r="NB175" s="21"/>
      <c r="NC175" s="21"/>
      <c r="ND175" s="21"/>
      <c r="NE175" s="21"/>
      <c r="NF175" s="21"/>
      <c r="NG175" s="21"/>
      <c r="NH175" s="21"/>
      <c r="NI175" s="21"/>
      <c r="NJ175" s="21"/>
      <c r="NK175" s="21"/>
      <c r="NL175" s="21"/>
      <c r="NM175" s="21"/>
      <c r="NN175" s="21"/>
      <c r="NO175" s="21"/>
      <c r="NP175" s="21"/>
      <c r="NQ175" s="21"/>
      <c r="NR175" s="21"/>
      <c r="NS175" s="21"/>
      <c r="NT175" s="21"/>
      <c r="NU175" s="21"/>
      <c r="NV175" s="21"/>
      <c r="NW175" s="21"/>
      <c r="NX175" s="21"/>
      <c r="NY175" s="21"/>
      <c r="NZ175" s="21"/>
      <c r="OA175" s="21"/>
      <c r="OB175" s="21"/>
      <c r="OC175" s="21"/>
      <c r="OD175" s="21"/>
      <c r="OE175" s="21"/>
      <c r="OF175" s="21"/>
      <c r="OG175" s="21"/>
      <c r="OH175" s="21"/>
      <c r="OI175" s="21"/>
      <c r="OJ175" s="21"/>
      <c r="OK175" s="21"/>
      <c r="OL175" s="21"/>
      <c r="OM175" s="21"/>
      <c r="ON175" s="21"/>
      <c r="OO175" s="21"/>
      <c r="OP175" s="21"/>
      <c r="OQ175" s="21"/>
      <c r="OR175" s="21"/>
      <c r="OS175" s="21"/>
      <c r="OT175" s="21"/>
      <c r="OU175" s="21"/>
      <c r="OV175" s="21"/>
      <c r="OW175" s="21"/>
      <c r="OX175" s="21"/>
      <c r="OY175" s="21"/>
      <c r="OZ175" s="21"/>
      <c r="PA175" s="21"/>
      <c r="PB175" s="21"/>
      <c r="PC175" s="21"/>
      <c r="PD175" s="21"/>
      <c r="PE175" s="21"/>
      <c r="PF175" s="21"/>
      <c r="PG175" s="21"/>
      <c r="PH175" s="21"/>
      <c r="PI175" s="21"/>
      <c r="PJ175" s="21"/>
      <c r="PK175" s="21"/>
      <c r="PL175" s="21"/>
      <c r="PM175" s="21"/>
      <c r="PN175" s="21"/>
      <c r="PO175" s="21"/>
      <c r="PP175" s="21"/>
      <c r="PQ175" s="21"/>
      <c r="PR175" s="21"/>
      <c r="PS175" s="21"/>
      <c r="PT175" s="21"/>
      <c r="PU175" s="21"/>
      <c r="PV175" s="21"/>
      <c r="PW175" s="21"/>
      <c r="PX175" s="21"/>
      <c r="PY175" s="21"/>
      <c r="PZ175" s="21"/>
      <c r="QA175" s="21"/>
      <c r="QB175" s="21"/>
      <c r="QC175" s="21"/>
      <c r="QD175" s="21"/>
      <c r="QE175" s="21"/>
      <c r="QF175" s="21"/>
      <c r="QG175" s="21"/>
      <c r="QH175" s="21"/>
      <c r="QI175" s="21"/>
      <c r="QJ175" s="21"/>
      <c r="QK175" s="21"/>
      <c r="QL175" s="21"/>
      <c r="QM175" s="21"/>
      <c r="QN175" s="21"/>
      <c r="QO175" s="21"/>
      <c r="QP175" s="21"/>
      <c r="QQ175" s="21"/>
      <c r="QR175" s="21"/>
      <c r="QS175" s="21"/>
      <c r="QT175" s="21"/>
      <c r="QU175" s="21"/>
      <c r="QV175" s="21"/>
      <c r="QW175" s="21"/>
      <c r="QX175" s="21"/>
      <c r="QY175" s="21"/>
      <c r="QZ175" s="21"/>
      <c r="RA175" s="21"/>
      <c r="RB175" s="21"/>
      <c r="RC175" s="21"/>
      <c r="RD175" s="21"/>
      <c r="RE175" s="21"/>
      <c r="RF175" s="21"/>
      <c r="RG175" s="21"/>
      <c r="RH175" s="21"/>
      <c r="RI175" s="21"/>
      <c r="RJ175" s="21"/>
      <c r="RK175" s="21"/>
      <c r="RL175" s="21"/>
      <c r="RM175" s="21"/>
      <c r="RN175" s="21"/>
      <c r="RO175" s="21"/>
      <c r="RP175" s="21"/>
      <c r="RQ175" s="21"/>
      <c r="RR175" s="21"/>
      <c r="RS175" s="21"/>
      <c r="RT175" s="21"/>
      <c r="RU175" s="21"/>
      <c r="RV175" s="21"/>
      <c r="RW175" s="21"/>
      <c r="RX175" s="21"/>
      <c r="RY175" s="21"/>
      <c r="RZ175" s="21"/>
      <c r="SA175" s="21"/>
      <c r="SB175" s="21"/>
      <c r="SC175" s="21"/>
      <c r="SD175" s="21"/>
      <c r="SE175" s="21"/>
      <c r="SF175" s="21"/>
      <c r="SG175" s="21"/>
      <c r="SH175" s="21"/>
      <c r="SI175" s="21"/>
      <c r="SJ175" s="21"/>
      <c r="SK175" s="21"/>
      <c r="SL175" s="21"/>
      <c r="SM175" s="21"/>
      <c r="SN175" s="21"/>
    </row>
    <row r="176" spans="1:508" s="20" customFormat="1" ht="37.5" hidden="1" customHeight="1" x14ac:dyDescent="0.25">
      <c r="A176" s="85" t="s">
        <v>619</v>
      </c>
      <c r="B176" s="85">
        <v>8775</v>
      </c>
      <c r="C176" s="85" t="s">
        <v>92</v>
      </c>
      <c r="D176" s="79" t="s">
        <v>606</v>
      </c>
      <c r="E176" s="203"/>
      <c r="F176" s="83"/>
      <c r="G176" s="83"/>
      <c r="H176" s="203"/>
      <c r="I176" s="203"/>
      <c r="J176" s="203"/>
      <c r="K176" s="196" t="e">
        <f t="shared" si="59"/>
        <v>#DIV/0!</v>
      </c>
      <c r="L176" s="203">
        <f t="shared" si="60"/>
        <v>0</v>
      </c>
      <c r="M176" s="83"/>
      <c r="N176" s="83"/>
      <c r="O176" s="83"/>
      <c r="P176" s="83"/>
      <c r="Q176" s="83"/>
      <c r="R176" s="216">
        <f t="shared" si="61"/>
        <v>0</v>
      </c>
      <c r="S176" s="216"/>
      <c r="T176" s="216"/>
      <c r="U176" s="216"/>
      <c r="V176" s="216"/>
      <c r="W176" s="216"/>
      <c r="X176" s="168" t="e">
        <f t="shared" si="62"/>
        <v>#DIV/0!</v>
      </c>
      <c r="Y176" s="216">
        <f t="shared" si="56"/>
        <v>0</v>
      </c>
      <c r="Z176" s="23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  <c r="IV176" s="21"/>
      <c r="IW176" s="21"/>
      <c r="IX176" s="21"/>
      <c r="IY176" s="21"/>
      <c r="IZ176" s="21"/>
      <c r="JA176" s="21"/>
      <c r="JB176" s="21"/>
      <c r="JC176" s="21"/>
      <c r="JD176" s="21"/>
      <c r="JE176" s="21"/>
      <c r="JF176" s="21"/>
      <c r="JG176" s="21"/>
      <c r="JH176" s="21"/>
      <c r="JI176" s="21"/>
      <c r="JJ176" s="21"/>
      <c r="JK176" s="21"/>
      <c r="JL176" s="21"/>
      <c r="JM176" s="21"/>
      <c r="JN176" s="21"/>
      <c r="JO176" s="21"/>
      <c r="JP176" s="21"/>
      <c r="JQ176" s="21"/>
      <c r="JR176" s="21"/>
      <c r="JS176" s="21"/>
      <c r="JT176" s="21"/>
      <c r="JU176" s="21"/>
      <c r="JV176" s="21"/>
      <c r="JW176" s="21"/>
      <c r="JX176" s="21"/>
      <c r="JY176" s="21"/>
      <c r="JZ176" s="21"/>
      <c r="KA176" s="21"/>
      <c r="KB176" s="21"/>
      <c r="KC176" s="21"/>
      <c r="KD176" s="21"/>
      <c r="KE176" s="21"/>
      <c r="KF176" s="21"/>
      <c r="KG176" s="21"/>
      <c r="KH176" s="21"/>
      <c r="KI176" s="21"/>
      <c r="KJ176" s="21"/>
      <c r="KK176" s="21"/>
      <c r="KL176" s="21"/>
      <c r="KM176" s="21"/>
      <c r="KN176" s="21"/>
      <c r="KO176" s="21"/>
      <c r="KP176" s="21"/>
      <c r="KQ176" s="21"/>
      <c r="KR176" s="21"/>
      <c r="KS176" s="21"/>
      <c r="KT176" s="21"/>
      <c r="KU176" s="21"/>
      <c r="KV176" s="21"/>
      <c r="KW176" s="21"/>
      <c r="KX176" s="21"/>
      <c r="KY176" s="21"/>
      <c r="KZ176" s="21"/>
      <c r="LA176" s="21"/>
      <c r="LB176" s="21"/>
      <c r="LC176" s="21"/>
      <c r="LD176" s="21"/>
      <c r="LE176" s="21"/>
      <c r="LF176" s="21"/>
      <c r="LG176" s="21"/>
      <c r="LH176" s="21"/>
      <c r="LI176" s="21"/>
      <c r="LJ176" s="21"/>
      <c r="LK176" s="21"/>
      <c r="LL176" s="21"/>
      <c r="LM176" s="21"/>
      <c r="LN176" s="21"/>
      <c r="LO176" s="21"/>
      <c r="LP176" s="21"/>
      <c r="LQ176" s="21"/>
      <c r="LR176" s="21"/>
      <c r="LS176" s="21"/>
      <c r="LT176" s="21"/>
      <c r="LU176" s="21"/>
      <c r="LV176" s="21"/>
      <c r="LW176" s="21"/>
      <c r="LX176" s="21"/>
      <c r="LY176" s="21"/>
      <c r="LZ176" s="21"/>
      <c r="MA176" s="21"/>
      <c r="MB176" s="21"/>
      <c r="MC176" s="21"/>
      <c r="MD176" s="21"/>
      <c r="ME176" s="21"/>
      <c r="MF176" s="21"/>
      <c r="MG176" s="21"/>
      <c r="MH176" s="21"/>
      <c r="MI176" s="21"/>
      <c r="MJ176" s="21"/>
      <c r="MK176" s="21"/>
      <c r="ML176" s="21"/>
      <c r="MM176" s="21"/>
      <c r="MN176" s="21"/>
      <c r="MO176" s="21"/>
      <c r="MP176" s="21"/>
      <c r="MQ176" s="21"/>
      <c r="MR176" s="21"/>
      <c r="MS176" s="21"/>
      <c r="MT176" s="21"/>
      <c r="MU176" s="21"/>
      <c r="MV176" s="21"/>
      <c r="MW176" s="21"/>
      <c r="MX176" s="21"/>
      <c r="MY176" s="21"/>
      <c r="MZ176" s="21"/>
      <c r="NA176" s="21"/>
      <c r="NB176" s="21"/>
      <c r="NC176" s="21"/>
      <c r="ND176" s="21"/>
      <c r="NE176" s="21"/>
      <c r="NF176" s="21"/>
      <c r="NG176" s="21"/>
      <c r="NH176" s="21"/>
      <c r="NI176" s="21"/>
      <c r="NJ176" s="21"/>
      <c r="NK176" s="21"/>
      <c r="NL176" s="21"/>
      <c r="NM176" s="21"/>
      <c r="NN176" s="21"/>
      <c r="NO176" s="21"/>
      <c r="NP176" s="21"/>
      <c r="NQ176" s="21"/>
      <c r="NR176" s="21"/>
      <c r="NS176" s="21"/>
      <c r="NT176" s="21"/>
      <c r="NU176" s="21"/>
      <c r="NV176" s="21"/>
      <c r="NW176" s="21"/>
      <c r="NX176" s="21"/>
      <c r="NY176" s="21"/>
      <c r="NZ176" s="21"/>
      <c r="OA176" s="21"/>
      <c r="OB176" s="21"/>
      <c r="OC176" s="21"/>
      <c r="OD176" s="21"/>
      <c r="OE176" s="21"/>
      <c r="OF176" s="21"/>
      <c r="OG176" s="21"/>
      <c r="OH176" s="21"/>
      <c r="OI176" s="21"/>
      <c r="OJ176" s="21"/>
      <c r="OK176" s="21"/>
      <c r="OL176" s="21"/>
      <c r="OM176" s="21"/>
      <c r="ON176" s="21"/>
      <c r="OO176" s="21"/>
      <c r="OP176" s="21"/>
      <c r="OQ176" s="21"/>
      <c r="OR176" s="21"/>
      <c r="OS176" s="21"/>
      <c r="OT176" s="21"/>
      <c r="OU176" s="21"/>
      <c r="OV176" s="21"/>
      <c r="OW176" s="21"/>
      <c r="OX176" s="21"/>
      <c r="OY176" s="21"/>
      <c r="OZ176" s="21"/>
      <c r="PA176" s="21"/>
      <c r="PB176" s="21"/>
      <c r="PC176" s="21"/>
      <c r="PD176" s="21"/>
      <c r="PE176" s="21"/>
      <c r="PF176" s="21"/>
      <c r="PG176" s="21"/>
      <c r="PH176" s="21"/>
      <c r="PI176" s="21"/>
      <c r="PJ176" s="21"/>
      <c r="PK176" s="21"/>
      <c r="PL176" s="21"/>
      <c r="PM176" s="21"/>
      <c r="PN176" s="21"/>
      <c r="PO176" s="21"/>
      <c r="PP176" s="21"/>
      <c r="PQ176" s="21"/>
      <c r="PR176" s="21"/>
      <c r="PS176" s="21"/>
      <c r="PT176" s="21"/>
      <c r="PU176" s="21"/>
      <c r="PV176" s="21"/>
      <c r="PW176" s="21"/>
      <c r="PX176" s="21"/>
      <c r="PY176" s="21"/>
      <c r="PZ176" s="21"/>
      <c r="QA176" s="21"/>
      <c r="QB176" s="21"/>
      <c r="QC176" s="21"/>
      <c r="QD176" s="21"/>
      <c r="QE176" s="21"/>
      <c r="QF176" s="21"/>
      <c r="QG176" s="21"/>
      <c r="QH176" s="21"/>
      <c r="QI176" s="21"/>
      <c r="QJ176" s="21"/>
      <c r="QK176" s="21"/>
      <c r="QL176" s="21"/>
      <c r="QM176" s="21"/>
      <c r="QN176" s="21"/>
      <c r="QO176" s="21"/>
      <c r="QP176" s="21"/>
      <c r="QQ176" s="21"/>
      <c r="QR176" s="21"/>
      <c r="QS176" s="21"/>
      <c r="QT176" s="21"/>
      <c r="QU176" s="21"/>
      <c r="QV176" s="21"/>
      <c r="QW176" s="21"/>
      <c r="QX176" s="21"/>
      <c r="QY176" s="21"/>
      <c r="QZ176" s="21"/>
      <c r="RA176" s="21"/>
      <c r="RB176" s="21"/>
      <c r="RC176" s="21"/>
      <c r="RD176" s="21"/>
      <c r="RE176" s="21"/>
      <c r="RF176" s="21"/>
      <c r="RG176" s="21"/>
      <c r="RH176" s="21"/>
      <c r="RI176" s="21"/>
      <c r="RJ176" s="21"/>
      <c r="RK176" s="21"/>
      <c r="RL176" s="21"/>
      <c r="RM176" s="21"/>
      <c r="RN176" s="21"/>
      <c r="RO176" s="21"/>
      <c r="RP176" s="21"/>
      <c r="RQ176" s="21"/>
      <c r="RR176" s="21"/>
      <c r="RS176" s="21"/>
      <c r="RT176" s="21"/>
      <c r="RU176" s="21"/>
      <c r="RV176" s="21"/>
      <c r="RW176" s="21"/>
      <c r="RX176" s="21"/>
      <c r="RY176" s="21"/>
      <c r="RZ176" s="21"/>
      <c r="SA176" s="21"/>
      <c r="SB176" s="21"/>
      <c r="SC176" s="21"/>
      <c r="SD176" s="21"/>
      <c r="SE176" s="21"/>
      <c r="SF176" s="21"/>
      <c r="SG176" s="21"/>
      <c r="SH176" s="21"/>
      <c r="SI176" s="21"/>
      <c r="SJ176" s="21"/>
      <c r="SK176" s="21"/>
      <c r="SL176" s="21"/>
      <c r="SM176" s="21"/>
      <c r="SN176" s="21"/>
    </row>
    <row r="177" spans="1:508" s="20" customFormat="1" ht="15.75" hidden="1" customHeight="1" x14ac:dyDescent="0.25">
      <c r="A177" s="54" t="s">
        <v>428</v>
      </c>
      <c r="B177" s="54">
        <v>9770</v>
      </c>
      <c r="C177" s="54" t="s">
        <v>45</v>
      </c>
      <c r="D177" s="11" t="s">
        <v>429</v>
      </c>
      <c r="E177" s="203"/>
      <c r="F177" s="83"/>
      <c r="G177" s="83"/>
      <c r="H177" s="203"/>
      <c r="I177" s="203"/>
      <c r="J177" s="203"/>
      <c r="K177" s="196" t="e">
        <f t="shared" si="59"/>
        <v>#DIV/0!</v>
      </c>
      <c r="L177" s="203">
        <f t="shared" si="60"/>
        <v>0</v>
      </c>
      <c r="M177" s="83"/>
      <c r="N177" s="83"/>
      <c r="O177" s="83"/>
      <c r="P177" s="83"/>
      <c r="Q177" s="83"/>
      <c r="R177" s="216">
        <f t="shared" si="61"/>
        <v>0</v>
      </c>
      <c r="S177" s="216"/>
      <c r="T177" s="216"/>
      <c r="U177" s="216"/>
      <c r="V177" s="216"/>
      <c r="W177" s="216"/>
      <c r="X177" s="168" t="e">
        <f t="shared" si="62"/>
        <v>#DIV/0!</v>
      </c>
      <c r="Y177" s="216">
        <f t="shared" si="56"/>
        <v>0</v>
      </c>
      <c r="Z177" s="23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  <c r="IV177" s="21"/>
      <c r="IW177" s="21"/>
      <c r="IX177" s="21"/>
      <c r="IY177" s="21"/>
      <c r="IZ177" s="21"/>
      <c r="JA177" s="21"/>
      <c r="JB177" s="21"/>
      <c r="JC177" s="21"/>
      <c r="JD177" s="21"/>
      <c r="JE177" s="21"/>
      <c r="JF177" s="21"/>
      <c r="JG177" s="21"/>
      <c r="JH177" s="21"/>
      <c r="JI177" s="21"/>
      <c r="JJ177" s="21"/>
      <c r="JK177" s="21"/>
      <c r="JL177" s="21"/>
      <c r="JM177" s="21"/>
      <c r="JN177" s="21"/>
      <c r="JO177" s="21"/>
      <c r="JP177" s="21"/>
      <c r="JQ177" s="21"/>
      <c r="JR177" s="21"/>
      <c r="JS177" s="21"/>
      <c r="JT177" s="21"/>
      <c r="JU177" s="21"/>
      <c r="JV177" s="21"/>
      <c r="JW177" s="21"/>
      <c r="JX177" s="21"/>
      <c r="JY177" s="21"/>
      <c r="JZ177" s="21"/>
      <c r="KA177" s="21"/>
      <c r="KB177" s="21"/>
      <c r="KC177" s="21"/>
      <c r="KD177" s="21"/>
      <c r="KE177" s="21"/>
      <c r="KF177" s="21"/>
      <c r="KG177" s="21"/>
      <c r="KH177" s="21"/>
      <c r="KI177" s="21"/>
      <c r="KJ177" s="21"/>
      <c r="KK177" s="21"/>
      <c r="KL177" s="21"/>
      <c r="KM177" s="21"/>
      <c r="KN177" s="21"/>
      <c r="KO177" s="21"/>
      <c r="KP177" s="21"/>
      <c r="KQ177" s="21"/>
      <c r="KR177" s="21"/>
      <c r="KS177" s="21"/>
      <c r="KT177" s="21"/>
      <c r="KU177" s="21"/>
      <c r="KV177" s="21"/>
      <c r="KW177" s="21"/>
      <c r="KX177" s="21"/>
      <c r="KY177" s="21"/>
      <c r="KZ177" s="21"/>
      <c r="LA177" s="21"/>
      <c r="LB177" s="21"/>
      <c r="LC177" s="21"/>
      <c r="LD177" s="21"/>
      <c r="LE177" s="21"/>
      <c r="LF177" s="21"/>
      <c r="LG177" s="21"/>
      <c r="LH177" s="21"/>
      <c r="LI177" s="21"/>
      <c r="LJ177" s="21"/>
      <c r="LK177" s="21"/>
      <c r="LL177" s="21"/>
      <c r="LM177" s="21"/>
      <c r="LN177" s="21"/>
      <c r="LO177" s="21"/>
      <c r="LP177" s="21"/>
      <c r="LQ177" s="21"/>
      <c r="LR177" s="21"/>
      <c r="LS177" s="21"/>
      <c r="LT177" s="21"/>
      <c r="LU177" s="21"/>
      <c r="LV177" s="21"/>
      <c r="LW177" s="21"/>
      <c r="LX177" s="21"/>
      <c r="LY177" s="21"/>
      <c r="LZ177" s="21"/>
      <c r="MA177" s="21"/>
      <c r="MB177" s="21"/>
      <c r="MC177" s="21"/>
      <c r="MD177" s="21"/>
      <c r="ME177" s="21"/>
      <c r="MF177" s="21"/>
      <c r="MG177" s="21"/>
      <c r="MH177" s="21"/>
      <c r="MI177" s="21"/>
      <c r="MJ177" s="21"/>
      <c r="MK177" s="21"/>
      <c r="ML177" s="21"/>
      <c r="MM177" s="21"/>
      <c r="MN177" s="21"/>
      <c r="MO177" s="21"/>
      <c r="MP177" s="21"/>
      <c r="MQ177" s="21"/>
      <c r="MR177" s="21"/>
      <c r="MS177" s="21"/>
      <c r="MT177" s="21"/>
      <c r="MU177" s="21"/>
      <c r="MV177" s="21"/>
      <c r="MW177" s="21"/>
      <c r="MX177" s="21"/>
      <c r="MY177" s="21"/>
      <c r="MZ177" s="21"/>
      <c r="NA177" s="21"/>
      <c r="NB177" s="21"/>
      <c r="NC177" s="21"/>
      <c r="ND177" s="21"/>
      <c r="NE177" s="21"/>
      <c r="NF177" s="21"/>
      <c r="NG177" s="21"/>
      <c r="NH177" s="21"/>
      <c r="NI177" s="21"/>
      <c r="NJ177" s="21"/>
      <c r="NK177" s="21"/>
      <c r="NL177" s="21"/>
      <c r="NM177" s="21"/>
      <c r="NN177" s="21"/>
      <c r="NO177" s="21"/>
      <c r="NP177" s="21"/>
      <c r="NQ177" s="21"/>
      <c r="NR177" s="21"/>
      <c r="NS177" s="21"/>
      <c r="NT177" s="21"/>
      <c r="NU177" s="21"/>
      <c r="NV177" s="21"/>
      <c r="NW177" s="21"/>
      <c r="NX177" s="21"/>
      <c r="NY177" s="21"/>
      <c r="NZ177" s="21"/>
      <c r="OA177" s="21"/>
      <c r="OB177" s="21"/>
      <c r="OC177" s="21"/>
      <c r="OD177" s="21"/>
      <c r="OE177" s="21"/>
      <c r="OF177" s="21"/>
      <c r="OG177" s="21"/>
      <c r="OH177" s="21"/>
      <c r="OI177" s="21"/>
      <c r="OJ177" s="21"/>
      <c r="OK177" s="21"/>
      <c r="OL177" s="21"/>
      <c r="OM177" s="21"/>
      <c r="ON177" s="21"/>
      <c r="OO177" s="21"/>
      <c r="OP177" s="21"/>
      <c r="OQ177" s="21"/>
      <c r="OR177" s="21"/>
      <c r="OS177" s="21"/>
      <c r="OT177" s="21"/>
      <c r="OU177" s="21"/>
      <c r="OV177" s="21"/>
      <c r="OW177" s="21"/>
      <c r="OX177" s="21"/>
      <c r="OY177" s="21"/>
      <c r="OZ177" s="21"/>
      <c r="PA177" s="21"/>
      <c r="PB177" s="21"/>
      <c r="PC177" s="21"/>
      <c r="PD177" s="21"/>
      <c r="PE177" s="21"/>
      <c r="PF177" s="21"/>
      <c r="PG177" s="21"/>
      <c r="PH177" s="21"/>
      <c r="PI177" s="21"/>
      <c r="PJ177" s="21"/>
      <c r="PK177" s="21"/>
      <c r="PL177" s="21"/>
      <c r="PM177" s="21"/>
      <c r="PN177" s="21"/>
      <c r="PO177" s="21"/>
      <c r="PP177" s="21"/>
      <c r="PQ177" s="21"/>
      <c r="PR177" s="21"/>
      <c r="PS177" s="21"/>
      <c r="PT177" s="21"/>
      <c r="PU177" s="21"/>
      <c r="PV177" s="21"/>
      <c r="PW177" s="21"/>
      <c r="PX177" s="21"/>
      <c r="PY177" s="21"/>
      <c r="PZ177" s="21"/>
      <c r="QA177" s="21"/>
      <c r="QB177" s="21"/>
      <c r="QC177" s="21"/>
      <c r="QD177" s="21"/>
      <c r="QE177" s="21"/>
      <c r="QF177" s="21"/>
      <c r="QG177" s="21"/>
      <c r="QH177" s="21"/>
      <c r="QI177" s="21"/>
      <c r="QJ177" s="21"/>
      <c r="QK177" s="21"/>
      <c r="QL177" s="21"/>
      <c r="QM177" s="21"/>
      <c r="QN177" s="21"/>
      <c r="QO177" s="21"/>
      <c r="QP177" s="21"/>
      <c r="QQ177" s="21"/>
      <c r="QR177" s="21"/>
      <c r="QS177" s="21"/>
      <c r="QT177" s="21"/>
      <c r="QU177" s="21"/>
      <c r="QV177" s="21"/>
      <c r="QW177" s="21"/>
      <c r="QX177" s="21"/>
      <c r="QY177" s="21"/>
      <c r="QZ177" s="21"/>
      <c r="RA177" s="21"/>
      <c r="RB177" s="21"/>
      <c r="RC177" s="21"/>
      <c r="RD177" s="21"/>
      <c r="RE177" s="21"/>
      <c r="RF177" s="21"/>
      <c r="RG177" s="21"/>
      <c r="RH177" s="21"/>
      <c r="RI177" s="21"/>
      <c r="RJ177" s="21"/>
      <c r="RK177" s="21"/>
      <c r="RL177" s="21"/>
      <c r="RM177" s="21"/>
      <c r="RN177" s="21"/>
      <c r="RO177" s="21"/>
      <c r="RP177" s="21"/>
      <c r="RQ177" s="21"/>
      <c r="RR177" s="21"/>
      <c r="RS177" s="21"/>
      <c r="RT177" s="21"/>
      <c r="RU177" s="21"/>
      <c r="RV177" s="21"/>
      <c r="RW177" s="21"/>
      <c r="RX177" s="21"/>
      <c r="RY177" s="21"/>
      <c r="RZ177" s="21"/>
      <c r="SA177" s="21"/>
      <c r="SB177" s="21"/>
      <c r="SC177" s="21"/>
      <c r="SD177" s="21"/>
      <c r="SE177" s="21"/>
      <c r="SF177" s="21"/>
      <c r="SG177" s="21"/>
      <c r="SH177" s="21"/>
      <c r="SI177" s="21"/>
      <c r="SJ177" s="21"/>
      <c r="SK177" s="21"/>
      <c r="SL177" s="21"/>
      <c r="SM177" s="21"/>
      <c r="SN177" s="21"/>
    </row>
    <row r="178" spans="1:508" s="20" customFormat="1" ht="15.75" customHeight="1" x14ac:dyDescent="0.25">
      <c r="A178" s="54"/>
      <c r="B178" s="54"/>
      <c r="C178" s="54"/>
      <c r="D178" s="75" t="s">
        <v>680</v>
      </c>
      <c r="E178" s="203"/>
      <c r="F178" s="83"/>
      <c r="G178" s="83"/>
      <c r="H178" s="203"/>
      <c r="I178" s="203"/>
      <c r="J178" s="203"/>
      <c r="K178" s="196"/>
      <c r="L178" s="204">
        <f t="shared" si="60"/>
        <v>4200000</v>
      </c>
      <c r="M178" s="83"/>
      <c r="N178" s="83"/>
      <c r="O178" s="83"/>
      <c r="P178" s="83"/>
      <c r="Q178" s="84">
        <v>4200000</v>
      </c>
      <c r="R178" s="216"/>
      <c r="S178" s="216"/>
      <c r="T178" s="216"/>
      <c r="U178" s="216"/>
      <c r="V178" s="216"/>
      <c r="W178" s="216"/>
      <c r="X178" s="168">
        <f t="shared" si="62"/>
        <v>0</v>
      </c>
      <c r="Y178" s="216">
        <f t="shared" si="56"/>
        <v>0</v>
      </c>
      <c r="Z178" s="23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  <c r="IV178" s="21"/>
      <c r="IW178" s="21"/>
      <c r="IX178" s="21"/>
      <c r="IY178" s="21"/>
      <c r="IZ178" s="21"/>
      <c r="JA178" s="21"/>
      <c r="JB178" s="21"/>
      <c r="JC178" s="21"/>
      <c r="JD178" s="21"/>
      <c r="JE178" s="21"/>
      <c r="JF178" s="21"/>
      <c r="JG178" s="21"/>
      <c r="JH178" s="21"/>
      <c r="JI178" s="21"/>
      <c r="JJ178" s="21"/>
      <c r="JK178" s="21"/>
      <c r="JL178" s="21"/>
      <c r="JM178" s="21"/>
      <c r="JN178" s="21"/>
      <c r="JO178" s="21"/>
      <c r="JP178" s="21"/>
      <c r="JQ178" s="21"/>
      <c r="JR178" s="21"/>
      <c r="JS178" s="21"/>
      <c r="JT178" s="21"/>
      <c r="JU178" s="21"/>
      <c r="JV178" s="21"/>
      <c r="JW178" s="21"/>
      <c r="JX178" s="21"/>
      <c r="JY178" s="21"/>
      <c r="JZ178" s="21"/>
      <c r="KA178" s="21"/>
      <c r="KB178" s="21"/>
      <c r="KC178" s="21"/>
      <c r="KD178" s="21"/>
      <c r="KE178" s="21"/>
      <c r="KF178" s="21"/>
      <c r="KG178" s="21"/>
      <c r="KH178" s="21"/>
      <c r="KI178" s="21"/>
      <c r="KJ178" s="21"/>
      <c r="KK178" s="21"/>
      <c r="KL178" s="21"/>
      <c r="KM178" s="21"/>
      <c r="KN178" s="21"/>
      <c r="KO178" s="21"/>
      <c r="KP178" s="21"/>
      <c r="KQ178" s="21"/>
      <c r="KR178" s="21"/>
      <c r="KS178" s="21"/>
      <c r="KT178" s="21"/>
      <c r="KU178" s="21"/>
      <c r="KV178" s="21"/>
      <c r="KW178" s="21"/>
      <c r="KX178" s="21"/>
      <c r="KY178" s="21"/>
      <c r="KZ178" s="21"/>
      <c r="LA178" s="21"/>
      <c r="LB178" s="21"/>
      <c r="LC178" s="21"/>
      <c r="LD178" s="21"/>
      <c r="LE178" s="21"/>
      <c r="LF178" s="21"/>
      <c r="LG178" s="21"/>
      <c r="LH178" s="21"/>
      <c r="LI178" s="21"/>
      <c r="LJ178" s="21"/>
      <c r="LK178" s="21"/>
      <c r="LL178" s="21"/>
      <c r="LM178" s="21"/>
      <c r="LN178" s="21"/>
      <c r="LO178" s="21"/>
      <c r="LP178" s="21"/>
      <c r="LQ178" s="21"/>
      <c r="LR178" s="21"/>
      <c r="LS178" s="21"/>
      <c r="LT178" s="21"/>
      <c r="LU178" s="21"/>
      <c r="LV178" s="21"/>
      <c r="LW178" s="21"/>
      <c r="LX178" s="21"/>
      <c r="LY178" s="21"/>
      <c r="LZ178" s="21"/>
      <c r="MA178" s="21"/>
      <c r="MB178" s="21"/>
      <c r="MC178" s="21"/>
      <c r="MD178" s="21"/>
      <c r="ME178" s="21"/>
      <c r="MF178" s="21"/>
      <c r="MG178" s="21"/>
      <c r="MH178" s="21"/>
      <c r="MI178" s="21"/>
      <c r="MJ178" s="21"/>
      <c r="MK178" s="21"/>
      <c r="ML178" s="21"/>
      <c r="MM178" s="21"/>
      <c r="MN178" s="21"/>
      <c r="MO178" s="21"/>
      <c r="MP178" s="21"/>
      <c r="MQ178" s="21"/>
      <c r="MR178" s="21"/>
      <c r="MS178" s="21"/>
      <c r="MT178" s="21"/>
      <c r="MU178" s="21"/>
      <c r="MV178" s="21"/>
      <c r="MW178" s="21"/>
      <c r="MX178" s="21"/>
      <c r="MY178" s="21"/>
      <c r="MZ178" s="21"/>
      <c r="NA178" s="21"/>
      <c r="NB178" s="21"/>
      <c r="NC178" s="21"/>
      <c r="ND178" s="21"/>
      <c r="NE178" s="21"/>
      <c r="NF178" s="21"/>
      <c r="NG178" s="21"/>
      <c r="NH178" s="21"/>
      <c r="NI178" s="21"/>
      <c r="NJ178" s="21"/>
      <c r="NK178" s="21"/>
      <c r="NL178" s="21"/>
      <c r="NM178" s="21"/>
      <c r="NN178" s="21"/>
      <c r="NO178" s="21"/>
      <c r="NP178" s="21"/>
      <c r="NQ178" s="21"/>
      <c r="NR178" s="21"/>
      <c r="NS178" s="21"/>
      <c r="NT178" s="21"/>
      <c r="NU178" s="21"/>
      <c r="NV178" s="21"/>
      <c r="NW178" s="21"/>
      <c r="NX178" s="21"/>
      <c r="NY178" s="21"/>
      <c r="NZ178" s="21"/>
      <c r="OA178" s="21"/>
      <c r="OB178" s="21"/>
      <c r="OC178" s="21"/>
      <c r="OD178" s="21"/>
      <c r="OE178" s="21"/>
      <c r="OF178" s="21"/>
      <c r="OG178" s="21"/>
      <c r="OH178" s="21"/>
      <c r="OI178" s="21"/>
      <c r="OJ178" s="21"/>
      <c r="OK178" s="21"/>
      <c r="OL178" s="21"/>
      <c r="OM178" s="21"/>
      <c r="ON178" s="21"/>
      <c r="OO178" s="21"/>
      <c r="OP178" s="21"/>
      <c r="OQ178" s="21"/>
      <c r="OR178" s="21"/>
      <c r="OS178" s="21"/>
      <c r="OT178" s="21"/>
      <c r="OU178" s="21"/>
      <c r="OV178" s="21"/>
      <c r="OW178" s="21"/>
      <c r="OX178" s="21"/>
      <c r="OY178" s="21"/>
      <c r="OZ178" s="21"/>
      <c r="PA178" s="21"/>
      <c r="PB178" s="21"/>
      <c r="PC178" s="21"/>
      <c r="PD178" s="21"/>
      <c r="PE178" s="21"/>
      <c r="PF178" s="21"/>
      <c r="PG178" s="21"/>
      <c r="PH178" s="21"/>
      <c r="PI178" s="21"/>
      <c r="PJ178" s="21"/>
      <c r="PK178" s="21"/>
      <c r="PL178" s="21"/>
      <c r="PM178" s="21"/>
      <c r="PN178" s="21"/>
      <c r="PO178" s="21"/>
      <c r="PP178" s="21"/>
      <c r="PQ178" s="21"/>
      <c r="PR178" s="21"/>
      <c r="PS178" s="21"/>
      <c r="PT178" s="21"/>
      <c r="PU178" s="21"/>
      <c r="PV178" s="21"/>
      <c r="PW178" s="21"/>
      <c r="PX178" s="21"/>
      <c r="PY178" s="21"/>
      <c r="PZ178" s="21"/>
      <c r="QA178" s="21"/>
      <c r="QB178" s="21"/>
      <c r="QC178" s="21"/>
      <c r="QD178" s="21"/>
      <c r="QE178" s="21"/>
      <c r="QF178" s="21"/>
      <c r="QG178" s="21"/>
      <c r="QH178" s="21"/>
      <c r="QI178" s="21"/>
      <c r="QJ178" s="21"/>
      <c r="QK178" s="21"/>
      <c r="QL178" s="21"/>
      <c r="QM178" s="21"/>
      <c r="QN178" s="21"/>
      <c r="QO178" s="21"/>
      <c r="QP178" s="21"/>
      <c r="QQ178" s="21"/>
      <c r="QR178" s="21"/>
      <c r="QS178" s="21"/>
      <c r="QT178" s="21"/>
      <c r="QU178" s="21"/>
      <c r="QV178" s="21"/>
      <c r="QW178" s="21"/>
      <c r="QX178" s="21"/>
      <c r="QY178" s="21"/>
      <c r="QZ178" s="21"/>
      <c r="RA178" s="21"/>
      <c r="RB178" s="21"/>
      <c r="RC178" s="21"/>
      <c r="RD178" s="21"/>
      <c r="RE178" s="21"/>
      <c r="RF178" s="21"/>
      <c r="RG178" s="21"/>
      <c r="RH178" s="21"/>
      <c r="RI178" s="21"/>
      <c r="RJ178" s="21"/>
      <c r="RK178" s="21"/>
      <c r="RL178" s="21"/>
      <c r="RM178" s="21"/>
      <c r="RN178" s="21"/>
      <c r="RO178" s="21"/>
      <c r="RP178" s="21"/>
      <c r="RQ178" s="21"/>
      <c r="RR178" s="21"/>
      <c r="RS178" s="21"/>
      <c r="RT178" s="21"/>
      <c r="RU178" s="21"/>
      <c r="RV178" s="21"/>
      <c r="RW178" s="21"/>
      <c r="RX178" s="21"/>
      <c r="RY178" s="21"/>
      <c r="RZ178" s="21"/>
      <c r="SA178" s="21"/>
      <c r="SB178" s="21"/>
      <c r="SC178" s="21"/>
      <c r="SD178" s="21"/>
      <c r="SE178" s="21"/>
      <c r="SF178" s="21"/>
      <c r="SG178" s="21"/>
      <c r="SH178" s="21"/>
      <c r="SI178" s="21"/>
      <c r="SJ178" s="21"/>
      <c r="SK178" s="21"/>
      <c r="SL178" s="21"/>
      <c r="SM178" s="21"/>
      <c r="SN178" s="21"/>
    </row>
    <row r="179" spans="1:508" s="24" customFormat="1" ht="36" customHeight="1" x14ac:dyDescent="0.25">
      <c r="A179" s="90" t="s">
        <v>177</v>
      </c>
      <c r="B179" s="90"/>
      <c r="C179" s="90"/>
      <c r="D179" s="13" t="s">
        <v>38</v>
      </c>
      <c r="E179" s="201">
        <f>E180</f>
        <v>423202932.51999998</v>
      </c>
      <c r="F179" s="80">
        <f t="shared" ref="F179:W179" si="63">F180</f>
        <v>61894200</v>
      </c>
      <c r="G179" s="80">
        <f t="shared" si="63"/>
        <v>2857900</v>
      </c>
      <c r="H179" s="201">
        <f>H180</f>
        <v>88898138.659999996</v>
      </c>
      <c r="I179" s="201">
        <f t="shared" si="63"/>
        <v>13945001.389999999</v>
      </c>
      <c r="J179" s="201">
        <f t="shared" si="63"/>
        <v>603596.12</v>
      </c>
      <c r="K179" s="186">
        <f t="shared" si="59"/>
        <v>21.006030872859981</v>
      </c>
      <c r="L179" s="201">
        <f t="shared" si="63"/>
        <v>639935</v>
      </c>
      <c r="M179" s="80">
        <f t="shared" si="63"/>
        <v>543735</v>
      </c>
      <c r="N179" s="80">
        <f t="shared" si="63"/>
        <v>96200</v>
      </c>
      <c r="O179" s="80">
        <f t="shared" si="63"/>
        <v>78600</v>
      </c>
      <c r="P179" s="80">
        <f t="shared" si="63"/>
        <v>0</v>
      </c>
      <c r="Q179" s="80">
        <f t="shared" si="63"/>
        <v>543735</v>
      </c>
      <c r="R179" s="201">
        <f t="shared" si="63"/>
        <v>2651324.87</v>
      </c>
      <c r="S179" s="201">
        <f t="shared" si="63"/>
        <v>0</v>
      </c>
      <c r="T179" s="201">
        <f t="shared" si="63"/>
        <v>2295727.87</v>
      </c>
      <c r="U179" s="201">
        <f t="shared" si="63"/>
        <v>4924.76</v>
      </c>
      <c r="V179" s="201">
        <f t="shared" si="63"/>
        <v>0</v>
      </c>
      <c r="W179" s="201">
        <f t="shared" si="63"/>
        <v>355597</v>
      </c>
      <c r="X179" s="137" t="s">
        <v>706</v>
      </c>
      <c r="Y179" s="201">
        <f t="shared" si="56"/>
        <v>91549463.530000001</v>
      </c>
      <c r="Z179" s="231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  <c r="IA179" s="29"/>
      <c r="IB179" s="29"/>
      <c r="IC179" s="29"/>
      <c r="ID179" s="29"/>
      <c r="IE179" s="29"/>
      <c r="IF179" s="29"/>
      <c r="IG179" s="29"/>
      <c r="IH179" s="29"/>
      <c r="II179" s="29"/>
      <c r="IJ179" s="29"/>
      <c r="IK179" s="29"/>
      <c r="IL179" s="29"/>
      <c r="IM179" s="29"/>
      <c r="IN179" s="29"/>
      <c r="IO179" s="29"/>
      <c r="IP179" s="29"/>
      <c r="IQ179" s="29"/>
      <c r="IR179" s="29"/>
      <c r="IS179" s="29"/>
      <c r="IT179" s="29"/>
      <c r="IU179" s="29"/>
      <c r="IV179" s="29"/>
      <c r="IW179" s="29"/>
      <c r="IX179" s="29"/>
      <c r="IY179" s="29"/>
      <c r="IZ179" s="29"/>
      <c r="JA179" s="29"/>
      <c r="JB179" s="29"/>
      <c r="JC179" s="29"/>
      <c r="JD179" s="29"/>
      <c r="JE179" s="29"/>
      <c r="JF179" s="29"/>
      <c r="JG179" s="29"/>
      <c r="JH179" s="29"/>
      <c r="JI179" s="29"/>
      <c r="JJ179" s="29"/>
      <c r="JK179" s="29"/>
      <c r="JL179" s="29"/>
      <c r="JM179" s="29"/>
      <c r="JN179" s="29"/>
      <c r="JO179" s="29"/>
      <c r="JP179" s="29"/>
      <c r="JQ179" s="29"/>
      <c r="JR179" s="29"/>
      <c r="JS179" s="29"/>
      <c r="JT179" s="29"/>
      <c r="JU179" s="29"/>
      <c r="JV179" s="29"/>
      <c r="JW179" s="29"/>
      <c r="JX179" s="29"/>
      <c r="JY179" s="29"/>
      <c r="JZ179" s="29"/>
      <c r="KA179" s="29"/>
      <c r="KB179" s="29"/>
      <c r="KC179" s="29"/>
      <c r="KD179" s="29"/>
      <c r="KE179" s="29"/>
      <c r="KF179" s="29"/>
      <c r="KG179" s="29"/>
      <c r="KH179" s="29"/>
      <c r="KI179" s="29"/>
      <c r="KJ179" s="29"/>
      <c r="KK179" s="29"/>
      <c r="KL179" s="29"/>
      <c r="KM179" s="29"/>
      <c r="KN179" s="29"/>
      <c r="KO179" s="29"/>
      <c r="KP179" s="29"/>
      <c r="KQ179" s="29"/>
      <c r="KR179" s="29"/>
      <c r="KS179" s="29"/>
      <c r="KT179" s="29"/>
      <c r="KU179" s="29"/>
      <c r="KV179" s="29"/>
      <c r="KW179" s="29"/>
      <c r="KX179" s="29"/>
      <c r="KY179" s="29"/>
      <c r="KZ179" s="29"/>
      <c r="LA179" s="29"/>
      <c r="LB179" s="29"/>
      <c r="LC179" s="29"/>
      <c r="LD179" s="29"/>
      <c r="LE179" s="29"/>
      <c r="LF179" s="29"/>
      <c r="LG179" s="29"/>
      <c r="LH179" s="29"/>
      <c r="LI179" s="29"/>
      <c r="LJ179" s="29"/>
      <c r="LK179" s="29"/>
      <c r="LL179" s="29"/>
      <c r="LM179" s="29"/>
      <c r="LN179" s="29"/>
      <c r="LO179" s="29"/>
      <c r="LP179" s="29"/>
      <c r="LQ179" s="29"/>
      <c r="LR179" s="29"/>
      <c r="LS179" s="29"/>
      <c r="LT179" s="29"/>
      <c r="LU179" s="29"/>
      <c r="LV179" s="29"/>
      <c r="LW179" s="29"/>
      <c r="LX179" s="29"/>
      <c r="LY179" s="29"/>
      <c r="LZ179" s="29"/>
      <c r="MA179" s="29"/>
      <c r="MB179" s="29"/>
      <c r="MC179" s="29"/>
      <c r="MD179" s="29"/>
      <c r="ME179" s="29"/>
      <c r="MF179" s="29"/>
      <c r="MG179" s="29"/>
      <c r="MH179" s="29"/>
      <c r="MI179" s="29"/>
      <c r="MJ179" s="29"/>
      <c r="MK179" s="29"/>
      <c r="ML179" s="29"/>
      <c r="MM179" s="29"/>
      <c r="MN179" s="29"/>
      <c r="MO179" s="29"/>
      <c r="MP179" s="29"/>
      <c r="MQ179" s="29"/>
      <c r="MR179" s="29"/>
      <c r="MS179" s="29"/>
      <c r="MT179" s="29"/>
      <c r="MU179" s="29"/>
      <c r="MV179" s="29"/>
      <c r="MW179" s="29"/>
      <c r="MX179" s="29"/>
      <c r="MY179" s="29"/>
      <c r="MZ179" s="29"/>
      <c r="NA179" s="29"/>
      <c r="NB179" s="29"/>
      <c r="NC179" s="29"/>
      <c r="ND179" s="29"/>
      <c r="NE179" s="29"/>
      <c r="NF179" s="29"/>
      <c r="NG179" s="29"/>
      <c r="NH179" s="29"/>
      <c r="NI179" s="29"/>
      <c r="NJ179" s="29"/>
      <c r="NK179" s="29"/>
      <c r="NL179" s="29"/>
      <c r="NM179" s="29"/>
      <c r="NN179" s="29"/>
      <c r="NO179" s="29"/>
      <c r="NP179" s="29"/>
      <c r="NQ179" s="29"/>
      <c r="NR179" s="29"/>
      <c r="NS179" s="29"/>
      <c r="NT179" s="29"/>
      <c r="NU179" s="29"/>
      <c r="NV179" s="29"/>
      <c r="NW179" s="29"/>
      <c r="NX179" s="29"/>
      <c r="NY179" s="29"/>
      <c r="NZ179" s="29"/>
      <c r="OA179" s="29"/>
      <c r="OB179" s="29"/>
      <c r="OC179" s="29"/>
      <c r="OD179" s="29"/>
      <c r="OE179" s="29"/>
      <c r="OF179" s="29"/>
      <c r="OG179" s="29"/>
      <c r="OH179" s="29"/>
      <c r="OI179" s="29"/>
      <c r="OJ179" s="29"/>
      <c r="OK179" s="29"/>
      <c r="OL179" s="29"/>
      <c r="OM179" s="29"/>
      <c r="ON179" s="29"/>
      <c r="OO179" s="29"/>
      <c r="OP179" s="29"/>
      <c r="OQ179" s="29"/>
      <c r="OR179" s="29"/>
      <c r="OS179" s="29"/>
      <c r="OT179" s="29"/>
      <c r="OU179" s="29"/>
      <c r="OV179" s="29"/>
      <c r="OW179" s="29"/>
      <c r="OX179" s="29"/>
      <c r="OY179" s="29"/>
      <c r="OZ179" s="29"/>
      <c r="PA179" s="29"/>
      <c r="PB179" s="29"/>
      <c r="PC179" s="29"/>
      <c r="PD179" s="29"/>
      <c r="PE179" s="29"/>
      <c r="PF179" s="29"/>
      <c r="PG179" s="29"/>
      <c r="PH179" s="29"/>
      <c r="PI179" s="29"/>
      <c r="PJ179" s="29"/>
      <c r="PK179" s="29"/>
      <c r="PL179" s="29"/>
      <c r="PM179" s="29"/>
      <c r="PN179" s="29"/>
      <c r="PO179" s="29"/>
      <c r="PP179" s="29"/>
      <c r="PQ179" s="29"/>
      <c r="PR179" s="29"/>
      <c r="PS179" s="29"/>
      <c r="PT179" s="29"/>
      <c r="PU179" s="29"/>
      <c r="PV179" s="29"/>
      <c r="PW179" s="29"/>
      <c r="PX179" s="29"/>
      <c r="PY179" s="29"/>
      <c r="PZ179" s="29"/>
      <c r="QA179" s="29"/>
      <c r="QB179" s="29"/>
      <c r="QC179" s="29"/>
      <c r="QD179" s="29"/>
      <c r="QE179" s="29"/>
      <c r="QF179" s="29"/>
      <c r="QG179" s="29"/>
      <c r="QH179" s="29"/>
      <c r="QI179" s="29"/>
      <c r="QJ179" s="29"/>
      <c r="QK179" s="29"/>
      <c r="QL179" s="29"/>
      <c r="QM179" s="29"/>
      <c r="QN179" s="29"/>
      <c r="QO179" s="29"/>
      <c r="QP179" s="29"/>
      <c r="QQ179" s="29"/>
      <c r="QR179" s="29"/>
      <c r="QS179" s="29"/>
      <c r="QT179" s="29"/>
      <c r="QU179" s="29"/>
      <c r="QV179" s="29"/>
      <c r="QW179" s="29"/>
      <c r="QX179" s="29"/>
      <c r="QY179" s="29"/>
      <c r="QZ179" s="29"/>
      <c r="RA179" s="29"/>
      <c r="RB179" s="29"/>
      <c r="RC179" s="29"/>
      <c r="RD179" s="29"/>
      <c r="RE179" s="29"/>
      <c r="RF179" s="29"/>
      <c r="RG179" s="29"/>
      <c r="RH179" s="29"/>
      <c r="RI179" s="29"/>
      <c r="RJ179" s="29"/>
      <c r="RK179" s="29"/>
      <c r="RL179" s="29"/>
      <c r="RM179" s="29"/>
      <c r="RN179" s="29"/>
      <c r="RO179" s="29"/>
      <c r="RP179" s="29"/>
      <c r="RQ179" s="29"/>
      <c r="RR179" s="29"/>
      <c r="RS179" s="29"/>
      <c r="RT179" s="29"/>
      <c r="RU179" s="29"/>
      <c r="RV179" s="29"/>
      <c r="RW179" s="29"/>
      <c r="RX179" s="29"/>
      <c r="RY179" s="29"/>
      <c r="RZ179" s="29"/>
      <c r="SA179" s="29"/>
      <c r="SB179" s="29"/>
      <c r="SC179" s="29"/>
      <c r="SD179" s="29"/>
      <c r="SE179" s="29"/>
      <c r="SF179" s="29"/>
      <c r="SG179" s="29"/>
      <c r="SH179" s="29"/>
      <c r="SI179" s="29"/>
      <c r="SJ179" s="29"/>
      <c r="SK179" s="29"/>
      <c r="SL179" s="29"/>
      <c r="SM179" s="29"/>
      <c r="SN179" s="29"/>
    </row>
    <row r="180" spans="1:508" s="31" customFormat="1" ht="44.25" customHeight="1" x14ac:dyDescent="0.25">
      <c r="A180" s="81" t="s">
        <v>178</v>
      </c>
      <c r="B180" s="81"/>
      <c r="C180" s="81"/>
      <c r="D180" s="121" t="s">
        <v>391</v>
      </c>
      <c r="E180" s="202">
        <f>E186+E187+E188+E189+E190+E192+E193+E194+E196+E198+E199+E200+E205+E206+E207+E208+E209+E216+E217+E220+E222+E223+E221+E201</f>
        <v>423202932.51999998</v>
      </c>
      <c r="F180" s="82">
        <f t="shared" ref="F180:W180" si="64">F186+F187+F188+F189+F190+F192+F193+F194+F196+F198+F199+F200+F205+F206+F207+F208+F209+F216+F217+F220+F222+F223+F221+F201</f>
        <v>61894200</v>
      </c>
      <c r="G180" s="82">
        <f t="shared" si="64"/>
        <v>2857900</v>
      </c>
      <c r="H180" s="202">
        <f>H186+H187+H188+H189+H190+H192+H193+H194+H196+H198+H199+H200+H205+H206+H207+H208+H209+H216+H217+H220+H222+H223+H221+H201</f>
        <v>88898138.659999996</v>
      </c>
      <c r="I180" s="202">
        <f t="shared" si="64"/>
        <v>13945001.389999999</v>
      </c>
      <c r="J180" s="202">
        <f t="shared" si="64"/>
        <v>603596.12</v>
      </c>
      <c r="K180" s="187">
        <f t="shared" si="59"/>
        <v>21.006030872859981</v>
      </c>
      <c r="L180" s="202">
        <f t="shared" si="64"/>
        <v>639935</v>
      </c>
      <c r="M180" s="82">
        <f t="shared" si="64"/>
        <v>543735</v>
      </c>
      <c r="N180" s="82">
        <f t="shared" si="64"/>
        <v>96200</v>
      </c>
      <c r="O180" s="82">
        <f t="shared" si="64"/>
        <v>78600</v>
      </c>
      <c r="P180" s="82">
        <f t="shared" si="64"/>
        <v>0</v>
      </c>
      <c r="Q180" s="82">
        <f t="shared" si="64"/>
        <v>543735</v>
      </c>
      <c r="R180" s="202">
        <f t="shared" si="64"/>
        <v>2651324.87</v>
      </c>
      <c r="S180" s="202">
        <f t="shared" si="64"/>
        <v>0</v>
      </c>
      <c r="T180" s="202">
        <f t="shared" si="64"/>
        <v>2295727.87</v>
      </c>
      <c r="U180" s="202">
        <f t="shared" si="64"/>
        <v>4924.76</v>
      </c>
      <c r="V180" s="202">
        <f t="shared" si="64"/>
        <v>0</v>
      </c>
      <c r="W180" s="202">
        <f t="shared" si="64"/>
        <v>355597</v>
      </c>
      <c r="X180" s="158" t="s">
        <v>706</v>
      </c>
      <c r="Y180" s="202">
        <f t="shared" si="56"/>
        <v>91549463.530000001</v>
      </c>
      <c r="Z180" s="231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  <c r="IW180" s="30"/>
      <c r="IX180" s="30"/>
      <c r="IY180" s="30"/>
      <c r="IZ180" s="30"/>
      <c r="JA180" s="30"/>
      <c r="JB180" s="30"/>
      <c r="JC180" s="30"/>
      <c r="JD180" s="30"/>
      <c r="JE180" s="30"/>
      <c r="JF180" s="30"/>
      <c r="JG180" s="30"/>
      <c r="JH180" s="30"/>
      <c r="JI180" s="30"/>
      <c r="JJ180" s="30"/>
      <c r="JK180" s="30"/>
      <c r="JL180" s="30"/>
      <c r="JM180" s="30"/>
      <c r="JN180" s="30"/>
      <c r="JO180" s="30"/>
      <c r="JP180" s="30"/>
      <c r="JQ180" s="30"/>
      <c r="JR180" s="30"/>
      <c r="JS180" s="30"/>
      <c r="JT180" s="30"/>
      <c r="JU180" s="30"/>
      <c r="JV180" s="30"/>
      <c r="JW180" s="30"/>
      <c r="JX180" s="30"/>
      <c r="JY180" s="30"/>
      <c r="JZ180" s="30"/>
      <c r="KA180" s="30"/>
      <c r="KB180" s="30"/>
      <c r="KC180" s="30"/>
      <c r="KD180" s="30"/>
      <c r="KE180" s="30"/>
      <c r="KF180" s="30"/>
      <c r="KG180" s="30"/>
      <c r="KH180" s="30"/>
      <c r="KI180" s="30"/>
      <c r="KJ180" s="30"/>
      <c r="KK180" s="30"/>
      <c r="KL180" s="30"/>
      <c r="KM180" s="30"/>
      <c r="KN180" s="30"/>
      <c r="KO180" s="30"/>
      <c r="KP180" s="30"/>
      <c r="KQ180" s="30"/>
      <c r="KR180" s="30"/>
      <c r="KS180" s="30"/>
      <c r="KT180" s="30"/>
      <c r="KU180" s="30"/>
      <c r="KV180" s="30"/>
      <c r="KW180" s="30"/>
      <c r="KX180" s="30"/>
      <c r="KY180" s="30"/>
      <c r="KZ180" s="30"/>
      <c r="LA180" s="30"/>
      <c r="LB180" s="30"/>
      <c r="LC180" s="30"/>
      <c r="LD180" s="30"/>
      <c r="LE180" s="30"/>
      <c r="LF180" s="30"/>
      <c r="LG180" s="30"/>
      <c r="LH180" s="30"/>
      <c r="LI180" s="30"/>
      <c r="LJ180" s="30"/>
      <c r="LK180" s="30"/>
      <c r="LL180" s="30"/>
      <c r="LM180" s="30"/>
      <c r="LN180" s="30"/>
      <c r="LO180" s="30"/>
      <c r="LP180" s="30"/>
      <c r="LQ180" s="30"/>
      <c r="LR180" s="30"/>
      <c r="LS180" s="30"/>
      <c r="LT180" s="30"/>
      <c r="LU180" s="30"/>
      <c r="LV180" s="30"/>
      <c r="LW180" s="30"/>
      <c r="LX180" s="30"/>
      <c r="LY180" s="30"/>
      <c r="LZ180" s="30"/>
      <c r="MA180" s="30"/>
      <c r="MB180" s="30"/>
      <c r="MC180" s="30"/>
      <c r="MD180" s="30"/>
      <c r="ME180" s="30"/>
      <c r="MF180" s="30"/>
      <c r="MG180" s="30"/>
      <c r="MH180" s="30"/>
      <c r="MI180" s="30"/>
      <c r="MJ180" s="30"/>
      <c r="MK180" s="30"/>
      <c r="ML180" s="30"/>
      <c r="MM180" s="30"/>
      <c r="MN180" s="30"/>
      <c r="MO180" s="30"/>
      <c r="MP180" s="30"/>
      <c r="MQ180" s="30"/>
      <c r="MR180" s="30"/>
      <c r="MS180" s="30"/>
      <c r="MT180" s="30"/>
      <c r="MU180" s="30"/>
      <c r="MV180" s="30"/>
      <c r="MW180" s="30"/>
      <c r="MX180" s="30"/>
      <c r="MY180" s="30"/>
      <c r="MZ180" s="30"/>
      <c r="NA180" s="30"/>
      <c r="NB180" s="30"/>
      <c r="NC180" s="30"/>
      <c r="ND180" s="30"/>
      <c r="NE180" s="30"/>
      <c r="NF180" s="30"/>
      <c r="NG180" s="30"/>
      <c r="NH180" s="30"/>
      <c r="NI180" s="30"/>
      <c r="NJ180" s="30"/>
      <c r="NK180" s="30"/>
      <c r="NL180" s="30"/>
      <c r="NM180" s="30"/>
      <c r="NN180" s="30"/>
      <c r="NO180" s="30"/>
      <c r="NP180" s="30"/>
      <c r="NQ180" s="30"/>
      <c r="NR180" s="30"/>
      <c r="NS180" s="30"/>
      <c r="NT180" s="30"/>
      <c r="NU180" s="30"/>
      <c r="NV180" s="30"/>
      <c r="NW180" s="30"/>
      <c r="NX180" s="30"/>
      <c r="NY180" s="30"/>
      <c r="NZ180" s="30"/>
      <c r="OA180" s="30"/>
      <c r="OB180" s="30"/>
      <c r="OC180" s="30"/>
      <c r="OD180" s="30"/>
      <c r="OE180" s="30"/>
      <c r="OF180" s="30"/>
      <c r="OG180" s="30"/>
      <c r="OH180" s="30"/>
      <c r="OI180" s="30"/>
      <c r="OJ180" s="30"/>
      <c r="OK180" s="30"/>
      <c r="OL180" s="30"/>
      <c r="OM180" s="30"/>
      <c r="ON180" s="30"/>
      <c r="OO180" s="30"/>
      <c r="OP180" s="30"/>
      <c r="OQ180" s="30"/>
      <c r="OR180" s="30"/>
      <c r="OS180" s="30"/>
      <c r="OT180" s="30"/>
      <c r="OU180" s="30"/>
      <c r="OV180" s="30"/>
      <c r="OW180" s="30"/>
      <c r="OX180" s="30"/>
      <c r="OY180" s="30"/>
      <c r="OZ180" s="30"/>
      <c r="PA180" s="30"/>
      <c r="PB180" s="30"/>
      <c r="PC180" s="30"/>
      <c r="PD180" s="30"/>
      <c r="PE180" s="30"/>
      <c r="PF180" s="30"/>
      <c r="PG180" s="30"/>
      <c r="PH180" s="30"/>
      <c r="PI180" s="30"/>
      <c r="PJ180" s="30"/>
      <c r="PK180" s="30"/>
      <c r="PL180" s="30"/>
      <c r="PM180" s="30"/>
      <c r="PN180" s="30"/>
      <c r="PO180" s="30"/>
      <c r="PP180" s="30"/>
      <c r="PQ180" s="30"/>
      <c r="PR180" s="30"/>
      <c r="PS180" s="30"/>
      <c r="PT180" s="30"/>
      <c r="PU180" s="30"/>
      <c r="PV180" s="30"/>
      <c r="PW180" s="30"/>
      <c r="PX180" s="30"/>
      <c r="PY180" s="30"/>
      <c r="PZ180" s="30"/>
      <c r="QA180" s="30"/>
      <c r="QB180" s="30"/>
      <c r="QC180" s="30"/>
      <c r="QD180" s="30"/>
      <c r="QE180" s="30"/>
      <c r="QF180" s="30"/>
      <c r="QG180" s="30"/>
      <c r="QH180" s="30"/>
      <c r="QI180" s="30"/>
      <c r="QJ180" s="30"/>
      <c r="QK180" s="30"/>
      <c r="QL180" s="30"/>
      <c r="QM180" s="30"/>
      <c r="QN180" s="30"/>
      <c r="QO180" s="30"/>
      <c r="QP180" s="30"/>
      <c r="QQ180" s="30"/>
      <c r="QR180" s="30"/>
      <c r="QS180" s="30"/>
      <c r="QT180" s="30"/>
      <c r="QU180" s="30"/>
      <c r="QV180" s="30"/>
      <c r="QW180" s="30"/>
      <c r="QX180" s="30"/>
      <c r="QY180" s="30"/>
      <c r="QZ180" s="30"/>
      <c r="RA180" s="30"/>
      <c r="RB180" s="30"/>
      <c r="RC180" s="30"/>
      <c r="RD180" s="30"/>
      <c r="RE180" s="30"/>
      <c r="RF180" s="30"/>
      <c r="RG180" s="30"/>
      <c r="RH180" s="30"/>
      <c r="RI180" s="30"/>
      <c r="RJ180" s="30"/>
      <c r="RK180" s="30"/>
      <c r="RL180" s="30"/>
      <c r="RM180" s="30"/>
      <c r="RN180" s="30"/>
      <c r="RO180" s="30"/>
      <c r="RP180" s="30"/>
      <c r="RQ180" s="30"/>
      <c r="RR180" s="30"/>
      <c r="RS180" s="30"/>
      <c r="RT180" s="30"/>
      <c r="RU180" s="30"/>
      <c r="RV180" s="30"/>
      <c r="RW180" s="30"/>
      <c r="RX180" s="30"/>
      <c r="RY180" s="30"/>
      <c r="RZ180" s="30"/>
      <c r="SA180" s="30"/>
      <c r="SB180" s="30"/>
      <c r="SC180" s="30"/>
      <c r="SD180" s="30"/>
      <c r="SE180" s="30"/>
      <c r="SF180" s="30"/>
      <c r="SG180" s="30"/>
      <c r="SH180" s="30"/>
      <c r="SI180" s="30"/>
      <c r="SJ180" s="30"/>
      <c r="SK180" s="30"/>
      <c r="SL180" s="30"/>
      <c r="SM180" s="30"/>
      <c r="SN180" s="30"/>
    </row>
    <row r="181" spans="1:508" s="31" customFormat="1" ht="275.25" hidden="1" customHeight="1" x14ac:dyDescent="0.25">
      <c r="A181" s="81"/>
      <c r="B181" s="81"/>
      <c r="C181" s="81"/>
      <c r="D181" s="121" t="s">
        <v>440</v>
      </c>
      <c r="E181" s="202">
        <f>E211</f>
        <v>0</v>
      </c>
      <c r="F181" s="82">
        <f t="shared" ref="F181:W181" si="65">F211</f>
        <v>0</v>
      </c>
      <c r="G181" s="82">
        <f t="shared" si="65"/>
        <v>0</v>
      </c>
      <c r="H181" s="202">
        <f t="shared" si="65"/>
        <v>0</v>
      </c>
      <c r="I181" s="202">
        <f t="shared" si="65"/>
        <v>0</v>
      </c>
      <c r="J181" s="202">
        <f t="shared" si="65"/>
        <v>0</v>
      </c>
      <c r="K181" s="186" t="e">
        <f t="shared" si="59"/>
        <v>#DIV/0!</v>
      </c>
      <c r="L181" s="202">
        <f t="shared" si="65"/>
        <v>0</v>
      </c>
      <c r="M181" s="82">
        <f t="shared" si="65"/>
        <v>0</v>
      </c>
      <c r="N181" s="82">
        <f t="shared" si="65"/>
        <v>0</v>
      </c>
      <c r="O181" s="82">
        <f t="shared" si="65"/>
        <v>0</v>
      </c>
      <c r="P181" s="82">
        <f t="shared" si="65"/>
        <v>0</v>
      </c>
      <c r="Q181" s="82">
        <f t="shared" si="65"/>
        <v>0</v>
      </c>
      <c r="R181" s="202">
        <f t="shared" si="65"/>
        <v>0</v>
      </c>
      <c r="S181" s="202">
        <f t="shared" si="65"/>
        <v>0</v>
      </c>
      <c r="T181" s="202">
        <f t="shared" si="65"/>
        <v>0</v>
      </c>
      <c r="U181" s="202">
        <f t="shared" si="65"/>
        <v>0</v>
      </c>
      <c r="V181" s="202">
        <f t="shared" si="65"/>
        <v>0</v>
      </c>
      <c r="W181" s="202">
        <f t="shared" si="65"/>
        <v>0</v>
      </c>
      <c r="X181" s="137" t="e">
        <f t="shared" si="62"/>
        <v>#DIV/0!</v>
      </c>
      <c r="Y181" s="202">
        <f t="shared" si="56"/>
        <v>0</v>
      </c>
      <c r="Z181" s="231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  <c r="IW181" s="30"/>
      <c r="IX181" s="30"/>
      <c r="IY181" s="30"/>
      <c r="IZ181" s="30"/>
      <c r="JA181" s="30"/>
      <c r="JB181" s="30"/>
      <c r="JC181" s="30"/>
      <c r="JD181" s="30"/>
      <c r="JE181" s="30"/>
      <c r="JF181" s="30"/>
      <c r="JG181" s="30"/>
      <c r="JH181" s="30"/>
      <c r="JI181" s="30"/>
      <c r="JJ181" s="30"/>
      <c r="JK181" s="30"/>
      <c r="JL181" s="30"/>
      <c r="JM181" s="30"/>
      <c r="JN181" s="30"/>
      <c r="JO181" s="30"/>
      <c r="JP181" s="30"/>
      <c r="JQ181" s="30"/>
      <c r="JR181" s="30"/>
      <c r="JS181" s="30"/>
      <c r="JT181" s="30"/>
      <c r="JU181" s="30"/>
      <c r="JV181" s="30"/>
      <c r="JW181" s="30"/>
      <c r="JX181" s="30"/>
      <c r="JY181" s="30"/>
      <c r="JZ181" s="30"/>
      <c r="KA181" s="30"/>
      <c r="KB181" s="30"/>
      <c r="KC181" s="30"/>
      <c r="KD181" s="30"/>
      <c r="KE181" s="30"/>
      <c r="KF181" s="30"/>
      <c r="KG181" s="30"/>
      <c r="KH181" s="30"/>
      <c r="KI181" s="30"/>
      <c r="KJ181" s="30"/>
      <c r="KK181" s="30"/>
      <c r="KL181" s="30"/>
      <c r="KM181" s="30"/>
      <c r="KN181" s="30"/>
      <c r="KO181" s="30"/>
      <c r="KP181" s="30"/>
      <c r="KQ181" s="30"/>
      <c r="KR181" s="30"/>
      <c r="KS181" s="30"/>
      <c r="KT181" s="30"/>
      <c r="KU181" s="30"/>
      <c r="KV181" s="30"/>
      <c r="KW181" s="30"/>
      <c r="KX181" s="30"/>
      <c r="KY181" s="30"/>
      <c r="KZ181" s="30"/>
      <c r="LA181" s="30"/>
      <c r="LB181" s="30"/>
      <c r="LC181" s="30"/>
      <c r="LD181" s="30"/>
      <c r="LE181" s="30"/>
      <c r="LF181" s="30"/>
      <c r="LG181" s="30"/>
      <c r="LH181" s="30"/>
      <c r="LI181" s="30"/>
      <c r="LJ181" s="30"/>
      <c r="LK181" s="30"/>
      <c r="LL181" s="30"/>
      <c r="LM181" s="30"/>
      <c r="LN181" s="30"/>
      <c r="LO181" s="30"/>
      <c r="LP181" s="30"/>
      <c r="LQ181" s="30"/>
      <c r="LR181" s="30"/>
      <c r="LS181" s="30"/>
      <c r="LT181" s="30"/>
      <c r="LU181" s="30"/>
      <c r="LV181" s="30"/>
      <c r="LW181" s="30"/>
      <c r="LX181" s="30"/>
      <c r="LY181" s="30"/>
      <c r="LZ181" s="30"/>
      <c r="MA181" s="30"/>
      <c r="MB181" s="30"/>
      <c r="MC181" s="30"/>
      <c r="MD181" s="30"/>
      <c r="ME181" s="30"/>
      <c r="MF181" s="30"/>
      <c r="MG181" s="30"/>
      <c r="MH181" s="30"/>
      <c r="MI181" s="30"/>
      <c r="MJ181" s="30"/>
      <c r="MK181" s="30"/>
      <c r="ML181" s="30"/>
      <c r="MM181" s="30"/>
      <c r="MN181" s="30"/>
      <c r="MO181" s="30"/>
      <c r="MP181" s="30"/>
      <c r="MQ181" s="30"/>
      <c r="MR181" s="30"/>
      <c r="MS181" s="30"/>
      <c r="MT181" s="30"/>
      <c r="MU181" s="30"/>
      <c r="MV181" s="30"/>
      <c r="MW181" s="30"/>
      <c r="MX181" s="30"/>
      <c r="MY181" s="30"/>
      <c r="MZ181" s="30"/>
      <c r="NA181" s="30"/>
      <c r="NB181" s="30"/>
      <c r="NC181" s="30"/>
      <c r="ND181" s="30"/>
      <c r="NE181" s="30"/>
      <c r="NF181" s="30"/>
      <c r="NG181" s="30"/>
      <c r="NH181" s="30"/>
      <c r="NI181" s="30"/>
      <c r="NJ181" s="30"/>
      <c r="NK181" s="30"/>
      <c r="NL181" s="30"/>
      <c r="NM181" s="30"/>
      <c r="NN181" s="30"/>
      <c r="NO181" s="30"/>
      <c r="NP181" s="30"/>
      <c r="NQ181" s="30"/>
      <c r="NR181" s="30"/>
      <c r="NS181" s="30"/>
      <c r="NT181" s="30"/>
      <c r="NU181" s="30"/>
      <c r="NV181" s="30"/>
      <c r="NW181" s="30"/>
      <c r="NX181" s="30"/>
      <c r="NY181" s="30"/>
      <c r="NZ181" s="30"/>
      <c r="OA181" s="30"/>
      <c r="OB181" s="30"/>
      <c r="OC181" s="30"/>
      <c r="OD181" s="30"/>
      <c r="OE181" s="30"/>
      <c r="OF181" s="30"/>
      <c r="OG181" s="30"/>
      <c r="OH181" s="30"/>
      <c r="OI181" s="30"/>
      <c r="OJ181" s="30"/>
      <c r="OK181" s="30"/>
      <c r="OL181" s="30"/>
      <c r="OM181" s="30"/>
      <c r="ON181" s="30"/>
      <c r="OO181" s="30"/>
      <c r="OP181" s="30"/>
      <c r="OQ181" s="30"/>
      <c r="OR181" s="30"/>
      <c r="OS181" s="30"/>
      <c r="OT181" s="30"/>
      <c r="OU181" s="30"/>
      <c r="OV181" s="30"/>
      <c r="OW181" s="30"/>
      <c r="OX181" s="30"/>
      <c r="OY181" s="30"/>
      <c r="OZ181" s="30"/>
      <c r="PA181" s="30"/>
      <c r="PB181" s="30"/>
      <c r="PC181" s="30"/>
      <c r="PD181" s="30"/>
      <c r="PE181" s="30"/>
      <c r="PF181" s="30"/>
      <c r="PG181" s="30"/>
      <c r="PH181" s="30"/>
      <c r="PI181" s="30"/>
      <c r="PJ181" s="30"/>
      <c r="PK181" s="30"/>
      <c r="PL181" s="30"/>
      <c r="PM181" s="30"/>
      <c r="PN181" s="30"/>
      <c r="PO181" s="30"/>
      <c r="PP181" s="30"/>
      <c r="PQ181" s="30"/>
      <c r="PR181" s="30"/>
      <c r="PS181" s="30"/>
      <c r="PT181" s="30"/>
      <c r="PU181" s="30"/>
      <c r="PV181" s="30"/>
      <c r="PW181" s="30"/>
      <c r="PX181" s="30"/>
      <c r="PY181" s="30"/>
      <c r="PZ181" s="30"/>
      <c r="QA181" s="30"/>
      <c r="QB181" s="30"/>
      <c r="QC181" s="30"/>
      <c r="QD181" s="30"/>
      <c r="QE181" s="30"/>
      <c r="QF181" s="30"/>
      <c r="QG181" s="30"/>
      <c r="QH181" s="30"/>
      <c r="QI181" s="30"/>
      <c r="QJ181" s="30"/>
      <c r="QK181" s="30"/>
      <c r="QL181" s="30"/>
      <c r="QM181" s="30"/>
      <c r="QN181" s="30"/>
      <c r="QO181" s="30"/>
      <c r="QP181" s="30"/>
      <c r="QQ181" s="30"/>
      <c r="QR181" s="30"/>
      <c r="QS181" s="30"/>
      <c r="QT181" s="30"/>
      <c r="QU181" s="30"/>
      <c r="QV181" s="30"/>
      <c r="QW181" s="30"/>
      <c r="QX181" s="30"/>
      <c r="QY181" s="30"/>
      <c r="QZ181" s="30"/>
      <c r="RA181" s="30"/>
      <c r="RB181" s="30"/>
      <c r="RC181" s="30"/>
      <c r="RD181" s="30"/>
      <c r="RE181" s="30"/>
      <c r="RF181" s="30"/>
      <c r="RG181" s="30"/>
      <c r="RH181" s="30"/>
      <c r="RI181" s="30"/>
      <c r="RJ181" s="30"/>
      <c r="RK181" s="30"/>
      <c r="RL181" s="30"/>
      <c r="RM181" s="30"/>
      <c r="RN181" s="30"/>
      <c r="RO181" s="30"/>
      <c r="RP181" s="30"/>
      <c r="RQ181" s="30"/>
      <c r="RR181" s="30"/>
      <c r="RS181" s="30"/>
      <c r="RT181" s="30"/>
      <c r="RU181" s="30"/>
      <c r="RV181" s="30"/>
      <c r="RW181" s="30"/>
      <c r="RX181" s="30"/>
      <c r="RY181" s="30"/>
      <c r="RZ181" s="30"/>
      <c r="SA181" s="30"/>
      <c r="SB181" s="30"/>
      <c r="SC181" s="30"/>
      <c r="SD181" s="30"/>
      <c r="SE181" s="30"/>
      <c r="SF181" s="30"/>
      <c r="SG181" s="30"/>
      <c r="SH181" s="30"/>
      <c r="SI181" s="30"/>
      <c r="SJ181" s="30"/>
      <c r="SK181" s="30"/>
      <c r="SL181" s="30"/>
      <c r="SM181" s="30"/>
      <c r="SN181" s="30"/>
    </row>
    <row r="182" spans="1:508" s="31" customFormat="1" ht="255" hidden="1" customHeight="1" x14ac:dyDescent="0.25">
      <c r="A182" s="81"/>
      <c r="B182" s="81"/>
      <c r="C182" s="81"/>
      <c r="D182" s="121" t="s">
        <v>439</v>
      </c>
      <c r="E182" s="202">
        <f>E215</f>
        <v>0</v>
      </c>
      <c r="F182" s="82">
        <f t="shared" ref="F182:W182" si="66">F215</f>
        <v>0</v>
      </c>
      <c r="G182" s="82">
        <f t="shared" si="66"/>
        <v>0</v>
      </c>
      <c r="H182" s="202">
        <f t="shared" si="66"/>
        <v>0</v>
      </c>
      <c r="I182" s="202">
        <f t="shared" si="66"/>
        <v>0</v>
      </c>
      <c r="J182" s="202">
        <f t="shared" si="66"/>
        <v>0</v>
      </c>
      <c r="K182" s="186" t="e">
        <f t="shared" si="59"/>
        <v>#DIV/0!</v>
      </c>
      <c r="L182" s="202">
        <f t="shared" si="66"/>
        <v>0</v>
      </c>
      <c r="M182" s="82">
        <f t="shared" si="66"/>
        <v>0</v>
      </c>
      <c r="N182" s="82">
        <f t="shared" si="66"/>
        <v>0</v>
      </c>
      <c r="O182" s="82">
        <f t="shared" si="66"/>
        <v>0</v>
      </c>
      <c r="P182" s="82">
        <f t="shared" si="66"/>
        <v>0</v>
      </c>
      <c r="Q182" s="82">
        <f t="shared" si="66"/>
        <v>0</v>
      </c>
      <c r="R182" s="202">
        <f t="shared" si="66"/>
        <v>0</v>
      </c>
      <c r="S182" s="202">
        <f t="shared" si="66"/>
        <v>0</v>
      </c>
      <c r="T182" s="202">
        <f t="shared" si="66"/>
        <v>0</v>
      </c>
      <c r="U182" s="202">
        <f t="shared" si="66"/>
        <v>0</v>
      </c>
      <c r="V182" s="202">
        <f t="shared" si="66"/>
        <v>0</v>
      </c>
      <c r="W182" s="202">
        <f t="shared" si="66"/>
        <v>0</v>
      </c>
      <c r="X182" s="137" t="e">
        <f t="shared" si="62"/>
        <v>#DIV/0!</v>
      </c>
      <c r="Y182" s="202">
        <f t="shared" si="56"/>
        <v>0</v>
      </c>
      <c r="Z182" s="231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  <c r="IV182" s="30"/>
      <c r="IW182" s="30"/>
      <c r="IX182" s="30"/>
      <c r="IY182" s="30"/>
      <c r="IZ182" s="30"/>
      <c r="JA182" s="30"/>
      <c r="JB182" s="30"/>
      <c r="JC182" s="30"/>
      <c r="JD182" s="30"/>
      <c r="JE182" s="30"/>
      <c r="JF182" s="30"/>
      <c r="JG182" s="30"/>
      <c r="JH182" s="30"/>
      <c r="JI182" s="30"/>
      <c r="JJ182" s="30"/>
      <c r="JK182" s="30"/>
      <c r="JL182" s="30"/>
      <c r="JM182" s="30"/>
      <c r="JN182" s="30"/>
      <c r="JO182" s="30"/>
      <c r="JP182" s="30"/>
      <c r="JQ182" s="30"/>
      <c r="JR182" s="30"/>
      <c r="JS182" s="30"/>
      <c r="JT182" s="30"/>
      <c r="JU182" s="30"/>
      <c r="JV182" s="30"/>
      <c r="JW182" s="30"/>
      <c r="JX182" s="30"/>
      <c r="JY182" s="30"/>
      <c r="JZ182" s="30"/>
      <c r="KA182" s="30"/>
      <c r="KB182" s="30"/>
      <c r="KC182" s="30"/>
      <c r="KD182" s="30"/>
      <c r="KE182" s="30"/>
      <c r="KF182" s="30"/>
      <c r="KG182" s="30"/>
      <c r="KH182" s="30"/>
      <c r="KI182" s="30"/>
      <c r="KJ182" s="30"/>
      <c r="KK182" s="30"/>
      <c r="KL182" s="30"/>
      <c r="KM182" s="30"/>
      <c r="KN182" s="30"/>
      <c r="KO182" s="30"/>
      <c r="KP182" s="30"/>
      <c r="KQ182" s="30"/>
      <c r="KR182" s="30"/>
      <c r="KS182" s="30"/>
      <c r="KT182" s="30"/>
      <c r="KU182" s="30"/>
      <c r="KV182" s="30"/>
      <c r="KW182" s="30"/>
      <c r="KX182" s="30"/>
      <c r="KY182" s="30"/>
      <c r="KZ182" s="30"/>
      <c r="LA182" s="30"/>
      <c r="LB182" s="30"/>
      <c r="LC182" s="30"/>
      <c r="LD182" s="30"/>
      <c r="LE182" s="30"/>
      <c r="LF182" s="30"/>
      <c r="LG182" s="30"/>
      <c r="LH182" s="30"/>
      <c r="LI182" s="30"/>
      <c r="LJ182" s="30"/>
      <c r="LK182" s="30"/>
      <c r="LL182" s="30"/>
      <c r="LM182" s="30"/>
      <c r="LN182" s="30"/>
      <c r="LO182" s="30"/>
      <c r="LP182" s="30"/>
      <c r="LQ182" s="30"/>
      <c r="LR182" s="30"/>
      <c r="LS182" s="30"/>
      <c r="LT182" s="30"/>
      <c r="LU182" s="30"/>
      <c r="LV182" s="30"/>
      <c r="LW182" s="30"/>
      <c r="LX182" s="30"/>
      <c r="LY182" s="30"/>
      <c r="LZ182" s="30"/>
      <c r="MA182" s="30"/>
      <c r="MB182" s="30"/>
      <c r="MC182" s="30"/>
      <c r="MD182" s="30"/>
      <c r="ME182" s="30"/>
      <c r="MF182" s="30"/>
      <c r="MG182" s="30"/>
      <c r="MH182" s="30"/>
      <c r="MI182" s="30"/>
      <c r="MJ182" s="30"/>
      <c r="MK182" s="30"/>
      <c r="ML182" s="30"/>
      <c r="MM182" s="30"/>
      <c r="MN182" s="30"/>
      <c r="MO182" s="30"/>
      <c r="MP182" s="30"/>
      <c r="MQ182" s="30"/>
      <c r="MR182" s="30"/>
      <c r="MS182" s="30"/>
      <c r="MT182" s="30"/>
      <c r="MU182" s="30"/>
      <c r="MV182" s="30"/>
      <c r="MW182" s="30"/>
      <c r="MX182" s="30"/>
      <c r="MY182" s="30"/>
      <c r="MZ182" s="30"/>
      <c r="NA182" s="30"/>
      <c r="NB182" s="30"/>
      <c r="NC182" s="30"/>
      <c r="ND182" s="30"/>
      <c r="NE182" s="30"/>
      <c r="NF182" s="30"/>
      <c r="NG182" s="30"/>
      <c r="NH182" s="30"/>
      <c r="NI182" s="30"/>
      <c r="NJ182" s="30"/>
      <c r="NK182" s="30"/>
      <c r="NL182" s="30"/>
      <c r="NM182" s="30"/>
      <c r="NN182" s="30"/>
      <c r="NO182" s="30"/>
      <c r="NP182" s="30"/>
      <c r="NQ182" s="30"/>
      <c r="NR182" s="30"/>
      <c r="NS182" s="30"/>
      <c r="NT182" s="30"/>
      <c r="NU182" s="30"/>
      <c r="NV182" s="30"/>
      <c r="NW182" s="30"/>
      <c r="NX182" s="30"/>
      <c r="NY182" s="30"/>
      <c r="NZ182" s="30"/>
      <c r="OA182" s="30"/>
      <c r="OB182" s="30"/>
      <c r="OC182" s="30"/>
      <c r="OD182" s="30"/>
      <c r="OE182" s="30"/>
      <c r="OF182" s="30"/>
      <c r="OG182" s="30"/>
      <c r="OH182" s="30"/>
      <c r="OI182" s="30"/>
      <c r="OJ182" s="30"/>
      <c r="OK182" s="30"/>
      <c r="OL182" s="30"/>
      <c r="OM182" s="30"/>
      <c r="ON182" s="30"/>
      <c r="OO182" s="30"/>
      <c r="OP182" s="30"/>
      <c r="OQ182" s="30"/>
      <c r="OR182" s="30"/>
      <c r="OS182" s="30"/>
      <c r="OT182" s="30"/>
      <c r="OU182" s="30"/>
      <c r="OV182" s="30"/>
      <c r="OW182" s="30"/>
      <c r="OX182" s="30"/>
      <c r="OY182" s="30"/>
      <c r="OZ182" s="30"/>
      <c r="PA182" s="30"/>
      <c r="PB182" s="30"/>
      <c r="PC182" s="30"/>
      <c r="PD182" s="30"/>
      <c r="PE182" s="30"/>
      <c r="PF182" s="30"/>
      <c r="PG182" s="30"/>
      <c r="PH182" s="30"/>
      <c r="PI182" s="30"/>
      <c r="PJ182" s="30"/>
      <c r="PK182" s="30"/>
      <c r="PL182" s="30"/>
      <c r="PM182" s="30"/>
      <c r="PN182" s="30"/>
      <c r="PO182" s="30"/>
      <c r="PP182" s="30"/>
      <c r="PQ182" s="30"/>
      <c r="PR182" s="30"/>
      <c r="PS182" s="30"/>
      <c r="PT182" s="30"/>
      <c r="PU182" s="30"/>
      <c r="PV182" s="30"/>
      <c r="PW182" s="30"/>
      <c r="PX182" s="30"/>
      <c r="PY182" s="30"/>
      <c r="PZ182" s="30"/>
      <c r="QA182" s="30"/>
      <c r="QB182" s="30"/>
      <c r="QC182" s="30"/>
      <c r="QD182" s="30"/>
      <c r="QE182" s="30"/>
      <c r="QF182" s="30"/>
      <c r="QG182" s="30"/>
      <c r="QH182" s="30"/>
      <c r="QI182" s="30"/>
      <c r="QJ182" s="30"/>
      <c r="QK182" s="30"/>
      <c r="QL182" s="30"/>
      <c r="QM182" s="30"/>
      <c r="QN182" s="30"/>
      <c r="QO182" s="30"/>
      <c r="QP182" s="30"/>
      <c r="QQ182" s="30"/>
      <c r="QR182" s="30"/>
      <c r="QS182" s="30"/>
      <c r="QT182" s="30"/>
      <c r="QU182" s="30"/>
      <c r="QV182" s="30"/>
      <c r="QW182" s="30"/>
      <c r="QX182" s="30"/>
      <c r="QY182" s="30"/>
      <c r="QZ182" s="30"/>
      <c r="RA182" s="30"/>
      <c r="RB182" s="30"/>
      <c r="RC182" s="30"/>
      <c r="RD182" s="30"/>
      <c r="RE182" s="30"/>
      <c r="RF182" s="30"/>
      <c r="RG182" s="30"/>
      <c r="RH182" s="30"/>
      <c r="RI182" s="30"/>
      <c r="RJ182" s="30"/>
      <c r="RK182" s="30"/>
      <c r="RL182" s="30"/>
      <c r="RM182" s="30"/>
      <c r="RN182" s="30"/>
      <c r="RO182" s="30"/>
      <c r="RP182" s="30"/>
      <c r="RQ182" s="30"/>
      <c r="RR182" s="30"/>
      <c r="RS182" s="30"/>
      <c r="RT182" s="30"/>
      <c r="RU182" s="30"/>
      <c r="RV182" s="30"/>
      <c r="RW182" s="30"/>
      <c r="RX182" s="30"/>
      <c r="RY182" s="30"/>
      <c r="RZ182" s="30"/>
      <c r="SA182" s="30"/>
      <c r="SB182" s="30"/>
      <c r="SC182" s="30"/>
      <c r="SD182" s="30"/>
      <c r="SE182" s="30"/>
      <c r="SF182" s="30"/>
      <c r="SG182" s="30"/>
      <c r="SH182" s="30"/>
      <c r="SI182" s="30"/>
      <c r="SJ182" s="30"/>
      <c r="SK182" s="30"/>
      <c r="SL182" s="30"/>
      <c r="SM182" s="30"/>
      <c r="SN182" s="30"/>
    </row>
    <row r="183" spans="1:508" s="31" customFormat="1" ht="24.75" customHeight="1" x14ac:dyDescent="0.25">
      <c r="A183" s="81"/>
      <c r="B183" s="81"/>
      <c r="C183" s="81"/>
      <c r="D183" s="121" t="s">
        <v>392</v>
      </c>
      <c r="E183" s="202">
        <f>E191+E195+E197+E202+E204+E218</f>
        <v>3800842.52</v>
      </c>
      <c r="F183" s="82">
        <f t="shared" ref="F183:W183" si="67">F191+F195+F197+F202+F204+F218</f>
        <v>0</v>
      </c>
      <c r="G183" s="82">
        <f t="shared" si="67"/>
        <v>0</v>
      </c>
      <c r="H183" s="202">
        <f>H191+H195+H197+H202+H204+H218</f>
        <v>341062.08</v>
      </c>
      <c r="I183" s="202">
        <f t="shared" si="67"/>
        <v>0</v>
      </c>
      <c r="J183" s="202">
        <f t="shared" si="67"/>
        <v>0</v>
      </c>
      <c r="K183" s="187">
        <f t="shared" si="59"/>
        <v>8.9733283661539343</v>
      </c>
      <c r="L183" s="202">
        <f t="shared" si="67"/>
        <v>0</v>
      </c>
      <c r="M183" s="82">
        <f t="shared" si="67"/>
        <v>0</v>
      </c>
      <c r="N183" s="82">
        <f t="shared" si="67"/>
        <v>0</v>
      </c>
      <c r="O183" s="82">
        <f t="shared" si="67"/>
        <v>0</v>
      </c>
      <c r="P183" s="82">
        <f t="shared" si="67"/>
        <v>0</v>
      </c>
      <c r="Q183" s="82">
        <f t="shared" si="67"/>
        <v>0</v>
      </c>
      <c r="R183" s="202">
        <f t="shared" si="67"/>
        <v>0</v>
      </c>
      <c r="S183" s="202">
        <f t="shared" si="67"/>
        <v>0</v>
      </c>
      <c r="T183" s="202">
        <f t="shared" si="67"/>
        <v>0</v>
      </c>
      <c r="U183" s="202">
        <f t="shared" si="67"/>
        <v>0</v>
      </c>
      <c r="V183" s="202">
        <f t="shared" si="67"/>
        <v>0</v>
      </c>
      <c r="W183" s="202">
        <f t="shared" si="67"/>
        <v>0</v>
      </c>
      <c r="X183" s="168"/>
      <c r="Y183" s="202">
        <f t="shared" si="56"/>
        <v>341062.08</v>
      </c>
      <c r="Z183" s="231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  <c r="IV183" s="30"/>
      <c r="IW183" s="30"/>
      <c r="IX183" s="30"/>
      <c r="IY183" s="30"/>
      <c r="IZ183" s="30"/>
      <c r="JA183" s="30"/>
      <c r="JB183" s="30"/>
      <c r="JC183" s="30"/>
      <c r="JD183" s="30"/>
      <c r="JE183" s="30"/>
      <c r="JF183" s="30"/>
      <c r="JG183" s="30"/>
      <c r="JH183" s="30"/>
      <c r="JI183" s="30"/>
      <c r="JJ183" s="30"/>
      <c r="JK183" s="30"/>
      <c r="JL183" s="30"/>
      <c r="JM183" s="30"/>
      <c r="JN183" s="30"/>
      <c r="JO183" s="30"/>
      <c r="JP183" s="30"/>
      <c r="JQ183" s="30"/>
      <c r="JR183" s="30"/>
      <c r="JS183" s="30"/>
      <c r="JT183" s="30"/>
      <c r="JU183" s="30"/>
      <c r="JV183" s="30"/>
      <c r="JW183" s="30"/>
      <c r="JX183" s="30"/>
      <c r="JY183" s="30"/>
      <c r="JZ183" s="30"/>
      <c r="KA183" s="30"/>
      <c r="KB183" s="30"/>
      <c r="KC183" s="30"/>
      <c r="KD183" s="30"/>
      <c r="KE183" s="30"/>
      <c r="KF183" s="30"/>
      <c r="KG183" s="30"/>
      <c r="KH183" s="30"/>
      <c r="KI183" s="30"/>
      <c r="KJ183" s="30"/>
      <c r="KK183" s="30"/>
      <c r="KL183" s="30"/>
      <c r="KM183" s="30"/>
      <c r="KN183" s="30"/>
      <c r="KO183" s="30"/>
      <c r="KP183" s="30"/>
      <c r="KQ183" s="30"/>
      <c r="KR183" s="30"/>
      <c r="KS183" s="30"/>
      <c r="KT183" s="30"/>
      <c r="KU183" s="30"/>
      <c r="KV183" s="30"/>
      <c r="KW183" s="30"/>
      <c r="KX183" s="30"/>
      <c r="KY183" s="30"/>
      <c r="KZ183" s="30"/>
      <c r="LA183" s="30"/>
      <c r="LB183" s="30"/>
      <c r="LC183" s="30"/>
      <c r="LD183" s="30"/>
      <c r="LE183" s="30"/>
      <c r="LF183" s="30"/>
      <c r="LG183" s="30"/>
      <c r="LH183" s="30"/>
      <c r="LI183" s="30"/>
      <c r="LJ183" s="30"/>
      <c r="LK183" s="30"/>
      <c r="LL183" s="30"/>
      <c r="LM183" s="30"/>
      <c r="LN183" s="30"/>
      <c r="LO183" s="30"/>
      <c r="LP183" s="30"/>
      <c r="LQ183" s="30"/>
      <c r="LR183" s="30"/>
      <c r="LS183" s="30"/>
      <c r="LT183" s="30"/>
      <c r="LU183" s="30"/>
      <c r="LV183" s="30"/>
      <c r="LW183" s="30"/>
      <c r="LX183" s="30"/>
      <c r="LY183" s="30"/>
      <c r="LZ183" s="30"/>
      <c r="MA183" s="30"/>
      <c r="MB183" s="30"/>
      <c r="MC183" s="30"/>
      <c r="MD183" s="30"/>
      <c r="ME183" s="30"/>
      <c r="MF183" s="30"/>
      <c r="MG183" s="30"/>
      <c r="MH183" s="30"/>
      <c r="MI183" s="30"/>
      <c r="MJ183" s="30"/>
      <c r="MK183" s="30"/>
      <c r="ML183" s="30"/>
      <c r="MM183" s="30"/>
      <c r="MN183" s="30"/>
      <c r="MO183" s="30"/>
      <c r="MP183" s="30"/>
      <c r="MQ183" s="30"/>
      <c r="MR183" s="30"/>
      <c r="MS183" s="30"/>
      <c r="MT183" s="30"/>
      <c r="MU183" s="30"/>
      <c r="MV183" s="30"/>
      <c r="MW183" s="30"/>
      <c r="MX183" s="30"/>
      <c r="MY183" s="30"/>
      <c r="MZ183" s="30"/>
      <c r="NA183" s="30"/>
      <c r="NB183" s="30"/>
      <c r="NC183" s="30"/>
      <c r="ND183" s="30"/>
      <c r="NE183" s="30"/>
      <c r="NF183" s="30"/>
      <c r="NG183" s="30"/>
      <c r="NH183" s="30"/>
      <c r="NI183" s="30"/>
      <c r="NJ183" s="30"/>
      <c r="NK183" s="30"/>
      <c r="NL183" s="30"/>
      <c r="NM183" s="30"/>
      <c r="NN183" s="30"/>
      <c r="NO183" s="30"/>
      <c r="NP183" s="30"/>
      <c r="NQ183" s="30"/>
      <c r="NR183" s="30"/>
      <c r="NS183" s="30"/>
      <c r="NT183" s="30"/>
      <c r="NU183" s="30"/>
      <c r="NV183" s="30"/>
      <c r="NW183" s="30"/>
      <c r="NX183" s="30"/>
      <c r="NY183" s="30"/>
      <c r="NZ183" s="30"/>
      <c r="OA183" s="30"/>
      <c r="OB183" s="30"/>
      <c r="OC183" s="30"/>
      <c r="OD183" s="30"/>
      <c r="OE183" s="30"/>
      <c r="OF183" s="30"/>
      <c r="OG183" s="30"/>
      <c r="OH183" s="30"/>
      <c r="OI183" s="30"/>
      <c r="OJ183" s="30"/>
      <c r="OK183" s="30"/>
      <c r="OL183" s="30"/>
      <c r="OM183" s="30"/>
      <c r="ON183" s="30"/>
      <c r="OO183" s="30"/>
      <c r="OP183" s="30"/>
      <c r="OQ183" s="30"/>
      <c r="OR183" s="30"/>
      <c r="OS183" s="30"/>
      <c r="OT183" s="30"/>
      <c r="OU183" s="30"/>
      <c r="OV183" s="30"/>
      <c r="OW183" s="30"/>
      <c r="OX183" s="30"/>
      <c r="OY183" s="30"/>
      <c r="OZ183" s="30"/>
      <c r="PA183" s="30"/>
      <c r="PB183" s="30"/>
      <c r="PC183" s="30"/>
      <c r="PD183" s="30"/>
      <c r="PE183" s="30"/>
      <c r="PF183" s="30"/>
      <c r="PG183" s="30"/>
      <c r="PH183" s="30"/>
      <c r="PI183" s="30"/>
      <c r="PJ183" s="30"/>
      <c r="PK183" s="30"/>
      <c r="PL183" s="30"/>
      <c r="PM183" s="30"/>
      <c r="PN183" s="30"/>
      <c r="PO183" s="30"/>
      <c r="PP183" s="30"/>
      <c r="PQ183" s="30"/>
      <c r="PR183" s="30"/>
      <c r="PS183" s="30"/>
      <c r="PT183" s="30"/>
      <c r="PU183" s="30"/>
      <c r="PV183" s="30"/>
      <c r="PW183" s="30"/>
      <c r="PX183" s="30"/>
      <c r="PY183" s="30"/>
      <c r="PZ183" s="30"/>
      <c r="QA183" s="30"/>
      <c r="QB183" s="30"/>
      <c r="QC183" s="30"/>
      <c r="QD183" s="30"/>
      <c r="QE183" s="30"/>
      <c r="QF183" s="30"/>
      <c r="QG183" s="30"/>
      <c r="QH183" s="30"/>
      <c r="QI183" s="30"/>
      <c r="QJ183" s="30"/>
      <c r="QK183" s="30"/>
      <c r="QL183" s="30"/>
      <c r="QM183" s="30"/>
      <c r="QN183" s="30"/>
      <c r="QO183" s="30"/>
      <c r="QP183" s="30"/>
      <c r="QQ183" s="30"/>
      <c r="QR183" s="30"/>
      <c r="QS183" s="30"/>
      <c r="QT183" s="30"/>
      <c r="QU183" s="30"/>
      <c r="QV183" s="30"/>
      <c r="QW183" s="30"/>
      <c r="QX183" s="30"/>
      <c r="QY183" s="30"/>
      <c r="QZ183" s="30"/>
      <c r="RA183" s="30"/>
      <c r="RB183" s="30"/>
      <c r="RC183" s="30"/>
      <c r="RD183" s="30"/>
      <c r="RE183" s="30"/>
      <c r="RF183" s="30"/>
      <c r="RG183" s="30"/>
      <c r="RH183" s="30"/>
      <c r="RI183" s="30"/>
      <c r="RJ183" s="30"/>
      <c r="RK183" s="30"/>
      <c r="RL183" s="30"/>
      <c r="RM183" s="30"/>
      <c r="RN183" s="30"/>
      <c r="RO183" s="30"/>
      <c r="RP183" s="30"/>
      <c r="RQ183" s="30"/>
      <c r="RR183" s="30"/>
      <c r="RS183" s="30"/>
      <c r="RT183" s="30"/>
      <c r="RU183" s="30"/>
      <c r="RV183" s="30"/>
      <c r="RW183" s="30"/>
      <c r="RX183" s="30"/>
      <c r="RY183" s="30"/>
      <c r="RZ183" s="30"/>
      <c r="SA183" s="30"/>
      <c r="SB183" s="30"/>
      <c r="SC183" s="30"/>
      <c r="SD183" s="30"/>
      <c r="SE183" s="30"/>
      <c r="SF183" s="30"/>
      <c r="SG183" s="30"/>
      <c r="SH183" s="30"/>
      <c r="SI183" s="30"/>
      <c r="SJ183" s="30"/>
      <c r="SK183" s="30"/>
      <c r="SL183" s="30"/>
      <c r="SM183" s="30"/>
      <c r="SN183" s="30"/>
    </row>
    <row r="184" spans="1:508" s="31" customFormat="1" ht="309.75" hidden="1" customHeight="1" x14ac:dyDescent="0.25">
      <c r="A184" s="81"/>
      <c r="B184" s="81"/>
      <c r="C184" s="81"/>
      <c r="D184" s="121" t="s">
        <v>560</v>
      </c>
      <c r="E184" s="202">
        <f>E211</f>
        <v>0</v>
      </c>
      <c r="F184" s="82">
        <f t="shared" ref="F184:W184" si="68">F211</f>
        <v>0</v>
      </c>
      <c r="G184" s="82">
        <f t="shared" si="68"/>
        <v>0</v>
      </c>
      <c r="H184" s="202">
        <f t="shared" si="68"/>
        <v>0</v>
      </c>
      <c r="I184" s="202">
        <f t="shared" si="68"/>
        <v>0</v>
      </c>
      <c r="J184" s="202">
        <f t="shared" si="68"/>
        <v>0</v>
      </c>
      <c r="K184" s="186" t="e">
        <f t="shared" si="59"/>
        <v>#DIV/0!</v>
      </c>
      <c r="L184" s="202">
        <f t="shared" si="68"/>
        <v>0</v>
      </c>
      <c r="M184" s="82">
        <f t="shared" si="68"/>
        <v>0</v>
      </c>
      <c r="N184" s="82">
        <f t="shared" si="68"/>
        <v>0</v>
      </c>
      <c r="O184" s="82">
        <f t="shared" si="68"/>
        <v>0</v>
      </c>
      <c r="P184" s="82">
        <f t="shared" si="68"/>
        <v>0</v>
      </c>
      <c r="Q184" s="82">
        <f t="shared" si="68"/>
        <v>0</v>
      </c>
      <c r="R184" s="202">
        <f t="shared" si="68"/>
        <v>0</v>
      </c>
      <c r="S184" s="202">
        <f t="shared" si="68"/>
        <v>0</v>
      </c>
      <c r="T184" s="202">
        <f t="shared" si="68"/>
        <v>0</v>
      </c>
      <c r="U184" s="202">
        <f t="shared" si="68"/>
        <v>0</v>
      </c>
      <c r="V184" s="202">
        <f t="shared" si="68"/>
        <v>0</v>
      </c>
      <c r="W184" s="202">
        <f t="shared" si="68"/>
        <v>0</v>
      </c>
      <c r="X184" s="168" t="e">
        <f t="shared" si="62"/>
        <v>#DIV/0!</v>
      </c>
      <c r="Y184" s="202">
        <f t="shared" si="56"/>
        <v>0</v>
      </c>
      <c r="Z184" s="231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  <c r="IV184" s="30"/>
      <c r="IW184" s="30"/>
      <c r="IX184" s="30"/>
      <c r="IY184" s="30"/>
      <c r="IZ184" s="30"/>
      <c r="JA184" s="30"/>
      <c r="JB184" s="30"/>
      <c r="JC184" s="30"/>
      <c r="JD184" s="30"/>
      <c r="JE184" s="30"/>
      <c r="JF184" s="30"/>
      <c r="JG184" s="30"/>
      <c r="JH184" s="30"/>
      <c r="JI184" s="30"/>
      <c r="JJ184" s="30"/>
      <c r="JK184" s="30"/>
      <c r="JL184" s="30"/>
      <c r="JM184" s="30"/>
      <c r="JN184" s="30"/>
      <c r="JO184" s="30"/>
      <c r="JP184" s="30"/>
      <c r="JQ184" s="30"/>
      <c r="JR184" s="30"/>
      <c r="JS184" s="30"/>
      <c r="JT184" s="30"/>
      <c r="JU184" s="30"/>
      <c r="JV184" s="30"/>
      <c r="JW184" s="30"/>
      <c r="JX184" s="30"/>
      <c r="JY184" s="30"/>
      <c r="JZ184" s="30"/>
      <c r="KA184" s="30"/>
      <c r="KB184" s="30"/>
      <c r="KC184" s="30"/>
      <c r="KD184" s="30"/>
      <c r="KE184" s="30"/>
      <c r="KF184" s="30"/>
      <c r="KG184" s="30"/>
      <c r="KH184" s="30"/>
      <c r="KI184" s="30"/>
      <c r="KJ184" s="30"/>
      <c r="KK184" s="30"/>
      <c r="KL184" s="30"/>
      <c r="KM184" s="30"/>
      <c r="KN184" s="30"/>
      <c r="KO184" s="30"/>
      <c r="KP184" s="30"/>
      <c r="KQ184" s="30"/>
      <c r="KR184" s="30"/>
      <c r="KS184" s="30"/>
      <c r="KT184" s="30"/>
      <c r="KU184" s="30"/>
      <c r="KV184" s="30"/>
      <c r="KW184" s="30"/>
      <c r="KX184" s="30"/>
      <c r="KY184" s="30"/>
      <c r="KZ184" s="30"/>
      <c r="LA184" s="30"/>
      <c r="LB184" s="30"/>
      <c r="LC184" s="30"/>
      <c r="LD184" s="30"/>
      <c r="LE184" s="30"/>
      <c r="LF184" s="30"/>
      <c r="LG184" s="30"/>
      <c r="LH184" s="30"/>
      <c r="LI184" s="30"/>
      <c r="LJ184" s="30"/>
      <c r="LK184" s="30"/>
      <c r="LL184" s="30"/>
      <c r="LM184" s="30"/>
      <c r="LN184" s="30"/>
      <c r="LO184" s="30"/>
      <c r="LP184" s="30"/>
      <c r="LQ184" s="30"/>
      <c r="LR184" s="30"/>
      <c r="LS184" s="30"/>
      <c r="LT184" s="30"/>
      <c r="LU184" s="30"/>
      <c r="LV184" s="30"/>
      <c r="LW184" s="30"/>
      <c r="LX184" s="30"/>
      <c r="LY184" s="30"/>
      <c r="LZ184" s="30"/>
      <c r="MA184" s="30"/>
      <c r="MB184" s="30"/>
      <c r="MC184" s="30"/>
      <c r="MD184" s="30"/>
      <c r="ME184" s="30"/>
      <c r="MF184" s="30"/>
      <c r="MG184" s="30"/>
      <c r="MH184" s="30"/>
      <c r="MI184" s="30"/>
      <c r="MJ184" s="30"/>
      <c r="MK184" s="30"/>
      <c r="ML184" s="30"/>
      <c r="MM184" s="30"/>
      <c r="MN184" s="30"/>
      <c r="MO184" s="30"/>
      <c r="MP184" s="30"/>
      <c r="MQ184" s="30"/>
      <c r="MR184" s="30"/>
      <c r="MS184" s="30"/>
      <c r="MT184" s="30"/>
      <c r="MU184" s="30"/>
      <c r="MV184" s="30"/>
      <c r="MW184" s="30"/>
      <c r="MX184" s="30"/>
      <c r="MY184" s="30"/>
      <c r="MZ184" s="30"/>
      <c r="NA184" s="30"/>
      <c r="NB184" s="30"/>
      <c r="NC184" s="30"/>
      <c r="ND184" s="30"/>
      <c r="NE184" s="30"/>
      <c r="NF184" s="30"/>
      <c r="NG184" s="30"/>
      <c r="NH184" s="30"/>
      <c r="NI184" s="30"/>
      <c r="NJ184" s="30"/>
      <c r="NK184" s="30"/>
      <c r="NL184" s="30"/>
      <c r="NM184" s="30"/>
      <c r="NN184" s="30"/>
      <c r="NO184" s="30"/>
      <c r="NP184" s="30"/>
      <c r="NQ184" s="30"/>
      <c r="NR184" s="30"/>
      <c r="NS184" s="30"/>
      <c r="NT184" s="30"/>
      <c r="NU184" s="30"/>
      <c r="NV184" s="30"/>
      <c r="NW184" s="30"/>
      <c r="NX184" s="30"/>
      <c r="NY184" s="30"/>
      <c r="NZ184" s="30"/>
      <c r="OA184" s="30"/>
      <c r="OB184" s="30"/>
      <c r="OC184" s="30"/>
      <c r="OD184" s="30"/>
      <c r="OE184" s="30"/>
      <c r="OF184" s="30"/>
      <c r="OG184" s="30"/>
      <c r="OH184" s="30"/>
      <c r="OI184" s="30"/>
      <c r="OJ184" s="30"/>
      <c r="OK184" s="30"/>
      <c r="OL184" s="30"/>
      <c r="OM184" s="30"/>
      <c r="ON184" s="30"/>
      <c r="OO184" s="30"/>
      <c r="OP184" s="30"/>
      <c r="OQ184" s="30"/>
      <c r="OR184" s="30"/>
      <c r="OS184" s="30"/>
      <c r="OT184" s="30"/>
      <c r="OU184" s="30"/>
      <c r="OV184" s="30"/>
      <c r="OW184" s="30"/>
      <c r="OX184" s="30"/>
      <c r="OY184" s="30"/>
      <c r="OZ184" s="30"/>
      <c r="PA184" s="30"/>
      <c r="PB184" s="30"/>
      <c r="PC184" s="30"/>
      <c r="PD184" s="30"/>
      <c r="PE184" s="30"/>
      <c r="PF184" s="30"/>
      <c r="PG184" s="30"/>
      <c r="PH184" s="30"/>
      <c r="PI184" s="30"/>
      <c r="PJ184" s="30"/>
      <c r="PK184" s="30"/>
      <c r="PL184" s="30"/>
      <c r="PM184" s="30"/>
      <c r="PN184" s="30"/>
      <c r="PO184" s="30"/>
      <c r="PP184" s="30"/>
      <c r="PQ184" s="30"/>
      <c r="PR184" s="30"/>
      <c r="PS184" s="30"/>
      <c r="PT184" s="30"/>
      <c r="PU184" s="30"/>
      <c r="PV184" s="30"/>
      <c r="PW184" s="30"/>
      <c r="PX184" s="30"/>
      <c r="PY184" s="30"/>
      <c r="PZ184" s="30"/>
      <c r="QA184" s="30"/>
      <c r="QB184" s="30"/>
      <c r="QC184" s="30"/>
      <c r="QD184" s="30"/>
      <c r="QE184" s="30"/>
      <c r="QF184" s="30"/>
      <c r="QG184" s="30"/>
      <c r="QH184" s="30"/>
      <c r="QI184" s="30"/>
      <c r="QJ184" s="30"/>
      <c r="QK184" s="30"/>
      <c r="QL184" s="30"/>
      <c r="QM184" s="30"/>
      <c r="QN184" s="30"/>
      <c r="QO184" s="30"/>
      <c r="QP184" s="30"/>
      <c r="QQ184" s="30"/>
      <c r="QR184" s="30"/>
      <c r="QS184" s="30"/>
      <c r="QT184" s="30"/>
      <c r="QU184" s="30"/>
      <c r="QV184" s="30"/>
      <c r="QW184" s="30"/>
      <c r="QX184" s="30"/>
      <c r="QY184" s="30"/>
      <c r="QZ184" s="30"/>
      <c r="RA184" s="30"/>
      <c r="RB184" s="30"/>
      <c r="RC184" s="30"/>
      <c r="RD184" s="30"/>
      <c r="RE184" s="30"/>
      <c r="RF184" s="30"/>
      <c r="RG184" s="30"/>
      <c r="RH184" s="30"/>
      <c r="RI184" s="30"/>
      <c r="RJ184" s="30"/>
      <c r="RK184" s="30"/>
      <c r="RL184" s="30"/>
      <c r="RM184" s="30"/>
      <c r="RN184" s="30"/>
      <c r="RO184" s="30"/>
      <c r="RP184" s="30"/>
      <c r="RQ184" s="30"/>
      <c r="RR184" s="30"/>
      <c r="RS184" s="30"/>
      <c r="RT184" s="30"/>
      <c r="RU184" s="30"/>
      <c r="RV184" s="30"/>
      <c r="RW184" s="30"/>
      <c r="RX184" s="30"/>
      <c r="RY184" s="30"/>
      <c r="RZ184" s="30"/>
      <c r="SA184" s="30"/>
      <c r="SB184" s="30"/>
      <c r="SC184" s="30"/>
      <c r="SD184" s="30"/>
      <c r="SE184" s="30"/>
      <c r="SF184" s="30"/>
      <c r="SG184" s="30"/>
      <c r="SH184" s="30"/>
      <c r="SI184" s="30"/>
      <c r="SJ184" s="30"/>
      <c r="SK184" s="30"/>
      <c r="SL184" s="30"/>
      <c r="SM184" s="30"/>
      <c r="SN184" s="30"/>
    </row>
    <row r="185" spans="1:508" s="31" customFormat="1" ht="369.75" hidden="1" customHeight="1" x14ac:dyDescent="0.25">
      <c r="A185" s="81"/>
      <c r="B185" s="81"/>
      <c r="C185" s="81"/>
      <c r="D185" s="121" t="s">
        <v>576</v>
      </c>
      <c r="E185" s="202">
        <f>E213</f>
        <v>0</v>
      </c>
      <c r="F185" s="82">
        <f t="shared" ref="F185:W185" si="69">F213</f>
        <v>0</v>
      </c>
      <c r="G185" s="82">
        <f t="shared" si="69"/>
        <v>0</v>
      </c>
      <c r="H185" s="202">
        <f t="shared" si="69"/>
        <v>0</v>
      </c>
      <c r="I185" s="202">
        <f t="shared" si="69"/>
        <v>0</v>
      </c>
      <c r="J185" s="202">
        <f t="shared" si="69"/>
        <v>0</v>
      </c>
      <c r="K185" s="186" t="e">
        <f t="shared" si="59"/>
        <v>#DIV/0!</v>
      </c>
      <c r="L185" s="202">
        <f t="shared" si="69"/>
        <v>0</v>
      </c>
      <c r="M185" s="82">
        <f t="shared" si="69"/>
        <v>0</v>
      </c>
      <c r="N185" s="82">
        <f t="shared" si="69"/>
        <v>0</v>
      </c>
      <c r="O185" s="82">
        <f t="shared" si="69"/>
        <v>0</v>
      </c>
      <c r="P185" s="82">
        <f t="shared" si="69"/>
        <v>0</v>
      </c>
      <c r="Q185" s="82">
        <f t="shared" si="69"/>
        <v>0</v>
      </c>
      <c r="R185" s="202">
        <f t="shared" si="69"/>
        <v>0</v>
      </c>
      <c r="S185" s="202">
        <f t="shared" si="69"/>
        <v>0</v>
      </c>
      <c r="T185" s="202">
        <f t="shared" si="69"/>
        <v>0</v>
      </c>
      <c r="U185" s="202">
        <f t="shared" si="69"/>
        <v>0</v>
      </c>
      <c r="V185" s="202">
        <f t="shared" si="69"/>
        <v>0</v>
      </c>
      <c r="W185" s="202">
        <f t="shared" si="69"/>
        <v>0</v>
      </c>
      <c r="X185" s="168" t="e">
        <f t="shared" si="62"/>
        <v>#DIV/0!</v>
      </c>
      <c r="Y185" s="202">
        <f t="shared" si="56"/>
        <v>0</v>
      </c>
      <c r="Z185" s="231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  <c r="IV185" s="30"/>
      <c r="IW185" s="30"/>
      <c r="IX185" s="30"/>
      <c r="IY185" s="30"/>
      <c r="IZ185" s="30"/>
      <c r="JA185" s="30"/>
      <c r="JB185" s="30"/>
      <c r="JC185" s="30"/>
      <c r="JD185" s="30"/>
      <c r="JE185" s="30"/>
      <c r="JF185" s="30"/>
      <c r="JG185" s="30"/>
      <c r="JH185" s="30"/>
      <c r="JI185" s="30"/>
      <c r="JJ185" s="30"/>
      <c r="JK185" s="30"/>
      <c r="JL185" s="30"/>
      <c r="JM185" s="30"/>
      <c r="JN185" s="30"/>
      <c r="JO185" s="30"/>
      <c r="JP185" s="30"/>
      <c r="JQ185" s="30"/>
      <c r="JR185" s="30"/>
      <c r="JS185" s="30"/>
      <c r="JT185" s="30"/>
      <c r="JU185" s="30"/>
      <c r="JV185" s="30"/>
      <c r="JW185" s="30"/>
      <c r="JX185" s="30"/>
      <c r="JY185" s="30"/>
      <c r="JZ185" s="30"/>
      <c r="KA185" s="30"/>
      <c r="KB185" s="30"/>
      <c r="KC185" s="30"/>
      <c r="KD185" s="30"/>
      <c r="KE185" s="30"/>
      <c r="KF185" s="30"/>
      <c r="KG185" s="30"/>
      <c r="KH185" s="30"/>
      <c r="KI185" s="30"/>
      <c r="KJ185" s="30"/>
      <c r="KK185" s="30"/>
      <c r="KL185" s="30"/>
      <c r="KM185" s="30"/>
      <c r="KN185" s="30"/>
      <c r="KO185" s="30"/>
      <c r="KP185" s="30"/>
      <c r="KQ185" s="30"/>
      <c r="KR185" s="30"/>
      <c r="KS185" s="30"/>
      <c r="KT185" s="30"/>
      <c r="KU185" s="30"/>
      <c r="KV185" s="30"/>
      <c r="KW185" s="30"/>
      <c r="KX185" s="30"/>
      <c r="KY185" s="30"/>
      <c r="KZ185" s="30"/>
      <c r="LA185" s="30"/>
      <c r="LB185" s="30"/>
      <c r="LC185" s="30"/>
      <c r="LD185" s="30"/>
      <c r="LE185" s="30"/>
      <c r="LF185" s="30"/>
      <c r="LG185" s="30"/>
      <c r="LH185" s="30"/>
      <c r="LI185" s="30"/>
      <c r="LJ185" s="30"/>
      <c r="LK185" s="30"/>
      <c r="LL185" s="30"/>
      <c r="LM185" s="30"/>
      <c r="LN185" s="30"/>
      <c r="LO185" s="30"/>
      <c r="LP185" s="30"/>
      <c r="LQ185" s="30"/>
      <c r="LR185" s="30"/>
      <c r="LS185" s="30"/>
      <c r="LT185" s="30"/>
      <c r="LU185" s="30"/>
      <c r="LV185" s="30"/>
      <c r="LW185" s="30"/>
      <c r="LX185" s="30"/>
      <c r="LY185" s="30"/>
      <c r="LZ185" s="30"/>
      <c r="MA185" s="30"/>
      <c r="MB185" s="30"/>
      <c r="MC185" s="30"/>
      <c r="MD185" s="30"/>
      <c r="ME185" s="30"/>
      <c r="MF185" s="30"/>
      <c r="MG185" s="30"/>
      <c r="MH185" s="30"/>
      <c r="MI185" s="30"/>
      <c r="MJ185" s="30"/>
      <c r="MK185" s="30"/>
      <c r="ML185" s="30"/>
      <c r="MM185" s="30"/>
      <c r="MN185" s="30"/>
      <c r="MO185" s="30"/>
      <c r="MP185" s="30"/>
      <c r="MQ185" s="30"/>
      <c r="MR185" s="30"/>
      <c r="MS185" s="30"/>
      <c r="MT185" s="30"/>
      <c r="MU185" s="30"/>
      <c r="MV185" s="30"/>
      <c r="MW185" s="30"/>
      <c r="MX185" s="30"/>
      <c r="MY185" s="30"/>
      <c r="MZ185" s="30"/>
      <c r="NA185" s="30"/>
      <c r="NB185" s="30"/>
      <c r="NC185" s="30"/>
      <c r="ND185" s="30"/>
      <c r="NE185" s="30"/>
      <c r="NF185" s="30"/>
      <c r="NG185" s="30"/>
      <c r="NH185" s="30"/>
      <c r="NI185" s="30"/>
      <c r="NJ185" s="30"/>
      <c r="NK185" s="30"/>
      <c r="NL185" s="30"/>
      <c r="NM185" s="30"/>
      <c r="NN185" s="30"/>
      <c r="NO185" s="30"/>
      <c r="NP185" s="30"/>
      <c r="NQ185" s="30"/>
      <c r="NR185" s="30"/>
      <c r="NS185" s="30"/>
      <c r="NT185" s="30"/>
      <c r="NU185" s="30"/>
      <c r="NV185" s="30"/>
      <c r="NW185" s="30"/>
      <c r="NX185" s="30"/>
      <c r="NY185" s="30"/>
      <c r="NZ185" s="30"/>
      <c r="OA185" s="30"/>
      <c r="OB185" s="30"/>
      <c r="OC185" s="30"/>
      <c r="OD185" s="30"/>
      <c r="OE185" s="30"/>
      <c r="OF185" s="30"/>
      <c r="OG185" s="30"/>
      <c r="OH185" s="30"/>
      <c r="OI185" s="30"/>
      <c r="OJ185" s="30"/>
      <c r="OK185" s="30"/>
      <c r="OL185" s="30"/>
      <c r="OM185" s="30"/>
      <c r="ON185" s="30"/>
      <c r="OO185" s="30"/>
      <c r="OP185" s="30"/>
      <c r="OQ185" s="30"/>
      <c r="OR185" s="30"/>
      <c r="OS185" s="30"/>
      <c r="OT185" s="30"/>
      <c r="OU185" s="30"/>
      <c r="OV185" s="30"/>
      <c r="OW185" s="30"/>
      <c r="OX185" s="30"/>
      <c r="OY185" s="30"/>
      <c r="OZ185" s="30"/>
      <c r="PA185" s="30"/>
      <c r="PB185" s="30"/>
      <c r="PC185" s="30"/>
      <c r="PD185" s="30"/>
      <c r="PE185" s="30"/>
      <c r="PF185" s="30"/>
      <c r="PG185" s="30"/>
      <c r="PH185" s="30"/>
      <c r="PI185" s="30"/>
      <c r="PJ185" s="30"/>
      <c r="PK185" s="30"/>
      <c r="PL185" s="30"/>
      <c r="PM185" s="30"/>
      <c r="PN185" s="30"/>
      <c r="PO185" s="30"/>
      <c r="PP185" s="30"/>
      <c r="PQ185" s="30"/>
      <c r="PR185" s="30"/>
      <c r="PS185" s="30"/>
      <c r="PT185" s="30"/>
      <c r="PU185" s="30"/>
      <c r="PV185" s="30"/>
      <c r="PW185" s="30"/>
      <c r="PX185" s="30"/>
      <c r="PY185" s="30"/>
      <c r="PZ185" s="30"/>
      <c r="QA185" s="30"/>
      <c r="QB185" s="30"/>
      <c r="QC185" s="30"/>
      <c r="QD185" s="30"/>
      <c r="QE185" s="30"/>
      <c r="QF185" s="30"/>
      <c r="QG185" s="30"/>
      <c r="QH185" s="30"/>
      <c r="QI185" s="30"/>
      <c r="QJ185" s="30"/>
      <c r="QK185" s="30"/>
      <c r="QL185" s="30"/>
      <c r="QM185" s="30"/>
      <c r="QN185" s="30"/>
      <c r="QO185" s="30"/>
      <c r="QP185" s="30"/>
      <c r="QQ185" s="30"/>
      <c r="QR185" s="30"/>
      <c r="QS185" s="30"/>
      <c r="QT185" s="30"/>
      <c r="QU185" s="30"/>
      <c r="QV185" s="30"/>
      <c r="QW185" s="30"/>
      <c r="QX185" s="30"/>
      <c r="QY185" s="30"/>
      <c r="QZ185" s="30"/>
      <c r="RA185" s="30"/>
      <c r="RB185" s="30"/>
      <c r="RC185" s="30"/>
      <c r="RD185" s="30"/>
      <c r="RE185" s="30"/>
      <c r="RF185" s="30"/>
      <c r="RG185" s="30"/>
      <c r="RH185" s="30"/>
      <c r="RI185" s="30"/>
      <c r="RJ185" s="30"/>
      <c r="RK185" s="30"/>
      <c r="RL185" s="30"/>
      <c r="RM185" s="30"/>
      <c r="RN185" s="30"/>
      <c r="RO185" s="30"/>
      <c r="RP185" s="30"/>
      <c r="RQ185" s="30"/>
      <c r="RR185" s="30"/>
      <c r="RS185" s="30"/>
      <c r="RT185" s="30"/>
      <c r="RU185" s="30"/>
      <c r="RV185" s="30"/>
      <c r="RW185" s="30"/>
      <c r="RX185" s="30"/>
      <c r="RY185" s="30"/>
      <c r="RZ185" s="30"/>
      <c r="SA185" s="30"/>
      <c r="SB185" s="30"/>
      <c r="SC185" s="30"/>
      <c r="SD185" s="30"/>
      <c r="SE185" s="30"/>
      <c r="SF185" s="30"/>
      <c r="SG185" s="30"/>
      <c r="SH185" s="30"/>
      <c r="SI185" s="30"/>
      <c r="SJ185" s="30"/>
      <c r="SK185" s="30"/>
      <c r="SL185" s="30"/>
      <c r="SM185" s="30"/>
      <c r="SN185" s="30"/>
    </row>
    <row r="186" spans="1:508" s="20" customFormat="1" ht="50.25" customHeight="1" x14ac:dyDescent="0.25">
      <c r="A186" s="54" t="s">
        <v>179</v>
      </c>
      <c r="B186" s="54" t="s">
        <v>118</v>
      </c>
      <c r="C186" s="54" t="s">
        <v>46</v>
      </c>
      <c r="D186" s="79" t="s">
        <v>486</v>
      </c>
      <c r="E186" s="203">
        <v>56900348</v>
      </c>
      <c r="F186" s="83">
        <v>43596600</v>
      </c>
      <c r="G186" s="83">
        <v>1652000</v>
      </c>
      <c r="H186" s="203">
        <v>12476329.34</v>
      </c>
      <c r="I186" s="203">
        <v>9672326.6600000001</v>
      </c>
      <c r="J186" s="203">
        <v>260765.19</v>
      </c>
      <c r="K186" s="196">
        <f t="shared" si="59"/>
        <v>21.926630993539792</v>
      </c>
      <c r="L186" s="203">
        <f t="shared" ref="L186:L223" si="70">N186+Q186</f>
        <v>0</v>
      </c>
      <c r="M186" s="83">
        <v>0</v>
      </c>
      <c r="N186" s="83"/>
      <c r="O186" s="83"/>
      <c r="P186" s="83"/>
      <c r="Q186" s="83">
        <v>0</v>
      </c>
      <c r="R186" s="216">
        <f t="shared" ref="R186:R223" si="71">T186+W186</f>
        <v>2259038</v>
      </c>
      <c r="S186" s="216"/>
      <c r="T186" s="216">
        <v>2259038</v>
      </c>
      <c r="U186" s="216"/>
      <c r="V186" s="216"/>
      <c r="W186" s="216"/>
      <c r="X186" s="168"/>
      <c r="Y186" s="216">
        <f t="shared" si="56"/>
        <v>14735367.34</v>
      </c>
      <c r="Z186" s="23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  <c r="IV186" s="21"/>
      <c r="IW186" s="21"/>
      <c r="IX186" s="21"/>
      <c r="IY186" s="21"/>
      <c r="IZ186" s="21"/>
      <c r="JA186" s="21"/>
      <c r="JB186" s="21"/>
      <c r="JC186" s="21"/>
      <c r="JD186" s="21"/>
      <c r="JE186" s="21"/>
      <c r="JF186" s="21"/>
      <c r="JG186" s="21"/>
      <c r="JH186" s="21"/>
      <c r="JI186" s="21"/>
      <c r="JJ186" s="21"/>
      <c r="JK186" s="21"/>
      <c r="JL186" s="21"/>
      <c r="JM186" s="21"/>
      <c r="JN186" s="21"/>
      <c r="JO186" s="21"/>
      <c r="JP186" s="21"/>
      <c r="JQ186" s="21"/>
      <c r="JR186" s="21"/>
      <c r="JS186" s="21"/>
      <c r="JT186" s="21"/>
      <c r="JU186" s="21"/>
      <c r="JV186" s="21"/>
      <c r="JW186" s="21"/>
      <c r="JX186" s="21"/>
      <c r="JY186" s="21"/>
      <c r="JZ186" s="21"/>
      <c r="KA186" s="21"/>
      <c r="KB186" s="21"/>
      <c r="KC186" s="21"/>
      <c r="KD186" s="21"/>
      <c r="KE186" s="21"/>
      <c r="KF186" s="21"/>
      <c r="KG186" s="21"/>
      <c r="KH186" s="21"/>
      <c r="KI186" s="21"/>
      <c r="KJ186" s="21"/>
      <c r="KK186" s="21"/>
      <c r="KL186" s="21"/>
      <c r="KM186" s="21"/>
      <c r="KN186" s="21"/>
      <c r="KO186" s="21"/>
      <c r="KP186" s="21"/>
      <c r="KQ186" s="21"/>
      <c r="KR186" s="21"/>
      <c r="KS186" s="21"/>
      <c r="KT186" s="21"/>
      <c r="KU186" s="21"/>
      <c r="KV186" s="21"/>
      <c r="KW186" s="21"/>
      <c r="KX186" s="21"/>
      <c r="KY186" s="21"/>
      <c r="KZ186" s="21"/>
      <c r="LA186" s="21"/>
      <c r="LB186" s="21"/>
      <c r="LC186" s="21"/>
      <c r="LD186" s="21"/>
      <c r="LE186" s="21"/>
      <c r="LF186" s="21"/>
      <c r="LG186" s="21"/>
      <c r="LH186" s="21"/>
      <c r="LI186" s="21"/>
      <c r="LJ186" s="21"/>
      <c r="LK186" s="21"/>
      <c r="LL186" s="21"/>
      <c r="LM186" s="21"/>
      <c r="LN186" s="21"/>
      <c r="LO186" s="21"/>
      <c r="LP186" s="21"/>
      <c r="LQ186" s="21"/>
      <c r="LR186" s="21"/>
      <c r="LS186" s="21"/>
      <c r="LT186" s="21"/>
      <c r="LU186" s="21"/>
      <c r="LV186" s="21"/>
      <c r="LW186" s="21"/>
      <c r="LX186" s="21"/>
      <c r="LY186" s="21"/>
      <c r="LZ186" s="21"/>
      <c r="MA186" s="21"/>
      <c r="MB186" s="21"/>
      <c r="MC186" s="21"/>
      <c r="MD186" s="21"/>
      <c r="ME186" s="21"/>
      <c r="MF186" s="21"/>
      <c r="MG186" s="21"/>
      <c r="MH186" s="21"/>
      <c r="MI186" s="21"/>
      <c r="MJ186" s="21"/>
      <c r="MK186" s="21"/>
      <c r="ML186" s="21"/>
      <c r="MM186" s="21"/>
      <c r="MN186" s="21"/>
      <c r="MO186" s="21"/>
      <c r="MP186" s="21"/>
      <c r="MQ186" s="21"/>
      <c r="MR186" s="21"/>
      <c r="MS186" s="21"/>
      <c r="MT186" s="21"/>
      <c r="MU186" s="21"/>
      <c r="MV186" s="21"/>
      <c r="MW186" s="21"/>
      <c r="MX186" s="21"/>
      <c r="MY186" s="21"/>
      <c r="MZ186" s="21"/>
      <c r="NA186" s="21"/>
      <c r="NB186" s="21"/>
      <c r="NC186" s="21"/>
      <c r="ND186" s="21"/>
      <c r="NE186" s="21"/>
      <c r="NF186" s="21"/>
      <c r="NG186" s="21"/>
      <c r="NH186" s="21"/>
      <c r="NI186" s="21"/>
      <c r="NJ186" s="21"/>
      <c r="NK186" s="21"/>
      <c r="NL186" s="21"/>
      <c r="NM186" s="21"/>
      <c r="NN186" s="21"/>
      <c r="NO186" s="21"/>
      <c r="NP186" s="21"/>
      <c r="NQ186" s="21"/>
      <c r="NR186" s="21"/>
      <c r="NS186" s="21"/>
      <c r="NT186" s="21"/>
      <c r="NU186" s="21"/>
      <c r="NV186" s="21"/>
      <c r="NW186" s="21"/>
      <c r="NX186" s="21"/>
      <c r="NY186" s="21"/>
      <c r="NZ186" s="21"/>
      <c r="OA186" s="21"/>
      <c r="OB186" s="21"/>
      <c r="OC186" s="21"/>
      <c r="OD186" s="21"/>
      <c r="OE186" s="21"/>
      <c r="OF186" s="21"/>
      <c r="OG186" s="21"/>
      <c r="OH186" s="21"/>
      <c r="OI186" s="21"/>
      <c r="OJ186" s="21"/>
      <c r="OK186" s="21"/>
      <c r="OL186" s="21"/>
      <c r="OM186" s="21"/>
      <c r="ON186" s="21"/>
      <c r="OO186" s="21"/>
      <c r="OP186" s="21"/>
      <c r="OQ186" s="21"/>
      <c r="OR186" s="21"/>
      <c r="OS186" s="21"/>
      <c r="OT186" s="21"/>
      <c r="OU186" s="21"/>
      <c r="OV186" s="21"/>
      <c r="OW186" s="21"/>
      <c r="OX186" s="21"/>
      <c r="OY186" s="21"/>
      <c r="OZ186" s="21"/>
      <c r="PA186" s="21"/>
      <c r="PB186" s="21"/>
      <c r="PC186" s="21"/>
      <c r="PD186" s="21"/>
      <c r="PE186" s="21"/>
      <c r="PF186" s="21"/>
      <c r="PG186" s="21"/>
      <c r="PH186" s="21"/>
      <c r="PI186" s="21"/>
      <c r="PJ186" s="21"/>
      <c r="PK186" s="21"/>
      <c r="PL186" s="21"/>
      <c r="PM186" s="21"/>
      <c r="PN186" s="21"/>
      <c r="PO186" s="21"/>
      <c r="PP186" s="21"/>
      <c r="PQ186" s="21"/>
      <c r="PR186" s="21"/>
      <c r="PS186" s="21"/>
      <c r="PT186" s="21"/>
      <c r="PU186" s="21"/>
      <c r="PV186" s="21"/>
      <c r="PW186" s="21"/>
      <c r="PX186" s="21"/>
      <c r="PY186" s="21"/>
      <c r="PZ186" s="21"/>
      <c r="QA186" s="21"/>
      <c r="QB186" s="21"/>
      <c r="QC186" s="21"/>
      <c r="QD186" s="21"/>
      <c r="QE186" s="21"/>
      <c r="QF186" s="21"/>
      <c r="QG186" s="21"/>
      <c r="QH186" s="21"/>
      <c r="QI186" s="21"/>
      <c r="QJ186" s="21"/>
      <c r="QK186" s="21"/>
      <c r="QL186" s="21"/>
      <c r="QM186" s="21"/>
      <c r="QN186" s="21"/>
      <c r="QO186" s="21"/>
      <c r="QP186" s="21"/>
      <c r="QQ186" s="21"/>
      <c r="QR186" s="21"/>
      <c r="QS186" s="21"/>
      <c r="QT186" s="21"/>
      <c r="QU186" s="21"/>
      <c r="QV186" s="21"/>
      <c r="QW186" s="21"/>
      <c r="QX186" s="21"/>
      <c r="QY186" s="21"/>
      <c r="QZ186" s="21"/>
      <c r="RA186" s="21"/>
      <c r="RB186" s="21"/>
      <c r="RC186" s="21"/>
      <c r="RD186" s="21"/>
      <c r="RE186" s="21"/>
      <c r="RF186" s="21"/>
      <c r="RG186" s="21"/>
      <c r="RH186" s="21"/>
      <c r="RI186" s="21"/>
      <c r="RJ186" s="21"/>
      <c r="RK186" s="21"/>
      <c r="RL186" s="21"/>
      <c r="RM186" s="21"/>
      <c r="RN186" s="21"/>
      <c r="RO186" s="21"/>
      <c r="RP186" s="21"/>
      <c r="RQ186" s="21"/>
      <c r="RR186" s="21"/>
      <c r="RS186" s="21"/>
      <c r="RT186" s="21"/>
      <c r="RU186" s="21"/>
      <c r="RV186" s="21"/>
      <c r="RW186" s="21"/>
      <c r="RX186" s="21"/>
      <c r="RY186" s="21"/>
      <c r="RZ186" s="21"/>
      <c r="SA186" s="21"/>
      <c r="SB186" s="21"/>
      <c r="SC186" s="21"/>
      <c r="SD186" s="21"/>
      <c r="SE186" s="21"/>
      <c r="SF186" s="21"/>
      <c r="SG186" s="21"/>
      <c r="SH186" s="21"/>
      <c r="SI186" s="21"/>
      <c r="SJ186" s="21"/>
      <c r="SK186" s="21"/>
      <c r="SL186" s="21"/>
      <c r="SM186" s="21"/>
      <c r="SN186" s="21"/>
    </row>
    <row r="187" spans="1:508" s="20" customFormat="1" ht="19.5" hidden="1" customHeight="1" x14ac:dyDescent="0.25">
      <c r="A187" s="54" t="s">
        <v>524</v>
      </c>
      <c r="B187" s="54" t="s">
        <v>45</v>
      </c>
      <c r="C187" s="54" t="s">
        <v>92</v>
      </c>
      <c r="D187" s="79" t="s">
        <v>241</v>
      </c>
      <c r="E187" s="203"/>
      <c r="F187" s="83"/>
      <c r="G187" s="83"/>
      <c r="H187" s="203"/>
      <c r="I187" s="203"/>
      <c r="J187" s="203"/>
      <c r="K187" s="196" t="e">
        <f t="shared" si="59"/>
        <v>#DIV/0!</v>
      </c>
      <c r="L187" s="203">
        <f t="shared" si="70"/>
        <v>0</v>
      </c>
      <c r="M187" s="83"/>
      <c r="N187" s="83"/>
      <c r="O187" s="83"/>
      <c r="P187" s="83"/>
      <c r="Q187" s="83"/>
      <c r="R187" s="216">
        <f t="shared" si="71"/>
        <v>0</v>
      </c>
      <c r="S187" s="216"/>
      <c r="T187" s="216"/>
      <c r="U187" s="216"/>
      <c r="V187" s="216"/>
      <c r="W187" s="216"/>
      <c r="X187" s="168" t="e">
        <f t="shared" si="62"/>
        <v>#DIV/0!</v>
      </c>
      <c r="Y187" s="216">
        <f t="shared" si="56"/>
        <v>0</v>
      </c>
      <c r="Z187" s="23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  <c r="IV187" s="21"/>
      <c r="IW187" s="21"/>
      <c r="IX187" s="21"/>
      <c r="IY187" s="21"/>
      <c r="IZ187" s="21"/>
      <c r="JA187" s="21"/>
      <c r="JB187" s="21"/>
      <c r="JC187" s="21"/>
      <c r="JD187" s="21"/>
      <c r="JE187" s="21"/>
      <c r="JF187" s="21"/>
      <c r="JG187" s="21"/>
      <c r="JH187" s="21"/>
      <c r="JI187" s="21"/>
      <c r="JJ187" s="21"/>
      <c r="JK187" s="21"/>
      <c r="JL187" s="21"/>
      <c r="JM187" s="21"/>
      <c r="JN187" s="21"/>
      <c r="JO187" s="21"/>
      <c r="JP187" s="21"/>
      <c r="JQ187" s="21"/>
      <c r="JR187" s="21"/>
      <c r="JS187" s="21"/>
      <c r="JT187" s="21"/>
      <c r="JU187" s="21"/>
      <c r="JV187" s="21"/>
      <c r="JW187" s="21"/>
      <c r="JX187" s="21"/>
      <c r="JY187" s="21"/>
      <c r="JZ187" s="21"/>
      <c r="KA187" s="21"/>
      <c r="KB187" s="21"/>
      <c r="KC187" s="21"/>
      <c r="KD187" s="21"/>
      <c r="KE187" s="21"/>
      <c r="KF187" s="21"/>
      <c r="KG187" s="21"/>
      <c r="KH187" s="21"/>
      <c r="KI187" s="21"/>
      <c r="KJ187" s="21"/>
      <c r="KK187" s="21"/>
      <c r="KL187" s="21"/>
      <c r="KM187" s="21"/>
      <c r="KN187" s="21"/>
      <c r="KO187" s="21"/>
      <c r="KP187" s="21"/>
      <c r="KQ187" s="21"/>
      <c r="KR187" s="21"/>
      <c r="KS187" s="21"/>
      <c r="KT187" s="21"/>
      <c r="KU187" s="21"/>
      <c r="KV187" s="21"/>
      <c r="KW187" s="21"/>
      <c r="KX187" s="21"/>
      <c r="KY187" s="21"/>
      <c r="KZ187" s="21"/>
      <c r="LA187" s="21"/>
      <c r="LB187" s="21"/>
      <c r="LC187" s="21"/>
      <c r="LD187" s="21"/>
      <c r="LE187" s="21"/>
      <c r="LF187" s="21"/>
      <c r="LG187" s="21"/>
      <c r="LH187" s="21"/>
      <c r="LI187" s="21"/>
      <c r="LJ187" s="21"/>
      <c r="LK187" s="21"/>
      <c r="LL187" s="21"/>
      <c r="LM187" s="21"/>
      <c r="LN187" s="21"/>
      <c r="LO187" s="21"/>
      <c r="LP187" s="21"/>
      <c r="LQ187" s="21"/>
      <c r="LR187" s="21"/>
      <c r="LS187" s="21"/>
      <c r="LT187" s="21"/>
      <c r="LU187" s="21"/>
      <c r="LV187" s="21"/>
      <c r="LW187" s="21"/>
      <c r="LX187" s="21"/>
      <c r="LY187" s="21"/>
      <c r="LZ187" s="21"/>
      <c r="MA187" s="21"/>
      <c r="MB187" s="21"/>
      <c r="MC187" s="21"/>
      <c r="MD187" s="21"/>
      <c r="ME187" s="21"/>
      <c r="MF187" s="21"/>
      <c r="MG187" s="21"/>
      <c r="MH187" s="21"/>
      <c r="MI187" s="21"/>
      <c r="MJ187" s="21"/>
      <c r="MK187" s="21"/>
      <c r="ML187" s="21"/>
      <c r="MM187" s="21"/>
      <c r="MN187" s="21"/>
      <c r="MO187" s="21"/>
      <c r="MP187" s="21"/>
      <c r="MQ187" s="21"/>
      <c r="MR187" s="21"/>
      <c r="MS187" s="21"/>
      <c r="MT187" s="21"/>
      <c r="MU187" s="21"/>
      <c r="MV187" s="21"/>
      <c r="MW187" s="21"/>
      <c r="MX187" s="21"/>
      <c r="MY187" s="21"/>
      <c r="MZ187" s="21"/>
      <c r="NA187" s="21"/>
      <c r="NB187" s="21"/>
      <c r="NC187" s="21"/>
      <c r="ND187" s="21"/>
      <c r="NE187" s="21"/>
      <c r="NF187" s="21"/>
      <c r="NG187" s="21"/>
      <c r="NH187" s="21"/>
      <c r="NI187" s="21"/>
      <c r="NJ187" s="21"/>
      <c r="NK187" s="21"/>
      <c r="NL187" s="21"/>
      <c r="NM187" s="21"/>
      <c r="NN187" s="21"/>
      <c r="NO187" s="21"/>
      <c r="NP187" s="21"/>
      <c r="NQ187" s="21"/>
      <c r="NR187" s="21"/>
      <c r="NS187" s="21"/>
      <c r="NT187" s="21"/>
      <c r="NU187" s="21"/>
      <c r="NV187" s="21"/>
      <c r="NW187" s="21"/>
      <c r="NX187" s="21"/>
      <c r="NY187" s="21"/>
      <c r="NZ187" s="21"/>
      <c r="OA187" s="21"/>
      <c r="OB187" s="21"/>
      <c r="OC187" s="21"/>
      <c r="OD187" s="21"/>
      <c r="OE187" s="21"/>
      <c r="OF187" s="21"/>
      <c r="OG187" s="21"/>
      <c r="OH187" s="21"/>
      <c r="OI187" s="21"/>
      <c r="OJ187" s="21"/>
      <c r="OK187" s="21"/>
      <c r="OL187" s="21"/>
      <c r="OM187" s="21"/>
      <c r="ON187" s="21"/>
      <c r="OO187" s="21"/>
      <c r="OP187" s="21"/>
      <c r="OQ187" s="21"/>
      <c r="OR187" s="21"/>
      <c r="OS187" s="21"/>
      <c r="OT187" s="21"/>
      <c r="OU187" s="21"/>
      <c r="OV187" s="21"/>
      <c r="OW187" s="21"/>
      <c r="OX187" s="21"/>
      <c r="OY187" s="21"/>
      <c r="OZ187" s="21"/>
      <c r="PA187" s="21"/>
      <c r="PB187" s="21"/>
      <c r="PC187" s="21"/>
      <c r="PD187" s="21"/>
      <c r="PE187" s="21"/>
      <c r="PF187" s="21"/>
      <c r="PG187" s="21"/>
      <c r="PH187" s="21"/>
      <c r="PI187" s="21"/>
      <c r="PJ187" s="21"/>
      <c r="PK187" s="21"/>
      <c r="PL187" s="21"/>
      <c r="PM187" s="21"/>
      <c r="PN187" s="21"/>
      <c r="PO187" s="21"/>
      <c r="PP187" s="21"/>
      <c r="PQ187" s="21"/>
      <c r="PR187" s="21"/>
      <c r="PS187" s="21"/>
      <c r="PT187" s="21"/>
      <c r="PU187" s="21"/>
      <c r="PV187" s="21"/>
      <c r="PW187" s="21"/>
      <c r="PX187" s="21"/>
      <c r="PY187" s="21"/>
      <c r="PZ187" s="21"/>
      <c r="QA187" s="21"/>
      <c r="QB187" s="21"/>
      <c r="QC187" s="21"/>
      <c r="QD187" s="21"/>
      <c r="QE187" s="21"/>
      <c r="QF187" s="21"/>
      <c r="QG187" s="21"/>
      <c r="QH187" s="21"/>
      <c r="QI187" s="21"/>
      <c r="QJ187" s="21"/>
      <c r="QK187" s="21"/>
      <c r="QL187" s="21"/>
      <c r="QM187" s="21"/>
      <c r="QN187" s="21"/>
      <c r="QO187" s="21"/>
      <c r="QP187" s="21"/>
      <c r="QQ187" s="21"/>
      <c r="QR187" s="21"/>
      <c r="QS187" s="21"/>
      <c r="QT187" s="21"/>
      <c r="QU187" s="21"/>
      <c r="QV187" s="21"/>
      <c r="QW187" s="21"/>
      <c r="QX187" s="21"/>
      <c r="QY187" s="21"/>
      <c r="QZ187" s="21"/>
      <c r="RA187" s="21"/>
      <c r="RB187" s="21"/>
      <c r="RC187" s="21"/>
      <c r="RD187" s="21"/>
      <c r="RE187" s="21"/>
      <c r="RF187" s="21"/>
      <c r="RG187" s="21"/>
      <c r="RH187" s="21"/>
      <c r="RI187" s="21"/>
      <c r="RJ187" s="21"/>
      <c r="RK187" s="21"/>
      <c r="RL187" s="21"/>
      <c r="RM187" s="21"/>
      <c r="RN187" s="21"/>
      <c r="RO187" s="21"/>
      <c r="RP187" s="21"/>
      <c r="RQ187" s="21"/>
      <c r="RR187" s="21"/>
      <c r="RS187" s="21"/>
      <c r="RT187" s="21"/>
      <c r="RU187" s="21"/>
      <c r="RV187" s="21"/>
      <c r="RW187" s="21"/>
      <c r="RX187" s="21"/>
      <c r="RY187" s="21"/>
      <c r="RZ187" s="21"/>
      <c r="SA187" s="21"/>
      <c r="SB187" s="21"/>
      <c r="SC187" s="21"/>
      <c r="SD187" s="21"/>
      <c r="SE187" s="21"/>
      <c r="SF187" s="21"/>
      <c r="SG187" s="21"/>
      <c r="SH187" s="21"/>
      <c r="SI187" s="21"/>
      <c r="SJ187" s="21"/>
      <c r="SK187" s="21"/>
      <c r="SL187" s="21"/>
      <c r="SM187" s="21"/>
      <c r="SN187" s="21"/>
    </row>
    <row r="188" spans="1:508" s="21" customFormat="1" ht="36" customHeight="1" x14ac:dyDescent="0.25">
      <c r="A188" s="54" t="s">
        <v>180</v>
      </c>
      <c r="B188" s="54" t="s">
        <v>97</v>
      </c>
      <c r="C188" s="54" t="s">
        <v>52</v>
      </c>
      <c r="D188" s="11" t="s">
        <v>122</v>
      </c>
      <c r="E188" s="203">
        <v>466000</v>
      </c>
      <c r="F188" s="83"/>
      <c r="G188" s="83"/>
      <c r="H188" s="203">
        <v>39035.57</v>
      </c>
      <c r="I188" s="203"/>
      <c r="J188" s="203"/>
      <c r="K188" s="196">
        <f t="shared" si="59"/>
        <v>8.3767317596566535</v>
      </c>
      <c r="L188" s="203">
        <f t="shared" si="70"/>
        <v>0</v>
      </c>
      <c r="M188" s="83"/>
      <c r="N188" s="83"/>
      <c r="O188" s="83"/>
      <c r="P188" s="83"/>
      <c r="Q188" s="83"/>
      <c r="R188" s="216">
        <f t="shared" si="71"/>
        <v>0</v>
      </c>
      <c r="S188" s="216"/>
      <c r="T188" s="216"/>
      <c r="U188" s="216"/>
      <c r="V188" s="216"/>
      <c r="W188" s="216"/>
      <c r="X188" s="168"/>
      <c r="Y188" s="216">
        <f t="shared" si="56"/>
        <v>39035.57</v>
      </c>
      <c r="Z188" s="231"/>
    </row>
    <row r="189" spans="1:508" s="21" customFormat="1" ht="33" customHeight="1" x14ac:dyDescent="0.25">
      <c r="A189" s="54" t="s">
        <v>181</v>
      </c>
      <c r="B189" s="54" t="s">
        <v>123</v>
      </c>
      <c r="C189" s="54" t="s">
        <v>54</v>
      </c>
      <c r="D189" s="11" t="s">
        <v>358</v>
      </c>
      <c r="E189" s="203">
        <v>930000</v>
      </c>
      <c r="F189" s="83"/>
      <c r="G189" s="83"/>
      <c r="H189" s="203">
        <v>195839.11</v>
      </c>
      <c r="I189" s="203"/>
      <c r="J189" s="203"/>
      <c r="K189" s="196">
        <f t="shared" si="59"/>
        <v>21.057968817204301</v>
      </c>
      <c r="L189" s="203">
        <f t="shared" si="70"/>
        <v>0</v>
      </c>
      <c r="M189" s="83"/>
      <c r="N189" s="83"/>
      <c r="O189" s="83"/>
      <c r="P189" s="83"/>
      <c r="Q189" s="83"/>
      <c r="R189" s="216">
        <f t="shared" si="71"/>
        <v>0</v>
      </c>
      <c r="S189" s="216"/>
      <c r="T189" s="216"/>
      <c r="U189" s="216"/>
      <c r="V189" s="216"/>
      <c r="W189" s="216"/>
      <c r="X189" s="168"/>
      <c r="Y189" s="216">
        <f t="shared" si="56"/>
        <v>195839.11</v>
      </c>
      <c r="Z189" s="231"/>
    </row>
    <row r="190" spans="1:508" s="21" customFormat="1" ht="48.75" customHeight="1" x14ac:dyDescent="0.25">
      <c r="A190" s="54" t="s">
        <v>351</v>
      </c>
      <c r="B190" s="54" t="s">
        <v>98</v>
      </c>
      <c r="C190" s="54" t="s">
        <v>54</v>
      </c>
      <c r="D190" s="11" t="s">
        <v>408</v>
      </c>
      <c r="E190" s="203">
        <v>20720599.52</v>
      </c>
      <c r="F190" s="83"/>
      <c r="G190" s="83"/>
      <c r="H190" s="203">
        <v>1832451</v>
      </c>
      <c r="I190" s="203"/>
      <c r="J190" s="203"/>
      <c r="K190" s="196">
        <f t="shared" si="59"/>
        <v>8.8436195981263772</v>
      </c>
      <c r="L190" s="203">
        <f t="shared" si="70"/>
        <v>0</v>
      </c>
      <c r="M190" s="83"/>
      <c r="N190" s="83"/>
      <c r="O190" s="83"/>
      <c r="P190" s="83"/>
      <c r="Q190" s="83"/>
      <c r="R190" s="216">
        <f t="shared" si="71"/>
        <v>0</v>
      </c>
      <c r="S190" s="216"/>
      <c r="T190" s="216"/>
      <c r="U190" s="216"/>
      <c r="V190" s="216"/>
      <c r="W190" s="216"/>
      <c r="X190" s="168"/>
      <c r="Y190" s="216">
        <f t="shared" si="56"/>
        <v>1832451</v>
      </c>
      <c r="Z190" s="231">
        <v>14</v>
      </c>
    </row>
    <row r="191" spans="1:508" s="27" customFormat="1" ht="19.5" customHeight="1" x14ac:dyDescent="0.25">
      <c r="A191" s="69"/>
      <c r="B191" s="69"/>
      <c r="C191" s="69"/>
      <c r="D191" s="75" t="s">
        <v>390</v>
      </c>
      <c r="E191" s="204">
        <v>2294499.52</v>
      </c>
      <c r="F191" s="84"/>
      <c r="G191" s="84"/>
      <c r="H191" s="204">
        <v>61646.22</v>
      </c>
      <c r="I191" s="204"/>
      <c r="J191" s="204"/>
      <c r="K191" s="197">
        <f t="shared" si="59"/>
        <v>2.6866957025992315</v>
      </c>
      <c r="L191" s="204">
        <f t="shared" si="70"/>
        <v>0</v>
      </c>
      <c r="M191" s="84"/>
      <c r="N191" s="84"/>
      <c r="O191" s="84"/>
      <c r="P191" s="84"/>
      <c r="Q191" s="84"/>
      <c r="R191" s="218">
        <f t="shared" si="71"/>
        <v>0</v>
      </c>
      <c r="S191" s="218"/>
      <c r="T191" s="218"/>
      <c r="U191" s="218"/>
      <c r="V191" s="218"/>
      <c r="W191" s="218"/>
      <c r="X191" s="168"/>
      <c r="Y191" s="218">
        <f t="shared" si="56"/>
        <v>61646.22</v>
      </c>
      <c r="Z191" s="231"/>
    </row>
    <row r="192" spans="1:508" s="21" customFormat="1" ht="47.25" x14ac:dyDescent="0.25">
      <c r="A192" s="54" t="s">
        <v>323</v>
      </c>
      <c r="B192" s="54" t="s">
        <v>322</v>
      </c>
      <c r="C192" s="54" t="s">
        <v>54</v>
      </c>
      <c r="D192" s="11" t="s">
        <v>321</v>
      </c>
      <c r="E192" s="203">
        <v>2106000</v>
      </c>
      <c r="F192" s="83"/>
      <c r="G192" s="83"/>
      <c r="H192" s="203">
        <v>351000</v>
      </c>
      <c r="I192" s="203"/>
      <c r="J192" s="203"/>
      <c r="K192" s="196">
        <f t="shared" si="59"/>
        <v>16.666666666666664</v>
      </c>
      <c r="L192" s="203">
        <f t="shared" si="70"/>
        <v>0</v>
      </c>
      <c r="M192" s="83"/>
      <c r="N192" s="83"/>
      <c r="O192" s="83"/>
      <c r="P192" s="83"/>
      <c r="Q192" s="83"/>
      <c r="R192" s="216">
        <f t="shared" si="71"/>
        <v>0</v>
      </c>
      <c r="S192" s="216"/>
      <c r="T192" s="216"/>
      <c r="U192" s="216"/>
      <c r="V192" s="216"/>
      <c r="W192" s="216"/>
      <c r="X192" s="168"/>
      <c r="Y192" s="216">
        <f t="shared" si="56"/>
        <v>351000</v>
      </c>
      <c r="Z192" s="231"/>
    </row>
    <row r="193" spans="1:508" s="21" customFormat="1" ht="36" customHeight="1" x14ac:dyDescent="0.25">
      <c r="A193" s="54" t="s">
        <v>182</v>
      </c>
      <c r="B193" s="54" t="s">
        <v>124</v>
      </c>
      <c r="C193" s="54" t="s">
        <v>54</v>
      </c>
      <c r="D193" s="11" t="s">
        <v>19</v>
      </c>
      <c r="E193" s="203">
        <v>42214000</v>
      </c>
      <c r="F193" s="83"/>
      <c r="G193" s="83"/>
      <c r="H193" s="203">
        <v>5345868</v>
      </c>
      <c r="I193" s="203"/>
      <c r="J193" s="203"/>
      <c r="K193" s="196">
        <f t="shared" si="59"/>
        <v>12.663732411048468</v>
      </c>
      <c r="L193" s="203">
        <f t="shared" si="70"/>
        <v>0</v>
      </c>
      <c r="M193" s="83"/>
      <c r="N193" s="83"/>
      <c r="O193" s="83"/>
      <c r="P193" s="83"/>
      <c r="Q193" s="83"/>
      <c r="R193" s="216">
        <f t="shared" si="71"/>
        <v>0</v>
      </c>
      <c r="S193" s="216"/>
      <c r="T193" s="216"/>
      <c r="U193" s="216"/>
      <c r="V193" s="216"/>
      <c r="W193" s="216"/>
      <c r="X193" s="168"/>
      <c r="Y193" s="216">
        <f t="shared" si="56"/>
        <v>5345868</v>
      </c>
      <c r="Z193" s="231"/>
    </row>
    <row r="194" spans="1:508" s="20" customFormat="1" ht="47.25" x14ac:dyDescent="0.25">
      <c r="A194" s="54" t="s">
        <v>349</v>
      </c>
      <c r="B194" s="54" t="s">
        <v>100</v>
      </c>
      <c r="C194" s="54" t="s">
        <v>54</v>
      </c>
      <c r="D194" s="11" t="s">
        <v>406</v>
      </c>
      <c r="E194" s="203">
        <v>745100</v>
      </c>
      <c r="F194" s="83"/>
      <c r="G194" s="83"/>
      <c r="H194" s="203">
        <v>105964.27</v>
      </c>
      <c r="I194" s="203"/>
      <c r="J194" s="203"/>
      <c r="K194" s="196">
        <f t="shared" si="59"/>
        <v>14.2214830224131</v>
      </c>
      <c r="L194" s="203">
        <f t="shared" si="70"/>
        <v>0</v>
      </c>
      <c r="M194" s="83"/>
      <c r="N194" s="83"/>
      <c r="O194" s="83"/>
      <c r="P194" s="83"/>
      <c r="Q194" s="83"/>
      <c r="R194" s="216">
        <f t="shared" si="71"/>
        <v>0</v>
      </c>
      <c r="S194" s="216"/>
      <c r="T194" s="216"/>
      <c r="U194" s="216"/>
      <c r="V194" s="216"/>
      <c r="W194" s="216"/>
      <c r="X194" s="168"/>
      <c r="Y194" s="216">
        <f t="shared" si="56"/>
        <v>105964.27</v>
      </c>
      <c r="Z194" s="23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  <c r="IV194" s="21"/>
      <c r="IW194" s="21"/>
      <c r="IX194" s="21"/>
      <c r="IY194" s="21"/>
      <c r="IZ194" s="21"/>
      <c r="JA194" s="21"/>
      <c r="JB194" s="21"/>
      <c r="JC194" s="21"/>
      <c r="JD194" s="21"/>
      <c r="JE194" s="21"/>
      <c r="JF194" s="21"/>
      <c r="JG194" s="21"/>
      <c r="JH194" s="21"/>
      <c r="JI194" s="21"/>
      <c r="JJ194" s="21"/>
      <c r="JK194" s="21"/>
      <c r="JL194" s="21"/>
      <c r="JM194" s="21"/>
      <c r="JN194" s="21"/>
      <c r="JO194" s="21"/>
      <c r="JP194" s="21"/>
      <c r="JQ194" s="21"/>
      <c r="JR194" s="21"/>
      <c r="JS194" s="21"/>
      <c r="JT194" s="21"/>
      <c r="JU194" s="21"/>
      <c r="JV194" s="21"/>
      <c r="JW194" s="21"/>
      <c r="JX194" s="21"/>
      <c r="JY194" s="21"/>
      <c r="JZ194" s="21"/>
      <c r="KA194" s="21"/>
      <c r="KB194" s="21"/>
      <c r="KC194" s="21"/>
      <c r="KD194" s="21"/>
      <c r="KE194" s="21"/>
      <c r="KF194" s="21"/>
      <c r="KG194" s="21"/>
      <c r="KH194" s="21"/>
      <c r="KI194" s="21"/>
      <c r="KJ194" s="21"/>
      <c r="KK194" s="21"/>
      <c r="KL194" s="21"/>
      <c r="KM194" s="21"/>
      <c r="KN194" s="21"/>
      <c r="KO194" s="21"/>
      <c r="KP194" s="21"/>
      <c r="KQ194" s="21"/>
      <c r="KR194" s="21"/>
      <c r="KS194" s="21"/>
      <c r="KT194" s="21"/>
      <c r="KU194" s="21"/>
      <c r="KV194" s="21"/>
      <c r="KW194" s="21"/>
      <c r="KX194" s="21"/>
      <c r="KY194" s="21"/>
      <c r="KZ194" s="21"/>
      <c r="LA194" s="21"/>
      <c r="LB194" s="21"/>
      <c r="LC194" s="21"/>
      <c r="LD194" s="21"/>
      <c r="LE194" s="21"/>
      <c r="LF194" s="21"/>
      <c r="LG194" s="21"/>
      <c r="LH194" s="21"/>
      <c r="LI194" s="21"/>
      <c r="LJ194" s="21"/>
      <c r="LK194" s="21"/>
      <c r="LL194" s="21"/>
      <c r="LM194" s="21"/>
      <c r="LN194" s="21"/>
      <c r="LO194" s="21"/>
      <c r="LP194" s="21"/>
      <c r="LQ194" s="21"/>
      <c r="LR194" s="21"/>
      <c r="LS194" s="21"/>
      <c r="LT194" s="21"/>
      <c r="LU194" s="21"/>
      <c r="LV194" s="21"/>
      <c r="LW194" s="21"/>
      <c r="LX194" s="21"/>
      <c r="LY194" s="21"/>
      <c r="LZ194" s="21"/>
      <c r="MA194" s="21"/>
      <c r="MB194" s="21"/>
      <c r="MC194" s="21"/>
      <c r="MD194" s="21"/>
      <c r="ME194" s="21"/>
      <c r="MF194" s="21"/>
      <c r="MG194" s="21"/>
      <c r="MH194" s="21"/>
      <c r="MI194" s="21"/>
      <c r="MJ194" s="21"/>
      <c r="MK194" s="21"/>
      <c r="ML194" s="21"/>
      <c r="MM194" s="21"/>
      <c r="MN194" s="21"/>
      <c r="MO194" s="21"/>
      <c r="MP194" s="21"/>
      <c r="MQ194" s="21"/>
      <c r="MR194" s="21"/>
      <c r="MS194" s="21"/>
      <c r="MT194" s="21"/>
      <c r="MU194" s="21"/>
      <c r="MV194" s="21"/>
      <c r="MW194" s="21"/>
      <c r="MX194" s="21"/>
      <c r="MY194" s="21"/>
      <c r="MZ194" s="21"/>
      <c r="NA194" s="21"/>
      <c r="NB194" s="21"/>
      <c r="NC194" s="21"/>
      <c r="ND194" s="21"/>
      <c r="NE194" s="21"/>
      <c r="NF194" s="21"/>
      <c r="NG194" s="21"/>
      <c r="NH194" s="21"/>
      <c r="NI194" s="21"/>
      <c r="NJ194" s="21"/>
      <c r="NK194" s="21"/>
      <c r="NL194" s="21"/>
      <c r="NM194" s="21"/>
      <c r="NN194" s="21"/>
      <c r="NO194" s="21"/>
      <c r="NP194" s="21"/>
      <c r="NQ194" s="21"/>
      <c r="NR194" s="21"/>
      <c r="NS194" s="21"/>
      <c r="NT194" s="21"/>
      <c r="NU194" s="21"/>
      <c r="NV194" s="21"/>
      <c r="NW194" s="21"/>
      <c r="NX194" s="21"/>
      <c r="NY194" s="21"/>
      <c r="NZ194" s="21"/>
      <c r="OA194" s="21"/>
      <c r="OB194" s="21"/>
      <c r="OC194" s="21"/>
      <c r="OD194" s="21"/>
      <c r="OE194" s="21"/>
      <c r="OF194" s="21"/>
      <c r="OG194" s="21"/>
      <c r="OH194" s="21"/>
      <c r="OI194" s="21"/>
      <c r="OJ194" s="21"/>
      <c r="OK194" s="21"/>
      <c r="OL194" s="21"/>
      <c r="OM194" s="21"/>
      <c r="ON194" s="21"/>
      <c r="OO194" s="21"/>
      <c r="OP194" s="21"/>
      <c r="OQ194" s="21"/>
      <c r="OR194" s="21"/>
      <c r="OS194" s="21"/>
      <c r="OT194" s="21"/>
      <c r="OU194" s="21"/>
      <c r="OV194" s="21"/>
      <c r="OW194" s="21"/>
      <c r="OX194" s="21"/>
      <c r="OY194" s="21"/>
      <c r="OZ194" s="21"/>
      <c r="PA194" s="21"/>
      <c r="PB194" s="21"/>
      <c r="PC194" s="21"/>
      <c r="PD194" s="21"/>
      <c r="PE194" s="21"/>
      <c r="PF194" s="21"/>
      <c r="PG194" s="21"/>
      <c r="PH194" s="21"/>
      <c r="PI194" s="21"/>
      <c r="PJ194" s="21"/>
      <c r="PK194" s="21"/>
      <c r="PL194" s="21"/>
      <c r="PM194" s="21"/>
      <c r="PN194" s="21"/>
      <c r="PO194" s="21"/>
      <c r="PP194" s="21"/>
      <c r="PQ194" s="21"/>
      <c r="PR194" s="21"/>
      <c r="PS194" s="21"/>
      <c r="PT194" s="21"/>
      <c r="PU194" s="21"/>
      <c r="PV194" s="21"/>
      <c r="PW194" s="21"/>
      <c r="PX194" s="21"/>
      <c r="PY194" s="21"/>
      <c r="PZ194" s="21"/>
      <c r="QA194" s="21"/>
      <c r="QB194" s="21"/>
      <c r="QC194" s="21"/>
      <c r="QD194" s="21"/>
      <c r="QE194" s="21"/>
      <c r="QF194" s="21"/>
      <c r="QG194" s="21"/>
      <c r="QH194" s="21"/>
      <c r="QI194" s="21"/>
      <c r="QJ194" s="21"/>
      <c r="QK194" s="21"/>
      <c r="QL194" s="21"/>
      <c r="QM194" s="21"/>
      <c r="QN194" s="21"/>
      <c r="QO194" s="21"/>
      <c r="QP194" s="21"/>
      <c r="QQ194" s="21"/>
      <c r="QR194" s="21"/>
      <c r="QS194" s="21"/>
      <c r="QT194" s="21"/>
      <c r="QU194" s="21"/>
      <c r="QV194" s="21"/>
      <c r="QW194" s="21"/>
      <c r="QX194" s="21"/>
      <c r="QY194" s="21"/>
      <c r="QZ194" s="21"/>
      <c r="RA194" s="21"/>
      <c r="RB194" s="21"/>
      <c r="RC194" s="21"/>
      <c r="RD194" s="21"/>
      <c r="RE194" s="21"/>
      <c r="RF194" s="21"/>
      <c r="RG194" s="21"/>
      <c r="RH194" s="21"/>
      <c r="RI194" s="21"/>
      <c r="RJ194" s="21"/>
      <c r="RK194" s="21"/>
      <c r="RL194" s="21"/>
      <c r="RM194" s="21"/>
      <c r="RN194" s="21"/>
      <c r="RO194" s="21"/>
      <c r="RP194" s="21"/>
      <c r="RQ194" s="21"/>
      <c r="RR194" s="21"/>
      <c r="RS194" s="21"/>
      <c r="RT194" s="21"/>
      <c r="RU194" s="21"/>
      <c r="RV194" s="21"/>
      <c r="RW194" s="21"/>
      <c r="RX194" s="21"/>
      <c r="RY194" s="21"/>
      <c r="RZ194" s="21"/>
      <c r="SA194" s="21"/>
      <c r="SB194" s="21"/>
      <c r="SC194" s="21"/>
      <c r="SD194" s="21"/>
      <c r="SE194" s="21"/>
      <c r="SF194" s="21"/>
      <c r="SG194" s="21"/>
      <c r="SH194" s="21"/>
      <c r="SI194" s="21"/>
      <c r="SJ194" s="21"/>
      <c r="SK194" s="21"/>
      <c r="SL194" s="21"/>
      <c r="SM194" s="21"/>
      <c r="SN194" s="21"/>
    </row>
    <row r="195" spans="1:508" s="22" customFormat="1" ht="15.75" x14ac:dyDescent="0.25">
      <c r="A195" s="69"/>
      <c r="B195" s="69"/>
      <c r="C195" s="69"/>
      <c r="D195" s="75" t="s">
        <v>390</v>
      </c>
      <c r="E195" s="204">
        <v>745100</v>
      </c>
      <c r="F195" s="84"/>
      <c r="G195" s="84"/>
      <c r="H195" s="204">
        <v>105964.27</v>
      </c>
      <c r="I195" s="204"/>
      <c r="J195" s="204"/>
      <c r="K195" s="197">
        <f t="shared" si="59"/>
        <v>14.2214830224131</v>
      </c>
      <c r="L195" s="204">
        <f t="shared" si="70"/>
        <v>0</v>
      </c>
      <c r="M195" s="84"/>
      <c r="N195" s="84"/>
      <c r="O195" s="84"/>
      <c r="P195" s="84"/>
      <c r="Q195" s="84"/>
      <c r="R195" s="218">
        <f t="shared" si="71"/>
        <v>0</v>
      </c>
      <c r="S195" s="218"/>
      <c r="T195" s="218"/>
      <c r="U195" s="218"/>
      <c r="V195" s="218"/>
      <c r="W195" s="218"/>
      <c r="X195" s="168"/>
      <c r="Y195" s="218">
        <f t="shared" si="56"/>
        <v>105964.27</v>
      </c>
      <c r="Z195" s="231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  <c r="IS195" s="27"/>
      <c r="IT195" s="27"/>
      <c r="IU195" s="27"/>
      <c r="IV195" s="27"/>
      <c r="IW195" s="27"/>
      <c r="IX195" s="27"/>
      <c r="IY195" s="27"/>
      <c r="IZ195" s="27"/>
      <c r="JA195" s="27"/>
      <c r="JB195" s="27"/>
      <c r="JC195" s="27"/>
      <c r="JD195" s="27"/>
      <c r="JE195" s="27"/>
      <c r="JF195" s="27"/>
      <c r="JG195" s="27"/>
      <c r="JH195" s="27"/>
      <c r="JI195" s="27"/>
      <c r="JJ195" s="27"/>
      <c r="JK195" s="27"/>
      <c r="JL195" s="27"/>
      <c r="JM195" s="27"/>
      <c r="JN195" s="27"/>
      <c r="JO195" s="27"/>
      <c r="JP195" s="27"/>
      <c r="JQ195" s="27"/>
      <c r="JR195" s="27"/>
      <c r="JS195" s="27"/>
      <c r="JT195" s="27"/>
      <c r="JU195" s="27"/>
      <c r="JV195" s="27"/>
      <c r="JW195" s="27"/>
      <c r="JX195" s="27"/>
      <c r="JY195" s="27"/>
      <c r="JZ195" s="27"/>
      <c r="KA195" s="27"/>
      <c r="KB195" s="27"/>
      <c r="KC195" s="27"/>
      <c r="KD195" s="27"/>
      <c r="KE195" s="27"/>
      <c r="KF195" s="27"/>
      <c r="KG195" s="27"/>
      <c r="KH195" s="27"/>
      <c r="KI195" s="27"/>
      <c r="KJ195" s="27"/>
      <c r="KK195" s="27"/>
      <c r="KL195" s="27"/>
      <c r="KM195" s="27"/>
      <c r="KN195" s="27"/>
      <c r="KO195" s="27"/>
      <c r="KP195" s="27"/>
      <c r="KQ195" s="27"/>
      <c r="KR195" s="27"/>
      <c r="KS195" s="27"/>
      <c r="KT195" s="27"/>
      <c r="KU195" s="27"/>
      <c r="KV195" s="27"/>
      <c r="KW195" s="27"/>
      <c r="KX195" s="27"/>
      <c r="KY195" s="27"/>
      <c r="KZ195" s="27"/>
      <c r="LA195" s="27"/>
      <c r="LB195" s="27"/>
      <c r="LC195" s="27"/>
      <c r="LD195" s="27"/>
      <c r="LE195" s="27"/>
      <c r="LF195" s="27"/>
      <c r="LG195" s="27"/>
      <c r="LH195" s="27"/>
      <c r="LI195" s="27"/>
      <c r="LJ195" s="27"/>
      <c r="LK195" s="27"/>
      <c r="LL195" s="27"/>
      <c r="LM195" s="27"/>
      <c r="LN195" s="27"/>
      <c r="LO195" s="27"/>
      <c r="LP195" s="27"/>
      <c r="LQ195" s="27"/>
      <c r="LR195" s="27"/>
      <c r="LS195" s="27"/>
      <c r="LT195" s="27"/>
      <c r="LU195" s="27"/>
      <c r="LV195" s="27"/>
      <c r="LW195" s="27"/>
      <c r="LX195" s="27"/>
      <c r="LY195" s="27"/>
      <c r="LZ195" s="27"/>
      <c r="MA195" s="27"/>
      <c r="MB195" s="27"/>
      <c r="MC195" s="27"/>
      <c r="MD195" s="27"/>
      <c r="ME195" s="27"/>
      <c r="MF195" s="27"/>
      <c r="MG195" s="27"/>
      <c r="MH195" s="27"/>
      <c r="MI195" s="27"/>
      <c r="MJ195" s="27"/>
      <c r="MK195" s="27"/>
      <c r="ML195" s="27"/>
      <c r="MM195" s="27"/>
      <c r="MN195" s="27"/>
      <c r="MO195" s="27"/>
      <c r="MP195" s="27"/>
      <c r="MQ195" s="27"/>
      <c r="MR195" s="27"/>
      <c r="MS195" s="27"/>
      <c r="MT195" s="27"/>
      <c r="MU195" s="27"/>
      <c r="MV195" s="27"/>
      <c r="MW195" s="27"/>
      <c r="MX195" s="27"/>
      <c r="MY195" s="27"/>
      <c r="MZ195" s="27"/>
      <c r="NA195" s="27"/>
      <c r="NB195" s="27"/>
      <c r="NC195" s="27"/>
      <c r="ND195" s="27"/>
      <c r="NE195" s="27"/>
      <c r="NF195" s="27"/>
      <c r="NG195" s="27"/>
      <c r="NH195" s="27"/>
      <c r="NI195" s="27"/>
      <c r="NJ195" s="27"/>
      <c r="NK195" s="27"/>
      <c r="NL195" s="27"/>
      <c r="NM195" s="27"/>
      <c r="NN195" s="27"/>
      <c r="NO195" s="27"/>
      <c r="NP195" s="27"/>
      <c r="NQ195" s="27"/>
      <c r="NR195" s="27"/>
      <c r="NS195" s="27"/>
      <c r="NT195" s="27"/>
      <c r="NU195" s="27"/>
      <c r="NV195" s="27"/>
      <c r="NW195" s="27"/>
      <c r="NX195" s="27"/>
      <c r="NY195" s="27"/>
      <c r="NZ195" s="27"/>
      <c r="OA195" s="27"/>
      <c r="OB195" s="27"/>
      <c r="OC195" s="27"/>
      <c r="OD195" s="27"/>
      <c r="OE195" s="27"/>
      <c r="OF195" s="27"/>
      <c r="OG195" s="27"/>
      <c r="OH195" s="27"/>
      <c r="OI195" s="27"/>
      <c r="OJ195" s="27"/>
      <c r="OK195" s="27"/>
      <c r="OL195" s="27"/>
      <c r="OM195" s="27"/>
      <c r="ON195" s="27"/>
      <c r="OO195" s="27"/>
      <c r="OP195" s="27"/>
      <c r="OQ195" s="27"/>
      <c r="OR195" s="27"/>
      <c r="OS195" s="27"/>
      <c r="OT195" s="27"/>
      <c r="OU195" s="27"/>
      <c r="OV195" s="27"/>
      <c r="OW195" s="27"/>
      <c r="OX195" s="27"/>
      <c r="OY195" s="27"/>
      <c r="OZ195" s="27"/>
      <c r="PA195" s="27"/>
      <c r="PB195" s="27"/>
      <c r="PC195" s="27"/>
      <c r="PD195" s="27"/>
      <c r="PE195" s="27"/>
      <c r="PF195" s="27"/>
      <c r="PG195" s="27"/>
      <c r="PH195" s="27"/>
      <c r="PI195" s="27"/>
      <c r="PJ195" s="27"/>
      <c r="PK195" s="27"/>
      <c r="PL195" s="27"/>
      <c r="PM195" s="27"/>
      <c r="PN195" s="27"/>
      <c r="PO195" s="27"/>
      <c r="PP195" s="27"/>
      <c r="PQ195" s="27"/>
      <c r="PR195" s="27"/>
      <c r="PS195" s="27"/>
      <c r="PT195" s="27"/>
      <c r="PU195" s="27"/>
      <c r="PV195" s="27"/>
      <c r="PW195" s="27"/>
      <c r="PX195" s="27"/>
      <c r="PY195" s="27"/>
      <c r="PZ195" s="27"/>
      <c r="QA195" s="27"/>
      <c r="QB195" s="27"/>
      <c r="QC195" s="27"/>
      <c r="QD195" s="27"/>
      <c r="QE195" s="27"/>
      <c r="QF195" s="27"/>
      <c r="QG195" s="27"/>
      <c r="QH195" s="27"/>
      <c r="QI195" s="27"/>
      <c r="QJ195" s="27"/>
      <c r="QK195" s="27"/>
      <c r="QL195" s="27"/>
      <c r="QM195" s="27"/>
      <c r="QN195" s="27"/>
      <c r="QO195" s="27"/>
      <c r="QP195" s="27"/>
      <c r="QQ195" s="27"/>
      <c r="QR195" s="27"/>
      <c r="QS195" s="27"/>
      <c r="QT195" s="27"/>
      <c r="QU195" s="27"/>
      <c r="QV195" s="27"/>
      <c r="QW195" s="27"/>
      <c r="QX195" s="27"/>
      <c r="QY195" s="27"/>
      <c r="QZ195" s="27"/>
      <c r="RA195" s="27"/>
      <c r="RB195" s="27"/>
      <c r="RC195" s="27"/>
      <c r="RD195" s="27"/>
      <c r="RE195" s="27"/>
      <c r="RF195" s="27"/>
      <c r="RG195" s="27"/>
      <c r="RH195" s="27"/>
      <c r="RI195" s="27"/>
      <c r="RJ195" s="27"/>
      <c r="RK195" s="27"/>
      <c r="RL195" s="27"/>
      <c r="RM195" s="27"/>
      <c r="RN195" s="27"/>
      <c r="RO195" s="27"/>
      <c r="RP195" s="27"/>
      <c r="RQ195" s="27"/>
      <c r="RR195" s="27"/>
      <c r="RS195" s="27"/>
      <c r="RT195" s="27"/>
      <c r="RU195" s="27"/>
      <c r="RV195" s="27"/>
      <c r="RW195" s="27"/>
      <c r="RX195" s="27"/>
      <c r="RY195" s="27"/>
      <c r="RZ195" s="27"/>
      <c r="SA195" s="27"/>
      <c r="SB195" s="27"/>
      <c r="SC195" s="27"/>
      <c r="SD195" s="27"/>
      <c r="SE195" s="27"/>
      <c r="SF195" s="27"/>
      <c r="SG195" s="27"/>
      <c r="SH195" s="27"/>
      <c r="SI195" s="27"/>
      <c r="SJ195" s="27"/>
      <c r="SK195" s="27"/>
      <c r="SL195" s="27"/>
      <c r="SM195" s="27"/>
      <c r="SN195" s="27"/>
    </row>
    <row r="196" spans="1:508" s="20" customFormat="1" ht="47.25" x14ac:dyDescent="0.25">
      <c r="A196" s="54" t="s">
        <v>350</v>
      </c>
      <c r="B196" s="54" t="s">
        <v>314</v>
      </c>
      <c r="C196" s="54" t="s">
        <v>52</v>
      </c>
      <c r="D196" s="11" t="s">
        <v>407</v>
      </c>
      <c r="E196" s="203">
        <v>274000</v>
      </c>
      <c r="F196" s="83"/>
      <c r="G196" s="83"/>
      <c r="H196" s="203">
        <v>32696.45</v>
      </c>
      <c r="I196" s="203"/>
      <c r="J196" s="203"/>
      <c r="K196" s="196">
        <f t="shared" si="59"/>
        <v>11.93301094890511</v>
      </c>
      <c r="L196" s="203">
        <f t="shared" si="70"/>
        <v>0</v>
      </c>
      <c r="M196" s="83"/>
      <c r="N196" s="83"/>
      <c r="O196" s="83"/>
      <c r="P196" s="83"/>
      <c r="Q196" s="83"/>
      <c r="R196" s="216">
        <f t="shared" si="71"/>
        <v>0</v>
      </c>
      <c r="S196" s="216"/>
      <c r="T196" s="216"/>
      <c r="U196" s="216"/>
      <c r="V196" s="216"/>
      <c r="W196" s="216"/>
      <c r="X196" s="168"/>
      <c r="Y196" s="216">
        <f t="shared" si="56"/>
        <v>32696.45</v>
      </c>
      <c r="Z196" s="23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  <c r="IW196" s="21"/>
      <c r="IX196" s="21"/>
      <c r="IY196" s="21"/>
      <c r="IZ196" s="21"/>
      <c r="JA196" s="21"/>
      <c r="JB196" s="21"/>
      <c r="JC196" s="21"/>
      <c r="JD196" s="21"/>
      <c r="JE196" s="21"/>
      <c r="JF196" s="21"/>
      <c r="JG196" s="21"/>
      <c r="JH196" s="21"/>
      <c r="JI196" s="21"/>
      <c r="JJ196" s="21"/>
      <c r="JK196" s="21"/>
      <c r="JL196" s="21"/>
      <c r="JM196" s="21"/>
      <c r="JN196" s="21"/>
      <c r="JO196" s="21"/>
      <c r="JP196" s="21"/>
      <c r="JQ196" s="21"/>
      <c r="JR196" s="21"/>
      <c r="JS196" s="21"/>
      <c r="JT196" s="21"/>
      <c r="JU196" s="21"/>
      <c r="JV196" s="21"/>
      <c r="JW196" s="21"/>
      <c r="JX196" s="21"/>
      <c r="JY196" s="21"/>
      <c r="JZ196" s="21"/>
      <c r="KA196" s="21"/>
      <c r="KB196" s="21"/>
      <c r="KC196" s="21"/>
      <c r="KD196" s="21"/>
      <c r="KE196" s="21"/>
      <c r="KF196" s="21"/>
      <c r="KG196" s="21"/>
      <c r="KH196" s="21"/>
      <c r="KI196" s="21"/>
      <c r="KJ196" s="21"/>
      <c r="KK196" s="21"/>
      <c r="KL196" s="21"/>
      <c r="KM196" s="21"/>
      <c r="KN196" s="21"/>
      <c r="KO196" s="21"/>
      <c r="KP196" s="21"/>
      <c r="KQ196" s="21"/>
      <c r="KR196" s="21"/>
      <c r="KS196" s="21"/>
      <c r="KT196" s="21"/>
      <c r="KU196" s="21"/>
      <c r="KV196" s="21"/>
      <c r="KW196" s="21"/>
      <c r="KX196" s="21"/>
      <c r="KY196" s="21"/>
      <c r="KZ196" s="21"/>
      <c r="LA196" s="21"/>
      <c r="LB196" s="21"/>
      <c r="LC196" s="21"/>
      <c r="LD196" s="21"/>
      <c r="LE196" s="21"/>
      <c r="LF196" s="21"/>
      <c r="LG196" s="21"/>
      <c r="LH196" s="21"/>
      <c r="LI196" s="21"/>
      <c r="LJ196" s="21"/>
      <c r="LK196" s="21"/>
      <c r="LL196" s="21"/>
      <c r="LM196" s="21"/>
      <c r="LN196" s="21"/>
      <c r="LO196" s="21"/>
      <c r="LP196" s="21"/>
      <c r="LQ196" s="21"/>
      <c r="LR196" s="21"/>
      <c r="LS196" s="21"/>
      <c r="LT196" s="21"/>
      <c r="LU196" s="21"/>
      <c r="LV196" s="21"/>
      <c r="LW196" s="21"/>
      <c r="LX196" s="21"/>
      <c r="LY196" s="21"/>
      <c r="LZ196" s="21"/>
      <c r="MA196" s="21"/>
      <c r="MB196" s="21"/>
      <c r="MC196" s="21"/>
      <c r="MD196" s="21"/>
      <c r="ME196" s="21"/>
      <c r="MF196" s="21"/>
      <c r="MG196" s="21"/>
      <c r="MH196" s="21"/>
      <c r="MI196" s="21"/>
      <c r="MJ196" s="21"/>
      <c r="MK196" s="21"/>
      <c r="ML196" s="21"/>
      <c r="MM196" s="21"/>
      <c r="MN196" s="21"/>
      <c r="MO196" s="21"/>
      <c r="MP196" s="21"/>
      <c r="MQ196" s="21"/>
      <c r="MR196" s="21"/>
      <c r="MS196" s="21"/>
      <c r="MT196" s="21"/>
      <c r="MU196" s="21"/>
      <c r="MV196" s="21"/>
      <c r="MW196" s="21"/>
      <c r="MX196" s="21"/>
      <c r="MY196" s="21"/>
      <c r="MZ196" s="21"/>
      <c r="NA196" s="21"/>
      <c r="NB196" s="21"/>
      <c r="NC196" s="21"/>
      <c r="ND196" s="21"/>
      <c r="NE196" s="21"/>
      <c r="NF196" s="21"/>
      <c r="NG196" s="21"/>
      <c r="NH196" s="21"/>
      <c r="NI196" s="21"/>
      <c r="NJ196" s="21"/>
      <c r="NK196" s="21"/>
      <c r="NL196" s="21"/>
      <c r="NM196" s="21"/>
      <c r="NN196" s="21"/>
      <c r="NO196" s="21"/>
      <c r="NP196" s="21"/>
      <c r="NQ196" s="21"/>
      <c r="NR196" s="21"/>
      <c r="NS196" s="21"/>
      <c r="NT196" s="21"/>
      <c r="NU196" s="21"/>
      <c r="NV196" s="21"/>
      <c r="NW196" s="21"/>
      <c r="NX196" s="21"/>
      <c r="NY196" s="21"/>
      <c r="NZ196" s="21"/>
      <c r="OA196" s="21"/>
      <c r="OB196" s="21"/>
      <c r="OC196" s="21"/>
      <c r="OD196" s="21"/>
      <c r="OE196" s="21"/>
      <c r="OF196" s="21"/>
      <c r="OG196" s="21"/>
      <c r="OH196" s="21"/>
      <c r="OI196" s="21"/>
      <c r="OJ196" s="21"/>
      <c r="OK196" s="21"/>
      <c r="OL196" s="21"/>
      <c r="OM196" s="21"/>
      <c r="ON196" s="21"/>
      <c r="OO196" s="21"/>
      <c r="OP196" s="21"/>
      <c r="OQ196" s="21"/>
      <c r="OR196" s="21"/>
      <c r="OS196" s="21"/>
      <c r="OT196" s="21"/>
      <c r="OU196" s="21"/>
      <c r="OV196" s="21"/>
      <c r="OW196" s="21"/>
      <c r="OX196" s="21"/>
      <c r="OY196" s="21"/>
      <c r="OZ196" s="21"/>
      <c r="PA196" s="21"/>
      <c r="PB196" s="21"/>
      <c r="PC196" s="21"/>
      <c r="PD196" s="21"/>
      <c r="PE196" s="21"/>
      <c r="PF196" s="21"/>
      <c r="PG196" s="21"/>
      <c r="PH196" s="21"/>
      <c r="PI196" s="21"/>
      <c r="PJ196" s="21"/>
      <c r="PK196" s="21"/>
      <c r="PL196" s="21"/>
      <c r="PM196" s="21"/>
      <c r="PN196" s="21"/>
      <c r="PO196" s="21"/>
      <c r="PP196" s="21"/>
      <c r="PQ196" s="21"/>
      <c r="PR196" s="21"/>
      <c r="PS196" s="21"/>
      <c r="PT196" s="21"/>
      <c r="PU196" s="21"/>
      <c r="PV196" s="21"/>
      <c r="PW196" s="21"/>
      <c r="PX196" s="21"/>
      <c r="PY196" s="21"/>
      <c r="PZ196" s="21"/>
      <c r="QA196" s="21"/>
      <c r="QB196" s="21"/>
      <c r="QC196" s="21"/>
      <c r="QD196" s="21"/>
      <c r="QE196" s="21"/>
      <c r="QF196" s="21"/>
      <c r="QG196" s="21"/>
      <c r="QH196" s="21"/>
      <c r="QI196" s="21"/>
      <c r="QJ196" s="21"/>
      <c r="QK196" s="21"/>
      <c r="QL196" s="21"/>
      <c r="QM196" s="21"/>
      <c r="QN196" s="21"/>
      <c r="QO196" s="21"/>
      <c r="QP196" s="21"/>
      <c r="QQ196" s="21"/>
      <c r="QR196" s="21"/>
      <c r="QS196" s="21"/>
      <c r="QT196" s="21"/>
      <c r="QU196" s="21"/>
      <c r="QV196" s="21"/>
      <c r="QW196" s="21"/>
      <c r="QX196" s="21"/>
      <c r="QY196" s="21"/>
      <c r="QZ196" s="21"/>
      <c r="RA196" s="21"/>
      <c r="RB196" s="21"/>
      <c r="RC196" s="21"/>
      <c r="RD196" s="21"/>
      <c r="RE196" s="21"/>
      <c r="RF196" s="21"/>
      <c r="RG196" s="21"/>
      <c r="RH196" s="21"/>
      <c r="RI196" s="21"/>
      <c r="RJ196" s="21"/>
      <c r="RK196" s="21"/>
      <c r="RL196" s="21"/>
      <c r="RM196" s="21"/>
      <c r="RN196" s="21"/>
      <c r="RO196" s="21"/>
      <c r="RP196" s="21"/>
      <c r="RQ196" s="21"/>
      <c r="RR196" s="21"/>
      <c r="RS196" s="21"/>
      <c r="RT196" s="21"/>
      <c r="RU196" s="21"/>
      <c r="RV196" s="21"/>
      <c r="RW196" s="21"/>
      <c r="RX196" s="21"/>
      <c r="RY196" s="21"/>
      <c r="RZ196" s="21"/>
      <c r="SA196" s="21"/>
      <c r="SB196" s="21"/>
      <c r="SC196" s="21"/>
      <c r="SD196" s="21"/>
      <c r="SE196" s="21"/>
      <c r="SF196" s="21"/>
      <c r="SG196" s="21"/>
      <c r="SH196" s="21"/>
      <c r="SI196" s="21"/>
      <c r="SJ196" s="21"/>
      <c r="SK196" s="21"/>
      <c r="SL196" s="21"/>
      <c r="SM196" s="21"/>
      <c r="SN196" s="21"/>
    </row>
    <row r="197" spans="1:508" s="22" customFormat="1" ht="15.75" x14ac:dyDescent="0.25">
      <c r="A197" s="69"/>
      <c r="B197" s="69"/>
      <c r="C197" s="69"/>
      <c r="D197" s="75" t="s">
        <v>390</v>
      </c>
      <c r="E197" s="204">
        <v>274000</v>
      </c>
      <c r="F197" s="84"/>
      <c r="G197" s="84"/>
      <c r="H197" s="204">
        <v>32696.45</v>
      </c>
      <c r="I197" s="204"/>
      <c r="J197" s="204"/>
      <c r="K197" s="197">
        <f t="shared" si="59"/>
        <v>11.93301094890511</v>
      </c>
      <c r="L197" s="204">
        <f t="shared" si="70"/>
        <v>0</v>
      </c>
      <c r="M197" s="84"/>
      <c r="N197" s="84"/>
      <c r="O197" s="84"/>
      <c r="P197" s="84"/>
      <c r="Q197" s="84"/>
      <c r="R197" s="218">
        <f t="shared" si="71"/>
        <v>0</v>
      </c>
      <c r="S197" s="218"/>
      <c r="T197" s="218"/>
      <c r="U197" s="218"/>
      <c r="V197" s="218"/>
      <c r="W197" s="218"/>
      <c r="X197" s="168"/>
      <c r="Y197" s="218">
        <f t="shared" si="56"/>
        <v>32696.45</v>
      </c>
      <c r="Z197" s="231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  <c r="IT197" s="27"/>
      <c r="IU197" s="27"/>
      <c r="IV197" s="27"/>
      <c r="IW197" s="27"/>
      <c r="IX197" s="27"/>
      <c r="IY197" s="27"/>
      <c r="IZ197" s="27"/>
      <c r="JA197" s="27"/>
      <c r="JB197" s="27"/>
      <c r="JC197" s="27"/>
      <c r="JD197" s="27"/>
      <c r="JE197" s="27"/>
      <c r="JF197" s="27"/>
      <c r="JG197" s="27"/>
      <c r="JH197" s="27"/>
      <c r="JI197" s="27"/>
      <c r="JJ197" s="27"/>
      <c r="JK197" s="27"/>
      <c r="JL197" s="27"/>
      <c r="JM197" s="27"/>
      <c r="JN197" s="27"/>
      <c r="JO197" s="27"/>
      <c r="JP197" s="27"/>
      <c r="JQ197" s="27"/>
      <c r="JR197" s="27"/>
      <c r="JS197" s="27"/>
      <c r="JT197" s="27"/>
      <c r="JU197" s="27"/>
      <c r="JV197" s="27"/>
      <c r="JW197" s="27"/>
      <c r="JX197" s="27"/>
      <c r="JY197" s="27"/>
      <c r="JZ197" s="27"/>
      <c r="KA197" s="27"/>
      <c r="KB197" s="27"/>
      <c r="KC197" s="27"/>
      <c r="KD197" s="27"/>
      <c r="KE197" s="27"/>
      <c r="KF197" s="27"/>
      <c r="KG197" s="27"/>
      <c r="KH197" s="27"/>
      <c r="KI197" s="27"/>
      <c r="KJ197" s="27"/>
      <c r="KK197" s="27"/>
      <c r="KL197" s="27"/>
      <c r="KM197" s="27"/>
      <c r="KN197" s="27"/>
      <c r="KO197" s="27"/>
      <c r="KP197" s="27"/>
      <c r="KQ197" s="27"/>
      <c r="KR197" s="27"/>
      <c r="KS197" s="27"/>
      <c r="KT197" s="27"/>
      <c r="KU197" s="27"/>
      <c r="KV197" s="27"/>
      <c r="KW197" s="27"/>
      <c r="KX197" s="27"/>
      <c r="KY197" s="27"/>
      <c r="KZ197" s="27"/>
      <c r="LA197" s="27"/>
      <c r="LB197" s="27"/>
      <c r="LC197" s="27"/>
      <c r="LD197" s="27"/>
      <c r="LE197" s="27"/>
      <c r="LF197" s="27"/>
      <c r="LG197" s="27"/>
      <c r="LH197" s="27"/>
      <c r="LI197" s="27"/>
      <c r="LJ197" s="27"/>
      <c r="LK197" s="27"/>
      <c r="LL197" s="27"/>
      <c r="LM197" s="27"/>
      <c r="LN197" s="27"/>
      <c r="LO197" s="27"/>
      <c r="LP197" s="27"/>
      <c r="LQ197" s="27"/>
      <c r="LR197" s="27"/>
      <c r="LS197" s="27"/>
      <c r="LT197" s="27"/>
      <c r="LU197" s="27"/>
      <c r="LV197" s="27"/>
      <c r="LW197" s="27"/>
      <c r="LX197" s="27"/>
      <c r="LY197" s="27"/>
      <c r="LZ197" s="27"/>
      <c r="MA197" s="27"/>
      <c r="MB197" s="27"/>
      <c r="MC197" s="27"/>
      <c r="MD197" s="27"/>
      <c r="ME197" s="27"/>
      <c r="MF197" s="27"/>
      <c r="MG197" s="27"/>
      <c r="MH197" s="27"/>
      <c r="MI197" s="27"/>
      <c r="MJ197" s="27"/>
      <c r="MK197" s="27"/>
      <c r="ML197" s="27"/>
      <c r="MM197" s="27"/>
      <c r="MN197" s="27"/>
      <c r="MO197" s="27"/>
      <c r="MP197" s="27"/>
      <c r="MQ197" s="27"/>
      <c r="MR197" s="27"/>
      <c r="MS197" s="27"/>
      <c r="MT197" s="27"/>
      <c r="MU197" s="27"/>
      <c r="MV197" s="27"/>
      <c r="MW197" s="27"/>
      <c r="MX197" s="27"/>
      <c r="MY197" s="27"/>
      <c r="MZ197" s="27"/>
      <c r="NA197" s="27"/>
      <c r="NB197" s="27"/>
      <c r="NC197" s="27"/>
      <c r="ND197" s="27"/>
      <c r="NE197" s="27"/>
      <c r="NF197" s="27"/>
      <c r="NG197" s="27"/>
      <c r="NH197" s="27"/>
      <c r="NI197" s="27"/>
      <c r="NJ197" s="27"/>
      <c r="NK197" s="27"/>
      <c r="NL197" s="27"/>
      <c r="NM197" s="27"/>
      <c r="NN197" s="27"/>
      <c r="NO197" s="27"/>
      <c r="NP197" s="27"/>
      <c r="NQ197" s="27"/>
      <c r="NR197" s="27"/>
      <c r="NS197" s="27"/>
      <c r="NT197" s="27"/>
      <c r="NU197" s="27"/>
      <c r="NV197" s="27"/>
      <c r="NW197" s="27"/>
      <c r="NX197" s="27"/>
      <c r="NY197" s="27"/>
      <c r="NZ197" s="27"/>
      <c r="OA197" s="27"/>
      <c r="OB197" s="27"/>
      <c r="OC197" s="27"/>
      <c r="OD197" s="27"/>
      <c r="OE197" s="27"/>
      <c r="OF197" s="27"/>
      <c r="OG197" s="27"/>
      <c r="OH197" s="27"/>
      <c r="OI197" s="27"/>
      <c r="OJ197" s="27"/>
      <c r="OK197" s="27"/>
      <c r="OL197" s="27"/>
      <c r="OM197" s="27"/>
      <c r="ON197" s="27"/>
      <c r="OO197" s="27"/>
      <c r="OP197" s="27"/>
      <c r="OQ197" s="27"/>
      <c r="OR197" s="27"/>
      <c r="OS197" s="27"/>
      <c r="OT197" s="27"/>
      <c r="OU197" s="27"/>
      <c r="OV197" s="27"/>
      <c r="OW197" s="27"/>
      <c r="OX197" s="27"/>
      <c r="OY197" s="27"/>
      <c r="OZ197" s="27"/>
      <c r="PA197" s="27"/>
      <c r="PB197" s="27"/>
      <c r="PC197" s="27"/>
      <c r="PD197" s="27"/>
      <c r="PE197" s="27"/>
      <c r="PF197" s="27"/>
      <c r="PG197" s="27"/>
      <c r="PH197" s="27"/>
      <c r="PI197" s="27"/>
      <c r="PJ197" s="27"/>
      <c r="PK197" s="27"/>
      <c r="PL197" s="27"/>
      <c r="PM197" s="27"/>
      <c r="PN197" s="27"/>
      <c r="PO197" s="27"/>
      <c r="PP197" s="27"/>
      <c r="PQ197" s="27"/>
      <c r="PR197" s="27"/>
      <c r="PS197" s="27"/>
      <c r="PT197" s="27"/>
      <c r="PU197" s="27"/>
      <c r="PV197" s="27"/>
      <c r="PW197" s="27"/>
      <c r="PX197" s="27"/>
      <c r="PY197" s="27"/>
      <c r="PZ197" s="27"/>
      <c r="QA197" s="27"/>
      <c r="QB197" s="27"/>
      <c r="QC197" s="27"/>
      <c r="QD197" s="27"/>
      <c r="QE197" s="27"/>
      <c r="QF197" s="27"/>
      <c r="QG197" s="27"/>
      <c r="QH197" s="27"/>
      <c r="QI197" s="27"/>
      <c r="QJ197" s="27"/>
      <c r="QK197" s="27"/>
      <c r="QL197" s="27"/>
      <c r="QM197" s="27"/>
      <c r="QN197" s="27"/>
      <c r="QO197" s="27"/>
      <c r="QP197" s="27"/>
      <c r="QQ197" s="27"/>
      <c r="QR197" s="27"/>
      <c r="QS197" s="27"/>
      <c r="QT197" s="27"/>
      <c r="QU197" s="27"/>
      <c r="QV197" s="27"/>
      <c r="QW197" s="27"/>
      <c r="QX197" s="27"/>
      <c r="QY197" s="27"/>
      <c r="QZ197" s="27"/>
      <c r="RA197" s="27"/>
      <c r="RB197" s="27"/>
      <c r="RC197" s="27"/>
      <c r="RD197" s="27"/>
      <c r="RE197" s="27"/>
      <c r="RF197" s="27"/>
      <c r="RG197" s="27"/>
      <c r="RH197" s="27"/>
      <c r="RI197" s="27"/>
      <c r="RJ197" s="27"/>
      <c r="RK197" s="27"/>
      <c r="RL197" s="27"/>
      <c r="RM197" s="27"/>
      <c r="RN197" s="27"/>
      <c r="RO197" s="27"/>
      <c r="RP197" s="27"/>
      <c r="RQ197" s="27"/>
      <c r="RR197" s="27"/>
      <c r="RS197" s="27"/>
      <c r="RT197" s="27"/>
      <c r="RU197" s="27"/>
      <c r="RV197" s="27"/>
      <c r="RW197" s="27"/>
      <c r="RX197" s="27"/>
      <c r="RY197" s="27"/>
      <c r="RZ197" s="27"/>
      <c r="SA197" s="27"/>
      <c r="SB197" s="27"/>
      <c r="SC197" s="27"/>
      <c r="SD197" s="27"/>
      <c r="SE197" s="27"/>
      <c r="SF197" s="27"/>
      <c r="SG197" s="27"/>
      <c r="SH197" s="27"/>
      <c r="SI197" s="27"/>
      <c r="SJ197" s="27"/>
      <c r="SK197" s="27"/>
      <c r="SL197" s="27"/>
      <c r="SM197" s="27"/>
      <c r="SN197" s="27"/>
    </row>
    <row r="198" spans="1:508" s="20" customFormat="1" ht="64.5" customHeight="1" x14ac:dyDescent="0.25">
      <c r="A198" s="54" t="s">
        <v>183</v>
      </c>
      <c r="B198" s="54" t="s">
        <v>101</v>
      </c>
      <c r="C198" s="54" t="s">
        <v>50</v>
      </c>
      <c r="D198" s="11" t="s">
        <v>30</v>
      </c>
      <c r="E198" s="203">
        <v>21326997</v>
      </c>
      <c r="F198" s="83">
        <v>15850900</v>
      </c>
      <c r="G198" s="83">
        <v>763200</v>
      </c>
      <c r="H198" s="203">
        <v>4939305.3600000003</v>
      </c>
      <c r="I198" s="203">
        <v>3746940.7</v>
      </c>
      <c r="J198" s="203">
        <v>248115.73</v>
      </c>
      <c r="K198" s="196">
        <f t="shared" si="59"/>
        <v>23.159872719070577</v>
      </c>
      <c r="L198" s="203">
        <f t="shared" si="70"/>
        <v>596200</v>
      </c>
      <c r="M198" s="83">
        <v>500000</v>
      </c>
      <c r="N198" s="83">
        <v>96200</v>
      </c>
      <c r="O198" s="83">
        <v>78600</v>
      </c>
      <c r="P198" s="83"/>
      <c r="Q198" s="83">
        <v>500000</v>
      </c>
      <c r="R198" s="216">
        <f t="shared" si="71"/>
        <v>392286.87</v>
      </c>
      <c r="S198" s="216"/>
      <c r="T198" s="216">
        <v>36689.870000000003</v>
      </c>
      <c r="U198" s="216">
        <v>4924.76</v>
      </c>
      <c r="V198" s="216"/>
      <c r="W198" s="216">
        <v>355597</v>
      </c>
      <c r="X198" s="168">
        <f t="shared" si="62"/>
        <v>65.797864810466294</v>
      </c>
      <c r="Y198" s="216">
        <f t="shared" si="56"/>
        <v>5331592.2300000004</v>
      </c>
      <c r="Z198" s="23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  <c r="IW198" s="21"/>
      <c r="IX198" s="21"/>
      <c r="IY198" s="21"/>
      <c r="IZ198" s="21"/>
      <c r="JA198" s="21"/>
      <c r="JB198" s="21"/>
      <c r="JC198" s="21"/>
      <c r="JD198" s="21"/>
      <c r="JE198" s="21"/>
      <c r="JF198" s="21"/>
      <c r="JG198" s="21"/>
      <c r="JH198" s="21"/>
      <c r="JI198" s="21"/>
      <c r="JJ198" s="21"/>
      <c r="JK198" s="21"/>
      <c r="JL198" s="21"/>
      <c r="JM198" s="21"/>
      <c r="JN198" s="21"/>
      <c r="JO198" s="21"/>
      <c r="JP198" s="21"/>
      <c r="JQ198" s="21"/>
      <c r="JR198" s="21"/>
      <c r="JS198" s="21"/>
      <c r="JT198" s="21"/>
      <c r="JU198" s="21"/>
      <c r="JV198" s="21"/>
      <c r="JW198" s="21"/>
      <c r="JX198" s="21"/>
      <c r="JY198" s="21"/>
      <c r="JZ198" s="21"/>
      <c r="KA198" s="21"/>
      <c r="KB198" s="21"/>
      <c r="KC198" s="21"/>
      <c r="KD198" s="21"/>
      <c r="KE198" s="21"/>
      <c r="KF198" s="21"/>
      <c r="KG198" s="21"/>
      <c r="KH198" s="21"/>
      <c r="KI198" s="21"/>
      <c r="KJ198" s="21"/>
      <c r="KK198" s="21"/>
      <c r="KL198" s="21"/>
      <c r="KM198" s="21"/>
      <c r="KN198" s="21"/>
      <c r="KO198" s="21"/>
      <c r="KP198" s="21"/>
      <c r="KQ198" s="21"/>
      <c r="KR198" s="21"/>
      <c r="KS198" s="21"/>
      <c r="KT198" s="21"/>
      <c r="KU198" s="21"/>
      <c r="KV198" s="21"/>
      <c r="KW198" s="21"/>
      <c r="KX198" s="21"/>
      <c r="KY198" s="21"/>
      <c r="KZ198" s="21"/>
      <c r="LA198" s="21"/>
      <c r="LB198" s="21"/>
      <c r="LC198" s="21"/>
      <c r="LD198" s="21"/>
      <c r="LE198" s="21"/>
      <c r="LF198" s="21"/>
      <c r="LG198" s="21"/>
      <c r="LH198" s="21"/>
      <c r="LI198" s="21"/>
      <c r="LJ198" s="21"/>
      <c r="LK198" s="21"/>
      <c r="LL198" s="21"/>
      <c r="LM198" s="21"/>
      <c r="LN198" s="21"/>
      <c r="LO198" s="21"/>
      <c r="LP198" s="21"/>
      <c r="LQ198" s="21"/>
      <c r="LR198" s="21"/>
      <c r="LS198" s="21"/>
      <c r="LT198" s="21"/>
      <c r="LU198" s="21"/>
      <c r="LV198" s="21"/>
      <c r="LW198" s="21"/>
      <c r="LX198" s="21"/>
      <c r="LY198" s="21"/>
      <c r="LZ198" s="21"/>
      <c r="MA198" s="21"/>
      <c r="MB198" s="21"/>
      <c r="MC198" s="21"/>
      <c r="MD198" s="21"/>
      <c r="ME198" s="21"/>
      <c r="MF198" s="21"/>
      <c r="MG198" s="21"/>
      <c r="MH198" s="21"/>
      <c r="MI198" s="21"/>
      <c r="MJ198" s="21"/>
      <c r="MK198" s="21"/>
      <c r="ML198" s="21"/>
      <c r="MM198" s="21"/>
      <c r="MN198" s="21"/>
      <c r="MO198" s="21"/>
      <c r="MP198" s="21"/>
      <c r="MQ198" s="21"/>
      <c r="MR198" s="21"/>
      <c r="MS198" s="21"/>
      <c r="MT198" s="21"/>
      <c r="MU198" s="21"/>
      <c r="MV198" s="21"/>
      <c r="MW198" s="21"/>
      <c r="MX198" s="21"/>
      <c r="MY198" s="21"/>
      <c r="MZ198" s="21"/>
      <c r="NA198" s="21"/>
      <c r="NB198" s="21"/>
      <c r="NC198" s="21"/>
      <c r="ND198" s="21"/>
      <c r="NE198" s="21"/>
      <c r="NF198" s="21"/>
      <c r="NG198" s="21"/>
      <c r="NH198" s="21"/>
      <c r="NI198" s="21"/>
      <c r="NJ198" s="21"/>
      <c r="NK198" s="21"/>
      <c r="NL198" s="21"/>
      <c r="NM198" s="21"/>
      <c r="NN198" s="21"/>
      <c r="NO198" s="21"/>
      <c r="NP198" s="21"/>
      <c r="NQ198" s="21"/>
      <c r="NR198" s="21"/>
      <c r="NS198" s="21"/>
      <c r="NT198" s="21"/>
      <c r="NU198" s="21"/>
      <c r="NV198" s="21"/>
      <c r="NW198" s="21"/>
      <c r="NX198" s="21"/>
      <c r="NY198" s="21"/>
      <c r="NZ198" s="21"/>
      <c r="OA198" s="21"/>
      <c r="OB198" s="21"/>
      <c r="OC198" s="21"/>
      <c r="OD198" s="21"/>
      <c r="OE198" s="21"/>
      <c r="OF198" s="21"/>
      <c r="OG198" s="21"/>
      <c r="OH198" s="21"/>
      <c r="OI198" s="21"/>
      <c r="OJ198" s="21"/>
      <c r="OK198" s="21"/>
      <c r="OL198" s="21"/>
      <c r="OM198" s="21"/>
      <c r="ON198" s="21"/>
      <c r="OO198" s="21"/>
      <c r="OP198" s="21"/>
      <c r="OQ198" s="21"/>
      <c r="OR198" s="21"/>
      <c r="OS198" s="21"/>
      <c r="OT198" s="21"/>
      <c r="OU198" s="21"/>
      <c r="OV198" s="21"/>
      <c r="OW198" s="21"/>
      <c r="OX198" s="21"/>
      <c r="OY198" s="21"/>
      <c r="OZ198" s="21"/>
      <c r="PA198" s="21"/>
      <c r="PB198" s="21"/>
      <c r="PC198" s="21"/>
      <c r="PD198" s="21"/>
      <c r="PE198" s="21"/>
      <c r="PF198" s="21"/>
      <c r="PG198" s="21"/>
      <c r="PH198" s="21"/>
      <c r="PI198" s="21"/>
      <c r="PJ198" s="21"/>
      <c r="PK198" s="21"/>
      <c r="PL198" s="21"/>
      <c r="PM198" s="21"/>
      <c r="PN198" s="21"/>
      <c r="PO198" s="21"/>
      <c r="PP198" s="21"/>
      <c r="PQ198" s="21"/>
      <c r="PR198" s="21"/>
      <c r="PS198" s="21"/>
      <c r="PT198" s="21"/>
      <c r="PU198" s="21"/>
      <c r="PV198" s="21"/>
      <c r="PW198" s="21"/>
      <c r="PX198" s="21"/>
      <c r="PY198" s="21"/>
      <c r="PZ198" s="21"/>
      <c r="QA198" s="21"/>
      <c r="QB198" s="21"/>
      <c r="QC198" s="21"/>
      <c r="QD198" s="21"/>
      <c r="QE198" s="21"/>
      <c r="QF198" s="21"/>
      <c r="QG198" s="21"/>
      <c r="QH198" s="21"/>
      <c r="QI198" s="21"/>
      <c r="QJ198" s="21"/>
      <c r="QK198" s="21"/>
      <c r="QL198" s="21"/>
      <c r="QM198" s="21"/>
      <c r="QN198" s="21"/>
      <c r="QO198" s="21"/>
      <c r="QP198" s="21"/>
      <c r="QQ198" s="21"/>
      <c r="QR198" s="21"/>
      <c r="QS198" s="21"/>
      <c r="QT198" s="21"/>
      <c r="QU198" s="21"/>
      <c r="QV198" s="21"/>
      <c r="QW198" s="21"/>
      <c r="QX198" s="21"/>
      <c r="QY198" s="21"/>
      <c r="QZ198" s="21"/>
      <c r="RA198" s="21"/>
      <c r="RB198" s="21"/>
      <c r="RC198" s="21"/>
      <c r="RD198" s="21"/>
      <c r="RE198" s="21"/>
      <c r="RF198" s="21"/>
      <c r="RG198" s="21"/>
      <c r="RH198" s="21"/>
      <c r="RI198" s="21"/>
      <c r="RJ198" s="21"/>
      <c r="RK198" s="21"/>
      <c r="RL198" s="21"/>
      <c r="RM198" s="21"/>
      <c r="RN198" s="21"/>
      <c r="RO198" s="21"/>
      <c r="RP198" s="21"/>
      <c r="RQ198" s="21"/>
      <c r="RR198" s="21"/>
      <c r="RS198" s="21"/>
      <c r="RT198" s="21"/>
      <c r="RU198" s="21"/>
      <c r="RV198" s="21"/>
      <c r="RW198" s="21"/>
      <c r="RX198" s="21"/>
      <c r="RY198" s="21"/>
      <c r="RZ198" s="21"/>
      <c r="SA198" s="21"/>
      <c r="SB198" s="21"/>
      <c r="SC198" s="21"/>
      <c r="SD198" s="21"/>
      <c r="SE198" s="21"/>
      <c r="SF198" s="21"/>
      <c r="SG198" s="21"/>
      <c r="SH198" s="21"/>
      <c r="SI198" s="21"/>
      <c r="SJ198" s="21"/>
      <c r="SK198" s="21"/>
      <c r="SL198" s="21"/>
      <c r="SM198" s="21"/>
      <c r="SN198" s="21"/>
    </row>
    <row r="199" spans="1:508" s="20" customFormat="1" ht="84" customHeight="1" x14ac:dyDescent="0.25">
      <c r="A199" s="54" t="s">
        <v>636</v>
      </c>
      <c r="B199" s="54" t="s">
        <v>107</v>
      </c>
      <c r="C199" s="54" t="s">
        <v>99</v>
      </c>
      <c r="D199" s="11" t="s">
        <v>20</v>
      </c>
      <c r="E199" s="203">
        <v>5000000</v>
      </c>
      <c r="F199" s="83"/>
      <c r="G199" s="83"/>
      <c r="H199" s="203"/>
      <c r="I199" s="203"/>
      <c r="J199" s="203"/>
      <c r="K199" s="196">
        <f t="shared" si="59"/>
        <v>0</v>
      </c>
      <c r="L199" s="203">
        <f t="shared" si="70"/>
        <v>0</v>
      </c>
      <c r="M199" s="83"/>
      <c r="N199" s="83"/>
      <c r="O199" s="83"/>
      <c r="P199" s="83"/>
      <c r="Q199" s="83"/>
      <c r="R199" s="216">
        <f t="shared" si="71"/>
        <v>0</v>
      </c>
      <c r="S199" s="216"/>
      <c r="T199" s="216"/>
      <c r="U199" s="216"/>
      <c r="V199" s="216"/>
      <c r="W199" s="216"/>
      <c r="X199" s="168"/>
      <c r="Y199" s="216">
        <f t="shared" si="56"/>
        <v>0</v>
      </c>
      <c r="Z199" s="23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  <c r="IV199" s="21"/>
      <c r="IW199" s="21"/>
      <c r="IX199" s="21"/>
      <c r="IY199" s="21"/>
      <c r="IZ199" s="21"/>
      <c r="JA199" s="21"/>
      <c r="JB199" s="21"/>
      <c r="JC199" s="21"/>
      <c r="JD199" s="21"/>
      <c r="JE199" s="21"/>
      <c r="JF199" s="21"/>
      <c r="JG199" s="21"/>
      <c r="JH199" s="21"/>
      <c r="JI199" s="21"/>
      <c r="JJ199" s="21"/>
      <c r="JK199" s="21"/>
      <c r="JL199" s="21"/>
      <c r="JM199" s="21"/>
      <c r="JN199" s="21"/>
      <c r="JO199" s="21"/>
      <c r="JP199" s="21"/>
      <c r="JQ199" s="21"/>
      <c r="JR199" s="21"/>
      <c r="JS199" s="21"/>
      <c r="JT199" s="21"/>
      <c r="JU199" s="21"/>
      <c r="JV199" s="21"/>
      <c r="JW199" s="21"/>
      <c r="JX199" s="21"/>
      <c r="JY199" s="21"/>
      <c r="JZ199" s="21"/>
      <c r="KA199" s="21"/>
      <c r="KB199" s="21"/>
      <c r="KC199" s="21"/>
      <c r="KD199" s="21"/>
      <c r="KE199" s="21"/>
      <c r="KF199" s="21"/>
      <c r="KG199" s="21"/>
      <c r="KH199" s="21"/>
      <c r="KI199" s="21"/>
      <c r="KJ199" s="21"/>
      <c r="KK199" s="21"/>
      <c r="KL199" s="21"/>
      <c r="KM199" s="21"/>
      <c r="KN199" s="21"/>
      <c r="KO199" s="21"/>
      <c r="KP199" s="21"/>
      <c r="KQ199" s="21"/>
      <c r="KR199" s="21"/>
      <c r="KS199" s="21"/>
      <c r="KT199" s="21"/>
      <c r="KU199" s="21"/>
      <c r="KV199" s="21"/>
      <c r="KW199" s="21"/>
      <c r="KX199" s="21"/>
      <c r="KY199" s="21"/>
      <c r="KZ199" s="21"/>
      <c r="LA199" s="21"/>
      <c r="LB199" s="21"/>
      <c r="LC199" s="21"/>
      <c r="LD199" s="21"/>
      <c r="LE199" s="21"/>
      <c r="LF199" s="21"/>
      <c r="LG199" s="21"/>
      <c r="LH199" s="21"/>
      <c r="LI199" s="21"/>
      <c r="LJ199" s="21"/>
      <c r="LK199" s="21"/>
      <c r="LL199" s="21"/>
      <c r="LM199" s="21"/>
      <c r="LN199" s="21"/>
      <c r="LO199" s="21"/>
      <c r="LP199" s="21"/>
      <c r="LQ199" s="21"/>
      <c r="LR199" s="21"/>
      <c r="LS199" s="21"/>
      <c r="LT199" s="21"/>
      <c r="LU199" s="21"/>
      <c r="LV199" s="21"/>
      <c r="LW199" s="21"/>
      <c r="LX199" s="21"/>
      <c r="LY199" s="21"/>
      <c r="LZ199" s="21"/>
      <c r="MA199" s="21"/>
      <c r="MB199" s="21"/>
      <c r="MC199" s="21"/>
      <c r="MD199" s="21"/>
      <c r="ME199" s="21"/>
      <c r="MF199" s="21"/>
      <c r="MG199" s="21"/>
      <c r="MH199" s="21"/>
      <c r="MI199" s="21"/>
      <c r="MJ199" s="21"/>
      <c r="MK199" s="21"/>
      <c r="ML199" s="21"/>
      <c r="MM199" s="21"/>
      <c r="MN199" s="21"/>
      <c r="MO199" s="21"/>
      <c r="MP199" s="21"/>
      <c r="MQ199" s="21"/>
      <c r="MR199" s="21"/>
      <c r="MS199" s="21"/>
      <c r="MT199" s="21"/>
      <c r="MU199" s="21"/>
      <c r="MV199" s="21"/>
      <c r="MW199" s="21"/>
      <c r="MX199" s="21"/>
      <c r="MY199" s="21"/>
      <c r="MZ199" s="21"/>
      <c r="NA199" s="21"/>
      <c r="NB199" s="21"/>
      <c r="NC199" s="21"/>
      <c r="ND199" s="21"/>
      <c r="NE199" s="21"/>
      <c r="NF199" s="21"/>
      <c r="NG199" s="21"/>
      <c r="NH199" s="21"/>
      <c r="NI199" s="21"/>
      <c r="NJ199" s="21"/>
      <c r="NK199" s="21"/>
      <c r="NL199" s="21"/>
      <c r="NM199" s="21"/>
      <c r="NN199" s="21"/>
      <c r="NO199" s="21"/>
      <c r="NP199" s="21"/>
      <c r="NQ199" s="21"/>
      <c r="NR199" s="21"/>
      <c r="NS199" s="21"/>
      <c r="NT199" s="21"/>
      <c r="NU199" s="21"/>
      <c r="NV199" s="21"/>
      <c r="NW199" s="21"/>
      <c r="NX199" s="21"/>
      <c r="NY199" s="21"/>
      <c r="NZ199" s="21"/>
      <c r="OA199" s="21"/>
      <c r="OB199" s="21"/>
      <c r="OC199" s="21"/>
      <c r="OD199" s="21"/>
      <c r="OE199" s="21"/>
      <c r="OF199" s="21"/>
      <c r="OG199" s="21"/>
      <c r="OH199" s="21"/>
      <c r="OI199" s="21"/>
      <c r="OJ199" s="21"/>
      <c r="OK199" s="21"/>
      <c r="OL199" s="21"/>
      <c r="OM199" s="21"/>
      <c r="ON199" s="21"/>
      <c r="OO199" s="21"/>
      <c r="OP199" s="21"/>
      <c r="OQ199" s="21"/>
      <c r="OR199" s="21"/>
      <c r="OS199" s="21"/>
      <c r="OT199" s="21"/>
      <c r="OU199" s="21"/>
      <c r="OV199" s="21"/>
      <c r="OW199" s="21"/>
      <c r="OX199" s="21"/>
      <c r="OY199" s="21"/>
      <c r="OZ199" s="21"/>
      <c r="PA199" s="21"/>
      <c r="PB199" s="21"/>
      <c r="PC199" s="21"/>
      <c r="PD199" s="21"/>
      <c r="PE199" s="21"/>
      <c r="PF199" s="21"/>
      <c r="PG199" s="21"/>
      <c r="PH199" s="21"/>
      <c r="PI199" s="21"/>
      <c r="PJ199" s="21"/>
      <c r="PK199" s="21"/>
      <c r="PL199" s="21"/>
      <c r="PM199" s="21"/>
      <c r="PN199" s="21"/>
      <c r="PO199" s="21"/>
      <c r="PP199" s="21"/>
      <c r="PQ199" s="21"/>
      <c r="PR199" s="21"/>
      <c r="PS199" s="21"/>
      <c r="PT199" s="21"/>
      <c r="PU199" s="21"/>
      <c r="PV199" s="21"/>
      <c r="PW199" s="21"/>
      <c r="PX199" s="21"/>
      <c r="PY199" s="21"/>
      <c r="PZ199" s="21"/>
      <c r="QA199" s="21"/>
      <c r="QB199" s="21"/>
      <c r="QC199" s="21"/>
      <c r="QD199" s="21"/>
      <c r="QE199" s="21"/>
      <c r="QF199" s="21"/>
      <c r="QG199" s="21"/>
      <c r="QH199" s="21"/>
      <c r="QI199" s="21"/>
      <c r="QJ199" s="21"/>
      <c r="QK199" s="21"/>
      <c r="QL199" s="21"/>
      <c r="QM199" s="21"/>
      <c r="QN199" s="21"/>
      <c r="QO199" s="21"/>
      <c r="QP199" s="21"/>
      <c r="QQ199" s="21"/>
      <c r="QR199" s="21"/>
      <c r="QS199" s="21"/>
      <c r="QT199" s="21"/>
      <c r="QU199" s="21"/>
      <c r="QV199" s="21"/>
      <c r="QW199" s="21"/>
      <c r="QX199" s="21"/>
      <c r="QY199" s="21"/>
      <c r="QZ199" s="21"/>
      <c r="RA199" s="21"/>
      <c r="RB199" s="21"/>
      <c r="RC199" s="21"/>
      <c r="RD199" s="21"/>
      <c r="RE199" s="21"/>
      <c r="RF199" s="21"/>
      <c r="RG199" s="21"/>
      <c r="RH199" s="21"/>
      <c r="RI199" s="21"/>
      <c r="RJ199" s="21"/>
      <c r="RK199" s="21"/>
      <c r="RL199" s="21"/>
      <c r="RM199" s="21"/>
      <c r="RN199" s="21"/>
      <c r="RO199" s="21"/>
      <c r="RP199" s="21"/>
      <c r="RQ199" s="21"/>
      <c r="RR199" s="21"/>
      <c r="RS199" s="21"/>
      <c r="RT199" s="21"/>
      <c r="RU199" s="21"/>
      <c r="RV199" s="21"/>
      <c r="RW199" s="21"/>
      <c r="RX199" s="21"/>
      <c r="RY199" s="21"/>
      <c r="RZ199" s="21"/>
      <c r="SA199" s="21"/>
      <c r="SB199" s="21"/>
      <c r="SC199" s="21"/>
      <c r="SD199" s="21"/>
      <c r="SE199" s="21"/>
      <c r="SF199" s="21"/>
      <c r="SG199" s="21"/>
      <c r="SH199" s="21"/>
      <c r="SI199" s="21"/>
      <c r="SJ199" s="21"/>
      <c r="SK199" s="21"/>
      <c r="SL199" s="21"/>
      <c r="SM199" s="21"/>
      <c r="SN199" s="21"/>
    </row>
    <row r="200" spans="1:508" s="20" customFormat="1" ht="85.5" customHeight="1" x14ac:dyDescent="0.25">
      <c r="A200" s="54" t="s">
        <v>184</v>
      </c>
      <c r="B200" s="54" t="s">
        <v>108</v>
      </c>
      <c r="C200" s="54">
        <v>1010</v>
      </c>
      <c r="D200" s="11" t="s">
        <v>285</v>
      </c>
      <c r="E200" s="203">
        <v>10232600</v>
      </c>
      <c r="F200" s="83"/>
      <c r="G200" s="83"/>
      <c r="H200" s="203">
        <v>2647170.31</v>
      </c>
      <c r="I200" s="203"/>
      <c r="J200" s="203"/>
      <c r="K200" s="196">
        <f t="shared" si="59"/>
        <v>25.869967652405059</v>
      </c>
      <c r="L200" s="203">
        <f t="shared" si="70"/>
        <v>0</v>
      </c>
      <c r="M200" s="83"/>
      <c r="N200" s="83"/>
      <c r="O200" s="83"/>
      <c r="P200" s="83"/>
      <c r="Q200" s="83"/>
      <c r="R200" s="216">
        <f t="shared" si="71"/>
        <v>0</v>
      </c>
      <c r="S200" s="216"/>
      <c r="T200" s="216"/>
      <c r="U200" s="216"/>
      <c r="V200" s="216"/>
      <c r="W200" s="216"/>
      <c r="X200" s="168"/>
      <c r="Y200" s="216">
        <f t="shared" si="56"/>
        <v>2647170.31</v>
      </c>
      <c r="Z200" s="23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  <c r="IW200" s="21"/>
      <c r="IX200" s="21"/>
      <c r="IY200" s="21"/>
      <c r="IZ200" s="21"/>
      <c r="JA200" s="21"/>
      <c r="JB200" s="21"/>
      <c r="JC200" s="21"/>
      <c r="JD200" s="21"/>
      <c r="JE200" s="21"/>
      <c r="JF200" s="21"/>
      <c r="JG200" s="21"/>
      <c r="JH200" s="21"/>
      <c r="JI200" s="21"/>
      <c r="JJ200" s="21"/>
      <c r="JK200" s="21"/>
      <c r="JL200" s="21"/>
      <c r="JM200" s="21"/>
      <c r="JN200" s="21"/>
      <c r="JO200" s="21"/>
      <c r="JP200" s="21"/>
      <c r="JQ200" s="21"/>
      <c r="JR200" s="21"/>
      <c r="JS200" s="21"/>
      <c r="JT200" s="21"/>
      <c r="JU200" s="21"/>
      <c r="JV200" s="21"/>
      <c r="JW200" s="21"/>
      <c r="JX200" s="21"/>
      <c r="JY200" s="21"/>
      <c r="JZ200" s="21"/>
      <c r="KA200" s="21"/>
      <c r="KB200" s="21"/>
      <c r="KC200" s="21"/>
      <c r="KD200" s="21"/>
      <c r="KE200" s="21"/>
      <c r="KF200" s="21"/>
      <c r="KG200" s="21"/>
      <c r="KH200" s="21"/>
      <c r="KI200" s="21"/>
      <c r="KJ200" s="21"/>
      <c r="KK200" s="21"/>
      <c r="KL200" s="21"/>
      <c r="KM200" s="21"/>
      <c r="KN200" s="21"/>
      <c r="KO200" s="21"/>
      <c r="KP200" s="21"/>
      <c r="KQ200" s="21"/>
      <c r="KR200" s="21"/>
      <c r="KS200" s="21"/>
      <c r="KT200" s="21"/>
      <c r="KU200" s="21"/>
      <c r="KV200" s="21"/>
      <c r="KW200" s="21"/>
      <c r="KX200" s="21"/>
      <c r="KY200" s="21"/>
      <c r="KZ200" s="21"/>
      <c r="LA200" s="21"/>
      <c r="LB200" s="21"/>
      <c r="LC200" s="21"/>
      <c r="LD200" s="21"/>
      <c r="LE200" s="21"/>
      <c r="LF200" s="21"/>
      <c r="LG200" s="21"/>
      <c r="LH200" s="21"/>
      <c r="LI200" s="21"/>
      <c r="LJ200" s="21"/>
      <c r="LK200" s="21"/>
      <c r="LL200" s="21"/>
      <c r="LM200" s="21"/>
      <c r="LN200" s="21"/>
      <c r="LO200" s="21"/>
      <c r="LP200" s="21"/>
      <c r="LQ200" s="21"/>
      <c r="LR200" s="21"/>
      <c r="LS200" s="21"/>
      <c r="LT200" s="21"/>
      <c r="LU200" s="21"/>
      <c r="LV200" s="21"/>
      <c r="LW200" s="21"/>
      <c r="LX200" s="21"/>
      <c r="LY200" s="21"/>
      <c r="LZ200" s="21"/>
      <c r="MA200" s="21"/>
      <c r="MB200" s="21"/>
      <c r="MC200" s="21"/>
      <c r="MD200" s="21"/>
      <c r="ME200" s="21"/>
      <c r="MF200" s="21"/>
      <c r="MG200" s="21"/>
      <c r="MH200" s="21"/>
      <c r="MI200" s="21"/>
      <c r="MJ200" s="21"/>
      <c r="MK200" s="21"/>
      <c r="ML200" s="21"/>
      <c r="MM200" s="21"/>
      <c r="MN200" s="21"/>
      <c r="MO200" s="21"/>
      <c r="MP200" s="21"/>
      <c r="MQ200" s="21"/>
      <c r="MR200" s="21"/>
      <c r="MS200" s="21"/>
      <c r="MT200" s="21"/>
      <c r="MU200" s="21"/>
      <c r="MV200" s="21"/>
      <c r="MW200" s="21"/>
      <c r="MX200" s="21"/>
      <c r="MY200" s="21"/>
      <c r="MZ200" s="21"/>
      <c r="NA200" s="21"/>
      <c r="NB200" s="21"/>
      <c r="NC200" s="21"/>
      <c r="ND200" s="21"/>
      <c r="NE200" s="21"/>
      <c r="NF200" s="21"/>
      <c r="NG200" s="21"/>
      <c r="NH200" s="21"/>
      <c r="NI200" s="21"/>
      <c r="NJ200" s="21"/>
      <c r="NK200" s="21"/>
      <c r="NL200" s="21"/>
      <c r="NM200" s="21"/>
      <c r="NN200" s="21"/>
      <c r="NO200" s="21"/>
      <c r="NP200" s="21"/>
      <c r="NQ200" s="21"/>
      <c r="NR200" s="21"/>
      <c r="NS200" s="21"/>
      <c r="NT200" s="21"/>
      <c r="NU200" s="21"/>
      <c r="NV200" s="21"/>
      <c r="NW200" s="21"/>
      <c r="NX200" s="21"/>
      <c r="NY200" s="21"/>
      <c r="NZ200" s="21"/>
      <c r="OA200" s="21"/>
      <c r="OB200" s="21"/>
      <c r="OC200" s="21"/>
      <c r="OD200" s="21"/>
      <c r="OE200" s="21"/>
      <c r="OF200" s="21"/>
      <c r="OG200" s="21"/>
      <c r="OH200" s="21"/>
      <c r="OI200" s="21"/>
      <c r="OJ200" s="21"/>
      <c r="OK200" s="21"/>
      <c r="OL200" s="21"/>
      <c r="OM200" s="21"/>
      <c r="ON200" s="21"/>
      <c r="OO200" s="21"/>
      <c r="OP200" s="21"/>
      <c r="OQ200" s="21"/>
      <c r="OR200" s="21"/>
      <c r="OS200" s="21"/>
      <c r="OT200" s="21"/>
      <c r="OU200" s="21"/>
      <c r="OV200" s="21"/>
      <c r="OW200" s="21"/>
      <c r="OX200" s="21"/>
      <c r="OY200" s="21"/>
      <c r="OZ200" s="21"/>
      <c r="PA200" s="21"/>
      <c r="PB200" s="21"/>
      <c r="PC200" s="21"/>
      <c r="PD200" s="21"/>
      <c r="PE200" s="21"/>
      <c r="PF200" s="21"/>
      <c r="PG200" s="21"/>
      <c r="PH200" s="21"/>
      <c r="PI200" s="21"/>
      <c r="PJ200" s="21"/>
      <c r="PK200" s="21"/>
      <c r="PL200" s="21"/>
      <c r="PM200" s="21"/>
      <c r="PN200" s="21"/>
      <c r="PO200" s="21"/>
      <c r="PP200" s="21"/>
      <c r="PQ200" s="21"/>
      <c r="PR200" s="21"/>
      <c r="PS200" s="21"/>
      <c r="PT200" s="21"/>
      <c r="PU200" s="21"/>
      <c r="PV200" s="21"/>
      <c r="PW200" s="21"/>
      <c r="PX200" s="21"/>
      <c r="PY200" s="21"/>
      <c r="PZ200" s="21"/>
      <c r="QA200" s="21"/>
      <c r="QB200" s="21"/>
      <c r="QC200" s="21"/>
      <c r="QD200" s="21"/>
      <c r="QE200" s="21"/>
      <c r="QF200" s="21"/>
      <c r="QG200" s="21"/>
      <c r="QH200" s="21"/>
      <c r="QI200" s="21"/>
      <c r="QJ200" s="21"/>
      <c r="QK200" s="21"/>
      <c r="QL200" s="21"/>
      <c r="QM200" s="21"/>
      <c r="QN200" s="21"/>
      <c r="QO200" s="21"/>
      <c r="QP200" s="21"/>
      <c r="QQ200" s="21"/>
      <c r="QR200" s="21"/>
      <c r="QS200" s="21"/>
      <c r="QT200" s="21"/>
      <c r="QU200" s="21"/>
      <c r="QV200" s="21"/>
      <c r="QW200" s="21"/>
      <c r="QX200" s="21"/>
      <c r="QY200" s="21"/>
      <c r="QZ200" s="21"/>
      <c r="RA200" s="21"/>
      <c r="RB200" s="21"/>
      <c r="RC200" s="21"/>
      <c r="RD200" s="21"/>
      <c r="RE200" s="21"/>
      <c r="RF200" s="21"/>
      <c r="RG200" s="21"/>
      <c r="RH200" s="21"/>
      <c r="RI200" s="21"/>
      <c r="RJ200" s="21"/>
      <c r="RK200" s="21"/>
      <c r="RL200" s="21"/>
      <c r="RM200" s="21"/>
      <c r="RN200" s="21"/>
      <c r="RO200" s="21"/>
      <c r="RP200" s="21"/>
      <c r="RQ200" s="21"/>
      <c r="RR200" s="21"/>
      <c r="RS200" s="21"/>
      <c r="RT200" s="21"/>
      <c r="RU200" s="21"/>
      <c r="RV200" s="21"/>
      <c r="RW200" s="21"/>
      <c r="RX200" s="21"/>
      <c r="RY200" s="21"/>
      <c r="RZ200" s="21"/>
      <c r="SA200" s="21"/>
      <c r="SB200" s="21"/>
      <c r="SC200" s="21"/>
      <c r="SD200" s="21"/>
      <c r="SE200" s="21"/>
      <c r="SF200" s="21"/>
      <c r="SG200" s="21"/>
      <c r="SH200" s="21"/>
      <c r="SI200" s="21"/>
      <c r="SJ200" s="21"/>
      <c r="SK200" s="21"/>
      <c r="SL200" s="21"/>
      <c r="SM200" s="21"/>
      <c r="SN200" s="21"/>
    </row>
    <row r="201" spans="1:508" s="20" customFormat="1" ht="63" customHeight="1" x14ac:dyDescent="0.25">
      <c r="A201" s="54" t="s">
        <v>352</v>
      </c>
      <c r="B201" s="54" t="s">
        <v>315</v>
      </c>
      <c r="C201" s="54">
        <v>1010</v>
      </c>
      <c r="D201" s="11" t="s">
        <v>402</v>
      </c>
      <c r="E201" s="203">
        <v>196843</v>
      </c>
      <c r="F201" s="83"/>
      <c r="G201" s="83"/>
      <c r="H201" s="203">
        <v>83555.14</v>
      </c>
      <c r="I201" s="203"/>
      <c r="J201" s="203"/>
      <c r="K201" s="196">
        <f t="shared" si="59"/>
        <v>42.447605452060778</v>
      </c>
      <c r="L201" s="203">
        <f t="shared" si="70"/>
        <v>0</v>
      </c>
      <c r="M201" s="83"/>
      <c r="N201" s="83"/>
      <c r="O201" s="83"/>
      <c r="P201" s="83"/>
      <c r="Q201" s="83"/>
      <c r="R201" s="216">
        <f t="shared" si="71"/>
        <v>0</v>
      </c>
      <c r="S201" s="216"/>
      <c r="T201" s="216"/>
      <c r="U201" s="216"/>
      <c r="V201" s="216"/>
      <c r="W201" s="216"/>
      <c r="X201" s="168"/>
      <c r="Y201" s="216">
        <f t="shared" si="56"/>
        <v>83555.14</v>
      </c>
      <c r="Z201" s="23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  <c r="IV201" s="21"/>
      <c r="IW201" s="21"/>
      <c r="IX201" s="21"/>
      <c r="IY201" s="21"/>
      <c r="IZ201" s="21"/>
      <c r="JA201" s="21"/>
      <c r="JB201" s="21"/>
      <c r="JC201" s="21"/>
      <c r="JD201" s="21"/>
      <c r="JE201" s="21"/>
      <c r="JF201" s="21"/>
      <c r="JG201" s="21"/>
      <c r="JH201" s="21"/>
      <c r="JI201" s="21"/>
      <c r="JJ201" s="21"/>
      <c r="JK201" s="21"/>
      <c r="JL201" s="21"/>
      <c r="JM201" s="21"/>
      <c r="JN201" s="21"/>
      <c r="JO201" s="21"/>
      <c r="JP201" s="21"/>
      <c r="JQ201" s="21"/>
      <c r="JR201" s="21"/>
      <c r="JS201" s="21"/>
      <c r="JT201" s="21"/>
      <c r="JU201" s="21"/>
      <c r="JV201" s="21"/>
      <c r="JW201" s="21"/>
      <c r="JX201" s="21"/>
      <c r="JY201" s="21"/>
      <c r="JZ201" s="21"/>
      <c r="KA201" s="21"/>
      <c r="KB201" s="21"/>
      <c r="KC201" s="21"/>
      <c r="KD201" s="21"/>
      <c r="KE201" s="21"/>
      <c r="KF201" s="21"/>
      <c r="KG201" s="21"/>
      <c r="KH201" s="21"/>
      <c r="KI201" s="21"/>
      <c r="KJ201" s="21"/>
      <c r="KK201" s="21"/>
      <c r="KL201" s="21"/>
      <c r="KM201" s="21"/>
      <c r="KN201" s="21"/>
      <c r="KO201" s="21"/>
      <c r="KP201" s="21"/>
      <c r="KQ201" s="21"/>
      <c r="KR201" s="21"/>
      <c r="KS201" s="21"/>
      <c r="KT201" s="21"/>
      <c r="KU201" s="21"/>
      <c r="KV201" s="21"/>
      <c r="KW201" s="21"/>
      <c r="KX201" s="21"/>
      <c r="KY201" s="21"/>
      <c r="KZ201" s="21"/>
      <c r="LA201" s="21"/>
      <c r="LB201" s="21"/>
      <c r="LC201" s="21"/>
      <c r="LD201" s="21"/>
      <c r="LE201" s="21"/>
      <c r="LF201" s="21"/>
      <c r="LG201" s="21"/>
      <c r="LH201" s="21"/>
      <c r="LI201" s="21"/>
      <c r="LJ201" s="21"/>
      <c r="LK201" s="21"/>
      <c r="LL201" s="21"/>
      <c r="LM201" s="21"/>
      <c r="LN201" s="21"/>
      <c r="LO201" s="21"/>
      <c r="LP201" s="21"/>
      <c r="LQ201" s="21"/>
      <c r="LR201" s="21"/>
      <c r="LS201" s="21"/>
      <c r="LT201" s="21"/>
      <c r="LU201" s="21"/>
      <c r="LV201" s="21"/>
      <c r="LW201" s="21"/>
      <c r="LX201" s="21"/>
      <c r="LY201" s="21"/>
      <c r="LZ201" s="21"/>
      <c r="MA201" s="21"/>
      <c r="MB201" s="21"/>
      <c r="MC201" s="21"/>
      <c r="MD201" s="21"/>
      <c r="ME201" s="21"/>
      <c r="MF201" s="21"/>
      <c r="MG201" s="21"/>
      <c r="MH201" s="21"/>
      <c r="MI201" s="21"/>
      <c r="MJ201" s="21"/>
      <c r="MK201" s="21"/>
      <c r="ML201" s="21"/>
      <c r="MM201" s="21"/>
      <c r="MN201" s="21"/>
      <c r="MO201" s="21"/>
      <c r="MP201" s="21"/>
      <c r="MQ201" s="21"/>
      <c r="MR201" s="21"/>
      <c r="MS201" s="21"/>
      <c r="MT201" s="21"/>
      <c r="MU201" s="21"/>
      <c r="MV201" s="21"/>
      <c r="MW201" s="21"/>
      <c r="MX201" s="21"/>
      <c r="MY201" s="21"/>
      <c r="MZ201" s="21"/>
      <c r="NA201" s="21"/>
      <c r="NB201" s="21"/>
      <c r="NC201" s="21"/>
      <c r="ND201" s="21"/>
      <c r="NE201" s="21"/>
      <c r="NF201" s="21"/>
      <c r="NG201" s="21"/>
      <c r="NH201" s="21"/>
      <c r="NI201" s="21"/>
      <c r="NJ201" s="21"/>
      <c r="NK201" s="21"/>
      <c r="NL201" s="21"/>
      <c r="NM201" s="21"/>
      <c r="NN201" s="21"/>
      <c r="NO201" s="21"/>
      <c r="NP201" s="21"/>
      <c r="NQ201" s="21"/>
      <c r="NR201" s="21"/>
      <c r="NS201" s="21"/>
      <c r="NT201" s="21"/>
      <c r="NU201" s="21"/>
      <c r="NV201" s="21"/>
      <c r="NW201" s="21"/>
      <c r="NX201" s="21"/>
      <c r="NY201" s="21"/>
      <c r="NZ201" s="21"/>
      <c r="OA201" s="21"/>
      <c r="OB201" s="21"/>
      <c r="OC201" s="21"/>
      <c r="OD201" s="21"/>
      <c r="OE201" s="21"/>
      <c r="OF201" s="21"/>
      <c r="OG201" s="21"/>
      <c r="OH201" s="21"/>
      <c r="OI201" s="21"/>
      <c r="OJ201" s="21"/>
      <c r="OK201" s="21"/>
      <c r="OL201" s="21"/>
      <c r="OM201" s="21"/>
      <c r="ON201" s="21"/>
      <c r="OO201" s="21"/>
      <c r="OP201" s="21"/>
      <c r="OQ201" s="21"/>
      <c r="OR201" s="21"/>
      <c r="OS201" s="21"/>
      <c r="OT201" s="21"/>
      <c r="OU201" s="21"/>
      <c r="OV201" s="21"/>
      <c r="OW201" s="21"/>
      <c r="OX201" s="21"/>
      <c r="OY201" s="21"/>
      <c r="OZ201" s="21"/>
      <c r="PA201" s="21"/>
      <c r="PB201" s="21"/>
      <c r="PC201" s="21"/>
      <c r="PD201" s="21"/>
      <c r="PE201" s="21"/>
      <c r="PF201" s="21"/>
      <c r="PG201" s="21"/>
      <c r="PH201" s="21"/>
      <c r="PI201" s="21"/>
      <c r="PJ201" s="21"/>
      <c r="PK201" s="21"/>
      <c r="PL201" s="21"/>
      <c r="PM201" s="21"/>
      <c r="PN201" s="21"/>
      <c r="PO201" s="21"/>
      <c r="PP201" s="21"/>
      <c r="PQ201" s="21"/>
      <c r="PR201" s="21"/>
      <c r="PS201" s="21"/>
      <c r="PT201" s="21"/>
      <c r="PU201" s="21"/>
      <c r="PV201" s="21"/>
      <c r="PW201" s="21"/>
      <c r="PX201" s="21"/>
      <c r="PY201" s="21"/>
      <c r="PZ201" s="21"/>
      <c r="QA201" s="21"/>
      <c r="QB201" s="21"/>
      <c r="QC201" s="21"/>
      <c r="QD201" s="21"/>
      <c r="QE201" s="21"/>
      <c r="QF201" s="21"/>
      <c r="QG201" s="21"/>
      <c r="QH201" s="21"/>
      <c r="QI201" s="21"/>
      <c r="QJ201" s="21"/>
      <c r="QK201" s="21"/>
      <c r="QL201" s="21"/>
      <c r="QM201" s="21"/>
      <c r="QN201" s="21"/>
      <c r="QO201" s="21"/>
      <c r="QP201" s="21"/>
      <c r="QQ201" s="21"/>
      <c r="QR201" s="21"/>
      <c r="QS201" s="21"/>
      <c r="QT201" s="21"/>
      <c r="QU201" s="21"/>
      <c r="QV201" s="21"/>
      <c r="QW201" s="21"/>
      <c r="QX201" s="21"/>
      <c r="QY201" s="21"/>
      <c r="QZ201" s="21"/>
      <c r="RA201" s="21"/>
      <c r="RB201" s="21"/>
      <c r="RC201" s="21"/>
      <c r="RD201" s="21"/>
      <c r="RE201" s="21"/>
      <c r="RF201" s="21"/>
      <c r="RG201" s="21"/>
      <c r="RH201" s="21"/>
      <c r="RI201" s="21"/>
      <c r="RJ201" s="21"/>
      <c r="RK201" s="21"/>
      <c r="RL201" s="21"/>
      <c r="RM201" s="21"/>
      <c r="RN201" s="21"/>
      <c r="RO201" s="21"/>
      <c r="RP201" s="21"/>
      <c r="RQ201" s="21"/>
      <c r="RR201" s="21"/>
      <c r="RS201" s="21"/>
      <c r="RT201" s="21"/>
      <c r="RU201" s="21"/>
      <c r="RV201" s="21"/>
      <c r="RW201" s="21"/>
      <c r="RX201" s="21"/>
      <c r="RY201" s="21"/>
      <c r="RZ201" s="21"/>
      <c r="SA201" s="21"/>
      <c r="SB201" s="21"/>
      <c r="SC201" s="21"/>
      <c r="SD201" s="21"/>
      <c r="SE201" s="21"/>
      <c r="SF201" s="21"/>
      <c r="SG201" s="21"/>
      <c r="SH201" s="21"/>
      <c r="SI201" s="21"/>
      <c r="SJ201" s="21"/>
      <c r="SK201" s="21"/>
      <c r="SL201" s="21"/>
      <c r="SM201" s="21"/>
      <c r="SN201" s="21"/>
    </row>
    <row r="202" spans="1:508" s="22" customFormat="1" ht="19.5" customHeight="1" x14ac:dyDescent="0.25">
      <c r="A202" s="69"/>
      <c r="B202" s="69"/>
      <c r="C202" s="69"/>
      <c r="D202" s="75" t="s">
        <v>390</v>
      </c>
      <c r="E202" s="204">
        <v>196843</v>
      </c>
      <c r="F202" s="84"/>
      <c r="G202" s="84"/>
      <c r="H202" s="204">
        <v>83555.14</v>
      </c>
      <c r="I202" s="204"/>
      <c r="J202" s="204"/>
      <c r="K202" s="197">
        <f t="shared" si="59"/>
        <v>42.447605452060778</v>
      </c>
      <c r="L202" s="204">
        <f t="shared" si="70"/>
        <v>0</v>
      </c>
      <c r="M202" s="84"/>
      <c r="N202" s="84"/>
      <c r="O202" s="84"/>
      <c r="P202" s="84"/>
      <c r="Q202" s="84"/>
      <c r="R202" s="218">
        <f t="shared" si="71"/>
        <v>0</v>
      </c>
      <c r="S202" s="218"/>
      <c r="T202" s="218"/>
      <c r="U202" s="218"/>
      <c r="V202" s="218"/>
      <c r="W202" s="218"/>
      <c r="X202" s="168"/>
      <c r="Y202" s="218">
        <f t="shared" si="56"/>
        <v>83555.14</v>
      </c>
      <c r="Z202" s="231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  <c r="IL202" s="27"/>
      <c r="IM202" s="27"/>
      <c r="IN202" s="27"/>
      <c r="IO202" s="27"/>
      <c r="IP202" s="27"/>
      <c r="IQ202" s="27"/>
      <c r="IR202" s="27"/>
      <c r="IS202" s="27"/>
      <c r="IT202" s="27"/>
      <c r="IU202" s="27"/>
      <c r="IV202" s="27"/>
      <c r="IW202" s="27"/>
      <c r="IX202" s="27"/>
      <c r="IY202" s="27"/>
      <c r="IZ202" s="27"/>
      <c r="JA202" s="27"/>
      <c r="JB202" s="27"/>
      <c r="JC202" s="27"/>
      <c r="JD202" s="27"/>
      <c r="JE202" s="27"/>
      <c r="JF202" s="27"/>
      <c r="JG202" s="27"/>
      <c r="JH202" s="27"/>
      <c r="JI202" s="27"/>
      <c r="JJ202" s="27"/>
      <c r="JK202" s="27"/>
      <c r="JL202" s="27"/>
      <c r="JM202" s="27"/>
      <c r="JN202" s="27"/>
      <c r="JO202" s="27"/>
      <c r="JP202" s="27"/>
      <c r="JQ202" s="27"/>
      <c r="JR202" s="27"/>
      <c r="JS202" s="27"/>
      <c r="JT202" s="27"/>
      <c r="JU202" s="27"/>
      <c r="JV202" s="27"/>
      <c r="JW202" s="27"/>
      <c r="JX202" s="27"/>
      <c r="JY202" s="27"/>
      <c r="JZ202" s="27"/>
      <c r="KA202" s="27"/>
      <c r="KB202" s="27"/>
      <c r="KC202" s="27"/>
      <c r="KD202" s="27"/>
      <c r="KE202" s="27"/>
      <c r="KF202" s="27"/>
      <c r="KG202" s="27"/>
      <c r="KH202" s="27"/>
      <c r="KI202" s="27"/>
      <c r="KJ202" s="27"/>
      <c r="KK202" s="27"/>
      <c r="KL202" s="27"/>
      <c r="KM202" s="27"/>
      <c r="KN202" s="27"/>
      <c r="KO202" s="27"/>
      <c r="KP202" s="27"/>
      <c r="KQ202" s="27"/>
      <c r="KR202" s="27"/>
      <c r="KS202" s="27"/>
      <c r="KT202" s="27"/>
      <c r="KU202" s="27"/>
      <c r="KV202" s="27"/>
      <c r="KW202" s="27"/>
      <c r="KX202" s="27"/>
      <c r="KY202" s="27"/>
      <c r="KZ202" s="27"/>
      <c r="LA202" s="27"/>
      <c r="LB202" s="27"/>
      <c r="LC202" s="27"/>
      <c r="LD202" s="27"/>
      <c r="LE202" s="27"/>
      <c r="LF202" s="27"/>
      <c r="LG202" s="27"/>
      <c r="LH202" s="27"/>
      <c r="LI202" s="27"/>
      <c r="LJ202" s="27"/>
      <c r="LK202" s="27"/>
      <c r="LL202" s="27"/>
      <c r="LM202" s="27"/>
      <c r="LN202" s="27"/>
      <c r="LO202" s="27"/>
      <c r="LP202" s="27"/>
      <c r="LQ202" s="27"/>
      <c r="LR202" s="27"/>
      <c r="LS202" s="27"/>
      <c r="LT202" s="27"/>
      <c r="LU202" s="27"/>
      <c r="LV202" s="27"/>
      <c r="LW202" s="27"/>
      <c r="LX202" s="27"/>
      <c r="LY202" s="27"/>
      <c r="LZ202" s="27"/>
      <c r="MA202" s="27"/>
      <c r="MB202" s="27"/>
      <c r="MC202" s="27"/>
      <c r="MD202" s="27"/>
      <c r="ME202" s="27"/>
      <c r="MF202" s="27"/>
      <c r="MG202" s="27"/>
      <c r="MH202" s="27"/>
      <c r="MI202" s="27"/>
      <c r="MJ202" s="27"/>
      <c r="MK202" s="27"/>
      <c r="ML202" s="27"/>
      <c r="MM202" s="27"/>
      <c r="MN202" s="27"/>
      <c r="MO202" s="27"/>
      <c r="MP202" s="27"/>
      <c r="MQ202" s="27"/>
      <c r="MR202" s="27"/>
      <c r="MS202" s="27"/>
      <c r="MT202" s="27"/>
      <c r="MU202" s="27"/>
      <c r="MV202" s="27"/>
      <c r="MW202" s="27"/>
      <c r="MX202" s="27"/>
      <c r="MY202" s="27"/>
      <c r="MZ202" s="27"/>
      <c r="NA202" s="27"/>
      <c r="NB202" s="27"/>
      <c r="NC202" s="27"/>
      <c r="ND202" s="27"/>
      <c r="NE202" s="27"/>
      <c r="NF202" s="27"/>
      <c r="NG202" s="27"/>
      <c r="NH202" s="27"/>
      <c r="NI202" s="27"/>
      <c r="NJ202" s="27"/>
      <c r="NK202" s="27"/>
      <c r="NL202" s="27"/>
      <c r="NM202" s="27"/>
      <c r="NN202" s="27"/>
      <c r="NO202" s="27"/>
      <c r="NP202" s="27"/>
      <c r="NQ202" s="27"/>
      <c r="NR202" s="27"/>
      <c r="NS202" s="27"/>
      <c r="NT202" s="27"/>
      <c r="NU202" s="27"/>
      <c r="NV202" s="27"/>
      <c r="NW202" s="27"/>
      <c r="NX202" s="27"/>
      <c r="NY202" s="27"/>
      <c r="NZ202" s="27"/>
      <c r="OA202" s="27"/>
      <c r="OB202" s="27"/>
      <c r="OC202" s="27"/>
      <c r="OD202" s="27"/>
      <c r="OE202" s="27"/>
      <c r="OF202" s="27"/>
      <c r="OG202" s="27"/>
      <c r="OH202" s="27"/>
      <c r="OI202" s="27"/>
      <c r="OJ202" s="27"/>
      <c r="OK202" s="27"/>
      <c r="OL202" s="27"/>
      <c r="OM202" s="27"/>
      <c r="ON202" s="27"/>
      <c r="OO202" s="27"/>
      <c r="OP202" s="27"/>
      <c r="OQ202" s="27"/>
      <c r="OR202" s="27"/>
      <c r="OS202" s="27"/>
      <c r="OT202" s="27"/>
      <c r="OU202" s="27"/>
      <c r="OV202" s="27"/>
      <c r="OW202" s="27"/>
      <c r="OX202" s="27"/>
      <c r="OY202" s="27"/>
      <c r="OZ202" s="27"/>
      <c r="PA202" s="27"/>
      <c r="PB202" s="27"/>
      <c r="PC202" s="27"/>
      <c r="PD202" s="27"/>
      <c r="PE202" s="27"/>
      <c r="PF202" s="27"/>
      <c r="PG202" s="27"/>
      <c r="PH202" s="27"/>
      <c r="PI202" s="27"/>
      <c r="PJ202" s="27"/>
      <c r="PK202" s="27"/>
      <c r="PL202" s="27"/>
      <c r="PM202" s="27"/>
      <c r="PN202" s="27"/>
      <c r="PO202" s="27"/>
      <c r="PP202" s="27"/>
      <c r="PQ202" s="27"/>
      <c r="PR202" s="27"/>
      <c r="PS202" s="27"/>
      <c r="PT202" s="27"/>
      <c r="PU202" s="27"/>
      <c r="PV202" s="27"/>
      <c r="PW202" s="27"/>
      <c r="PX202" s="27"/>
      <c r="PY202" s="27"/>
      <c r="PZ202" s="27"/>
      <c r="QA202" s="27"/>
      <c r="QB202" s="27"/>
      <c r="QC202" s="27"/>
      <c r="QD202" s="27"/>
      <c r="QE202" s="27"/>
      <c r="QF202" s="27"/>
      <c r="QG202" s="27"/>
      <c r="QH202" s="27"/>
      <c r="QI202" s="27"/>
      <c r="QJ202" s="27"/>
      <c r="QK202" s="27"/>
      <c r="QL202" s="27"/>
      <c r="QM202" s="27"/>
      <c r="QN202" s="27"/>
      <c r="QO202" s="27"/>
      <c r="QP202" s="27"/>
      <c r="QQ202" s="27"/>
      <c r="QR202" s="27"/>
      <c r="QS202" s="27"/>
      <c r="QT202" s="27"/>
      <c r="QU202" s="27"/>
      <c r="QV202" s="27"/>
      <c r="QW202" s="27"/>
      <c r="QX202" s="27"/>
      <c r="QY202" s="27"/>
      <c r="QZ202" s="27"/>
      <c r="RA202" s="27"/>
      <c r="RB202" s="27"/>
      <c r="RC202" s="27"/>
      <c r="RD202" s="27"/>
      <c r="RE202" s="27"/>
      <c r="RF202" s="27"/>
      <c r="RG202" s="27"/>
      <c r="RH202" s="27"/>
      <c r="RI202" s="27"/>
      <c r="RJ202" s="27"/>
      <c r="RK202" s="27"/>
      <c r="RL202" s="27"/>
      <c r="RM202" s="27"/>
      <c r="RN202" s="27"/>
      <c r="RO202" s="27"/>
      <c r="RP202" s="27"/>
      <c r="RQ202" s="27"/>
      <c r="RR202" s="27"/>
      <c r="RS202" s="27"/>
      <c r="RT202" s="27"/>
      <c r="RU202" s="27"/>
      <c r="RV202" s="27"/>
      <c r="RW202" s="27"/>
      <c r="RX202" s="27"/>
      <c r="RY202" s="27"/>
      <c r="RZ202" s="27"/>
      <c r="SA202" s="27"/>
      <c r="SB202" s="27"/>
      <c r="SC202" s="27"/>
      <c r="SD202" s="27"/>
      <c r="SE202" s="27"/>
      <c r="SF202" s="27"/>
      <c r="SG202" s="27"/>
      <c r="SH202" s="27"/>
      <c r="SI202" s="27"/>
      <c r="SJ202" s="27"/>
      <c r="SK202" s="27"/>
      <c r="SL202" s="27"/>
      <c r="SM202" s="27"/>
      <c r="SN202" s="27"/>
    </row>
    <row r="203" spans="1:508" s="20" customFormat="1" ht="31.5" hidden="1" customHeight="1" x14ac:dyDescent="0.25">
      <c r="A203" s="54" t="s">
        <v>353</v>
      </c>
      <c r="B203" s="54" t="s">
        <v>316</v>
      </c>
      <c r="C203" s="54">
        <v>1010</v>
      </c>
      <c r="D203" s="11" t="s">
        <v>403</v>
      </c>
      <c r="E203" s="203"/>
      <c r="F203" s="83"/>
      <c r="G203" s="83"/>
      <c r="H203" s="203"/>
      <c r="I203" s="203"/>
      <c r="J203" s="203"/>
      <c r="K203" s="196" t="e">
        <f t="shared" si="59"/>
        <v>#DIV/0!</v>
      </c>
      <c r="L203" s="203">
        <f t="shared" si="70"/>
        <v>0</v>
      </c>
      <c r="M203" s="83"/>
      <c r="N203" s="83"/>
      <c r="O203" s="83"/>
      <c r="P203" s="83"/>
      <c r="Q203" s="83"/>
      <c r="R203" s="216">
        <f t="shared" si="71"/>
        <v>0</v>
      </c>
      <c r="S203" s="216"/>
      <c r="T203" s="216"/>
      <c r="U203" s="216"/>
      <c r="V203" s="216"/>
      <c r="W203" s="216"/>
      <c r="X203" s="168" t="e">
        <f t="shared" si="62"/>
        <v>#DIV/0!</v>
      </c>
      <c r="Y203" s="216">
        <f t="shared" si="56"/>
        <v>0</v>
      </c>
      <c r="Z203" s="23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  <c r="IW203" s="21"/>
      <c r="IX203" s="21"/>
      <c r="IY203" s="21"/>
      <c r="IZ203" s="21"/>
      <c r="JA203" s="21"/>
      <c r="JB203" s="21"/>
      <c r="JC203" s="21"/>
      <c r="JD203" s="21"/>
      <c r="JE203" s="21"/>
      <c r="JF203" s="21"/>
      <c r="JG203" s="21"/>
      <c r="JH203" s="21"/>
      <c r="JI203" s="21"/>
      <c r="JJ203" s="21"/>
      <c r="JK203" s="21"/>
      <c r="JL203" s="21"/>
      <c r="JM203" s="21"/>
      <c r="JN203" s="21"/>
      <c r="JO203" s="21"/>
      <c r="JP203" s="21"/>
      <c r="JQ203" s="21"/>
      <c r="JR203" s="21"/>
      <c r="JS203" s="21"/>
      <c r="JT203" s="21"/>
      <c r="JU203" s="21"/>
      <c r="JV203" s="21"/>
      <c r="JW203" s="21"/>
      <c r="JX203" s="21"/>
      <c r="JY203" s="21"/>
      <c r="JZ203" s="21"/>
      <c r="KA203" s="21"/>
      <c r="KB203" s="21"/>
      <c r="KC203" s="21"/>
      <c r="KD203" s="21"/>
      <c r="KE203" s="21"/>
      <c r="KF203" s="21"/>
      <c r="KG203" s="21"/>
      <c r="KH203" s="21"/>
      <c r="KI203" s="21"/>
      <c r="KJ203" s="21"/>
      <c r="KK203" s="21"/>
      <c r="KL203" s="21"/>
      <c r="KM203" s="21"/>
      <c r="KN203" s="21"/>
      <c r="KO203" s="21"/>
      <c r="KP203" s="21"/>
      <c r="KQ203" s="21"/>
      <c r="KR203" s="21"/>
      <c r="KS203" s="21"/>
      <c r="KT203" s="21"/>
      <c r="KU203" s="21"/>
      <c r="KV203" s="21"/>
      <c r="KW203" s="21"/>
      <c r="KX203" s="21"/>
      <c r="KY203" s="21"/>
      <c r="KZ203" s="21"/>
      <c r="LA203" s="21"/>
      <c r="LB203" s="21"/>
      <c r="LC203" s="21"/>
      <c r="LD203" s="21"/>
      <c r="LE203" s="21"/>
      <c r="LF203" s="21"/>
      <c r="LG203" s="21"/>
      <c r="LH203" s="21"/>
      <c r="LI203" s="21"/>
      <c r="LJ203" s="21"/>
      <c r="LK203" s="21"/>
      <c r="LL203" s="21"/>
      <c r="LM203" s="21"/>
      <c r="LN203" s="21"/>
      <c r="LO203" s="21"/>
      <c r="LP203" s="21"/>
      <c r="LQ203" s="21"/>
      <c r="LR203" s="21"/>
      <c r="LS203" s="21"/>
      <c r="LT203" s="21"/>
      <c r="LU203" s="21"/>
      <c r="LV203" s="21"/>
      <c r="LW203" s="21"/>
      <c r="LX203" s="21"/>
      <c r="LY203" s="21"/>
      <c r="LZ203" s="21"/>
      <c r="MA203" s="21"/>
      <c r="MB203" s="21"/>
      <c r="MC203" s="21"/>
      <c r="MD203" s="21"/>
      <c r="ME203" s="21"/>
      <c r="MF203" s="21"/>
      <c r="MG203" s="21"/>
      <c r="MH203" s="21"/>
      <c r="MI203" s="21"/>
      <c r="MJ203" s="21"/>
      <c r="MK203" s="21"/>
      <c r="ML203" s="21"/>
      <c r="MM203" s="21"/>
      <c r="MN203" s="21"/>
      <c r="MO203" s="21"/>
      <c r="MP203" s="21"/>
      <c r="MQ203" s="21"/>
      <c r="MR203" s="21"/>
      <c r="MS203" s="21"/>
      <c r="MT203" s="21"/>
      <c r="MU203" s="21"/>
      <c r="MV203" s="21"/>
      <c r="MW203" s="21"/>
      <c r="MX203" s="21"/>
      <c r="MY203" s="21"/>
      <c r="MZ203" s="21"/>
      <c r="NA203" s="21"/>
      <c r="NB203" s="21"/>
      <c r="NC203" s="21"/>
      <c r="ND203" s="21"/>
      <c r="NE203" s="21"/>
      <c r="NF203" s="21"/>
      <c r="NG203" s="21"/>
      <c r="NH203" s="21"/>
      <c r="NI203" s="21"/>
      <c r="NJ203" s="21"/>
      <c r="NK203" s="21"/>
      <c r="NL203" s="21"/>
      <c r="NM203" s="21"/>
      <c r="NN203" s="21"/>
      <c r="NO203" s="21"/>
      <c r="NP203" s="21"/>
      <c r="NQ203" s="21"/>
      <c r="NR203" s="21"/>
      <c r="NS203" s="21"/>
      <c r="NT203" s="21"/>
      <c r="NU203" s="21"/>
      <c r="NV203" s="21"/>
      <c r="NW203" s="21"/>
      <c r="NX203" s="21"/>
      <c r="NY203" s="21"/>
      <c r="NZ203" s="21"/>
      <c r="OA203" s="21"/>
      <c r="OB203" s="21"/>
      <c r="OC203" s="21"/>
      <c r="OD203" s="21"/>
      <c r="OE203" s="21"/>
      <c r="OF203" s="21"/>
      <c r="OG203" s="21"/>
      <c r="OH203" s="21"/>
      <c r="OI203" s="21"/>
      <c r="OJ203" s="21"/>
      <c r="OK203" s="21"/>
      <c r="OL203" s="21"/>
      <c r="OM203" s="21"/>
      <c r="ON203" s="21"/>
      <c r="OO203" s="21"/>
      <c r="OP203" s="21"/>
      <c r="OQ203" s="21"/>
      <c r="OR203" s="21"/>
      <c r="OS203" s="21"/>
      <c r="OT203" s="21"/>
      <c r="OU203" s="21"/>
      <c r="OV203" s="21"/>
      <c r="OW203" s="21"/>
      <c r="OX203" s="21"/>
      <c r="OY203" s="21"/>
      <c r="OZ203" s="21"/>
      <c r="PA203" s="21"/>
      <c r="PB203" s="21"/>
      <c r="PC203" s="21"/>
      <c r="PD203" s="21"/>
      <c r="PE203" s="21"/>
      <c r="PF203" s="21"/>
      <c r="PG203" s="21"/>
      <c r="PH203" s="21"/>
      <c r="PI203" s="21"/>
      <c r="PJ203" s="21"/>
      <c r="PK203" s="21"/>
      <c r="PL203" s="21"/>
      <c r="PM203" s="21"/>
      <c r="PN203" s="21"/>
      <c r="PO203" s="21"/>
      <c r="PP203" s="21"/>
      <c r="PQ203" s="21"/>
      <c r="PR203" s="21"/>
      <c r="PS203" s="21"/>
      <c r="PT203" s="21"/>
      <c r="PU203" s="21"/>
      <c r="PV203" s="21"/>
      <c r="PW203" s="21"/>
      <c r="PX203" s="21"/>
      <c r="PY203" s="21"/>
      <c r="PZ203" s="21"/>
      <c r="QA203" s="21"/>
      <c r="QB203" s="21"/>
      <c r="QC203" s="21"/>
      <c r="QD203" s="21"/>
      <c r="QE203" s="21"/>
      <c r="QF203" s="21"/>
      <c r="QG203" s="21"/>
      <c r="QH203" s="21"/>
      <c r="QI203" s="21"/>
      <c r="QJ203" s="21"/>
      <c r="QK203" s="21"/>
      <c r="QL203" s="21"/>
      <c r="QM203" s="21"/>
      <c r="QN203" s="21"/>
      <c r="QO203" s="21"/>
      <c r="QP203" s="21"/>
      <c r="QQ203" s="21"/>
      <c r="QR203" s="21"/>
      <c r="QS203" s="21"/>
      <c r="QT203" s="21"/>
      <c r="QU203" s="21"/>
      <c r="QV203" s="21"/>
      <c r="QW203" s="21"/>
      <c r="QX203" s="21"/>
      <c r="QY203" s="21"/>
      <c r="QZ203" s="21"/>
      <c r="RA203" s="21"/>
      <c r="RB203" s="21"/>
      <c r="RC203" s="21"/>
      <c r="RD203" s="21"/>
      <c r="RE203" s="21"/>
      <c r="RF203" s="21"/>
      <c r="RG203" s="21"/>
      <c r="RH203" s="21"/>
      <c r="RI203" s="21"/>
      <c r="RJ203" s="21"/>
      <c r="RK203" s="21"/>
      <c r="RL203" s="21"/>
      <c r="RM203" s="21"/>
      <c r="RN203" s="21"/>
      <c r="RO203" s="21"/>
      <c r="RP203" s="21"/>
      <c r="RQ203" s="21"/>
      <c r="RR203" s="21"/>
      <c r="RS203" s="21"/>
      <c r="RT203" s="21"/>
      <c r="RU203" s="21"/>
      <c r="RV203" s="21"/>
      <c r="RW203" s="21"/>
      <c r="RX203" s="21"/>
      <c r="RY203" s="21"/>
      <c r="RZ203" s="21"/>
      <c r="SA203" s="21"/>
      <c r="SB203" s="21"/>
      <c r="SC203" s="21"/>
      <c r="SD203" s="21"/>
      <c r="SE203" s="21"/>
      <c r="SF203" s="21"/>
      <c r="SG203" s="21"/>
      <c r="SH203" s="21"/>
      <c r="SI203" s="21"/>
      <c r="SJ203" s="21"/>
      <c r="SK203" s="21"/>
      <c r="SL203" s="21"/>
      <c r="SM203" s="21"/>
      <c r="SN203" s="21"/>
    </row>
    <row r="204" spans="1:508" s="22" customFormat="1" ht="15.75" hidden="1" customHeight="1" x14ac:dyDescent="0.25">
      <c r="A204" s="69"/>
      <c r="B204" s="69"/>
      <c r="C204" s="69"/>
      <c r="D204" s="75" t="s">
        <v>390</v>
      </c>
      <c r="E204" s="204"/>
      <c r="F204" s="84"/>
      <c r="G204" s="84"/>
      <c r="H204" s="204"/>
      <c r="I204" s="204"/>
      <c r="J204" s="204"/>
      <c r="K204" s="196" t="e">
        <f t="shared" si="59"/>
        <v>#DIV/0!</v>
      </c>
      <c r="L204" s="204">
        <f t="shared" si="70"/>
        <v>0</v>
      </c>
      <c r="M204" s="84"/>
      <c r="N204" s="84"/>
      <c r="O204" s="84"/>
      <c r="P204" s="84"/>
      <c r="Q204" s="84"/>
      <c r="R204" s="218">
        <f t="shared" si="71"/>
        <v>0</v>
      </c>
      <c r="S204" s="218"/>
      <c r="T204" s="218"/>
      <c r="U204" s="218"/>
      <c r="V204" s="218"/>
      <c r="W204" s="218"/>
      <c r="X204" s="168" t="e">
        <f t="shared" si="62"/>
        <v>#DIV/0!</v>
      </c>
      <c r="Y204" s="218">
        <f t="shared" si="56"/>
        <v>0</v>
      </c>
      <c r="Z204" s="231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  <c r="IT204" s="27"/>
      <c r="IU204" s="27"/>
      <c r="IV204" s="27"/>
      <c r="IW204" s="27"/>
      <c r="IX204" s="27"/>
      <c r="IY204" s="27"/>
      <c r="IZ204" s="27"/>
      <c r="JA204" s="27"/>
      <c r="JB204" s="27"/>
      <c r="JC204" s="27"/>
      <c r="JD204" s="27"/>
      <c r="JE204" s="27"/>
      <c r="JF204" s="27"/>
      <c r="JG204" s="27"/>
      <c r="JH204" s="27"/>
      <c r="JI204" s="27"/>
      <c r="JJ204" s="27"/>
      <c r="JK204" s="27"/>
      <c r="JL204" s="27"/>
      <c r="JM204" s="27"/>
      <c r="JN204" s="27"/>
      <c r="JO204" s="27"/>
      <c r="JP204" s="27"/>
      <c r="JQ204" s="27"/>
      <c r="JR204" s="27"/>
      <c r="JS204" s="27"/>
      <c r="JT204" s="27"/>
      <c r="JU204" s="27"/>
      <c r="JV204" s="27"/>
      <c r="JW204" s="27"/>
      <c r="JX204" s="27"/>
      <c r="JY204" s="27"/>
      <c r="JZ204" s="27"/>
      <c r="KA204" s="27"/>
      <c r="KB204" s="27"/>
      <c r="KC204" s="27"/>
      <c r="KD204" s="27"/>
      <c r="KE204" s="27"/>
      <c r="KF204" s="27"/>
      <c r="KG204" s="27"/>
      <c r="KH204" s="27"/>
      <c r="KI204" s="27"/>
      <c r="KJ204" s="27"/>
      <c r="KK204" s="27"/>
      <c r="KL204" s="27"/>
      <c r="KM204" s="27"/>
      <c r="KN204" s="27"/>
      <c r="KO204" s="27"/>
      <c r="KP204" s="27"/>
      <c r="KQ204" s="27"/>
      <c r="KR204" s="27"/>
      <c r="KS204" s="27"/>
      <c r="KT204" s="27"/>
      <c r="KU204" s="27"/>
      <c r="KV204" s="27"/>
      <c r="KW204" s="27"/>
      <c r="KX204" s="27"/>
      <c r="KY204" s="27"/>
      <c r="KZ204" s="27"/>
      <c r="LA204" s="27"/>
      <c r="LB204" s="27"/>
      <c r="LC204" s="27"/>
      <c r="LD204" s="27"/>
      <c r="LE204" s="27"/>
      <c r="LF204" s="27"/>
      <c r="LG204" s="27"/>
      <c r="LH204" s="27"/>
      <c r="LI204" s="27"/>
      <c r="LJ204" s="27"/>
      <c r="LK204" s="27"/>
      <c r="LL204" s="27"/>
      <c r="LM204" s="27"/>
      <c r="LN204" s="27"/>
      <c r="LO204" s="27"/>
      <c r="LP204" s="27"/>
      <c r="LQ204" s="27"/>
      <c r="LR204" s="27"/>
      <c r="LS204" s="27"/>
      <c r="LT204" s="27"/>
      <c r="LU204" s="27"/>
      <c r="LV204" s="27"/>
      <c r="LW204" s="27"/>
      <c r="LX204" s="27"/>
      <c r="LY204" s="27"/>
      <c r="LZ204" s="27"/>
      <c r="MA204" s="27"/>
      <c r="MB204" s="27"/>
      <c r="MC204" s="27"/>
      <c r="MD204" s="27"/>
      <c r="ME204" s="27"/>
      <c r="MF204" s="27"/>
      <c r="MG204" s="27"/>
      <c r="MH204" s="27"/>
      <c r="MI204" s="27"/>
      <c r="MJ204" s="27"/>
      <c r="MK204" s="27"/>
      <c r="ML204" s="27"/>
      <c r="MM204" s="27"/>
      <c r="MN204" s="27"/>
      <c r="MO204" s="27"/>
      <c r="MP204" s="27"/>
      <c r="MQ204" s="27"/>
      <c r="MR204" s="27"/>
      <c r="MS204" s="27"/>
      <c r="MT204" s="27"/>
      <c r="MU204" s="27"/>
      <c r="MV204" s="27"/>
      <c r="MW204" s="27"/>
      <c r="MX204" s="27"/>
      <c r="MY204" s="27"/>
      <c r="MZ204" s="27"/>
      <c r="NA204" s="27"/>
      <c r="NB204" s="27"/>
      <c r="NC204" s="27"/>
      <c r="ND204" s="27"/>
      <c r="NE204" s="27"/>
      <c r="NF204" s="27"/>
      <c r="NG204" s="27"/>
      <c r="NH204" s="27"/>
      <c r="NI204" s="27"/>
      <c r="NJ204" s="27"/>
      <c r="NK204" s="27"/>
      <c r="NL204" s="27"/>
      <c r="NM204" s="27"/>
      <c r="NN204" s="27"/>
      <c r="NO204" s="27"/>
      <c r="NP204" s="27"/>
      <c r="NQ204" s="27"/>
      <c r="NR204" s="27"/>
      <c r="NS204" s="27"/>
      <c r="NT204" s="27"/>
      <c r="NU204" s="27"/>
      <c r="NV204" s="27"/>
      <c r="NW204" s="27"/>
      <c r="NX204" s="27"/>
      <c r="NY204" s="27"/>
      <c r="NZ204" s="27"/>
      <c r="OA204" s="27"/>
      <c r="OB204" s="27"/>
      <c r="OC204" s="27"/>
      <c r="OD204" s="27"/>
      <c r="OE204" s="27"/>
      <c r="OF204" s="27"/>
      <c r="OG204" s="27"/>
      <c r="OH204" s="27"/>
      <c r="OI204" s="27"/>
      <c r="OJ204" s="27"/>
      <c r="OK204" s="27"/>
      <c r="OL204" s="27"/>
      <c r="OM204" s="27"/>
      <c r="ON204" s="27"/>
      <c r="OO204" s="27"/>
      <c r="OP204" s="27"/>
      <c r="OQ204" s="27"/>
      <c r="OR204" s="27"/>
      <c r="OS204" s="27"/>
      <c r="OT204" s="27"/>
      <c r="OU204" s="27"/>
      <c r="OV204" s="27"/>
      <c r="OW204" s="27"/>
      <c r="OX204" s="27"/>
      <c r="OY204" s="27"/>
      <c r="OZ204" s="27"/>
      <c r="PA204" s="27"/>
      <c r="PB204" s="27"/>
      <c r="PC204" s="27"/>
      <c r="PD204" s="27"/>
      <c r="PE204" s="27"/>
      <c r="PF204" s="27"/>
      <c r="PG204" s="27"/>
      <c r="PH204" s="27"/>
      <c r="PI204" s="27"/>
      <c r="PJ204" s="27"/>
      <c r="PK204" s="27"/>
      <c r="PL204" s="27"/>
      <c r="PM204" s="27"/>
      <c r="PN204" s="27"/>
      <c r="PO204" s="27"/>
      <c r="PP204" s="27"/>
      <c r="PQ204" s="27"/>
      <c r="PR204" s="27"/>
      <c r="PS204" s="27"/>
      <c r="PT204" s="27"/>
      <c r="PU204" s="27"/>
      <c r="PV204" s="27"/>
      <c r="PW204" s="27"/>
      <c r="PX204" s="27"/>
      <c r="PY204" s="27"/>
      <c r="PZ204" s="27"/>
      <c r="QA204" s="27"/>
      <c r="QB204" s="27"/>
      <c r="QC204" s="27"/>
      <c r="QD204" s="27"/>
      <c r="QE204" s="27"/>
      <c r="QF204" s="27"/>
      <c r="QG204" s="27"/>
      <c r="QH204" s="27"/>
      <c r="QI204" s="27"/>
      <c r="QJ204" s="27"/>
      <c r="QK204" s="27"/>
      <c r="QL204" s="27"/>
      <c r="QM204" s="27"/>
      <c r="QN204" s="27"/>
      <c r="QO204" s="27"/>
      <c r="QP204" s="27"/>
      <c r="QQ204" s="27"/>
      <c r="QR204" s="27"/>
      <c r="QS204" s="27"/>
      <c r="QT204" s="27"/>
      <c r="QU204" s="27"/>
      <c r="QV204" s="27"/>
      <c r="QW204" s="27"/>
      <c r="QX204" s="27"/>
      <c r="QY204" s="27"/>
      <c r="QZ204" s="27"/>
      <c r="RA204" s="27"/>
      <c r="RB204" s="27"/>
      <c r="RC204" s="27"/>
      <c r="RD204" s="27"/>
      <c r="RE204" s="27"/>
      <c r="RF204" s="27"/>
      <c r="RG204" s="27"/>
      <c r="RH204" s="27"/>
      <c r="RI204" s="27"/>
      <c r="RJ204" s="27"/>
      <c r="RK204" s="27"/>
      <c r="RL204" s="27"/>
      <c r="RM204" s="27"/>
      <c r="RN204" s="27"/>
      <c r="RO204" s="27"/>
      <c r="RP204" s="27"/>
      <c r="RQ204" s="27"/>
      <c r="RR204" s="27"/>
      <c r="RS204" s="27"/>
      <c r="RT204" s="27"/>
      <c r="RU204" s="27"/>
      <c r="RV204" s="27"/>
      <c r="RW204" s="27"/>
      <c r="RX204" s="27"/>
      <c r="RY204" s="27"/>
      <c r="RZ204" s="27"/>
      <c r="SA204" s="27"/>
      <c r="SB204" s="27"/>
      <c r="SC204" s="27"/>
      <c r="SD204" s="27"/>
      <c r="SE204" s="27"/>
      <c r="SF204" s="27"/>
      <c r="SG204" s="27"/>
      <c r="SH204" s="27"/>
      <c r="SI204" s="27"/>
      <c r="SJ204" s="27"/>
      <c r="SK204" s="27"/>
      <c r="SL204" s="27"/>
      <c r="SM204" s="27"/>
      <c r="SN204" s="27"/>
    </row>
    <row r="205" spans="1:508" s="20" customFormat="1" ht="84" hidden="1" customHeight="1" x14ac:dyDescent="0.25">
      <c r="A205" s="54" t="s">
        <v>185</v>
      </c>
      <c r="B205" s="54" t="s">
        <v>103</v>
      </c>
      <c r="C205" s="54" t="s">
        <v>53</v>
      </c>
      <c r="D205" s="11" t="s">
        <v>340</v>
      </c>
      <c r="E205" s="203"/>
      <c r="F205" s="83"/>
      <c r="G205" s="83"/>
      <c r="H205" s="203"/>
      <c r="I205" s="203"/>
      <c r="J205" s="203"/>
      <c r="K205" s="196" t="e">
        <f t="shared" si="59"/>
        <v>#DIV/0!</v>
      </c>
      <c r="L205" s="203">
        <f t="shared" si="70"/>
        <v>0</v>
      </c>
      <c r="M205" s="83"/>
      <c r="N205" s="83"/>
      <c r="O205" s="83"/>
      <c r="P205" s="83"/>
      <c r="Q205" s="83"/>
      <c r="R205" s="216">
        <f t="shared" si="71"/>
        <v>0</v>
      </c>
      <c r="S205" s="216"/>
      <c r="T205" s="216"/>
      <c r="U205" s="216"/>
      <c r="V205" s="216"/>
      <c r="W205" s="216"/>
      <c r="X205" s="168" t="e">
        <f t="shared" si="62"/>
        <v>#DIV/0!</v>
      </c>
      <c r="Y205" s="216">
        <f t="shared" si="56"/>
        <v>0</v>
      </c>
      <c r="Z205" s="23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  <c r="IW205" s="21"/>
      <c r="IX205" s="21"/>
      <c r="IY205" s="21"/>
      <c r="IZ205" s="21"/>
      <c r="JA205" s="21"/>
      <c r="JB205" s="21"/>
      <c r="JC205" s="21"/>
      <c r="JD205" s="21"/>
      <c r="JE205" s="21"/>
      <c r="JF205" s="21"/>
      <c r="JG205" s="21"/>
      <c r="JH205" s="21"/>
      <c r="JI205" s="21"/>
      <c r="JJ205" s="21"/>
      <c r="JK205" s="21"/>
      <c r="JL205" s="21"/>
      <c r="JM205" s="21"/>
      <c r="JN205" s="21"/>
      <c r="JO205" s="21"/>
      <c r="JP205" s="21"/>
      <c r="JQ205" s="21"/>
      <c r="JR205" s="21"/>
      <c r="JS205" s="21"/>
      <c r="JT205" s="21"/>
      <c r="JU205" s="21"/>
      <c r="JV205" s="21"/>
      <c r="JW205" s="21"/>
      <c r="JX205" s="21"/>
      <c r="JY205" s="21"/>
      <c r="JZ205" s="21"/>
      <c r="KA205" s="21"/>
      <c r="KB205" s="21"/>
      <c r="KC205" s="21"/>
      <c r="KD205" s="21"/>
      <c r="KE205" s="21"/>
      <c r="KF205" s="21"/>
      <c r="KG205" s="21"/>
      <c r="KH205" s="21"/>
      <c r="KI205" s="21"/>
      <c r="KJ205" s="21"/>
      <c r="KK205" s="21"/>
      <c r="KL205" s="21"/>
      <c r="KM205" s="21"/>
      <c r="KN205" s="21"/>
      <c r="KO205" s="21"/>
      <c r="KP205" s="21"/>
      <c r="KQ205" s="21"/>
      <c r="KR205" s="21"/>
      <c r="KS205" s="21"/>
      <c r="KT205" s="21"/>
      <c r="KU205" s="21"/>
      <c r="KV205" s="21"/>
      <c r="KW205" s="21"/>
      <c r="KX205" s="21"/>
      <c r="KY205" s="21"/>
      <c r="KZ205" s="21"/>
      <c r="LA205" s="21"/>
      <c r="LB205" s="21"/>
      <c r="LC205" s="21"/>
      <c r="LD205" s="21"/>
      <c r="LE205" s="21"/>
      <c r="LF205" s="21"/>
      <c r="LG205" s="21"/>
      <c r="LH205" s="21"/>
      <c r="LI205" s="21"/>
      <c r="LJ205" s="21"/>
      <c r="LK205" s="21"/>
      <c r="LL205" s="21"/>
      <c r="LM205" s="21"/>
      <c r="LN205" s="21"/>
      <c r="LO205" s="21"/>
      <c r="LP205" s="21"/>
      <c r="LQ205" s="21"/>
      <c r="LR205" s="21"/>
      <c r="LS205" s="21"/>
      <c r="LT205" s="21"/>
      <c r="LU205" s="21"/>
      <c r="LV205" s="21"/>
      <c r="LW205" s="21"/>
      <c r="LX205" s="21"/>
      <c r="LY205" s="21"/>
      <c r="LZ205" s="21"/>
      <c r="MA205" s="21"/>
      <c r="MB205" s="21"/>
      <c r="MC205" s="21"/>
      <c r="MD205" s="21"/>
      <c r="ME205" s="21"/>
      <c r="MF205" s="21"/>
      <c r="MG205" s="21"/>
      <c r="MH205" s="21"/>
      <c r="MI205" s="21"/>
      <c r="MJ205" s="21"/>
      <c r="MK205" s="21"/>
      <c r="ML205" s="21"/>
      <c r="MM205" s="21"/>
      <c r="MN205" s="21"/>
      <c r="MO205" s="21"/>
      <c r="MP205" s="21"/>
      <c r="MQ205" s="21"/>
      <c r="MR205" s="21"/>
      <c r="MS205" s="21"/>
      <c r="MT205" s="21"/>
      <c r="MU205" s="21"/>
      <c r="MV205" s="21"/>
      <c r="MW205" s="21"/>
      <c r="MX205" s="21"/>
      <c r="MY205" s="21"/>
      <c r="MZ205" s="21"/>
      <c r="NA205" s="21"/>
      <c r="NB205" s="21"/>
      <c r="NC205" s="21"/>
      <c r="ND205" s="21"/>
      <c r="NE205" s="21"/>
      <c r="NF205" s="21"/>
      <c r="NG205" s="21"/>
      <c r="NH205" s="21"/>
      <c r="NI205" s="21"/>
      <c r="NJ205" s="21"/>
      <c r="NK205" s="21"/>
      <c r="NL205" s="21"/>
      <c r="NM205" s="21"/>
      <c r="NN205" s="21"/>
      <c r="NO205" s="21"/>
      <c r="NP205" s="21"/>
      <c r="NQ205" s="21"/>
      <c r="NR205" s="21"/>
      <c r="NS205" s="21"/>
      <c r="NT205" s="21"/>
      <c r="NU205" s="21"/>
      <c r="NV205" s="21"/>
      <c r="NW205" s="21"/>
      <c r="NX205" s="21"/>
      <c r="NY205" s="21"/>
      <c r="NZ205" s="21"/>
      <c r="OA205" s="21"/>
      <c r="OB205" s="21"/>
      <c r="OC205" s="21"/>
      <c r="OD205" s="21"/>
      <c r="OE205" s="21"/>
      <c r="OF205" s="21"/>
      <c r="OG205" s="21"/>
      <c r="OH205" s="21"/>
      <c r="OI205" s="21"/>
      <c r="OJ205" s="21"/>
      <c r="OK205" s="21"/>
      <c r="OL205" s="21"/>
      <c r="OM205" s="21"/>
      <c r="ON205" s="21"/>
      <c r="OO205" s="21"/>
      <c r="OP205" s="21"/>
      <c r="OQ205" s="21"/>
      <c r="OR205" s="21"/>
      <c r="OS205" s="21"/>
      <c r="OT205" s="21"/>
      <c r="OU205" s="21"/>
      <c r="OV205" s="21"/>
      <c r="OW205" s="21"/>
      <c r="OX205" s="21"/>
      <c r="OY205" s="21"/>
      <c r="OZ205" s="21"/>
      <c r="PA205" s="21"/>
      <c r="PB205" s="21"/>
      <c r="PC205" s="21"/>
      <c r="PD205" s="21"/>
      <c r="PE205" s="21"/>
      <c r="PF205" s="21"/>
      <c r="PG205" s="21"/>
      <c r="PH205" s="21"/>
      <c r="PI205" s="21"/>
      <c r="PJ205" s="21"/>
      <c r="PK205" s="21"/>
      <c r="PL205" s="21"/>
      <c r="PM205" s="21"/>
      <c r="PN205" s="21"/>
      <c r="PO205" s="21"/>
      <c r="PP205" s="21"/>
      <c r="PQ205" s="21"/>
      <c r="PR205" s="21"/>
      <c r="PS205" s="21"/>
      <c r="PT205" s="21"/>
      <c r="PU205" s="21"/>
      <c r="PV205" s="21"/>
      <c r="PW205" s="21"/>
      <c r="PX205" s="21"/>
      <c r="PY205" s="21"/>
      <c r="PZ205" s="21"/>
      <c r="QA205" s="21"/>
      <c r="QB205" s="21"/>
      <c r="QC205" s="21"/>
      <c r="QD205" s="21"/>
      <c r="QE205" s="21"/>
      <c r="QF205" s="21"/>
      <c r="QG205" s="21"/>
      <c r="QH205" s="21"/>
      <c r="QI205" s="21"/>
      <c r="QJ205" s="21"/>
      <c r="QK205" s="21"/>
      <c r="QL205" s="21"/>
      <c r="QM205" s="21"/>
      <c r="QN205" s="21"/>
      <c r="QO205" s="21"/>
      <c r="QP205" s="21"/>
      <c r="QQ205" s="21"/>
      <c r="QR205" s="21"/>
      <c r="QS205" s="21"/>
      <c r="QT205" s="21"/>
      <c r="QU205" s="21"/>
      <c r="QV205" s="21"/>
      <c r="QW205" s="21"/>
      <c r="QX205" s="21"/>
      <c r="QY205" s="21"/>
      <c r="QZ205" s="21"/>
      <c r="RA205" s="21"/>
      <c r="RB205" s="21"/>
      <c r="RC205" s="21"/>
      <c r="RD205" s="21"/>
      <c r="RE205" s="21"/>
      <c r="RF205" s="21"/>
      <c r="RG205" s="21"/>
      <c r="RH205" s="21"/>
      <c r="RI205" s="21"/>
      <c r="RJ205" s="21"/>
      <c r="RK205" s="21"/>
      <c r="RL205" s="21"/>
      <c r="RM205" s="21"/>
      <c r="RN205" s="21"/>
      <c r="RO205" s="21"/>
      <c r="RP205" s="21"/>
      <c r="RQ205" s="21"/>
      <c r="RR205" s="21"/>
      <c r="RS205" s="21"/>
      <c r="RT205" s="21"/>
      <c r="RU205" s="21"/>
      <c r="RV205" s="21"/>
      <c r="RW205" s="21"/>
      <c r="RX205" s="21"/>
      <c r="RY205" s="21"/>
      <c r="RZ205" s="21"/>
      <c r="SA205" s="21"/>
      <c r="SB205" s="21"/>
      <c r="SC205" s="21"/>
      <c r="SD205" s="21"/>
      <c r="SE205" s="21"/>
      <c r="SF205" s="21"/>
      <c r="SG205" s="21"/>
      <c r="SH205" s="21"/>
      <c r="SI205" s="21"/>
      <c r="SJ205" s="21"/>
      <c r="SK205" s="21"/>
      <c r="SL205" s="21"/>
      <c r="SM205" s="21"/>
      <c r="SN205" s="21"/>
    </row>
    <row r="206" spans="1:508" s="20" customFormat="1" ht="31.5" customHeight="1" x14ac:dyDescent="0.25">
      <c r="A206" s="54" t="s">
        <v>307</v>
      </c>
      <c r="B206" s="54" t="s">
        <v>286</v>
      </c>
      <c r="C206" s="54" t="s">
        <v>52</v>
      </c>
      <c r="D206" s="11" t="s">
        <v>18</v>
      </c>
      <c r="E206" s="203">
        <v>3535800</v>
      </c>
      <c r="F206" s="83"/>
      <c r="G206" s="83"/>
      <c r="H206" s="203">
        <v>849794.37</v>
      </c>
      <c r="I206" s="203"/>
      <c r="J206" s="203"/>
      <c r="K206" s="196">
        <f t="shared" si="59"/>
        <v>24.034005599864244</v>
      </c>
      <c r="L206" s="203">
        <f t="shared" si="70"/>
        <v>0</v>
      </c>
      <c r="M206" s="83"/>
      <c r="N206" s="83"/>
      <c r="O206" s="83"/>
      <c r="P206" s="83"/>
      <c r="Q206" s="83"/>
      <c r="R206" s="216">
        <f t="shared" si="71"/>
        <v>0</v>
      </c>
      <c r="S206" s="216"/>
      <c r="T206" s="216"/>
      <c r="U206" s="216"/>
      <c r="V206" s="216"/>
      <c r="W206" s="216"/>
      <c r="X206" s="168"/>
      <c r="Y206" s="216">
        <f t="shared" si="56"/>
        <v>849794.37</v>
      </c>
      <c r="Z206" s="23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  <c r="IV206" s="21"/>
      <c r="IW206" s="21"/>
      <c r="IX206" s="21"/>
      <c r="IY206" s="21"/>
      <c r="IZ206" s="21"/>
      <c r="JA206" s="21"/>
      <c r="JB206" s="21"/>
      <c r="JC206" s="21"/>
      <c r="JD206" s="21"/>
      <c r="JE206" s="21"/>
      <c r="JF206" s="21"/>
      <c r="JG206" s="21"/>
      <c r="JH206" s="21"/>
      <c r="JI206" s="21"/>
      <c r="JJ206" s="21"/>
      <c r="JK206" s="21"/>
      <c r="JL206" s="21"/>
      <c r="JM206" s="21"/>
      <c r="JN206" s="21"/>
      <c r="JO206" s="21"/>
      <c r="JP206" s="21"/>
      <c r="JQ206" s="21"/>
      <c r="JR206" s="21"/>
      <c r="JS206" s="21"/>
      <c r="JT206" s="21"/>
      <c r="JU206" s="21"/>
      <c r="JV206" s="21"/>
      <c r="JW206" s="21"/>
      <c r="JX206" s="21"/>
      <c r="JY206" s="21"/>
      <c r="JZ206" s="21"/>
      <c r="KA206" s="21"/>
      <c r="KB206" s="21"/>
      <c r="KC206" s="21"/>
      <c r="KD206" s="21"/>
      <c r="KE206" s="21"/>
      <c r="KF206" s="21"/>
      <c r="KG206" s="21"/>
      <c r="KH206" s="21"/>
      <c r="KI206" s="21"/>
      <c r="KJ206" s="21"/>
      <c r="KK206" s="21"/>
      <c r="KL206" s="21"/>
      <c r="KM206" s="21"/>
      <c r="KN206" s="21"/>
      <c r="KO206" s="21"/>
      <c r="KP206" s="21"/>
      <c r="KQ206" s="21"/>
      <c r="KR206" s="21"/>
      <c r="KS206" s="21"/>
      <c r="KT206" s="21"/>
      <c r="KU206" s="21"/>
      <c r="KV206" s="21"/>
      <c r="KW206" s="21"/>
      <c r="KX206" s="21"/>
      <c r="KY206" s="21"/>
      <c r="KZ206" s="21"/>
      <c r="LA206" s="21"/>
      <c r="LB206" s="21"/>
      <c r="LC206" s="21"/>
      <c r="LD206" s="21"/>
      <c r="LE206" s="21"/>
      <c r="LF206" s="21"/>
      <c r="LG206" s="21"/>
      <c r="LH206" s="21"/>
      <c r="LI206" s="21"/>
      <c r="LJ206" s="21"/>
      <c r="LK206" s="21"/>
      <c r="LL206" s="21"/>
      <c r="LM206" s="21"/>
      <c r="LN206" s="21"/>
      <c r="LO206" s="21"/>
      <c r="LP206" s="21"/>
      <c r="LQ206" s="21"/>
      <c r="LR206" s="21"/>
      <c r="LS206" s="21"/>
      <c r="LT206" s="21"/>
      <c r="LU206" s="21"/>
      <c r="LV206" s="21"/>
      <c r="LW206" s="21"/>
      <c r="LX206" s="21"/>
      <c r="LY206" s="21"/>
      <c r="LZ206" s="21"/>
      <c r="MA206" s="21"/>
      <c r="MB206" s="21"/>
      <c r="MC206" s="21"/>
      <c r="MD206" s="21"/>
      <c r="ME206" s="21"/>
      <c r="MF206" s="21"/>
      <c r="MG206" s="21"/>
      <c r="MH206" s="21"/>
      <c r="MI206" s="21"/>
      <c r="MJ206" s="21"/>
      <c r="MK206" s="21"/>
      <c r="ML206" s="21"/>
      <c r="MM206" s="21"/>
      <c r="MN206" s="21"/>
      <c r="MO206" s="21"/>
      <c r="MP206" s="21"/>
      <c r="MQ206" s="21"/>
      <c r="MR206" s="21"/>
      <c r="MS206" s="21"/>
      <c r="MT206" s="21"/>
      <c r="MU206" s="21"/>
      <c r="MV206" s="21"/>
      <c r="MW206" s="21"/>
      <c r="MX206" s="21"/>
      <c r="MY206" s="21"/>
      <c r="MZ206" s="21"/>
      <c r="NA206" s="21"/>
      <c r="NB206" s="21"/>
      <c r="NC206" s="21"/>
      <c r="ND206" s="21"/>
      <c r="NE206" s="21"/>
      <c r="NF206" s="21"/>
      <c r="NG206" s="21"/>
      <c r="NH206" s="21"/>
      <c r="NI206" s="21"/>
      <c r="NJ206" s="21"/>
      <c r="NK206" s="21"/>
      <c r="NL206" s="21"/>
      <c r="NM206" s="21"/>
      <c r="NN206" s="21"/>
      <c r="NO206" s="21"/>
      <c r="NP206" s="21"/>
      <c r="NQ206" s="21"/>
      <c r="NR206" s="21"/>
      <c r="NS206" s="21"/>
      <c r="NT206" s="21"/>
      <c r="NU206" s="21"/>
      <c r="NV206" s="21"/>
      <c r="NW206" s="21"/>
      <c r="NX206" s="21"/>
      <c r="NY206" s="21"/>
      <c r="NZ206" s="21"/>
      <c r="OA206" s="21"/>
      <c r="OB206" s="21"/>
      <c r="OC206" s="21"/>
      <c r="OD206" s="21"/>
      <c r="OE206" s="21"/>
      <c r="OF206" s="21"/>
      <c r="OG206" s="21"/>
      <c r="OH206" s="21"/>
      <c r="OI206" s="21"/>
      <c r="OJ206" s="21"/>
      <c r="OK206" s="21"/>
      <c r="OL206" s="21"/>
      <c r="OM206" s="21"/>
      <c r="ON206" s="21"/>
      <c r="OO206" s="21"/>
      <c r="OP206" s="21"/>
      <c r="OQ206" s="21"/>
      <c r="OR206" s="21"/>
      <c r="OS206" s="21"/>
      <c r="OT206" s="21"/>
      <c r="OU206" s="21"/>
      <c r="OV206" s="21"/>
      <c r="OW206" s="21"/>
      <c r="OX206" s="21"/>
      <c r="OY206" s="21"/>
      <c r="OZ206" s="21"/>
      <c r="PA206" s="21"/>
      <c r="PB206" s="21"/>
      <c r="PC206" s="21"/>
      <c r="PD206" s="21"/>
      <c r="PE206" s="21"/>
      <c r="PF206" s="21"/>
      <c r="PG206" s="21"/>
      <c r="PH206" s="21"/>
      <c r="PI206" s="21"/>
      <c r="PJ206" s="21"/>
      <c r="PK206" s="21"/>
      <c r="PL206" s="21"/>
      <c r="PM206" s="21"/>
      <c r="PN206" s="21"/>
      <c r="PO206" s="21"/>
      <c r="PP206" s="21"/>
      <c r="PQ206" s="21"/>
      <c r="PR206" s="21"/>
      <c r="PS206" s="21"/>
      <c r="PT206" s="21"/>
      <c r="PU206" s="21"/>
      <c r="PV206" s="21"/>
      <c r="PW206" s="21"/>
      <c r="PX206" s="21"/>
      <c r="PY206" s="21"/>
      <c r="PZ206" s="21"/>
      <c r="QA206" s="21"/>
      <c r="QB206" s="21"/>
      <c r="QC206" s="21"/>
      <c r="QD206" s="21"/>
      <c r="QE206" s="21"/>
      <c r="QF206" s="21"/>
      <c r="QG206" s="21"/>
      <c r="QH206" s="21"/>
      <c r="QI206" s="21"/>
      <c r="QJ206" s="21"/>
      <c r="QK206" s="21"/>
      <c r="QL206" s="21"/>
      <c r="QM206" s="21"/>
      <c r="QN206" s="21"/>
      <c r="QO206" s="21"/>
      <c r="QP206" s="21"/>
      <c r="QQ206" s="21"/>
      <c r="QR206" s="21"/>
      <c r="QS206" s="21"/>
      <c r="QT206" s="21"/>
      <c r="QU206" s="21"/>
      <c r="QV206" s="21"/>
      <c r="QW206" s="21"/>
      <c r="QX206" s="21"/>
      <c r="QY206" s="21"/>
      <c r="QZ206" s="21"/>
      <c r="RA206" s="21"/>
      <c r="RB206" s="21"/>
      <c r="RC206" s="21"/>
      <c r="RD206" s="21"/>
      <c r="RE206" s="21"/>
      <c r="RF206" s="21"/>
      <c r="RG206" s="21"/>
      <c r="RH206" s="21"/>
      <c r="RI206" s="21"/>
      <c r="RJ206" s="21"/>
      <c r="RK206" s="21"/>
      <c r="RL206" s="21"/>
      <c r="RM206" s="21"/>
      <c r="RN206" s="21"/>
      <c r="RO206" s="21"/>
      <c r="RP206" s="21"/>
      <c r="RQ206" s="21"/>
      <c r="RR206" s="21"/>
      <c r="RS206" s="21"/>
      <c r="RT206" s="21"/>
      <c r="RU206" s="21"/>
      <c r="RV206" s="21"/>
      <c r="RW206" s="21"/>
      <c r="RX206" s="21"/>
      <c r="RY206" s="21"/>
      <c r="RZ206" s="21"/>
      <c r="SA206" s="21"/>
      <c r="SB206" s="21"/>
      <c r="SC206" s="21"/>
      <c r="SD206" s="21"/>
      <c r="SE206" s="21"/>
      <c r="SF206" s="21"/>
      <c r="SG206" s="21"/>
      <c r="SH206" s="21"/>
      <c r="SI206" s="21"/>
      <c r="SJ206" s="21"/>
      <c r="SK206" s="21"/>
      <c r="SL206" s="21"/>
      <c r="SM206" s="21"/>
      <c r="SN206" s="21"/>
    </row>
    <row r="207" spans="1:508" s="20" customFormat="1" ht="51" customHeight="1" x14ac:dyDescent="0.25">
      <c r="A207" s="54" t="s">
        <v>308</v>
      </c>
      <c r="B207" s="54" t="s">
        <v>287</v>
      </c>
      <c r="C207" s="54" t="s">
        <v>52</v>
      </c>
      <c r="D207" s="11" t="s">
        <v>494</v>
      </c>
      <c r="E207" s="203">
        <v>1978130</v>
      </c>
      <c r="F207" s="83"/>
      <c r="G207" s="83"/>
      <c r="H207" s="203">
        <v>289062.78999999998</v>
      </c>
      <c r="I207" s="203"/>
      <c r="J207" s="203"/>
      <c r="K207" s="196">
        <f t="shared" si="59"/>
        <v>14.612931910440668</v>
      </c>
      <c r="L207" s="203">
        <f t="shared" si="70"/>
        <v>0</v>
      </c>
      <c r="M207" s="83"/>
      <c r="N207" s="83"/>
      <c r="O207" s="83"/>
      <c r="P207" s="83"/>
      <c r="Q207" s="83"/>
      <c r="R207" s="216">
        <f t="shared" si="71"/>
        <v>0</v>
      </c>
      <c r="S207" s="216"/>
      <c r="T207" s="216"/>
      <c r="U207" s="216"/>
      <c r="V207" s="216"/>
      <c r="W207" s="216"/>
      <c r="X207" s="168"/>
      <c r="Y207" s="216">
        <f t="shared" si="56"/>
        <v>289062.78999999998</v>
      </c>
      <c r="Z207" s="23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  <c r="IW207" s="21"/>
      <c r="IX207" s="21"/>
      <c r="IY207" s="21"/>
      <c r="IZ207" s="21"/>
      <c r="JA207" s="21"/>
      <c r="JB207" s="21"/>
      <c r="JC207" s="21"/>
      <c r="JD207" s="21"/>
      <c r="JE207" s="21"/>
      <c r="JF207" s="21"/>
      <c r="JG207" s="21"/>
      <c r="JH207" s="21"/>
      <c r="JI207" s="21"/>
      <c r="JJ207" s="21"/>
      <c r="JK207" s="21"/>
      <c r="JL207" s="21"/>
      <c r="JM207" s="21"/>
      <c r="JN207" s="21"/>
      <c r="JO207" s="21"/>
      <c r="JP207" s="21"/>
      <c r="JQ207" s="21"/>
      <c r="JR207" s="21"/>
      <c r="JS207" s="21"/>
      <c r="JT207" s="21"/>
      <c r="JU207" s="21"/>
      <c r="JV207" s="21"/>
      <c r="JW207" s="21"/>
      <c r="JX207" s="21"/>
      <c r="JY207" s="21"/>
      <c r="JZ207" s="21"/>
      <c r="KA207" s="21"/>
      <c r="KB207" s="21"/>
      <c r="KC207" s="21"/>
      <c r="KD207" s="21"/>
      <c r="KE207" s="21"/>
      <c r="KF207" s="21"/>
      <c r="KG207" s="21"/>
      <c r="KH207" s="21"/>
      <c r="KI207" s="21"/>
      <c r="KJ207" s="21"/>
      <c r="KK207" s="21"/>
      <c r="KL207" s="21"/>
      <c r="KM207" s="21"/>
      <c r="KN207" s="21"/>
      <c r="KO207" s="21"/>
      <c r="KP207" s="21"/>
      <c r="KQ207" s="21"/>
      <c r="KR207" s="21"/>
      <c r="KS207" s="21"/>
      <c r="KT207" s="21"/>
      <c r="KU207" s="21"/>
      <c r="KV207" s="21"/>
      <c r="KW207" s="21"/>
      <c r="KX207" s="21"/>
      <c r="KY207" s="21"/>
      <c r="KZ207" s="21"/>
      <c r="LA207" s="21"/>
      <c r="LB207" s="21"/>
      <c r="LC207" s="21"/>
      <c r="LD207" s="21"/>
      <c r="LE207" s="21"/>
      <c r="LF207" s="21"/>
      <c r="LG207" s="21"/>
      <c r="LH207" s="21"/>
      <c r="LI207" s="21"/>
      <c r="LJ207" s="21"/>
      <c r="LK207" s="21"/>
      <c r="LL207" s="21"/>
      <c r="LM207" s="21"/>
      <c r="LN207" s="21"/>
      <c r="LO207" s="21"/>
      <c r="LP207" s="21"/>
      <c r="LQ207" s="21"/>
      <c r="LR207" s="21"/>
      <c r="LS207" s="21"/>
      <c r="LT207" s="21"/>
      <c r="LU207" s="21"/>
      <c r="LV207" s="21"/>
      <c r="LW207" s="21"/>
      <c r="LX207" s="21"/>
      <c r="LY207" s="21"/>
      <c r="LZ207" s="21"/>
      <c r="MA207" s="21"/>
      <c r="MB207" s="21"/>
      <c r="MC207" s="21"/>
      <c r="MD207" s="21"/>
      <c r="ME207" s="21"/>
      <c r="MF207" s="21"/>
      <c r="MG207" s="21"/>
      <c r="MH207" s="21"/>
      <c r="MI207" s="21"/>
      <c r="MJ207" s="21"/>
      <c r="MK207" s="21"/>
      <c r="ML207" s="21"/>
      <c r="MM207" s="21"/>
      <c r="MN207" s="21"/>
      <c r="MO207" s="21"/>
      <c r="MP207" s="21"/>
      <c r="MQ207" s="21"/>
      <c r="MR207" s="21"/>
      <c r="MS207" s="21"/>
      <c r="MT207" s="21"/>
      <c r="MU207" s="21"/>
      <c r="MV207" s="21"/>
      <c r="MW207" s="21"/>
      <c r="MX207" s="21"/>
      <c r="MY207" s="21"/>
      <c r="MZ207" s="21"/>
      <c r="NA207" s="21"/>
      <c r="NB207" s="21"/>
      <c r="NC207" s="21"/>
      <c r="ND207" s="21"/>
      <c r="NE207" s="21"/>
      <c r="NF207" s="21"/>
      <c r="NG207" s="21"/>
      <c r="NH207" s="21"/>
      <c r="NI207" s="21"/>
      <c r="NJ207" s="21"/>
      <c r="NK207" s="21"/>
      <c r="NL207" s="21"/>
      <c r="NM207" s="21"/>
      <c r="NN207" s="21"/>
      <c r="NO207" s="21"/>
      <c r="NP207" s="21"/>
      <c r="NQ207" s="21"/>
      <c r="NR207" s="21"/>
      <c r="NS207" s="21"/>
      <c r="NT207" s="21"/>
      <c r="NU207" s="21"/>
      <c r="NV207" s="21"/>
      <c r="NW207" s="21"/>
      <c r="NX207" s="21"/>
      <c r="NY207" s="21"/>
      <c r="NZ207" s="21"/>
      <c r="OA207" s="21"/>
      <c r="OB207" s="21"/>
      <c r="OC207" s="21"/>
      <c r="OD207" s="21"/>
      <c r="OE207" s="21"/>
      <c r="OF207" s="21"/>
      <c r="OG207" s="21"/>
      <c r="OH207" s="21"/>
      <c r="OI207" s="21"/>
      <c r="OJ207" s="21"/>
      <c r="OK207" s="21"/>
      <c r="OL207" s="21"/>
      <c r="OM207" s="21"/>
      <c r="ON207" s="21"/>
      <c r="OO207" s="21"/>
      <c r="OP207" s="21"/>
      <c r="OQ207" s="21"/>
      <c r="OR207" s="21"/>
      <c r="OS207" s="21"/>
      <c r="OT207" s="21"/>
      <c r="OU207" s="21"/>
      <c r="OV207" s="21"/>
      <c r="OW207" s="21"/>
      <c r="OX207" s="21"/>
      <c r="OY207" s="21"/>
      <c r="OZ207" s="21"/>
      <c r="PA207" s="21"/>
      <c r="PB207" s="21"/>
      <c r="PC207" s="21"/>
      <c r="PD207" s="21"/>
      <c r="PE207" s="21"/>
      <c r="PF207" s="21"/>
      <c r="PG207" s="21"/>
      <c r="PH207" s="21"/>
      <c r="PI207" s="21"/>
      <c r="PJ207" s="21"/>
      <c r="PK207" s="21"/>
      <c r="PL207" s="21"/>
      <c r="PM207" s="21"/>
      <c r="PN207" s="21"/>
      <c r="PO207" s="21"/>
      <c r="PP207" s="21"/>
      <c r="PQ207" s="21"/>
      <c r="PR207" s="21"/>
      <c r="PS207" s="21"/>
      <c r="PT207" s="21"/>
      <c r="PU207" s="21"/>
      <c r="PV207" s="21"/>
      <c r="PW207" s="21"/>
      <c r="PX207" s="21"/>
      <c r="PY207" s="21"/>
      <c r="PZ207" s="21"/>
      <c r="QA207" s="21"/>
      <c r="QB207" s="21"/>
      <c r="QC207" s="21"/>
      <c r="QD207" s="21"/>
      <c r="QE207" s="21"/>
      <c r="QF207" s="21"/>
      <c r="QG207" s="21"/>
      <c r="QH207" s="21"/>
      <c r="QI207" s="21"/>
      <c r="QJ207" s="21"/>
      <c r="QK207" s="21"/>
      <c r="QL207" s="21"/>
      <c r="QM207" s="21"/>
      <c r="QN207" s="21"/>
      <c r="QO207" s="21"/>
      <c r="QP207" s="21"/>
      <c r="QQ207" s="21"/>
      <c r="QR207" s="21"/>
      <c r="QS207" s="21"/>
      <c r="QT207" s="21"/>
      <c r="QU207" s="21"/>
      <c r="QV207" s="21"/>
      <c r="QW207" s="21"/>
      <c r="QX207" s="21"/>
      <c r="QY207" s="21"/>
      <c r="QZ207" s="21"/>
      <c r="RA207" s="21"/>
      <c r="RB207" s="21"/>
      <c r="RC207" s="21"/>
      <c r="RD207" s="21"/>
      <c r="RE207" s="21"/>
      <c r="RF207" s="21"/>
      <c r="RG207" s="21"/>
      <c r="RH207" s="21"/>
      <c r="RI207" s="21"/>
      <c r="RJ207" s="21"/>
      <c r="RK207" s="21"/>
      <c r="RL207" s="21"/>
      <c r="RM207" s="21"/>
      <c r="RN207" s="21"/>
      <c r="RO207" s="21"/>
      <c r="RP207" s="21"/>
      <c r="RQ207" s="21"/>
      <c r="RR207" s="21"/>
      <c r="RS207" s="21"/>
      <c r="RT207" s="21"/>
      <c r="RU207" s="21"/>
      <c r="RV207" s="21"/>
      <c r="RW207" s="21"/>
      <c r="RX207" s="21"/>
      <c r="RY207" s="21"/>
      <c r="RZ207" s="21"/>
      <c r="SA207" s="21"/>
      <c r="SB207" s="21"/>
      <c r="SC207" s="21"/>
      <c r="SD207" s="21"/>
      <c r="SE207" s="21"/>
      <c r="SF207" s="21"/>
      <c r="SG207" s="21"/>
      <c r="SH207" s="21"/>
      <c r="SI207" s="21"/>
      <c r="SJ207" s="21"/>
      <c r="SK207" s="21"/>
      <c r="SL207" s="21"/>
      <c r="SM207" s="21"/>
      <c r="SN207" s="21"/>
    </row>
    <row r="208" spans="1:508" s="20" customFormat="1" ht="34.5" customHeight="1" x14ac:dyDescent="0.25">
      <c r="A208" s="54" t="s">
        <v>186</v>
      </c>
      <c r="B208" s="54" t="s">
        <v>104</v>
      </c>
      <c r="C208" s="54" t="s">
        <v>56</v>
      </c>
      <c r="D208" s="11" t="s">
        <v>341</v>
      </c>
      <c r="E208" s="203">
        <v>101900</v>
      </c>
      <c r="F208" s="83"/>
      <c r="G208" s="83"/>
      <c r="H208" s="203">
        <v>25809.34</v>
      </c>
      <c r="I208" s="203"/>
      <c r="J208" s="203"/>
      <c r="K208" s="196">
        <f t="shared" si="59"/>
        <v>25.32810598626104</v>
      </c>
      <c r="L208" s="203">
        <f t="shared" si="70"/>
        <v>0</v>
      </c>
      <c r="M208" s="83"/>
      <c r="N208" s="83"/>
      <c r="O208" s="83"/>
      <c r="P208" s="83"/>
      <c r="Q208" s="83"/>
      <c r="R208" s="216">
        <f t="shared" si="71"/>
        <v>0</v>
      </c>
      <c r="S208" s="216"/>
      <c r="T208" s="216"/>
      <c r="U208" s="216"/>
      <c r="V208" s="216"/>
      <c r="W208" s="216"/>
      <c r="X208" s="168"/>
      <c r="Y208" s="216">
        <f t="shared" si="56"/>
        <v>25809.34</v>
      </c>
      <c r="Z208" s="23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  <c r="IW208" s="21"/>
      <c r="IX208" s="21"/>
      <c r="IY208" s="21"/>
      <c r="IZ208" s="21"/>
      <c r="JA208" s="21"/>
      <c r="JB208" s="21"/>
      <c r="JC208" s="21"/>
      <c r="JD208" s="21"/>
      <c r="JE208" s="21"/>
      <c r="JF208" s="21"/>
      <c r="JG208" s="21"/>
      <c r="JH208" s="21"/>
      <c r="JI208" s="21"/>
      <c r="JJ208" s="21"/>
      <c r="JK208" s="21"/>
      <c r="JL208" s="21"/>
      <c r="JM208" s="21"/>
      <c r="JN208" s="21"/>
      <c r="JO208" s="21"/>
      <c r="JP208" s="21"/>
      <c r="JQ208" s="21"/>
      <c r="JR208" s="21"/>
      <c r="JS208" s="21"/>
      <c r="JT208" s="21"/>
      <c r="JU208" s="21"/>
      <c r="JV208" s="21"/>
      <c r="JW208" s="21"/>
      <c r="JX208" s="21"/>
      <c r="JY208" s="21"/>
      <c r="JZ208" s="21"/>
      <c r="KA208" s="21"/>
      <c r="KB208" s="21"/>
      <c r="KC208" s="21"/>
      <c r="KD208" s="21"/>
      <c r="KE208" s="21"/>
      <c r="KF208" s="21"/>
      <c r="KG208" s="21"/>
      <c r="KH208" s="21"/>
      <c r="KI208" s="21"/>
      <c r="KJ208" s="21"/>
      <c r="KK208" s="21"/>
      <c r="KL208" s="21"/>
      <c r="KM208" s="21"/>
      <c r="KN208" s="21"/>
      <c r="KO208" s="21"/>
      <c r="KP208" s="21"/>
      <c r="KQ208" s="21"/>
      <c r="KR208" s="21"/>
      <c r="KS208" s="21"/>
      <c r="KT208" s="21"/>
      <c r="KU208" s="21"/>
      <c r="KV208" s="21"/>
      <c r="KW208" s="21"/>
      <c r="KX208" s="21"/>
      <c r="KY208" s="21"/>
      <c r="KZ208" s="21"/>
      <c r="LA208" s="21"/>
      <c r="LB208" s="21"/>
      <c r="LC208" s="21"/>
      <c r="LD208" s="21"/>
      <c r="LE208" s="21"/>
      <c r="LF208" s="21"/>
      <c r="LG208" s="21"/>
      <c r="LH208" s="21"/>
      <c r="LI208" s="21"/>
      <c r="LJ208" s="21"/>
      <c r="LK208" s="21"/>
      <c r="LL208" s="21"/>
      <c r="LM208" s="21"/>
      <c r="LN208" s="21"/>
      <c r="LO208" s="21"/>
      <c r="LP208" s="21"/>
      <c r="LQ208" s="21"/>
      <c r="LR208" s="21"/>
      <c r="LS208" s="21"/>
      <c r="LT208" s="21"/>
      <c r="LU208" s="21"/>
      <c r="LV208" s="21"/>
      <c r="LW208" s="21"/>
      <c r="LX208" s="21"/>
      <c r="LY208" s="21"/>
      <c r="LZ208" s="21"/>
      <c r="MA208" s="21"/>
      <c r="MB208" s="21"/>
      <c r="MC208" s="21"/>
      <c r="MD208" s="21"/>
      <c r="ME208" s="21"/>
      <c r="MF208" s="21"/>
      <c r="MG208" s="21"/>
      <c r="MH208" s="21"/>
      <c r="MI208" s="21"/>
      <c r="MJ208" s="21"/>
      <c r="MK208" s="21"/>
      <c r="ML208" s="21"/>
      <c r="MM208" s="21"/>
      <c r="MN208" s="21"/>
      <c r="MO208" s="21"/>
      <c r="MP208" s="21"/>
      <c r="MQ208" s="21"/>
      <c r="MR208" s="21"/>
      <c r="MS208" s="21"/>
      <c r="MT208" s="21"/>
      <c r="MU208" s="21"/>
      <c r="MV208" s="21"/>
      <c r="MW208" s="21"/>
      <c r="MX208" s="21"/>
      <c r="MY208" s="21"/>
      <c r="MZ208" s="21"/>
      <c r="NA208" s="21"/>
      <c r="NB208" s="21"/>
      <c r="NC208" s="21"/>
      <c r="ND208" s="21"/>
      <c r="NE208" s="21"/>
      <c r="NF208" s="21"/>
      <c r="NG208" s="21"/>
      <c r="NH208" s="21"/>
      <c r="NI208" s="21"/>
      <c r="NJ208" s="21"/>
      <c r="NK208" s="21"/>
      <c r="NL208" s="21"/>
      <c r="NM208" s="21"/>
      <c r="NN208" s="21"/>
      <c r="NO208" s="21"/>
      <c r="NP208" s="21"/>
      <c r="NQ208" s="21"/>
      <c r="NR208" s="21"/>
      <c r="NS208" s="21"/>
      <c r="NT208" s="21"/>
      <c r="NU208" s="21"/>
      <c r="NV208" s="21"/>
      <c r="NW208" s="21"/>
      <c r="NX208" s="21"/>
      <c r="NY208" s="21"/>
      <c r="NZ208" s="21"/>
      <c r="OA208" s="21"/>
      <c r="OB208" s="21"/>
      <c r="OC208" s="21"/>
      <c r="OD208" s="21"/>
      <c r="OE208" s="21"/>
      <c r="OF208" s="21"/>
      <c r="OG208" s="21"/>
      <c r="OH208" s="21"/>
      <c r="OI208" s="21"/>
      <c r="OJ208" s="21"/>
      <c r="OK208" s="21"/>
      <c r="OL208" s="21"/>
      <c r="OM208" s="21"/>
      <c r="ON208" s="21"/>
      <c r="OO208" s="21"/>
      <c r="OP208" s="21"/>
      <c r="OQ208" s="21"/>
      <c r="OR208" s="21"/>
      <c r="OS208" s="21"/>
      <c r="OT208" s="21"/>
      <c r="OU208" s="21"/>
      <c r="OV208" s="21"/>
      <c r="OW208" s="21"/>
      <c r="OX208" s="21"/>
      <c r="OY208" s="21"/>
      <c r="OZ208" s="21"/>
      <c r="PA208" s="21"/>
      <c r="PB208" s="21"/>
      <c r="PC208" s="21"/>
      <c r="PD208" s="21"/>
      <c r="PE208" s="21"/>
      <c r="PF208" s="21"/>
      <c r="PG208" s="21"/>
      <c r="PH208" s="21"/>
      <c r="PI208" s="21"/>
      <c r="PJ208" s="21"/>
      <c r="PK208" s="21"/>
      <c r="PL208" s="21"/>
      <c r="PM208" s="21"/>
      <c r="PN208" s="21"/>
      <c r="PO208" s="21"/>
      <c r="PP208" s="21"/>
      <c r="PQ208" s="21"/>
      <c r="PR208" s="21"/>
      <c r="PS208" s="21"/>
      <c r="PT208" s="21"/>
      <c r="PU208" s="21"/>
      <c r="PV208" s="21"/>
      <c r="PW208" s="21"/>
      <c r="PX208" s="21"/>
      <c r="PY208" s="21"/>
      <c r="PZ208" s="21"/>
      <c r="QA208" s="21"/>
      <c r="QB208" s="21"/>
      <c r="QC208" s="21"/>
      <c r="QD208" s="21"/>
      <c r="QE208" s="21"/>
      <c r="QF208" s="21"/>
      <c r="QG208" s="21"/>
      <c r="QH208" s="21"/>
      <c r="QI208" s="21"/>
      <c r="QJ208" s="21"/>
      <c r="QK208" s="21"/>
      <c r="QL208" s="21"/>
      <c r="QM208" s="21"/>
      <c r="QN208" s="21"/>
      <c r="QO208" s="21"/>
      <c r="QP208" s="21"/>
      <c r="QQ208" s="21"/>
      <c r="QR208" s="21"/>
      <c r="QS208" s="21"/>
      <c r="QT208" s="21"/>
      <c r="QU208" s="21"/>
      <c r="QV208" s="21"/>
      <c r="QW208" s="21"/>
      <c r="QX208" s="21"/>
      <c r="QY208" s="21"/>
      <c r="QZ208" s="21"/>
      <c r="RA208" s="21"/>
      <c r="RB208" s="21"/>
      <c r="RC208" s="21"/>
      <c r="RD208" s="21"/>
      <c r="RE208" s="21"/>
      <c r="RF208" s="21"/>
      <c r="RG208" s="21"/>
      <c r="RH208" s="21"/>
      <c r="RI208" s="21"/>
      <c r="RJ208" s="21"/>
      <c r="RK208" s="21"/>
      <c r="RL208" s="21"/>
      <c r="RM208" s="21"/>
      <c r="RN208" s="21"/>
      <c r="RO208" s="21"/>
      <c r="RP208" s="21"/>
      <c r="RQ208" s="21"/>
      <c r="RR208" s="21"/>
      <c r="RS208" s="21"/>
      <c r="RT208" s="21"/>
      <c r="RU208" s="21"/>
      <c r="RV208" s="21"/>
      <c r="RW208" s="21"/>
      <c r="RX208" s="21"/>
      <c r="RY208" s="21"/>
      <c r="RZ208" s="21"/>
      <c r="SA208" s="21"/>
      <c r="SB208" s="21"/>
      <c r="SC208" s="21"/>
      <c r="SD208" s="21"/>
      <c r="SE208" s="21"/>
      <c r="SF208" s="21"/>
      <c r="SG208" s="21"/>
      <c r="SH208" s="21"/>
      <c r="SI208" s="21"/>
      <c r="SJ208" s="21"/>
      <c r="SK208" s="21"/>
      <c r="SL208" s="21"/>
      <c r="SM208" s="21"/>
      <c r="SN208" s="21"/>
    </row>
    <row r="209" spans="1:508" s="20" customFormat="1" ht="19.5" hidden="1" customHeight="1" x14ac:dyDescent="0.25">
      <c r="A209" s="85" t="s">
        <v>309</v>
      </c>
      <c r="B209" s="85" t="s">
        <v>288</v>
      </c>
      <c r="C209" s="85" t="s">
        <v>105</v>
      </c>
      <c r="D209" s="79" t="s">
        <v>37</v>
      </c>
      <c r="E209" s="203"/>
      <c r="F209" s="83"/>
      <c r="G209" s="83"/>
      <c r="H209" s="203"/>
      <c r="I209" s="203"/>
      <c r="J209" s="203"/>
      <c r="K209" s="196" t="e">
        <f t="shared" si="59"/>
        <v>#DIV/0!</v>
      </c>
      <c r="L209" s="203">
        <f t="shared" si="70"/>
        <v>0</v>
      </c>
      <c r="M209" s="83"/>
      <c r="N209" s="83"/>
      <c r="O209" s="83"/>
      <c r="P209" s="83"/>
      <c r="Q209" s="83"/>
      <c r="R209" s="216">
        <f t="shared" si="71"/>
        <v>0</v>
      </c>
      <c r="S209" s="216"/>
      <c r="T209" s="216"/>
      <c r="U209" s="216"/>
      <c r="V209" s="216"/>
      <c r="W209" s="216"/>
      <c r="X209" s="168" t="e">
        <f t="shared" si="62"/>
        <v>#DIV/0!</v>
      </c>
      <c r="Y209" s="216">
        <f t="shared" si="56"/>
        <v>0</v>
      </c>
      <c r="Z209" s="23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  <c r="IW209" s="21"/>
      <c r="IX209" s="21"/>
      <c r="IY209" s="21"/>
      <c r="IZ209" s="21"/>
      <c r="JA209" s="21"/>
      <c r="JB209" s="21"/>
      <c r="JC209" s="21"/>
      <c r="JD209" s="21"/>
      <c r="JE209" s="21"/>
      <c r="JF209" s="21"/>
      <c r="JG209" s="21"/>
      <c r="JH209" s="21"/>
      <c r="JI209" s="21"/>
      <c r="JJ209" s="21"/>
      <c r="JK209" s="21"/>
      <c r="JL209" s="21"/>
      <c r="JM209" s="21"/>
      <c r="JN209" s="21"/>
      <c r="JO209" s="21"/>
      <c r="JP209" s="21"/>
      <c r="JQ209" s="21"/>
      <c r="JR209" s="21"/>
      <c r="JS209" s="21"/>
      <c r="JT209" s="21"/>
      <c r="JU209" s="21"/>
      <c r="JV209" s="21"/>
      <c r="JW209" s="21"/>
      <c r="JX209" s="21"/>
      <c r="JY209" s="21"/>
      <c r="JZ209" s="21"/>
      <c r="KA209" s="21"/>
      <c r="KB209" s="21"/>
      <c r="KC209" s="21"/>
      <c r="KD209" s="21"/>
      <c r="KE209" s="21"/>
      <c r="KF209" s="21"/>
      <c r="KG209" s="21"/>
      <c r="KH209" s="21"/>
      <c r="KI209" s="21"/>
      <c r="KJ209" s="21"/>
      <c r="KK209" s="21"/>
      <c r="KL209" s="21"/>
      <c r="KM209" s="21"/>
      <c r="KN209" s="21"/>
      <c r="KO209" s="21"/>
      <c r="KP209" s="21"/>
      <c r="KQ209" s="21"/>
      <c r="KR209" s="21"/>
      <c r="KS209" s="21"/>
      <c r="KT209" s="21"/>
      <c r="KU209" s="21"/>
      <c r="KV209" s="21"/>
      <c r="KW209" s="21"/>
      <c r="KX209" s="21"/>
      <c r="KY209" s="21"/>
      <c r="KZ209" s="21"/>
      <c r="LA209" s="21"/>
      <c r="LB209" s="21"/>
      <c r="LC209" s="21"/>
      <c r="LD209" s="21"/>
      <c r="LE209" s="21"/>
      <c r="LF209" s="21"/>
      <c r="LG209" s="21"/>
      <c r="LH209" s="21"/>
      <c r="LI209" s="21"/>
      <c r="LJ209" s="21"/>
      <c r="LK209" s="21"/>
      <c r="LL209" s="21"/>
      <c r="LM209" s="21"/>
      <c r="LN209" s="21"/>
      <c r="LO209" s="21"/>
      <c r="LP209" s="21"/>
      <c r="LQ209" s="21"/>
      <c r="LR209" s="21"/>
      <c r="LS209" s="21"/>
      <c r="LT209" s="21"/>
      <c r="LU209" s="21"/>
      <c r="LV209" s="21"/>
      <c r="LW209" s="21"/>
      <c r="LX209" s="21"/>
      <c r="LY209" s="21"/>
      <c r="LZ209" s="21"/>
      <c r="MA209" s="21"/>
      <c r="MB209" s="21"/>
      <c r="MC209" s="21"/>
      <c r="MD209" s="21"/>
      <c r="ME209" s="21"/>
      <c r="MF209" s="21"/>
      <c r="MG209" s="21"/>
      <c r="MH209" s="21"/>
      <c r="MI209" s="21"/>
      <c r="MJ209" s="21"/>
      <c r="MK209" s="21"/>
      <c r="ML209" s="21"/>
      <c r="MM209" s="21"/>
      <c r="MN209" s="21"/>
      <c r="MO209" s="21"/>
      <c r="MP209" s="21"/>
      <c r="MQ209" s="21"/>
      <c r="MR209" s="21"/>
      <c r="MS209" s="21"/>
      <c r="MT209" s="21"/>
      <c r="MU209" s="21"/>
      <c r="MV209" s="21"/>
      <c r="MW209" s="21"/>
      <c r="MX209" s="21"/>
      <c r="MY209" s="21"/>
      <c r="MZ209" s="21"/>
      <c r="NA209" s="21"/>
      <c r="NB209" s="21"/>
      <c r="NC209" s="21"/>
      <c r="ND209" s="21"/>
      <c r="NE209" s="21"/>
      <c r="NF209" s="21"/>
      <c r="NG209" s="21"/>
      <c r="NH209" s="21"/>
      <c r="NI209" s="21"/>
      <c r="NJ209" s="21"/>
      <c r="NK209" s="21"/>
      <c r="NL209" s="21"/>
      <c r="NM209" s="21"/>
      <c r="NN209" s="21"/>
      <c r="NO209" s="21"/>
      <c r="NP209" s="21"/>
      <c r="NQ209" s="21"/>
      <c r="NR209" s="21"/>
      <c r="NS209" s="21"/>
      <c r="NT209" s="21"/>
      <c r="NU209" s="21"/>
      <c r="NV209" s="21"/>
      <c r="NW209" s="21"/>
      <c r="NX209" s="21"/>
      <c r="NY209" s="21"/>
      <c r="NZ209" s="21"/>
      <c r="OA209" s="21"/>
      <c r="OB209" s="21"/>
      <c r="OC209" s="21"/>
      <c r="OD209" s="21"/>
      <c r="OE209" s="21"/>
      <c r="OF209" s="21"/>
      <c r="OG209" s="21"/>
      <c r="OH209" s="21"/>
      <c r="OI209" s="21"/>
      <c r="OJ209" s="21"/>
      <c r="OK209" s="21"/>
      <c r="OL209" s="21"/>
      <c r="OM209" s="21"/>
      <c r="ON209" s="21"/>
      <c r="OO209" s="21"/>
      <c r="OP209" s="21"/>
      <c r="OQ209" s="21"/>
      <c r="OR209" s="21"/>
      <c r="OS209" s="21"/>
      <c r="OT209" s="21"/>
      <c r="OU209" s="21"/>
      <c r="OV209" s="21"/>
      <c r="OW209" s="21"/>
      <c r="OX209" s="21"/>
      <c r="OY209" s="21"/>
      <c r="OZ209" s="21"/>
      <c r="PA209" s="21"/>
      <c r="PB209" s="21"/>
      <c r="PC209" s="21"/>
      <c r="PD209" s="21"/>
      <c r="PE209" s="21"/>
      <c r="PF209" s="21"/>
      <c r="PG209" s="21"/>
      <c r="PH209" s="21"/>
      <c r="PI209" s="21"/>
      <c r="PJ209" s="21"/>
      <c r="PK209" s="21"/>
      <c r="PL209" s="21"/>
      <c r="PM209" s="21"/>
      <c r="PN209" s="21"/>
      <c r="PO209" s="21"/>
      <c r="PP209" s="21"/>
      <c r="PQ209" s="21"/>
      <c r="PR209" s="21"/>
      <c r="PS209" s="21"/>
      <c r="PT209" s="21"/>
      <c r="PU209" s="21"/>
      <c r="PV209" s="21"/>
      <c r="PW209" s="21"/>
      <c r="PX209" s="21"/>
      <c r="PY209" s="21"/>
      <c r="PZ209" s="21"/>
      <c r="QA209" s="21"/>
      <c r="QB209" s="21"/>
      <c r="QC209" s="21"/>
      <c r="QD209" s="21"/>
      <c r="QE209" s="21"/>
      <c r="QF209" s="21"/>
      <c r="QG209" s="21"/>
      <c r="QH209" s="21"/>
      <c r="QI209" s="21"/>
      <c r="QJ209" s="21"/>
      <c r="QK209" s="21"/>
      <c r="QL209" s="21"/>
      <c r="QM209" s="21"/>
      <c r="QN209" s="21"/>
      <c r="QO209" s="21"/>
      <c r="QP209" s="21"/>
      <c r="QQ209" s="21"/>
      <c r="QR209" s="21"/>
      <c r="QS209" s="21"/>
      <c r="QT209" s="21"/>
      <c r="QU209" s="21"/>
      <c r="QV209" s="21"/>
      <c r="QW209" s="21"/>
      <c r="QX209" s="21"/>
      <c r="QY209" s="21"/>
      <c r="QZ209" s="21"/>
      <c r="RA209" s="21"/>
      <c r="RB209" s="21"/>
      <c r="RC209" s="21"/>
      <c r="RD209" s="21"/>
      <c r="RE209" s="21"/>
      <c r="RF209" s="21"/>
      <c r="RG209" s="21"/>
      <c r="RH209" s="21"/>
      <c r="RI209" s="21"/>
      <c r="RJ209" s="21"/>
      <c r="RK209" s="21"/>
      <c r="RL209" s="21"/>
      <c r="RM209" s="21"/>
      <c r="RN209" s="21"/>
      <c r="RO209" s="21"/>
      <c r="RP209" s="21"/>
      <c r="RQ209" s="21"/>
      <c r="RR209" s="21"/>
      <c r="RS209" s="21"/>
      <c r="RT209" s="21"/>
      <c r="RU209" s="21"/>
      <c r="RV209" s="21"/>
      <c r="RW209" s="21"/>
      <c r="RX209" s="21"/>
      <c r="RY209" s="21"/>
      <c r="RZ209" s="21"/>
      <c r="SA209" s="21"/>
      <c r="SB209" s="21"/>
      <c r="SC209" s="21"/>
      <c r="SD209" s="21"/>
      <c r="SE209" s="21"/>
      <c r="SF209" s="21"/>
      <c r="SG209" s="21"/>
      <c r="SH209" s="21"/>
      <c r="SI209" s="21"/>
      <c r="SJ209" s="21"/>
      <c r="SK209" s="21"/>
      <c r="SL209" s="21"/>
      <c r="SM209" s="21"/>
      <c r="SN209" s="21"/>
    </row>
    <row r="210" spans="1:508" s="20" customFormat="1" ht="254.25" hidden="1" customHeight="1" x14ac:dyDescent="0.25">
      <c r="A210" s="85" t="s">
        <v>437</v>
      </c>
      <c r="B210" s="85">
        <v>3221</v>
      </c>
      <c r="C210" s="85" t="s">
        <v>53</v>
      </c>
      <c r="D210" s="79" t="s">
        <v>561</v>
      </c>
      <c r="E210" s="203"/>
      <c r="F210" s="83"/>
      <c r="G210" s="83"/>
      <c r="H210" s="203"/>
      <c r="I210" s="203"/>
      <c r="J210" s="203"/>
      <c r="K210" s="196" t="e">
        <f t="shared" si="59"/>
        <v>#DIV/0!</v>
      </c>
      <c r="L210" s="203">
        <f t="shared" si="70"/>
        <v>0</v>
      </c>
      <c r="M210" s="83"/>
      <c r="N210" s="83"/>
      <c r="O210" s="83"/>
      <c r="P210" s="83"/>
      <c r="Q210" s="83"/>
      <c r="R210" s="216">
        <f t="shared" si="71"/>
        <v>0</v>
      </c>
      <c r="S210" s="216"/>
      <c r="T210" s="216"/>
      <c r="U210" s="216"/>
      <c r="V210" s="216"/>
      <c r="W210" s="216"/>
      <c r="X210" s="168" t="e">
        <f t="shared" si="62"/>
        <v>#DIV/0!</v>
      </c>
      <c r="Y210" s="216">
        <f t="shared" si="56"/>
        <v>0</v>
      </c>
      <c r="Z210" s="23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  <c r="IW210" s="21"/>
      <c r="IX210" s="21"/>
      <c r="IY210" s="21"/>
      <c r="IZ210" s="21"/>
      <c r="JA210" s="21"/>
      <c r="JB210" s="21"/>
      <c r="JC210" s="21"/>
      <c r="JD210" s="21"/>
      <c r="JE210" s="21"/>
      <c r="JF210" s="21"/>
      <c r="JG210" s="21"/>
      <c r="JH210" s="21"/>
      <c r="JI210" s="21"/>
      <c r="JJ210" s="21"/>
      <c r="JK210" s="21"/>
      <c r="JL210" s="21"/>
      <c r="JM210" s="21"/>
      <c r="JN210" s="21"/>
      <c r="JO210" s="21"/>
      <c r="JP210" s="21"/>
      <c r="JQ210" s="21"/>
      <c r="JR210" s="21"/>
      <c r="JS210" s="21"/>
      <c r="JT210" s="21"/>
      <c r="JU210" s="21"/>
      <c r="JV210" s="21"/>
      <c r="JW210" s="21"/>
      <c r="JX210" s="21"/>
      <c r="JY210" s="21"/>
      <c r="JZ210" s="21"/>
      <c r="KA210" s="21"/>
      <c r="KB210" s="21"/>
      <c r="KC210" s="21"/>
      <c r="KD210" s="21"/>
      <c r="KE210" s="21"/>
      <c r="KF210" s="21"/>
      <c r="KG210" s="21"/>
      <c r="KH210" s="21"/>
      <c r="KI210" s="21"/>
      <c r="KJ210" s="21"/>
      <c r="KK210" s="21"/>
      <c r="KL210" s="21"/>
      <c r="KM210" s="21"/>
      <c r="KN210" s="21"/>
      <c r="KO210" s="21"/>
      <c r="KP210" s="21"/>
      <c r="KQ210" s="21"/>
      <c r="KR210" s="21"/>
      <c r="KS210" s="21"/>
      <c r="KT210" s="21"/>
      <c r="KU210" s="21"/>
      <c r="KV210" s="21"/>
      <c r="KW210" s="21"/>
      <c r="KX210" s="21"/>
      <c r="KY210" s="21"/>
      <c r="KZ210" s="21"/>
      <c r="LA210" s="21"/>
      <c r="LB210" s="21"/>
      <c r="LC210" s="21"/>
      <c r="LD210" s="21"/>
      <c r="LE210" s="21"/>
      <c r="LF210" s="21"/>
      <c r="LG210" s="21"/>
      <c r="LH210" s="21"/>
      <c r="LI210" s="21"/>
      <c r="LJ210" s="21"/>
      <c r="LK210" s="21"/>
      <c r="LL210" s="21"/>
      <c r="LM210" s="21"/>
      <c r="LN210" s="21"/>
      <c r="LO210" s="21"/>
      <c r="LP210" s="21"/>
      <c r="LQ210" s="21"/>
      <c r="LR210" s="21"/>
      <c r="LS210" s="21"/>
      <c r="LT210" s="21"/>
      <c r="LU210" s="21"/>
      <c r="LV210" s="21"/>
      <c r="LW210" s="21"/>
      <c r="LX210" s="21"/>
      <c r="LY210" s="21"/>
      <c r="LZ210" s="21"/>
      <c r="MA210" s="21"/>
      <c r="MB210" s="21"/>
      <c r="MC210" s="21"/>
      <c r="MD210" s="21"/>
      <c r="ME210" s="21"/>
      <c r="MF210" s="21"/>
      <c r="MG210" s="21"/>
      <c r="MH210" s="21"/>
      <c r="MI210" s="21"/>
      <c r="MJ210" s="21"/>
      <c r="MK210" s="21"/>
      <c r="ML210" s="21"/>
      <c r="MM210" s="21"/>
      <c r="MN210" s="21"/>
      <c r="MO210" s="21"/>
      <c r="MP210" s="21"/>
      <c r="MQ210" s="21"/>
      <c r="MR210" s="21"/>
      <c r="MS210" s="21"/>
      <c r="MT210" s="21"/>
      <c r="MU210" s="21"/>
      <c r="MV210" s="21"/>
      <c r="MW210" s="21"/>
      <c r="MX210" s="21"/>
      <c r="MY210" s="21"/>
      <c r="MZ210" s="21"/>
      <c r="NA210" s="21"/>
      <c r="NB210" s="21"/>
      <c r="NC210" s="21"/>
      <c r="ND210" s="21"/>
      <c r="NE210" s="21"/>
      <c r="NF210" s="21"/>
      <c r="NG210" s="21"/>
      <c r="NH210" s="21"/>
      <c r="NI210" s="21"/>
      <c r="NJ210" s="21"/>
      <c r="NK210" s="21"/>
      <c r="NL210" s="21"/>
      <c r="NM210" s="21"/>
      <c r="NN210" s="21"/>
      <c r="NO210" s="21"/>
      <c r="NP210" s="21"/>
      <c r="NQ210" s="21"/>
      <c r="NR210" s="21"/>
      <c r="NS210" s="21"/>
      <c r="NT210" s="21"/>
      <c r="NU210" s="21"/>
      <c r="NV210" s="21"/>
      <c r="NW210" s="21"/>
      <c r="NX210" s="21"/>
      <c r="NY210" s="21"/>
      <c r="NZ210" s="21"/>
      <c r="OA210" s="21"/>
      <c r="OB210" s="21"/>
      <c r="OC210" s="21"/>
      <c r="OD210" s="21"/>
      <c r="OE210" s="21"/>
      <c r="OF210" s="21"/>
      <c r="OG210" s="21"/>
      <c r="OH210" s="21"/>
      <c r="OI210" s="21"/>
      <c r="OJ210" s="21"/>
      <c r="OK210" s="21"/>
      <c r="OL210" s="21"/>
      <c r="OM210" s="21"/>
      <c r="ON210" s="21"/>
      <c r="OO210" s="21"/>
      <c r="OP210" s="21"/>
      <c r="OQ210" s="21"/>
      <c r="OR210" s="21"/>
      <c r="OS210" s="21"/>
      <c r="OT210" s="21"/>
      <c r="OU210" s="21"/>
      <c r="OV210" s="21"/>
      <c r="OW210" s="21"/>
      <c r="OX210" s="21"/>
      <c r="OY210" s="21"/>
      <c r="OZ210" s="21"/>
      <c r="PA210" s="21"/>
      <c r="PB210" s="21"/>
      <c r="PC210" s="21"/>
      <c r="PD210" s="21"/>
      <c r="PE210" s="21"/>
      <c r="PF210" s="21"/>
      <c r="PG210" s="21"/>
      <c r="PH210" s="21"/>
      <c r="PI210" s="21"/>
      <c r="PJ210" s="21"/>
      <c r="PK210" s="21"/>
      <c r="PL210" s="21"/>
      <c r="PM210" s="21"/>
      <c r="PN210" s="21"/>
      <c r="PO210" s="21"/>
      <c r="PP210" s="21"/>
      <c r="PQ210" s="21"/>
      <c r="PR210" s="21"/>
      <c r="PS210" s="21"/>
      <c r="PT210" s="21"/>
      <c r="PU210" s="21"/>
      <c r="PV210" s="21"/>
      <c r="PW210" s="21"/>
      <c r="PX210" s="21"/>
      <c r="PY210" s="21"/>
      <c r="PZ210" s="21"/>
      <c r="QA210" s="21"/>
      <c r="QB210" s="21"/>
      <c r="QC210" s="21"/>
      <c r="QD210" s="21"/>
      <c r="QE210" s="21"/>
      <c r="QF210" s="21"/>
      <c r="QG210" s="21"/>
      <c r="QH210" s="21"/>
      <c r="QI210" s="21"/>
      <c r="QJ210" s="21"/>
      <c r="QK210" s="21"/>
      <c r="QL210" s="21"/>
      <c r="QM210" s="21"/>
      <c r="QN210" s="21"/>
      <c r="QO210" s="21"/>
      <c r="QP210" s="21"/>
      <c r="QQ210" s="21"/>
      <c r="QR210" s="21"/>
      <c r="QS210" s="21"/>
      <c r="QT210" s="21"/>
      <c r="QU210" s="21"/>
      <c r="QV210" s="21"/>
      <c r="QW210" s="21"/>
      <c r="QX210" s="21"/>
      <c r="QY210" s="21"/>
      <c r="QZ210" s="21"/>
      <c r="RA210" s="21"/>
      <c r="RB210" s="21"/>
      <c r="RC210" s="21"/>
      <c r="RD210" s="21"/>
      <c r="RE210" s="21"/>
      <c r="RF210" s="21"/>
      <c r="RG210" s="21"/>
      <c r="RH210" s="21"/>
      <c r="RI210" s="21"/>
      <c r="RJ210" s="21"/>
      <c r="RK210" s="21"/>
      <c r="RL210" s="21"/>
      <c r="RM210" s="21"/>
      <c r="RN210" s="21"/>
      <c r="RO210" s="21"/>
      <c r="RP210" s="21"/>
      <c r="RQ210" s="21"/>
      <c r="RR210" s="21"/>
      <c r="RS210" s="21"/>
      <c r="RT210" s="21"/>
      <c r="RU210" s="21"/>
      <c r="RV210" s="21"/>
      <c r="RW210" s="21"/>
      <c r="RX210" s="21"/>
      <c r="RY210" s="21"/>
      <c r="RZ210" s="21"/>
      <c r="SA210" s="21"/>
      <c r="SB210" s="21"/>
      <c r="SC210" s="21"/>
      <c r="SD210" s="21"/>
      <c r="SE210" s="21"/>
      <c r="SF210" s="21"/>
      <c r="SG210" s="21"/>
      <c r="SH210" s="21"/>
      <c r="SI210" s="21"/>
      <c r="SJ210" s="21"/>
      <c r="SK210" s="21"/>
      <c r="SL210" s="21"/>
      <c r="SM210" s="21"/>
      <c r="SN210" s="21"/>
    </row>
    <row r="211" spans="1:508" s="22" customFormat="1" ht="306.75" hidden="1" customHeight="1" x14ac:dyDescent="0.25">
      <c r="A211" s="87"/>
      <c r="B211" s="87"/>
      <c r="C211" s="87"/>
      <c r="D211" s="123" t="s">
        <v>560</v>
      </c>
      <c r="E211" s="204"/>
      <c r="F211" s="84"/>
      <c r="G211" s="84"/>
      <c r="H211" s="204"/>
      <c r="I211" s="204"/>
      <c r="J211" s="204"/>
      <c r="K211" s="196" t="e">
        <f t="shared" ref="K211:K274" si="72">H211/E211*100</f>
        <v>#DIV/0!</v>
      </c>
      <c r="L211" s="204">
        <f t="shared" si="70"/>
        <v>0</v>
      </c>
      <c r="M211" s="84"/>
      <c r="N211" s="84"/>
      <c r="O211" s="84"/>
      <c r="P211" s="84"/>
      <c r="Q211" s="84"/>
      <c r="R211" s="218">
        <f t="shared" si="71"/>
        <v>0</v>
      </c>
      <c r="S211" s="218"/>
      <c r="T211" s="218"/>
      <c r="U211" s="218"/>
      <c r="V211" s="218"/>
      <c r="W211" s="218"/>
      <c r="X211" s="168" t="e">
        <f t="shared" ref="X211:X226" si="73">R211/L211*100</f>
        <v>#DIV/0!</v>
      </c>
      <c r="Y211" s="218">
        <f t="shared" ref="Y211:Y274" si="74">R211+H211</f>
        <v>0</v>
      </c>
      <c r="Z211" s="231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7"/>
      <c r="HM211" s="27"/>
      <c r="HN211" s="27"/>
      <c r="HO211" s="27"/>
      <c r="HP211" s="27"/>
      <c r="HQ211" s="27"/>
      <c r="HR211" s="27"/>
      <c r="HS211" s="27"/>
      <c r="HT211" s="27"/>
      <c r="HU211" s="27"/>
      <c r="HV211" s="27"/>
      <c r="HW211" s="27"/>
      <c r="HX211" s="27"/>
      <c r="HY211" s="27"/>
      <c r="HZ211" s="27"/>
      <c r="IA211" s="27"/>
      <c r="IB211" s="27"/>
      <c r="IC211" s="27"/>
      <c r="ID211" s="27"/>
      <c r="IE211" s="27"/>
      <c r="IF211" s="27"/>
      <c r="IG211" s="27"/>
      <c r="IH211" s="27"/>
      <c r="II211" s="27"/>
      <c r="IJ211" s="27"/>
      <c r="IK211" s="27"/>
      <c r="IL211" s="27"/>
      <c r="IM211" s="27"/>
      <c r="IN211" s="27"/>
      <c r="IO211" s="27"/>
      <c r="IP211" s="27"/>
      <c r="IQ211" s="27"/>
      <c r="IR211" s="27"/>
      <c r="IS211" s="27"/>
      <c r="IT211" s="27"/>
      <c r="IU211" s="27"/>
      <c r="IV211" s="27"/>
      <c r="IW211" s="27"/>
      <c r="IX211" s="27"/>
      <c r="IY211" s="27"/>
      <c r="IZ211" s="27"/>
      <c r="JA211" s="27"/>
      <c r="JB211" s="27"/>
      <c r="JC211" s="27"/>
      <c r="JD211" s="27"/>
      <c r="JE211" s="27"/>
      <c r="JF211" s="27"/>
      <c r="JG211" s="27"/>
      <c r="JH211" s="27"/>
      <c r="JI211" s="27"/>
      <c r="JJ211" s="27"/>
      <c r="JK211" s="27"/>
      <c r="JL211" s="27"/>
      <c r="JM211" s="27"/>
      <c r="JN211" s="27"/>
      <c r="JO211" s="27"/>
      <c r="JP211" s="27"/>
      <c r="JQ211" s="27"/>
      <c r="JR211" s="27"/>
      <c r="JS211" s="27"/>
      <c r="JT211" s="27"/>
      <c r="JU211" s="27"/>
      <c r="JV211" s="27"/>
      <c r="JW211" s="27"/>
      <c r="JX211" s="27"/>
      <c r="JY211" s="27"/>
      <c r="JZ211" s="27"/>
      <c r="KA211" s="27"/>
      <c r="KB211" s="27"/>
      <c r="KC211" s="27"/>
      <c r="KD211" s="27"/>
      <c r="KE211" s="27"/>
      <c r="KF211" s="27"/>
      <c r="KG211" s="27"/>
      <c r="KH211" s="27"/>
      <c r="KI211" s="27"/>
      <c r="KJ211" s="27"/>
      <c r="KK211" s="27"/>
      <c r="KL211" s="27"/>
      <c r="KM211" s="27"/>
      <c r="KN211" s="27"/>
      <c r="KO211" s="27"/>
      <c r="KP211" s="27"/>
      <c r="KQ211" s="27"/>
      <c r="KR211" s="27"/>
      <c r="KS211" s="27"/>
      <c r="KT211" s="27"/>
      <c r="KU211" s="27"/>
      <c r="KV211" s="27"/>
      <c r="KW211" s="27"/>
      <c r="KX211" s="27"/>
      <c r="KY211" s="27"/>
      <c r="KZ211" s="27"/>
      <c r="LA211" s="27"/>
      <c r="LB211" s="27"/>
      <c r="LC211" s="27"/>
      <c r="LD211" s="27"/>
      <c r="LE211" s="27"/>
      <c r="LF211" s="27"/>
      <c r="LG211" s="27"/>
      <c r="LH211" s="27"/>
      <c r="LI211" s="27"/>
      <c r="LJ211" s="27"/>
      <c r="LK211" s="27"/>
      <c r="LL211" s="27"/>
      <c r="LM211" s="27"/>
      <c r="LN211" s="27"/>
      <c r="LO211" s="27"/>
      <c r="LP211" s="27"/>
      <c r="LQ211" s="27"/>
      <c r="LR211" s="27"/>
      <c r="LS211" s="27"/>
      <c r="LT211" s="27"/>
      <c r="LU211" s="27"/>
      <c r="LV211" s="27"/>
      <c r="LW211" s="27"/>
      <c r="LX211" s="27"/>
      <c r="LY211" s="27"/>
      <c r="LZ211" s="27"/>
      <c r="MA211" s="27"/>
      <c r="MB211" s="27"/>
      <c r="MC211" s="27"/>
      <c r="MD211" s="27"/>
      <c r="ME211" s="27"/>
      <c r="MF211" s="27"/>
      <c r="MG211" s="27"/>
      <c r="MH211" s="27"/>
      <c r="MI211" s="27"/>
      <c r="MJ211" s="27"/>
      <c r="MK211" s="27"/>
      <c r="ML211" s="27"/>
      <c r="MM211" s="27"/>
      <c r="MN211" s="27"/>
      <c r="MO211" s="27"/>
      <c r="MP211" s="27"/>
      <c r="MQ211" s="27"/>
      <c r="MR211" s="27"/>
      <c r="MS211" s="27"/>
      <c r="MT211" s="27"/>
      <c r="MU211" s="27"/>
      <c r="MV211" s="27"/>
      <c r="MW211" s="27"/>
      <c r="MX211" s="27"/>
      <c r="MY211" s="27"/>
      <c r="MZ211" s="27"/>
      <c r="NA211" s="27"/>
      <c r="NB211" s="27"/>
      <c r="NC211" s="27"/>
      <c r="ND211" s="27"/>
      <c r="NE211" s="27"/>
      <c r="NF211" s="27"/>
      <c r="NG211" s="27"/>
      <c r="NH211" s="27"/>
      <c r="NI211" s="27"/>
      <c r="NJ211" s="27"/>
      <c r="NK211" s="27"/>
      <c r="NL211" s="27"/>
      <c r="NM211" s="27"/>
      <c r="NN211" s="27"/>
      <c r="NO211" s="27"/>
      <c r="NP211" s="27"/>
      <c r="NQ211" s="27"/>
      <c r="NR211" s="27"/>
      <c r="NS211" s="27"/>
      <c r="NT211" s="27"/>
      <c r="NU211" s="27"/>
      <c r="NV211" s="27"/>
      <c r="NW211" s="27"/>
      <c r="NX211" s="27"/>
      <c r="NY211" s="27"/>
      <c r="NZ211" s="27"/>
      <c r="OA211" s="27"/>
      <c r="OB211" s="27"/>
      <c r="OC211" s="27"/>
      <c r="OD211" s="27"/>
      <c r="OE211" s="27"/>
      <c r="OF211" s="27"/>
      <c r="OG211" s="27"/>
      <c r="OH211" s="27"/>
      <c r="OI211" s="27"/>
      <c r="OJ211" s="27"/>
      <c r="OK211" s="27"/>
      <c r="OL211" s="27"/>
      <c r="OM211" s="27"/>
      <c r="ON211" s="27"/>
      <c r="OO211" s="27"/>
      <c r="OP211" s="27"/>
      <c r="OQ211" s="27"/>
      <c r="OR211" s="27"/>
      <c r="OS211" s="27"/>
      <c r="OT211" s="27"/>
      <c r="OU211" s="27"/>
      <c r="OV211" s="27"/>
      <c r="OW211" s="27"/>
      <c r="OX211" s="27"/>
      <c r="OY211" s="27"/>
      <c r="OZ211" s="27"/>
      <c r="PA211" s="27"/>
      <c r="PB211" s="27"/>
      <c r="PC211" s="27"/>
      <c r="PD211" s="27"/>
      <c r="PE211" s="27"/>
      <c r="PF211" s="27"/>
      <c r="PG211" s="27"/>
      <c r="PH211" s="27"/>
      <c r="PI211" s="27"/>
      <c r="PJ211" s="27"/>
      <c r="PK211" s="27"/>
      <c r="PL211" s="27"/>
      <c r="PM211" s="27"/>
      <c r="PN211" s="27"/>
      <c r="PO211" s="27"/>
      <c r="PP211" s="27"/>
      <c r="PQ211" s="27"/>
      <c r="PR211" s="27"/>
      <c r="PS211" s="27"/>
      <c r="PT211" s="27"/>
      <c r="PU211" s="27"/>
      <c r="PV211" s="27"/>
      <c r="PW211" s="27"/>
      <c r="PX211" s="27"/>
      <c r="PY211" s="27"/>
      <c r="PZ211" s="27"/>
      <c r="QA211" s="27"/>
      <c r="QB211" s="27"/>
      <c r="QC211" s="27"/>
      <c r="QD211" s="27"/>
      <c r="QE211" s="27"/>
      <c r="QF211" s="27"/>
      <c r="QG211" s="27"/>
      <c r="QH211" s="27"/>
      <c r="QI211" s="27"/>
      <c r="QJ211" s="27"/>
      <c r="QK211" s="27"/>
      <c r="QL211" s="27"/>
      <c r="QM211" s="27"/>
      <c r="QN211" s="27"/>
      <c r="QO211" s="27"/>
      <c r="QP211" s="27"/>
      <c r="QQ211" s="27"/>
      <c r="QR211" s="27"/>
      <c r="QS211" s="27"/>
      <c r="QT211" s="27"/>
      <c r="QU211" s="27"/>
      <c r="QV211" s="27"/>
      <c r="QW211" s="27"/>
      <c r="QX211" s="27"/>
      <c r="QY211" s="27"/>
      <c r="QZ211" s="27"/>
      <c r="RA211" s="27"/>
      <c r="RB211" s="27"/>
      <c r="RC211" s="27"/>
      <c r="RD211" s="27"/>
      <c r="RE211" s="27"/>
      <c r="RF211" s="27"/>
      <c r="RG211" s="27"/>
      <c r="RH211" s="27"/>
      <c r="RI211" s="27"/>
      <c r="RJ211" s="27"/>
      <c r="RK211" s="27"/>
      <c r="RL211" s="27"/>
      <c r="RM211" s="27"/>
      <c r="RN211" s="27"/>
      <c r="RO211" s="27"/>
      <c r="RP211" s="27"/>
      <c r="RQ211" s="27"/>
      <c r="RR211" s="27"/>
      <c r="RS211" s="27"/>
      <c r="RT211" s="27"/>
      <c r="RU211" s="27"/>
      <c r="RV211" s="27"/>
      <c r="RW211" s="27"/>
      <c r="RX211" s="27"/>
      <c r="RY211" s="27"/>
      <c r="RZ211" s="27"/>
      <c r="SA211" s="27"/>
      <c r="SB211" s="27"/>
      <c r="SC211" s="27"/>
      <c r="SD211" s="27"/>
      <c r="SE211" s="27"/>
      <c r="SF211" s="27"/>
      <c r="SG211" s="27"/>
      <c r="SH211" s="27"/>
      <c r="SI211" s="27"/>
      <c r="SJ211" s="27"/>
      <c r="SK211" s="27"/>
      <c r="SL211" s="27"/>
      <c r="SM211" s="27"/>
      <c r="SN211" s="27"/>
    </row>
    <row r="212" spans="1:508" s="20" customFormat="1" ht="324.75" hidden="1" customHeight="1" x14ac:dyDescent="0.25">
      <c r="A212" s="85" t="s">
        <v>550</v>
      </c>
      <c r="B212" s="85">
        <v>3222</v>
      </c>
      <c r="C212" s="85" t="s">
        <v>53</v>
      </c>
      <c r="D212" s="79" t="s">
        <v>582</v>
      </c>
      <c r="E212" s="203"/>
      <c r="F212" s="83"/>
      <c r="G212" s="83"/>
      <c r="H212" s="203"/>
      <c r="I212" s="203"/>
      <c r="J212" s="203"/>
      <c r="K212" s="196" t="e">
        <f t="shared" si="72"/>
        <v>#DIV/0!</v>
      </c>
      <c r="L212" s="203">
        <f t="shared" si="70"/>
        <v>0</v>
      </c>
      <c r="M212" s="83"/>
      <c r="N212" s="83"/>
      <c r="O212" s="83"/>
      <c r="P212" s="83"/>
      <c r="Q212" s="83"/>
      <c r="R212" s="216">
        <f t="shared" si="71"/>
        <v>0</v>
      </c>
      <c r="S212" s="216"/>
      <c r="T212" s="216"/>
      <c r="U212" s="216"/>
      <c r="V212" s="216"/>
      <c r="W212" s="216"/>
      <c r="X212" s="168" t="e">
        <f t="shared" si="73"/>
        <v>#DIV/0!</v>
      </c>
      <c r="Y212" s="216">
        <f t="shared" si="74"/>
        <v>0</v>
      </c>
      <c r="Z212" s="23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  <c r="IW212" s="21"/>
      <c r="IX212" s="21"/>
      <c r="IY212" s="21"/>
      <c r="IZ212" s="21"/>
      <c r="JA212" s="21"/>
      <c r="JB212" s="21"/>
      <c r="JC212" s="21"/>
      <c r="JD212" s="21"/>
      <c r="JE212" s="21"/>
      <c r="JF212" s="21"/>
      <c r="JG212" s="21"/>
      <c r="JH212" s="21"/>
      <c r="JI212" s="21"/>
      <c r="JJ212" s="21"/>
      <c r="JK212" s="21"/>
      <c r="JL212" s="21"/>
      <c r="JM212" s="21"/>
      <c r="JN212" s="21"/>
      <c r="JO212" s="21"/>
      <c r="JP212" s="21"/>
      <c r="JQ212" s="21"/>
      <c r="JR212" s="21"/>
      <c r="JS212" s="21"/>
      <c r="JT212" s="21"/>
      <c r="JU212" s="21"/>
      <c r="JV212" s="21"/>
      <c r="JW212" s="21"/>
      <c r="JX212" s="21"/>
      <c r="JY212" s="21"/>
      <c r="JZ212" s="21"/>
      <c r="KA212" s="21"/>
      <c r="KB212" s="21"/>
      <c r="KC212" s="21"/>
      <c r="KD212" s="21"/>
      <c r="KE212" s="21"/>
      <c r="KF212" s="21"/>
      <c r="KG212" s="21"/>
      <c r="KH212" s="21"/>
      <c r="KI212" s="21"/>
      <c r="KJ212" s="21"/>
      <c r="KK212" s="21"/>
      <c r="KL212" s="21"/>
      <c r="KM212" s="21"/>
      <c r="KN212" s="21"/>
      <c r="KO212" s="21"/>
      <c r="KP212" s="21"/>
      <c r="KQ212" s="21"/>
      <c r="KR212" s="21"/>
      <c r="KS212" s="21"/>
      <c r="KT212" s="21"/>
      <c r="KU212" s="21"/>
      <c r="KV212" s="21"/>
      <c r="KW212" s="21"/>
      <c r="KX212" s="21"/>
      <c r="KY212" s="21"/>
      <c r="KZ212" s="21"/>
      <c r="LA212" s="21"/>
      <c r="LB212" s="21"/>
      <c r="LC212" s="21"/>
      <c r="LD212" s="21"/>
      <c r="LE212" s="21"/>
      <c r="LF212" s="21"/>
      <c r="LG212" s="21"/>
      <c r="LH212" s="21"/>
      <c r="LI212" s="21"/>
      <c r="LJ212" s="21"/>
      <c r="LK212" s="21"/>
      <c r="LL212" s="21"/>
      <c r="LM212" s="21"/>
      <c r="LN212" s="21"/>
      <c r="LO212" s="21"/>
      <c r="LP212" s="21"/>
      <c r="LQ212" s="21"/>
      <c r="LR212" s="21"/>
      <c r="LS212" s="21"/>
      <c r="LT212" s="21"/>
      <c r="LU212" s="21"/>
      <c r="LV212" s="21"/>
      <c r="LW212" s="21"/>
      <c r="LX212" s="21"/>
      <c r="LY212" s="21"/>
      <c r="LZ212" s="21"/>
      <c r="MA212" s="21"/>
      <c r="MB212" s="21"/>
      <c r="MC212" s="21"/>
      <c r="MD212" s="21"/>
      <c r="ME212" s="21"/>
      <c r="MF212" s="21"/>
      <c r="MG212" s="21"/>
      <c r="MH212" s="21"/>
      <c r="MI212" s="21"/>
      <c r="MJ212" s="21"/>
      <c r="MK212" s="21"/>
      <c r="ML212" s="21"/>
      <c r="MM212" s="21"/>
      <c r="MN212" s="21"/>
      <c r="MO212" s="21"/>
      <c r="MP212" s="21"/>
      <c r="MQ212" s="21"/>
      <c r="MR212" s="21"/>
      <c r="MS212" s="21"/>
      <c r="MT212" s="21"/>
      <c r="MU212" s="21"/>
      <c r="MV212" s="21"/>
      <c r="MW212" s="21"/>
      <c r="MX212" s="21"/>
      <c r="MY212" s="21"/>
      <c r="MZ212" s="21"/>
      <c r="NA212" s="21"/>
      <c r="NB212" s="21"/>
      <c r="NC212" s="21"/>
      <c r="ND212" s="21"/>
      <c r="NE212" s="21"/>
      <c r="NF212" s="21"/>
      <c r="NG212" s="21"/>
      <c r="NH212" s="21"/>
      <c r="NI212" s="21"/>
      <c r="NJ212" s="21"/>
      <c r="NK212" s="21"/>
      <c r="NL212" s="21"/>
      <c r="NM212" s="21"/>
      <c r="NN212" s="21"/>
      <c r="NO212" s="21"/>
      <c r="NP212" s="21"/>
      <c r="NQ212" s="21"/>
      <c r="NR212" s="21"/>
      <c r="NS212" s="21"/>
      <c r="NT212" s="21"/>
      <c r="NU212" s="21"/>
      <c r="NV212" s="21"/>
      <c r="NW212" s="21"/>
      <c r="NX212" s="21"/>
      <c r="NY212" s="21"/>
      <c r="NZ212" s="21"/>
      <c r="OA212" s="21"/>
      <c r="OB212" s="21"/>
      <c r="OC212" s="21"/>
      <c r="OD212" s="21"/>
      <c r="OE212" s="21"/>
      <c r="OF212" s="21"/>
      <c r="OG212" s="21"/>
      <c r="OH212" s="21"/>
      <c r="OI212" s="21"/>
      <c r="OJ212" s="21"/>
      <c r="OK212" s="21"/>
      <c r="OL212" s="21"/>
      <c r="OM212" s="21"/>
      <c r="ON212" s="21"/>
      <c r="OO212" s="21"/>
      <c r="OP212" s="21"/>
      <c r="OQ212" s="21"/>
      <c r="OR212" s="21"/>
      <c r="OS212" s="21"/>
      <c r="OT212" s="21"/>
      <c r="OU212" s="21"/>
      <c r="OV212" s="21"/>
      <c r="OW212" s="21"/>
      <c r="OX212" s="21"/>
      <c r="OY212" s="21"/>
      <c r="OZ212" s="21"/>
      <c r="PA212" s="21"/>
      <c r="PB212" s="21"/>
      <c r="PC212" s="21"/>
      <c r="PD212" s="21"/>
      <c r="PE212" s="21"/>
      <c r="PF212" s="21"/>
      <c r="PG212" s="21"/>
      <c r="PH212" s="21"/>
      <c r="PI212" s="21"/>
      <c r="PJ212" s="21"/>
      <c r="PK212" s="21"/>
      <c r="PL212" s="21"/>
      <c r="PM212" s="21"/>
      <c r="PN212" s="21"/>
      <c r="PO212" s="21"/>
      <c r="PP212" s="21"/>
      <c r="PQ212" s="21"/>
      <c r="PR212" s="21"/>
      <c r="PS212" s="21"/>
      <c r="PT212" s="21"/>
      <c r="PU212" s="21"/>
      <c r="PV212" s="21"/>
      <c r="PW212" s="21"/>
      <c r="PX212" s="21"/>
      <c r="PY212" s="21"/>
      <c r="PZ212" s="21"/>
      <c r="QA212" s="21"/>
      <c r="QB212" s="21"/>
      <c r="QC212" s="21"/>
      <c r="QD212" s="21"/>
      <c r="QE212" s="21"/>
      <c r="QF212" s="21"/>
      <c r="QG212" s="21"/>
      <c r="QH212" s="21"/>
      <c r="QI212" s="21"/>
      <c r="QJ212" s="21"/>
      <c r="QK212" s="21"/>
      <c r="QL212" s="21"/>
      <c r="QM212" s="21"/>
      <c r="QN212" s="21"/>
      <c r="QO212" s="21"/>
      <c r="QP212" s="21"/>
      <c r="QQ212" s="21"/>
      <c r="QR212" s="21"/>
      <c r="QS212" s="21"/>
      <c r="QT212" s="21"/>
      <c r="QU212" s="21"/>
      <c r="QV212" s="21"/>
      <c r="QW212" s="21"/>
      <c r="QX212" s="21"/>
      <c r="QY212" s="21"/>
      <c r="QZ212" s="21"/>
      <c r="RA212" s="21"/>
      <c r="RB212" s="21"/>
      <c r="RC212" s="21"/>
      <c r="RD212" s="21"/>
      <c r="RE212" s="21"/>
      <c r="RF212" s="21"/>
      <c r="RG212" s="21"/>
      <c r="RH212" s="21"/>
      <c r="RI212" s="21"/>
      <c r="RJ212" s="21"/>
      <c r="RK212" s="21"/>
      <c r="RL212" s="21"/>
      <c r="RM212" s="21"/>
      <c r="RN212" s="21"/>
      <c r="RO212" s="21"/>
      <c r="RP212" s="21"/>
      <c r="RQ212" s="21"/>
      <c r="RR212" s="21"/>
      <c r="RS212" s="21"/>
      <c r="RT212" s="21"/>
      <c r="RU212" s="21"/>
      <c r="RV212" s="21"/>
      <c r="RW212" s="21"/>
      <c r="RX212" s="21"/>
      <c r="RY212" s="21"/>
      <c r="RZ212" s="21"/>
      <c r="SA212" s="21"/>
      <c r="SB212" s="21"/>
      <c r="SC212" s="21"/>
      <c r="SD212" s="21"/>
      <c r="SE212" s="21"/>
      <c r="SF212" s="21"/>
      <c r="SG212" s="21"/>
      <c r="SH212" s="21"/>
      <c r="SI212" s="21"/>
      <c r="SJ212" s="21"/>
      <c r="SK212" s="21"/>
      <c r="SL212" s="21"/>
      <c r="SM212" s="21"/>
      <c r="SN212" s="21"/>
    </row>
    <row r="213" spans="1:508" s="22" customFormat="1" ht="355.5" hidden="1" customHeight="1" x14ac:dyDescent="0.25">
      <c r="A213" s="87"/>
      <c r="B213" s="87"/>
      <c r="C213" s="87"/>
      <c r="D213" s="123" t="s">
        <v>576</v>
      </c>
      <c r="E213" s="204"/>
      <c r="F213" s="84"/>
      <c r="G213" s="84"/>
      <c r="H213" s="204"/>
      <c r="I213" s="204"/>
      <c r="J213" s="204"/>
      <c r="K213" s="196" t="e">
        <f t="shared" si="72"/>
        <v>#DIV/0!</v>
      </c>
      <c r="L213" s="204">
        <f t="shared" si="70"/>
        <v>0</v>
      </c>
      <c r="M213" s="84"/>
      <c r="N213" s="84"/>
      <c r="O213" s="84"/>
      <c r="P213" s="84"/>
      <c r="Q213" s="84"/>
      <c r="R213" s="218">
        <f t="shared" si="71"/>
        <v>0</v>
      </c>
      <c r="S213" s="218"/>
      <c r="T213" s="218"/>
      <c r="U213" s="218"/>
      <c r="V213" s="218"/>
      <c r="W213" s="218"/>
      <c r="X213" s="168" t="e">
        <f t="shared" si="73"/>
        <v>#DIV/0!</v>
      </c>
      <c r="Y213" s="218">
        <f t="shared" si="74"/>
        <v>0</v>
      </c>
      <c r="Z213" s="231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  <c r="IT213" s="27"/>
      <c r="IU213" s="27"/>
      <c r="IV213" s="27"/>
      <c r="IW213" s="27"/>
      <c r="IX213" s="27"/>
      <c r="IY213" s="27"/>
      <c r="IZ213" s="27"/>
      <c r="JA213" s="27"/>
      <c r="JB213" s="27"/>
      <c r="JC213" s="27"/>
      <c r="JD213" s="27"/>
      <c r="JE213" s="27"/>
      <c r="JF213" s="27"/>
      <c r="JG213" s="27"/>
      <c r="JH213" s="27"/>
      <c r="JI213" s="27"/>
      <c r="JJ213" s="27"/>
      <c r="JK213" s="27"/>
      <c r="JL213" s="27"/>
      <c r="JM213" s="27"/>
      <c r="JN213" s="27"/>
      <c r="JO213" s="27"/>
      <c r="JP213" s="27"/>
      <c r="JQ213" s="27"/>
      <c r="JR213" s="27"/>
      <c r="JS213" s="27"/>
      <c r="JT213" s="27"/>
      <c r="JU213" s="27"/>
      <c r="JV213" s="27"/>
      <c r="JW213" s="27"/>
      <c r="JX213" s="27"/>
      <c r="JY213" s="27"/>
      <c r="JZ213" s="27"/>
      <c r="KA213" s="27"/>
      <c r="KB213" s="27"/>
      <c r="KC213" s="27"/>
      <c r="KD213" s="27"/>
      <c r="KE213" s="27"/>
      <c r="KF213" s="27"/>
      <c r="KG213" s="27"/>
      <c r="KH213" s="27"/>
      <c r="KI213" s="27"/>
      <c r="KJ213" s="27"/>
      <c r="KK213" s="27"/>
      <c r="KL213" s="27"/>
      <c r="KM213" s="27"/>
      <c r="KN213" s="27"/>
      <c r="KO213" s="27"/>
      <c r="KP213" s="27"/>
      <c r="KQ213" s="27"/>
      <c r="KR213" s="27"/>
      <c r="KS213" s="27"/>
      <c r="KT213" s="27"/>
      <c r="KU213" s="27"/>
      <c r="KV213" s="27"/>
      <c r="KW213" s="27"/>
      <c r="KX213" s="27"/>
      <c r="KY213" s="27"/>
      <c r="KZ213" s="27"/>
      <c r="LA213" s="27"/>
      <c r="LB213" s="27"/>
      <c r="LC213" s="27"/>
      <c r="LD213" s="27"/>
      <c r="LE213" s="27"/>
      <c r="LF213" s="27"/>
      <c r="LG213" s="27"/>
      <c r="LH213" s="27"/>
      <c r="LI213" s="27"/>
      <c r="LJ213" s="27"/>
      <c r="LK213" s="27"/>
      <c r="LL213" s="27"/>
      <c r="LM213" s="27"/>
      <c r="LN213" s="27"/>
      <c r="LO213" s="27"/>
      <c r="LP213" s="27"/>
      <c r="LQ213" s="27"/>
      <c r="LR213" s="27"/>
      <c r="LS213" s="27"/>
      <c r="LT213" s="27"/>
      <c r="LU213" s="27"/>
      <c r="LV213" s="27"/>
      <c r="LW213" s="27"/>
      <c r="LX213" s="27"/>
      <c r="LY213" s="27"/>
      <c r="LZ213" s="27"/>
      <c r="MA213" s="27"/>
      <c r="MB213" s="27"/>
      <c r="MC213" s="27"/>
      <c r="MD213" s="27"/>
      <c r="ME213" s="27"/>
      <c r="MF213" s="27"/>
      <c r="MG213" s="27"/>
      <c r="MH213" s="27"/>
      <c r="MI213" s="27"/>
      <c r="MJ213" s="27"/>
      <c r="MK213" s="27"/>
      <c r="ML213" s="27"/>
      <c r="MM213" s="27"/>
      <c r="MN213" s="27"/>
      <c r="MO213" s="27"/>
      <c r="MP213" s="27"/>
      <c r="MQ213" s="27"/>
      <c r="MR213" s="27"/>
      <c r="MS213" s="27"/>
      <c r="MT213" s="27"/>
      <c r="MU213" s="27"/>
      <c r="MV213" s="27"/>
      <c r="MW213" s="27"/>
      <c r="MX213" s="27"/>
      <c r="MY213" s="27"/>
      <c r="MZ213" s="27"/>
      <c r="NA213" s="27"/>
      <c r="NB213" s="27"/>
      <c r="NC213" s="27"/>
      <c r="ND213" s="27"/>
      <c r="NE213" s="27"/>
      <c r="NF213" s="27"/>
      <c r="NG213" s="27"/>
      <c r="NH213" s="27"/>
      <c r="NI213" s="27"/>
      <c r="NJ213" s="27"/>
      <c r="NK213" s="27"/>
      <c r="NL213" s="27"/>
      <c r="NM213" s="27"/>
      <c r="NN213" s="27"/>
      <c r="NO213" s="27"/>
      <c r="NP213" s="27"/>
      <c r="NQ213" s="27"/>
      <c r="NR213" s="27"/>
      <c r="NS213" s="27"/>
      <c r="NT213" s="27"/>
      <c r="NU213" s="27"/>
      <c r="NV213" s="27"/>
      <c r="NW213" s="27"/>
      <c r="NX213" s="27"/>
      <c r="NY213" s="27"/>
      <c r="NZ213" s="27"/>
      <c r="OA213" s="27"/>
      <c r="OB213" s="27"/>
      <c r="OC213" s="27"/>
      <c r="OD213" s="27"/>
      <c r="OE213" s="27"/>
      <c r="OF213" s="27"/>
      <c r="OG213" s="27"/>
      <c r="OH213" s="27"/>
      <c r="OI213" s="27"/>
      <c r="OJ213" s="27"/>
      <c r="OK213" s="27"/>
      <c r="OL213" s="27"/>
      <c r="OM213" s="27"/>
      <c r="ON213" s="27"/>
      <c r="OO213" s="27"/>
      <c r="OP213" s="27"/>
      <c r="OQ213" s="27"/>
      <c r="OR213" s="27"/>
      <c r="OS213" s="27"/>
      <c r="OT213" s="27"/>
      <c r="OU213" s="27"/>
      <c r="OV213" s="27"/>
      <c r="OW213" s="27"/>
      <c r="OX213" s="27"/>
      <c r="OY213" s="27"/>
      <c r="OZ213" s="27"/>
      <c r="PA213" s="27"/>
      <c r="PB213" s="27"/>
      <c r="PC213" s="27"/>
      <c r="PD213" s="27"/>
      <c r="PE213" s="27"/>
      <c r="PF213" s="27"/>
      <c r="PG213" s="27"/>
      <c r="PH213" s="27"/>
      <c r="PI213" s="27"/>
      <c r="PJ213" s="27"/>
      <c r="PK213" s="27"/>
      <c r="PL213" s="27"/>
      <c r="PM213" s="27"/>
      <c r="PN213" s="27"/>
      <c r="PO213" s="27"/>
      <c r="PP213" s="27"/>
      <c r="PQ213" s="27"/>
      <c r="PR213" s="27"/>
      <c r="PS213" s="27"/>
      <c r="PT213" s="27"/>
      <c r="PU213" s="27"/>
      <c r="PV213" s="27"/>
      <c r="PW213" s="27"/>
      <c r="PX213" s="27"/>
      <c r="PY213" s="27"/>
      <c r="PZ213" s="27"/>
      <c r="QA213" s="27"/>
      <c r="QB213" s="27"/>
      <c r="QC213" s="27"/>
      <c r="QD213" s="27"/>
      <c r="QE213" s="27"/>
      <c r="QF213" s="27"/>
      <c r="QG213" s="27"/>
      <c r="QH213" s="27"/>
      <c r="QI213" s="27"/>
      <c r="QJ213" s="27"/>
      <c r="QK213" s="27"/>
      <c r="QL213" s="27"/>
      <c r="QM213" s="27"/>
      <c r="QN213" s="27"/>
      <c r="QO213" s="27"/>
      <c r="QP213" s="27"/>
      <c r="QQ213" s="27"/>
      <c r="QR213" s="27"/>
      <c r="QS213" s="27"/>
      <c r="QT213" s="27"/>
      <c r="QU213" s="27"/>
      <c r="QV213" s="27"/>
      <c r="QW213" s="27"/>
      <c r="QX213" s="27"/>
      <c r="QY213" s="27"/>
      <c r="QZ213" s="27"/>
      <c r="RA213" s="27"/>
      <c r="RB213" s="27"/>
      <c r="RC213" s="27"/>
      <c r="RD213" s="27"/>
      <c r="RE213" s="27"/>
      <c r="RF213" s="27"/>
      <c r="RG213" s="27"/>
      <c r="RH213" s="27"/>
      <c r="RI213" s="27"/>
      <c r="RJ213" s="27"/>
      <c r="RK213" s="27"/>
      <c r="RL213" s="27"/>
      <c r="RM213" s="27"/>
      <c r="RN213" s="27"/>
      <c r="RO213" s="27"/>
      <c r="RP213" s="27"/>
      <c r="RQ213" s="27"/>
      <c r="RR213" s="27"/>
      <c r="RS213" s="27"/>
      <c r="RT213" s="27"/>
      <c r="RU213" s="27"/>
      <c r="RV213" s="27"/>
      <c r="RW213" s="27"/>
      <c r="RX213" s="27"/>
      <c r="RY213" s="27"/>
      <c r="RZ213" s="27"/>
      <c r="SA213" s="27"/>
      <c r="SB213" s="27"/>
      <c r="SC213" s="27"/>
      <c r="SD213" s="27"/>
      <c r="SE213" s="27"/>
      <c r="SF213" s="27"/>
      <c r="SG213" s="27"/>
      <c r="SH213" s="27"/>
      <c r="SI213" s="27"/>
      <c r="SJ213" s="27"/>
      <c r="SK213" s="27"/>
      <c r="SL213" s="27"/>
      <c r="SM213" s="27"/>
      <c r="SN213" s="27"/>
    </row>
    <row r="214" spans="1:508" s="20" customFormat="1" ht="220.5" hidden="1" customHeight="1" x14ac:dyDescent="0.25">
      <c r="A214" s="85" t="s">
        <v>436</v>
      </c>
      <c r="B214" s="85">
        <v>3223</v>
      </c>
      <c r="C214" s="85" t="s">
        <v>53</v>
      </c>
      <c r="D214" s="79" t="s">
        <v>438</v>
      </c>
      <c r="E214" s="203"/>
      <c r="F214" s="83"/>
      <c r="G214" s="83"/>
      <c r="H214" s="203"/>
      <c r="I214" s="203"/>
      <c r="J214" s="203"/>
      <c r="K214" s="196" t="e">
        <f t="shared" si="72"/>
        <v>#DIV/0!</v>
      </c>
      <c r="L214" s="203">
        <f t="shared" si="70"/>
        <v>0</v>
      </c>
      <c r="M214" s="83"/>
      <c r="N214" s="83"/>
      <c r="O214" s="83"/>
      <c r="P214" s="83"/>
      <c r="Q214" s="83"/>
      <c r="R214" s="216">
        <f t="shared" si="71"/>
        <v>0</v>
      </c>
      <c r="S214" s="216"/>
      <c r="T214" s="216"/>
      <c r="U214" s="216"/>
      <c r="V214" s="216"/>
      <c r="W214" s="216"/>
      <c r="X214" s="168" t="e">
        <f t="shared" si="73"/>
        <v>#DIV/0!</v>
      </c>
      <c r="Y214" s="216">
        <f t="shared" si="74"/>
        <v>0</v>
      </c>
      <c r="Z214" s="23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  <c r="IW214" s="21"/>
      <c r="IX214" s="21"/>
      <c r="IY214" s="21"/>
      <c r="IZ214" s="21"/>
      <c r="JA214" s="21"/>
      <c r="JB214" s="21"/>
      <c r="JC214" s="21"/>
      <c r="JD214" s="21"/>
      <c r="JE214" s="21"/>
      <c r="JF214" s="21"/>
      <c r="JG214" s="21"/>
      <c r="JH214" s="21"/>
      <c r="JI214" s="21"/>
      <c r="JJ214" s="21"/>
      <c r="JK214" s="21"/>
      <c r="JL214" s="21"/>
      <c r="JM214" s="21"/>
      <c r="JN214" s="21"/>
      <c r="JO214" s="21"/>
      <c r="JP214" s="21"/>
      <c r="JQ214" s="21"/>
      <c r="JR214" s="21"/>
      <c r="JS214" s="21"/>
      <c r="JT214" s="21"/>
      <c r="JU214" s="21"/>
      <c r="JV214" s="21"/>
      <c r="JW214" s="21"/>
      <c r="JX214" s="21"/>
      <c r="JY214" s="21"/>
      <c r="JZ214" s="21"/>
      <c r="KA214" s="21"/>
      <c r="KB214" s="21"/>
      <c r="KC214" s="21"/>
      <c r="KD214" s="21"/>
      <c r="KE214" s="21"/>
      <c r="KF214" s="21"/>
      <c r="KG214" s="21"/>
      <c r="KH214" s="21"/>
      <c r="KI214" s="21"/>
      <c r="KJ214" s="21"/>
      <c r="KK214" s="21"/>
      <c r="KL214" s="21"/>
      <c r="KM214" s="21"/>
      <c r="KN214" s="21"/>
      <c r="KO214" s="21"/>
      <c r="KP214" s="21"/>
      <c r="KQ214" s="21"/>
      <c r="KR214" s="21"/>
      <c r="KS214" s="21"/>
      <c r="KT214" s="21"/>
      <c r="KU214" s="21"/>
      <c r="KV214" s="21"/>
      <c r="KW214" s="21"/>
      <c r="KX214" s="21"/>
      <c r="KY214" s="21"/>
      <c r="KZ214" s="21"/>
      <c r="LA214" s="21"/>
      <c r="LB214" s="21"/>
      <c r="LC214" s="21"/>
      <c r="LD214" s="21"/>
      <c r="LE214" s="21"/>
      <c r="LF214" s="21"/>
      <c r="LG214" s="21"/>
      <c r="LH214" s="21"/>
      <c r="LI214" s="21"/>
      <c r="LJ214" s="21"/>
      <c r="LK214" s="21"/>
      <c r="LL214" s="21"/>
      <c r="LM214" s="21"/>
      <c r="LN214" s="21"/>
      <c r="LO214" s="21"/>
      <c r="LP214" s="21"/>
      <c r="LQ214" s="21"/>
      <c r="LR214" s="21"/>
      <c r="LS214" s="21"/>
      <c r="LT214" s="21"/>
      <c r="LU214" s="21"/>
      <c r="LV214" s="21"/>
      <c r="LW214" s="21"/>
      <c r="LX214" s="21"/>
      <c r="LY214" s="21"/>
      <c r="LZ214" s="21"/>
      <c r="MA214" s="21"/>
      <c r="MB214" s="21"/>
      <c r="MC214" s="21"/>
      <c r="MD214" s="21"/>
      <c r="ME214" s="21"/>
      <c r="MF214" s="21"/>
      <c r="MG214" s="21"/>
      <c r="MH214" s="21"/>
      <c r="MI214" s="21"/>
      <c r="MJ214" s="21"/>
      <c r="MK214" s="21"/>
      <c r="ML214" s="21"/>
      <c r="MM214" s="21"/>
      <c r="MN214" s="21"/>
      <c r="MO214" s="21"/>
      <c r="MP214" s="21"/>
      <c r="MQ214" s="21"/>
      <c r="MR214" s="21"/>
      <c r="MS214" s="21"/>
      <c r="MT214" s="21"/>
      <c r="MU214" s="21"/>
      <c r="MV214" s="21"/>
      <c r="MW214" s="21"/>
      <c r="MX214" s="21"/>
      <c r="MY214" s="21"/>
      <c r="MZ214" s="21"/>
      <c r="NA214" s="21"/>
      <c r="NB214" s="21"/>
      <c r="NC214" s="21"/>
      <c r="ND214" s="21"/>
      <c r="NE214" s="21"/>
      <c r="NF214" s="21"/>
      <c r="NG214" s="21"/>
      <c r="NH214" s="21"/>
      <c r="NI214" s="21"/>
      <c r="NJ214" s="21"/>
      <c r="NK214" s="21"/>
      <c r="NL214" s="21"/>
      <c r="NM214" s="21"/>
      <c r="NN214" s="21"/>
      <c r="NO214" s="21"/>
      <c r="NP214" s="21"/>
      <c r="NQ214" s="21"/>
      <c r="NR214" s="21"/>
      <c r="NS214" s="21"/>
      <c r="NT214" s="21"/>
      <c r="NU214" s="21"/>
      <c r="NV214" s="21"/>
      <c r="NW214" s="21"/>
      <c r="NX214" s="21"/>
      <c r="NY214" s="21"/>
      <c r="NZ214" s="21"/>
      <c r="OA214" s="21"/>
      <c r="OB214" s="21"/>
      <c r="OC214" s="21"/>
      <c r="OD214" s="21"/>
      <c r="OE214" s="21"/>
      <c r="OF214" s="21"/>
      <c r="OG214" s="21"/>
      <c r="OH214" s="21"/>
      <c r="OI214" s="21"/>
      <c r="OJ214" s="21"/>
      <c r="OK214" s="21"/>
      <c r="OL214" s="21"/>
      <c r="OM214" s="21"/>
      <c r="ON214" s="21"/>
      <c r="OO214" s="21"/>
      <c r="OP214" s="21"/>
      <c r="OQ214" s="21"/>
      <c r="OR214" s="21"/>
      <c r="OS214" s="21"/>
      <c r="OT214" s="21"/>
      <c r="OU214" s="21"/>
      <c r="OV214" s="21"/>
      <c r="OW214" s="21"/>
      <c r="OX214" s="21"/>
      <c r="OY214" s="21"/>
      <c r="OZ214" s="21"/>
      <c r="PA214" s="21"/>
      <c r="PB214" s="21"/>
      <c r="PC214" s="21"/>
      <c r="PD214" s="21"/>
      <c r="PE214" s="21"/>
      <c r="PF214" s="21"/>
      <c r="PG214" s="21"/>
      <c r="PH214" s="21"/>
      <c r="PI214" s="21"/>
      <c r="PJ214" s="21"/>
      <c r="PK214" s="21"/>
      <c r="PL214" s="21"/>
      <c r="PM214" s="21"/>
      <c r="PN214" s="21"/>
      <c r="PO214" s="21"/>
      <c r="PP214" s="21"/>
      <c r="PQ214" s="21"/>
      <c r="PR214" s="21"/>
      <c r="PS214" s="21"/>
      <c r="PT214" s="21"/>
      <c r="PU214" s="21"/>
      <c r="PV214" s="21"/>
      <c r="PW214" s="21"/>
      <c r="PX214" s="21"/>
      <c r="PY214" s="21"/>
      <c r="PZ214" s="21"/>
      <c r="QA214" s="21"/>
      <c r="QB214" s="21"/>
      <c r="QC214" s="21"/>
      <c r="QD214" s="21"/>
      <c r="QE214" s="21"/>
      <c r="QF214" s="21"/>
      <c r="QG214" s="21"/>
      <c r="QH214" s="21"/>
      <c r="QI214" s="21"/>
      <c r="QJ214" s="21"/>
      <c r="QK214" s="21"/>
      <c r="QL214" s="21"/>
      <c r="QM214" s="21"/>
      <c r="QN214" s="21"/>
      <c r="QO214" s="21"/>
      <c r="QP214" s="21"/>
      <c r="QQ214" s="21"/>
      <c r="QR214" s="21"/>
      <c r="QS214" s="21"/>
      <c r="QT214" s="21"/>
      <c r="QU214" s="21"/>
      <c r="QV214" s="21"/>
      <c r="QW214" s="21"/>
      <c r="QX214" s="21"/>
      <c r="QY214" s="21"/>
      <c r="QZ214" s="21"/>
      <c r="RA214" s="21"/>
      <c r="RB214" s="21"/>
      <c r="RC214" s="21"/>
      <c r="RD214" s="21"/>
      <c r="RE214" s="21"/>
      <c r="RF214" s="21"/>
      <c r="RG214" s="21"/>
      <c r="RH214" s="21"/>
      <c r="RI214" s="21"/>
      <c r="RJ214" s="21"/>
      <c r="RK214" s="21"/>
      <c r="RL214" s="21"/>
      <c r="RM214" s="21"/>
      <c r="RN214" s="21"/>
      <c r="RO214" s="21"/>
      <c r="RP214" s="21"/>
      <c r="RQ214" s="21"/>
      <c r="RR214" s="21"/>
      <c r="RS214" s="21"/>
      <c r="RT214" s="21"/>
      <c r="RU214" s="21"/>
      <c r="RV214" s="21"/>
      <c r="RW214" s="21"/>
      <c r="RX214" s="21"/>
      <c r="RY214" s="21"/>
      <c r="RZ214" s="21"/>
      <c r="SA214" s="21"/>
      <c r="SB214" s="21"/>
      <c r="SC214" s="21"/>
      <c r="SD214" s="21"/>
      <c r="SE214" s="21"/>
      <c r="SF214" s="21"/>
      <c r="SG214" s="21"/>
      <c r="SH214" s="21"/>
      <c r="SI214" s="21"/>
      <c r="SJ214" s="21"/>
      <c r="SK214" s="21"/>
      <c r="SL214" s="21"/>
      <c r="SM214" s="21"/>
      <c r="SN214" s="21"/>
    </row>
    <row r="215" spans="1:508" s="22" customFormat="1" ht="283.5" hidden="1" customHeight="1" x14ac:dyDescent="0.25">
      <c r="A215" s="87"/>
      <c r="B215" s="87"/>
      <c r="C215" s="87"/>
      <c r="D215" s="123" t="s">
        <v>439</v>
      </c>
      <c r="E215" s="204"/>
      <c r="F215" s="84"/>
      <c r="G215" s="84"/>
      <c r="H215" s="204"/>
      <c r="I215" s="204"/>
      <c r="J215" s="204"/>
      <c r="K215" s="196" t="e">
        <f t="shared" si="72"/>
        <v>#DIV/0!</v>
      </c>
      <c r="L215" s="203">
        <f t="shared" si="70"/>
        <v>0</v>
      </c>
      <c r="M215" s="84"/>
      <c r="N215" s="84"/>
      <c r="O215" s="84"/>
      <c r="P215" s="84"/>
      <c r="Q215" s="84"/>
      <c r="R215" s="216">
        <f t="shared" si="71"/>
        <v>0</v>
      </c>
      <c r="S215" s="216"/>
      <c r="T215" s="218"/>
      <c r="U215" s="218"/>
      <c r="V215" s="218"/>
      <c r="W215" s="218"/>
      <c r="X215" s="168" t="e">
        <f t="shared" si="73"/>
        <v>#DIV/0!</v>
      </c>
      <c r="Y215" s="216">
        <f t="shared" si="74"/>
        <v>0</v>
      </c>
      <c r="Z215" s="231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7"/>
      <c r="IO215" s="27"/>
      <c r="IP215" s="27"/>
      <c r="IQ215" s="27"/>
      <c r="IR215" s="27"/>
      <c r="IS215" s="27"/>
      <c r="IT215" s="27"/>
      <c r="IU215" s="27"/>
      <c r="IV215" s="27"/>
      <c r="IW215" s="27"/>
      <c r="IX215" s="27"/>
      <c r="IY215" s="27"/>
      <c r="IZ215" s="27"/>
      <c r="JA215" s="27"/>
      <c r="JB215" s="27"/>
      <c r="JC215" s="27"/>
      <c r="JD215" s="27"/>
      <c r="JE215" s="27"/>
      <c r="JF215" s="27"/>
      <c r="JG215" s="27"/>
      <c r="JH215" s="27"/>
      <c r="JI215" s="27"/>
      <c r="JJ215" s="27"/>
      <c r="JK215" s="27"/>
      <c r="JL215" s="27"/>
      <c r="JM215" s="27"/>
      <c r="JN215" s="27"/>
      <c r="JO215" s="27"/>
      <c r="JP215" s="27"/>
      <c r="JQ215" s="27"/>
      <c r="JR215" s="27"/>
      <c r="JS215" s="27"/>
      <c r="JT215" s="27"/>
      <c r="JU215" s="27"/>
      <c r="JV215" s="27"/>
      <c r="JW215" s="27"/>
      <c r="JX215" s="27"/>
      <c r="JY215" s="27"/>
      <c r="JZ215" s="27"/>
      <c r="KA215" s="27"/>
      <c r="KB215" s="27"/>
      <c r="KC215" s="27"/>
      <c r="KD215" s="27"/>
      <c r="KE215" s="27"/>
      <c r="KF215" s="27"/>
      <c r="KG215" s="27"/>
      <c r="KH215" s="27"/>
      <c r="KI215" s="27"/>
      <c r="KJ215" s="27"/>
      <c r="KK215" s="27"/>
      <c r="KL215" s="27"/>
      <c r="KM215" s="27"/>
      <c r="KN215" s="27"/>
      <c r="KO215" s="27"/>
      <c r="KP215" s="27"/>
      <c r="KQ215" s="27"/>
      <c r="KR215" s="27"/>
      <c r="KS215" s="27"/>
      <c r="KT215" s="27"/>
      <c r="KU215" s="27"/>
      <c r="KV215" s="27"/>
      <c r="KW215" s="27"/>
      <c r="KX215" s="27"/>
      <c r="KY215" s="27"/>
      <c r="KZ215" s="27"/>
      <c r="LA215" s="27"/>
      <c r="LB215" s="27"/>
      <c r="LC215" s="27"/>
      <c r="LD215" s="27"/>
      <c r="LE215" s="27"/>
      <c r="LF215" s="27"/>
      <c r="LG215" s="27"/>
      <c r="LH215" s="27"/>
      <c r="LI215" s="27"/>
      <c r="LJ215" s="27"/>
      <c r="LK215" s="27"/>
      <c r="LL215" s="27"/>
      <c r="LM215" s="27"/>
      <c r="LN215" s="27"/>
      <c r="LO215" s="27"/>
      <c r="LP215" s="27"/>
      <c r="LQ215" s="27"/>
      <c r="LR215" s="27"/>
      <c r="LS215" s="27"/>
      <c r="LT215" s="27"/>
      <c r="LU215" s="27"/>
      <c r="LV215" s="27"/>
      <c r="LW215" s="27"/>
      <c r="LX215" s="27"/>
      <c r="LY215" s="27"/>
      <c r="LZ215" s="27"/>
      <c r="MA215" s="27"/>
      <c r="MB215" s="27"/>
      <c r="MC215" s="27"/>
      <c r="MD215" s="27"/>
      <c r="ME215" s="27"/>
      <c r="MF215" s="27"/>
      <c r="MG215" s="27"/>
      <c r="MH215" s="27"/>
      <c r="MI215" s="27"/>
      <c r="MJ215" s="27"/>
      <c r="MK215" s="27"/>
      <c r="ML215" s="27"/>
      <c r="MM215" s="27"/>
      <c r="MN215" s="27"/>
      <c r="MO215" s="27"/>
      <c r="MP215" s="27"/>
      <c r="MQ215" s="27"/>
      <c r="MR215" s="27"/>
      <c r="MS215" s="27"/>
      <c r="MT215" s="27"/>
      <c r="MU215" s="27"/>
      <c r="MV215" s="27"/>
      <c r="MW215" s="27"/>
      <c r="MX215" s="27"/>
      <c r="MY215" s="27"/>
      <c r="MZ215" s="27"/>
      <c r="NA215" s="27"/>
      <c r="NB215" s="27"/>
      <c r="NC215" s="27"/>
      <c r="ND215" s="27"/>
      <c r="NE215" s="27"/>
      <c r="NF215" s="27"/>
      <c r="NG215" s="27"/>
      <c r="NH215" s="27"/>
      <c r="NI215" s="27"/>
      <c r="NJ215" s="27"/>
      <c r="NK215" s="27"/>
      <c r="NL215" s="27"/>
      <c r="NM215" s="27"/>
      <c r="NN215" s="27"/>
      <c r="NO215" s="27"/>
      <c r="NP215" s="27"/>
      <c r="NQ215" s="27"/>
      <c r="NR215" s="27"/>
      <c r="NS215" s="27"/>
      <c r="NT215" s="27"/>
      <c r="NU215" s="27"/>
      <c r="NV215" s="27"/>
      <c r="NW215" s="27"/>
      <c r="NX215" s="27"/>
      <c r="NY215" s="27"/>
      <c r="NZ215" s="27"/>
      <c r="OA215" s="27"/>
      <c r="OB215" s="27"/>
      <c r="OC215" s="27"/>
      <c r="OD215" s="27"/>
      <c r="OE215" s="27"/>
      <c r="OF215" s="27"/>
      <c r="OG215" s="27"/>
      <c r="OH215" s="27"/>
      <c r="OI215" s="27"/>
      <c r="OJ215" s="27"/>
      <c r="OK215" s="27"/>
      <c r="OL215" s="27"/>
      <c r="OM215" s="27"/>
      <c r="ON215" s="27"/>
      <c r="OO215" s="27"/>
      <c r="OP215" s="27"/>
      <c r="OQ215" s="27"/>
      <c r="OR215" s="27"/>
      <c r="OS215" s="27"/>
      <c r="OT215" s="27"/>
      <c r="OU215" s="27"/>
      <c r="OV215" s="27"/>
      <c r="OW215" s="27"/>
      <c r="OX215" s="27"/>
      <c r="OY215" s="27"/>
      <c r="OZ215" s="27"/>
      <c r="PA215" s="27"/>
      <c r="PB215" s="27"/>
      <c r="PC215" s="27"/>
      <c r="PD215" s="27"/>
      <c r="PE215" s="27"/>
      <c r="PF215" s="27"/>
      <c r="PG215" s="27"/>
      <c r="PH215" s="27"/>
      <c r="PI215" s="27"/>
      <c r="PJ215" s="27"/>
      <c r="PK215" s="27"/>
      <c r="PL215" s="27"/>
      <c r="PM215" s="27"/>
      <c r="PN215" s="27"/>
      <c r="PO215" s="27"/>
      <c r="PP215" s="27"/>
      <c r="PQ215" s="27"/>
      <c r="PR215" s="27"/>
      <c r="PS215" s="27"/>
      <c r="PT215" s="27"/>
      <c r="PU215" s="27"/>
      <c r="PV215" s="27"/>
      <c r="PW215" s="27"/>
      <c r="PX215" s="27"/>
      <c r="PY215" s="27"/>
      <c r="PZ215" s="27"/>
      <c r="QA215" s="27"/>
      <c r="QB215" s="27"/>
      <c r="QC215" s="27"/>
      <c r="QD215" s="27"/>
      <c r="QE215" s="27"/>
      <c r="QF215" s="27"/>
      <c r="QG215" s="27"/>
      <c r="QH215" s="27"/>
      <c r="QI215" s="27"/>
      <c r="QJ215" s="27"/>
      <c r="QK215" s="27"/>
      <c r="QL215" s="27"/>
      <c r="QM215" s="27"/>
      <c r="QN215" s="27"/>
      <c r="QO215" s="27"/>
      <c r="QP215" s="27"/>
      <c r="QQ215" s="27"/>
      <c r="QR215" s="27"/>
      <c r="QS215" s="27"/>
      <c r="QT215" s="27"/>
      <c r="QU215" s="27"/>
      <c r="QV215" s="27"/>
      <c r="QW215" s="27"/>
      <c r="QX215" s="27"/>
      <c r="QY215" s="27"/>
      <c r="QZ215" s="27"/>
      <c r="RA215" s="27"/>
      <c r="RB215" s="27"/>
      <c r="RC215" s="27"/>
      <c r="RD215" s="27"/>
      <c r="RE215" s="27"/>
      <c r="RF215" s="27"/>
      <c r="RG215" s="27"/>
      <c r="RH215" s="27"/>
      <c r="RI215" s="27"/>
      <c r="RJ215" s="27"/>
      <c r="RK215" s="27"/>
      <c r="RL215" s="27"/>
      <c r="RM215" s="27"/>
      <c r="RN215" s="27"/>
      <c r="RO215" s="27"/>
      <c r="RP215" s="27"/>
      <c r="RQ215" s="27"/>
      <c r="RR215" s="27"/>
      <c r="RS215" s="27"/>
      <c r="RT215" s="27"/>
      <c r="RU215" s="27"/>
      <c r="RV215" s="27"/>
      <c r="RW215" s="27"/>
      <c r="RX215" s="27"/>
      <c r="RY215" s="27"/>
      <c r="RZ215" s="27"/>
      <c r="SA215" s="27"/>
      <c r="SB215" s="27"/>
      <c r="SC215" s="27"/>
      <c r="SD215" s="27"/>
      <c r="SE215" s="27"/>
      <c r="SF215" s="27"/>
      <c r="SG215" s="27"/>
      <c r="SH215" s="27"/>
      <c r="SI215" s="27"/>
      <c r="SJ215" s="27"/>
      <c r="SK215" s="27"/>
      <c r="SL215" s="27"/>
      <c r="SM215" s="27"/>
      <c r="SN215" s="27"/>
    </row>
    <row r="216" spans="1:508" s="20" customFormat="1" ht="31.5" customHeight="1" x14ac:dyDescent="0.25">
      <c r="A216" s="54" t="s">
        <v>306</v>
      </c>
      <c r="B216" s="54" t="s">
        <v>289</v>
      </c>
      <c r="C216" s="54" t="s">
        <v>56</v>
      </c>
      <c r="D216" s="11" t="s">
        <v>291</v>
      </c>
      <c r="E216" s="203">
        <v>5139100</v>
      </c>
      <c r="F216" s="83">
        <v>2446700</v>
      </c>
      <c r="G216" s="83">
        <v>442700</v>
      </c>
      <c r="H216" s="203">
        <v>952986.11</v>
      </c>
      <c r="I216" s="203">
        <v>525734.03</v>
      </c>
      <c r="J216" s="203">
        <v>94715.199999999997</v>
      </c>
      <c r="K216" s="196">
        <f t="shared" si="72"/>
        <v>18.543832772275302</v>
      </c>
      <c r="L216" s="203">
        <f t="shared" si="70"/>
        <v>0</v>
      </c>
      <c r="M216" s="83"/>
      <c r="N216" s="83"/>
      <c r="O216" s="83"/>
      <c r="P216" s="83"/>
      <c r="Q216" s="83"/>
      <c r="R216" s="216">
        <f t="shared" si="71"/>
        <v>0</v>
      </c>
      <c r="S216" s="216"/>
      <c r="T216" s="216"/>
      <c r="U216" s="216"/>
      <c r="V216" s="216"/>
      <c r="W216" s="216"/>
      <c r="X216" s="168"/>
      <c r="Y216" s="216">
        <f t="shared" si="74"/>
        <v>952986.11</v>
      </c>
      <c r="Z216" s="23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  <c r="IW216" s="21"/>
      <c r="IX216" s="21"/>
      <c r="IY216" s="21"/>
      <c r="IZ216" s="21"/>
      <c r="JA216" s="21"/>
      <c r="JB216" s="21"/>
      <c r="JC216" s="21"/>
      <c r="JD216" s="21"/>
      <c r="JE216" s="21"/>
      <c r="JF216" s="21"/>
      <c r="JG216" s="21"/>
      <c r="JH216" s="21"/>
      <c r="JI216" s="21"/>
      <c r="JJ216" s="21"/>
      <c r="JK216" s="21"/>
      <c r="JL216" s="21"/>
      <c r="JM216" s="21"/>
      <c r="JN216" s="21"/>
      <c r="JO216" s="21"/>
      <c r="JP216" s="21"/>
      <c r="JQ216" s="21"/>
      <c r="JR216" s="21"/>
      <c r="JS216" s="21"/>
      <c r="JT216" s="21"/>
      <c r="JU216" s="21"/>
      <c r="JV216" s="21"/>
      <c r="JW216" s="21"/>
      <c r="JX216" s="21"/>
      <c r="JY216" s="21"/>
      <c r="JZ216" s="21"/>
      <c r="KA216" s="21"/>
      <c r="KB216" s="21"/>
      <c r="KC216" s="21"/>
      <c r="KD216" s="21"/>
      <c r="KE216" s="21"/>
      <c r="KF216" s="21"/>
      <c r="KG216" s="21"/>
      <c r="KH216" s="21"/>
      <c r="KI216" s="21"/>
      <c r="KJ216" s="21"/>
      <c r="KK216" s="21"/>
      <c r="KL216" s="21"/>
      <c r="KM216" s="21"/>
      <c r="KN216" s="21"/>
      <c r="KO216" s="21"/>
      <c r="KP216" s="21"/>
      <c r="KQ216" s="21"/>
      <c r="KR216" s="21"/>
      <c r="KS216" s="21"/>
      <c r="KT216" s="21"/>
      <c r="KU216" s="21"/>
      <c r="KV216" s="21"/>
      <c r="KW216" s="21"/>
      <c r="KX216" s="21"/>
      <c r="KY216" s="21"/>
      <c r="KZ216" s="21"/>
      <c r="LA216" s="21"/>
      <c r="LB216" s="21"/>
      <c r="LC216" s="21"/>
      <c r="LD216" s="21"/>
      <c r="LE216" s="21"/>
      <c r="LF216" s="21"/>
      <c r="LG216" s="21"/>
      <c r="LH216" s="21"/>
      <c r="LI216" s="21"/>
      <c r="LJ216" s="21"/>
      <c r="LK216" s="21"/>
      <c r="LL216" s="21"/>
      <c r="LM216" s="21"/>
      <c r="LN216" s="21"/>
      <c r="LO216" s="21"/>
      <c r="LP216" s="21"/>
      <c r="LQ216" s="21"/>
      <c r="LR216" s="21"/>
      <c r="LS216" s="21"/>
      <c r="LT216" s="21"/>
      <c r="LU216" s="21"/>
      <c r="LV216" s="21"/>
      <c r="LW216" s="21"/>
      <c r="LX216" s="21"/>
      <c r="LY216" s="21"/>
      <c r="LZ216" s="21"/>
      <c r="MA216" s="21"/>
      <c r="MB216" s="21"/>
      <c r="MC216" s="21"/>
      <c r="MD216" s="21"/>
      <c r="ME216" s="21"/>
      <c r="MF216" s="21"/>
      <c r="MG216" s="21"/>
      <c r="MH216" s="21"/>
      <c r="MI216" s="21"/>
      <c r="MJ216" s="21"/>
      <c r="MK216" s="21"/>
      <c r="ML216" s="21"/>
      <c r="MM216" s="21"/>
      <c r="MN216" s="21"/>
      <c r="MO216" s="21"/>
      <c r="MP216" s="21"/>
      <c r="MQ216" s="21"/>
      <c r="MR216" s="21"/>
      <c r="MS216" s="21"/>
      <c r="MT216" s="21"/>
      <c r="MU216" s="21"/>
      <c r="MV216" s="21"/>
      <c r="MW216" s="21"/>
      <c r="MX216" s="21"/>
      <c r="MY216" s="21"/>
      <c r="MZ216" s="21"/>
      <c r="NA216" s="21"/>
      <c r="NB216" s="21"/>
      <c r="NC216" s="21"/>
      <c r="ND216" s="21"/>
      <c r="NE216" s="21"/>
      <c r="NF216" s="21"/>
      <c r="NG216" s="21"/>
      <c r="NH216" s="21"/>
      <c r="NI216" s="21"/>
      <c r="NJ216" s="21"/>
      <c r="NK216" s="21"/>
      <c r="NL216" s="21"/>
      <c r="NM216" s="21"/>
      <c r="NN216" s="21"/>
      <c r="NO216" s="21"/>
      <c r="NP216" s="21"/>
      <c r="NQ216" s="21"/>
      <c r="NR216" s="21"/>
      <c r="NS216" s="21"/>
      <c r="NT216" s="21"/>
      <c r="NU216" s="21"/>
      <c r="NV216" s="21"/>
      <c r="NW216" s="21"/>
      <c r="NX216" s="21"/>
      <c r="NY216" s="21"/>
      <c r="NZ216" s="21"/>
      <c r="OA216" s="21"/>
      <c r="OB216" s="21"/>
      <c r="OC216" s="21"/>
      <c r="OD216" s="21"/>
      <c r="OE216" s="21"/>
      <c r="OF216" s="21"/>
      <c r="OG216" s="21"/>
      <c r="OH216" s="21"/>
      <c r="OI216" s="21"/>
      <c r="OJ216" s="21"/>
      <c r="OK216" s="21"/>
      <c r="OL216" s="21"/>
      <c r="OM216" s="21"/>
      <c r="ON216" s="21"/>
      <c r="OO216" s="21"/>
      <c r="OP216" s="21"/>
      <c r="OQ216" s="21"/>
      <c r="OR216" s="21"/>
      <c r="OS216" s="21"/>
      <c r="OT216" s="21"/>
      <c r="OU216" s="21"/>
      <c r="OV216" s="21"/>
      <c r="OW216" s="21"/>
      <c r="OX216" s="21"/>
      <c r="OY216" s="21"/>
      <c r="OZ216" s="21"/>
      <c r="PA216" s="21"/>
      <c r="PB216" s="21"/>
      <c r="PC216" s="21"/>
      <c r="PD216" s="21"/>
      <c r="PE216" s="21"/>
      <c r="PF216" s="21"/>
      <c r="PG216" s="21"/>
      <c r="PH216" s="21"/>
      <c r="PI216" s="21"/>
      <c r="PJ216" s="21"/>
      <c r="PK216" s="21"/>
      <c r="PL216" s="21"/>
      <c r="PM216" s="21"/>
      <c r="PN216" s="21"/>
      <c r="PO216" s="21"/>
      <c r="PP216" s="21"/>
      <c r="PQ216" s="21"/>
      <c r="PR216" s="21"/>
      <c r="PS216" s="21"/>
      <c r="PT216" s="21"/>
      <c r="PU216" s="21"/>
      <c r="PV216" s="21"/>
      <c r="PW216" s="21"/>
      <c r="PX216" s="21"/>
      <c r="PY216" s="21"/>
      <c r="PZ216" s="21"/>
      <c r="QA216" s="21"/>
      <c r="QB216" s="21"/>
      <c r="QC216" s="21"/>
      <c r="QD216" s="21"/>
      <c r="QE216" s="21"/>
      <c r="QF216" s="21"/>
      <c r="QG216" s="21"/>
      <c r="QH216" s="21"/>
      <c r="QI216" s="21"/>
      <c r="QJ216" s="21"/>
      <c r="QK216" s="21"/>
      <c r="QL216" s="21"/>
      <c r="QM216" s="21"/>
      <c r="QN216" s="21"/>
      <c r="QO216" s="21"/>
      <c r="QP216" s="21"/>
      <c r="QQ216" s="21"/>
      <c r="QR216" s="21"/>
      <c r="QS216" s="21"/>
      <c r="QT216" s="21"/>
      <c r="QU216" s="21"/>
      <c r="QV216" s="21"/>
      <c r="QW216" s="21"/>
      <c r="QX216" s="21"/>
      <c r="QY216" s="21"/>
      <c r="QZ216" s="21"/>
      <c r="RA216" s="21"/>
      <c r="RB216" s="21"/>
      <c r="RC216" s="21"/>
      <c r="RD216" s="21"/>
      <c r="RE216" s="21"/>
      <c r="RF216" s="21"/>
      <c r="RG216" s="21"/>
      <c r="RH216" s="21"/>
      <c r="RI216" s="21"/>
      <c r="RJ216" s="21"/>
      <c r="RK216" s="21"/>
      <c r="RL216" s="21"/>
      <c r="RM216" s="21"/>
      <c r="RN216" s="21"/>
      <c r="RO216" s="21"/>
      <c r="RP216" s="21"/>
      <c r="RQ216" s="21"/>
      <c r="RR216" s="21"/>
      <c r="RS216" s="21"/>
      <c r="RT216" s="21"/>
      <c r="RU216" s="21"/>
      <c r="RV216" s="21"/>
      <c r="RW216" s="21"/>
      <c r="RX216" s="21"/>
      <c r="RY216" s="21"/>
      <c r="RZ216" s="21"/>
      <c r="SA216" s="21"/>
      <c r="SB216" s="21"/>
      <c r="SC216" s="21"/>
      <c r="SD216" s="21"/>
      <c r="SE216" s="21"/>
      <c r="SF216" s="21"/>
      <c r="SG216" s="21"/>
      <c r="SH216" s="21"/>
      <c r="SI216" s="21"/>
      <c r="SJ216" s="21"/>
      <c r="SK216" s="21"/>
      <c r="SL216" s="21"/>
      <c r="SM216" s="21"/>
      <c r="SN216" s="21"/>
    </row>
    <row r="217" spans="1:508" s="20" customFormat="1" ht="33" customHeight="1" x14ac:dyDescent="0.25">
      <c r="A217" s="54" t="s">
        <v>354</v>
      </c>
      <c r="B217" s="54" t="s">
        <v>290</v>
      </c>
      <c r="C217" s="54" t="s">
        <v>56</v>
      </c>
      <c r="D217" s="11" t="s">
        <v>507</v>
      </c>
      <c r="E217" s="203">
        <v>251265515</v>
      </c>
      <c r="F217" s="83"/>
      <c r="G217" s="83"/>
      <c r="H217" s="203">
        <v>58731271.5</v>
      </c>
      <c r="I217" s="203"/>
      <c r="J217" s="203"/>
      <c r="K217" s="196">
        <f t="shared" si="72"/>
        <v>23.374187062637706</v>
      </c>
      <c r="L217" s="203">
        <f t="shared" si="70"/>
        <v>17735</v>
      </c>
      <c r="M217" s="83">
        <v>17735</v>
      </c>
      <c r="N217" s="83"/>
      <c r="O217" s="83"/>
      <c r="P217" s="83"/>
      <c r="Q217" s="83">
        <v>17735</v>
      </c>
      <c r="R217" s="216">
        <f t="shared" si="71"/>
        <v>0</v>
      </c>
      <c r="S217" s="216"/>
      <c r="T217" s="216"/>
      <c r="U217" s="216"/>
      <c r="V217" s="216"/>
      <c r="W217" s="216"/>
      <c r="X217" s="168">
        <f t="shared" si="73"/>
        <v>0</v>
      </c>
      <c r="Y217" s="216">
        <f t="shared" si="74"/>
        <v>58731271.5</v>
      </c>
      <c r="Z217" s="23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  <c r="IV217" s="21"/>
      <c r="IW217" s="21"/>
      <c r="IX217" s="21"/>
      <c r="IY217" s="21"/>
      <c r="IZ217" s="21"/>
      <c r="JA217" s="21"/>
      <c r="JB217" s="21"/>
      <c r="JC217" s="21"/>
      <c r="JD217" s="21"/>
      <c r="JE217" s="21"/>
      <c r="JF217" s="21"/>
      <c r="JG217" s="21"/>
      <c r="JH217" s="21"/>
      <c r="JI217" s="21"/>
      <c r="JJ217" s="21"/>
      <c r="JK217" s="21"/>
      <c r="JL217" s="21"/>
      <c r="JM217" s="21"/>
      <c r="JN217" s="21"/>
      <c r="JO217" s="21"/>
      <c r="JP217" s="21"/>
      <c r="JQ217" s="21"/>
      <c r="JR217" s="21"/>
      <c r="JS217" s="21"/>
      <c r="JT217" s="21"/>
      <c r="JU217" s="21"/>
      <c r="JV217" s="21"/>
      <c r="JW217" s="21"/>
      <c r="JX217" s="21"/>
      <c r="JY217" s="21"/>
      <c r="JZ217" s="21"/>
      <c r="KA217" s="21"/>
      <c r="KB217" s="21"/>
      <c r="KC217" s="21"/>
      <c r="KD217" s="21"/>
      <c r="KE217" s="21"/>
      <c r="KF217" s="21"/>
      <c r="KG217" s="21"/>
      <c r="KH217" s="21"/>
      <c r="KI217" s="21"/>
      <c r="KJ217" s="21"/>
      <c r="KK217" s="21"/>
      <c r="KL217" s="21"/>
      <c r="KM217" s="21"/>
      <c r="KN217" s="21"/>
      <c r="KO217" s="21"/>
      <c r="KP217" s="21"/>
      <c r="KQ217" s="21"/>
      <c r="KR217" s="21"/>
      <c r="KS217" s="21"/>
      <c r="KT217" s="21"/>
      <c r="KU217" s="21"/>
      <c r="KV217" s="21"/>
      <c r="KW217" s="21"/>
      <c r="KX217" s="21"/>
      <c r="KY217" s="21"/>
      <c r="KZ217" s="21"/>
      <c r="LA217" s="21"/>
      <c r="LB217" s="21"/>
      <c r="LC217" s="21"/>
      <c r="LD217" s="21"/>
      <c r="LE217" s="21"/>
      <c r="LF217" s="21"/>
      <c r="LG217" s="21"/>
      <c r="LH217" s="21"/>
      <c r="LI217" s="21"/>
      <c r="LJ217" s="21"/>
      <c r="LK217" s="21"/>
      <c r="LL217" s="21"/>
      <c r="LM217" s="21"/>
      <c r="LN217" s="21"/>
      <c r="LO217" s="21"/>
      <c r="LP217" s="21"/>
      <c r="LQ217" s="21"/>
      <c r="LR217" s="21"/>
      <c r="LS217" s="21"/>
      <c r="LT217" s="21"/>
      <c r="LU217" s="21"/>
      <c r="LV217" s="21"/>
      <c r="LW217" s="21"/>
      <c r="LX217" s="21"/>
      <c r="LY217" s="21"/>
      <c r="LZ217" s="21"/>
      <c r="MA217" s="21"/>
      <c r="MB217" s="21"/>
      <c r="MC217" s="21"/>
      <c r="MD217" s="21"/>
      <c r="ME217" s="21"/>
      <c r="MF217" s="21"/>
      <c r="MG217" s="21"/>
      <c r="MH217" s="21"/>
      <c r="MI217" s="21"/>
      <c r="MJ217" s="21"/>
      <c r="MK217" s="21"/>
      <c r="ML217" s="21"/>
      <c r="MM217" s="21"/>
      <c r="MN217" s="21"/>
      <c r="MO217" s="21"/>
      <c r="MP217" s="21"/>
      <c r="MQ217" s="21"/>
      <c r="MR217" s="21"/>
      <c r="MS217" s="21"/>
      <c r="MT217" s="21"/>
      <c r="MU217" s="21"/>
      <c r="MV217" s="21"/>
      <c r="MW217" s="21"/>
      <c r="MX217" s="21"/>
      <c r="MY217" s="21"/>
      <c r="MZ217" s="21"/>
      <c r="NA217" s="21"/>
      <c r="NB217" s="21"/>
      <c r="NC217" s="21"/>
      <c r="ND217" s="21"/>
      <c r="NE217" s="21"/>
      <c r="NF217" s="21"/>
      <c r="NG217" s="21"/>
      <c r="NH217" s="21"/>
      <c r="NI217" s="21"/>
      <c r="NJ217" s="21"/>
      <c r="NK217" s="21"/>
      <c r="NL217" s="21"/>
      <c r="NM217" s="21"/>
      <c r="NN217" s="21"/>
      <c r="NO217" s="21"/>
      <c r="NP217" s="21"/>
      <c r="NQ217" s="21"/>
      <c r="NR217" s="21"/>
      <c r="NS217" s="21"/>
      <c r="NT217" s="21"/>
      <c r="NU217" s="21"/>
      <c r="NV217" s="21"/>
      <c r="NW217" s="21"/>
      <c r="NX217" s="21"/>
      <c r="NY217" s="21"/>
      <c r="NZ217" s="21"/>
      <c r="OA217" s="21"/>
      <c r="OB217" s="21"/>
      <c r="OC217" s="21"/>
      <c r="OD217" s="21"/>
      <c r="OE217" s="21"/>
      <c r="OF217" s="21"/>
      <c r="OG217" s="21"/>
      <c r="OH217" s="21"/>
      <c r="OI217" s="21"/>
      <c r="OJ217" s="21"/>
      <c r="OK217" s="21"/>
      <c r="OL217" s="21"/>
      <c r="OM217" s="21"/>
      <c r="ON217" s="21"/>
      <c r="OO217" s="21"/>
      <c r="OP217" s="21"/>
      <c r="OQ217" s="21"/>
      <c r="OR217" s="21"/>
      <c r="OS217" s="21"/>
      <c r="OT217" s="21"/>
      <c r="OU217" s="21"/>
      <c r="OV217" s="21"/>
      <c r="OW217" s="21"/>
      <c r="OX217" s="21"/>
      <c r="OY217" s="21"/>
      <c r="OZ217" s="21"/>
      <c r="PA217" s="21"/>
      <c r="PB217" s="21"/>
      <c r="PC217" s="21"/>
      <c r="PD217" s="21"/>
      <c r="PE217" s="21"/>
      <c r="PF217" s="21"/>
      <c r="PG217" s="21"/>
      <c r="PH217" s="21"/>
      <c r="PI217" s="21"/>
      <c r="PJ217" s="21"/>
      <c r="PK217" s="21"/>
      <c r="PL217" s="21"/>
      <c r="PM217" s="21"/>
      <c r="PN217" s="21"/>
      <c r="PO217" s="21"/>
      <c r="PP217" s="21"/>
      <c r="PQ217" s="21"/>
      <c r="PR217" s="21"/>
      <c r="PS217" s="21"/>
      <c r="PT217" s="21"/>
      <c r="PU217" s="21"/>
      <c r="PV217" s="21"/>
      <c r="PW217" s="21"/>
      <c r="PX217" s="21"/>
      <c r="PY217" s="21"/>
      <c r="PZ217" s="21"/>
      <c r="QA217" s="21"/>
      <c r="QB217" s="21"/>
      <c r="QC217" s="21"/>
      <c r="QD217" s="21"/>
      <c r="QE217" s="21"/>
      <c r="QF217" s="21"/>
      <c r="QG217" s="21"/>
      <c r="QH217" s="21"/>
      <c r="QI217" s="21"/>
      <c r="QJ217" s="21"/>
      <c r="QK217" s="21"/>
      <c r="QL217" s="21"/>
      <c r="QM217" s="21"/>
      <c r="QN217" s="21"/>
      <c r="QO217" s="21"/>
      <c r="QP217" s="21"/>
      <c r="QQ217" s="21"/>
      <c r="QR217" s="21"/>
      <c r="QS217" s="21"/>
      <c r="QT217" s="21"/>
      <c r="QU217" s="21"/>
      <c r="QV217" s="21"/>
      <c r="QW217" s="21"/>
      <c r="QX217" s="21"/>
      <c r="QY217" s="21"/>
      <c r="QZ217" s="21"/>
      <c r="RA217" s="21"/>
      <c r="RB217" s="21"/>
      <c r="RC217" s="21"/>
      <c r="RD217" s="21"/>
      <c r="RE217" s="21"/>
      <c r="RF217" s="21"/>
      <c r="RG217" s="21"/>
      <c r="RH217" s="21"/>
      <c r="RI217" s="21"/>
      <c r="RJ217" s="21"/>
      <c r="RK217" s="21"/>
      <c r="RL217" s="21"/>
      <c r="RM217" s="21"/>
      <c r="RN217" s="21"/>
      <c r="RO217" s="21"/>
      <c r="RP217" s="21"/>
      <c r="RQ217" s="21"/>
      <c r="RR217" s="21"/>
      <c r="RS217" s="21"/>
      <c r="RT217" s="21"/>
      <c r="RU217" s="21"/>
      <c r="RV217" s="21"/>
      <c r="RW217" s="21"/>
      <c r="RX217" s="21"/>
      <c r="RY217" s="21"/>
      <c r="RZ217" s="21"/>
      <c r="SA217" s="21"/>
      <c r="SB217" s="21"/>
      <c r="SC217" s="21"/>
      <c r="SD217" s="21"/>
      <c r="SE217" s="21"/>
      <c r="SF217" s="21"/>
      <c r="SG217" s="21"/>
      <c r="SH217" s="21"/>
      <c r="SI217" s="21"/>
      <c r="SJ217" s="21"/>
      <c r="SK217" s="21"/>
      <c r="SL217" s="21"/>
      <c r="SM217" s="21"/>
      <c r="SN217" s="21"/>
    </row>
    <row r="218" spans="1:508" s="22" customFormat="1" ht="15" customHeight="1" x14ac:dyDescent="0.25">
      <c r="A218" s="69"/>
      <c r="B218" s="69"/>
      <c r="C218" s="69"/>
      <c r="D218" s="75" t="s">
        <v>390</v>
      </c>
      <c r="E218" s="204">
        <v>290400</v>
      </c>
      <c r="F218" s="84"/>
      <c r="G218" s="84"/>
      <c r="H218" s="204">
        <v>57200</v>
      </c>
      <c r="I218" s="204"/>
      <c r="J218" s="204"/>
      <c r="K218" s="196">
        <f t="shared" si="72"/>
        <v>19.696969696969695</v>
      </c>
      <c r="L218" s="204">
        <f t="shared" si="70"/>
        <v>0</v>
      </c>
      <c r="M218" s="84"/>
      <c r="N218" s="84"/>
      <c r="O218" s="84"/>
      <c r="P218" s="84"/>
      <c r="Q218" s="84"/>
      <c r="R218" s="218">
        <f t="shared" si="71"/>
        <v>0</v>
      </c>
      <c r="S218" s="218"/>
      <c r="T218" s="218"/>
      <c r="U218" s="218"/>
      <c r="V218" s="218"/>
      <c r="W218" s="218"/>
      <c r="X218" s="168"/>
      <c r="Y218" s="218">
        <f t="shared" si="74"/>
        <v>57200</v>
      </c>
      <c r="Z218" s="231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  <c r="HG218" s="27"/>
      <c r="HH218" s="27"/>
      <c r="HI218" s="27"/>
      <c r="HJ218" s="27"/>
      <c r="HK218" s="27"/>
      <c r="HL218" s="27"/>
      <c r="HM218" s="27"/>
      <c r="HN218" s="27"/>
      <c r="HO218" s="27"/>
      <c r="HP218" s="27"/>
      <c r="HQ218" s="27"/>
      <c r="HR218" s="27"/>
      <c r="HS218" s="27"/>
      <c r="HT218" s="27"/>
      <c r="HU218" s="27"/>
      <c r="HV218" s="27"/>
      <c r="HW218" s="27"/>
      <c r="HX218" s="27"/>
      <c r="HY218" s="27"/>
      <c r="HZ218" s="27"/>
      <c r="IA218" s="27"/>
      <c r="IB218" s="27"/>
      <c r="IC218" s="27"/>
      <c r="ID218" s="27"/>
      <c r="IE218" s="27"/>
      <c r="IF218" s="27"/>
      <c r="IG218" s="27"/>
      <c r="IH218" s="27"/>
      <c r="II218" s="27"/>
      <c r="IJ218" s="27"/>
      <c r="IK218" s="27"/>
      <c r="IL218" s="27"/>
      <c r="IM218" s="27"/>
      <c r="IN218" s="27"/>
      <c r="IO218" s="27"/>
      <c r="IP218" s="27"/>
      <c r="IQ218" s="27"/>
      <c r="IR218" s="27"/>
      <c r="IS218" s="27"/>
      <c r="IT218" s="27"/>
      <c r="IU218" s="27"/>
      <c r="IV218" s="27"/>
      <c r="IW218" s="27"/>
      <c r="IX218" s="27"/>
      <c r="IY218" s="27"/>
      <c r="IZ218" s="27"/>
      <c r="JA218" s="27"/>
      <c r="JB218" s="27"/>
      <c r="JC218" s="27"/>
      <c r="JD218" s="27"/>
      <c r="JE218" s="27"/>
      <c r="JF218" s="27"/>
      <c r="JG218" s="27"/>
      <c r="JH218" s="27"/>
      <c r="JI218" s="27"/>
      <c r="JJ218" s="27"/>
      <c r="JK218" s="27"/>
      <c r="JL218" s="27"/>
      <c r="JM218" s="27"/>
      <c r="JN218" s="27"/>
      <c r="JO218" s="27"/>
      <c r="JP218" s="27"/>
      <c r="JQ218" s="27"/>
      <c r="JR218" s="27"/>
      <c r="JS218" s="27"/>
      <c r="JT218" s="27"/>
      <c r="JU218" s="27"/>
      <c r="JV218" s="27"/>
      <c r="JW218" s="27"/>
      <c r="JX218" s="27"/>
      <c r="JY218" s="27"/>
      <c r="JZ218" s="27"/>
      <c r="KA218" s="27"/>
      <c r="KB218" s="27"/>
      <c r="KC218" s="27"/>
      <c r="KD218" s="27"/>
      <c r="KE218" s="27"/>
      <c r="KF218" s="27"/>
      <c r="KG218" s="27"/>
      <c r="KH218" s="27"/>
      <c r="KI218" s="27"/>
      <c r="KJ218" s="27"/>
      <c r="KK218" s="27"/>
      <c r="KL218" s="27"/>
      <c r="KM218" s="27"/>
      <c r="KN218" s="27"/>
      <c r="KO218" s="27"/>
      <c r="KP218" s="27"/>
      <c r="KQ218" s="27"/>
      <c r="KR218" s="27"/>
      <c r="KS218" s="27"/>
      <c r="KT218" s="27"/>
      <c r="KU218" s="27"/>
      <c r="KV218" s="27"/>
      <c r="KW218" s="27"/>
      <c r="KX218" s="27"/>
      <c r="KY218" s="27"/>
      <c r="KZ218" s="27"/>
      <c r="LA218" s="27"/>
      <c r="LB218" s="27"/>
      <c r="LC218" s="27"/>
      <c r="LD218" s="27"/>
      <c r="LE218" s="27"/>
      <c r="LF218" s="27"/>
      <c r="LG218" s="27"/>
      <c r="LH218" s="27"/>
      <c r="LI218" s="27"/>
      <c r="LJ218" s="27"/>
      <c r="LK218" s="27"/>
      <c r="LL218" s="27"/>
      <c r="LM218" s="27"/>
      <c r="LN218" s="27"/>
      <c r="LO218" s="27"/>
      <c r="LP218" s="27"/>
      <c r="LQ218" s="27"/>
      <c r="LR218" s="27"/>
      <c r="LS218" s="27"/>
      <c r="LT218" s="27"/>
      <c r="LU218" s="27"/>
      <c r="LV218" s="27"/>
      <c r="LW218" s="27"/>
      <c r="LX218" s="27"/>
      <c r="LY218" s="27"/>
      <c r="LZ218" s="27"/>
      <c r="MA218" s="27"/>
      <c r="MB218" s="27"/>
      <c r="MC218" s="27"/>
      <c r="MD218" s="27"/>
      <c r="ME218" s="27"/>
      <c r="MF218" s="27"/>
      <c r="MG218" s="27"/>
      <c r="MH218" s="27"/>
      <c r="MI218" s="27"/>
      <c r="MJ218" s="27"/>
      <c r="MK218" s="27"/>
      <c r="ML218" s="27"/>
      <c r="MM218" s="27"/>
      <c r="MN218" s="27"/>
      <c r="MO218" s="27"/>
      <c r="MP218" s="27"/>
      <c r="MQ218" s="27"/>
      <c r="MR218" s="27"/>
      <c r="MS218" s="27"/>
      <c r="MT218" s="27"/>
      <c r="MU218" s="27"/>
      <c r="MV218" s="27"/>
      <c r="MW218" s="27"/>
      <c r="MX218" s="27"/>
      <c r="MY218" s="27"/>
      <c r="MZ218" s="27"/>
      <c r="NA218" s="27"/>
      <c r="NB218" s="27"/>
      <c r="NC218" s="27"/>
      <c r="ND218" s="27"/>
      <c r="NE218" s="27"/>
      <c r="NF218" s="27"/>
      <c r="NG218" s="27"/>
      <c r="NH218" s="27"/>
      <c r="NI218" s="27"/>
      <c r="NJ218" s="27"/>
      <c r="NK218" s="27"/>
      <c r="NL218" s="27"/>
      <c r="NM218" s="27"/>
      <c r="NN218" s="27"/>
      <c r="NO218" s="27"/>
      <c r="NP218" s="27"/>
      <c r="NQ218" s="27"/>
      <c r="NR218" s="27"/>
      <c r="NS218" s="27"/>
      <c r="NT218" s="27"/>
      <c r="NU218" s="27"/>
      <c r="NV218" s="27"/>
      <c r="NW218" s="27"/>
      <c r="NX218" s="27"/>
      <c r="NY218" s="27"/>
      <c r="NZ218" s="27"/>
      <c r="OA218" s="27"/>
      <c r="OB218" s="27"/>
      <c r="OC218" s="27"/>
      <c r="OD218" s="27"/>
      <c r="OE218" s="27"/>
      <c r="OF218" s="27"/>
      <c r="OG218" s="27"/>
      <c r="OH218" s="27"/>
      <c r="OI218" s="27"/>
      <c r="OJ218" s="27"/>
      <c r="OK218" s="27"/>
      <c r="OL218" s="27"/>
      <c r="OM218" s="27"/>
      <c r="ON218" s="27"/>
      <c r="OO218" s="27"/>
      <c r="OP218" s="27"/>
      <c r="OQ218" s="27"/>
      <c r="OR218" s="27"/>
      <c r="OS218" s="27"/>
      <c r="OT218" s="27"/>
      <c r="OU218" s="27"/>
      <c r="OV218" s="27"/>
      <c r="OW218" s="27"/>
      <c r="OX218" s="27"/>
      <c r="OY218" s="27"/>
      <c r="OZ218" s="27"/>
      <c r="PA218" s="27"/>
      <c r="PB218" s="27"/>
      <c r="PC218" s="27"/>
      <c r="PD218" s="27"/>
      <c r="PE218" s="27"/>
      <c r="PF218" s="27"/>
      <c r="PG218" s="27"/>
      <c r="PH218" s="27"/>
      <c r="PI218" s="27"/>
      <c r="PJ218" s="27"/>
      <c r="PK218" s="27"/>
      <c r="PL218" s="27"/>
      <c r="PM218" s="27"/>
      <c r="PN218" s="27"/>
      <c r="PO218" s="27"/>
      <c r="PP218" s="27"/>
      <c r="PQ218" s="27"/>
      <c r="PR218" s="27"/>
      <c r="PS218" s="27"/>
      <c r="PT218" s="27"/>
      <c r="PU218" s="27"/>
      <c r="PV218" s="27"/>
      <c r="PW218" s="27"/>
      <c r="PX218" s="27"/>
      <c r="PY218" s="27"/>
      <c r="PZ218" s="27"/>
      <c r="QA218" s="27"/>
      <c r="QB218" s="27"/>
      <c r="QC218" s="27"/>
      <c r="QD218" s="27"/>
      <c r="QE218" s="27"/>
      <c r="QF218" s="27"/>
      <c r="QG218" s="27"/>
      <c r="QH218" s="27"/>
      <c r="QI218" s="27"/>
      <c r="QJ218" s="27"/>
      <c r="QK218" s="27"/>
      <c r="QL218" s="27"/>
      <c r="QM218" s="27"/>
      <c r="QN218" s="27"/>
      <c r="QO218" s="27"/>
      <c r="QP218" s="27"/>
      <c r="QQ218" s="27"/>
      <c r="QR218" s="27"/>
      <c r="QS218" s="27"/>
      <c r="QT218" s="27"/>
      <c r="QU218" s="27"/>
      <c r="QV218" s="27"/>
      <c r="QW218" s="27"/>
      <c r="QX218" s="27"/>
      <c r="QY218" s="27"/>
      <c r="QZ218" s="27"/>
      <c r="RA218" s="27"/>
      <c r="RB218" s="27"/>
      <c r="RC218" s="27"/>
      <c r="RD218" s="27"/>
      <c r="RE218" s="27"/>
      <c r="RF218" s="27"/>
      <c r="RG218" s="27"/>
      <c r="RH218" s="27"/>
      <c r="RI218" s="27"/>
      <c r="RJ218" s="27"/>
      <c r="RK218" s="27"/>
      <c r="RL218" s="27"/>
      <c r="RM218" s="27"/>
      <c r="RN218" s="27"/>
      <c r="RO218" s="27"/>
      <c r="RP218" s="27"/>
      <c r="RQ218" s="27"/>
      <c r="RR218" s="27"/>
      <c r="RS218" s="27"/>
      <c r="RT218" s="27"/>
      <c r="RU218" s="27"/>
      <c r="RV218" s="27"/>
      <c r="RW218" s="27"/>
      <c r="RX218" s="27"/>
      <c r="RY218" s="27"/>
      <c r="RZ218" s="27"/>
      <c r="SA218" s="27"/>
      <c r="SB218" s="27"/>
      <c r="SC218" s="27"/>
      <c r="SD218" s="27"/>
      <c r="SE218" s="27"/>
      <c r="SF218" s="27"/>
      <c r="SG218" s="27"/>
      <c r="SH218" s="27"/>
      <c r="SI218" s="27"/>
      <c r="SJ218" s="27"/>
      <c r="SK218" s="27"/>
      <c r="SL218" s="27"/>
      <c r="SM218" s="27"/>
      <c r="SN218" s="27"/>
    </row>
    <row r="219" spans="1:508" s="20" customFormat="1" ht="34.5" hidden="1" customHeight="1" x14ac:dyDescent="0.25">
      <c r="A219" s="54" t="s">
        <v>414</v>
      </c>
      <c r="B219" s="54">
        <v>7323</v>
      </c>
      <c r="C219" s="54" t="s">
        <v>110</v>
      </c>
      <c r="D219" s="122" t="s">
        <v>538</v>
      </c>
      <c r="E219" s="203"/>
      <c r="F219" s="83"/>
      <c r="G219" s="83"/>
      <c r="H219" s="203"/>
      <c r="I219" s="203"/>
      <c r="J219" s="203"/>
      <c r="K219" s="196" t="e">
        <f t="shared" si="72"/>
        <v>#DIV/0!</v>
      </c>
      <c r="L219" s="203">
        <f t="shared" si="70"/>
        <v>0</v>
      </c>
      <c r="M219" s="83"/>
      <c r="N219" s="83"/>
      <c r="O219" s="83"/>
      <c r="P219" s="83"/>
      <c r="Q219" s="83"/>
      <c r="R219" s="216">
        <f t="shared" si="71"/>
        <v>0</v>
      </c>
      <c r="S219" s="216"/>
      <c r="T219" s="216"/>
      <c r="U219" s="216"/>
      <c r="V219" s="216"/>
      <c r="W219" s="216"/>
      <c r="X219" s="168" t="e">
        <f t="shared" si="73"/>
        <v>#DIV/0!</v>
      </c>
      <c r="Y219" s="216">
        <f t="shared" si="74"/>
        <v>0</v>
      </c>
      <c r="Z219" s="23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  <c r="IV219" s="21"/>
      <c r="IW219" s="21"/>
      <c r="IX219" s="21"/>
      <c r="IY219" s="21"/>
      <c r="IZ219" s="21"/>
      <c r="JA219" s="21"/>
      <c r="JB219" s="21"/>
      <c r="JC219" s="21"/>
      <c r="JD219" s="21"/>
      <c r="JE219" s="21"/>
      <c r="JF219" s="21"/>
      <c r="JG219" s="21"/>
      <c r="JH219" s="21"/>
      <c r="JI219" s="21"/>
      <c r="JJ219" s="21"/>
      <c r="JK219" s="21"/>
      <c r="JL219" s="21"/>
      <c r="JM219" s="21"/>
      <c r="JN219" s="21"/>
      <c r="JO219" s="21"/>
      <c r="JP219" s="21"/>
      <c r="JQ219" s="21"/>
      <c r="JR219" s="21"/>
      <c r="JS219" s="21"/>
      <c r="JT219" s="21"/>
      <c r="JU219" s="21"/>
      <c r="JV219" s="21"/>
      <c r="JW219" s="21"/>
      <c r="JX219" s="21"/>
      <c r="JY219" s="21"/>
      <c r="JZ219" s="21"/>
      <c r="KA219" s="21"/>
      <c r="KB219" s="21"/>
      <c r="KC219" s="21"/>
      <c r="KD219" s="21"/>
      <c r="KE219" s="21"/>
      <c r="KF219" s="21"/>
      <c r="KG219" s="21"/>
      <c r="KH219" s="21"/>
      <c r="KI219" s="21"/>
      <c r="KJ219" s="21"/>
      <c r="KK219" s="21"/>
      <c r="KL219" s="21"/>
      <c r="KM219" s="21"/>
      <c r="KN219" s="21"/>
      <c r="KO219" s="21"/>
      <c r="KP219" s="21"/>
      <c r="KQ219" s="21"/>
      <c r="KR219" s="21"/>
      <c r="KS219" s="21"/>
      <c r="KT219" s="21"/>
      <c r="KU219" s="21"/>
      <c r="KV219" s="21"/>
      <c r="KW219" s="21"/>
      <c r="KX219" s="21"/>
      <c r="KY219" s="21"/>
      <c r="KZ219" s="21"/>
      <c r="LA219" s="21"/>
      <c r="LB219" s="21"/>
      <c r="LC219" s="21"/>
      <c r="LD219" s="21"/>
      <c r="LE219" s="21"/>
      <c r="LF219" s="21"/>
      <c r="LG219" s="21"/>
      <c r="LH219" s="21"/>
      <c r="LI219" s="21"/>
      <c r="LJ219" s="21"/>
      <c r="LK219" s="21"/>
      <c r="LL219" s="21"/>
      <c r="LM219" s="21"/>
      <c r="LN219" s="21"/>
      <c r="LO219" s="21"/>
      <c r="LP219" s="21"/>
      <c r="LQ219" s="21"/>
      <c r="LR219" s="21"/>
      <c r="LS219" s="21"/>
      <c r="LT219" s="21"/>
      <c r="LU219" s="21"/>
      <c r="LV219" s="21"/>
      <c r="LW219" s="21"/>
      <c r="LX219" s="21"/>
      <c r="LY219" s="21"/>
      <c r="LZ219" s="21"/>
      <c r="MA219" s="21"/>
      <c r="MB219" s="21"/>
      <c r="MC219" s="21"/>
      <c r="MD219" s="21"/>
      <c r="ME219" s="21"/>
      <c r="MF219" s="21"/>
      <c r="MG219" s="21"/>
      <c r="MH219" s="21"/>
      <c r="MI219" s="21"/>
      <c r="MJ219" s="21"/>
      <c r="MK219" s="21"/>
      <c r="ML219" s="21"/>
      <c r="MM219" s="21"/>
      <c r="MN219" s="21"/>
      <c r="MO219" s="21"/>
      <c r="MP219" s="21"/>
      <c r="MQ219" s="21"/>
      <c r="MR219" s="21"/>
      <c r="MS219" s="21"/>
      <c r="MT219" s="21"/>
      <c r="MU219" s="21"/>
      <c r="MV219" s="21"/>
      <c r="MW219" s="21"/>
      <c r="MX219" s="21"/>
      <c r="MY219" s="21"/>
      <c r="MZ219" s="21"/>
      <c r="NA219" s="21"/>
      <c r="NB219" s="21"/>
      <c r="NC219" s="21"/>
      <c r="ND219" s="21"/>
      <c r="NE219" s="21"/>
      <c r="NF219" s="21"/>
      <c r="NG219" s="21"/>
      <c r="NH219" s="21"/>
      <c r="NI219" s="21"/>
      <c r="NJ219" s="21"/>
      <c r="NK219" s="21"/>
      <c r="NL219" s="21"/>
      <c r="NM219" s="21"/>
      <c r="NN219" s="21"/>
      <c r="NO219" s="21"/>
      <c r="NP219" s="21"/>
      <c r="NQ219" s="21"/>
      <c r="NR219" s="21"/>
      <c r="NS219" s="21"/>
      <c r="NT219" s="21"/>
      <c r="NU219" s="21"/>
      <c r="NV219" s="21"/>
      <c r="NW219" s="21"/>
      <c r="NX219" s="21"/>
      <c r="NY219" s="21"/>
      <c r="NZ219" s="21"/>
      <c r="OA219" s="21"/>
      <c r="OB219" s="21"/>
      <c r="OC219" s="21"/>
      <c r="OD219" s="21"/>
      <c r="OE219" s="21"/>
      <c r="OF219" s="21"/>
      <c r="OG219" s="21"/>
      <c r="OH219" s="21"/>
      <c r="OI219" s="21"/>
      <c r="OJ219" s="21"/>
      <c r="OK219" s="21"/>
      <c r="OL219" s="21"/>
      <c r="OM219" s="21"/>
      <c r="ON219" s="21"/>
      <c r="OO219" s="21"/>
      <c r="OP219" s="21"/>
      <c r="OQ219" s="21"/>
      <c r="OR219" s="21"/>
      <c r="OS219" s="21"/>
      <c r="OT219" s="21"/>
      <c r="OU219" s="21"/>
      <c r="OV219" s="21"/>
      <c r="OW219" s="21"/>
      <c r="OX219" s="21"/>
      <c r="OY219" s="21"/>
      <c r="OZ219" s="21"/>
      <c r="PA219" s="21"/>
      <c r="PB219" s="21"/>
      <c r="PC219" s="21"/>
      <c r="PD219" s="21"/>
      <c r="PE219" s="21"/>
      <c r="PF219" s="21"/>
      <c r="PG219" s="21"/>
      <c r="PH219" s="21"/>
      <c r="PI219" s="21"/>
      <c r="PJ219" s="21"/>
      <c r="PK219" s="21"/>
      <c r="PL219" s="21"/>
      <c r="PM219" s="21"/>
      <c r="PN219" s="21"/>
      <c r="PO219" s="21"/>
      <c r="PP219" s="21"/>
      <c r="PQ219" s="21"/>
      <c r="PR219" s="21"/>
      <c r="PS219" s="21"/>
      <c r="PT219" s="21"/>
      <c r="PU219" s="21"/>
      <c r="PV219" s="21"/>
      <c r="PW219" s="21"/>
      <c r="PX219" s="21"/>
      <c r="PY219" s="21"/>
      <c r="PZ219" s="21"/>
      <c r="QA219" s="21"/>
      <c r="QB219" s="21"/>
      <c r="QC219" s="21"/>
      <c r="QD219" s="21"/>
      <c r="QE219" s="21"/>
      <c r="QF219" s="21"/>
      <c r="QG219" s="21"/>
      <c r="QH219" s="21"/>
      <c r="QI219" s="21"/>
      <c r="QJ219" s="21"/>
      <c r="QK219" s="21"/>
      <c r="QL219" s="21"/>
      <c r="QM219" s="21"/>
      <c r="QN219" s="21"/>
      <c r="QO219" s="21"/>
      <c r="QP219" s="21"/>
      <c r="QQ219" s="21"/>
      <c r="QR219" s="21"/>
      <c r="QS219" s="21"/>
      <c r="QT219" s="21"/>
      <c r="QU219" s="21"/>
      <c r="QV219" s="21"/>
      <c r="QW219" s="21"/>
      <c r="QX219" s="21"/>
      <c r="QY219" s="21"/>
      <c r="QZ219" s="21"/>
      <c r="RA219" s="21"/>
      <c r="RB219" s="21"/>
      <c r="RC219" s="21"/>
      <c r="RD219" s="21"/>
      <c r="RE219" s="21"/>
      <c r="RF219" s="21"/>
      <c r="RG219" s="21"/>
      <c r="RH219" s="21"/>
      <c r="RI219" s="21"/>
      <c r="RJ219" s="21"/>
      <c r="RK219" s="21"/>
      <c r="RL219" s="21"/>
      <c r="RM219" s="21"/>
      <c r="RN219" s="21"/>
      <c r="RO219" s="21"/>
      <c r="RP219" s="21"/>
      <c r="RQ219" s="21"/>
      <c r="RR219" s="21"/>
      <c r="RS219" s="21"/>
      <c r="RT219" s="21"/>
      <c r="RU219" s="21"/>
      <c r="RV219" s="21"/>
      <c r="RW219" s="21"/>
      <c r="RX219" s="21"/>
      <c r="RY219" s="21"/>
      <c r="RZ219" s="21"/>
      <c r="SA219" s="21"/>
      <c r="SB219" s="21"/>
      <c r="SC219" s="21"/>
      <c r="SD219" s="21"/>
      <c r="SE219" s="21"/>
      <c r="SF219" s="21"/>
      <c r="SG219" s="21"/>
      <c r="SH219" s="21"/>
      <c r="SI219" s="21"/>
      <c r="SJ219" s="21"/>
      <c r="SK219" s="21"/>
      <c r="SL219" s="21"/>
      <c r="SM219" s="21"/>
      <c r="SN219" s="21"/>
    </row>
    <row r="220" spans="1:508" s="20" customFormat="1" ht="15.75" x14ac:dyDescent="0.25">
      <c r="A220" s="54" t="s">
        <v>637</v>
      </c>
      <c r="B220" s="54" t="s">
        <v>2</v>
      </c>
      <c r="C220" s="54" t="s">
        <v>85</v>
      </c>
      <c r="D220" s="122" t="s">
        <v>419</v>
      </c>
      <c r="E220" s="203">
        <v>70000</v>
      </c>
      <c r="F220" s="83"/>
      <c r="G220" s="83"/>
      <c r="H220" s="203"/>
      <c r="I220" s="203"/>
      <c r="J220" s="203"/>
      <c r="K220" s="196">
        <f t="shared" si="72"/>
        <v>0</v>
      </c>
      <c r="L220" s="203">
        <f t="shared" si="70"/>
        <v>26000</v>
      </c>
      <c r="M220" s="83">
        <v>26000</v>
      </c>
      <c r="N220" s="83"/>
      <c r="O220" s="83"/>
      <c r="P220" s="83"/>
      <c r="Q220" s="83">
        <v>26000</v>
      </c>
      <c r="R220" s="216">
        <f t="shared" si="71"/>
        <v>0</v>
      </c>
      <c r="S220" s="216"/>
      <c r="T220" s="216"/>
      <c r="U220" s="216"/>
      <c r="V220" s="216"/>
      <c r="W220" s="216"/>
      <c r="X220" s="168">
        <f t="shared" si="73"/>
        <v>0</v>
      </c>
      <c r="Y220" s="216">
        <f t="shared" si="74"/>
        <v>0</v>
      </c>
      <c r="Z220" s="23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  <c r="IV220" s="21"/>
      <c r="IW220" s="21"/>
      <c r="IX220" s="21"/>
      <c r="IY220" s="21"/>
      <c r="IZ220" s="21"/>
      <c r="JA220" s="21"/>
      <c r="JB220" s="21"/>
      <c r="JC220" s="21"/>
      <c r="JD220" s="21"/>
      <c r="JE220" s="21"/>
      <c r="JF220" s="21"/>
      <c r="JG220" s="21"/>
      <c r="JH220" s="21"/>
      <c r="JI220" s="21"/>
      <c r="JJ220" s="21"/>
      <c r="JK220" s="21"/>
      <c r="JL220" s="21"/>
      <c r="JM220" s="21"/>
      <c r="JN220" s="21"/>
      <c r="JO220" s="21"/>
      <c r="JP220" s="21"/>
      <c r="JQ220" s="21"/>
      <c r="JR220" s="21"/>
      <c r="JS220" s="21"/>
      <c r="JT220" s="21"/>
      <c r="JU220" s="21"/>
      <c r="JV220" s="21"/>
      <c r="JW220" s="21"/>
      <c r="JX220" s="21"/>
      <c r="JY220" s="21"/>
      <c r="JZ220" s="21"/>
      <c r="KA220" s="21"/>
      <c r="KB220" s="21"/>
      <c r="KC220" s="21"/>
      <c r="KD220" s="21"/>
      <c r="KE220" s="21"/>
      <c r="KF220" s="21"/>
      <c r="KG220" s="21"/>
      <c r="KH220" s="21"/>
      <c r="KI220" s="21"/>
      <c r="KJ220" s="21"/>
      <c r="KK220" s="21"/>
      <c r="KL220" s="21"/>
      <c r="KM220" s="21"/>
      <c r="KN220" s="21"/>
      <c r="KO220" s="21"/>
      <c r="KP220" s="21"/>
      <c r="KQ220" s="21"/>
      <c r="KR220" s="21"/>
      <c r="KS220" s="21"/>
      <c r="KT220" s="21"/>
      <c r="KU220" s="21"/>
      <c r="KV220" s="21"/>
      <c r="KW220" s="21"/>
      <c r="KX220" s="21"/>
      <c r="KY220" s="21"/>
      <c r="KZ220" s="21"/>
      <c r="LA220" s="21"/>
      <c r="LB220" s="21"/>
      <c r="LC220" s="21"/>
      <c r="LD220" s="21"/>
      <c r="LE220" s="21"/>
      <c r="LF220" s="21"/>
      <c r="LG220" s="21"/>
      <c r="LH220" s="21"/>
      <c r="LI220" s="21"/>
      <c r="LJ220" s="21"/>
      <c r="LK220" s="21"/>
      <c r="LL220" s="21"/>
      <c r="LM220" s="21"/>
      <c r="LN220" s="21"/>
      <c r="LO220" s="21"/>
      <c r="LP220" s="21"/>
      <c r="LQ220" s="21"/>
      <c r="LR220" s="21"/>
      <c r="LS220" s="21"/>
      <c r="LT220" s="21"/>
      <c r="LU220" s="21"/>
      <c r="LV220" s="21"/>
      <c r="LW220" s="21"/>
      <c r="LX220" s="21"/>
      <c r="LY220" s="21"/>
      <c r="LZ220" s="21"/>
      <c r="MA220" s="21"/>
      <c r="MB220" s="21"/>
      <c r="MC220" s="21"/>
      <c r="MD220" s="21"/>
      <c r="ME220" s="21"/>
      <c r="MF220" s="21"/>
      <c r="MG220" s="21"/>
      <c r="MH220" s="21"/>
      <c r="MI220" s="21"/>
      <c r="MJ220" s="21"/>
      <c r="MK220" s="21"/>
      <c r="ML220" s="21"/>
      <c r="MM220" s="21"/>
      <c r="MN220" s="21"/>
      <c r="MO220" s="21"/>
      <c r="MP220" s="21"/>
      <c r="MQ220" s="21"/>
      <c r="MR220" s="21"/>
      <c r="MS220" s="21"/>
      <c r="MT220" s="21"/>
      <c r="MU220" s="21"/>
      <c r="MV220" s="21"/>
      <c r="MW220" s="21"/>
      <c r="MX220" s="21"/>
      <c r="MY220" s="21"/>
      <c r="MZ220" s="21"/>
      <c r="NA220" s="21"/>
      <c r="NB220" s="21"/>
      <c r="NC220" s="21"/>
      <c r="ND220" s="21"/>
      <c r="NE220" s="21"/>
      <c r="NF220" s="21"/>
      <c r="NG220" s="21"/>
      <c r="NH220" s="21"/>
      <c r="NI220" s="21"/>
      <c r="NJ220" s="21"/>
      <c r="NK220" s="21"/>
      <c r="NL220" s="21"/>
      <c r="NM220" s="21"/>
      <c r="NN220" s="21"/>
      <c r="NO220" s="21"/>
      <c r="NP220" s="21"/>
      <c r="NQ220" s="21"/>
      <c r="NR220" s="21"/>
      <c r="NS220" s="21"/>
      <c r="NT220" s="21"/>
      <c r="NU220" s="21"/>
      <c r="NV220" s="21"/>
      <c r="NW220" s="21"/>
      <c r="NX220" s="21"/>
      <c r="NY220" s="21"/>
      <c r="NZ220" s="21"/>
      <c r="OA220" s="21"/>
      <c r="OB220" s="21"/>
      <c r="OC220" s="21"/>
      <c r="OD220" s="21"/>
      <c r="OE220" s="21"/>
      <c r="OF220" s="21"/>
      <c r="OG220" s="21"/>
      <c r="OH220" s="21"/>
      <c r="OI220" s="21"/>
      <c r="OJ220" s="21"/>
      <c r="OK220" s="21"/>
      <c r="OL220" s="21"/>
      <c r="OM220" s="21"/>
      <c r="ON220" s="21"/>
      <c r="OO220" s="21"/>
      <c r="OP220" s="21"/>
      <c r="OQ220" s="21"/>
      <c r="OR220" s="21"/>
      <c r="OS220" s="21"/>
      <c r="OT220" s="21"/>
      <c r="OU220" s="21"/>
      <c r="OV220" s="21"/>
      <c r="OW220" s="21"/>
      <c r="OX220" s="21"/>
      <c r="OY220" s="21"/>
      <c r="OZ220" s="21"/>
      <c r="PA220" s="21"/>
      <c r="PB220" s="21"/>
      <c r="PC220" s="21"/>
      <c r="PD220" s="21"/>
      <c r="PE220" s="21"/>
      <c r="PF220" s="21"/>
      <c r="PG220" s="21"/>
      <c r="PH220" s="21"/>
      <c r="PI220" s="21"/>
      <c r="PJ220" s="21"/>
      <c r="PK220" s="21"/>
      <c r="PL220" s="21"/>
      <c r="PM220" s="21"/>
      <c r="PN220" s="21"/>
      <c r="PO220" s="21"/>
      <c r="PP220" s="21"/>
      <c r="PQ220" s="21"/>
      <c r="PR220" s="21"/>
      <c r="PS220" s="21"/>
      <c r="PT220" s="21"/>
      <c r="PU220" s="21"/>
      <c r="PV220" s="21"/>
      <c r="PW220" s="21"/>
      <c r="PX220" s="21"/>
      <c r="PY220" s="21"/>
      <c r="PZ220" s="21"/>
      <c r="QA220" s="21"/>
      <c r="QB220" s="21"/>
      <c r="QC220" s="21"/>
      <c r="QD220" s="21"/>
      <c r="QE220" s="21"/>
      <c r="QF220" s="21"/>
      <c r="QG220" s="21"/>
      <c r="QH220" s="21"/>
      <c r="QI220" s="21"/>
      <c r="QJ220" s="21"/>
      <c r="QK220" s="21"/>
      <c r="QL220" s="21"/>
      <c r="QM220" s="21"/>
      <c r="QN220" s="21"/>
      <c r="QO220" s="21"/>
      <c r="QP220" s="21"/>
      <c r="QQ220" s="21"/>
      <c r="QR220" s="21"/>
      <c r="QS220" s="21"/>
      <c r="QT220" s="21"/>
      <c r="QU220" s="21"/>
      <c r="QV220" s="21"/>
      <c r="QW220" s="21"/>
      <c r="QX220" s="21"/>
      <c r="QY220" s="21"/>
      <c r="QZ220" s="21"/>
      <c r="RA220" s="21"/>
      <c r="RB220" s="21"/>
      <c r="RC220" s="21"/>
      <c r="RD220" s="21"/>
      <c r="RE220" s="21"/>
      <c r="RF220" s="21"/>
      <c r="RG220" s="21"/>
      <c r="RH220" s="21"/>
      <c r="RI220" s="21"/>
      <c r="RJ220" s="21"/>
      <c r="RK220" s="21"/>
      <c r="RL220" s="21"/>
      <c r="RM220" s="21"/>
      <c r="RN220" s="21"/>
      <c r="RO220" s="21"/>
      <c r="RP220" s="21"/>
      <c r="RQ220" s="21"/>
      <c r="RR220" s="21"/>
      <c r="RS220" s="21"/>
      <c r="RT220" s="21"/>
      <c r="RU220" s="21"/>
      <c r="RV220" s="21"/>
      <c r="RW220" s="21"/>
      <c r="RX220" s="21"/>
      <c r="RY220" s="21"/>
      <c r="RZ220" s="21"/>
      <c r="SA220" s="21"/>
      <c r="SB220" s="21"/>
      <c r="SC220" s="21"/>
      <c r="SD220" s="21"/>
      <c r="SE220" s="21"/>
      <c r="SF220" s="21"/>
      <c r="SG220" s="21"/>
      <c r="SH220" s="21"/>
      <c r="SI220" s="21"/>
      <c r="SJ220" s="21"/>
      <c r="SK220" s="21"/>
      <c r="SL220" s="21"/>
      <c r="SM220" s="21"/>
      <c r="SN220" s="21"/>
    </row>
    <row r="221" spans="1:508" s="20" customFormat="1" ht="63" hidden="1" customHeight="1" x14ac:dyDescent="0.25">
      <c r="A221" s="54" t="s">
        <v>645</v>
      </c>
      <c r="B221" s="33">
        <v>8751</v>
      </c>
      <c r="C221" s="33">
        <v>1070</v>
      </c>
      <c r="D221" s="122" t="s">
        <v>644</v>
      </c>
      <c r="E221" s="203"/>
      <c r="F221" s="83"/>
      <c r="G221" s="83"/>
      <c r="H221" s="203"/>
      <c r="I221" s="203"/>
      <c r="J221" s="203"/>
      <c r="K221" s="186" t="e">
        <f t="shared" si="72"/>
        <v>#DIV/0!</v>
      </c>
      <c r="L221" s="203"/>
      <c r="M221" s="83"/>
      <c r="N221" s="83"/>
      <c r="O221" s="83"/>
      <c r="P221" s="83"/>
      <c r="Q221" s="83"/>
      <c r="R221" s="216"/>
      <c r="S221" s="216"/>
      <c r="T221" s="216"/>
      <c r="U221" s="216"/>
      <c r="V221" s="216"/>
      <c r="W221" s="216"/>
      <c r="X221" s="168" t="e">
        <f t="shared" si="73"/>
        <v>#DIV/0!</v>
      </c>
      <c r="Y221" s="216">
        <f t="shared" si="74"/>
        <v>0</v>
      </c>
      <c r="Z221" s="23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  <c r="IV221" s="21"/>
      <c r="IW221" s="21"/>
      <c r="IX221" s="21"/>
      <c r="IY221" s="21"/>
      <c r="IZ221" s="21"/>
      <c r="JA221" s="21"/>
      <c r="JB221" s="21"/>
      <c r="JC221" s="21"/>
      <c r="JD221" s="21"/>
      <c r="JE221" s="21"/>
      <c r="JF221" s="21"/>
      <c r="JG221" s="21"/>
      <c r="JH221" s="21"/>
      <c r="JI221" s="21"/>
      <c r="JJ221" s="21"/>
      <c r="JK221" s="21"/>
      <c r="JL221" s="21"/>
      <c r="JM221" s="21"/>
      <c r="JN221" s="21"/>
      <c r="JO221" s="21"/>
      <c r="JP221" s="21"/>
      <c r="JQ221" s="21"/>
      <c r="JR221" s="21"/>
      <c r="JS221" s="21"/>
      <c r="JT221" s="21"/>
      <c r="JU221" s="21"/>
      <c r="JV221" s="21"/>
      <c r="JW221" s="21"/>
      <c r="JX221" s="21"/>
      <c r="JY221" s="21"/>
      <c r="JZ221" s="21"/>
      <c r="KA221" s="21"/>
      <c r="KB221" s="21"/>
      <c r="KC221" s="21"/>
      <c r="KD221" s="21"/>
      <c r="KE221" s="21"/>
      <c r="KF221" s="21"/>
      <c r="KG221" s="21"/>
      <c r="KH221" s="21"/>
      <c r="KI221" s="21"/>
      <c r="KJ221" s="21"/>
      <c r="KK221" s="21"/>
      <c r="KL221" s="21"/>
      <c r="KM221" s="21"/>
      <c r="KN221" s="21"/>
      <c r="KO221" s="21"/>
      <c r="KP221" s="21"/>
      <c r="KQ221" s="21"/>
      <c r="KR221" s="21"/>
      <c r="KS221" s="21"/>
      <c r="KT221" s="21"/>
      <c r="KU221" s="21"/>
      <c r="KV221" s="21"/>
      <c r="KW221" s="21"/>
      <c r="KX221" s="21"/>
      <c r="KY221" s="21"/>
      <c r="KZ221" s="21"/>
      <c r="LA221" s="21"/>
      <c r="LB221" s="21"/>
      <c r="LC221" s="21"/>
      <c r="LD221" s="21"/>
      <c r="LE221" s="21"/>
      <c r="LF221" s="21"/>
      <c r="LG221" s="21"/>
      <c r="LH221" s="21"/>
      <c r="LI221" s="21"/>
      <c r="LJ221" s="21"/>
      <c r="LK221" s="21"/>
      <c r="LL221" s="21"/>
      <c r="LM221" s="21"/>
      <c r="LN221" s="21"/>
      <c r="LO221" s="21"/>
      <c r="LP221" s="21"/>
      <c r="LQ221" s="21"/>
      <c r="LR221" s="21"/>
      <c r="LS221" s="21"/>
      <c r="LT221" s="21"/>
      <c r="LU221" s="21"/>
      <c r="LV221" s="21"/>
      <c r="LW221" s="21"/>
      <c r="LX221" s="21"/>
      <c r="LY221" s="21"/>
      <c r="LZ221" s="21"/>
      <c r="MA221" s="21"/>
      <c r="MB221" s="21"/>
      <c r="MC221" s="21"/>
      <c r="MD221" s="21"/>
      <c r="ME221" s="21"/>
      <c r="MF221" s="21"/>
      <c r="MG221" s="21"/>
      <c r="MH221" s="21"/>
      <c r="MI221" s="21"/>
      <c r="MJ221" s="21"/>
      <c r="MK221" s="21"/>
      <c r="ML221" s="21"/>
      <c r="MM221" s="21"/>
      <c r="MN221" s="21"/>
      <c r="MO221" s="21"/>
      <c r="MP221" s="21"/>
      <c r="MQ221" s="21"/>
      <c r="MR221" s="21"/>
      <c r="MS221" s="21"/>
      <c r="MT221" s="21"/>
      <c r="MU221" s="21"/>
      <c r="MV221" s="21"/>
      <c r="MW221" s="21"/>
      <c r="MX221" s="21"/>
      <c r="MY221" s="21"/>
      <c r="MZ221" s="21"/>
      <c r="NA221" s="21"/>
      <c r="NB221" s="21"/>
      <c r="NC221" s="21"/>
      <c r="ND221" s="21"/>
      <c r="NE221" s="21"/>
      <c r="NF221" s="21"/>
      <c r="NG221" s="21"/>
      <c r="NH221" s="21"/>
      <c r="NI221" s="21"/>
      <c r="NJ221" s="21"/>
      <c r="NK221" s="21"/>
      <c r="NL221" s="21"/>
      <c r="NM221" s="21"/>
      <c r="NN221" s="21"/>
      <c r="NO221" s="21"/>
      <c r="NP221" s="21"/>
      <c r="NQ221" s="21"/>
      <c r="NR221" s="21"/>
      <c r="NS221" s="21"/>
      <c r="NT221" s="21"/>
      <c r="NU221" s="21"/>
      <c r="NV221" s="21"/>
      <c r="NW221" s="21"/>
      <c r="NX221" s="21"/>
      <c r="NY221" s="21"/>
      <c r="NZ221" s="21"/>
      <c r="OA221" s="21"/>
      <c r="OB221" s="21"/>
      <c r="OC221" s="21"/>
      <c r="OD221" s="21"/>
      <c r="OE221" s="21"/>
      <c r="OF221" s="21"/>
      <c r="OG221" s="21"/>
      <c r="OH221" s="21"/>
      <c r="OI221" s="21"/>
      <c r="OJ221" s="21"/>
      <c r="OK221" s="21"/>
      <c r="OL221" s="21"/>
      <c r="OM221" s="21"/>
      <c r="ON221" s="21"/>
      <c r="OO221" s="21"/>
      <c r="OP221" s="21"/>
      <c r="OQ221" s="21"/>
      <c r="OR221" s="21"/>
      <c r="OS221" s="21"/>
      <c r="OT221" s="21"/>
      <c r="OU221" s="21"/>
      <c r="OV221" s="21"/>
      <c r="OW221" s="21"/>
      <c r="OX221" s="21"/>
      <c r="OY221" s="21"/>
      <c r="OZ221" s="21"/>
      <c r="PA221" s="21"/>
      <c r="PB221" s="21"/>
      <c r="PC221" s="21"/>
      <c r="PD221" s="21"/>
      <c r="PE221" s="21"/>
      <c r="PF221" s="21"/>
      <c r="PG221" s="21"/>
      <c r="PH221" s="21"/>
      <c r="PI221" s="21"/>
      <c r="PJ221" s="21"/>
      <c r="PK221" s="21"/>
      <c r="PL221" s="21"/>
      <c r="PM221" s="21"/>
      <c r="PN221" s="21"/>
      <c r="PO221" s="21"/>
      <c r="PP221" s="21"/>
      <c r="PQ221" s="21"/>
      <c r="PR221" s="21"/>
      <c r="PS221" s="21"/>
      <c r="PT221" s="21"/>
      <c r="PU221" s="21"/>
      <c r="PV221" s="21"/>
      <c r="PW221" s="21"/>
      <c r="PX221" s="21"/>
      <c r="PY221" s="21"/>
      <c r="PZ221" s="21"/>
      <c r="QA221" s="21"/>
      <c r="QB221" s="21"/>
      <c r="QC221" s="21"/>
      <c r="QD221" s="21"/>
      <c r="QE221" s="21"/>
      <c r="QF221" s="21"/>
      <c r="QG221" s="21"/>
      <c r="QH221" s="21"/>
      <c r="QI221" s="21"/>
      <c r="QJ221" s="21"/>
      <c r="QK221" s="21"/>
      <c r="QL221" s="21"/>
      <c r="QM221" s="21"/>
      <c r="QN221" s="21"/>
      <c r="QO221" s="21"/>
      <c r="QP221" s="21"/>
      <c r="QQ221" s="21"/>
      <c r="QR221" s="21"/>
      <c r="QS221" s="21"/>
      <c r="QT221" s="21"/>
      <c r="QU221" s="21"/>
      <c r="QV221" s="21"/>
      <c r="QW221" s="21"/>
      <c r="QX221" s="21"/>
      <c r="QY221" s="21"/>
      <c r="QZ221" s="21"/>
      <c r="RA221" s="21"/>
      <c r="RB221" s="21"/>
      <c r="RC221" s="21"/>
      <c r="RD221" s="21"/>
      <c r="RE221" s="21"/>
      <c r="RF221" s="21"/>
      <c r="RG221" s="21"/>
      <c r="RH221" s="21"/>
      <c r="RI221" s="21"/>
      <c r="RJ221" s="21"/>
      <c r="RK221" s="21"/>
      <c r="RL221" s="21"/>
      <c r="RM221" s="21"/>
      <c r="RN221" s="21"/>
      <c r="RO221" s="21"/>
      <c r="RP221" s="21"/>
      <c r="RQ221" s="21"/>
      <c r="RR221" s="21"/>
      <c r="RS221" s="21"/>
      <c r="RT221" s="21"/>
      <c r="RU221" s="21"/>
      <c r="RV221" s="21"/>
      <c r="RW221" s="21"/>
      <c r="RX221" s="21"/>
      <c r="RY221" s="21"/>
      <c r="RZ221" s="21"/>
      <c r="SA221" s="21"/>
      <c r="SB221" s="21"/>
      <c r="SC221" s="21"/>
      <c r="SD221" s="21"/>
      <c r="SE221" s="21"/>
      <c r="SF221" s="21"/>
      <c r="SG221" s="21"/>
      <c r="SH221" s="21"/>
      <c r="SI221" s="21"/>
      <c r="SJ221" s="21"/>
      <c r="SK221" s="21"/>
      <c r="SL221" s="21"/>
      <c r="SM221" s="21"/>
      <c r="SN221" s="21"/>
    </row>
    <row r="222" spans="1:508" s="20" customFormat="1" ht="31.5" hidden="1" customHeight="1" x14ac:dyDescent="0.25">
      <c r="A222" s="54" t="s">
        <v>638</v>
      </c>
      <c r="B222" s="54" t="s">
        <v>639</v>
      </c>
      <c r="C222" s="54" t="s">
        <v>92</v>
      </c>
      <c r="D222" s="122" t="s">
        <v>606</v>
      </c>
      <c r="E222" s="203"/>
      <c r="F222" s="83"/>
      <c r="G222" s="83"/>
      <c r="H222" s="203"/>
      <c r="I222" s="203"/>
      <c r="J222" s="203"/>
      <c r="K222" s="186" t="e">
        <f t="shared" si="72"/>
        <v>#DIV/0!</v>
      </c>
      <c r="L222" s="203">
        <f t="shared" si="70"/>
        <v>0</v>
      </c>
      <c r="M222" s="83"/>
      <c r="N222" s="83"/>
      <c r="O222" s="83"/>
      <c r="P222" s="83"/>
      <c r="Q222" s="83"/>
      <c r="R222" s="216">
        <f t="shared" si="71"/>
        <v>0</v>
      </c>
      <c r="S222" s="216"/>
      <c r="T222" s="216"/>
      <c r="U222" s="216"/>
      <c r="V222" s="216"/>
      <c r="W222" s="216"/>
      <c r="X222" s="168" t="e">
        <f t="shared" si="73"/>
        <v>#DIV/0!</v>
      </c>
      <c r="Y222" s="216">
        <f t="shared" si="74"/>
        <v>0</v>
      </c>
      <c r="Z222" s="23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  <c r="IV222" s="21"/>
      <c r="IW222" s="21"/>
      <c r="IX222" s="21"/>
      <c r="IY222" s="21"/>
      <c r="IZ222" s="21"/>
      <c r="JA222" s="21"/>
      <c r="JB222" s="21"/>
      <c r="JC222" s="21"/>
      <c r="JD222" s="21"/>
      <c r="JE222" s="21"/>
      <c r="JF222" s="21"/>
      <c r="JG222" s="21"/>
      <c r="JH222" s="21"/>
      <c r="JI222" s="21"/>
      <c r="JJ222" s="21"/>
      <c r="JK222" s="21"/>
      <c r="JL222" s="21"/>
      <c r="JM222" s="21"/>
      <c r="JN222" s="21"/>
      <c r="JO222" s="21"/>
      <c r="JP222" s="21"/>
      <c r="JQ222" s="21"/>
      <c r="JR222" s="21"/>
      <c r="JS222" s="21"/>
      <c r="JT222" s="21"/>
      <c r="JU222" s="21"/>
      <c r="JV222" s="21"/>
      <c r="JW222" s="21"/>
      <c r="JX222" s="21"/>
      <c r="JY222" s="21"/>
      <c r="JZ222" s="21"/>
      <c r="KA222" s="21"/>
      <c r="KB222" s="21"/>
      <c r="KC222" s="21"/>
      <c r="KD222" s="21"/>
      <c r="KE222" s="21"/>
      <c r="KF222" s="21"/>
      <c r="KG222" s="21"/>
      <c r="KH222" s="21"/>
      <c r="KI222" s="21"/>
      <c r="KJ222" s="21"/>
      <c r="KK222" s="21"/>
      <c r="KL222" s="21"/>
      <c r="KM222" s="21"/>
      <c r="KN222" s="21"/>
      <c r="KO222" s="21"/>
      <c r="KP222" s="21"/>
      <c r="KQ222" s="21"/>
      <c r="KR222" s="21"/>
      <c r="KS222" s="21"/>
      <c r="KT222" s="21"/>
      <c r="KU222" s="21"/>
      <c r="KV222" s="21"/>
      <c r="KW222" s="21"/>
      <c r="KX222" s="21"/>
      <c r="KY222" s="21"/>
      <c r="KZ222" s="21"/>
      <c r="LA222" s="21"/>
      <c r="LB222" s="21"/>
      <c r="LC222" s="21"/>
      <c r="LD222" s="21"/>
      <c r="LE222" s="21"/>
      <c r="LF222" s="21"/>
      <c r="LG222" s="21"/>
      <c r="LH222" s="21"/>
      <c r="LI222" s="21"/>
      <c r="LJ222" s="21"/>
      <c r="LK222" s="21"/>
      <c r="LL222" s="21"/>
      <c r="LM222" s="21"/>
      <c r="LN222" s="21"/>
      <c r="LO222" s="21"/>
      <c r="LP222" s="21"/>
      <c r="LQ222" s="21"/>
      <c r="LR222" s="21"/>
      <c r="LS222" s="21"/>
      <c r="LT222" s="21"/>
      <c r="LU222" s="21"/>
      <c r="LV222" s="21"/>
      <c r="LW222" s="21"/>
      <c r="LX222" s="21"/>
      <c r="LY222" s="21"/>
      <c r="LZ222" s="21"/>
      <c r="MA222" s="21"/>
      <c r="MB222" s="21"/>
      <c r="MC222" s="21"/>
      <c r="MD222" s="21"/>
      <c r="ME222" s="21"/>
      <c r="MF222" s="21"/>
      <c r="MG222" s="21"/>
      <c r="MH222" s="21"/>
      <c r="MI222" s="21"/>
      <c r="MJ222" s="21"/>
      <c r="MK222" s="21"/>
      <c r="ML222" s="21"/>
      <c r="MM222" s="21"/>
      <c r="MN222" s="21"/>
      <c r="MO222" s="21"/>
      <c r="MP222" s="21"/>
      <c r="MQ222" s="21"/>
      <c r="MR222" s="21"/>
      <c r="MS222" s="21"/>
      <c r="MT222" s="21"/>
      <c r="MU222" s="21"/>
      <c r="MV222" s="21"/>
      <c r="MW222" s="21"/>
      <c r="MX222" s="21"/>
      <c r="MY222" s="21"/>
      <c r="MZ222" s="21"/>
      <c r="NA222" s="21"/>
      <c r="NB222" s="21"/>
      <c r="NC222" s="21"/>
      <c r="ND222" s="21"/>
      <c r="NE222" s="21"/>
      <c r="NF222" s="21"/>
      <c r="NG222" s="21"/>
      <c r="NH222" s="21"/>
      <c r="NI222" s="21"/>
      <c r="NJ222" s="21"/>
      <c r="NK222" s="21"/>
      <c r="NL222" s="21"/>
      <c r="NM222" s="21"/>
      <c r="NN222" s="21"/>
      <c r="NO222" s="21"/>
      <c r="NP222" s="21"/>
      <c r="NQ222" s="21"/>
      <c r="NR222" s="21"/>
      <c r="NS222" s="21"/>
      <c r="NT222" s="21"/>
      <c r="NU222" s="21"/>
      <c r="NV222" s="21"/>
      <c r="NW222" s="21"/>
      <c r="NX222" s="21"/>
      <c r="NY222" s="21"/>
      <c r="NZ222" s="21"/>
      <c r="OA222" s="21"/>
      <c r="OB222" s="21"/>
      <c r="OC222" s="21"/>
      <c r="OD222" s="21"/>
      <c r="OE222" s="21"/>
      <c r="OF222" s="21"/>
      <c r="OG222" s="21"/>
      <c r="OH222" s="21"/>
      <c r="OI222" s="21"/>
      <c r="OJ222" s="21"/>
      <c r="OK222" s="21"/>
      <c r="OL222" s="21"/>
      <c r="OM222" s="21"/>
      <c r="ON222" s="21"/>
      <c r="OO222" s="21"/>
      <c r="OP222" s="21"/>
      <c r="OQ222" s="21"/>
      <c r="OR222" s="21"/>
      <c r="OS222" s="21"/>
      <c r="OT222" s="21"/>
      <c r="OU222" s="21"/>
      <c r="OV222" s="21"/>
      <c r="OW222" s="21"/>
      <c r="OX222" s="21"/>
      <c r="OY222" s="21"/>
      <c r="OZ222" s="21"/>
      <c r="PA222" s="21"/>
      <c r="PB222" s="21"/>
      <c r="PC222" s="21"/>
      <c r="PD222" s="21"/>
      <c r="PE222" s="21"/>
      <c r="PF222" s="21"/>
      <c r="PG222" s="21"/>
      <c r="PH222" s="21"/>
      <c r="PI222" s="21"/>
      <c r="PJ222" s="21"/>
      <c r="PK222" s="21"/>
      <c r="PL222" s="21"/>
      <c r="PM222" s="21"/>
      <c r="PN222" s="21"/>
      <c r="PO222" s="21"/>
      <c r="PP222" s="21"/>
      <c r="PQ222" s="21"/>
      <c r="PR222" s="21"/>
      <c r="PS222" s="21"/>
      <c r="PT222" s="21"/>
      <c r="PU222" s="21"/>
      <c r="PV222" s="21"/>
      <c r="PW222" s="21"/>
      <c r="PX222" s="21"/>
      <c r="PY222" s="21"/>
      <c r="PZ222" s="21"/>
      <c r="QA222" s="21"/>
      <c r="QB222" s="21"/>
      <c r="QC222" s="21"/>
      <c r="QD222" s="21"/>
      <c r="QE222" s="21"/>
      <c r="QF222" s="21"/>
      <c r="QG222" s="21"/>
      <c r="QH222" s="21"/>
      <c r="QI222" s="21"/>
      <c r="QJ222" s="21"/>
      <c r="QK222" s="21"/>
      <c r="QL222" s="21"/>
      <c r="QM222" s="21"/>
      <c r="QN222" s="21"/>
      <c r="QO222" s="21"/>
      <c r="QP222" s="21"/>
      <c r="QQ222" s="21"/>
      <c r="QR222" s="21"/>
      <c r="QS222" s="21"/>
      <c r="QT222" s="21"/>
      <c r="QU222" s="21"/>
      <c r="QV222" s="21"/>
      <c r="QW222" s="21"/>
      <c r="QX222" s="21"/>
      <c r="QY222" s="21"/>
      <c r="QZ222" s="21"/>
      <c r="RA222" s="21"/>
      <c r="RB222" s="21"/>
      <c r="RC222" s="21"/>
      <c r="RD222" s="21"/>
      <c r="RE222" s="21"/>
      <c r="RF222" s="21"/>
      <c r="RG222" s="21"/>
      <c r="RH222" s="21"/>
      <c r="RI222" s="21"/>
      <c r="RJ222" s="21"/>
      <c r="RK222" s="21"/>
      <c r="RL222" s="21"/>
      <c r="RM222" s="21"/>
      <c r="RN222" s="21"/>
      <c r="RO222" s="21"/>
      <c r="RP222" s="21"/>
      <c r="RQ222" s="21"/>
      <c r="RR222" s="21"/>
      <c r="RS222" s="21"/>
      <c r="RT222" s="21"/>
      <c r="RU222" s="21"/>
      <c r="RV222" s="21"/>
      <c r="RW222" s="21"/>
      <c r="RX222" s="21"/>
      <c r="RY222" s="21"/>
      <c r="RZ222" s="21"/>
      <c r="SA222" s="21"/>
      <c r="SB222" s="21"/>
      <c r="SC222" s="21"/>
      <c r="SD222" s="21"/>
      <c r="SE222" s="21"/>
      <c r="SF222" s="21"/>
      <c r="SG222" s="21"/>
      <c r="SH222" s="21"/>
      <c r="SI222" s="21"/>
      <c r="SJ222" s="21"/>
      <c r="SK222" s="21"/>
      <c r="SL222" s="21"/>
      <c r="SM222" s="21"/>
      <c r="SN222" s="21"/>
    </row>
    <row r="223" spans="1:508" s="20" customFormat="1" ht="22.5" hidden="1" customHeight="1" x14ac:dyDescent="0.25">
      <c r="A223" s="54" t="s">
        <v>264</v>
      </c>
      <c r="B223" s="54" t="s">
        <v>14</v>
      </c>
      <c r="C223" s="54" t="s">
        <v>45</v>
      </c>
      <c r="D223" s="11" t="s">
        <v>355</v>
      </c>
      <c r="E223" s="203"/>
      <c r="F223" s="83"/>
      <c r="G223" s="83"/>
      <c r="H223" s="203"/>
      <c r="I223" s="203"/>
      <c r="J223" s="203"/>
      <c r="K223" s="186" t="e">
        <f t="shared" si="72"/>
        <v>#DIV/0!</v>
      </c>
      <c r="L223" s="203">
        <f t="shared" si="70"/>
        <v>0</v>
      </c>
      <c r="M223" s="83"/>
      <c r="N223" s="83"/>
      <c r="O223" s="83"/>
      <c r="P223" s="83"/>
      <c r="Q223" s="83"/>
      <c r="R223" s="216">
        <f t="shared" si="71"/>
        <v>0</v>
      </c>
      <c r="S223" s="216"/>
      <c r="T223" s="216"/>
      <c r="U223" s="216"/>
      <c r="V223" s="216"/>
      <c r="W223" s="216"/>
      <c r="X223" s="168" t="e">
        <f t="shared" si="73"/>
        <v>#DIV/0!</v>
      </c>
      <c r="Y223" s="216">
        <f t="shared" si="74"/>
        <v>0</v>
      </c>
      <c r="Z223" s="23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  <c r="IV223" s="21"/>
      <c r="IW223" s="21"/>
      <c r="IX223" s="21"/>
      <c r="IY223" s="21"/>
      <c r="IZ223" s="21"/>
      <c r="JA223" s="21"/>
      <c r="JB223" s="21"/>
      <c r="JC223" s="21"/>
      <c r="JD223" s="21"/>
      <c r="JE223" s="21"/>
      <c r="JF223" s="21"/>
      <c r="JG223" s="21"/>
      <c r="JH223" s="21"/>
      <c r="JI223" s="21"/>
      <c r="JJ223" s="21"/>
      <c r="JK223" s="21"/>
      <c r="JL223" s="21"/>
      <c r="JM223" s="21"/>
      <c r="JN223" s="21"/>
      <c r="JO223" s="21"/>
      <c r="JP223" s="21"/>
      <c r="JQ223" s="21"/>
      <c r="JR223" s="21"/>
      <c r="JS223" s="21"/>
      <c r="JT223" s="21"/>
      <c r="JU223" s="21"/>
      <c r="JV223" s="21"/>
      <c r="JW223" s="21"/>
      <c r="JX223" s="21"/>
      <c r="JY223" s="21"/>
      <c r="JZ223" s="21"/>
      <c r="KA223" s="21"/>
      <c r="KB223" s="21"/>
      <c r="KC223" s="21"/>
      <c r="KD223" s="21"/>
      <c r="KE223" s="21"/>
      <c r="KF223" s="21"/>
      <c r="KG223" s="21"/>
      <c r="KH223" s="21"/>
      <c r="KI223" s="21"/>
      <c r="KJ223" s="21"/>
      <c r="KK223" s="21"/>
      <c r="KL223" s="21"/>
      <c r="KM223" s="21"/>
      <c r="KN223" s="21"/>
      <c r="KO223" s="21"/>
      <c r="KP223" s="21"/>
      <c r="KQ223" s="21"/>
      <c r="KR223" s="21"/>
      <c r="KS223" s="21"/>
      <c r="KT223" s="21"/>
      <c r="KU223" s="21"/>
      <c r="KV223" s="21"/>
      <c r="KW223" s="21"/>
      <c r="KX223" s="21"/>
      <c r="KY223" s="21"/>
      <c r="KZ223" s="21"/>
      <c r="LA223" s="21"/>
      <c r="LB223" s="21"/>
      <c r="LC223" s="21"/>
      <c r="LD223" s="21"/>
      <c r="LE223" s="21"/>
      <c r="LF223" s="21"/>
      <c r="LG223" s="21"/>
      <c r="LH223" s="21"/>
      <c r="LI223" s="21"/>
      <c r="LJ223" s="21"/>
      <c r="LK223" s="21"/>
      <c r="LL223" s="21"/>
      <c r="LM223" s="21"/>
      <c r="LN223" s="21"/>
      <c r="LO223" s="21"/>
      <c r="LP223" s="21"/>
      <c r="LQ223" s="21"/>
      <c r="LR223" s="21"/>
      <c r="LS223" s="21"/>
      <c r="LT223" s="21"/>
      <c r="LU223" s="21"/>
      <c r="LV223" s="21"/>
      <c r="LW223" s="21"/>
      <c r="LX223" s="21"/>
      <c r="LY223" s="21"/>
      <c r="LZ223" s="21"/>
      <c r="MA223" s="21"/>
      <c r="MB223" s="21"/>
      <c r="MC223" s="21"/>
      <c r="MD223" s="21"/>
      <c r="ME223" s="21"/>
      <c r="MF223" s="21"/>
      <c r="MG223" s="21"/>
      <c r="MH223" s="21"/>
      <c r="MI223" s="21"/>
      <c r="MJ223" s="21"/>
      <c r="MK223" s="21"/>
      <c r="ML223" s="21"/>
      <c r="MM223" s="21"/>
      <c r="MN223" s="21"/>
      <c r="MO223" s="21"/>
      <c r="MP223" s="21"/>
      <c r="MQ223" s="21"/>
      <c r="MR223" s="21"/>
      <c r="MS223" s="21"/>
      <c r="MT223" s="21"/>
      <c r="MU223" s="21"/>
      <c r="MV223" s="21"/>
      <c r="MW223" s="21"/>
      <c r="MX223" s="21"/>
      <c r="MY223" s="21"/>
      <c r="MZ223" s="21"/>
      <c r="NA223" s="21"/>
      <c r="NB223" s="21"/>
      <c r="NC223" s="21"/>
      <c r="ND223" s="21"/>
      <c r="NE223" s="21"/>
      <c r="NF223" s="21"/>
      <c r="NG223" s="21"/>
      <c r="NH223" s="21"/>
      <c r="NI223" s="21"/>
      <c r="NJ223" s="21"/>
      <c r="NK223" s="21"/>
      <c r="NL223" s="21"/>
      <c r="NM223" s="21"/>
      <c r="NN223" s="21"/>
      <c r="NO223" s="21"/>
      <c r="NP223" s="21"/>
      <c r="NQ223" s="21"/>
      <c r="NR223" s="21"/>
      <c r="NS223" s="21"/>
      <c r="NT223" s="21"/>
      <c r="NU223" s="21"/>
      <c r="NV223" s="21"/>
      <c r="NW223" s="21"/>
      <c r="NX223" s="21"/>
      <c r="NY223" s="21"/>
      <c r="NZ223" s="21"/>
      <c r="OA223" s="21"/>
      <c r="OB223" s="21"/>
      <c r="OC223" s="21"/>
      <c r="OD223" s="21"/>
      <c r="OE223" s="21"/>
      <c r="OF223" s="21"/>
      <c r="OG223" s="21"/>
      <c r="OH223" s="21"/>
      <c r="OI223" s="21"/>
      <c r="OJ223" s="21"/>
      <c r="OK223" s="21"/>
      <c r="OL223" s="21"/>
      <c r="OM223" s="21"/>
      <c r="ON223" s="21"/>
      <c r="OO223" s="21"/>
      <c r="OP223" s="21"/>
      <c r="OQ223" s="21"/>
      <c r="OR223" s="21"/>
      <c r="OS223" s="21"/>
      <c r="OT223" s="21"/>
      <c r="OU223" s="21"/>
      <c r="OV223" s="21"/>
      <c r="OW223" s="21"/>
      <c r="OX223" s="21"/>
      <c r="OY223" s="21"/>
      <c r="OZ223" s="21"/>
      <c r="PA223" s="21"/>
      <c r="PB223" s="21"/>
      <c r="PC223" s="21"/>
      <c r="PD223" s="21"/>
      <c r="PE223" s="21"/>
      <c r="PF223" s="21"/>
      <c r="PG223" s="21"/>
      <c r="PH223" s="21"/>
      <c r="PI223" s="21"/>
      <c r="PJ223" s="21"/>
      <c r="PK223" s="21"/>
      <c r="PL223" s="21"/>
      <c r="PM223" s="21"/>
      <c r="PN223" s="21"/>
      <c r="PO223" s="21"/>
      <c r="PP223" s="21"/>
      <c r="PQ223" s="21"/>
      <c r="PR223" s="21"/>
      <c r="PS223" s="21"/>
      <c r="PT223" s="21"/>
      <c r="PU223" s="21"/>
      <c r="PV223" s="21"/>
      <c r="PW223" s="21"/>
      <c r="PX223" s="21"/>
      <c r="PY223" s="21"/>
      <c r="PZ223" s="21"/>
      <c r="QA223" s="21"/>
      <c r="QB223" s="21"/>
      <c r="QC223" s="21"/>
      <c r="QD223" s="21"/>
      <c r="QE223" s="21"/>
      <c r="QF223" s="21"/>
      <c r="QG223" s="21"/>
      <c r="QH223" s="21"/>
      <c r="QI223" s="21"/>
      <c r="QJ223" s="21"/>
      <c r="QK223" s="21"/>
      <c r="QL223" s="21"/>
      <c r="QM223" s="21"/>
      <c r="QN223" s="21"/>
      <c r="QO223" s="21"/>
      <c r="QP223" s="21"/>
      <c r="QQ223" s="21"/>
      <c r="QR223" s="21"/>
      <c r="QS223" s="21"/>
      <c r="QT223" s="21"/>
      <c r="QU223" s="21"/>
      <c r="QV223" s="21"/>
      <c r="QW223" s="21"/>
      <c r="QX223" s="21"/>
      <c r="QY223" s="21"/>
      <c r="QZ223" s="21"/>
      <c r="RA223" s="21"/>
      <c r="RB223" s="21"/>
      <c r="RC223" s="21"/>
      <c r="RD223" s="21"/>
      <c r="RE223" s="21"/>
      <c r="RF223" s="21"/>
      <c r="RG223" s="21"/>
      <c r="RH223" s="21"/>
      <c r="RI223" s="21"/>
      <c r="RJ223" s="21"/>
      <c r="RK223" s="21"/>
      <c r="RL223" s="21"/>
      <c r="RM223" s="21"/>
      <c r="RN223" s="21"/>
      <c r="RO223" s="21"/>
      <c r="RP223" s="21"/>
      <c r="RQ223" s="21"/>
      <c r="RR223" s="21"/>
      <c r="RS223" s="21"/>
      <c r="RT223" s="21"/>
      <c r="RU223" s="21"/>
      <c r="RV223" s="21"/>
      <c r="RW223" s="21"/>
      <c r="RX223" s="21"/>
      <c r="RY223" s="21"/>
      <c r="RZ223" s="21"/>
      <c r="SA223" s="21"/>
      <c r="SB223" s="21"/>
      <c r="SC223" s="21"/>
      <c r="SD223" s="21"/>
      <c r="SE223" s="21"/>
      <c r="SF223" s="21"/>
      <c r="SG223" s="21"/>
      <c r="SH223" s="21"/>
      <c r="SI223" s="21"/>
      <c r="SJ223" s="21"/>
      <c r="SK223" s="21"/>
      <c r="SL223" s="21"/>
      <c r="SM223" s="21"/>
      <c r="SN223" s="21"/>
    </row>
    <row r="224" spans="1:508" s="24" customFormat="1" ht="31.5" x14ac:dyDescent="0.25">
      <c r="A224" s="88" t="s">
        <v>187</v>
      </c>
      <c r="B224" s="88"/>
      <c r="C224" s="88"/>
      <c r="D224" s="13" t="s">
        <v>361</v>
      </c>
      <c r="E224" s="201">
        <f>E225</f>
        <v>6444731</v>
      </c>
      <c r="F224" s="80">
        <f t="shared" ref="F224:R224" si="75">F225</f>
        <v>4800200</v>
      </c>
      <c r="G224" s="80">
        <f t="shared" si="75"/>
        <v>110800</v>
      </c>
      <c r="H224" s="201">
        <f t="shared" si="75"/>
        <v>1680332.87</v>
      </c>
      <c r="I224" s="201">
        <f t="shared" si="75"/>
        <v>1336705.28</v>
      </c>
      <c r="J224" s="201">
        <f t="shared" si="75"/>
        <v>19978.21</v>
      </c>
      <c r="K224" s="186">
        <f t="shared" si="72"/>
        <v>26.072971393220296</v>
      </c>
      <c r="L224" s="201">
        <f t="shared" si="75"/>
        <v>0</v>
      </c>
      <c r="M224" s="80">
        <f t="shared" si="75"/>
        <v>0</v>
      </c>
      <c r="N224" s="80">
        <f t="shared" si="75"/>
        <v>0</v>
      </c>
      <c r="O224" s="80">
        <f t="shared" si="75"/>
        <v>0</v>
      </c>
      <c r="P224" s="80">
        <f t="shared" si="75"/>
        <v>0</v>
      </c>
      <c r="Q224" s="80">
        <f t="shared" si="75"/>
        <v>0</v>
      </c>
      <c r="R224" s="201">
        <f t="shared" si="75"/>
        <v>0</v>
      </c>
      <c r="S224" s="201"/>
      <c r="T224" s="201"/>
      <c r="U224" s="201"/>
      <c r="V224" s="201"/>
      <c r="W224" s="201"/>
      <c r="X224" s="168"/>
      <c r="Y224" s="201">
        <f t="shared" si="74"/>
        <v>1680332.87</v>
      </c>
      <c r="Z224" s="231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  <c r="GF224" s="29"/>
      <c r="GG224" s="29"/>
      <c r="GH224" s="29"/>
      <c r="GI224" s="29"/>
      <c r="GJ224" s="29"/>
      <c r="GK224" s="29"/>
      <c r="GL224" s="29"/>
      <c r="GM224" s="29"/>
      <c r="GN224" s="29"/>
      <c r="GO224" s="29"/>
      <c r="GP224" s="29"/>
      <c r="GQ224" s="29"/>
      <c r="GR224" s="29"/>
      <c r="GS224" s="29"/>
      <c r="GT224" s="29"/>
      <c r="GU224" s="29"/>
      <c r="GV224" s="29"/>
      <c r="GW224" s="29"/>
      <c r="GX224" s="29"/>
      <c r="GY224" s="29"/>
      <c r="GZ224" s="29"/>
      <c r="HA224" s="29"/>
      <c r="HB224" s="29"/>
      <c r="HC224" s="29"/>
      <c r="HD224" s="29"/>
      <c r="HE224" s="29"/>
      <c r="HF224" s="29"/>
      <c r="HG224" s="29"/>
      <c r="HH224" s="29"/>
      <c r="HI224" s="29"/>
      <c r="HJ224" s="29"/>
      <c r="HK224" s="29"/>
      <c r="HL224" s="29"/>
      <c r="HM224" s="29"/>
      <c r="HN224" s="29"/>
      <c r="HO224" s="29"/>
      <c r="HP224" s="29"/>
      <c r="HQ224" s="29"/>
      <c r="HR224" s="29"/>
      <c r="HS224" s="29"/>
      <c r="HT224" s="29"/>
      <c r="HU224" s="29"/>
      <c r="HV224" s="29"/>
      <c r="HW224" s="29"/>
      <c r="HX224" s="29"/>
      <c r="HY224" s="29"/>
      <c r="HZ224" s="29"/>
      <c r="IA224" s="29"/>
      <c r="IB224" s="29"/>
      <c r="IC224" s="29"/>
      <c r="ID224" s="29"/>
      <c r="IE224" s="29"/>
      <c r="IF224" s="29"/>
      <c r="IG224" s="29"/>
      <c r="IH224" s="29"/>
      <c r="II224" s="29"/>
      <c r="IJ224" s="29"/>
      <c r="IK224" s="29"/>
      <c r="IL224" s="29"/>
      <c r="IM224" s="29"/>
      <c r="IN224" s="29"/>
      <c r="IO224" s="29"/>
      <c r="IP224" s="29"/>
      <c r="IQ224" s="29"/>
      <c r="IR224" s="29"/>
      <c r="IS224" s="29"/>
      <c r="IT224" s="29"/>
      <c r="IU224" s="29"/>
      <c r="IV224" s="29"/>
      <c r="IW224" s="29"/>
      <c r="IX224" s="29"/>
      <c r="IY224" s="29"/>
      <c r="IZ224" s="29"/>
      <c r="JA224" s="29"/>
      <c r="JB224" s="29"/>
      <c r="JC224" s="29"/>
      <c r="JD224" s="29"/>
      <c r="JE224" s="29"/>
      <c r="JF224" s="29"/>
      <c r="JG224" s="29"/>
      <c r="JH224" s="29"/>
      <c r="JI224" s="29"/>
      <c r="JJ224" s="29"/>
      <c r="JK224" s="29"/>
      <c r="JL224" s="29"/>
      <c r="JM224" s="29"/>
      <c r="JN224" s="29"/>
      <c r="JO224" s="29"/>
      <c r="JP224" s="29"/>
      <c r="JQ224" s="29"/>
      <c r="JR224" s="29"/>
      <c r="JS224" s="29"/>
      <c r="JT224" s="29"/>
      <c r="JU224" s="29"/>
      <c r="JV224" s="29"/>
      <c r="JW224" s="29"/>
      <c r="JX224" s="29"/>
      <c r="JY224" s="29"/>
      <c r="JZ224" s="29"/>
      <c r="KA224" s="29"/>
      <c r="KB224" s="29"/>
      <c r="KC224" s="29"/>
      <c r="KD224" s="29"/>
      <c r="KE224" s="29"/>
      <c r="KF224" s="29"/>
      <c r="KG224" s="29"/>
      <c r="KH224" s="29"/>
      <c r="KI224" s="29"/>
      <c r="KJ224" s="29"/>
      <c r="KK224" s="29"/>
      <c r="KL224" s="29"/>
      <c r="KM224" s="29"/>
      <c r="KN224" s="29"/>
      <c r="KO224" s="29"/>
      <c r="KP224" s="29"/>
      <c r="KQ224" s="29"/>
      <c r="KR224" s="29"/>
      <c r="KS224" s="29"/>
      <c r="KT224" s="29"/>
      <c r="KU224" s="29"/>
      <c r="KV224" s="29"/>
      <c r="KW224" s="29"/>
      <c r="KX224" s="29"/>
      <c r="KY224" s="29"/>
      <c r="KZ224" s="29"/>
      <c r="LA224" s="29"/>
      <c r="LB224" s="29"/>
      <c r="LC224" s="29"/>
      <c r="LD224" s="29"/>
      <c r="LE224" s="29"/>
      <c r="LF224" s="29"/>
      <c r="LG224" s="29"/>
      <c r="LH224" s="29"/>
      <c r="LI224" s="29"/>
      <c r="LJ224" s="29"/>
      <c r="LK224" s="29"/>
      <c r="LL224" s="29"/>
      <c r="LM224" s="29"/>
      <c r="LN224" s="29"/>
      <c r="LO224" s="29"/>
      <c r="LP224" s="29"/>
      <c r="LQ224" s="29"/>
      <c r="LR224" s="29"/>
      <c r="LS224" s="29"/>
      <c r="LT224" s="29"/>
      <c r="LU224" s="29"/>
      <c r="LV224" s="29"/>
      <c r="LW224" s="29"/>
      <c r="LX224" s="29"/>
      <c r="LY224" s="29"/>
      <c r="LZ224" s="29"/>
      <c r="MA224" s="29"/>
      <c r="MB224" s="29"/>
      <c r="MC224" s="29"/>
      <c r="MD224" s="29"/>
      <c r="ME224" s="29"/>
      <c r="MF224" s="29"/>
      <c r="MG224" s="29"/>
      <c r="MH224" s="29"/>
      <c r="MI224" s="29"/>
      <c r="MJ224" s="29"/>
      <c r="MK224" s="29"/>
      <c r="ML224" s="29"/>
      <c r="MM224" s="29"/>
      <c r="MN224" s="29"/>
      <c r="MO224" s="29"/>
      <c r="MP224" s="29"/>
      <c r="MQ224" s="29"/>
      <c r="MR224" s="29"/>
      <c r="MS224" s="29"/>
      <c r="MT224" s="29"/>
      <c r="MU224" s="29"/>
      <c r="MV224" s="29"/>
      <c r="MW224" s="29"/>
      <c r="MX224" s="29"/>
      <c r="MY224" s="29"/>
      <c r="MZ224" s="29"/>
      <c r="NA224" s="29"/>
      <c r="NB224" s="29"/>
      <c r="NC224" s="29"/>
      <c r="ND224" s="29"/>
      <c r="NE224" s="29"/>
      <c r="NF224" s="29"/>
      <c r="NG224" s="29"/>
      <c r="NH224" s="29"/>
      <c r="NI224" s="29"/>
      <c r="NJ224" s="29"/>
      <c r="NK224" s="29"/>
      <c r="NL224" s="29"/>
      <c r="NM224" s="29"/>
      <c r="NN224" s="29"/>
      <c r="NO224" s="29"/>
      <c r="NP224" s="29"/>
      <c r="NQ224" s="29"/>
      <c r="NR224" s="29"/>
      <c r="NS224" s="29"/>
      <c r="NT224" s="29"/>
      <c r="NU224" s="29"/>
      <c r="NV224" s="29"/>
      <c r="NW224" s="29"/>
      <c r="NX224" s="29"/>
      <c r="NY224" s="29"/>
      <c r="NZ224" s="29"/>
      <c r="OA224" s="29"/>
      <c r="OB224" s="29"/>
      <c r="OC224" s="29"/>
      <c r="OD224" s="29"/>
      <c r="OE224" s="29"/>
      <c r="OF224" s="29"/>
      <c r="OG224" s="29"/>
      <c r="OH224" s="29"/>
      <c r="OI224" s="29"/>
      <c r="OJ224" s="29"/>
      <c r="OK224" s="29"/>
      <c r="OL224" s="29"/>
      <c r="OM224" s="29"/>
      <c r="ON224" s="29"/>
      <c r="OO224" s="29"/>
      <c r="OP224" s="29"/>
      <c r="OQ224" s="29"/>
      <c r="OR224" s="29"/>
      <c r="OS224" s="29"/>
      <c r="OT224" s="29"/>
      <c r="OU224" s="29"/>
      <c r="OV224" s="29"/>
      <c r="OW224" s="29"/>
      <c r="OX224" s="29"/>
      <c r="OY224" s="29"/>
      <c r="OZ224" s="29"/>
      <c r="PA224" s="29"/>
      <c r="PB224" s="29"/>
      <c r="PC224" s="29"/>
      <c r="PD224" s="29"/>
      <c r="PE224" s="29"/>
      <c r="PF224" s="29"/>
      <c r="PG224" s="29"/>
      <c r="PH224" s="29"/>
      <c r="PI224" s="29"/>
      <c r="PJ224" s="29"/>
      <c r="PK224" s="29"/>
      <c r="PL224" s="29"/>
      <c r="PM224" s="29"/>
      <c r="PN224" s="29"/>
      <c r="PO224" s="29"/>
      <c r="PP224" s="29"/>
      <c r="PQ224" s="29"/>
      <c r="PR224" s="29"/>
      <c r="PS224" s="29"/>
      <c r="PT224" s="29"/>
      <c r="PU224" s="29"/>
      <c r="PV224" s="29"/>
      <c r="PW224" s="29"/>
      <c r="PX224" s="29"/>
      <c r="PY224" s="29"/>
      <c r="PZ224" s="29"/>
      <c r="QA224" s="29"/>
      <c r="QB224" s="29"/>
      <c r="QC224" s="29"/>
      <c r="QD224" s="29"/>
      <c r="QE224" s="29"/>
      <c r="QF224" s="29"/>
      <c r="QG224" s="29"/>
      <c r="QH224" s="29"/>
      <c r="QI224" s="29"/>
      <c r="QJ224" s="29"/>
      <c r="QK224" s="29"/>
      <c r="QL224" s="29"/>
      <c r="QM224" s="29"/>
      <c r="QN224" s="29"/>
      <c r="QO224" s="29"/>
      <c r="QP224" s="29"/>
      <c r="QQ224" s="29"/>
      <c r="QR224" s="29"/>
      <c r="QS224" s="29"/>
      <c r="QT224" s="29"/>
      <c r="QU224" s="29"/>
      <c r="QV224" s="29"/>
      <c r="QW224" s="29"/>
      <c r="QX224" s="29"/>
      <c r="QY224" s="29"/>
      <c r="QZ224" s="29"/>
      <c r="RA224" s="29"/>
      <c r="RB224" s="29"/>
      <c r="RC224" s="29"/>
      <c r="RD224" s="29"/>
      <c r="RE224" s="29"/>
      <c r="RF224" s="29"/>
      <c r="RG224" s="29"/>
      <c r="RH224" s="29"/>
      <c r="RI224" s="29"/>
      <c r="RJ224" s="29"/>
      <c r="RK224" s="29"/>
      <c r="RL224" s="29"/>
      <c r="RM224" s="29"/>
      <c r="RN224" s="29"/>
      <c r="RO224" s="29"/>
      <c r="RP224" s="29"/>
      <c r="RQ224" s="29"/>
      <c r="RR224" s="29"/>
      <c r="RS224" s="29"/>
      <c r="RT224" s="29"/>
      <c r="RU224" s="29"/>
      <c r="RV224" s="29"/>
      <c r="RW224" s="29"/>
      <c r="RX224" s="29"/>
      <c r="RY224" s="29"/>
      <c r="RZ224" s="29"/>
      <c r="SA224" s="29"/>
      <c r="SB224" s="29"/>
      <c r="SC224" s="29"/>
      <c r="SD224" s="29"/>
      <c r="SE224" s="29"/>
      <c r="SF224" s="29"/>
      <c r="SG224" s="29"/>
      <c r="SH224" s="29"/>
      <c r="SI224" s="29"/>
      <c r="SJ224" s="29"/>
      <c r="SK224" s="29"/>
      <c r="SL224" s="29"/>
      <c r="SM224" s="29"/>
      <c r="SN224" s="29"/>
    </row>
    <row r="225" spans="1:508" s="31" customFormat="1" ht="31.5" x14ac:dyDescent="0.25">
      <c r="A225" s="89" t="s">
        <v>188</v>
      </c>
      <c r="B225" s="89"/>
      <c r="C225" s="89"/>
      <c r="D225" s="121" t="s">
        <v>361</v>
      </c>
      <c r="E225" s="202">
        <f>E227+E228+E229+E230</f>
        <v>6444731</v>
      </c>
      <c r="F225" s="82">
        <f t="shared" ref="F225:R225" si="76">F227+F228+F229+F230</f>
        <v>4800200</v>
      </c>
      <c r="G225" s="82">
        <f t="shared" si="76"/>
        <v>110800</v>
      </c>
      <c r="H225" s="202">
        <f t="shared" si="76"/>
        <v>1680332.87</v>
      </c>
      <c r="I225" s="202">
        <f t="shared" si="76"/>
        <v>1336705.28</v>
      </c>
      <c r="J225" s="202">
        <f t="shared" si="76"/>
        <v>19978.21</v>
      </c>
      <c r="K225" s="187">
        <f t="shared" si="72"/>
        <v>26.072971393220296</v>
      </c>
      <c r="L225" s="202">
        <f t="shared" si="76"/>
        <v>0</v>
      </c>
      <c r="M225" s="82">
        <f t="shared" si="76"/>
        <v>0</v>
      </c>
      <c r="N225" s="82">
        <f t="shared" si="76"/>
        <v>0</v>
      </c>
      <c r="O225" s="82">
        <f t="shared" si="76"/>
        <v>0</v>
      </c>
      <c r="P225" s="82">
        <f t="shared" si="76"/>
        <v>0</v>
      </c>
      <c r="Q225" s="82">
        <f t="shared" si="76"/>
        <v>0</v>
      </c>
      <c r="R225" s="202">
        <f t="shared" si="76"/>
        <v>0</v>
      </c>
      <c r="S225" s="202"/>
      <c r="T225" s="202"/>
      <c r="U225" s="202"/>
      <c r="V225" s="202"/>
      <c r="W225" s="202"/>
      <c r="X225" s="168"/>
      <c r="Y225" s="202">
        <f t="shared" si="74"/>
        <v>1680332.87</v>
      </c>
      <c r="Z225" s="231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  <c r="IV225" s="30"/>
      <c r="IW225" s="30"/>
      <c r="IX225" s="30"/>
      <c r="IY225" s="30"/>
      <c r="IZ225" s="30"/>
      <c r="JA225" s="30"/>
      <c r="JB225" s="30"/>
      <c r="JC225" s="30"/>
      <c r="JD225" s="30"/>
      <c r="JE225" s="30"/>
      <c r="JF225" s="30"/>
      <c r="JG225" s="30"/>
      <c r="JH225" s="30"/>
      <c r="JI225" s="30"/>
      <c r="JJ225" s="30"/>
      <c r="JK225" s="30"/>
      <c r="JL225" s="30"/>
      <c r="JM225" s="30"/>
      <c r="JN225" s="30"/>
      <c r="JO225" s="30"/>
      <c r="JP225" s="30"/>
      <c r="JQ225" s="30"/>
      <c r="JR225" s="30"/>
      <c r="JS225" s="30"/>
      <c r="JT225" s="30"/>
      <c r="JU225" s="30"/>
      <c r="JV225" s="30"/>
      <c r="JW225" s="30"/>
      <c r="JX225" s="30"/>
      <c r="JY225" s="30"/>
      <c r="JZ225" s="30"/>
      <c r="KA225" s="30"/>
      <c r="KB225" s="30"/>
      <c r="KC225" s="30"/>
      <c r="KD225" s="30"/>
      <c r="KE225" s="30"/>
      <c r="KF225" s="30"/>
      <c r="KG225" s="30"/>
      <c r="KH225" s="30"/>
      <c r="KI225" s="30"/>
      <c r="KJ225" s="30"/>
      <c r="KK225" s="30"/>
      <c r="KL225" s="30"/>
      <c r="KM225" s="30"/>
      <c r="KN225" s="30"/>
      <c r="KO225" s="30"/>
      <c r="KP225" s="30"/>
      <c r="KQ225" s="30"/>
      <c r="KR225" s="30"/>
      <c r="KS225" s="30"/>
      <c r="KT225" s="30"/>
      <c r="KU225" s="30"/>
      <c r="KV225" s="30"/>
      <c r="KW225" s="30"/>
      <c r="KX225" s="30"/>
      <c r="KY225" s="30"/>
      <c r="KZ225" s="30"/>
      <c r="LA225" s="30"/>
      <c r="LB225" s="30"/>
      <c r="LC225" s="30"/>
      <c r="LD225" s="30"/>
      <c r="LE225" s="30"/>
      <c r="LF225" s="30"/>
      <c r="LG225" s="30"/>
      <c r="LH225" s="30"/>
      <c r="LI225" s="30"/>
      <c r="LJ225" s="30"/>
      <c r="LK225" s="30"/>
      <c r="LL225" s="30"/>
      <c r="LM225" s="30"/>
      <c r="LN225" s="30"/>
      <c r="LO225" s="30"/>
      <c r="LP225" s="30"/>
      <c r="LQ225" s="30"/>
      <c r="LR225" s="30"/>
      <c r="LS225" s="30"/>
      <c r="LT225" s="30"/>
      <c r="LU225" s="30"/>
      <c r="LV225" s="30"/>
      <c r="LW225" s="30"/>
      <c r="LX225" s="30"/>
      <c r="LY225" s="30"/>
      <c r="LZ225" s="30"/>
      <c r="MA225" s="30"/>
      <c r="MB225" s="30"/>
      <c r="MC225" s="30"/>
      <c r="MD225" s="30"/>
      <c r="ME225" s="30"/>
      <c r="MF225" s="30"/>
      <c r="MG225" s="30"/>
      <c r="MH225" s="30"/>
      <c r="MI225" s="30"/>
      <c r="MJ225" s="30"/>
      <c r="MK225" s="30"/>
      <c r="ML225" s="30"/>
      <c r="MM225" s="30"/>
      <c r="MN225" s="30"/>
      <c r="MO225" s="30"/>
      <c r="MP225" s="30"/>
      <c r="MQ225" s="30"/>
      <c r="MR225" s="30"/>
      <c r="MS225" s="30"/>
      <c r="MT225" s="30"/>
      <c r="MU225" s="30"/>
      <c r="MV225" s="30"/>
      <c r="MW225" s="30"/>
      <c r="MX225" s="30"/>
      <c r="MY225" s="30"/>
      <c r="MZ225" s="30"/>
      <c r="NA225" s="30"/>
      <c r="NB225" s="30"/>
      <c r="NC225" s="30"/>
      <c r="ND225" s="30"/>
      <c r="NE225" s="30"/>
      <c r="NF225" s="30"/>
      <c r="NG225" s="30"/>
      <c r="NH225" s="30"/>
      <c r="NI225" s="30"/>
      <c r="NJ225" s="30"/>
      <c r="NK225" s="30"/>
      <c r="NL225" s="30"/>
      <c r="NM225" s="30"/>
      <c r="NN225" s="30"/>
      <c r="NO225" s="30"/>
      <c r="NP225" s="30"/>
      <c r="NQ225" s="30"/>
      <c r="NR225" s="30"/>
      <c r="NS225" s="30"/>
      <c r="NT225" s="30"/>
      <c r="NU225" s="30"/>
      <c r="NV225" s="30"/>
      <c r="NW225" s="30"/>
      <c r="NX225" s="30"/>
      <c r="NY225" s="30"/>
      <c r="NZ225" s="30"/>
      <c r="OA225" s="30"/>
      <c r="OB225" s="30"/>
      <c r="OC225" s="30"/>
      <c r="OD225" s="30"/>
      <c r="OE225" s="30"/>
      <c r="OF225" s="30"/>
      <c r="OG225" s="30"/>
      <c r="OH225" s="30"/>
      <c r="OI225" s="30"/>
      <c r="OJ225" s="30"/>
      <c r="OK225" s="30"/>
      <c r="OL225" s="30"/>
      <c r="OM225" s="30"/>
      <c r="ON225" s="30"/>
      <c r="OO225" s="30"/>
      <c r="OP225" s="30"/>
      <c r="OQ225" s="30"/>
      <c r="OR225" s="30"/>
      <c r="OS225" s="30"/>
      <c r="OT225" s="30"/>
      <c r="OU225" s="30"/>
      <c r="OV225" s="30"/>
      <c r="OW225" s="30"/>
      <c r="OX225" s="30"/>
      <c r="OY225" s="30"/>
      <c r="OZ225" s="30"/>
      <c r="PA225" s="30"/>
      <c r="PB225" s="30"/>
      <c r="PC225" s="30"/>
      <c r="PD225" s="30"/>
      <c r="PE225" s="30"/>
      <c r="PF225" s="30"/>
      <c r="PG225" s="30"/>
      <c r="PH225" s="30"/>
      <c r="PI225" s="30"/>
      <c r="PJ225" s="30"/>
      <c r="PK225" s="30"/>
      <c r="PL225" s="30"/>
      <c r="PM225" s="30"/>
      <c r="PN225" s="30"/>
      <c r="PO225" s="30"/>
      <c r="PP225" s="30"/>
      <c r="PQ225" s="30"/>
      <c r="PR225" s="30"/>
      <c r="PS225" s="30"/>
      <c r="PT225" s="30"/>
      <c r="PU225" s="30"/>
      <c r="PV225" s="30"/>
      <c r="PW225" s="30"/>
      <c r="PX225" s="30"/>
      <c r="PY225" s="30"/>
      <c r="PZ225" s="30"/>
      <c r="QA225" s="30"/>
      <c r="QB225" s="30"/>
      <c r="QC225" s="30"/>
      <c r="QD225" s="30"/>
      <c r="QE225" s="30"/>
      <c r="QF225" s="30"/>
      <c r="QG225" s="30"/>
      <c r="QH225" s="30"/>
      <c r="QI225" s="30"/>
      <c r="QJ225" s="30"/>
      <c r="QK225" s="30"/>
      <c r="QL225" s="30"/>
      <c r="QM225" s="30"/>
      <c r="QN225" s="30"/>
      <c r="QO225" s="30"/>
      <c r="QP225" s="30"/>
      <c r="QQ225" s="30"/>
      <c r="QR225" s="30"/>
      <c r="QS225" s="30"/>
      <c r="QT225" s="30"/>
      <c r="QU225" s="30"/>
      <c r="QV225" s="30"/>
      <c r="QW225" s="30"/>
      <c r="QX225" s="30"/>
      <c r="QY225" s="30"/>
      <c r="QZ225" s="30"/>
      <c r="RA225" s="30"/>
      <c r="RB225" s="30"/>
      <c r="RC225" s="30"/>
      <c r="RD225" s="30"/>
      <c r="RE225" s="30"/>
      <c r="RF225" s="30"/>
      <c r="RG225" s="30"/>
      <c r="RH225" s="30"/>
      <c r="RI225" s="30"/>
      <c r="RJ225" s="30"/>
      <c r="RK225" s="30"/>
      <c r="RL225" s="30"/>
      <c r="RM225" s="30"/>
      <c r="RN225" s="30"/>
      <c r="RO225" s="30"/>
      <c r="RP225" s="30"/>
      <c r="RQ225" s="30"/>
      <c r="RR225" s="30"/>
      <c r="RS225" s="30"/>
      <c r="RT225" s="30"/>
      <c r="RU225" s="30"/>
      <c r="RV225" s="30"/>
      <c r="RW225" s="30"/>
      <c r="RX225" s="30"/>
      <c r="RY225" s="30"/>
      <c r="RZ225" s="30"/>
      <c r="SA225" s="30"/>
      <c r="SB225" s="30"/>
      <c r="SC225" s="30"/>
      <c r="SD225" s="30"/>
      <c r="SE225" s="30"/>
      <c r="SF225" s="30"/>
      <c r="SG225" s="30"/>
      <c r="SH225" s="30"/>
      <c r="SI225" s="30"/>
      <c r="SJ225" s="30"/>
      <c r="SK225" s="30"/>
      <c r="SL225" s="30"/>
      <c r="SM225" s="30"/>
      <c r="SN225" s="30"/>
    </row>
    <row r="226" spans="1:508" s="31" customFormat="1" ht="141.75" hidden="1" customHeight="1" x14ac:dyDescent="0.25">
      <c r="A226" s="89"/>
      <c r="B226" s="89"/>
      <c r="C226" s="89"/>
      <c r="D226" s="98" t="s">
        <v>583</v>
      </c>
      <c r="E226" s="202">
        <f>E231</f>
        <v>0</v>
      </c>
      <c r="F226" s="82">
        <f t="shared" ref="F226:R226" si="77">F231</f>
        <v>0</v>
      </c>
      <c r="G226" s="82">
        <f t="shared" si="77"/>
        <v>0</v>
      </c>
      <c r="H226" s="202">
        <f t="shared" si="77"/>
        <v>0</v>
      </c>
      <c r="I226" s="202">
        <f t="shared" si="77"/>
        <v>0</v>
      </c>
      <c r="J226" s="202">
        <f t="shared" si="77"/>
        <v>0</v>
      </c>
      <c r="K226" s="186" t="e">
        <f t="shared" si="72"/>
        <v>#DIV/0!</v>
      </c>
      <c r="L226" s="202">
        <f t="shared" si="77"/>
        <v>0</v>
      </c>
      <c r="M226" s="82">
        <f t="shared" si="77"/>
        <v>0</v>
      </c>
      <c r="N226" s="82">
        <f t="shared" si="77"/>
        <v>0</v>
      </c>
      <c r="O226" s="82">
        <f t="shared" si="77"/>
        <v>0</v>
      </c>
      <c r="P226" s="82">
        <f t="shared" si="77"/>
        <v>0</v>
      </c>
      <c r="Q226" s="82">
        <f t="shared" si="77"/>
        <v>0</v>
      </c>
      <c r="R226" s="202">
        <f t="shared" si="77"/>
        <v>0</v>
      </c>
      <c r="S226" s="202"/>
      <c r="T226" s="202"/>
      <c r="U226" s="202"/>
      <c r="V226" s="202"/>
      <c r="W226" s="202"/>
      <c r="X226" s="168" t="e">
        <f t="shared" si="73"/>
        <v>#DIV/0!</v>
      </c>
      <c r="Y226" s="202">
        <f t="shared" si="74"/>
        <v>0</v>
      </c>
      <c r="Z226" s="231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  <c r="IV226" s="30"/>
      <c r="IW226" s="30"/>
      <c r="IX226" s="30"/>
      <c r="IY226" s="30"/>
      <c r="IZ226" s="30"/>
      <c r="JA226" s="30"/>
      <c r="JB226" s="30"/>
      <c r="JC226" s="30"/>
      <c r="JD226" s="30"/>
      <c r="JE226" s="30"/>
      <c r="JF226" s="30"/>
      <c r="JG226" s="30"/>
      <c r="JH226" s="30"/>
      <c r="JI226" s="30"/>
      <c r="JJ226" s="30"/>
      <c r="JK226" s="30"/>
      <c r="JL226" s="30"/>
      <c r="JM226" s="30"/>
      <c r="JN226" s="30"/>
      <c r="JO226" s="30"/>
      <c r="JP226" s="30"/>
      <c r="JQ226" s="30"/>
      <c r="JR226" s="30"/>
      <c r="JS226" s="30"/>
      <c r="JT226" s="30"/>
      <c r="JU226" s="30"/>
      <c r="JV226" s="30"/>
      <c r="JW226" s="30"/>
      <c r="JX226" s="30"/>
      <c r="JY226" s="30"/>
      <c r="JZ226" s="30"/>
      <c r="KA226" s="30"/>
      <c r="KB226" s="30"/>
      <c r="KC226" s="30"/>
      <c r="KD226" s="30"/>
      <c r="KE226" s="30"/>
      <c r="KF226" s="30"/>
      <c r="KG226" s="30"/>
      <c r="KH226" s="30"/>
      <c r="KI226" s="30"/>
      <c r="KJ226" s="30"/>
      <c r="KK226" s="30"/>
      <c r="KL226" s="30"/>
      <c r="KM226" s="30"/>
      <c r="KN226" s="30"/>
      <c r="KO226" s="30"/>
      <c r="KP226" s="30"/>
      <c r="KQ226" s="30"/>
      <c r="KR226" s="30"/>
      <c r="KS226" s="30"/>
      <c r="KT226" s="30"/>
      <c r="KU226" s="30"/>
      <c r="KV226" s="30"/>
      <c r="KW226" s="30"/>
      <c r="KX226" s="30"/>
      <c r="KY226" s="30"/>
      <c r="KZ226" s="30"/>
      <c r="LA226" s="30"/>
      <c r="LB226" s="30"/>
      <c r="LC226" s="30"/>
      <c r="LD226" s="30"/>
      <c r="LE226" s="30"/>
      <c r="LF226" s="30"/>
      <c r="LG226" s="30"/>
      <c r="LH226" s="30"/>
      <c r="LI226" s="30"/>
      <c r="LJ226" s="30"/>
      <c r="LK226" s="30"/>
      <c r="LL226" s="30"/>
      <c r="LM226" s="30"/>
      <c r="LN226" s="30"/>
      <c r="LO226" s="30"/>
      <c r="LP226" s="30"/>
      <c r="LQ226" s="30"/>
      <c r="LR226" s="30"/>
      <c r="LS226" s="30"/>
      <c r="LT226" s="30"/>
      <c r="LU226" s="30"/>
      <c r="LV226" s="30"/>
      <c r="LW226" s="30"/>
      <c r="LX226" s="30"/>
      <c r="LY226" s="30"/>
      <c r="LZ226" s="30"/>
      <c r="MA226" s="30"/>
      <c r="MB226" s="30"/>
      <c r="MC226" s="30"/>
      <c r="MD226" s="30"/>
      <c r="ME226" s="30"/>
      <c r="MF226" s="30"/>
      <c r="MG226" s="30"/>
      <c r="MH226" s="30"/>
      <c r="MI226" s="30"/>
      <c r="MJ226" s="30"/>
      <c r="MK226" s="30"/>
      <c r="ML226" s="30"/>
      <c r="MM226" s="30"/>
      <c r="MN226" s="30"/>
      <c r="MO226" s="30"/>
      <c r="MP226" s="30"/>
      <c r="MQ226" s="30"/>
      <c r="MR226" s="30"/>
      <c r="MS226" s="30"/>
      <c r="MT226" s="30"/>
      <c r="MU226" s="30"/>
      <c r="MV226" s="30"/>
      <c r="MW226" s="30"/>
      <c r="MX226" s="30"/>
      <c r="MY226" s="30"/>
      <c r="MZ226" s="30"/>
      <c r="NA226" s="30"/>
      <c r="NB226" s="30"/>
      <c r="NC226" s="30"/>
      <c r="ND226" s="30"/>
      <c r="NE226" s="30"/>
      <c r="NF226" s="30"/>
      <c r="NG226" s="30"/>
      <c r="NH226" s="30"/>
      <c r="NI226" s="30"/>
      <c r="NJ226" s="30"/>
      <c r="NK226" s="30"/>
      <c r="NL226" s="30"/>
      <c r="NM226" s="30"/>
      <c r="NN226" s="30"/>
      <c r="NO226" s="30"/>
      <c r="NP226" s="30"/>
      <c r="NQ226" s="30"/>
      <c r="NR226" s="30"/>
      <c r="NS226" s="30"/>
      <c r="NT226" s="30"/>
      <c r="NU226" s="30"/>
      <c r="NV226" s="30"/>
      <c r="NW226" s="30"/>
      <c r="NX226" s="30"/>
      <c r="NY226" s="30"/>
      <c r="NZ226" s="30"/>
      <c r="OA226" s="30"/>
      <c r="OB226" s="30"/>
      <c r="OC226" s="30"/>
      <c r="OD226" s="30"/>
      <c r="OE226" s="30"/>
      <c r="OF226" s="30"/>
      <c r="OG226" s="30"/>
      <c r="OH226" s="30"/>
      <c r="OI226" s="30"/>
      <c r="OJ226" s="30"/>
      <c r="OK226" s="30"/>
      <c r="OL226" s="30"/>
      <c r="OM226" s="30"/>
      <c r="ON226" s="30"/>
      <c r="OO226" s="30"/>
      <c r="OP226" s="30"/>
      <c r="OQ226" s="30"/>
      <c r="OR226" s="30"/>
      <c r="OS226" s="30"/>
      <c r="OT226" s="30"/>
      <c r="OU226" s="30"/>
      <c r="OV226" s="30"/>
      <c r="OW226" s="30"/>
      <c r="OX226" s="30"/>
      <c r="OY226" s="30"/>
      <c r="OZ226" s="30"/>
      <c r="PA226" s="30"/>
      <c r="PB226" s="30"/>
      <c r="PC226" s="30"/>
      <c r="PD226" s="30"/>
      <c r="PE226" s="30"/>
      <c r="PF226" s="30"/>
      <c r="PG226" s="30"/>
      <c r="PH226" s="30"/>
      <c r="PI226" s="30"/>
      <c r="PJ226" s="30"/>
      <c r="PK226" s="30"/>
      <c r="PL226" s="30"/>
      <c r="PM226" s="30"/>
      <c r="PN226" s="30"/>
      <c r="PO226" s="30"/>
      <c r="PP226" s="30"/>
      <c r="PQ226" s="30"/>
      <c r="PR226" s="30"/>
      <c r="PS226" s="30"/>
      <c r="PT226" s="30"/>
      <c r="PU226" s="30"/>
      <c r="PV226" s="30"/>
      <c r="PW226" s="30"/>
      <c r="PX226" s="30"/>
      <c r="PY226" s="30"/>
      <c r="PZ226" s="30"/>
      <c r="QA226" s="30"/>
      <c r="QB226" s="30"/>
      <c r="QC226" s="30"/>
      <c r="QD226" s="30"/>
      <c r="QE226" s="30"/>
      <c r="QF226" s="30"/>
      <c r="QG226" s="30"/>
      <c r="QH226" s="30"/>
      <c r="QI226" s="30"/>
      <c r="QJ226" s="30"/>
      <c r="QK226" s="30"/>
      <c r="QL226" s="30"/>
      <c r="QM226" s="30"/>
      <c r="QN226" s="30"/>
      <c r="QO226" s="30"/>
      <c r="QP226" s="30"/>
      <c r="QQ226" s="30"/>
      <c r="QR226" s="30"/>
      <c r="QS226" s="30"/>
      <c r="QT226" s="30"/>
      <c r="QU226" s="30"/>
      <c r="QV226" s="30"/>
      <c r="QW226" s="30"/>
      <c r="QX226" s="30"/>
      <c r="QY226" s="30"/>
      <c r="QZ226" s="30"/>
      <c r="RA226" s="30"/>
      <c r="RB226" s="30"/>
      <c r="RC226" s="30"/>
      <c r="RD226" s="30"/>
      <c r="RE226" s="30"/>
      <c r="RF226" s="30"/>
      <c r="RG226" s="30"/>
      <c r="RH226" s="30"/>
      <c r="RI226" s="30"/>
      <c r="RJ226" s="30"/>
      <c r="RK226" s="30"/>
      <c r="RL226" s="30"/>
      <c r="RM226" s="30"/>
      <c r="RN226" s="30"/>
      <c r="RO226" s="30"/>
      <c r="RP226" s="30"/>
      <c r="RQ226" s="30"/>
      <c r="RR226" s="30"/>
      <c r="RS226" s="30"/>
      <c r="RT226" s="30"/>
      <c r="RU226" s="30"/>
      <c r="RV226" s="30"/>
      <c r="RW226" s="30"/>
      <c r="RX226" s="30"/>
      <c r="RY226" s="30"/>
      <c r="RZ226" s="30"/>
      <c r="SA226" s="30"/>
      <c r="SB226" s="30"/>
      <c r="SC226" s="30"/>
      <c r="SD226" s="30"/>
      <c r="SE226" s="30"/>
      <c r="SF226" s="30"/>
      <c r="SG226" s="30"/>
      <c r="SH226" s="30"/>
      <c r="SI226" s="30"/>
      <c r="SJ226" s="30"/>
      <c r="SK226" s="30"/>
      <c r="SL226" s="30"/>
      <c r="SM226" s="30"/>
      <c r="SN226" s="30"/>
    </row>
    <row r="227" spans="1:508" s="20" customFormat="1" ht="47.25" x14ac:dyDescent="0.25">
      <c r="A227" s="54" t="s">
        <v>189</v>
      </c>
      <c r="B227" s="54" t="s">
        <v>118</v>
      </c>
      <c r="C227" s="54" t="s">
        <v>46</v>
      </c>
      <c r="D227" s="79" t="s">
        <v>486</v>
      </c>
      <c r="E227" s="203">
        <v>6187908</v>
      </c>
      <c r="F227" s="83">
        <v>4800200</v>
      </c>
      <c r="G227" s="83">
        <v>110800</v>
      </c>
      <c r="H227" s="203">
        <v>1673134.87</v>
      </c>
      <c r="I227" s="203">
        <v>1336705.28</v>
      </c>
      <c r="J227" s="203">
        <v>19978.21</v>
      </c>
      <c r="K227" s="196">
        <f t="shared" si="72"/>
        <v>27.038780634747646</v>
      </c>
      <c r="L227" s="203">
        <f t="shared" ref="L227:L231" si="78">N227+Q227</f>
        <v>0</v>
      </c>
      <c r="M227" s="83">
        <v>0</v>
      </c>
      <c r="N227" s="83"/>
      <c r="O227" s="83"/>
      <c r="P227" s="83"/>
      <c r="Q227" s="83">
        <v>0</v>
      </c>
      <c r="R227" s="216">
        <f t="shared" ref="R227:R231" si="79">T227+W227</f>
        <v>0</v>
      </c>
      <c r="S227" s="216"/>
      <c r="T227" s="216"/>
      <c r="U227" s="216"/>
      <c r="V227" s="216"/>
      <c r="W227" s="216"/>
      <c r="X227" s="168"/>
      <c r="Y227" s="216">
        <f t="shared" si="74"/>
        <v>1673134.87</v>
      </c>
      <c r="Z227" s="23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  <c r="IV227" s="21"/>
      <c r="IW227" s="21"/>
      <c r="IX227" s="21"/>
      <c r="IY227" s="21"/>
      <c r="IZ227" s="21"/>
      <c r="JA227" s="21"/>
      <c r="JB227" s="21"/>
      <c r="JC227" s="21"/>
      <c r="JD227" s="21"/>
      <c r="JE227" s="21"/>
      <c r="JF227" s="21"/>
      <c r="JG227" s="21"/>
      <c r="JH227" s="21"/>
      <c r="JI227" s="21"/>
      <c r="JJ227" s="21"/>
      <c r="JK227" s="21"/>
      <c r="JL227" s="21"/>
      <c r="JM227" s="21"/>
      <c r="JN227" s="21"/>
      <c r="JO227" s="21"/>
      <c r="JP227" s="21"/>
      <c r="JQ227" s="21"/>
      <c r="JR227" s="21"/>
      <c r="JS227" s="21"/>
      <c r="JT227" s="21"/>
      <c r="JU227" s="21"/>
      <c r="JV227" s="21"/>
      <c r="JW227" s="21"/>
      <c r="JX227" s="21"/>
      <c r="JY227" s="21"/>
      <c r="JZ227" s="21"/>
      <c r="KA227" s="21"/>
      <c r="KB227" s="21"/>
      <c r="KC227" s="21"/>
      <c r="KD227" s="21"/>
      <c r="KE227" s="21"/>
      <c r="KF227" s="21"/>
      <c r="KG227" s="21"/>
      <c r="KH227" s="21"/>
      <c r="KI227" s="21"/>
      <c r="KJ227" s="21"/>
      <c r="KK227" s="21"/>
      <c r="KL227" s="21"/>
      <c r="KM227" s="21"/>
      <c r="KN227" s="21"/>
      <c r="KO227" s="21"/>
      <c r="KP227" s="21"/>
      <c r="KQ227" s="21"/>
      <c r="KR227" s="21"/>
      <c r="KS227" s="21"/>
      <c r="KT227" s="21"/>
      <c r="KU227" s="21"/>
      <c r="KV227" s="21"/>
      <c r="KW227" s="21"/>
      <c r="KX227" s="21"/>
      <c r="KY227" s="21"/>
      <c r="KZ227" s="21"/>
      <c r="LA227" s="21"/>
      <c r="LB227" s="21"/>
      <c r="LC227" s="21"/>
      <c r="LD227" s="21"/>
      <c r="LE227" s="21"/>
      <c r="LF227" s="21"/>
      <c r="LG227" s="21"/>
      <c r="LH227" s="21"/>
      <c r="LI227" s="21"/>
      <c r="LJ227" s="21"/>
      <c r="LK227" s="21"/>
      <c r="LL227" s="21"/>
      <c r="LM227" s="21"/>
      <c r="LN227" s="21"/>
      <c r="LO227" s="21"/>
      <c r="LP227" s="21"/>
      <c r="LQ227" s="21"/>
      <c r="LR227" s="21"/>
      <c r="LS227" s="21"/>
      <c r="LT227" s="21"/>
      <c r="LU227" s="21"/>
      <c r="LV227" s="21"/>
      <c r="LW227" s="21"/>
      <c r="LX227" s="21"/>
      <c r="LY227" s="21"/>
      <c r="LZ227" s="21"/>
      <c r="MA227" s="21"/>
      <c r="MB227" s="21"/>
      <c r="MC227" s="21"/>
      <c r="MD227" s="21"/>
      <c r="ME227" s="21"/>
      <c r="MF227" s="21"/>
      <c r="MG227" s="21"/>
      <c r="MH227" s="21"/>
      <c r="MI227" s="21"/>
      <c r="MJ227" s="21"/>
      <c r="MK227" s="21"/>
      <c r="ML227" s="21"/>
      <c r="MM227" s="21"/>
      <c r="MN227" s="21"/>
      <c r="MO227" s="21"/>
      <c r="MP227" s="21"/>
      <c r="MQ227" s="21"/>
      <c r="MR227" s="21"/>
      <c r="MS227" s="21"/>
      <c r="MT227" s="21"/>
      <c r="MU227" s="21"/>
      <c r="MV227" s="21"/>
      <c r="MW227" s="21"/>
      <c r="MX227" s="21"/>
      <c r="MY227" s="21"/>
      <c r="MZ227" s="21"/>
      <c r="NA227" s="21"/>
      <c r="NB227" s="21"/>
      <c r="NC227" s="21"/>
      <c r="ND227" s="21"/>
      <c r="NE227" s="21"/>
      <c r="NF227" s="21"/>
      <c r="NG227" s="21"/>
      <c r="NH227" s="21"/>
      <c r="NI227" s="21"/>
      <c r="NJ227" s="21"/>
      <c r="NK227" s="21"/>
      <c r="NL227" s="21"/>
      <c r="NM227" s="21"/>
      <c r="NN227" s="21"/>
      <c r="NO227" s="21"/>
      <c r="NP227" s="21"/>
      <c r="NQ227" s="21"/>
      <c r="NR227" s="21"/>
      <c r="NS227" s="21"/>
      <c r="NT227" s="21"/>
      <c r="NU227" s="21"/>
      <c r="NV227" s="21"/>
      <c r="NW227" s="21"/>
      <c r="NX227" s="21"/>
      <c r="NY227" s="21"/>
      <c r="NZ227" s="21"/>
      <c r="OA227" s="21"/>
      <c r="OB227" s="21"/>
      <c r="OC227" s="21"/>
      <c r="OD227" s="21"/>
      <c r="OE227" s="21"/>
      <c r="OF227" s="21"/>
      <c r="OG227" s="21"/>
      <c r="OH227" s="21"/>
      <c r="OI227" s="21"/>
      <c r="OJ227" s="21"/>
      <c r="OK227" s="21"/>
      <c r="OL227" s="21"/>
      <c r="OM227" s="21"/>
      <c r="ON227" s="21"/>
      <c r="OO227" s="21"/>
      <c r="OP227" s="21"/>
      <c r="OQ227" s="21"/>
      <c r="OR227" s="21"/>
      <c r="OS227" s="21"/>
      <c r="OT227" s="21"/>
      <c r="OU227" s="21"/>
      <c r="OV227" s="21"/>
      <c r="OW227" s="21"/>
      <c r="OX227" s="21"/>
      <c r="OY227" s="21"/>
      <c r="OZ227" s="21"/>
      <c r="PA227" s="21"/>
      <c r="PB227" s="21"/>
      <c r="PC227" s="21"/>
      <c r="PD227" s="21"/>
      <c r="PE227" s="21"/>
      <c r="PF227" s="21"/>
      <c r="PG227" s="21"/>
      <c r="PH227" s="21"/>
      <c r="PI227" s="21"/>
      <c r="PJ227" s="21"/>
      <c r="PK227" s="21"/>
      <c r="PL227" s="21"/>
      <c r="PM227" s="21"/>
      <c r="PN227" s="21"/>
      <c r="PO227" s="21"/>
      <c r="PP227" s="21"/>
      <c r="PQ227" s="21"/>
      <c r="PR227" s="21"/>
      <c r="PS227" s="21"/>
      <c r="PT227" s="21"/>
      <c r="PU227" s="21"/>
      <c r="PV227" s="21"/>
      <c r="PW227" s="21"/>
      <c r="PX227" s="21"/>
      <c r="PY227" s="21"/>
      <c r="PZ227" s="21"/>
      <c r="QA227" s="21"/>
      <c r="QB227" s="21"/>
      <c r="QC227" s="21"/>
      <c r="QD227" s="21"/>
      <c r="QE227" s="21"/>
      <c r="QF227" s="21"/>
      <c r="QG227" s="21"/>
      <c r="QH227" s="21"/>
      <c r="QI227" s="21"/>
      <c r="QJ227" s="21"/>
      <c r="QK227" s="21"/>
      <c r="QL227" s="21"/>
      <c r="QM227" s="21"/>
      <c r="QN227" s="21"/>
      <c r="QO227" s="21"/>
      <c r="QP227" s="21"/>
      <c r="QQ227" s="21"/>
      <c r="QR227" s="21"/>
      <c r="QS227" s="21"/>
      <c r="QT227" s="21"/>
      <c r="QU227" s="21"/>
      <c r="QV227" s="21"/>
      <c r="QW227" s="21"/>
      <c r="QX227" s="21"/>
      <c r="QY227" s="21"/>
      <c r="QZ227" s="21"/>
      <c r="RA227" s="21"/>
      <c r="RB227" s="21"/>
      <c r="RC227" s="21"/>
      <c r="RD227" s="21"/>
      <c r="RE227" s="21"/>
      <c r="RF227" s="21"/>
      <c r="RG227" s="21"/>
      <c r="RH227" s="21"/>
      <c r="RI227" s="21"/>
      <c r="RJ227" s="21"/>
      <c r="RK227" s="21"/>
      <c r="RL227" s="21"/>
      <c r="RM227" s="21"/>
      <c r="RN227" s="21"/>
      <c r="RO227" s="21"/>
      <c r="RP227" s="21"/>
      <c r="RQ227" s="21"/>
      <c r="RR227" s="21"/>
      <c r="RS227" s="21"/>
      <c r="RT227" s="21"/>
      <c r="RU227" s="21"/>
      <c r="RV227" s="21"/>
      <c r="RW227" s="21"/>
      <c r="RX227" s="21"/>
      <c r="RY227" s="21"/>
      <c r="RZ227" s="21"/>
      <c r="SA227" s="21"/>
      <c r="SB227" s="21"/>
      <c r="SC227" s="21"/>
      <c r="SD227" s="21"/>
      <c r="SE227" s="21"/>
      <c r="SF227" s="21"/>
      <c r="SG227" s="21"/>
      <c r="SH227" s="21"/>
      <c r="SI227" s="21"/>
      <c r="SJ227" s="21"/>
      <c r="SK227" s="21"/>
      <c r="SL227" s="21"/>
      <c r="SM227" s="21"/>
      <c r="SN227" s="21"/>
    </row>
    <row r="228" spans="1:508" s="20" customFormat="1" ht="72.75" customHeight="1" x14ac:dyDescent="0.25">
      <c r="A228" s="54" t="s">
        <v>333</v>
      </c>
      <c r="B228" s="54">
        <v>3111</v>
      </c>
      <c r="C228" s="54">
        <v>1040</v>
      </c>
      <c r="D228" s="79" t="s">
        <v>332</v>
      </c>
      <c r="E228" s="203">
        <v>105000</v>
      </c>
      <c r="F228" s="83"/>
      <c r="G228" s="83"/>
      <c r="H228" s="203"/>
      <c r="I228" s="203"/>
      <c r="J228" s="203"/>
      <c r="K228" s="196">
        <f t="shared" si="72"/>
        <v>0</v>
      </c>
      <c r="L228" s="203">
        <f t="shared" si="78"/>
        <v>0</v>
      </c>
      <c r="M228" s="83">
        <v>0</v>
      </c>
      <c r="N228" s="83"/>
      <c r="O228" s="83"/>
      <c r="P228" s="83"/>
      <c r="Q228" s="83">
        <v>0</v>
      </c>
      <c r="R228" s="216">
        <f t="shared" si="79"/>
        <v>0</v>
      </c>
      <c r="S228" s="216"/>
      <c r="T228" s="216"/>
      <c r="U228" s="216"/>
      <c r="V228" s="216"/>
      <c r="W228" s="216"/>
      <c r="X228" s="168"/>
      <c r="Y228" s="216">
        <f t="shared" si="74"/>
        <v>0</v>
      </c>
      <c r="Z228" s="23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  <c r="IV228" s="21"/>
      <c r="IW228" s="21"/>
      <c r="IX228" s="21"/>
      <c r="IY228" s="21"/>
      <c r="IZ228" s="21"/>
      <c r="JA228" s="21"/>
      <c r="JB228" s="21"/>
      <c r="JC228" s="21"/>
      <c r="JD228" s="21"/>
      <c r="JE228" s="21"/>
      <c r="JF228" s="21"/>
      <c r="JG228" s="21"/>
      <c r="JH228" s="21"/>
      <c r="JI228" s="21"/>
      <c r="JJ228" s="21"/>
      <c r="JK228" s="21"/>
      <c r="JL228" s="21"/>
      <c r="JM228" s="21"/>
      <c r="JN228" s="21"/>
      <c r="JO228" s="21"/>
      <c r="JP228" s="21"/>
      <c r="JQ228" s="21"/>
      <c r="JR228" s="21"/>
      <c r="JS228" s="21"/>
      <c r="JT228" s="21"/>
      <c r="JU228" s="21"/>
      <c r="JV228" s="21"/>
      <c r="JW228" s="21"/>
      <c r="JX228" s="21"/>
      <c r="JY228" s="21"/>
      <c r="JZ228" s="21"/>
      <c r="KA228" s="21"/>
      <c r="KB228" s="21"/>
      <c r="KC228" s="21"/>
      <c r="KD228" s="21"/>
      <c r="KE228" s="21"/>
      <c r="KF228" s="21"/>
      <c r="KG228" s="21"/>
      <c r="KH228" s="21"/>
      <c r="KI228" s="21"/>
      <c r="KJ228" s="21"/>
      <c r="KK228" s="21"/>
      <c r="KL228" s="21"/>
      <c r="KM228" s="21"/>
      <c r="KN228" s="21"/>
      <c r="KO228" s="21"/>
      <c r="KP228" s="21"/>
      <c r="KQ228" s="21"/>
      <c r="KR228" s="21"/>
      <c r="KS228" s="21"/>
      <c r="KT228" s="21"/>
      <c r="KU228" s="21"/>
      <c r="KV228" s="21"/>
      <c r="KW228" s="21"/>
      <c r="KX228" s="21"/>
      <c r="KY228" s="21"/>
      <c r="KZ228" s="21"/>
      <c r="LA228" s="21"/>
      <c r="LB228" s="21"/>
      <c r="LC228" s="21"/>
      <c r="LD228" s="21"/>
      <c r="LE228" s="21"/>
      <c r="LF228" s="21"/>
      <c r="LG228" s="21"/>
      <c r="LH228" s="21"/>
      <c r="LI228" s="21"/>
      <c r="LJ228" s="21"/>
      <c r="LK228" s="21"/>
      <c r="LL228" s="21"/>
      <c r="LM228" s="21"/>
      <c r="LN228" s="21"/>
      <c r="LO228" s="21"/>
      <c r="LP228" s="21"/>
      <c r="LQ228" s="21"/>
      <c r="LR228" s="21"/>
      <c r="LS228" s="21"/>
      <c r="LT228" s="21"/>
      <c r="LU228" s="21"/>
      <c r="LV228" s="21"/>
      <c r="LW228" s="21"/>
      <c r="LX228" s="21"/>
      <c r="LY228" s="21"/>
      <c r="LZ228" s="21"/>
      <c r="MA228" s="21"/>
      <c r="MB228" s="21"/>
      <c r="MC228" s="21"/>
      <c r="MD228" s="21"/>
      <c r="ME228" s="21"/>
      <c r="MF228" s="21"/>
      <c r="MG228" s="21"/>
      <c r="MH228" s="21"/>
      <c r="MI228" s="21"/>
      <c r="MJ228" s="21"/>
      <c r="MK228" s="21"/>
      <c r="ML228" s="21"/>
      <c r="MM228" s="21"/>
      <c r="MN228" s="21"/>
      <c r="MO228" s="21"/>
      <c r="MP228" s="21"/>
      <c r="MQ228" s="21"/>
      <c r="MR228" s="21"/>
      <c r="MS228" s="21"/>
      <c r="MT228" s="21"/>
      <c r="MU228" s="21"/>
      <c r="MV228" s="21"/>
      <c r="MW228" s="21"/>
      <c r="MX228" s="21"/>
      <c r="MY228" s="21"/>
      <c r="MZ228" s="21"/>
      <c r="NA228" s="21"/>
      <c r="NB228" s="21"/>
      <c r="NC228" s="21"/>
      <c r="ND228" s="21"/>
      <c r="NE228" s="21"/>
      <c r="NF228" s="21"/>
      <c r="NG228" s="21"/>
      <c r="NH228" s="21"/>
      <c r="NI228" s="21"/>
      <c r="NJ228" s="21"/>
      <c r="NK228" s="21"/>
      <c r="NL228" s="21"/>
      <c r="NM228" s="21"/>
      <c r="NN228" s="21"/>
      <c r="NO228" s="21"/>
      <c r="NP228" s="21"/>
      <c r="NQ228" s="21"/>
      <c r="NR228" s="21"/>
      <c r="NS228" s="21"/>
      <c r="NT228" s="21"/>
      <c r="NU228" s="21"/>
      <c r="NV228" s="21"/>
      <c r="NW228" s="21"/>
      <c r="NX228" s="21"/>
      <c r="NY228" s="21"/>
      <c r="NZ228" s="21"/>
      <c r="OA228" s="21"/>
      <c r="OB228" s="21"/>
      <c r="OC228" s="21"/>
      <c r="OD228" s="21"/>
      <c r="OE228" s="21"/>
      <c r="OF228" s="21"/>
      <c r="OG228" s="21"/>
      <c r="OH228" s="21"/>
      <c r="OI228" s="21"/>
      <c r="OJ228" s="21"/>
      <c r="OK228" s="21"/>
      <c r="OL228" s="21"/>
      <c r="OM228" s="21"/>
      <c r="ON228" s="21"/>
      <c r="OO228" s="21"/>
      <c r="OP228" s="21"/>
      <c r="OQ228" s="21"/>
      <c r="OR228" s="21"/>
      <c r="OS228" s="21"/>
      <c r="OT228" s="21"/>
      <c r="OU228" s="21"/>
      <c r="OV228" s="21"/>
      <c r="OW228" s="21"/>
      <c r="OX228" s="21"/>
      <c r="OY228" s="21"/>
      <c r="OZ228" s="21"/>
      <c r="PA228" s="21"/>
      <c r="PB228" s="21"/>
      <c r="PC228" s="21"/>
      <c r="PD228" s="21"/>
      <c r="PE228" s="21"/>
      <c r="PF228" s="21"/>
      <c r="PG228" s="21"/>
      <c r="PH228" s="21"/>
      <c r="PI228" s="21"/>
      <c r="PJ228" s="21"/>
      <c r="PK228" s="21"/>
      <c r="PL228" s="21"/>
      <c r="PM228" s="21"/>
      <c r="PN228" s="21"/>
      <c r="PO228" s="21"/>
      <c r="PP228" s="21"/>
      <c r="PQ228" s="21"/>
      <c r="PR228" s="21"/>
      <c r="PS228" s="21"/>
      <c r="PT228" s="21"/>
      <c r="PU228" s="21"/>
      <c r="PV228" s="21"/>
      <c r="PW228" s="21"/>
      <c r="PX228" s="21"/>
      <c r="PY228" s="21"/>
      <c r="PZ228" s="21"/>
      <c r="QA228" s="21"/>
      <c r="QB228" s="21"/>
      <c r="QC228" s="21"/>
      <c r="QD228" s="21"/>
      <c r="QE228" s="21"/>
      <c r="QF228" s="21"/>
      <c r="QG228" s="21"/>
      <c r="QH228" s="21"/>
      <c r="QI228" s="21"/>
      <c r="QJ228" s="21"/>
      <c r="QK228" s="21"/>
      <c r="QL228" s="21"/>
      <c r="QM228" s="21"/>
      <c r="QN228" s="21"/>
      <c r="QO228" s="21"/>
      <c r="QP228" s="21"/>
      <c r="QQ228" s="21"/>
      <c r="QR228" s="21"/>
      <c r="QS228" s="21"/>
      <c r="QT228" s="21"/>
      <c r="QU228" s="21"/>
      <c r="QV228" s="21"/>
      <c r="QW228" s="21"/>
      <c r="QX228" s="21"/>
      <c r="QY228" s="21"/>
      <c r="QZ228" s="21"/>
      <c r="RA228" s="21"/>
      <c r="RB228" s="21"/>
      <c r="RC228" s="21"/>
      <c r="RD228" s="21"/>
      <c r="RE228" s="21"/>
      <c r="RF228" s="21"/>
      <c r="RG228" s="21"/>
      <c r="RH228" s="21"/>
      <c r="RI228" s="21"/>
      <c r="RJ228" s="21"/>
      <c r="RK228" s="21"/>
      <c r="RL228" s="21"/>
      <c r="RM228" s="21"/>
      <c r="RN228" s="21"/>
      <c r="RO228" s="21"/>
      <c r="RP228" s="21"/>
      <c r="RQ228" s="21"/>
      <c r="RR228" s="21"/>
      <c r="RS228" s="21"/>
      <c r="RT228" s="21"/>
      <c r="RU228" s="21"/>
      <c r="RV228" s="21"/>
      <c r="RW228" s="21"/>
      <c r="RX228" s="21"/>
      <c r="RY228" s="21"/>
      <c r="RZ228" s="21"/>
      <c r="SA228" s="21"/>
      <c r="SB228" s="21"/>
      <c r="SC228" s="21"/>
      <c r="SD228" s="21"/>
      <c r="SE228" s="21"/>
      <c r="SF228" s="21"/>
      <c r="SG228" s="21"/>
      <c r="SH228" s="21"/>
      <c r="SI228" s="21"/>
      <c r="SJ228" s="21"/>
      <c r="SK228" s="21"/>
      <c r="SL228" s="21"/>
      <c r="SM228" s="21"/>
      <c r="SN228" s="21"/>
    </row>
    <row r="229" spans="1:508" s="20" customFormat="1" ht="31.5" customHeight="1" x14ac:dyDescent="0.25">
      <c r="A229" s="54" t="s">
        <v>190</v>
      </c>
      <c r="B229" s="54" t="s">
        <v>102</v>
      </c>
      <c r="C229" s="54" t="s">
        <v>99</v>
      </c>
      <c r="D229" s="11" t="s">
        <v>31</v>
      </c>
      <c r="E229" s="203">
        <v>151823</v>
      </c>
      <c r="F229" s="83"/>
      <c r="G229" s="83"/>
      <c r="H229" s="203">
        <v>7198</v>
      </c>
      <c r="I229" s="203"/>
      <c r="J229" s="203"/>
      <c r="K229" s="196">
        <f t="shared" si="72"/>
        <v>4.7410471404200942</v>
      </c>
      <c r="L229" s="203">
        <f t="shared" si="78"/>
        <v>0</v>
      </c>
      <c r="M229" s="83"/>
      <c r="N229" s="83"/>
      <c r="O229" s="83"/>
      <c r="P229" s="83"/>
      <c r="Q229" s="83"/>
      <c r="R229" s="216">
        <f t="shared" si="79"/>
        <v>0</v>
      </c>
      <c r="S229" s="216"/>
      <c r="T229" s="216"/>
      <c r="U229" s="216"/>
      <c r="V229" s="216"/>
      <c r="W229" s="216"/>
      <c r="X229" s="168"/>
      <c r="Y229" s="216">
        <f t="shared" si="74"/>
        <v>7198</v>
      </c>
      <c r="Z229" s="23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  <c r="IV229" s="21"/>
      <c r="IW229" s="21"/>
      <c r="IX229" s="21"/>
      <c r="IY229" s="21"/>
      <c r="IZ229" s="21"/>
      <c r="JA229" s="21"/>
      <c r="JB229" s="21"/>
      <c r="JC229" s="21"/>
      <c r="JD229" s="21"/>
      <c r="JE229" s="21"/>
      <c r="JF229" s="21"/>
      <c r="JG229" s="21"/>
      <c r="JH229" s="21"/>
      <c r="JI229" s="21"/>
      <c r="JJ229" s="21"/>
      <c r="JK229" s="21"/>
      <c r="JL229" s="21"/>
      <c r="JM229" s="21"/>
      <c r="JN229" s="21"/>
      <c r="JO229" s="21"/>
      <c r="JP229" s="21"/>
      <c r="JQ229" s="21"/>
      <c r="JR229" s="21"/>
      <c r="JS229" s="21"/>
      <c r="JT229" s="21"/>
      <c r="JU229" s="21"/>
      <c r="JV229" s="21"/>
      <c r="JW229" s="21"/>
      <c r="JX229" s="21"/>
      <c r="JY229" s="21"/>
      <c r="JZ229" s="21"/>
      <c r="KA229" s="21"/>
      <c r="KB229" s="21"/>
      <c r="KC229" s="21"/>
      <c r="KD229" s="21"/>
      <c r="KE229" s="21"/>
      <c r="KF229" s="21"/>
      <c r="KG229" s="21"/>
      <c r="KH229" s="21"/>
      <c r="KI229" s="21"/>
      <c r="KJ229" s="21"/>
      <c r="KK229" s="21"/>
      <c r="KL229" s="21"/>
      <c r="KM229" s="21"/>
      <c r="KN229" s="21"/>
      <c r="KO229" s="21"/>
      <c r="KP229" s="21"/>
      <c r="KQ229" s="21"/>
      <c r="KR229" s="21"/>
      <c r="KS229" s="21"/>
      <c r="KT229" s="21"/>
      <c r="KU229" s="21"/>
      <c r="KV229" s="21"/>
      <c r="KW229" s="21"/>
      <c r="KX229" s="21"/>
      <c r="KY229" s="21"/>
      <c r="KZ229" s="21"/>
      <c r="LA229" s="21"/>
      <c r="LB229" s="21"/>
      <c r="LC229" s="21"/>
      <c r="LD229" s="21"/>
      <c r="LE229" s="21"/>
      <c r="LF229" s="21"/>
      <c r="LG229" s="21"/>
      <c r="LH229" s="21"/>
      <c r="LI229" s="21"/>
      <c r="LJ229" s="21"/>
      <c r="LK229" s="21"/>
      <c r="LL229" s="21"/>
      <c r="LM229" s="21"/>
      <c r="LN229" s="21"/>
      <c r="LO229" s="21"/>
      <c r="LP229" s="21"/>
      <c r="LQ229" s="21"/>
      <c r="LR229" s="21"/>
      <c r="LS229" s="21"/>
      <c r="LT229" s="21"/>
      <c r="LU229" s="21"/>
      <c r="LV229" s="21"/>
      <c r="LW229" s="21"/>
      <c r="LX229" s="21"/>
      <c r="LY229" s="21"/>
      <c r="LZ229" s="21"/>
      <c r="MA229" s="21"/>
      <c r="MB229" s="21"/>
      <c r="MC229" s="21"/>
      <c r="MD229" s="21"/>
      <c r="ME229" s="21"/>
      <c r="MF229" s="21"/>
      <c r="MG229" s="21"/>
      <c r="MH229" s="21"/>
      <c r="MI229" s="21"/>
      <c r="MJ229" s="21"/>
      <c r="MK229" s="21"/>
      <c r="ML229" s="21"/>
      <c r="MM229" s="21"/>
      <c r="MN229" s="21"/>
      <c r="MO229" s="21"/>
      <c r="MP229" s="21"/>
      <c r="MQ229" s="21"/>
      <c r="MR229" s="21"/>
      <c r="MS229" s="21"/>
      <c r="MT229" s="21"/>
      <c r="MU229" s="21"/>
      <c r="MV229" s="21"/>
      <c r="MW229" s="21"/>
      <c r="MX229" s="21"/>
      <c r="MY229" s="21"/>
      <c r="MZ229" s="21"/>
      <c r="NA229" s="21"/>
      <c r="NB229" s="21"/>
      <c r="NC229" s="21"/>
      <c r="ND229" s="21"/>
      <c r="NE229" s="21"/>
      <c r="NF229" s="21"/>
      <c r="NG229" s="21"/>
      <c r="NH229" s="21"/>
      <c r="NI229" s="21"/>
      <c r="NJ229" s="21"/>
      <c r="NK229" s="21"/>
      <c r="NL229" s="21"/>
      <c r="NM229" s="21"/>
      <c r="NN229" s="21"/>
      <c r="NO229" s="21"/>
      <c r="NP229" s="21"/>
      <c r="NQ229" s="21"/>
      <c r="NR229" s="21"/>
      <c r="NS229" s="21"/>
      <c r="NT229" s="21"/>
      <c r="NU229" s="21"/>
      <c r="NV229" s="21"/>
      <c r="NW229" s="21"/>
      <c r="NX229" s="21"/>
      <c r="NY229" s="21"/>
      <c r="NZ229" s="21"/>
      <c r="OA229" s="21"/>
      <c r="OB229" s="21"/>
      <c r="OC229" s="21"/>
      <c r="OD229" s="21"/>
      <c r="OE229" s="21"/>
      <c r="OF229" s="21"/>
      <c r="OG229" s="21"/>
      <c r="OH229" s="21"/>
      <c r="OI229" s="21"/>
      <c r="OJ229" s="21"/>
      <c r="OK229" s="21"/>
      <c r="OL229" s="21"/>
      <c r="OM229" s="21"/>
      <c r="ON229" s="21"/>
      <c r="OO229" s="21"/>
      <c r="OP229" s="21"/>
      <c r="OQ229" s="21"/>
      <c r="OR229" s="21"/>
      <c r="OS229" s="21"/>
      <c r="OT229" s="21"/>
      <c r="OU229" s="21"/>
      <c r="OV229" s="21"/>
      <c r="OW229" s="21"/>
      <c r="OX229" s="21"/>
      <c r="OY229" s="21"/>
      <c r="OZ229" s="21"/>
      <c r="PA229" s="21"/>
      <c r="PB229" s="21"/>
      <c r="PC229" s="21"/>
      <c r="PD229" s="21"/>
      <c r="PE229" s="21"/>
      <c r="PF229" s="21"/>
      <c r="PG229" s="21"/>
      <c r="PH229" s="21"/>
      <c r="PI229" s="21"/>
      <c r="PJ229" s="21"/>
      <c r="PK229" s="21"/>
      <c r="PL229" s="21"/>
      <c r="PM229" s="21"/>
      <c r="PN229" s="21"/>
      <c r="PO229" s="21"/>
      <c r="PP229" s="21"/>
      <c r="PQ229" s="21"/>
      <c r="PR229" s="21"/>
      <c r="PS229" s="21"/>
      <c r="PT229" s="21"/>
      <c r="PU229" s="21"/>
      <c r="PV229" s="21"/>
      <c r="PW229" s="21"/>
      <c r="PX229" s="21"/>
      <c r="PY229" s="21"/>
      <c r="PZ229" s="21"/>
      <c r="QA229" s="21"/>
      <c r="QB229" s="21"/>
      <c r="QC229" s="21"/>
      <c r="QD229" s="21"/>
      <c r="QE229" s="21"/>
      <c r="QF229" s="21"/>
      <c r="QG229" s="21"/>
      <c r="QH229" s="21"/>
      <c r="QI229" s="21"/>
      <c r="QJ229" s="21"/>
      <c r="QK229" s="21"/>
      <c r="QL229" s="21"/>
      <c r="QM229" s="21"/>
      <c r="QN229" s="21"/>
      <c r="QO229" s="21"/>
      <c r="QP229" s="21"/>
      <c r="QQ229" s="21"/>
      <c r="QR229" s="21"/>
      <c r="QS229" s="21"/>
      <c r="QT229" s="21"/>
      <c r="QU229" s="21"/>
      <c r="QV229" s="21"/>
      <c r="QW229" s="21"/>
      <c r="QX229" s="21"/>
      <c r="QY229" s="21"/>
      <c r="QZ229" s="21"/>
      <c r="RA229" s="21"/>
      <c r="RB229" s="21"/>
      <c r="RC229" s="21"/>
      <c r="RD229" s="21"/>
      <c r="RE229" s="21"/>
      <c r="RF229" s="21"/>
      <c r="RG229" s="21"/>
      <c r="RH229" s="21"/>
      <c r="RI229" s="21"/>
      <c r="RJ229" s="21"/>
      <c r="RK229" s="21"/>
      <c r="RL229" s="21"/>
      <c r="RM229" s="21"/>
      <c r="RN229" s="21"/>
      <c r="RO229" s="21"/>
      <c r="RP229" s="21"/>
      <c r="RQ229" s="21"/>
      <c r="RR229" s="21"/>
      <c r="RS229" s="21"/>
      <c r="RT229" s="21"/>
      <c r="RU229" s="21"/>
      <c r="RV229" s="21"/>
      <c r="RW229" s="21"/>
      <c r="RX229" s="21"/>
      <c r="RY229" s="21"/>
      <c r="RZ229" s="21"/>
      <c r="SA229" s="21"/>
      <c r="SB229" s="21"/>
      <c r="SC229" s="21"/>
      <c r="SD229" s="21"/>
      <c r="SE229" s="21"/>
      <c r="SF229" s="21"/>
      <c r="SG229" s="21"/>
      <c r="SH229" s="21"/>
      <c r="SI229" s="21"/>
      <c r="SJ229" s="21"/>
      <c r="SK229" s="21"/>
      <c r="SL229" s="21"/>
      <c r="SM229" s="21"/>
      <c r="SN229" s="21"/>
    </row>
    <row r="230" spans="1:508" s="20" customFormat="1" ht="81.75" hidden="1" customHeight="1" x14ac:dyDescent="0.25">
      <c r="A230" s="54" t="s">
        <v>433</v>
      </c>
      <c r="B230" s="54">
        <v>6083</v>
      </c>
      <c r="C230" s="54" t="s">
        <v>67</v>
      </c>
      <c r="D230" s="11" t="s">
        <v>434</v>
      </c>
      <c r="E230" s="203"/>
      <c r="F230" s="83"/>
      <c r="G230" s="83"/>
      <c r="H230" s="203"/>
      <c r="I230" s="203"/>
      <c r="J230" s="203"/>
      <c r="K230" s="186" t="e">
        <f t="shared" si="72"/>
        <v>#DIV/0!</v>
      </c>
      <c r="L230" s="203">
        <f t="shared" si="78"/>
        <v>0</v>
      </c>
      <c r="M230" s="83"/>
      <c r="N230" s="83"/>
      <c r="O230" s="83"/>
      <c r="P230" s="83"/>
      <c r="Q230" s="83"/>
      <c r="R230" s="216">
        <f t="shared" si="79"/>
        <v>0</v>
      </c>
      <c r="S230" s="216"/>
      <c r="T230" s="216"/>
      <c r="U230" s="216"/>
      <c r="V230" s="216"/>
      <c r="W230" s="216"/>
      <c r="X230" s="137" t="e">
        <f t="shared" ref="X230:X274" si="80">R230/L230*100</f>
        <v>#DIV/0!</v>
      </c>
      <c r="Y230" s="216">
        <f t="shared" si="74"/>
        <v>0</v>
      </c>
      <c r="Z230" s="23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  <c r="IV230" s="21"/>
      <c r="IW230" s="21"/>
      <c r="IX230" s="21"/>
      <c r="IY230" s="21"/>
      <c r="IZ230" s="21"/>
      <c r="JA230" s="21"/>
      <c r="JB230" s="21"/>
      <c r="JC230" s="21"/>
      <c r="JD230" s="21"/>
      <c r="JE230" s="21"/>
      <c r="JF230" s="21"/>
      <c r="JG230" s="21"/>
      <c r="JH230" s="21"/>
      <c r="JI230" s="21"/>
      <c r="JJ230" s="21"/>
      <c r="JK230" s="21"/>
      <c r="JL230" s="21"/>
      <c r="JM230" s="21"/>
      <c r="JN230" s="21"/>
      <c r="JO230" s="21"/>
      <c r="JP230" s="21"/>
      <c r="JQ230" s="21"/>
      <c r="JR230" s="21"/>
      <c r="JS230" s="21"/>
      <c r="JT230" s="21"/>
      <c r="JU230" s="21"/>
      <c r="JV230" s="21"/>
      <c r="JW230" s="21"/>
      <c r="JX230" s="21"/>
      <c r="JY230" s="21"/>
      <c r="JZ230" s="21"/>
      <c r="KA230" s="21"/>
      <c r="KB230" s="21"/>
      <c r="KC230" s="21"/>
      <c r="KD230" s="21"/>
      <c r="KE230" s="21"/>
      <c r="KF230" s="21"/>
      <c r="KG230" s="21"/>
      <c r="KH230" s="21"/>
      <c r="KI230" s="21"/>
      <c r="KJ230" s="21"/>
      <c r="KK230" s="21"/>
      <c r="KL230" s="21"/>
      <c r="KM230" s="21"/>
      <c r="KN230" s="21"/>
      <c r="KO230" s="21"/>
      <c r="KP230" s="21"/>
      <c r="KQ230" s="21"/>
      <c r="KR230" s="21"/>
      <c r="KS230" s="21"/>
      <c r="KT230" s="21"/>
      <c r="KU230" s="21"/>
      <c r="KV230" s="21"/>
      <c r="KW230" s="21"/>
      <c r="KX230" s="21"/>
      <c r="KY230" s="21"/>
      <c r="KZ230" s="21"/>
      <c r="LA230" s="21"/>
      <c r="LB230" s="21"/>
      <c r="LC230" s="21"/>
      <c r="LD230" s="21"/>
      <c r="LE230" s="21"/>
      <c r="LF230" s="21"/>
      <c r="LG230" s="21"/>
      <c r="LH230" s="21"/>
      <c r="LI230" s="21"/>
      <c r="LJ230" s="21"/>
      <c r="LK230" s="21"/>
      <c r="LL230" s="21"/>
      <c r="LM230" s="21"/>
      <c r="LN230" s="21"/>
      <c r="LO230" s="21"/>
      <c r="LP230" s="21"/>
      <c r="LQ230" s="21"/>
      <c r="LR230" s="21"/>
      <c r="LS230" s="21"/>
      <c r="LT230" s="21"/>
      <c r="LU230" s="21"/>
      <c r="LV230" s="21"/>
      <c r="LW230" s="21"/>
      <c r="LX230" s="21"/>
      <c r="LY230" s="21"/>
      <c r="LZ230" s="21"/>
      <c r="MA230" s="21"/>
      <c r="MB230" s="21"/>
      <c r="MC230" s="21"/>
      <c r="MD230" s="21"/>
      <c r="ME230" s="21"/>
      <c r="MF230" s="21"/>
      <c r="MG230" s="21"/>
      <c r="MH230" s="21"/>
      <c r="MI230" s="21"/>
      <c r="MJ230" s="21"/>
      <c r="MK230" s="21"/>
      <c r="ML230" s="21"/>
      <c r="MM230" s="21"/>
      <c r="MN230" s="21"/>
      <c r="MO230" s="21"/>
      <c r="MP230" s="21"/>
      <c r="MQ230" s="21"/>
      <c r="MR230" s="21"/>
      <c r="MS230" s="21"/>
      <c r="MT230" s="21"/>
      <c r="MU230" s="21"/>
      <c r="MV230" s="21"/>
      <c r="MW230" s="21"/>
      <c r="MX230" s="21"/>
      <c r="MY230" s="21"/>
      <c r="MZ230" s="21"/>
      <c r="NA230" s="21"/>
      <c r="NB230" s="21"/>
      <c r="NC230" s="21"/>
      <c r="ND230" s="21"/>
      <c r="NE230" s="21"/>
      <c r="NF230" s="21"/>
      <c r="NG230" s="21"/>
      <c r="NH230" s="21"/>
      <c r="NI230" s="21"/>
      <c r="NJ230" s="21"/>
      <c r="NK230" s="21"/>
      <c r="NL230" s="21"/>
      <c r="NM230" s="21"/>
      <c r="NN230" s="21"/>
      <c r="NO230" s="21"/>
      <c r="NP230" s="21"/>
      <c r="NQ230" s="21"/>
      <c r="NR230" s="21"/>
      <c r="NS230" s="21"/>
      <c r="NT230" s="21"/>
      <c r="NU230" s="21"/>
      <c r="NV230" s="21"/>
      <c r="NW230" s="21"/>
      <c r="NX230" s="21"/>
      <c r="NY230" s="21"/>
      <c r="NZ230" s="21"/>
      <c r="OA230" s="21"/>
      <c r="OB230" s="21"/>
      <c r="OC230" s="21"/>
      <c r="OD230" s="21"/>
      <c r="OE230" s="21"/>
      <c r="OF230" s="21"/>
      <c r="OG230" s="21"/>
      <c r="OH230" s="21"/>
      <c r="OI230" s="21"/>
      <c r="OJ230" s="21"/>
      <c r="OK230" s="21"/>
      <c r="OL230" s="21"/>
      <c r="OM230" s="21"/>
      <c r="ON230" s="21"/>
      <c r="OO230" s="21"/>
      <c r="OP230" s="21"/>
      <c r="OQ230" s="21"/>
      <c r="OR230" s="21"/>
      <c r="OS230" s="21"/>
      <c r="OT230" s="21"/>
      <c r="OU230" s="21"/>
      <c r="OV230" s="21"/>
      <c r="OW230" s="21"/>
      <c r="OX230" s="21"/>
      <c r="OY230" s="21"/>
      <c r="OZ230" s="21"/>
      <c r="PA230" s="21"/>
      <c r="PB230" s="21"/>
      <c r="PC230" s="21"/>
      <c r="PD230" s="21"/>
      <c r="PE230" s="21"/>
      <c r="PF230" s="21"/>
      <c r="PG230" s="21"/>
      <c r="PH230" s="21"/>
      <c r="PI230" s="21"/>
      <c r="PJ230" s="21"/>
      <c r="PK230" s="21"/>
      <c r="PL230" s="21"/>
      <c r="PM230" s="21"/>
      <c r="PN230" s="21"/>
      <c r="PO230" s="21"/>
      <c r="PP230" s="21"/>
      <c r="PQ230" s="21"/>
      <c r="PR230" s="21"/>
      <c r="PS230" s="21"/>
      <c r="PT230" s="21"/>
      <c r="PU230" s="21"/>
      <c r="PV230" s="21"/>
      <c r="PW230" s="21"/>
      <c r="PX230" s="21"/>
      <c r="PY230" s="21"/>
      <c r="PZ230" s="21"/>
      <c r="QA230" s="21"/>
      <c r="QB230" s="21"/>
      <c r="QC230" s="21"/>
      <c r="QD230" s="21"/>
      <c r="QE230" s="21"/>
      <c r="QF230" s="21"/>
      <c r="QG230" s="21"/>
      <c r="QH230" s="21"/>
      <c r="QI230" s="21"/>
      <c r="QJ230" s="21"/>
      <c r="QK230" s="21"/>
      <c r="QL230" s="21"/>
      <c r="QM230" s="21"/>
      <c r="QN230" s="21"/>
      <c r="QO230" s="21"/>
      <c r="QP230" s="21"/>
      <c r="QQ230" s="21"/>
      <c r="QR230" s="21"/>
      <c r="QS230" s="21"/>
      <c r="QT230" s="21"/>
      <c r="QU230" s="21"/>
      <c r="QV230" s="21"/>
      <c r="QW230" s="21"/>
      <c r="QX230" s="21"/>
      <c r="QY230" s="21"/>
      <c r="QZ230" s="21"/>
      <c r="RA230" s="21"/>
      <c r="RB230" s="21"/>
      <c r="RC230" s="21"/>
      <c r="RD230" s="21"/>
      <c r="RE230" s="21"/>
      <c r="RF230" s="21"/>
      <c r="RG230" s="21"/>
      <c r="RH230" s="21"/>
      <c r="RI230" s="21"/>
      <c r="RJ230" s="21"/>
      <c r="RK230" s="21"/>
      <c r="RL230" s="21"/>
      <c r="RM230" s="21"/>
      <c r="RN230" s="21"/>
      <c r="RO230" s="21"/>
      <c r="RP230" s="21"/>
      <c r="RQ230" s="21"/>
      <c r="RR230" s="21"/>
      <c r="RS230" s="21"/>
      <c r="RT230" s="21"/>
      <c r="RU230" s="21"/>
      <c r="RV230" s="21"/>
      <c r="RW230" s="21"/>
      <c r="RX230" s="21"/>
      <c r="RY230" s="21"/>
      <c r="RZ230" s="21"/>
      <c r="SA230" s="21"/>
      <c r="SB230" s="21"/>
      <c r="SC230" s="21"/>
      <c r="SD230" s="21"/>
      <c r="SE230" s="21"/>
      <c r="SF230" s="21"/>
      <c r="SG230" s="21"/>
      <c r="SH230" s="21"/>
      <c r="SI230" s="21"/>
      <c r="SJ230" s="21"/>
      <c r="SK230" s="21"/>
      <c r="SL230" s="21"/>
      <c r="SM230" s="21"/>
      <c r="SN230" s="21"/>
    </row>
    <row r="231" spans="1:508" s="22" customFormat="1" ht="131.25" hidden="1" customHeight="1" x14ac:dyDescent="0.25">
      <c r="A231" s="69"/>
      <c r="B231" s="69"/>
      <c r="C231" s="69"/>
      <c r="D231" s="75" t="s">
        <v>583</v>
      </c>
      <c r="E231" s="204"/>
      <c r="F231" s="84"/>
      <c r="G231" s="84"/>
      <c r="H231" s="204"/>
      <c r="I231" s="204"/>
      <c r="J231" s="204"/>
      <c r="K231" s="186" t="e">
        <f t="shared" si="72"/>
        <v>#DIV/0!</v>
      </c>
      <c r="L231" s="204">
        <f t="shared" si="78"/>
        <v>0</v>
      </c>
      <c r="M231" s="84"/>
      <c r="N231" s="84"/>
      <c r="O231" s="84"/>
      <c r="P231" s="84"/>
      <c r="Q231" s="84"/>
      <c r="R231" s="218">
        <f t="shared" si="79"/>
        <v>0</v>
      </c>
      <c r="S231" s="218"/>
      <c r="T231" s="218"/>
      <c r="U231" s="218"/>
      <c r="V231" s="218"/>
      <c r="W231" s="218"/>
      <c r="X231" s="137" t="e">
        <f t="shared" si="80"/>
        <v>#DIV/0!</v>
      </c>
      <c r="Y231" s="218">
        <f t="shared" si="74"/>
        <v>0</v>
      </c>
      <c r="Z231" s="231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  <c r="HE231" s="27"/>
      <c r="HF231" s="27"/>
      <c r="HG231" s="27"/>
      <c r="HH231" s="27"/>
      <c r="HI231" s="27"/>
      <c r="HJ231" s="27"/>
      <c r="HK231" s="27"/>
      <c r="HL231" s="27"/>
      <c r="HM231" s="27"/>
      <c r="HN231" s="27"/>
      <c r="HO231" s="27"/>
      <c r="HP231" s="27"/>
      <c r="HQ231" s="27"/>
      <c r="HR231" s="27"/>
      <c r="HS231" s="27"/>
      <c r="HT231" s="27"/>
      <c r="HU231" s="27"/>
      <c r="HV231" s="27"/>
      <c r="HW231" s="27"/>
      <c r="HX231" s="27"/>
      <c r="HY231" s="27"/>
      <c r="HZ231" s="27"/>
      <c r="IA231" s="27"/>
      <c r="IB231" s="27"/>
      <c r="IC231" s="27"/>
      <c r="ID231" s="27"/>
      <c r="IE231" s="27"/>
      <c r="IF231" s="27"/>
      <c r="IG231" s="27"/>
      <c r="IH231" s="27"/>
      <c r="II231" s="27"/>
      <c r="IJ231" s="27"/>
      <c r="IK231" s="27"/>
      <c r="IL231" s="27"/>
      <c r="IM231" s="27"/>
      <c r="IN231" s="27"/>
      <c r="IO231" s="27"/>
      <c r="IP231" s="27"/>
      <c r="IQ231" s="27"/>
      <c r="IR231" s="27"/>
      <c r="IS231" s="27"/>
      <c r="IT231" s="27"/>
      <c r="IU231" s="27"/>
      <c r="IV231" s="27"/>
      <c r="IW231" s="27"/>
      <c r="IX231" s="27"/>
      <c r="IY231" s="27"/>
      <c r="IZ231" s="27"/>
      <c r="JA231" s="27"/>
      <c r="JB231" s="27"/>
      <c r="JC231" s="27"/>
      <c r="JD231" s="27"/>
      <c r="JE231" s="27"/>
      <c r="JF231" s="27"/>
      <c r="JG231" s="27"/>
      <c r="JH231" s="27"/>
      <c r="JI231" s="27"/>
      <c r="JJ231" s="27"/>
      <c r="JK231" s="27"/>
      <c r="JL231" s="27"/>
      <c r="JM231" s="27"/>
      <c r="JN231" s="27"/>
      <c r="JO231" s="27"/>
      <c r="JP231" s="27"/>
      <c r="JQ231" s="27"/>
      <c r="JR231" s="27"/>
      <c r="JS231" s="27"/>
      <c r="JT231" s="27"/>
      <c r="JU231" s="27"/>
      <c r="JV231" s="27"/>
      <c r="JW231" s="27"/>
      <c r="JX231" s="27"/>
      <c r="JY231" s="27"/>
      <c r="JZ231" s="27"/>
      <c r="KA231" s="27"/>
      <c r="KB231" s="27"/>
      <c r="KC231" s="27"/>
      <c r="KD231" s="27"/>
      <c r="KE231" s="27"/>
      <c r="KF231" s="27"/>
      <c r="KG231" s="27"/>
      <c r="KH231" s="27"/>
      <c r="KI231" s="27"/>
      <c r="KJ231" s="27"/>
      <c r="KK231" s="27"/>
      <c r="KL231" s="27"/>
      <c r="KM231" s="27"/>
      <c r="KN231" s="27"/>
      <c r="KO231" s="27"/>
      <c r="KP231" s="27"/>
      <c r="KQ231" s="27"/>
      <c r="KR231" s="27"/>
      <c r="KS231" s="27"/>
      <c r="KT231" s="27"/>
      <c r="KU231" s="27"/>
      <c r="KV231" s="27"/>
      <c r="KW231" s="27"/>
      <c r="KX231" s="27"/>
      <c r="KY231" s="27"/>
      <c r="KZ231" s="27"/>
      <c r="LA231" s="27"/>
      <c r="LB231" s="27"/>
      <c r="LC231" s="27"/>
      <c r="LD231" s="27"/>
      <c r="LE231" s="27"/>
      <c r="LF231" s="27"/>
      <c r="LG231" s="27"/>
      <c r="LH231" s="27"/>
      <c r="LI231" s="27"/>
      <c r="LJ231" s="27"/>
      <c r="LK231" s="27"/>
      <c r="LL231" s="27"/>
      <c r="LM231" s="27"/>
      <c r="LN231" s="27"/>
      <c r="LO231" s="27"/>
      <c r="LP231" s="27"/>
      <c r="LQ231" s="27"/>
      <c r="LR231" s="27"/>
      <c r="LS231" s="27"/>
      <c r="LT231" s="27"/>
      <c r="LU231" s="27"/>
      <c r="LV231" s="27"/>
      <c r="LW231" s="27"/>
      <c r="LX231" s="27"/>
      <c r="LY231" s="27"/>
      <c r="LZ231" s="27"/>
      <c r="MA231" s="27"/>
      <c r="MB231" s="27"/>
      <c r="MC231" s="27"/>
      <c r="MD231" s="27"/>
      <c r="ME231" s="27"/>
      <c r="MF231" s="27"/>
      <c r="MG231" s="27"/>
      <c r="MH231" s="27"/>
      <c r="MI231" s="27"/>
      <c r="MJ231" s="27"/>
      <c r="MK231" s="27"/>
      <c r="ML231" s="27"/>
      <c r="MM231" s="27"/>
      <c r="MN231" s="27"/>
      <c r="MO231" s="27"/>
      <c r="MP231" s="27"/>
      <c r="MQ231" s="27"/>
      <c r="MR231" s="27"/>
      <c r="MS231" s="27"/>
      <c r="MT231" s="27"/>
      <c r="MU231" s="27"/>
      <c r="MV231" s="27"/>
      <c r="MW231" s="27"/>
      <c r="MX231" s="27"/>
      <c r="MY231" s="27"/>
      <c r="MZ231" s="27"/>
      <c r="NA231" s="27"/>
      <c r="NB231" s="27"/>
      <c r="NC231" s="27"/>
      <c r="ND231" s="27"/>
      <c r="NE231" s="27"/>
      <c r="NF231" s="27"/>
      <c r="NG231" s="27"/>
      <c r="NH231" s="27"/>
      <c r="NI231" s="27"/>
      <c r="NJ231" s="27"/>
      <c r="NK231" s="27"/>
      <c r="NL231" s="27"/>
      <c r="NM231" s="27"/>
      <c r="NN231" s="27"/>
      <c r="NO231" s="27"/>
      <c r="NP231" s="27"/>
      <c r="NQ231" s="27"/>
      <c r="NR231" s="27"/>
      <c r="NS231" s="27"/>
      <c r="NT231" s="27"/>
      <c r="NU231" s="27"/>
      <c r="NV231" s="27"/>
      <c r="NW231" s="27"/>
      <c r="NX231" s="27"/>
      <c r="NY231" s="27"/>
      <c r="NZ231" s="27"/>
      <c r="OA231" s="27"/>
      <c r="OB231" s="27"/>
      <c r="OC231" s="27"/>
      <c r="OD231" s="27"/>
      <c r="OE231" s="27"/>
      <c r="OF231" s="27"/>
      <c r="OG231" s="27"/>
      <c r="OH231" s="27"/>
      <c r="OI231" s="27"/>
      <c r="OJ231" s="27"/>
      <c r="OK231" s="27"/>
      <c r="OL231" s="27"/>
      <c r="OM231" s="27"/>
      <c r="ON231" s="27"/>
      <c r="OO231" s="27"/>
      <c r="OP231" s="27"/>
      <c r="OQ231" s="27"/>
      <c r="OR231" s="27"/>
      <c r="OS231" s="27"/>
      <c r="OT231" s="27"/>
      <c r="OU231" s="27"/>
      <c r="OV231" s="27"/>
      <c r="OW231" s="27"/>
      <c r="OX231" s="27"/>
      <c r="OY231" s="27"/>
      <c r="OZ231" s="27"/>
      <c r="PA231" s="27"/>
      <c r="PB231" s="27"/>
      <c r="PC231" s="27"/>
      <c r="PD231" s="27"/>
      <c r="PE231" s="27"/>
      <c r="PF231" s="27"/>
      <c r="PG231" s="27"/>
      <c r="PH231" s="27"/>
      <c r="PI231" s="27"/>
      <c r="PJ231" s="27"/>
      <c r="PK231" s="27"/>
      <c r="PL231" s="27"/>
      <c r="PM231" s="27"/>
      <c r="PN231" s="27"/>
      <c r="PO231" s="27"/>
      <c r="PP231" s="27"/>
      <c r="PQ231" s="27"/>
      <c r="PR231" s="27"/>
      <c r="PS231" s="27"/>
      <c r="PT231" s="27"/>
      <c r="PU231" s="27"/>
      <c r="PV231" s="27"/>
      <c r="PW231" s="27"/>
      <c r="PX231" s="27"/>
      <c r="PY231" s="27"/>
      <c r="PZ231" s="27"/>
      <c r="QA231" s="27"/>
      <c r="QB231" s="27"/>
      <c r="QC231" s="27"/>
      <c r="QD231" s="27"/>
      <c r="QE231" s="27"/>
      <c r="QF231" s="27"/>
      <c r="QG231" s="27"/>
      <c r="QH231" s="27"/>
      <c r="QI231" s="27"/>
      <c r="QJ231" s="27"/>
      <c r="QK231" s="27"/>
      <c r="QL231" s="27"/>
      <c r="QM231" s="27"/>
      <c r="QN231" s="27"/>
      <c r="QO231" s="27"/>
      <c r="QP231" s="27"/>
      <c r="QQ231" s="27"/>
      <c r="QR231" s="27"/>
      <c r="QS231" s="27"/>
      <c r="QT231" s="27"/>
      <c r="QU231" s="27"/>
      <c r="QV231" s="27"/>
      <c r="QW231" s="27"/>
      <c r="QX231" s="27"/>
      <c r="QY231" s="27"/>
      <c r="QZ231" s="27"/>
      <c r="RA231" s="27"/>
      <c r="RB231" s="27"/>
      <c r="RC231" s="27"/>
      <c r="RD231" s="27"/>
      <c r="RE231" s="27"/>
      <c r="RF231" s="27"/>
      <c r="RG231" s="27"/>
      <c r="RH231" s="27"/>
      <c r="RI231" s="27"/>
      <c r="RJ231" s="27"/>
      <c r="RK231" s="27"/>
      <c r="RL231" s="27"/>
      <c r="RM231" s="27"/>
      <c r="RN231" s="27"/>
      <c r="RO231" s="27"/>
      <c r="RP231" s="27"/>
      <c r="RQ231" s="27"/>
      <c r="RR231" s="27"/>
      <c r="RS231" s="27"/>
      <c r="RT231" s="27"/>
      <c r="RU231" s="27"/>
      <c r="RV231" s="27"/>
      <c r="RW231" s="27"/>
      <c r="RX231" s="27"/>
      <c r="RY231" s="27"/>
      <c r="RZ231" s="27"/>
      <c r="SA231" s="27"/>
      <c r="SB231" s="27"/>
      <c r="SC231" s="27"/>
      <c r="SD231" s="27"/>
      <c r="SE231" s="27"/>
      <c r="SF231" s="27"/>
      <c r="SG231" s="27"/>
      <c r="SH231" s="27"/>
      <c r="SI231" s="27"/>
      <c r="SJ231" s="27"/>
      <c r="SK231" s="27"/>
      <c r="SL231" s="27"/>
      <c r="SM231" s="27"/>
      <c r="SN231" s="27"/>
    </row>
    <row r="232" spans="1:508" s="24" customFormat="1" ht="22.5" customHeight="1" x14ac:dyDescent="0.25">
      <c r="A232" s="90" t="s">
        <v>26</v>
      </c>
      <c r="B232" s="90"/>
      <c r="C232" s="90"/>
      <c r="D232" s="13" t="s">
        <v>334</v>
      </c>
      <c r="E232" s="201">
        <f t="shared" ref="E232:W232" si="81">E233</f>
        <v>84332398</v>
      </c>
      <c r="F232" s="80">
        <f t="shared" si="81"/>
        <v>62701800</v>
      </c>
      <c r="G232" s="80">
        <f t="shared" si="81"/>
        <v>4646750</v>
      </c>
      <c r="H232" s="201">
        <f t="shared" si="81"/>
        <v>18608764.140000001</v>
      </c>
      <c r="I232" s="201">
        <f t="shared" si="81"/>
        <v>14077342.709999999</v>
      </c>
      <c r="J232" s="201">
        <f t="shared" si="81"/>
        <v>1329243.3400000003</v>
      </c>
      <c r="K232" s="186">
        <f t="shared" si="72"/>
        <v>22.065972960949125</v>
      </c>
      <c r="L232" s="201">
        <f t="shared" si="81"/>
        <v>3554410</v>
      </c>
      <c r="M232" s="80">
        <f t="shared" si="81"/>
        <v>600000</v>
      </c>
      <c r="N232" s="80">
        <f t="shared" si="81"/>
        <v>2952210</v>
      </c>
      <c r="O232" s="80">
        <f t="shared" si="81"/>
        <v>2404980</v>
      </c>
      <c r="P232" s="80">
        <f t="shared" si="81"/>
        <v>5490</v>
      </c>
      <c r="Q232" s="80">
        <f t="shared" si="81"/>
        <v>602200</v>
      </c>
      <c r="R232" s="201">
        <f t="shared" si="81"/>
        <v>944694.32</v>
      </c>
      <c r="S232" s="201">
        <f t="shared" si="81"/>
        <v>0</v>
      </c>
      <c r="T232" s="201">
        <f t="shared" si="81"/>
        <v>773039.52</v>
      </c>
      <c r="U232" s="201">
        <f t="shared" si="81"/>
        <v>620004.74</v>
      </c>
      <c r="V232" s="201">
        <f t="shared" si="81"/>
        <v>0</v>
      </c>
      <c r="W232" s="201">
        <f t="shared" si="81"/>
        <v>171654.8</v>
      </c>
      <c r="X232" s="137">
        <f t="shared" si="80"/>
        <v>26.578090878654965</v>
      </c>
      <c r="Y232" s="201">
        <f t="shared" si="74"/>
        <v>19553458.460000001</v>
      </c>
      <c r="Z232" s="231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  <c r="FN232" s="29"/>
      <c r="FO232" s="29"/>
      <c r="FP232" s="29"/>
      <c r="FQ232" s="29"/>
      <c r="FR232" s="29"/>
      <c r="FS232" s="29"/>
      <c r="FT232" s="29"/>
      <c r="FU232" s="29"/>
      <c r="FV232" s="29"/>
      <c r="FW232" s="29"/>
      <c r="FX232" s="29"/>
      <c r="FY232" s="29"/>
      <c r="FZ232" s="29"/>
      <c r="GA232" s="29"/>
      <c r="GB232" s="29"/>
      <c r="GC232" s="29"/>
      <c r="GD232" s="29"/>
      <c r="GE232" s="29"/>
      <c r="GF232" s="29"/>
      <c r="GG232" s="29"/>
      <c r="GH232" s="29"/>
      <c r="GI232" s="29"/>
      <c r="GJ232" s="29"/>
      <c r="GK232" s="29"/>
      <c r="GL232" s="29"/>
      <c r="GM232" s="29"/>
      <c r="GN232" s="29"/>
      <c r="GO232" s="29"/>
      <c r="GP232" s="29"/>
      <c r="GQ232" s="29"/>
      <c r="GR232" s="29"/>
      <c r="GS232" s="29"/>
      <c r="GT232" s="29"/>
      <c r="GU232" s="29"/>
      <c r="GV232" s="29"/>
      <c r="GW232" s="29"/>
      <c r="GX232" s="29"/>
      <c r="GY232" s="29"/>
      <c r="GZ232" s="29"/>
      <c r="HA232" s="29"/>
      <c r="HB232" s="29"/>
      <c r="HC232" s="29"/>
      <c r="HD232" s="29"/>
      <c r="HE232" s="29"/>
      <c r="HF232" s="29"/>
      <c r="HG232" s="29"/>
      <c r="HH232" s="29"/>
      <c r="HI232" s="29"/>
      <c r="HJ232" s="29"/>
      <c r="HK232" s="29"/>
      <c r="HL232" s="29"/>
      <c r="HM232" s="29"/>
      <c r="HN232" s="29"/>
      <c r="HO232" s="29"/>
      <c r="HP232" s="29"/>
      <c r="HQ232" s="29"/>
      <c r="HR232" s="29"/>
      <c r="HS232" s="29"/>
      <c r="HT232" s="29"/>
      <c r="HU232" s="29"/>
      <c r="HV232" s="29"/>
      <c r="HW232" s="29"/>
      <c r="HX232" s="29"/>
      <c r="HY232" s="29"/>
      <c r="HZ232" s="29"/>
      <c r="IA232" s="29"/>
      <c r="IB232" s="29"/>
      <c r="IC232" s="29"/>
      <c r="ID232" s="29"/>
      <c r="IE232" s="29"/>
      <c r="IF232" s="29"/>
      <c r="IG232" s="29"/>
      <c r="IH232" s="29"/>
      <c r="II232" s="29"/>
      <c r="IJ232" s="29"/>
      <c r="IK232" s="29"/>
      <c r="IL232" s="29"/>
      <c r="IM232" s="29"/>
      <c r="IN232" s="29"/>
      <c r="IO232" s="29"/>
      <c r="IP232" s="29"/>
      <c r="IQ232" s="29"/>
      <c r="IR232" s="29"/>
      <c r="IS232" s="29"/>
      <c r="IT232" s="29"/>
      <c r="IU232" s="29"/>
      <c r="IV232" s="29"/>
      <c r="IW232" s="29"/>
      <c r="IX232" s="29"/>
      <c r="IY232" s="29"/>
      <c r="IZ232" s="29"/>
      <c r="JA232" s="29"/>
      <c r="JB232" s="29"/>
      <c r="JC232" s="29"/>
      <c r="JD232" s="29"/>
      <c r="JE232" s="29"/>
      <c r="JF232" s="29"/>
      <c r="JG232" s="29"/>
      <c r="JH232" s="29"/>
      <c r="JI232" s="29"/>
      <c r="JJ232" s="29"/>
      <c r="JK232" s="29"/>
      <c r="JL232" s="29"/>
      <c r="JM232" s="29"/>
      <c r="JN232" s="29"/>
      <c r="JO232" s="29"/>
      <c r="JP232" s="29"/>
      <c r="JQ232" s="29"/>
      <c r="JR232" s="29"/>
      <c r="JS232" s="29"/>
      <c r="JT232" s="29"/>
      <c r="JU232" s="29"/>
      <c r="JV232" s="29"/>
      <c r="JW232" s="29"/>
      <c r="JX232" s="29"/>
      <c r="JY232" s="29"/>
      <c r="JZ232" s="29"/>
      <c r="KA232" s="29"/>
      <c r="KB232" s="29"/>
      <c r="KC232" s="29"/>
      <c r="KD232" s="29"/>
      <c r="KE232" s="29"/>
      <c r="KF232" s="29"/>
      <c r="KG232" s="29"/>
      <c r="KH232" s="29"/>
      <c r="KI232" s="29"/>
      <c r="KJ232" s="29"/>
      <c r="KK232" s="29"/>
      <c r="KL232" s="29"/>
      <c r="KM232" s="29"/>
      <c r="KN232" s="29"/>
      <c r="KO232" s="29"/>
      <c r="KP232" s="29"/>
      <c r="KQ232" s="29"/>
      <c r="KR232" s="29"/>
      <c r="KS232" s="29"/>
      <c r="KT232" s="29"/>
      <c r="KU232" s="29"/>
      <c r="KV232" s="29"/>
      <c r="KW232" s="29"/>
      <c r="KX232" s="29"/>
      <c r="KY232" s="29"/>
      <c r="KZ232" s="29"/>
      <c r="LA232" s="29"/>
      <c r="LB232" s="29"/>
      <c r="LC232" s="29"/>
      <c r="LD232" s="29"/>
      <c r="LE232" s="29"/>
      <c r="LF232" s="29"/>
      <c r="LG232" s="29"/>
      <c r="LH232" s="29"/>
      <c r="LI232" s="29"/>
      <c r="LJ232" s="29"/>
      <c r="LK232" s="29"/>
      <c r="LL232" s="29"/>
      <c r="LM232" s="29"/>
      <c r="LN232" s="29"/>
      <c r="LO232" s="29"/>
      <c r="LP232" s="29"/>
      <c r="LQ232" s="29"/>
      <c r="LR232" s="29"/>
      <c r="LS232" s="29"/>
      <c r="LT232" s="29"/>
      <c r="LU232" s="29"/>
      <c r="LV232" s="29"/>
      <c r="LW232" s="29"/>
      <c r="LX232" s="29"/>
      <c r="LY232" s="29"/>
      <c r="LZ232" s="29"/>
      <c r="MA232" s="29"/>
      <c r="MB232" s="29"/>
      <c r="MC232" s="29"/>
      <c r="MD232" s="29"/>
      <c r="ME232" s="29"/>
      <c r="MF232" s="29"/>
      <c r="MG232" s="29"/>
      <c r="MH232" s="29"/>
      <c r="MI232" s="29"/>
      <c r="MJ232" s="29"/>
      <c r="MK232" s="29"/>
      <c r="ML232" s="29"/>
      <c r="MM232" s="29"/>
      <c r="MN232" s="29"/>
      <c r="MO232" s="29"/>
      <c r="MP232" s="29"/>
      <c r="MQ232" s="29"/>
      <c r="MR232" s="29"/>
      <c r="MS232" s="29"/>
      <c r="MT232" s="29"/>
      <c r="MU232" s="29"/>
      <c r="MV232" s="29"/>
      <c r="MW232" s="29"/>
      <c r="MX232" s="29"/>
      <c r="MY232" s="29"/>
      <c r="MZ232" s="29"/>
      <c r="NA232" s="29"/>
      <c r="NB232" s="29"/>
      <c r="NC232" s="29"/>
      <c r="ND232" s="29"/>
      <c r="NE232" s="29"/>
      <c r="NF232" s="29"/>
      <c r="NG232" s="29"/>
      <c r="NH232" s="29"/>
      <c r="NI232" s="29"/>
      <c r="NJ232" s="29"/>
      <c r="NK232" s="29"/>
      <c r="NL232" s="29"/>
      <c r="NM232" s="29"/>
      <c r="NN232" s="29"/>
      <c r="NO232" s="29"/>
      <c r="NP232" s="29"/>
      <c r="NQ232" s="29"/>
      <c r="NR232" s="29"/>
      <c r="NS232" s="29"/>
      <c r="NT232" s="29"/>
      <c r="NU232" s="29"/>
      <c r="NV232" s="29"/>
      <c r="NW232" s="29"/>
      <c r="NX232" s="29"/>
      <c r="NY232" s="29"/>
      <c r="NZ232" s="29"/>
      <c r="OA232" s="29"/>
      <c r="OB232" s="29"/>
      <c r="OC232" s="29"/>
      <c r="OD232" s="29"/>
      <c r="OE232" s="29"/>
      <c r="OF232" s="29"/>
      <c r="OG232" s="29"/>
      <c r="OH232" s="29"/>
      <c r="OI232" s="29"/>
      <c r="OJ232" s="29"/>
      <c r="OK232" s="29"/>
      <c r="OL232" s="29"/>
      <c r="OM232" s="29"/>
      <c r="ON232" s="29"/>
      <c r="OO232" s="29"/>
      <c r="OP232" s="29"/>
      <c r="OQ232" s="29"/>
      <c r="OR232" s="29"/>
      <c r="OS232" s="29"/>
      <c r="OT232" s="29"/>
      <c r="OU232" s="29"/>
      <c r="OV232" s="29"/>
      <c r="OW232" s="29"/>
      <c r="OX232" s="29"/>
      <c r="OY232" s="29"/>
      <c r="OZ232" s="29"/>
      <c r="PA232" s="29"/>
      <c r="PB232" s="29"/>
      <c r="PC232" s="29"/>
      <c r="PD232" s="29"/>
      <c r="PE232" s="29"/>
      <c r="PF232" s="29"/>
      <c r="PG232" s="29"/>
      <c r="PH232" s="29"/>
      <c r="PI232" s="29"/>
      <c r="PJ232" s="29"/>
      <c r="PK232" s="29"/>
      <c r="PL232" s="29"/>
      <c r="PM232" s="29"/>
      <c r="PN232" s="29"/>
      <c r="PO232" s="29"/>
      <c r="PP232" s="29"/>
      <c r="PQ232" s="29"/>
      <c r="PR232" s="29"/>
      <c r="PS232" s="29"/>
      <c r="PT232" s="29"/>
      <c r="PU232" s="29"/>
      <c r="PV232" s="29"/>
      <c r="PW232" s="29"/>
      <c r="PX232" s="29"/>
      <c r="PY232" s="29"/>
      <c r="PZ232" s="29"/>
      <c r="QA232" s="29"/>
      <c r="QB232" s="29"/>
      <c r="QC232" s="29"/>
      <c r="QD232" s="29"/>
      <c r="QE232" s="29"/>
      <c r="QF232" s="29"/>
      <c r="QG232" s="29"/>
      <c r="QH232" s="29"/>
      <c r="QI232" s="29"/>
      <c r="QJ232" s="29"/>
      <c r="QK232" s="29"/>
      <c r="QL232" s="29"/>
      <c r="QM232" s="29"/>
      <c r="QN232" s="29"/>
      <c r="QO232" s="29"/>
      <c r="QP232" s="29"/>
      <c r="QQ232" s="29"/>
      <c r="QR232" s="29"/>
      <c r="QS232" s="29"/>
      <c r="QT232" s="29"/>
      <c r="QU232" s="29"/>
      <c r="QV232" s="29"/>
      <c r="QW232" s="29"/>
      <c r="QX232" s="29"/>
      <c r="QY232" s="29"/>
      <c r="QZ232" s="29"/>
      <c r="RA232" s="29"/>
      <c r="RB232" s="29"/>
      <c r="RC232" s="29"/>
      <c r="RD232" s="29"/>
      <c r="RE232" s="29"/>
      <c r="RF232" s="29"/>
      <c r="RG232" s="29"/>
      <c r="RH232" s="29"/>
      <c r="RI232" s="29"/>
      <c r="RJ232" s="29"/>
      <c r="RK232" s="29"/>
      <c r="RL232" s="29"/>
      <c r="RM232" s="29"/>
      <c r="RN232" s="29"/>
      <c r="RO232" s="29"/>
      <c r="RP232" s="29"/>
      <c r="RQ232" s="29"/>
      <c r="RR232" s="29"/>
      <c r="RS232" s="29"/>
      <c r="RT232" s="29"/>
      <c r="RU232" s="29"/>
      <c r="RV232" s="29"/>
      <c r="RW232" s="29"/>
      <c r="RX232" s="29"/>
      <c r="RY232" s="29"/>
      <c r="RZ232" s="29"/>
      <c r="SA232" s="29"/>
      <c r="SB232" s="29"/>
      <c r="SC232" s="29"/>
      <c r="SD232" s="29"/>
      <c r="SE232" s="29"/>
      <c r="SF232" s="29"/>
      <c r="SG232" s="29"/>
      <c r="SH232" s="29"/>
      <c r="SI232" s="29"/>
      <c r="SJ232" s="29"/>
      <c r="SK232" s="29"/>
      <c r="SL232" s="29"/>
      <c r="SM232" s="29"/>
      <c r="SN232" s="29"/>
    </row>
    <row r="233" spans="1:508" s="31" customFormat="1" ht="21.75" customHeight="1" x14ac:dyDescent="0.25">
      <c r="A233" s="81" t="s">
        <v>191</v>
      </c>
      <c r="B233" s="81"/>
      <c r="C233" s="81"/>
      <c r="D233" s="121" t="s">
        <v>334</v>
      </c>
      <c r="E233" s="202">
        <f>E234+E235+E236+E238+E239++E241+E237+E240+E242</f>
        <v>84332398</v>
      </c>
      <c r="F233" s="82">
        <f t="shared" ref="F233:W233" si="82">F234+F235+F236+F238+F239++F241+F237+F240+F242</f>
        <v>62701800</v>
      </c>
      <c r="G233" s="82">
        <f t="shared" si="82"/>
        <v>4646750</v>
      </c>
      <c r="H233" s="202">
        <f t="shared" si="82"/>
        <v>18608764.140000001</v>
      </c>
      <c r="I233" s="202">
        <f t="shared" si="82"/>
        <v>14077342.709999999</v>
      </c>
      <c r="J233" s="202">
        <f t="shared" si="82"/>
        <v>1329243.3400000003</v>
      </c>
      <c r="K233" s="187">
        <f t="shared" si="72"/>
        <v>22.065972960949125</v>
      </c>
      <c r="L233" s="202">
        <f t="shared" si="82"/>
        <v>3554410</v>
      </c>
      <c r="M233" s="82">
        <f t="shared" si="82"/>
        <v>600000</v>
      </c>
      <c r="N233" s="82">
        <f t="shared" si="82"/>
        <v>2952210</v>
      </c>
      <c r="O233" s="82">
        <f t="shared" si="82"/>
        <v>2404980</v>
      </c>
      <c r="P233" s="82">
        <f t="shared" si="82"/>
        <v>5490</v>
      </c>
      <c r="Q233" s="82">
        <f t="shared" si="82"/>
        <v>602200</v>
      </c>
      <c r="R233" s="202">
        <f t="shared" si="82"/>
        <v>944694.32</v>
      </c>
      <c r="S233" s="202">
        <f t="shared" si="82"/>
        <v>0</v>
      </c>
      <c r="T233" s="202">
        <f t="shared" si="82"/>
        <v>773039.52</v>
      </c>
      <c r="U233" s="202">
        <f t="shared" si="82"/>
        <v>620004.74</v>
      </c>
      <c r="V233" s="202">
        <f t="shared" si="82"/>
        <v>0</v>
      </c>
      <c r="W233" s="202">
        <f t="shared" si="82"/>
        <v>171654.8</v>
      </c>
      <c r="X233" s="158">
        <f t="shared" si="80"/>
        <v>26.578090878654965</v>
      </c>
      <c r="Y233" s="202">
        <f t="shared" si="74"/>
        <v>19553458.460000001</v>
      </c>
      <c r="Z233" s="231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  <c r="IU233" s="30"/>
      <c r="IV233" s="30"/>
      <c r="IW233" s="30"/>
      <c r="IX233" s="30"/>
      <c r="IY233" s="30"/>
      <c r="IZ233" s="30"/>
      <c r="JA233" s="30"/>
      <c r="JB233" s="30"/>
      <c r="JC233" s="30"/>
      <c r="JD233" s="30"/>
      <c r="JE233" s="30"/>
      <c r="JF233" s="30"/>
      <c r="JG233" s="30"/>
      <c r="JH233" s="30"/>
      <c r="JI233" s="30"/>
      <c r="JJ233" s="30"/>
      <c r="JK233" s="30"/>
      <c r="JL233" s="30"/>
      <c r="JM233" s="30"/>
      <c r="JN233" s="30"/>
      <c r="JO233" s="30"/>
      <c r="JP233" s="30"/>
      <c r="JQ233" s="30"/>
      <c r="JR233" s="30"/>
      <c r="JS233" s="30"/>
      <c r="JT233" s="30"/>
      <c r="JU233" s="30"/>
      <c r="JV233" s="30"/>
      <c r="JW233" s="30"/>
      <c r="JX233" s="30"/>
      <c r="JY233" s="30"/>
      <c r="JZ233" s="30"/>
      <c r="KA233" s="30"/>
      <c r="KB233" s="30"/>
      <c r="KC233" s="30"/>
      <c r="KD233" s="30"/>
      <c r="KE233" s="30"/>
      <c r="KF233" s="30"/>
      <c r="KG233" s="30"/>
      <c r="KH233" s="30"/>
      <c r="KI233" s="30"/>
      <c r="KJ233" s="30"/>
      <c r="KK233" s="30"/>
      <c r="KL233" s="30"/>
      <c r="KM233" s="30"/>
      <c r="KN233" s="30"/>
      <c r="KO233" s="30"/>
      <c r="KP233" s="30"/>
      <c r="KQ233" s="30"/>
      <c r="KR233" s="30"/>
      <c r="KS233" s="30"/>
      <c r="KT233" s="30"/>
      <c r="KU233" s="30"/>
      <c r="KV233" s="30"/>
      <c r="KW233" s="30"/>
      <c r="KX233" s="30"/>
      <c r="KY233" s="30"/>
      <c r="KZ233" s="30"/>
      <c r="LA233" s="30"/>
      <c r="LB233" s="30"/>
      <c r="LC233" s="30"/>
      <c r="LD233" s="30"/>
      <c r="LE233" s="30"/>
      <c r="LF233" s="30"/>
      <c r="LG233" s="30"/>
      <c r="LH233" s="30"/>
      <c r="LI233" s="30"/>
      <c r="LJ233" s="30"/>
      <c r="LK233" s="30"/>
      <c r="LL233" s="30"/>
      <c r="LM233" s="30"/>
      <c r="LN233" s="30"/>
      <c r="LO233" s="30"/>
      <c r="LP233" s="30"/>
      <c r="LQ233" s="30"/>
      <c r="LR233" s="30"/>
      <c r="LS233" s="30"/>
      <c r="LT233" s="30"/>
      <c r="LU233" s="30"/>
      <c r="LV233" s="30"/>
      <c r="LW233" s="30"/>
      <c r="LX233" s="30"/>
      <c r="LY233" s="30"/>
      <c r="LZ233" s="30"/>
      <c r="MA233" s="30"/>
      <c r="MB233" s="30"/>
      <c r="MC233" s="30"/>
      <c r="MD233" s="30"/>
      <c r="ME233" s="30"/>
      <c r="MF233" s="30"/>
      <c r="MG233" s="30"/>
      <c r="MH233" s="30"/>
      <c r="MI233" s="30"/>
      <c r="MJ233" s="30"/>
      <c r="MK233" s="30"/>
      <c r="ML233" s="30"/>
      <c r="MM233" s="30"/>
      <c r="MN233" s="30"/>
      <c r="MO233" s="30"/>
      <c r="MP233" s="30"/>
      <c r="MQ233" s="30"/>
      <c r="MR233" s="30"/>
      <c r="MS233" s="30"/>
      <c r="MT233" s="30"/>
      <c r="MU233" s="30"/>
      <c r="MV233" s="30"/>
      <c r="MW233" s="30"/>
      <c r="MX233" s="30"/>
      <c r="MY233" s="30"/>
      <c r="MZ233" s="30"/>
      <c r="NA233" s="30"/>
      <c r="NB233" s="30"/>
      <c r="NC233" s="30"/>
      <c r="ND233" s="30"/>
      <c r="NE233" s="30"/>
      <c r="NF233" s="30"/>
      <c r="NG233" s="30"/>
      <c r="NH233" s="30"/>
      <c r="NI233" s="30"/>
      <c r="NJ233" s="30"/>
      <c r="NK233" s="30"/>
      <c r="NL233" s="30"/>
      <c r="NM233" s="30"/>
      <c r="NN233" s="30"/>
      <c r="NO233" s="30"/>
      <c r="NP233" s="30"/>
      <c r="NQ233" s="30"/>
      <c r="NR233" s="30"/>
      <c r="NS233" s="30"/>
      <c r="NT233" s="30"/>
      <c r="NU233" s="30"/>
      <c r="NV233" s="30"/>
      <c r="NW233" s="30"/>
      <c r="NX233" s="30"/>
      <c r="NY233" s="30"/>
      <c r="NZ233" s="30"/>
      <c r="OA233" s="30"/>
      <c r="OB233" s="30"/>
      <c r="OC233" s="30"/>
      <c r="OD233" s="30"/>
      <c r="OE233" s="30"/>
      <c r="OF233" s="30"/>
      <c r="OG233" s="30"/>
      <c r="OH233" s="30"/>
      <c r="OI233" s="30"/>
      <c r="OJ233" s="30"/>
      <c r="OK233" s="30"/>
      <c r="OL233" s="30"/>
      <c r="OM233" s="30"/>
      <c r="ON233" s="30"/>
      <c r="OO233" s="30"/>
      <c r="OP233" s="30"/>
      <c r="OQ233" s="30"/>
      <c r="OR233" s="30"/>
      <c r="OS233" s="30"/>
      <c r="OT233" s="30"/>
      <c r="OU233" s="30"/>
      <c r="OV233" s="30"/>
      <c r="OW233" s="30"/>
      <c r="OX233" s="30"/>
      <c r="OY233" s="30"/>
      <c r="OZ233" s="30"/>
      <c r="PA233" s="30"/>
      <c r="PB233" s="30"/>
      <c r="PC233" s="30"/>
      <c r="PD233" s="30"/>
      <c r="PE233" s="30"/>
      <c r="PF233" s="30"/>
      <c r="PG233" s="30"/>
      <c r="PH233" s="30"/>
      <c r="PI233" s="30"/>
      <c r="PJ233" s="30"/>
      <c r="PK233" s="30"/>
      <c r="PL233" s="30"/>
      <c r="PM233" s="30"/>
      <c r="PN233" s="30"/>
      <c r="PO233" s="30"/>
      <c r="PP233" s="30"/>
      <c r="PQ233" s="30"/>
      <c r="PR233" s="30"/>
      <c r="PS233" s="30"/>
      <c r="PT233" s="30"/>
      <c r="PU233" s="30"/>
      <c r="PV233" s="30"/>
      <c r="PW233" s="30"/>
      <c r="PX233" s="30"/>
      <c r="PY233" s="30"/>
      <c r="PZ233" s="30"/>
      <c r="QA233" s="30"/>
      <c r="QB233" s="30"/>
      <c r="QC233" s="30"/>
      <c r="QD233" s="30"/>
      <c r="QE233" s="30"/>
      <c r="QF233" s="30"/>
      <c r="QG233" s="30"/>
      <c r="QH233" s="30"/>
      <c r="QI233" s="30"/>
      <c r="QJ233" s="30"/>
      <c r="QK233" s="30"/>
      <c r="QL233" s="30"/>
      <c r="QM233" s="30"/>
      <c r="QN233" s="30"/>
      <c r="QO233" s="30"/>
      <c r="QP233" s="30"/>
      <c r="QQ233" s="30"/>
      <c r="QR233" s="30"/>
      <c r="QS233" s="30"/>
      <c r="QT233" s="30"/>
      <c r="QU233" s="30"/>
      <c r="QV233" s="30"/>
      <c r="QW233" s="30"/>
      <c r="QX233" s="30"/>
      <c r="QY233" s="30"/>
      <c r="QZ233" s="30"/>
      <c r="RA233" s="30"/>
      <c r="RB233" s="30"/>
      <c r="RC233" s="30"/>
      <c r="RD233" s="30"/>
      <c r="RE233" s="30"/>
      <c r="RF233" s="30"/>
      <c r="RG233" s="30"/>
      <c r="RH233" s="30"/>
      <c r="RI233" s="30"/>
      <c r="RJ233" s="30"/>
      <c r="RK233" s="30"/>
      <c r="RL233" s="30"/>
      <c r="RM233" s="30"/>
      <c r="RN233" s="30"/>
      <c r="RO233" s="30"/>
      <c r="RP233" s="30"/>
      <c r="RQ233" s="30"/>
      <c r="RR233" s="30"/>
      <c r="RS233" s="30"/>
      <c r="RT233" s="30"/>
      <c r="RU233" s="30"/>
      <c r="RV233" s="30"/>
      <c r="RW233" s="30"/>
      <c r="RX233" s="30"/>
      <c r="RY233" s="30"/>
      <c r="RZ233" s="30"/>
      <c r="SA233" s="30"/>
      <c r="SB233" s="30"/>
      <c r="SC233" s="30"/>
      <c r="SD233" s="30"/>
      <c r="SE233" s="30"/>
      <c r="SF233" s="30"/>
      <c r="SG233" s="30"/>
      <c r="SH233" s="30"/>
      <c r="SI233" s="30"/>
      <c r="SJ233" s="30"/>
      <c r="SK233" s="30"/>
      <c r="SL233" s="30"/>
      <c r="SM233" s="30"/>
      <c r="SN233" s="30"/>
    </row>
    <row r="234" spans="1:508" s="20" customFormat="1" ht="47.25" x14ac:dyDescent="0.25">
      <c r="A234" s="54" t="s">
        <v>138</v>
      </c>
      <c r="B234" s="54" t="s">
        <v>118</v>
      </c>
      <c r="C234" s="54" t="s">
        <v>46</v>
      </c>
      <c r="D234" s="79" t="s">
        <v>486</v>
      </c>
      <c r="E234" s="203">
        <v>2144800</v>
      </c>
      <c r="F234" s="83">
        <v>1680400</v>
      </c>
      <c r="G234" s="83">
        <v>48700</v>
      </c>
      <c r="H234" s="203">
        <v>594324.81000000006</v>
      </c>
      <c r="I234" s="203">
        <v>475341.18</v>
      </c>
      <c r="J234" s="203">
        <v>10370.530000000001</v>
      </c>
      <c r="K234" s="196">
        <f t="shared" si="72"/>
        <v>27.710034035807535</v>
      </c>
      <c r="L234" s="203">
        <f t="shared" ref="L234:L242" si="83">N234+Q234</f>
        <v>0</v>
      </c>
      <c r="M234" s="83"/>
      <c r="N234" s="83"/>
      <c r="O234" s="83"/>
      <c r="P234" s="83"/>
      <c r="Q234" s="83"/>
      <c r="R234" s="216">
        <f>T234+W234</f>
        <v>0</v>
      </c>
      <c r="S234" s="216"/>
      <c r="T234" s="216"/>
      <c r="U234" s="216"/>
      <c r="V234" s="216"/>
      <c r="W234" s="216"/>
      <c r="X234" s="158"/>
      <c r="Y234" s="216">
        <f t="shared" si="74"/>
        <v>594324.81000000006</v>
      </c>
      <c r="Z234" s="23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  <c r="IR234" s="21"/>
      <c r="IS234" s="21"/>
      <c r="IT234" s="21"/>
      <c r="IU234" s="21"/>
      <c r="IV234" s="21"/>
      <c r="IW234" s="21"/>
      <c r="IX234" s="21"/>
      <c r="IY234" s="21"/>
      <c r="IZ234" s="21"/>
      <c r="JA234" s="21"/>
      <c r="JB234" s="21"/>
      <c r="JC234" s="21"/>
      <c r="JD234" s="21"/>
      <c r="JE234" s="21"/>
      <c r="JF234" s="21"/>
      <c r="JG234" s="21"/>
      <c r="JH234" s="21"/>
      <c r="JI234" s="21"/>
      <c r="JJ234" s="21"/>
      <c r="JK234" s="21"/>
      <c r="JL234" s="21"/>
      <c r="JM234" s="21"/>
      <c r="JN234" s="21"/>
      <c r="JO234" s="21"/>
      <c r="JP234" s="21"/>
      <c r="JQ234" s="21"/>
      <c r="JR234" s="21"/>
      <c r="JS234" s="21"/>
      <c r="JT234" s="21"/>
      <c r="JU234" s="21"/>
      <c r="JV234" s="21"/>
      <c r="JW234" s="21"/>
      <c r="JX234" s="21"/>
      <c r="JY234" s="21"/>
      <c r="JZ234" s="21"/>
      <c r="KA234" s="21"/>
      <c r="KB234" s="21"/>
      <c r="KC234" s="21"/>
      <c r="KD234" s="21"/>
      <c r="KE234" s="21"/>
      <c r="KF234" s="21"/>
      <c r="KG234" s="21"/>
      <c r="KH234" s="21"/>
      <c r="KI234" s="21"/>
      <c r="KJ234" s="21"/>
      <c r="KK234" s="21"/>
      <c r="KL234" s="21"/>
      <c r="KM234" s="21"/>
      <c r="KN234" s="21"/>
      <c r="KO234" s="21"/>
      <c r="KP234" s="21"/>
      <c r="KQ234" s="21"/>
      <c r="KR234" s="21"/>
      <c r="KS234" s="21"/>
      <c r="KT234" s="21"/>
      <c r="KU234" s="21"/>
      <c r="KV234" s="21"/>
      <c r="KW234" s="21"/>
      <c r="KX234" s="21"/>
      <c r="KY234" s="21"/>
      <c r="KZ234" s="21"/>
      <c r="LA234" s="21"/>
      <c r="LB234" s="21"/>
      <c r="LC234" s="21"/>
      <c r="LD234" s="21"/>
      <c r="LE234" s="21"/>
      <c r="LF234" s="21"/>
      <c r="LG234" s="21"/>
      <c r="LH234" s="21"/>
      <c r="LI234" s="21"/>
      <c r="LJ234" s="21"/>
      <c r="LK234" s="21"/>
      <c r="LL234" s="21"/>
      <c r="LM234" s="21"/>
      <c r="LN234" s="21"/>
      <c r="LO234" s="21"/>
      <c r="LP234" s="21"/>
      <c r="LQ234" s="21"/>
      <c r="LR234" s="21"/>
      <c r="LS234" s="21"/>
      <c r="LT234" s="21"/>
      <c r="LU234" s="21"/>
      <c r="LV234" s="21"/>
      <c r="LW234" s="21"/>
      <c r="LX234" s="21"/>
      <c r="LY234" s="21"/>
      <c r="LZ234" s="21"/>
      <c r="MA234" s="21"/>
      <c r="MB234" s="21"/>
      <c r="MC234" s="21"/>
      <c r="MD234" s="21"/>
      <c r="ME234" s="21"/>
      <c r="MF234" s="21"/>
      <c r="MG234" s="21"/>
      <c r="MH234" s="21"/>
      <c r="MI234" s="21"/>
      <c r="MJ234" s="21"/>
      <c r="MK234" s="21"/>
      <c r="ML234" s="21"/>
      <c r="MM234" s="21"/>
      <c r="MN234" s="21"/>
      <c r="MO234" s="21"/>
      <c r="MP234" s="21"/>
      <c r="MQ234" s="21"/>
      <c r="MR234" s="21"/>
      <c r="MS234" s="21"/>
      <c r="MT234" s="21"/>
      <c r="MU234" s="21"/>
      <c r="MV234" s="21"/>
      <c r="MW234" s="21"/>
      <c r="MX234" s="21"/>
      <c r="MY234" s="21"/>
      <c r="MZ234" s="21"/>
      <c r="NA234" s="21"/>
      <c r="NB234" s="21"/>
      <c r="NC234" s="21"/>
      <c r="ND234" s="21"/>
      <c r="NE234" s="21"/>
      <c r="NF234" s="21"/>
      <c r="NG234" s="21"/>
      <c r="NH234" s="21"/>
      <c r="NI234" s="21"/>
      <c r="NJ234" s="21"/>
      <c r="NK234" s="21"/>
      <c r="NL234" s="21"/>
      <c r="NM234" s="21"/>
      <c r="NN234" s="21"/>
      <c r="NO234" s="21"/>
      <c r="NP234" s="21"/>
      <c r="NQ234" s="21"/>
      <c r="NR234" s="21"/>
      <c r="NS234" s="21"/>
      <c r="NT234" s="21"/>
      <c r="NU234" s="21"/>
      <c r="NV234" s="21"/>
      <c r="NW234" s="21"/>
      <c r="NX234" s="21"/>
      <c r="NY234" s="21"/>
      <c r="NZ234" s="21"/>
      <c r="OA234" s="21"/>
      <c r="OB234" s="21"/>
      <c r="OC234" s="21"/>
      <c r="OD234" s="21"/>
      <c r="OE234" s="21"/>
      <c r="OF234" s="21"/>
      <c r="OG234" s="21"/>
      <c r="OH234" s="21"/>
      <c r="OI234" s="21"/>
      <c r="OJ234" s="21"/>
      <c r="OK234" s="21"/>
      <c r="OL234" s="21"/>
      <c r="OM234" s="21"/>
      <c r="ON234" s="21"/>
      <c r="OO234" s="21"/>
      <c r="OP234" s="21"/>
      <c r="OQ234" s="21"/>
      <c r="OR234" s="21"/>
      <c r="OS234" s="21"/>
      <c r="OT234" s="21"/>
      <c r="OU234" s="21"/>
      <c r="OV234" s="21"/>
      <c r="OW234" s="21"/>
      <c r="OX234" s="21"/>
      <c r="OY234" s="21"/>
      <c r="OZ234" s="21"/>
      <c r="PA234" s="21"/>
      <c r="PB234" s="21"/>
      <c r="PC234" s="21"/>
      <c r="PD234" s="21"/>
      <c r="PE234" s="21"/>
      <c r="PF234" s="21"/>
      <c r="PG234" s="21"/>
      <c r="PH234" s="21"/>
      <c r="PI234" s="21"/>
      <c r="PJ234" s="21"/>
      <c r="PK234" s="21"/>
      <c r="PL234" s="21"/>
      <c r="PM234" s="21"/>
      <c r="PN234" s="21"/>
      <c r="PO234" s="21"/>
      <c r="PP234" s="21"/>
      <c r="PQ234" s="21"/>
      <c r="PR234" s="21"/>
      <c r="PS234" s="21"/>
      <c r="PT234" s="21"/>
      <c r="PU234" s="21"/>
      <c r="PV234" s="21"/>
      <c r="PW234" s="21"/>
      <c r="PX234" s="21"/>
      <c r="PY234" s="21"/>
      <c r="PZ234" s="21"/>
      <c r="QA234" s="21"/>
      <c r="QB234" s="21"/>
      <c r="QC234" s="21"/>
      <c r="QD234" s="21"/>
      <c r="QE234" s="21"/>
      <c r="QF234" s="21"/>
      <c r="QG234" s="21"/>
      <c r="QH234" s="21"/>
      <c r="QI234" s="21"/>
      <c r="QJ234" s="21"/>
      <c r="QK234" s="21"/>
      <c r="QL234" s="21"/>
      <c r="QM234" s="21"/>
      <c r="QN234" s="21"/>
      <c r="QO234" s="21"/>
      <c r="QP234" s="21"/>
      <c r="QQ234" s="21"/>
      <c r="QR234" s="21"/>
      <c r="QS234" s="21"/>
      <c r="QT234" s="21"/>
      <c r="QU234" s="21"/>
      <c r="QV234" s="21"/>
      <c r="QW234" s="21"/>
      <c r="QX234" s="21"/>
      <c r="QY234" s="21"/>
      <c r="QZ234" s="21"/>
      <c r="RA234" s="21"/>
      <c r="RB234" s="21"/>
      <c r="RC234" s="21"/>
      <c r="RD234" s="21"/>
      <c r="RE234" s="21"/>
      <c r="RF234" s="21"/>
      <c r="RG234" s="21"/>
      <c r="RH234" s="21"/>
      <c r="RI234" s="21"/>
      <c r="RJ234" s="21"/>
      <c r="RK234" s="21"/>
      <c r="RL234" s="21"/>
      <c r="RM234" s="21"/>
      <c r="RN234" s="21"/>
      <c r="RO234" s="21"/>
      <c r="RP234" s="21"/>
      <c r="RQ234" s="21"/>
      <c r="RR234" s="21"/>
      <c r="RS234" s="21"/>
      <c r="RT234" s="21"/>
      <c r="RU234" s="21"/>
      <c r="RV234" s="21"/>
      <c r="RW234" s="21"/>
      <c r="RX234" s="21"/>
      <c r="RY234" s="21"/>
      <c r="RZ234" s="21"/>
      <c r="SA234" s="21"/>
      <c r="SB234" s="21"/>
      <c r="SC234" s="21"/>
      <c r="SD234" s="21"/>
      <c r="SE234" s="21"/>
      <c r="SF234" s="21"/>
      <c r="SG234" s="21"/>
      <c r="SH234" s="21"/>
      <c r="SI234" s="21"/>
      <c r="SJ234" s="21"/>
      <c r="SK234" s="21"/>
      <c r="SL234" s="21"/>
      <c r="SM234" s="21"/>
      <c r="SN234" s="21"/>
    </row>
    <row r="235" spans="1:508" s="20" customFormat="1" ht="33.75" customHeight="1" x14ac:dyDescent="0.25">
      <c r="A235" s="54" t="s">
        <v>501</v>
      </c>
      <c r="B235" s="54">
        <v>1080</v>
      </c>
      <c r="C235" s="54" t="s">
        <v>57</v>
      </c>
      <c r="D235" s="11" t="s">
        <v>640</v>
      </c>
      <c r="E235" s="203">
        <v>49446300</v>
      </c>
      <c r="F235" s="83">
        <v>38763800</v>
      </c>
      <c r="G235" s="83">
        <v>1571100</v>
      </c>
      <c r="H235" s="203">
        <v>11163790.67</v>
      </c>
      <c r="I235" s="203">
        <v>8733064.6799999997</v>
      </c>
      <c r="J235" s="203">
        <v>500298.78</v>
      </c>
      <c r="K235" s="196">
        <f t="shared" si="72"/>
        <v>22.577605746031555</v>
      </c>
      <c r="L235" s="203">
        <f t="shared" si="83"/>
        <v>2933090</v>
      </c>
      <c r="M235" s="83"/>
      <c r="N235" s="83">
        <v>2930890</v>
      </c>
      <c r="O235" s="83">
        <v>2397600</v>
      </c>
      <c r="P235" s="83"/>
      <c r="Q235" s="83">
        <v>2200</v>
      </c>
      <c r="R235" s="216">
        <f>T235+W235</f>
        <v>765332.12</v>
      </c>
      <c r="S235" s="216"/>
      <c r="T235" s="216">
        <v>760652.12</v>
      </c>
      <c r="U235" s="216">
        <v>620004.74</v>
      </c>
      <c r="V235" s="216"/>
      <c r="W235" s="216">
        <v>4680</v>
      </c>
      <c r="X235" s="168">
        <f t="shared" si="80"/>
        <v>26.093032262903627</v>
      </c>
      <c r="Y235" s="216">
        <f t="shared" si="74"/>
        <v>11929122.789999999</v>
      </c>
      <c r="Z235" s="23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  <c r="IV235" s="21"/>
      <c r="IW235" s="21"/>
      <c r="IX235" s="21"/>
      <c r="IY235" s="21"/>
      <c r="IZ235" s="21"/>
      <c r="JA235" s="21"/>
      <c r="JB235" s="21"/>
      <c r="JC235" s="21"/>
      <c r="JD235" s="21"/>
      <c r="JE235" s="21"/>
      <c r="JF235" s="21"/>
      <c r="JG235" s="21"/>
      <c r="JH235" s="21"/>
      <c r="JI235" s="21"/>
      <c r="JJ235" s="21"/>
      <c r="JK235" s="21"/>
      <c r="JL235" s="21"/>
      <c r="JM235" s="21"/>
      <c r="JN235" s="21"/>
      <c r="JO235" s="21"/>
      <c r="JP235" s="21"/>
      <c r="JQ235" s="21"/>
      <c r="JR235" s="21"/>
      <c r="JS235" s="21"/>
      <c r="JT235" s="21"/>
      <c r="JU235" s="21"/>
      <c r="JV235" s="21"/>
      <c r="JW235" s="21"/>
      <c r="JX235" s="21"/>
      <c r="JY235" s="21"/>
      <c r="JZ235" s="21"/>
      <c r="KA235" s="21"/>
      <c r="KB235" s="21"/>
      <c r="KC235" s="21"/>
      <c r="KD235" s="21"/>
      <c r="KE235" s="21"/>
      <c r="KF235" s="21"/>
      <c r="KG235" s="21"/>
      <c r="KH235" s="21"/>
      <c r="KI235" s="21"/>
      <c r="KJ235" s="21"/>
      <c r="KK235" s="21"/>
      <c r="KL235" s="21"/>
      <c r="KM235" s="21"/>
      <c r="KN235" s="21"/>
      <c r="KO235" s="21"/>
      <c r="KP235" s="21"/>
      <c r="KQ235" s="21"/>
      <c r="KR235" s="21"/>
      <c r="KS235" s="21"/>
      <c r="KT235" s="21"/>
      <c r="KU235" s="21"/>
      <c r="KV235" s="21"/>
      <c r="KW235" s="21"/>
      <c r="KX235" s="21"/>
      <c r="KY235" s="21"/>
      <c r="KZ235" s="21"/>
      <c r="LA235" s="21"/>
      <c r="LB235" s="21"/>
      <c r="LC235" s="21"/>
      <c r="LD235" s="21"/>
      <c r="LE235" s="21"/>
      <c r="LF235" s="21"/>
      <c r="LG235" s="21"/>
      <c r="LH235" s="21"/>
      <c r="LI235" s="21"/>
      <c r="LJ235" s="21"/>
      <c r="LK235" s="21"/>
      <c r="LL235" s="21"/>
      <c r="LM235" s="21"/>
      <c r="LN235" s="21"/>
      <c r="LO235" s="21"/>
      <c r="LP235" s="21"/>
      <c r="LQ235" s="21"/>
      <c r="LR235" s="21"/>
      <c r="LS235" s="21"/>
      <c r="LT235" s="21"/>
      <c r="LU235" s="21"/>
      <c r="LV235" s="21"/>
      <c r="LW235" s="21"/>
      <c r="LX235" s="21"/>
      <c r="LY235" s="21"/>
      <c r="LZ235" s="21"/>
      <c r="MA235" s="21"/>
      <c r="MB235" s="21"/>
      <c r="MC235" s="21"/>
      <c r="MD235" s="21"/>
      <c r="ME235" s="21"/>
      <c r="MF235" s="21"/>
      <c r="MG235" s="21"/>
      <c r="MH235" s="21"/>
      <c r="MI235" s="21"/>
      <c r="MJ235" s="21"/>
      <c r="MK235" s="21"/>
      <c r="ML235" s="21"/>
      <c r="MM235" s="21"/>
      <c r="MN235" s="21"/>
      <c r="MO235" s="21"/>
      <c r="MP235" s="21"/>
      <c r="MQ235" s="21"/>
      <c r="MR235" s="21"/>
      <c r="MS235" s="21"/>
      <c r="MT235" s="21"/>
      <c r="MU235" s="21"/>
      <c r="MV235" s="21"/>
      <c r="MW235" s="21"/>
      <c r="MX235" s="21"/>
      <c r="MY235" s="21"/>
      <c r="MZ235" s="21"/>
      <c r="NA235" s="21"/>
      <c r="NB235" s="21"/>
      <c r="NC235" s="21"/>
      <c r="ND235" s="21"/>
      <c r="NE235" s="21"/>
      <c r="NF235" s="21"/>
      <c r="NG235" s="21"/>
      <c r="NH235" s="21"/>
      <c r="NI235" s="21"/>
      <c r="NJ235" s="21"/>
      <c r="NK235" s="21"/>
      <c r="NL235" s="21"/>
      <c r="NM235" s="21"/>
      <c r="NN235" s="21"/>
      <c r="NO235" s="21"/>
      <c r="NP235" s="21"/>
      <c r="NQ235" s="21"/>
      <c r="NR235" s="21"/>
      <c r="NS235" s="21"/>
      <c r="NT235" s="21"/>
      <c r="NU235" s="21"/>
      <c r="NV235" s="21"/>
      <c r="NW235" s="21"/>
      <c r="NX235" s="21"/>
      <c r="NY235" s="21"/>
      <c r="NZ235" s="21"/>
      <c r="OA235" s="21"/>
      <c r="OB235" s="21"/>
      <c r="OC235" s="21"/>
      <c r="OD235" s="21"/>
      <c r="OE235" s="21"/>
      <c r="OF235" s="21"/>
      <c r="OG235" s="21"/>
      <c r="OH235" s="21"/>
      <c r="OI235" s="21"/>
      <c r="OJ235" s="21"/>
      <c r="OK235" s="21"/>
      <c r="OL235" s="21"/>
      <c r="OM235" s="21"/>
      <c r="ON235" s="21"/>
      <c r="OO235" s="21"/>
      <c r="OP235" s="21"/>
      <c r="OQ235" s="21"/>
      <c r="OR235" s="21"/>
      <c r="OS235" s="21"/>
      <c r="OT235" s="21"/>
      <c r="OU235" s="21"/>
      <c r="OV235" s="21"/>
      <c r="OW235" s="21"/>
      <c r="OX235" s="21"/>
      <c r="OY235" s="21"/>
      <c r="OZ235" s="21"/>
      <c r="PA235" s="21"/>
      <c r="PB235" s="21"/>
      <c r="PC235" s="21"/>
      <c r="PD235" s="21"/>
      <c r="PE235" s="21"/>
      <c r="PF235" s="21"/>
      <c r="PG235" s="21"/>
      <c r="PH235" s="21"/>
      <c r="PI235" s="21"/>
      <c r="PJ235" s="21"/>
      <c r="PK235" s="21"/>
      <c r="PL235" s="21"/>
      <c r="PM235" s="21"/>
      <c r="PN235" s="21"/>
      <c r="PO235" s="21"/>
      <c r="PP235" s="21"/>
      <c r="PQ235" s="21"/>
      <c r="PR235" s="21"/>
      <c r="PS235" s="21"/>
      <c r="PT235" s="21"/>
      <c r="PU235" s="21"/>
      <c r="PV235" s="21"/>
      <c r="PW235" s="21"/>
      <c r="PX235" s="21"/>
      <c r="PY235" s="21"/>
      <c r="PZ235" s="21"/>
      <c r="QA235" s="21"/>
      <c r="QB235" s="21"/>
      <c r="QC235" s="21"/>
      <c r="QD235" s="21"/>
      <c r="QE235" s="21"/>
      <c r="QF235" s="21"/>
      <c r="QG235" s="21"/>
      <c r="QH235" s="21"/>
      <c r="QI235" s="21"/>
      <c r="QJ235" s="21"/>
      <c r="QK235" s="21"/>
      <c r="QL235" s="21"/>
      <c r="QM235" s="21"/>
      <c r="QN235" s="21"/>
      <c r="QO235" s="21"/>
      <c r="QP235" s="21"/>
      <c r="QQ235" s="21"/>
      <c r="QR235" s="21"/>
      <c r="QS235" s="21"/>
      <c r="QT235" s="21"/>
      <c r="QU235" s="21"/>
      <c r="QV235" s="21"/>
      <c r="QW235" s="21"/>
      <c r="QX235" s="21"/>
      <c r="QY235" s="21"/>
      <c r="QZ235" s="21"/>
      <c r="RA235" s="21"/>
      <c r="RB235" s="21"/>
      <c r="RC235" s="21"/>
      <c r="RD235" s="21"/>
      <c r="RE235" s="21"/>
      <c r="RF235" s="21"/>
      <c r="RG235" s="21"/>
      <c r="RH235" s="21"/>
      <c r="RI235" s="21"/>
      <c r="RJ235" s="21"/>
      <c r="RK235" s="21"/>
      <c r="RL235" s="21"/>
      <c r="RM235" s="21"/>
      <c r="RN235" s="21"/>
      <c r="RO235" s="21"/>
      <c r="RP235" s="21"/>
      <c r="RQ235" s="21"/>
      <c r="RR235" s="21"/>
      <c r="RS235" s="21"/>
      <c r="RT235" s="21"/>
      <c r="RU235" s="21"/>
      <c r="RV235" s="21"/>
      <c r="RW235" s="21"/>
      <c r="RX235" s="21"/>
      <c r="RY235" s="21"/>
      <c r="RZ235" s="21"/>
      <c r="SA235" s="21"/>
      <c r="SB235" s="21"/>
      <c r="SC235" s="21"/>
      <c r="SD235" s="21"/>
      <c r="SE235" s="21"/>
      <c r="SF235" s="21"/>
      <c r="SG235" s="21"/>
      <c r="SH235" s="21"/>
      <c r="SI235" s="21"/>
      <c r="SJ235" s="21"/>
      <c r="SK235" s="21"/>
      <c r="SL235" s="21"/>
      <c r="SM235" s="21"/>
      <c r="SN235" s="21"/>
    </row>
    <row r="236" spans="1:508" s="20" customFormat="1" ht="21" customHeight="1" x14ac:dyDescent="0.25">
      <c r="A236" s="54" t="s">
        <v>192</v>
      </c>
      <c r="B236" s="54" t="s">
        <v>72</v>
      </c>
      <c r="C236" s="54" t="s">
        <v>73</v>
      </c>
      <c r="D236" s="11" t="s">
        <v>15</v>
      </c>
      <c r="E236" s="203">
        <v>24922248</v>
      </c>
      <c r="F236" s="83">
        <v>17520000</v>
      </c>
      <c r="G236" s="83">
        <v>2622200</v>
      </c>
      <c r="H236" s="203">
        <v>5519710.8700000001</v>
      </c>
      <c r="I236" s="203">
        <v>3845946.7</v>
      </c>
      <c r="J236" s="203">
        <v>785200.33</v>
      </c>
      <c r="K236" s="196">
        <f t="shared" si="72"/>
        <v>22.147724675558962</v>
      </c>
      <c r="L236" s="203">
        <f t="shared" si="83"/>
        <v>15000</v>
      </c>
      <c r="M236" s="83"/>
      <c r="N236" s="83">
        <v>15000</v>
      </c>
      <c r="O236" s="83">
        <v>7380</v>
      </c>
      <c r="P236" s="83"/>
      <c r="Q236" s="83"/>
      <c r="R236" s="216">
        <f t="shared" ref="R236:R242" si="84">T236+W236</f>
        <v>121562.2</v>
      </c>
      <c r="S236" s="216"/>
      <c r="T236" s="216">
        <v>12387.4</v>
      </c>
      <c r="U236" s="216"/>
      <c r="V236" s="216"/>
      <c r="W236" s="216">
        <v>109174.8</v>
      </c>
      <c r="X236" s="168" t="s">
        <v>711</v>
      </c>
      <c r="Y236" s="216">
        <f t="shared" si="74"/>
        <v>5641273.0700000003</v>
      </c>
      <c r="Z236" s="23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  <c r="IV236" s="21"/>
      <c r="IW236" s="21"/>
      <c r="IX236" s="21"/>
      <c r="IY236" s="21"/>
      <c r="IZ236" s="21"/>
      <c r="JA236" s="21"/>
      <c r="JB236" s="21"/>
      <c r="JC236" s="21"/>
      <c r="JD236" s="21"/>
      <c r="JE236" s="21"/>
      <c r="JF236" s="21"/>
      <c r="JG236" s="21"/>
      <c r="JH236" s="21"/>
      <c r="JI236" s="21"/>
      <c r="JJ236" s="21"/>
      <c r="JK236" s="21"/>
      <c r="JL236" s="21"/>
      <c r="JM236" s="21"/>
      <c r="JN236" s="21"/>
      <c r="JO236" s="21"/>
      <c r="JP236" s="21"/>
      <c r="JQ236" s="21"/>
      <c r="JR236" s="21"/>
      <c r="JS236" s="21"/>
      <c r="JT236" s="21"/>
      <c r="JU236" s="21"/>
      <c r="JV236" s="21"/>
      <c r="JW236" s="21"/>
      <c r="JX236" s="21"/>
      <c r="JY236" s="21"/>
      <c r="JZ236" s="21"/>
      <c r="KA236" s="21"/>
      <c r="KB236" s="21"/>
      <c r="KC236" s="21"/>
      <c r="KD236" s="21"/>
      <c r="KE236" s="21"/>
      <c r="KF236" s="21"/>
      <c r="KG236" s="21"/>
      <c r="KH236" s="21"/>
      <c r="KI236" s="21"/>
      <c r="KJ236" s="21"/>
      <c r="KK236" s="21"/>
      <c r="KL236" s="21"/>
      <c r="KM236" s="21"/>
      <c r="KN236" s="21"/>
      <c r="KO236" s="21"/>
      <c r="KP236" s="21"/>
      <c r="KQ236" s="21"/>
      <c r="KR236" s="21"/>
      <c r="KS236" s="21"/>
      <c r="KT236" s="21"/>
      <c r="KU236" s="21"/>
      <c r="KV236" s="21"/>
      <c r="KW236" s="21"/>
      <c r="KX236" s="21"/>
      <c r="KY236" s="21"/>
      <c r="KZ236" s="21"/>
      <c r="LA236" s="21"/>
      <c r="LB236" s="21"/>
      <c r="LC236" s="21"/>
      <c r="LD236" s="21"/>
      <c r="LE236" s="21"/>
      <c r="LF236" s="21"/>
      <c r="LG236" s="21"/>
      <c r="LH236" s="21"/>
      <c r="LI236" s="21"/>
      <c r="LJ236" s="21"/>
      <c r="LK236" s="21"/>
      <c r="LL236" s="21"/>
      <c r="LM236" s="21"/>
      <c r="LN236" s="21"/>
      <c r="LO236" s="21"/>
      <c r="LP236" s="21"/>
      <c r="LQ236" s="21"/>
      <c r="LR236" s="21"/>
      <c r="LS236" s="21"/>
      <c r="LT236" s="21"/>
      <c r="LU236" s="21"/>
      <c r="LV236" s="21"/>
      <c r="LW236" s="21"/>
      <c r="LX236" s="21"/>
      <c r="LY236" s="21"/>
      <c r="LZ236" s="21"/>
      <c r="MA236" s="21"/>
      <c r="MB236" s="21"/>
      <c r="MC236" s="21"/>
      <c r="MD236" s="21"/>
      <c r="ME236" s="21"/>
      <c r="MF236" s="21"/>
      <c r="MG236" s="21"/>
      <c r="MH236" s="21"/>
      <c r="MI236" s="21"/>
      <c r="MJ236" s="21"/>
      <c r="MK236" s="21"/>
      <c r="ML236" s="21"/>
      <c r="MM236" s="21"/>
      <c r="MN236" s="21"/>
      <c r="MO236" s="21"/>
      <c r="MP236" s="21"/>
      <c r="MQ236" s="21"/>
      <c r="MR236" s="21"/>
      <c r="MS236" s="21"/>
      <c r="MT236" s="21"/>
      <c r="MU236" s="21"/>
      <c r="MV236" s="21"/>
      <c r="MW236" s="21"/>
      <c r="MX236" s="21"/>
      <c r="MY236" s="21"/>
      <c r="MZ236" s="21"/>
      <c r="NA236" s="21"/>
      <c r="NB236" s="21"/>
      <c r="NC236" s="21"/>
      <c r="ND236" s="21"/>
      <c r="NE236" s="21"/>
      <c r="NF236" s="21"/>
      <c r="NG236" s="21"/>
      <c r="NH236" s="21"/>
      <c r="NI236" s="21"/>
      <c r="NJ236" s="21"/>
      <c r="NK236" s="21"/>
      <c r="NL236" s="21"/>
      <c r="NM236" s="21"/>
      <c r="NN236" s="21"/>
      <c r="NO236" s="21"/>
      <c r="NP236" s="21"/>
      <c r="NQ236" s="21"/>
      <c r="NR236" s="21"/>
      <c r="NS236" s="21"/>
      <c r="NT236" s="21"/>
      <c r="NU236" s="21"/>
      <c r="NV236" s="21"/>
      <c r="NW236" s="21"/>
      <c r="NX236" s="21"/>
      <c r="NY236" s="21"/>
      <c r="NZ236" s="21"/>
      <c r="OA236" s="21"/>
      <c r="OB236" s="21"/>
      <c r="OC236" s="21"/>
      <c r="OD236" s="21"/>
      <c r="OE236" s="21"/>
      <c r="OF236" s="21"/>
      <c r="OG236" s="21"/>
      <c r="OH236" s="21"/>
      <c r="OI236" s="21"/>
      <c r="OJ236" s="21"/>
      <c r="OK236" s="21"/>
      <c r="OL236" s="21"/>
      <c r="OM236" s="21"/>
      <c r="ON236" s="21"/>
      <c r="OO236" s="21"/>
      <c r="OP236" s="21"/>
      <c r="OQ236" s="21"/>
      <c r="OR236" s="21"/>
      <c r="OS236" s="21"/>
      <c r="OT236" s="21"/>
      <c r="OU236" s="21"/>
      <c r="OV236" s="21"/>
      <c r="OW236" s="21"/>
      <c r="OX236" s="21"/>
      <c r="OY236" s="21"/>
      <c r="OZ236" s="21"/>
      <c r="PA236" s="21"/>
      <c r="PB236" s="21"/>
      <c r="PC236" s="21"/>
      <c r="PD236" s="21"/>
      <c r="PE236" s="21"/>
      <c r="PF236" s="21"/>
      <c r="PG236" s="21"/>
      <c r="PH236" s="21"/>
      <c r="PI236" s="21"/>
      <c r="PJ236" s="21"/>
      <c r="PK236" s="21"/>
      <c r="PL236" s="21"/>
      <c r="PM236" s="21"/>
      <c r="PN236" s="21"/>
      <c r="PO236" s="21"/>
      <c r="PP236" s="21"/>
      <c r="PQ236" s="21"/>
      <c r="PR236" s="21"/>
      <c r="PS236" s="21"/>
      <c r="PT236" s="21"/>
      <c r="PU236" s="21"/>
      <c r="PV236" s="21"/>
      <c r="PW236" s="21"/>
      <c r="PX236" s="21"/>
      <c r="PY236" s="21"/>
      <c r="PZ236" s="21"/>
      <c r="QA236" s="21"/>
      <c r="QB236" s="21"/>
      <c r="QC236" s="21"/>
      <c r="QD236" s="21"/>
      <c r="QE236" s="21"/>
      <c r="QF236" s="21"/>
      <c r="QG236" s="21"/>
      <c r="QH236" s="21"/>
      <c r="QI236" s="21"/>
      <c r="QJ236" s="21"/>
      <c r="QK236" s="21"/>
      <c r="QL236" s="21"/>
      <c r="QM236" s="21"/>
      <c r="QN236" s="21"/>
      <c r="QO236" s="21"/>
      <c r="QP236" s="21"/>
      <c r="QQ236" s="21"/>
      <c r="QR236" s="21"/>
      <c r="QS236" s="21"/>
      <c r="QT236" s="21"/>
      <c r="QU236" s="21"/>
      <c r="QV236" s="21"/>
      <c r="QW236" s="21"/>
      <c r="QX236" s="21"/>
      <c r="QY236" s="21"/>
      <c r="QZ236" s="21"/>
      <c r="RA236" s="21"/>
      <c r="RB236" s="21"/>
      <c r="RC236" s="21"/>
      <c r="RD236" s="21"/>
      <c r="RE236" s="21"/>
      <c r="RF236" s="21"/>
      <c r="RG236" s="21"/>
      <c r="RH236" s="21"/>
      <c r="RI236" s="21"/>
      <c r="RJ236" s="21"/>
      <c r="RK236" s="21"/>
      <c r="RL236" s="21"/>
      <c r="RM236" s="21"/>
      <c r="RN236" s="21"/>
      <c r="RO236" s="21"/>
      <c r="RP236" s="21"/>
      <c r="RQ236" s="21"/>
      <c r="RR236" s="21"/>
      <c r="RS236" s="21"/>
      <c r="RT236" s="21"/>
      <c r="RU236" s="21"/>
      <c r="RV236" s="21"/>
      <c r="RW236" s="21"/>
      <c r="RX236" s="21"/>
      <c r="RY236" s="21"/>
      <c r="RZ236" s="21"/>
      <c r="SA236" s="21"/>
      <c r="SB236" s="21"/>
      <c r="SC236" s="21"/>
      <c r="SD236" s="21"/>
      <c r="SE236" s="21"/>
      <c r="SF236" s="21"/>
      <c r="SG236" s="21"/>
      <c r="SH236" s="21"/>
      <c r="SI236" s="21"/>
      <c r="SJ236" s="21"/>
      <c r="SK236" s="21"/>
      <c r="SL236" s="21"/>
      <c r="SM236" s="21"/>
      <c r="SN236" s="21"/>
    </row>
    <row r="237" spans="1:508" s="20" customFormat="1" ht="48.75" customHeight="1" x14ac:dyDescent="0.25">
      <c r="A237" s="54">
        <v>1014060</v>
      </c>
      <c r="B237" s="54" t="s">
        <v>318</v>
      </c>
      <c r="C237" s="54" t="s">
        <v>319</v>
      </c>
      <c r="D237" s="11" t="s">
        <v>320</v>
      </c>
      <c r="E237" s="203">
        <v>3979650</v>
      </c>
      <c r="F237" s="83">
        <v>2806900</v>
      </c>
      <c r="G237" s="83">
        <v>324650</v>
      </c>
      <c r="H237" s="203">
        <v>715609.23</v>
      </c>
      <c r="I237" s="203">
        <v>551887.64</v>
      </c>
      <c r="J237" s="203">
        <v>16828.830000000002</v>
      </c>
      <c r="K237" s="196">
        <f t="shared" si="72"/>
        <v>17.981712713429573</v>
      </c>
      <c r="L237" s="203">
        <f t="shared" si="83"/>
        <v>606320</v>
      </c>
      <c r="M237" s="83">
        <v>600000</v>
      </c>
      <c r="N237" s="83">
        <v>6320</v>
      </c>
      <c r="O237" s="83"/>
      <c r="P237" s="83">
        <v>5490</v>
      </c>
      <c r="Q237" s="83">
        <v>600000</v>
      </c>
      <c r="R237" s="216">
        <f t="shared" si="84"/>
        <v>57800</v>
      </c>
      <c r="S237" s="216"/>
      <c r="T237" s="216"/>
      <c r="U237" s="216"/>
      <c r="V237" s="216"/>
      <c r="W237" s="216">
        <v>57800</v>
      </c>
      <c r="X237" s="168">
        <f t="shared" si="80"/>
        <v>9.5329199102783999</v>
      </c>
      <c r="Y237" s="216">
        <f t="shared" si="74"/>
        <v>773409.23</v>
      </c>
      <c r="Z237" s="23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  <c r="IV237" s="21"/>
      <c r="IW237" s="21"/>
      <c r="IX237" s="21"/>
      <c r="IY237" s="21"/>
      <c r="IZ237" s="21"/>
      <c r="JA237" s="21"/>
      <c r="JB237" s="21"/>
      <c r="JC237" s="21"/>
      <c r="JD237" s="21"/>
      <c r="JE237" s="21"/>
      <c r="JF237" s="21"/>
      <c r="JG237" s="21"/>
      <c r="JH237" s="21"/>
      <c r="JI237" s="21"/>
      <c r="JJ237" s="21"/>
      <c r="JK237" s="21"/>
      <c r="JL237" s="21"/>
      <c r="JM237" s="21"/>
      <c r="JN237" s="21"/>
      <c r="JO237" s="21"/>
      <c r="JP237" s="21"/>
      <c r="JQ237" s="21"/>
      <c r="JR237" s="21"/>
      <c r="JS237" s="21"/>
      <c r="JT237" s="21"/>
      <c r="JU237" s="21"/>
      <c r="JV237" s="21"/>
      <c r="JW237" s="21"/>
      <c r="JX237" s="21"/>
      <c r="JY237" s="21"/>
      <c r="JZ237" s="21"/>
      <c r="KA237" s="21"/>
      <c r="KB237" s="21"/>
      <c r="KC237" s="21"/>
      <c r="KD237" s="21"/>
      <c r="KE237" s="21"/>
      <c r="KF237" s="21"/>
      <c r="KG237" s="21"/>
      <c r="KH237" s="21"/>
      <c r="KI237" s="21"/>
      <c r="KJ237" s="21"/>
      <c r="KK237" s="21"/>
      <c r="KL237" s="21"/>
      <c r="KM237" s="21"/>
      <c r="KN237" s="21"/>
      <c r="KO237" s="21"/>
      <c r="KP237" s="21"/>
      <c r="KQ237" s="21"/>
      <c r="KR237" s="21"/>
      <c r="KS237" s="21"/>
      <c r="KT237" s="21"/>
      <c r="KU237" s="21"/>
      <c r="KV237" s="21"/>
      <c r="KW237" s="21"/>
      <c r="KX237" s="21"/>
      <c r="KY237" s="21"/>
      <c r="KZ237" s="21"/>
      <c r="LA237" s="21"/>
      <c r="LB237" s="21"/>
      <c r="LC237" s="21"/>
      <c r="LD237" s="21"/>
      <c r="LE237" s="21"/>
      <c r="LF237" s="21"/>
      <c r="LG237" s="21"/>
      <c r="LH237" s="21"/>
      <c r="LI237" s="21"/>
      <c r="LJ237" s="21"/>
      <c r="LK237" s="21"/>
      <c r="LL237" s="21"/>
      <c r="LM237" s="21"/>
      <c r="LN237" s="21"/>
      <c r="LO237" s="21"/>
      <c r="LP237" s="21"/>
      <c r="LQ237" s="21"/>
      <c r="LR237" s="21"/>
      <c r="LS237" s="21"/>
      <c r="LT237" s="21"/>
      <c r="LU237" s="21"/>
      <c r="LV237" s="21"/>
      <c r="LW237" s="21"/>
      <c r="LX237" s="21"/>
      <c r="LY237" s="21"/>
      <c r="LZ237" s="21"/>
      <c r="MA237" s="21"/>
      <c r="MB237" s="21"/>
      <c r="MC237" s="21"/>
      <c r="MD237" s="21"/>
      <c r="ME237" s="21"/>
      <c r="MF237" s="21"/>
      <c r="MG237" s="21"/>
      <c r="MH237" s="21"/>
      <c r="MI237" s="21"/>
      <c r="MJ237" s="21"/>
      <c r="MK237" s="21"/>
      <c r="ML237" s="21"/>
      <c r="MM237" s="21"/>
      <c r="MN237" s="21"/>
      <c r="MO237" s="21"/>
      <c r="MP237" s="21"/>
      <c r="MQ237" s="21"/>
      <c r="MR237" s="21"/>
      <c r="MS237" s="21"/>
      <c r="MT237" s="21"/>
      <c r="MU237" s="21"/>
      <c r="MV237" s="21"/>
      <c r="MW237" s="21"/>
      <c r="MX237" s="21"/>
      <c r="MY237" s="21"/>
      <c r="MZ237" s="21"/>
      <c r="NA237" s="21"/>
      <c r="NB237" s="21"/>
      <c r="NC237" s="21"/>
      <c r="ND237" s="21"/>
      <c r="NE237" s="21"/>
      <c r="NF237" s="21"/>
      <c r="NG237" s="21"/>
      <c r="NH237" s="21"/>
      <c r="NI237" s="21"/>
      <c r="NJ237" s="21"/>
      <c r="NK237" s="21"/>
      <c r="NL237" s="21"/>
      <c r="NM237" s="21"/>
      <c r="NN237" s="21"/>
      <c r="NO237" s="21"/>
      <c r="NP237" s="21"/>
      <c r="NQ237" s="21"/>
      <c r="NR237" s="21"/>
      <c r="NS237" s="21"/>
      <c r="NT237" s="21"/>
      <c r="NU237" s="21"/>
      <c r="NV237" s="21"/>
      <c r="NW237" s="21"/>
      <c r="NX237" s="21"/>
      <c r="NY237" s="21"/>
      <c r="NZ237" s="21"/>
      <c r="OA237" s="21"/>
      <c r="OB237" s="21"/>
      <c r="OC237" s="21"/>
      <c r="OD237" s="21"/>
      <c r="OE237" s="21"/>
      <c r="OF237" s="21"/>
      <c r="OG237" s="21"/>
      <c r="OH237" s="21"/>
      <c r="OI237" s="21"/>
      <c r="OJ237" s="21"/>
      <c r="OK237" s="21"/>
      <c r="OL237" s="21"/>
      <c r="OM237" s="21"/>
      <c r="ON237" s="21"/>
      <c r="OO237" s="21"/>
      <c r="OP237" s="21"/>
      <c r="OQ237" s="21"/>
      <c r="OR237" s="21"/>
      <c r="OS237" s="21"/>
      <c r="OT237" s="21"/>
      <c r="OU237" s="21"/>
      <c r="OV237" s="21"/>
      <c r="OW237" s="21"/>
      <c r="OX237" s="21"/>
      <c r="OY237" s="21"/>
      <c r="OZ237" s="21"/>
      <c r="PA237" s="21"/>
      <c r="PB237" s="21"/>
      <c r="PC237" s="21"/>
      <c r="PD237" s="21"/>
      <c r="PE237" s="21"/>
      <c r="PF237" s="21"/>
      <c r="PG237" s="21"/>
      <c r="PH237" s="21"/>
      <c r="PI237" s="21"/>
      <c r="PJ237" s="21"/>
      <c r="PK237" s="21"/>
      <c r="PL237" s="21"/>
      <c r="PM237" s="21"/>
      <c r="PN237" s="21"/>
      <c r="PO237" s="21"/>
      <c r="PP237" s="21"/>
      <c r="PQ237" s="21"/>
      <c r="PR237" s="21"/>
      <c r="PS237" s="21"/>
      <c r="PT237" s="21"/>
      <c r="PU237" s="21"/>
      <c r="PV237" s="21"/>
      <c r="PW237" s="21"/>
      <c r="PX237" s="21"/>
      <c r="PY237" s="21"/>
      <c r="PZ237" s="21"/>
      <c r="QA237" s="21"/>
      <c r="QB237" s="21"/>
      <c r="QC237" s="21"/>
      <c r="QD237" s="21"/>
      <c r="QE237" s="21"/>
      <c r="QF237" s="21"/>
      <c r="QG237" s="21"/>
      <c r="QH237" s="21"/>
      <c r="QI237" s="21"/>
      <c r="QJ237" s="21"/>
      <c r="QK237" s="21"/>
      <c r="QL237" s="21"/>
      <c r="QM237" s="21"/>
      <c r="QN237" s="21"/>
      <c r="QO237" s="21"/>
      <c r="QP237" s="21"/>
      <c r="QQ237" s="21"/>
      <c r="QR237" s="21"/>
      <c r="QS237" s="21"/>
      <c r="QT237" s="21"/>
      <c r="QU237" s="21"/>
      <c r="QV237" s="21"/>
      <c r="QW237" s="21"/>
      <c r="QX237" s="21"/>
      <c r="QY237" s="21"/>
      <c r="QZ237" s="21"/>
      <c r="RA237" s="21"/>
      <c r="RB237" s="21"/>
      <c r="RC237" s="21"/>
      <c r="RD237" s="21"/>
      <c r="RE237" s="21"/>
      <c r="RF237" s="21"/>
      <c r="RG237" s="21"/>
      <c r="RH237" s="21"/>
      <c r="RI237" s="21"/>
      <c r="RJ237" s="21"/>
      <c r="RK237" s="21"/>
      <c r="RL237" s="21"/>
      <c r="RM237" s="21"/>
      <c r="RN237" s="21"/>
      <c r="RO237" s="21"/>
      <c r="RP237" s="21"/>
      <c r="RQ237" s="21"/>
      <c r="RR237" s="21"/>
      <c r="RS237" s="21"/>
      <c r="RT237" s="21"/>
      <c r="RU237" s="21"/>
      <c r="RV237" s="21"/>
      <c r="RW237" s="21"/>
      <c r="RX237" s="21"/>
      <c r="RY237" s="21"/>
      <c r="RZ237" s="21"/>
      <c r="SA237" s="21"/>
      <c r="SB237" s="21"/>
      <c r="SC237" s="21"/>
      <c r="SD237" s="21"/>
      <c r="SE237" s="21"/>
      <c r="SF237" s="21"/>
      <c r="SG237" s="21"/>
      <c r="SH237" s="21"/>
      <c r="SI237" s="21"/>
      <c r="SJ237" s="21"/>
      <c r="SK237" s="21"/>
      <c r="SL237" s="21"/>
      <c r="SM237" s="21"/>
      <c r="SN237" s="21"/>
    </row>
    <row r="238" spans="1:508" s="22" customFormat="1" ht="33.75" customHeight="1" x14ac:dyDescent="0.25">
      <c r="A238" s="54">
        <v>1014081</v>
      </c>
      <c r="B238" s="54" t="s">
        <v>292</v>
      </c>
      <c r="C238" s="54" t="s">
        <v>74</v>
      </c>
      <c r="D238" s="11" t="s">
        <v>342</v>
      </c>
      <c r="E238" s="203">
        <v>2573400</v>
      </c>
      <c r="F238" s="83">
        <v>1930700</v>
      </c>
      <c r="G238" s="83">
        <v>80100</v>
      </c>
      <c r="H238" s="203">
        <v>603328.56000000006</v>
      </c>
      <c r="I238" s="203">
        <v>471102.51</v>
      </c>
      <c r="J238" s="203">
        <v>16544.87</v>
      </c>
      <c r="K238" s="196">
        <f t="shared" si="72"/>
        <v>23.444802984378647</v>
      </c>
      <c r="L238" s="203">
        <f t="shared" si="83"/>
        <v>0</v>
      </c>
      <c r="M238" s="83"/>
      <c r="N238" s="83"/>
      <c r="O238" s="83"/>
      <c r="P238" s="83"/>
      <c r="Q238" s="83"/>
      <c r="R238" s="216">
        <f t="shared" si="84"/>
        <v>0</v>
      </c>
      <c r="S238" s="216"/>
      <c r="T238" s="218"/>
      <c r="U238" s="218"/>
      <c r="V238" s="218"/>
      <c r="W238" s="218"/>
      <c r="X238" s="168"/>
      <c r="Y238" s="216">
        <f t="shared" si="74"/>
        <v>603328.56000000006</v>
      </c>
      <c r="Z238" s="231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  <c r="HE238" s="27"/>
      <c r="HF238" s="27"/>
      <c r="HG238" s="27"/>
      <c r="HH238" s="27"/>
      <c r="HI238" s="27"/>
      <c r="HJ238" s="27"/>
      <c r="HK238" s="27"/>
      <c r="HL238" s="27"/>
      <c r="HM238" s="27"/>
      <c r="HN238" s="27"/>
      <c r="HO238" s="27"/>
      <c r="HP238" s="27"/>
      <c r="HQ238" s="27"/>
      <c r="HR238" s="27"/>
      <c r="HS238" s="27"/>
      <c r="HT238" s="27"/>
      <c r="HU238" s="27"/>
      <c r="HV238" s="27"/>
      <c r="HW238" s="27"/>
      <c r="HX238" s="27"/>
      <c r="HY238" s="27"/>
      <c r="HZ238" s="27"/>
      <c r="IA238" s="27"/>
      <c r="IB238" s="27"/>
      <c r="IC238" s="27"/>
      <c r="ID238" s="27"/>
      <c r="IE238" s="27"/>
      <c r="IF238" s="27"/>
      <c r="IG238" s="27"/>
      <c r="IH238" s="27"/>
      <c r="II238" s="27"/>
      <c r="IJ238" s="27"/>
      <c r="IK238" s="27"/>
      <c r="IL238" s="27"/>
      <c r="IM238" s="27"/>
      <c r="IN238" s="27"/>
      <c r="IO238" s="27"/>
      <c r="IP238" s="27"/>
      <c r="IQ238" s="27"/>
      <c r="IR238" s="27"/>
      <c r="IS238" s="27"/>
      <c r="IT238" s="27"/>
      <c r="IU238" s="27"/>
      <c r="IV238" s="27"/>
      <c r="IW238" s="27"/>
      <c r="IX238" s="27"/>
      <c r="IY238" s="27"/>
      <c r="IZ238" s="27"/>
      <c r="JA238" s="27"/>
      <c r="JB238" s="27"/>
      <c r="JC238" s="27"/>
      <c r="JD238" s="27"/>
      <c r="JE238" s="27"/>
      <c r="JF238" s="27"/>
      <c r="JG238" s="27"/>
      <c r="JH238" s="27"/>
      <c r="JI238" s="27"/>
      <c r="JJ238" s="27"/>
      <c r="JK238" s="27"/>
      <c r="JL238" s="27"/>
      <c r="JM238" s="27"/>
      <c r="JN238" s="27"/>
      <c r="JO238" s="27"/>
      <c r="JP238" s="27"/>
      <c r="JQ238" s="27"/>
      <c r="JR238" s="27"/>
      <c r="JS238" s="27"/>
      <c r="JT238" s="27"/>
      <c r="JU238" s="27"/>
      <c r="JV238" s="27"/>
      <c r="JW238" s="27"/>
      <c r="JX238" s="27"/>
      <c r="JY238" s="27"/>
      <c r="JZ238" s="27"/>
      <c r="KA238" s="27"/>
      <c r="KB238" s="27"/>
      <c r="KC238" s="27"/>
      <c r="KD238" s="27"/>
      <c r="KE238" s="27"/>
      <c r="KF238" s="27"/>
      <c r="KG238" s="27"/>
      <c r="KH238" s="27"/>
      <c r="KI238" s="27"/>
      <c r="KJ238" s="27"/>
      <c r="KK238" s="27"/>
      <c r="KL238" s="27"/>
      <c r="KM238" s="27"/>
      <c r="KN238" s="27"/>
      <c r="KO238" s="27"/>
      <c r="KP238" s="27"/>
      <c r="KQ238" s="27"/>
      <c r="KR238" s="27"/>
      <c r="KS238" s="27"/>
      <c r="KT238" s="27"/>
      <c r="KU238" s="27"/>
      <c r="KV238" s="27"/>
      <c r="KW238" s="27"/>
      <c r="KX238" s="27"/>
      <c r="KY238" s="27"/>
      <c r="KZ238" s="27"/>
      <c r="LA238" s="27"/>
      <c r="LB238" s="27"/>
      <c r="LC238" s="27"/>
      <c r="LD238" s="27"/>
      <c r="LE238" s="27"/>
      <c r="LF238" s="27"/>
      <c r="LG238" s="27"/>
      <c r="LH238" s="27"/>
      <c r="LI238" s="27"/>
      <c r="LJ238" s="27"/>
      <c r="LK238" s="27"/>
      <c r="LL238" s="27"/>
      <c r="LM238" s="27"/>
      <c r="LN238" s="27"/>
      <c r="LO238" s="27"/>
      <c r="LP238" s="27"/>
      <c r="LQ238" s="27"/>
      <c r="LR238" s="27"/>
      <c r="LS238" s="27"/>
      <c r="LT238" s="27"/>
      <c r="LU238" s="27"/>
      <c r="LV238" s="27"/>
      <c r="LW238" s="27"/>
      <c r="LX238" s="27"/>
      <c r="LY238" s="27"/>
      <c r="LZ238" s="27"/>
      <c r="MA238" s="27"/>
      <c r="MB238" s="27"/>
      <c r="MC238" s="27"/>
      <c r="MD238" s="27"/>
      <c r="ME238" s="27"/>
      <c r="MF238" s="27"/>
      <c r="MG238" s="27"/>
      <c r="MH238" s="27"/>
      <c r="MI238" s="27"/>
      <c r="MJ238" s="27"/>
      <c r="MK238" s="27"/>
      <c r="ML238" s="27"/>
      <c r="MM238" s="27"/>
      <c r="MN238" s="27"/>
      <c r="MO238" s="27"/>
      <c r="MP238" s="27"/>
      <c r="MQ238" s="27"/>
      <c r="MR238" s="27"/>
      <c r="MS238" s="27"/>
      <c r="MT238" s="27"/>
      <c r="MU238" s="27"/>
      <c r="MV238" s="27"/>
      <c r="MW238" s="27"/>
      <c r="MX238" s="27"/>
      <c r="MY238" s="27"/>
      <c r="MZ238" s="27"/>
      <c r="NA238" s="27"/>
      <c r="NB238" s="27"/>
      <c r="NC238" s="27"/>
      <c r="ND238" s="27"/>
      <c r="NE238" s="27"/>
      <c r="NF238" s="27"/>
      <c r="NG238" s="27"/>
      <c r="NH238" s="27"/>
      <c r="NI238" s="27"/>
      <c r="NJ238" s="27"/>
      <c r="NK238" s="27"/>
      <c r="NL238" s="27"/>
      <c r="NM238" s="27"/>
      <c r="NN238" s="27"/>
      <c r="NO238" s="27"/>
      <c r="NP238" s="27"/>
      <c r="NQ238" s="27"/>
      <c r="NR238" s="27"/>
      <c r="NS238" s="27"/>
      <c r="NT238" s="27"/>
      <c r="NU238" s="27"/>
      <c r="NV238" s="27"/>
      <c r="NW238" s="27"/>
      <c r="NX238" s="27"/>
      <c r="NY238" s="27"/>
      <c r="NZ238" s="27"/>
      <c r="OA238" s="27"/>
      <c r="OB238" s="27"/>
      <c r="OC238" s="27"/>
      <c r="OD238" s="27"/>
      <c r="OE238" s="27"/>
      <c r="OF238" s="27"/>
      <c r="OG238" s="27"/>
      <c r="OH238" s="27"/>
      <c r="OI238" s="27"/>
      <c r="OJ238" s="27"/>
      <c r="OK238" s="27"/>
      <c r="OL238" s="27"/>
      <c r="OM238" s="27"/>
      <c r="ON238" s="27"/>
      <c r="OO238" s="27"/>
      <c r="OP238" s="27"/>
      <c r="OQ238" s="27"/>
      <c r="OR238" s="27"/>
      <c r="OS238" s="27"/>
      <c r="OT238" s="27"/>
      <c r="OU238" s="27"/>
      <c r="OV238" s="27"/>
      <c r="OW238" s="27"/>
      <c r="OX238" s="27"/>
      <c r="OY238" s="27"/>
      <c r="OZ238" s="27"/>
      <c r="PA238" s="27"/>
      <c r="PB238" s="27"/>
      <c r="PC238" s="27"/>
      <c r="PD238" s="27"/>
      <c r="PE238" s="27"/>
      <c r="PF238" s="27"/>
      <c r="PG238" s="27"/>
      <c r="PH238" s="27"/>
      <c r="PI238" s="27"/>
      <c r="PJ238" s="27"/>
      <c r="PK238" s="27"/>
      <c r="PL238" s="27"/>
      <c r="PM238" s="27"/>
      <c r="PN238" s="27"/>
      <c r="PO238" s="27"/>
      <c r="PP238" s="27"/>
      <c r="PQ238" s="27"/>
      <c r="PR238" s="27"/>
      <c r="PS238" s="27"/>
      <c r="PT238" s="27"/>
      <c r="PU238" s="27"/>
      <c r="PV238" s="27"/>
      <c r="PW238" s="27"/>
      <c r="PX238" s="27"/>
      <c r="PY238" s="27"/>
      <c r="PZ238" s="27"/>
      <c r="QA238" s="27"/>
      <c r="QB238" s="27"/>
      <c r="QC238" s="27"/>
      <c r="QD238" s="27"/>
      <c r="QE238" s="27"/>
      <c r="QF238" s="27"/>
      <c r="QG238" s="27"/>
      <c r="QH238" s="27"/>
      <c r="QI238" s="27"/>
      <c r="QJ238" s="27"/>
      <c r="QK238" s="27"/>
      <c r="QL238" s="27"/>
      <c r="QM238" s="27"/>
      <c r="QN238" s="27"/>
      <c r="QO238" s="27"/>
      <c r="QP238" s="27"/>
      <c r="QQ238" s="27"/>
      <c r="QR238" s="27"/>
      <c r="QS238" s="27"/>
      <c r="QT238" s="27"/>
      <c r="QU238" s="27"/>
      <c r="QV238" s="27"/>
      <c r="QW238" s="27"/>
      <c r="QX238" s="27"/>
      <c r="QY238" s="27"/>
      <c r="QZ238" s="27"/>
      <c r="RA238" s="27"/>
      <c r="RB238" s="27"/>
      <c r="RC238" s="27"/>
      <c r="RD238" s="27"/>
      <c r="RE238" s="27"/>
      <c r="RF238" s="27"/>
      <c r="RG238" s="27"/>
      <c r="RH238" s="27"/>
      <c r="RI238" s="27"/>
      <c r="RJ238" s="27"/>
      <c r="RK238" s="27"/>
      <c r="RL238" s="27"/>
      <c r="RM238" s="27"/>
      <c r="RN238" s="27"/>
      <c r="RO238" s="27"/>
      <c r="RP238" s="27"/>
      <c r="RQ238" s="27"/>
      <c r="RR238" s="27"/>
      <c r="RS238" s="27"/>
      <c r="RT238" s="27"/>
      <c r="RU238" s="27"/>
      <c r="RV238" s="27"/>
      <c r="RW238" s="27"/>
      <c r="RX238" s="27"/>
      <c r="RY238" s="27"/>
      <c r="RZ238" s="27"/>
      <c r="SA238" s="27"/>
      <c r="SB238" s="27"/>
      <c r="SC238" s="27"/>
      <c r="SD238" s="27"/>
      <c r="SE238" s="27"/>
      <c r="SF238" s="27"/>
      <c r="SG238" s="27"/>
      <c r="SH238" s="27"/>
      <c r="SI238" s="27"/>
      <c r="SJ238" s="27"/>
      <c r="SK238" s="27"/>
      <c r="SL238" s="27"/>
      <c r="SM238" s="27"/>
      <c r="SN238" s="27"/>
    </row>
    <row r="239" spans="1:508" s="22" customFormat="1" ht="25.5" customHeight="1" x14ac:dyDescent="0.25">
      <c r="A239" s="54">
        <v>1014082</v>
      </c>
      <c r="B239" s="54" t="s">
        <v>293</v>
      </c>
      <c r="C239" s="54" t="s">
        <v>74</v>
      </c>
      <c r="D239" s="11" t="s">
        <v>294</v>
      </c>
      <c r="E239" s="203">
        <v>1266000</v>
      </c>
      <c r="F239" s="83"/>
      <c r="G239" s="83"/>
      <c r="H239" s="203">
        <v>12000</v>
      </c>
      <c r="I239" s="203"/>
      <c r="J239" s="203"/>
      <c r="K239" s="196">
        <f t="shared" si="72"/>
        <v>0.94786729857819907</v>
      </c>
      <c r="L239" s="203">
        <f t="shared" si="83"/>
        <v>0</v>
      </c>
      <c r="M239" s="83"/>
      <c r="N239" s="83"/>
      <c r="O239" s="83"/>
      <c r="P239" s="83"/>
      <c r="Q239" s="83"/>
      <c r="R239" s="216">
        <f t="shared" si="84"/>
        <v>0</v>
      </c>
      <c r="S239" s="216"/>
      <c r="T239" s="218"/>
      <c r="U239" s="218"/>
      <c r="V239" s="218"/>
      <c r="W239" s="218"/>
      <c r="X239" s="168"/>
      <c r="Y239" s="216">
        <f t="shared" si="74"/>
        <v>12000</v>
      </c>
      <c r="Z239" s="231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7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  <c r="HW239" s="27"/>
      <c r="HX239" s="27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27"/>
      <c r="IJ239" s="27"/>
      <c r="IK239" s="27"/>
      <c r="IL239" s="27"/>
      <c r="IM239" s="27"/>
      <c r="IN239" s="27"/>
      <c r="IO239" s="27"/>
      <c r="IP239" s="27"/>
      <c r="IQ239" s="27"/>
      <c r="IR239" s="27"/>
      <c r="IS239" s="27"/>
      <c r="IT239" s="27"/>
      <c r="IU239" s="27"/>
      <c r="IV239" s="27"/>
      <c r="IW239" s="27"/>
      <c r="IX239" s="27"/>
      <c r="IY239" s="27"/>
      <c r="IZ239" s="27"/>
      <c r="JA239" s="27"/>
      <c r="JB239" s="27"/>
      <c r="JC239" s="27"/>
      <c r="JD239" s="27"/>
      <c r="JE239" s="27"/>
      <c r="JF239" s="27"/>
      <c r="JG239" s="27"/>
      <c r="JH239" s="27"/>
      <c r="JI239" s="27"/>
      <c r="JJ239" s="27"/>
      <c r="JK239" s="27"/>
      <c r="JL239" s="27"/>
      <c r="JM239" s="27"/>
      <c r="JN239" s="27"/>
      <c r="JO239" s="27"/>
      <c r="JP239" s="27"/>
      <c r="JQ239" s="27"/>
      <c r="JR239" s="27"/>
      <c r="JS239" s="27"/>
      <c r="JT239" s="27"/>
      <c r="JU239" s="27"/>
      <c r="JV239" s="27"/>
      <c r="JW239" s="27"/>
      <c r="JX239" s="27"/>
      <c r="JY239" s="27"/>
      <c r="JZ239" s="27"/>
      <c r="KA239" s="27"/>
      <c r="KB239" s="27"/>
      <c r="KC239" s="27"/>
      <c r="KD239" s="27"/>
      <c r="KE239" s="27"/>
      <c r="KF239" s="27"/>
      <c r="KG239" s="27"/>
      <c r="KH239" s="27"/>
      <c r="KI239" s="27"/>
      <c r="KJ239" s="27"/>
      <c r="KK239" s="27"/>
      <c r="KL239" s="27"/>
      <c r="KM239" s="27"/>
      <c r="KN239" s="27"/>
      <c r="KO239" s="27"/>
      <c r="KP239" s="27"/>
      <c r="KQ239" s="27"/>
      <c r="KR239" s="27"/>
      <c r="KS239" s="27"/>
      <c r="KT239" s="27"/>
      <c r="KU239" s="27"/>
      <c r="KV239" s="27"/>
      <c r="KW239" s="27"/>
      <c r="KX239" s="27"/>
      <c r="KY239" s="27"/>
      <c r="KZ239" s="27"/>
      <c r="LA239" s="27"/>
      <c r="LB239" s="27"/>
      <c r="LC239" s="27"/>
      <c r="LD239" s="27"/>
      <c r="LE239" s="27"/>
      <c r="LF239" s="27"/>
      <c r="LG239" s="27"/>
      <c r="LH239" s="27"/>
      <c r="LI239" s="27"/>
      <c r="LJ239" s="27"/>
      <c r="LK239" s="27"/>
      <c r="LL239" s="27"/>
      <c r="LM239" s="27"/>
      <c r="LN239" s="27"/>
      <c r="LO239" s="27"/>
      <c r="LP239" s="27"/>
      <c r="LQ239" s="27"/>
      <c r="LR239" s="27"/>
      <c r="LS239" s="27"/>
      <c r="LT239" s="27"/>
      <c r="LU239" s="27"/>
      <c r="LV239" s="27"/>
      <c r="LW239" s="27"/>
      <c r="LX239" s="27"/>
      <c r="LY239" s="27"/>
      <c r="LZ239" s="27"/>
      <c r="MA239" s="27"/>
      <c r="MB239" s="27"/>
      <c r="MC239" s="27"/>
      <c r="MD239" s="27"/>
      <c r="ME239" s="27"/>
      <c r="MF239" s="27"/>
      <c r="MG239" s="27"/>
      <c r="MH239" s="27"/>
      <c r="MI239" s="27"/>
      <c r="MJ239" s="27"/>
      <c r="MK239" s="27"/>
      <c r="ML239" s="27"/>
      <c r="MM239" s="27"/>
      <c r="MN239" s="27"/>
      <c r="MO239" s="27"/>
      <c r="MP239" s="27"/>
      <c r="MQ239" s="27"/>
      <c r="MR239" s="27"/>
      <c r="MS239" s="27"/>
      <c r="MT239" s="27"/>
      <c r="MU239" s="27"/>
      <c r="MV239" s="27"/>
      <c r="MW239" s="27"/>
      <c r="MX239" s="27"/>
      <c r="MY239" s="27"/>
      <c r="MZ239" s="27"/>
      <c r="NA239" s="27"/>
      <c r="NB239" s="27"/>
      <c r="NC239" s="27"/>
      <c r="ND239" s="27"/>
      <c r="NE239" s="27"/>
      <c r="NF239" s="27"/>
      <c r="NG239" s="27"/>
      <c r="NH239" s="27"/>
      <c r="NI239" s="27"/>
      <c r="NJ239" s="27"/>
      <c r="NK239" s="27"/>
      <c r="NL239" s="27"/>
      <c r="NM239" s="27"/>
      <c r="NN239" s="27"/>
      <c r="NO239" s="27"/>
      <c r="NP239" s="27"/>
      <c r="NQ239" s="27"/>
      <c r="NR239" s="27"/>
      <c r="NS239" s="27"/>
      <c r="NT239" s="27"/>
      <c r="NU239" s="27"/>
      <c r="NV239" s="27"/>
      <c r="NW239" s="27"/>
      <c r="NX239" s="27"/>
      <c r="NY239" s="27"/>
      <c r="NZ239" s="27"/>
      <c r="OA239" s="27"/>
      <c r="OB239" s="27"/>
      <c r="OC239" s="27"/>
      <c r="OD239" s="27"/>
      <c r="OE239" s="27"/>
      <c r="OF239" s="27"/>
      <c r="OG239" s="27"/>
      <c r="OH239" s="27"/>
      <c r="OI239" s="27"/>
      <c r="OJ239" s="27"/>
      <c r="OK239" s="27"/>
      <c r="OL239" s="27"/>
      <c r="OM239" s="27"/>
      <c r="ON239" s="27"/>
      <c r="OO239" s="27"/>
      <c r="OP239" s="27"/>
      <c r="OQ239" s="27"/>
      <c r="OR239" s="27"/>
      <c r="OS239" s="27"/>
      <c r="OT239" s="27"/>
      <c r="OU239" s="27"/>
      <c r="OV239" s="27"/>
      <c r="OW239" s="27"/>
      <c r="OX239" s="27"/>
      <c r="OY239" s="27"/>
      <c r="OZ239" s="27"/>
      <c r="PA239" s="27"/>
      <c r="PB239" s="27"/>
      <c r="PC239" s="27"/>
      <c r="PD239" s="27"/>
      <c r="PE239" s="27"/>
      <c r="PF239" s="27"/>
      <c r="PG239" s="27"/>
      <c r="PH239" s="27"/>
      <c r="PI239" s="27"/>
      <c r="PJ239" s="27"/>
      <c r="PK239" s="27"/>
      <c r="PL239" s="27"/>
      <c r="PM239" s="27"/>
      <c r="PN239" s="27"/>
      <c r="PO239" s="27"/>
      <c r="PP239" s="27"/>
      <c r="PQ239" s="27"/>
      <c r="PR239" s="27"/>
      <c r="PS239" s="27"/>
      <c r="PT239" s="27"/>
      <c r="PU239" s="27"/>
      <c r="PV239" s="27"/>
      <c r="PW239" s="27"/>
      <c r="PX239" s="27"/>
      <c r="PY239" s="27"/>
      <c r="PZ239" s="27"/>
      <c r="QA239" s="27"/>
      <c r="QB239" s="27"/>
      <c r="QC239" s="27"/>
      <c r="QD239" s="27"/>
      <c r="QE239" s="27"/>
      <c r="QF239" s="27"/>
      <c r="QG239" s="27"/>
      <c r="QH239" s="27"/>
      <c r="QI239" s="27"/>
      <c r="QJ239" s="27"/>
      <c r="QK239" s="27"/>
      <c r="QL239" s="27"/>
      <c r="QM239" s="27"/>
      <c r="QN239" s="27"/>
      <c r="QO239" s="27"/>
      <c r="QP239" s="27"/>
      <c r="QQ239" s="27"/>
      <c r="QR239" s="27"/>
      <c r="QS239" s="27"/>
      <c r="QT239" s="27"/>
      <c r="QU239" s="27"/>
      <c r="QV239" s="27"/>
      <c r="QW239" s="27"/>
      <c r="QX239" s="27"/>
      <c r="QY239" s="27"/>
      <c r="QZ239" s="27"/>
      <c r="RA239" s="27"/>
      <c r="RB239" s="27"/>
      <c r="RC239" s="27"/>
      <c r="RD239" s="27"/>
      <c r="RE239" s="27"/>
      <c r="RF239" s="27"/>
      <c r="RG239" s="27"/>
      <c r="RH239" s="27"/>
      <c r="RI239" s="27"/>
      <c r="RJ239" s="27"/>
      <c r="RK239" s="27"/>
      <c r="RL239" s="27"/>
      <c r="RM239" s="27"/>
      <c r="RN239" s="27"/>
      <c r="RO239" s="27"/>
      <c r="RP239" s="27"/>
      <c r="RQ239" s="27"/>
      <c r="RR239" s="27"/>
      <c r="RS239" s="27"/>
      <c r="RT239" s="27"/>
      <c r="RU239" s="27"/>
      <c r="RV239" s="27"/>
      <c r="RW239" s="27"/>
      <c r="RX239" s="27"/>
      <c r="RY239" s="27"/>
      <c r="RZ239" s="27"/>
      <c r="SA239" s="27"/>
      <c r="SB239" s="27"/>
      <c r="SC239" s="27"/>
      <c r="SD239" s="27"/>
      <c r="SE239" s="27"/>
      <c r="SF239" s="27"/>
      <c r="SG239" s="27"/>
      <c r="SH239" s="27"/>
      <c r="SI239" s="27"/>
      <c r="SJ239" s="27"/>
      <c r="SK239" s="27"/>
      <c r="SL239" s="27"/>
      <c r="SM239" s="27"/>
      <c r="SN239" s="27"/>
    </row>
    <row r="240" spans="1:508" s="22" customFormat="1" ht="21.75" hidden="1" customHeight="1" x14ac:dyDescent="0.25">
      <c r="A240" s="54" t="s">
        <v>449</v>
      </c>
      <c r="B240" s="54" t="s">
        <v>450</v>
      </c>
      <c r="C240" s="54" t="s">
        <v>110</v>
      </c>
      <c r="D240" s="122" t="s">
        <v>539</v>
      </c>
      <c r="E240" s="203"/>
      <c r="F240" s="83"/>
      <c r="G240" s="83"/>
      <c r="H240" s="203"/>
      <c r="I240" s="203"/>
      <c r="J240" s="203"/>
      <c r="K240" s="186" t="e">
        <f t="shared" si="72"/>
        <v>#DIV/0!</v>
      </c>
      <c r="L240" s="203">
        <f t="shared" si="83"/>
        <v>0</v>
      </c>
      <c r="M240" s="83"/>
      <c r="N240" s="83"/>
      <c r="O240" s="83"/>
      <c r="P240" s="83"/>
      <c r="Q240" s="83"/>
      <c r="R240" s="216">
        <f t="shared" si="84"/>
        <v>0</v>
      </c>
      <c r="S240" s="216"/>
      <c r="T240" s="218"/>
      <c r="U240" s="218"/>
      <c r="V240" s="218"/>
      <c r="W240" s="218"/>
      <c r="X240" s="168" t="e">
        <f t="shared" si="80"/>
        <v>#DIV/0!</v>
      </c>
      <c r="Y240" s="216">
        <f t="shared" si="74"/>
        <v>0</v>
      </c>
      <c r="Z240" s="231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  <c r="HI240" s="27"/>
      <c r="HJ240" s="27"/>
      <c r="HK240" s="27"/>
      <c r="HL240" s="27"/>
      <c r="HM240" s="27"/>
      <c r="HN240" s="27"/>
      <c r="HO240" s="27"/>
      <c r="HP240" s="27"/>
      <c r="HQ240" s="27"/>
      <c r="HR240" s="27"/>
      <c r="HS240" s="27"/>
      <c r="HT240" s="27"/>
      <c r="HU240" s="27"/>
      <c r="HV240" s="27"/>
      <c r="HW240" s="27"/>
      <c r="HX240" s="27"/>
      <c r="HY240" s="27"/>
      <c r="HZ240" s="27"/>
      <c r="IA240" s="27"/>
      <c r="IB240" s="27"/>
      <c r="IC240" s="27"/>
      <c r="ID240" s="27"/>
      <c r="IE240" s="27"/>
      <c r="IF240" s="27"/>
      <c r="IG240" s="27"/>
      <c r="IH240" s="27"/>
      <c r="II240" s="27"/>
      <c r="IJ240" s="27"/>
      <c r="IK240" s="27"/>
      <c r="IL240" s="27"/>
      <c r="IM240" s="27"/>
      <c r="IN240" s="27"/>
      <c r="IO240" s="27"/>
      <c r="IP240" s="27"/>
      <c r="IQ240" s="27"/>
      <c r="IR240" s="27"/>
      <c r="IS240" s="27"/>
      <c r="IT240" s="27"/>
      <c r="IU240" s="27"/>
      <c r="IV240" s="27"/>
      <c r="IW240" s="27"/>
      <c r="IX240" s="27"/>
      <c r="IY240" s="27"/>
      <c r="IZ240" s="27"/>
      <c r="JA240" s="27"/>
      <c r="JB240" s="27"/>
      <c r="JC240" s="27"/>
      <c r="JD240" s="27"/>
      <c r="JE240" s="27"/>
      <c r="JF240" s="27"/>
      <c r="JG240" s="27"/>
      <c r="JH240" s="27"/>
      <c r="JI240" s="27"/>
      <c r="JJ240" s="27"/>
      <c r="JK240" s="27"/>
      <c r="JL240" s="27"/>
      <c r="JM240" s="27"/>
      <c r="JN240" s="27"/>
      <c r="JO240" s="27"/>
      <c r="JP240" s="27"/>
      <c r="JQ240" s="27"/>
      <c r="JR240" s="27"/>
      <c r="JS240" s="27"/>
      <c r="JT240" s="27"/>
      <c r="JU240" s="27"/>
      <c r="JV240" s="27"/>
      <c r="JW240" s="27"/>
      <c r="JX240" s="27"/>
      <c r="JY240" s="27"/>
      <c r="JZ240" s="27"/>
      <c r="KA240" s="27"/>
      <c r="KB240" s="27"/>
      <c r="KC240" s="27"/>
      <c r="KD240" s="27"/>
      <c r="KE240" s="27"/>
      <c r="KF240" s="27"/>
      <c r="KG240" s="27"/>
      <c r="KH240" s="27"/>
      <c r="KI240" s="27"/>
      <c r="KJ240" s="27"/>
      <c r="KK240" s="27"/>
      <c r="KL240" s="27"/>
      <c r="KM240" s="27"/>
      <c r="KN240" s="27"/>
      <c r="KO240" s="27"/>
      <c r="KP240" s="27"/>
      <c r="KQ240" s="27"/>
      <c r="KR240" s="27"/>
      <c r="KS240" s="27"/>
      <c r="KT240" s="27"/>
      <c r="KU240" s="27"/>
      <c r="KV240" s="27"/>
      <c r="KW240" s="27"/>
      <c r="KX240" s="27"/>
      <c r="KY240" s="27"/>
      <c r="KZ240" s="27"/>
      <c r="LA240" s="27"/>
      <c r="LB240" s="27"/>
      <c r="LC240" s="27"/>
      <c r="LD240" s="27"/>
      <c r="LE240" s="27"/>
      <c r="LF240" s="27"/>
      <c r="LG240" s="27"/>
      <c r="LH240" s="27"/>
      <c r="LI240" s="27"/>
      <c r="LJ240" s="27"/>
      <c r="LK240" s="27"/>
      <c r="LL240" s="27"/>
      <c r="LM240" s="27"/>
      <c r="LN240" s="27"/>
      <c r="LO240" s="27"/>
      <c r="LP240" s="27"/>
      <c r="LQ240" s="27"/>
      <c r="LR240" s="27"/>
      <c r="LS240" s="27"/>
      <c r="LT240" s="27"/>
      <c r="LU240" s="27"/>
      <c r="LV240" s="27"/>
      <c r="LW240" s="27"/>
      <c r="LX240" s="27"/>
      <c r="LY240" s="27"/>
      <c r="LZ240" s="27"/>
      <c r="MA240" s="27"/>
      <c r="MB240" s="27"/>
      <c r="MC240" s="27"/>
      <c r="MD240" s="27"/>
      <c r="ME240" s="27"/>
      <c r="MF240" s="27"/>
      <c r="MG240" s="27"/>
      <c r="MH240" s="27"/>
      <c r="MI240" s="27"/>
      <c r="MJ240" s="27"/>
      <c r="MK240" s="27"/>
      <c r="ML240" s="27"/>
      <c r="MM240" s="27"/>
      <c r="MN240" s="27"/>
      <c r="MO240" s="27"/>
      <c r="MP240" s="27"/>
      <c r="MQ240" s="27"/>
      <c r="MR240" s="27"/>
      <c r="MS240" s="27"/>
      <c r="MT240" s="27"/>
      <c r="MU240" s="27"/>
      <c r="MV240" s="27"/>
      <c r="MW240" s="27"/>
      <c r="MX240" s="27"/>
      <c r="MY240" s="27"/>
      <c r="MZ240" s="27"/>
      <c r="NA240" s="27"/>
      <c r="NB240" s="27"/>
      <c r="NC240" s="27"/>
      <c r="ND240" s="27"/>
      <c r="NE240" s="27"/>
      <c r="NF240" s="27"/>
      <c r="NG240" s="27"/>
      <c r="NH240" s="27"/>
      <c r="NI240" s="27"/>
      <c r="NJ240" s="27"/>
      <c r="NK240" s="27"/>
      <c r="NL240" s="27"/>
      <c r="NM240" s="27"/>
      <c r="NN240" s="27"/>
      <c r="NO240" s="27"/>
      <c r="NP240" s="27"/>
      <c r="NQ240" s="27"/>
      <c r="NR240" s="27"/>
      <c r="NS240" s="27"/>
      <c r="NT240" s="27"/>
      <c r="NU240" s="27"/>
      <c r="NV240" s="27"/>
      <c r="NW240" s="27"/>
      <c r="NX240" s="27"/>
      <c r="NY240" s="27"/>
      <c r="NZ240" s="27"/>
      <c r="OA240" s="27"/>
      <c r="OB240" s="27"/>
      <c r="OC240" s="27"/>
      <c r="OD240" s="27"/>
      <c r="OE240" s="27"/>
      <c r="OF240" s="27"/>
      <c r="OG240" s="27"/>
      <c r="OH240" s="27"/>
      <c r="OI240" s="27"/>
      <c r="OJ240" s="27"/>
      <c r="OK240" s="27"/>
      <c r="OL240" s="27"/>
      <c r="OM240" s="27"/>
      <c r="ON240" s="27"/>
      <c r="OO240" s="27"/>
      <c r="OP240" s="27"/>
      <c r="OQ240" s="27"/>
      <c r="OR240" s="27"/>
      <c r="OS240" s="27"/>
      <c r="OT240" s="27"/>
      <c r="OU240" s="27"/>
      <c r="OV240" s="27"/>
      <c r="OW240" s="27"/>
      <c r="OX240" s="27"/>
      <c r="OY240" s="27"/>
      <c r="OZ240" s="27"/>
      <c r="PA240" s="27"/>
      <c r="PB240" s="27"/>
      <c r="PC240" s="27"/>
      <c r="PD240" s="27"/>
      <c r="PE240" s="27"/>
      <c r="PF240" s="27"/>
      <c r="PG240" s="27"/>
      <c r="PH240" s="27"/>
      <c r="PI240" s="27"/>
      <c r="PJ240" s="27"/>
      <c r="PK240" s="27"/>
      <c r="PL240" s="27"/>
      <c r="PM240" s="27"/>
      <c r="PN240" s="27"/>
      <c r="PO240" s="27"/>
      <c r="PP240" s="27"/>
      <c r="PQ240" s="27"/>
      <c r="PR240" s="27"/>
      <c r="PS240" s="27"/>
      <c r="PT240" s="27"/>
      <c r="PU240" s="27"/>
      <c r="PV240" s="27"/>
      <c r="PW240" s="27"/>
      <c r="PX240" s="27"/>
      <c r="PY240" s="27"/>
      <c r="PZ240" s="27"/>
      <c r="QA240" s="27"/>
      <c r="QB240" s="27"/>
      <c r="QC240" s="27"/>
      <c r="QD240" s="27"/>
      <c r="QE240" s="27"/>
      <c r="QF240" s="27"/>
      <c r="QG240" s="27"/>
      <c r="QH240" s="27"/>
      <c r="QI240" s="27"/>
      <c r="QJ240" s="27"/>
      <c r="QK240" s="27"/>
      <c r="QL240" s="27"/>
      <c r="QM240" s="27"/>
      <c r="QN240" s="27"/>
      <c r="QO240" s="27"/>
      <c r="QP240" s="27"/>
      <c r="QQ240" s="27"/>
      <c r="QR240" s="27"/>
      <c r="QS240" s="27"/>
      <c r="QT240" s="27"/>
      <c r="QU240" s="27"/>
      <c r="QV240" s="27"/>
      <c r="QW240" s="27"/>
      <c r="QX240" s="27"/>
      <c r="QY240" s="27"/>
      <c r="QZ240" s="27"/>
      <c r="RA240" s="27"/>
      <c r="RB240" s="27"/>
      <c r="RC240" s="27"/>
      <c r="RD240" s="27"/>
      <c r="RE240" s="27"/>
      <c r="RF240" s="27"/>
      <c r="RG240" s="27"/>
      <c r="RH240" s="27"/>
      <c r="RI240" s="27"/>
      <c r="RJ240" s="27"/>
      <c r="RK240" s="27"/>
      <c r="RL240" s="27"/>
      <c r="RM240" s="27"/>
      <c r="RN240" s="27"/>
      <c r="RO240" s="27"/>
      <c r="RP240" s="27"/>
      <c r="RQ240" s="27"/>
      <c r="RR240" s="27"/>
      <c r="RS240" s="27"/>
      <c r="RT240" s="27"/>
      <c r="RU240" s="27"/>
      <c r="RV240" s="27"/>
      <c r="RW240" s="27"/>
      <c r="RX240" s="27"/>
      <c r="RY240" s="27"/>
      <c r="RZ240" s="27"/>
      <c r="SA240" s="27"/>
      <c r="SB240" s="27"/>
      <c r="SC240" s="27"/>
      <c r="SD240" s="27"/>
      <c r="SE240" s="27"/>
      <c r="SF240" s="27"/>
      <c r="SG240" s="27"/>
      <c r="SH240" s="27"/>
      <c r="SI240" s="27"/>
      <c r="SJ240" s="27"/>
      <c r="SK240" s="27"/>
      <c r="SL240" s="27"/>
      <c r="SM240" s="27"/>
      <c r="SN240" s="27"/>
    </row>
    <row r="241" spans="1:508" s="20" customFormat="1" ht="22.5" hidden="1" customHeight="1" x14ac:dyDescent="0.25">
      <c r="A241" s="54" t="s">
        <v>144</v>
      </c>
      <c r="B241" s="54" t="s">
        <v>2</v>
      </c>
      <c r="C241" s="54" t="s">
        <v>85</v>
      </c>
      <c r="D241" s="11" t="s">
        <v>419</v>
      </c>
      <c r="E241" s="203"/>
      <c r="F241" s="83"/>
      <c r="G241" s="83"/>
      <c r="H241" s="203"/>
      <c r="I241" s="203"/>
      <c r="J241" s="203"/>
      <c r="K241" s="186" t="e">
        <f t="shared" si="72"/>
        <v>#DIV/0!</v>
      </c>
      <c r="L241" s="203">
        <f t="shared" si="83"/>
        <v>0</v>
      </c>
      <c r="M241" s="83"/>
      <c r="N241" s="83"/>
      <c r="O241" s="83"/>
      <c r="P241" s="83"/>
      <c r="Q241" s="83"/>
      <c r="R241" s="216">
        <f t="shared" si="84"/>
        <v>0</v>
      </c>
      <c r="S241" s="216"/>
      <c r="T241" s="216"/>
      <c r="U241" s="216"/>
      <c r="V241" s="216"/>
      <c r="W241" s="216"/>
      <c r="X241" s="168" t="e">
        <f t="shared" si="80"/>
        <v>#DIV/0!</v>
      </c>
      <c r="Y241" s="216">
        <f t="shared" si="74"/>
        <v>0</v>
      </c>
      <c r="Z241" s="23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  <c r="IL241" s="21"/>
      <c r="IM241" s="21"/>
      <c r="IN241" s="21"/>
      <c r="IO241" s="21"/>
      <c r="IP241" s="21"/>
      <c r="IQ241" s="21"/>
      <c r="IR241" s="21"/>
      <c r="IS241" s="21"/>
      <c r="IT241" s="21"/>
      <c r="IU241" s="21"/>
      <c r="IV241" s="21"/>
      <c r="IW241" s="21"/>
      <c r="IX241" s="21"/>
      <c r="IY241" s="21"/>
      <c r="IZ241" s="21"/>
      <c r="JA241" s="21"/>
      <c r="JB241" s="21"/>
      <c r="JC241" s="21"/>
      <c r="JD241" s="21"/>
      <c r="JE241" s="21"/>
      <c r="JF241" s="21"/>
      <c r="JG241" s="21"/>
      <c r="JH241" s="21"/>
      <c r="JI241" s="21"/>
      <c r="JJ241" s="21"/>
      <c r="JK241" s="21"/>
      <c r="JL241" s="21"/>
      <c r="JM241" s="21"/>
      <c r="JN241" s="21"/>
      <c r="JO241" s="21"/>
      <c r="JP241" s="21"/>
      <c r="JQ241" s="21"/>
      <c r="JR241" s="21"/>
      <c r="JS241" s="21"/>
      <c r="JT241" s="21"/>
      <c r="JU241" s="21"/>
      <c r="JV241" s="21"/>
      <c r="JW241" s="21"/>
      <c r="JX241" s="21"/>
      <c r="JY241" s="21"/>
      <c r="JZ241" s="21"/>
      <c r="KA241" s="21"/>
      <c r="KB241" s="21"/>
      <c r="KC241" s="21"/>
      <c r="KD241" s="21"/>
      <c r="KE241" s="21"/>
      <c r="KF241" s="21"/>
      <c r="KG241" s="21"/>
      <c r="KH241" s="21"/>
      <c r="KI241" s="21"/>
      <c r="KJ241" s="21"/>
      <c r="KK241" s="21"/>
      <c r="KL241" s="21"/>
      <c r="KM241" s="21"/>
      <c r="KN241" s="21"/>
      <c r="KO241" s="21"/>
      <c r="KP241" s="21"/>
      <c r="KQ241" s="21"/>
      <c r="KR241" s="21"/>
      <c r="KS241" s="21"/>
      <c r="KT241" s="21"/>
      <c r="KU241" s="21"/>
      <c r="KV241" s="21"/>
      <c r="KW241" s="21"/>
      <c r="KX241" s="21"/>
      <c r="KY241" s="21"/>
      <c r="KZ241" s="21"/>
      <c r="LA241" s="21"/>
      <c r="LB241" s="21"/>
      <c r="LC241" s="21"/>
      <c r="LD241" s="21"/>
      <c r="LE241" s="21"/>
      <c r="LF241" s="21"/>
      <c r="LG241" s="21"/>
      <c r="LH241" s="21"/>
      <c r="LI241" s="21"/>
      <c r="LJ241" s="21"/>
      <c r="LK241" s="21"/>
      <c r="LL241" s="21"/>
      <c r="LM241" s="21"/>
      <c r="LN241" s="21"/>
      <c r="LO241" s="21"/>
      <c r="LP241" s="21"/>
      <c r="LQ241" s="21"/>
      <c r="LR241" s="21"/>
      <c r="LS241" s="21"/>
      <c r="LT241" s="21"/>
      <c r="LU241" s="21"/>
      <c r="LV241" s="21"/>
      <c r="LW241" s="21"/>
      <c r="LX241" s="21"/>
      <c r="LY241" s="21"/>
      <c r="LZ241" s="21"/>
      <c r="MA241" s="21"/>
      <c r="MB241" s="21"/>
      <c r="MC241" s="21"/>
      <c r="MD241" s="21"/>
      <c r="ME241" s="21"/>
      <c r="MF241" s="21"/>
      <c r="MG241" s="21"/>
      <c r="MH241" s="21"/>
      <c r="MI241" s="21"/>
      <c r="MJ241" s="21"/>
      <c r="MK241" s="21"/>
      <c r="ML241" s="21"/>
      <c r="MM241" s="21"/>
      <c r="MN241" s="21"/>
      <c r="MO241" s="21"/>
      <c r="MP241" s="21"/>
      <c r="MQ241" s="21"/>
      <c r="MR241" s="21"/>
      <c r="MS241" s="21"/>
      <c r="MT241" s="21"/>
      <c r="MU241" s="21"/>
      <c r="MV241" s="21"/>
      <c r="MW241" s="21"/>
      <c r="MX241" s="21"/>
      <c r="MY241" s="21"/>
      <c r="MZ241" s="21"/>
      <c r="NA241" s="21"/>
      <c r="NB241" s="21"/>
      <c r="NC241" s="21"/>
      <c r="ND241" s="21"/>
      <c r="NE241" s="21"/>
      <c r="NF241" s="21"/>
      <c r="NG241" s="21"/>
      <c r="NH241" s="21"/>
      <c r="NI241" s="21"/>
      <c r="NJ241" s="21"/>
      <c r="NK241" s="21"/>
      <c r="NL241" s="21"/>
      <c r="NM241" s="21"/>
      <c r="NN241" s="21"/>
      <c r="NO241" s="21"/>
      <c r="NP241" s="21"/>
      <c r="NQ241" s="21"/>
      <c r="NR241" s="21"/>
      <c r="NS241" s="21"/>
      <c r="NT241" s="21"/>
      <c r="NU241" s="21"/>
      <c r="NV241" s="21"/>
      <c r="NW241" s="21"/>
      <c r="NX241" s="21"/>
      <c r="NY241" s="21"/>
      <c r="NZ241" s="21"/>
      <c r="OA241" s="21"/>
      <c r="OB241" s="21"/>
      <c r="OC241" s="21"/>
      <c r="OD241" s="21"/>
      <c r="OE241" s="21"/>
      <c r="OF241" s="21"/>
      <c r="OG241" s="21"/>
      <c r="OH241" s="21"/>
      <c r="OI241" s="21"/>
      <c r="OJ241" s="21"/>
      <c r="OK241" s="21"/>
      <c r="OL241" s="21"/>
      <c r="OM241" s="21"/>
      <c r="ON241" s="21"/>
      <c r="OO241" s="21"/>
      <c r="OP241" s="21"/>
      <c r="OQ241" s="21"/>
      <c r="OR241" s="21"/>
      <c r="OS241" s="21"/>
      <c r="OT241" s="21"/>
      <c r="OU241" s="21"/>
      <c r="OV241" s="21"/>
      <c r="OW241" s="21"/>
      <c r="OX241" s="21"/>
      <c r="OY241" s="21"/>
      <c r="OZ241" s="21"/>
      <c r="PA241" s="21"/>
      <c r="PB241" s="21"/>
      <c r="PC241" s="21"/>
      <c r="PD241" s="21"/>
      <c r="PE241" s="21"/>
      <c r="PF241" s="21"/>
      <c r="PG241" s="21"/>
      <c r="PH241" s="21"/>
      <c r="PI241" s="21"/>
      <c r="PJ241" s="21"/>
      <c r="PK241" s="21"/>
      <c r="PL241" s="21"/>
      <c r="PM241" s="21"/>
      <c r="PN241" s="21"/>
      <c r="PO241" s="21"/>
      <c r="PP241" s="21"/>
      <c r="PQ241" s="21"/>
      <c r="PR241" s="21"/>
      <c r="PS241" s="21"/>
      <c r="PT241" s="21"/>
      <c r="PU241" s="21"/>
      <c r="PV241" s="21"/>
      <c r="PW241" s="21"/>
      <c r="PX241" s="21"/>
      <c r="PY241" s="21"/>
      <c r="PZ241" s="21"/>
      <c r="QA241" s="21"/>
      <c r="QB241" s="21"/>
      <c r="QC241" s="21"/>
      <c r="QD241" s="21"/>
      <c r="QE241" s="21"/>
      <c r="QF241" s="21"/>
      <c r="QG241" s="21"/>
      <c r="QH241" s="21"/>
      <c r="QI241" s="21"/>
      <c r="QJ241" s="21"/>
      <c r="QK241" s="21"/>
      <c r="QL241" s="21"/>
      <c r="QM241" s="21"/>
      <c r="QN241" s="21"/>
      <c r="QO241" s="21"/>
      <c r="QP241" s="21"/>
      <c r="QQ241" s="21"/>
      <c r="QR241" s="21"/>
      <c r="QS241" s="21"/>
      <c r="QT241" s="21"/>
      <c r="QU241" s="21"/>
      <c r="QV241" s="21"/>
      <c r="QW241" s="21"/>
      <c r="QX241" s="21"/>
      <c r="QY241" s="21"/>
      <c r="QZ241" s="21"/>
      <c r="RA241" s="21"/>
      <c r="RB241" s="21"/>
      <c r="RC241" s="21"/>
      <c r="RD241" s="21"/>
      <c r="RE241" s="21"/>
      <c r="RF241" s="21"/>
      <c r="RG241" s="21"/>
      <c r="RH241" s="21"/>
      <c r="RI241" s="21"/>
      <c r="RJ241" s="21"/>
      <c r="RK241" s="21"/>
      <c r="RL241" s="21"/>
      <c r="RM241" s="21"/>
      <c r="RN241" s="21"/>
      <c r="RO241" s="21"/>
      <c r="RP241" s="21"/>
      <c r="RQ241" s="21"/>
      <c r="RR241" s="21"/>
      <c r="RS241" s="21"/>
      <c r="RT241" s="21"/>
      <c r="RU241" s="21"/>
      <c r="RV241" s="21"/>
      <c r="RW241" s="21"/>
      <c r="RX241" s="21"/>
      <c r="RY241" s="21"/>
      <c r="RZ241" s="21"/>
      <c r="SA241" s="21"/>
      <c r="SB241" s="21"/>
      <c r="SC241" s="21"/>
      <c r="SD241" s="21"/>
      <c r="SE241" s="21"/>
      <c r="SF241" s="21"/>
      <c r="SG241" s="21"/>
      <c r="SH241" s="21"/>
      <c r="SI241" s="21"/>
      <c r="SJ241" s="21"/>
      <c r="SK241" s="21"/>
      <c r="SL241" s="21"/>
      <c r="SM241" s="21"/>
      <c r="SN241" s="21"/>
    </row>
    <row r="242" spans="1:508" s="20" customFormat="1" ht="30.75" hidden="1" customHeight="1" x14ac:dyDescent="0.25">
      <c r="A242" s="54" t="s">
        <v>628</v>
      </c>
      <c r="B242" s="54" t="s">
        <v>9</v>
      </c>
      <c r="C242" s="54" t="s">
        <v>91</v>
      </c>
      <c r="D242" s="11" t="s">
        <v>10</v>
      </c>
      <c r="E242" s="203"/>
      <c r="F242" s="83"/>
      <c r="G242" s="83"/>
      <c r="H242" s="203"/>
      <c r="I242" s="203"/>
      <c r="J242" s="203"/>
      <c r="K242" s="186" t="e">
        <f t="shared" si="72"/>
        <v>#DIV/0!</v>
      </c>
      <c r="L242" s="203">
        <f t="shared" si="83"/>
        <v>0</v>
      </c>
      <c r="M242" s="83"/>
      <c r="N242" s="83"/>
      <c r="O242" s="83"/>
      <c r="P242" s="83"/>
      <c r="Q242" s="83"/>
      <c r="R242" s="216">
        <f t="shared" si="84"/>
        <v>0</v>
      </c>
      <c r="S242" s="216"/>
      <c r="T242" s="216"/>
      <c r="U242" s="216"/>
      <c r="V242" s="216"/>
      <c r="W242" s="216"/>
      <c r="X242" s="168" t="e">
        <f t="shared" si="80"/>
        <v>#DIV/0!</v>
      </c>
      <c r="Y242" s="216">
        <f t="shared" si="74"/>
        <v>0</v>
      </c>
      <c r="Z242" s="23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  <c r="IM242" s="21"/>
      <c r="IN242" s="21"/>
      <c r="IO242" s="21"/>
      <c r="IP242" s="21"/>
      <c r="IQ242" s="21"/>
      <c r="IR242" s="21"/>
      <c r="IS242" s="21"/>
      <c r="IT242" s="21"/>
      <c r="IU242" s="21"/>
      <c r="IV242" s="21"/>
      <c r="IW242" s="21"/>
      <c r="IX242" s="21"/>
      <c r="IY242" s="21"/>
      <c r="IZ242" s="21"/>
      <c r="JA242" s="21"/>
      <c r="JB242" s="21"/>
      <c r="JC242" s="21"/>
      <c r="JD242" s="21"/>
      <c r="JE242" s="21"/>
      <c r="JF242" s="21"/>
      <c r="JG242" s="21"/>
      <c r="JH242" s="21"/>
      <c r="JI242" s="21"/>
      <c r="JJ242" s="21"/>
      <c r="JK242" s="21"/>
      <c r="JL242" s="21"/>
      <c r="JM242" s="21"/>
      <c r="JN242" s="21"/>
      <c r="JO242" s="21"/>
      <c r="JP242" s="21"/>
      <c r="JQ242" s="21"/>
      <c r="JR242" s="21"/>
      <c r="JS242" s="21"/>
      <c r="JT242" s="21"/>
      <c r="JU242" s="21"/>
      <c r="JV242" s="21"/>
      <c r="JW242" s="21"/>
      <c r="JX242" s="21"/>
      <c r="JY242" s="21"/>
      <c r="JZ242" s="21"/>
      <c r="KA242" s="21"/>
      <c r="KB242" s="21"/>
      <c r="KC242" s="21"/>
      <c r="KD242" s="21"/>
      <c r="KE242" s="21"/>
      <c r="KF242" s="21"/>
      <c r="KG242" s="21"/>
      <c r="KH242" s="21"/>
      <c r="KI242" s="21"/>
      <c r="KJ242" s="21"/>
      <c r="KK242" s="21"/>
      <c r="KL242" s="21"/>
      <c r="KM242" s="21"/>
      <c r="KN242" s="21"/>
      <c r="KO242" s="21"/>
      <c r="KP242" s="21"/>
      <c r="KQ242" s="21"/>
      <c r="KR242" s="21"/>
      <c r="KS242" s="21"/>
      <c r="KT242" s="21"/>
      <c r="KU242" s="21"/>
      <c r="KV242" s="21"/>
      <c r="KW242" s="21"/>
      <c r="KX242" s="21"/>
      <c r="KY242" s="21"/>
      <c r="KZ242" s="21"/>
      <c r="LA242" s="21"/>
      <c r="LB242" s="21"/>
      <c r="LC242" s="21"/>
      <c r="LD242" s="21"/>
      <c r="LE242" s="21"/>
      <c r="LF242" s="21"/>
      <c r="LG242" s="21"/>
      <c r="LH242" s="21"/>
      <c r="LI242" s="21"/>
      <c r="LJ242" s="21"/>
      <c r="LK242" s="21"/>
      <c r="LL242" s="21"/>
      <c r="LM242" s="21"/>
      <c r="LN242" s="21"/>
      <c r="LO242" s="21"/>
      <c r="LP242" s="21"/>
      <c r="LQ242" s="21"/>
      <c r="LR242" s="21"/>
      <c r="LS242" s="21"/>
      <c r="LT242" s="21"/>
      <c r="LU242" s="21"/>
      <c r="LV242" s="21"/>
      <c r="LW242" s="21"/>
      <c r="LX242" s="21"/>
      <c r="LY242" s="21"/>
      <c r="LZ242" s="21"/>
      <c r="MA242" s="21"/>
      <c r="MB242" s="21"/>
      <c r="MC242" s="21"/>
      <c r="MD242" s="21"/>
      <c r="ME242" s="21"/>
      <c r="MF242" s="21"/>
      <c r="MG242" s="21"/>
      <c r="MH242" s="21"/>
      <c r="MI242" s="21"/>
      <c r="MJ242" s="21"/>
      <c r="MK242" s="21"/>
      <c r="ML242" s="21"/>
      <c r="MM242" s="21"/>
      <c r="MN242" s="21"/>
      <c r="MO242" s="21"/>
      <c r="MP242" s="21"/>
      <c r="MQ242" s="21"/>
      <c r="MR242" s="21"/>
      <c r="MS242" s="21"/>
      <c r="MT242" s="21"/>
      <c r="MU242" s="21"/>
      <c r="MV242" s="21"/>
      <c r="MW242" s="21"/>
      <c r="MX242" s="21"/>
      <c r="MY242" s="21"/>
      <c r="MZ242" s="21"/>
      <c r="NA242" s="21"/>
      <c r="NB242" s="21"/>
      <c r="NC242" s="21"/>
      <c r="ND242" s="21"/>
      <c r="NE242" s="21"/>
      <c r="NF242" s="21"/>
      <c r="NG242" s="21"/>
      <c r="NH242" s="21"/>
      <c r="NI242" s="21"/>
      <c r="NJ242" s="21"/>
      <c r="NK242" s="21"/>
      <c r="NL242" s="21"/>
      <c r="NM242" s="21"/>
      <c r="NN242" s="21"/>
      <c r="NO242" s="21"/>
      <c r="NP242" s="21"/>
      <c r="NQ242" s="21"/>
      <c r="NR242" s="21"/>
      <c r="NS242" s="21"/>
      <c r="NT242" s="21"/>
      <c r="NU242" s="21"/>
      <c r="NV242" s="21"/>
      <c r="NW242" s="21"/>
      <c r="NX242" s="21"/>
      <c r="NY242" s="21"/>
      <c r="NZ242" s="21"/>
      <c r="OA242" s="21"/>
      <c r="OB242" s="21"/>
      <c r="OC242" s="21"/>
      <c r="OD242" s="21"/>
      <c r="OE242" s="21"/>
      <c r="OF242" s="21"/>
      <c r="OG242" s="21"/>
      <c r="OH242" s="21"/>
      <c r="OI242" s="21"/>
      <c r="OJ242" s="21"/>
      <c r="OK242" s="21"/>
      <c r="OL242" s="21"/>
      <c r="OM242" s="21"/>
      <c r="ON242" s="21"/>
      <c r="OO242" s="21"/>
      <c r="OP242" s="21"/>
      <c r="OQ242" s="21"/>
      <c r="OR242" s="21"/>
      <c r="OS242" s="21"/>
      <c r="OT242" s="21"/>
      <c r="OU242" s="21"/>
      <c r="OV242" s="21"/>
      <c r="OW242" s="21"/>
      <c r="OX242" s="21"/>
      <c r="OY242" s="21"/>
      <c r="OZ242" s="21"/>
      <c r="PA242" s="21"/>
      <c r="PB242" s="21"/>
      <c r="PC242" s="21"/>
      <c r="PD242" s="21"/>
      <c r="PE242" s="21"/>
      <c r="PF242" s="21"/>
      <c r="PG242" s="21"/>
      <c r="PH242" s="21"/>
      <c r="PI242" s="21"/>
      <c r="PJ242" s="21"/>
      <c r="PK242" s="21"/>
      <c r="PL242" s="21"/>
      <c r="PM242" s="21"/>
      <c r="PN242" s="21"/>
      <c r="PO242" s="21"/>
      <c r="PP242" s="21"/>
      <c r="PQ242" s="21"/>
      <c r="PR242" s="21"/>
      <c r="PS242" s="21"/>
      <c r="PT242" s="21"/>
      <c r="PU242" s="21"/>
      <c r="PV242" s="21"/>
      <c r="PW242" s="21"/>
      <c r="PX242" s="21"/>
      <c r="PY242" s="21"/>
      <c r="PZ242" s="21"/>
      <c r="QA242" s="21"/>
      <c r="QB242" s="21"/>
      <c r="QC242" s="21"/>
      <c r="QD242" s="21"/>
      <c r="QE242" s="21"/>
      <c r="QF242" s="21"/>
      <c r="QG242" s="21"/>
      <c r="QH242" s="21"/>
      <c r="QI242" s="21"/>
      <c r="QJ242" s="21"/>
      <c r="QK242" s="21"/>
      <c r="QL242" s="21"/>
      <c r="QM242" s="21"/>
      <c r="QN242" s="21"/>
      <c r="QO242" s="21"/>
      <c r="QP242" s="21"/>
      <c r="QQ242" s="21"/>
      <c r="QR242" s="21"/>
      <c r="QS242" s="21"/>
      <c r="QT242" s="21"/>
      <c r="QU242" s="21"/>
      <c r="QV242" s="21"/>
      <c r="QW242" s="21"/>
      <c r="QX242" s="21"/>
      <c r="QY242" s="21"/>
      <c r="QZ242" s="21"/>
      <c r="RA242" s="21"/>
      <c r="RB242" s="21"/>
      <c r="RC242" s="21"/>
      <c r="RD242" s="21"/>
      <c r="RE242" s="21"/>
      <c r="RF242" s="21"/>
      <c r="RG242" s="21"/>
      <c r="RH242" s="21"/>
      <c r="RI242" s="21"/>
      <c r="RJ242" s="21"/>
      <c r="RK242" s="21"/>
      <c r="RL242" s="21"/>
      <c r="RM242" s="21"/>
      <c r="RN242" s="21"/>
      <c r="RO242" s="21"/>
      <c r="RP242" s="21"/>
      <c r="RQ242" s="21"/>
      <c r="RR242" s="21"/>
      <c r="RS242" s="21"/>
      <c r="RT242" s="21"/>
      <c r="RU242" s="21"/>
      <c r="RV242" s="21"/>
      <c r="RW242" s="21"/>
      <c r="RX242" s="21"/>
      <c r="RY242" s="21"/>
      <c r="RZ242" s="21"/>
      <c r="SA242" s="21"/>
      <c r="SB242" s="21"/>
      <c r="SC242" s="21"/>
      <c r="SD242" s="21"/>
      <c r="SE242" s="21"/>
      <c r="SF242" s="21"/>
      <c r="SG242" s="21"/>
      <c r="SH242" s="21"/>
      <c r="SI242" s="21"/>
      <c r="SJ242" s="21"/>
      <c r="SK242" s="21"/>
      <c r="SL242" s="21"/>
      <c r="SM242" s="21"/>
      <c r="SN242" s="21"/>
    </row>
    <row r="243" spans="1:508" s="24" customFormat="1" ht="33" customHeight="1" x14ac:dyDescent="0.25">
      <c r="A243" s="90" t="s">
        <v>193</v>
      </c>
      <c r="B243" s="90"/>
      <c r="C243" s="90"/>
      <c r="D243" s="13" t="s">
        <v>32</v>
      </c>
      <c r="E243" s="201">
        <f>E244</f>
        <v>395432293</v>
      </c>
      <c r="F243" s="80">
        <f t="shared" ref="F243:W243" si="85">F244</f>
        <v>11968900</v>
      </c>
      <c r="G243" s="80">
        <f t="shared" si="85"/>
        <v>40852900</v>
      </c>
      <c r="H243" s="201">
        <f t="shared" si="85"/>
        <v>71502177.270000011</v>
      </c>
      <c r="I243" s="201">
        <f t="shared" si="85"/>
        <v>2860520.38</v>
      </c>
      <c r="J243" s="201">
        <f t="shared" si="85"/>
        <v>224913.51</v>
      </c>
      <c r="K243" s="186">
        <f t="shared" si="72"/>
        <v>18.082027830235912</v>
      </c>
      <c r="L243" s="201">
        <f t="shared" si="85"/>
        <v>111603398.61</v>
      </c>
      <c r="M243" s="80">
        <f t="shared" si="85"/>
        <v>104344139.61</v>
      </c>
      <c r="N243" s="80">
        <f>N244</f>
        <v>6159259</v>
      </c>
      <c r="O243" s="80">
        <f t="shared" si="85"/>
        <v>0</v>
      </c>
      <c r="P243" s="80">
        <f t="shared" si="85"/>
        <v>0</v>
      </c>
      <c r="Q243" s="80">
        <f t="shared" si="85"/>
        <v>105444139.61</v>
      </c>
      <c r="R243" s="201">
        <f t="shared" si="85"/>
        <v>9444693.4699999988</v>
      </c>
      <c r="S243" s="201">
        <f t="shared" si="85"/>
        <v>9395124.8399999999</v>
      </c>
      <c r="T243" s="201">
        <f t="shared" si="85"/>
        <v>0</v>
      </c>
      <c r="U243" s="201">
        <f t="shared" si="85"/>
        <v>0</v>
      </c>
      <c r="V243" s="201">
        <f t="shared" si="85"/>
        <v>0</v>
      </c>
      <c r="W243" s="201">
        <f t="shared" si="85"/>
        <v>9444693.4699999988</v>
      </c>
      <c r="X243" s="137">
        <f t="shared" si="80"/>
        <v>8.4627292606066984</v>
      </c>
      <c r="Y243" s="201">
        <f t="shared" si="74"/>
        <v>80946870.74000001</v>
      </c>
      <c r="Z243" s="231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  <c r="FC243" s="29"/>
      <c r="FD243" s="29"/>
      <c r="FE243" s="29"/>
      <c r="FF243" s="29"/>
      <c r="FG243" s="29"/>
      <c r="FH243" s="29"/>
      <c r="FI243" s="29"/>
      <c r="FJ243" s="29"/>
      <c r="FK243" s="29"/>
      <c r="FL243" s="29"/>
      <c r="FM243" s="29"/>
      <c r="FN243" s="29"/>
      <c r="FO243" s="29"/>
      <c r="FP243" s="29"/>
      <c r="FQ243" s="29"/>
      <c r="FR243" s="29"/>
      <c r="FS243" s="29"/>
      <c r="FT243" s="29"/>
      <c r="FU243" s="29"/>
      <c r="FV243" s="29"/>
      <c r="FW243" s="29"/>
      <c r="FX243" s="29"/>
      <c r="FY243" s="29"/>
      <c r="FZ243" s="29"/>
      <c r="GA243" s="29"/>
      <c r="GB243" s="29"/>
      <c r="GC243" s="29"/>
      <c r="GD243" s="29"/>
      <c r="GE243" s="29"/>
      <c r="GF243" s="29"/>
      <c r="GG243" s="29"/>
      <c r="GH243" s="29"/>
      <c r="GI243" s="29"/>
      <c r="GJ243" s="29"/>
      <c r="GK243" s="29"/>
      <c r="GL243" s="29"/>
      <c r="GM243" s="29"/>
      <c r="GN243" s="29"/>
      <c r="GO243" s="29"/>
      <c r="GP243" s="29"/>
      <c r="GQ243" s="29"/>
      <c r="GR243" s="29"/>
      <c r="GS243" s="29"/>
      <c r="GT243" s="29"/>
      <c r="GU243" s="29"/>
      <c r="GV243" s="29"/>
      <c r="GW243" s="29"/>
      <c r="GX243" s="29"/>
      <c r="GY243" s="29"/>
      <c r="GZ243" s="29"/>
      <c r="HA243" s="29"/>
      <c r="HB243" s="29"/>
      <c r="HC243" s="29"/>
      <c r="HD243" s="29"/>
      <c r="HE243" s="29"/>
      <c r="HF243" s="29"/>
      <c r="HG243" s="29"/>
      <c r="HH243" s="29"/>
      <c r="HI243" s="29"/>
      <c r="HJ243" s="29"/>
      <c r="HK243" s="29"/>
      <c r="HL243" s="29"/>
      <c r="HM243" s="29"/>
      <c r="HN243" s="29"/>
      <c r="HO243" s="29"/>
      <c r="HP243" s="29"/>
      <c r="HQ243" s="29"/>
      <c r="HR243" s="29"/>
      <c r="HS243" s="29"/>
      <c r="HT243" s="29"/>
      <c r="HU243" s="29"/>
      <c r="HV243" s="29"/>
      <c r="HW243" s="29"/>
      <c r="HX243" s="29"/>
      <c r="HY243" s="29"/>
      <c r="HZ243" s="29"/>
      <c r="IA243" s="29"/>
      <c r="IB243" s="29"/>
      <c r="IC243" s="29"/>
      <c r="ID243" s="29"/>
      <c r="IE243" s="29"/>
      <c r="IF243" s="29"/>
      <c r="IG243" s="29"/>
      <c r="IH243" s="29"/>
      <c r="II243" s="29"/>
      <c r="IJ243" s="29"/>
      <c r="IK243" s="29"/>
      <c r="IL243" s="29"/>
      <c r="IM243" s="29"/>
      <c r="IN243" s="29"/>
      <c r="IO243" s="29"/>
      <c r="IP243" s="29"/>
      <c r="IQ243" s="29"/>
      <c r="IR243" s="29"/>
      <c r="IS243" s="29"/>
      <c r="IT243" s="29"/>
      <c r="IU243" s="29"/>
      <c r="IV243" s="29"/>
      <c r="IW243" s="29"/>
      <c r="IX243" s="29"/>
      <c r="IY243" s="29"/>
      <c r="IZ243" s="29"/>
      <c r="JA243" s="29"/>
      <c r="JB243" s="29"/>
      <c r="JC243" s="29"/>
      <c r="JD243" s="29"/>
      <c r="JE243" s="29"/>
      <c r="JF243" s="29"/>
      <c r="JG243" s="29"/>
      <c r="JH243" s="29"/>
      <c r="JI243" s="29"/>
      <c r="JJ243" s="29"/>
      <c r="JK243" s="29"/>
      <c r="JL243" s="29"/>
      <c r="JM243" s="29"/>
      <c r="JN243" s="29"/>
      <c r="JO243" s="29"/>
      <c r="JP243" s="29"/>
      <c r="JQ243" s="29"/>
      <c r="JR243" s="29"/>
      <c r="JS243" s="29"/>
      <c r="JT243" s="29"/>
      <c r="JU243" s="29"/>
      <c r="JV243" s="29"/>
      <c r="JW243" s="29"/>
      <c r="JX243" s="29"/>
      <c r="JY243" s="29"/>
      <c r="JZ243" s="29"/>
      <c r="KA243" s="29"/>
      <c r="KB243" s="29"/>
      <c r="KC243" s="29"/>
      <c r="KD243" s="29"/>
      <c r="KE243" s="29"/>
      <c r="KF243" s="29"/>
      <c r="KG243" s="29"/>
      <c r="KH243" s="29"/>
      <c r="KI243" s="29"/>
      <c r="KJ243" s="29"/>
      <c r="KK243" s="29"/>
      <c r="KL243" s="29"/>
      <c r="KM243" s="29"/>
      <c r="KN243" s="29"/>
      <c r="KO243" s="29"/>
      <c r="KP243" s="29"/>
      <c r="KQ243" s="29"/>
      <c r="KR243" s="29"/>
      <c r="KS243" s="29"/>
      <c r="KT243" s="29"/>
      <c r="KU243" s="29"/>
      <c r="KV243" s="29"/>
      <c r="KW243" s="29"/>
      <c r="KX243" s="29"/>
      <c r="KY243" s="29"/>
      <c r="KZ243" s="29"/>
      <c r="LA243" s="29"/>
      <c r="LB243" s="29"/>
      <c r="LC243" s="29"/>
      <c r="LD243" s="29"/>
      <c r="LE243" s="29"/>
      <c r="LF243" s="29"/>
      <c r="LG243" s="29"/>
      <c r="LH243" s="29"/>
      <c r="LI243" s="29"/>
      <c r="LJ243" s="29"/>
      <c r="LK243" s="29"/>
      <c r="LL243" s="29"/>
      <c r="LM243" s="29"/>
      <c r="LN243" s="29"/>
      <c r="LO243" s="29"/>
      <c r="LP243" s="29"/>
      <c r="LQ243" s="29"/>
      <c r="LR243" s="29"/>
      <c r="LS243" s="29"/>
      <c r="LT243" s="29"/>
      <c r="LU243" s="29"/>
      <c r="LV243" s="29"/>
      <c r="LW243" s="29"/>
      <c r="LX243" s="29"/>
      <c r="LY243" s="29"/>
      <c r="LZ243" s="29"/>
      <c r="MA243" s="29"/>
      <c r="MB243" s="29"/>
      <c r="MC243" s="29"/>
      <c r="MD243" s="29"/>
      <c r="ME243" s="29"/>
      <c r="MF243" s="29"/>
      <c r="MG243" s="29"/>
      <c r="MH243" s="29"/>
      <c r="MI243" s="29"/>
      <c r="MJ243" s="29"/>
      <c r="MK243" s="29"/>
      <c r="ML243" s="29"/>
      <c r="MM243" s="29"/>
      <c r="MN243" s="29"/>
      <c r="MO243" s="29"/>
      <c r="MP243" s="29"/>
      <c r="MQ243" s="29"/>
      <c r="MR243" s="29"/>
      <c r="MS243" s="29"/>
      <c r="MT243" s="29"/>
      <c r="MU243" s="29"/>
      <c r="MV243" s="29"/>
      <c r="MW243" s="29"/>
      <c r="MX243" s="29"/>
      <c r="MY243" s="29"/>
      <c r="MZ243" s="29"/>
      <c r="NA243" s="29"/>
      <c r="NB243" s="29"/>
      <c r="NC243" s="29"/>
      <c r="ND243" s="29"/>
      <c r="NE243" s="29"/>
      <c r="NF243" s="29"/>
      <c r="NG243" s="29"/>
      <c r="NH243" s="29"/>
      <c r="NI243" s="29"/>
      <c r="NJ243" s="29"/>
      <c r="NK243" s="29"/>
      <c r="NL243" s="29"/>
      <c r="NM243" s="29"/>
      <c r="NN243" s="29"/>
      <c r="NO243" s="29"/>
      <c r="NP243" s="29"/>
      <c r="NQ243" s="29"/>
      <c r="NR243" s="29"/>
      <c r="NS243" s="29"/>
      <c r="NT243" s="29"/>
      <c r="NU243" s="29"/>
      <c r="NV243" s="29"/>
      <c r="NW243" s="29"/>
      <c r="NX243" s="29"/>
      <c r="NY243" s="29"/>
      <c r="NZ243" s="29"/>
      <c r="OA243" s="29"/>
      <c r="OB243" s="29"/>
      <c r="OC243" s="29"/>
      <c r="OD243" s="29"/>
      <c r="OE243" s="29"/>
      <c r="OF243" s="29"/>
      <c r="OG243" s="29"/>
      <c r="OH243" s="29"/>
      <c r="OI243" s="29"/>
      <c r="OJ243" s="29"/>
      <c r="OK243" s="29"/>
      <c r="OL243" s="29"/>
      <c r="OM243" s="29"/>
      <c r="ON243" s="29"/>
      <c r="OO243" s="29"/>
      <c r="OP243" s="29"/>
      <c r="OQ243" s="29"/>
      <c r="OR243" s="29"/>
      <c r="OS243" s="29"/>
      <c r="OT243" s="29"/>
      <c r="OU243" s="29"/>
      <c r="OV243" s="29"/>
      <c r="OW243" s="29"/>
      <c r="OX243" s="29"/>
      <c r="OY243" s="29"/>
      <c r="OZ243" s="29"/>
      <c r="PA243" s="29"/>
      <c r="PB243" s="29"/>
      <c r="PC243" s="29"/>
      <c r="PD243" s="29"/>
      <c r="PE243" s="29"/>
      <c r="PF243" s="29"/>
      <c r="PG243" s="29"/>
      <c r="PH243" s="29"/>
      <c r="PI243" s="29"/>
      <c r="PJ243" s="29"/>
      <c r="PK243" s="29"/>
      <c r="PL243" s="29"/>
      <c r="PM243" s="29"/>
      <c r="PN243" s="29"/>
      <c r="PO243" s="29"/>
      <c r="PP243" s="29"/>
      <c r="PQ243" s="29"/>
      <c r="PR243" s="29"/>
      <c r="PS243" s="29"/>
      <c r="PT243" s="29"/>
      <c r="PU243" s="29"/>
      <c r="PV243" s="29"/>
      <c r="PW243" s="29"/>
      <c r="PX243" s="29"/>
      <c r="PY243" s="29"/>
      <c r="PZ243" s="29"/>
      <c r="QA243" s="29"/>
      <c r="QB243" s="29"/>
      <c r="QC243" s="29"/>
      <c r="QD243" s="29"/>
      <c r="QE243" s="29"/>
      <c r="QF243" s="29"/>
      <c r="QG243" s="29"/>
      <c r="QH243" s="29"/>
      <c r="QI243" s="29"/>
      <c r="QJ243" s="29"/>
      <c r="QK243" s="29"/>
      <c r="QL243" s="29"/>
      <c r="QM243" s="29"/>
      <c r="QN243" s="29"/>
      <c r="QO243" s="29"/>
      <c r="QP243" s="29"/>
      <c r="QQ243" s="29"/>
      <c r="QR243" s="29"/>
      <c r="QS243" s="29"/>
      <c r="QT243" s="29"/>
      <c r="QU243" s="29"/>
      <c r="QV243" s="29"/>
      <c r="QW243" s="29"/>
      <c r="QX243" s="29"/>
      <c r="QY243" s="29"/>
      <c r="QZ243" s="29"/>
      <c r="RA243" s="29"/>
      <c r="RB243" s="29"/>
      <c r="RC243" s="29"/>
      <c r="RD243" s="29"/>
      <c r="RE243" s="29"/>
      <c r="RF243" s="29"/>
      <c r="RG243" s="29"/>
      <c r="RH243" s="29"/>
      <c r="RI243" s="29"/>
      <c r="RJ243" s="29"/>
      <c r="RK243" s="29"/>
      <c r="RL243" s="29"/>
      <c r="RM243" s="29"/>
      <c r="RN243" s="29"/>
      <c r="RO243" s="29"/>
      <c r="RP243" s="29"/>
      <c r="RQ243" s="29"/>
      <c r="RR243" s="29"/>
      <c r="RS243" s="29"/>
      <c r="RT243" s="29"/>
      <c r="RU243" s="29"/>
      <c r="RV243" s="29"/>
      <c r="RW243" s="29"/>
      <c r="RX243" s="29"/>
      <c r="RY243" s="29"/>
      <c r="RZ243" s="29"/>
      <c r="SA243" s="29"/>
      <c r="SB243" s="29"/>
      <c r="SC243" s="29"/>
      <c r="SD243" s="29"/>
      <c r="SE243" s="29"/>
      <c r="SF243" s="29"/>
      <c r="SG243" s="29"/>
      <c r="SH243" s="29"/>
      <c r="SI243" s="29"/>
      <c r="SJ243" s="29"/>
      <c r="SK243" s="29"/>
      <c r="SL243" s="29"/>
      <c r="SM243" s="29"/>
      <c r="SN243" s="29"/>
    </row>
    <row r="244" spans="1:508" s="31" customFormat="1" ht="31.5" x14ac:dyDescent="0.25">
      <c r="A244" s="81" t="s">
        <v>194</v>
      </c>
      <c r="B244" s="81"/>
      <c r="C244" s="81"/>
      <c r="D244" s="121" t="s">
        <v>393</v>
      </c>
      <c r="E244" s="202">
        <f>E252+E253+E254+E255+E256+E258+E259+E260+E261+E263+E268+E269+E270+E272+E271+E274+E276+E281+E283+E284+E285+E287+E291+E295+E297+E273+E278+E290+E288+E265+E262+E296+E294+E257+E292+E293+E298+E289+E267</f>
        <v>395432293</v>
      </c>
      <c r="F244" s="82">
        <f t="shared" ref="F244:G244" si="86">F252+F253+F254+F255+F256+F258+F259+F260+F261+F263+F268+F269+F270+F272+F271+F274+F276+F281+F283+F284+F285+F287+F291+F295+F297+F273+F278+F290+F288+F265+F262+F296+F294+F257+F292+F293+F298+F289+F267</f>
        <v>11968900</v>
      </c>
      <c r="G244" s="82">
        <f t="shared" si="86"/>
        <v>40852900</v>
      </c>
      <c r="H244" s="202">
        <f>H252+H253+H254+H255+H256+H258+H259+H260+H261+H263+H268+H269+H270+H272+H271+H274+H276+H281+H283+H284+H285+H287+H291+H295+H297+H273+H278+H290+H288+H265+H262+H296+H294+H257+H292+H293+H298</f>
        <v>71502177.270000011</v>
      </c>
      <c r="I244" s="202">
        <f>I252+I253+I254+I255+I256+I258+I259+I260+I261+I263+I268+I269+I270+I272+I271+I274+I276+I281+I283+I284+I285+I287+I291+I295+I297+I273+I278+I290+I288+I265+I262+I296+I294+I257+I292+I293+I298</f>
        <v>2860520.38</v>
      </c>
      <c r="J244" s="202">
        <f>J252+J253+J254+J255+J256+J258+J259+J260+J261+J263+J268+J269+J270+J272+J271+J274+J276+J281+J283+J284+J285+J287+J291+J295+J297+J273+J278+J290+J288+J265+J262+J296+J294+J257+J292+J293+J298</f>
        <v>224913.51</v>
      </c>
      <c r="K244" s="187">
        <f t="shared" si="72"/>
        <v>18.082027830235912</v>
      </c>
      <c r="L244" s="202">
        <f>L252+L253+L254+L255+L256+L258+L259+L260+L261+L263+L268+L269+L270+L272+L271+L274+L276+L281+L283+L284+L285+L287+L291+L295+L297+L273+L278+L290+L288+L265+L262+L296+L294+L257+L292+L293+L298+L267</f>
        <v>111603398.61</v>
      </c>
      <c r="M244" s="82">
        <f t="shared" ref="M244:Q244" si="87">M252+M253+M254+M255+M256+M258+M259+M260+M261+M263+M268+M269+M270+M272+M271+M274+M276+M281+M283+M284+M285+M287+M291+M295+M297+M273+M278+M290+M288+M265+M262+M296+M294+M257+M292+M293+M298+M267</f>
        <v>104344139.61</v>
      </c>
      <c r="N244" s="82">
        <f t="shared" si="87"/>
        <v>6159259</v>
      </c>
      <c r="O244" s="82">
        <f t="shared" si="87"/>
        <v>0</v>
      </c>
      <c r="P244" s="82">
        <f t="shared" si="87"/>
        <v>0</v>
      </c>
      <c r="Q244" s="82">
        <f t="shared" si="87"/>
        <v>105444139.61</v>
      </c>
      <c r="R244" s="202">
        <f t="shared" ref="R244:W244" si="88">R252+R253+R254+R255+R256+R258+R259+R260+R261+R263+R268+R269+R270+R272+R271+R274+R276+R281+R283+R284+R285+R287+R291+R295+R297+R273+R278+R290+R288+R265+R262+R296+R294+R257+R292+R293+R298</f>
        <v>9444693.4699999988</v>
      </c>
      <c r="S244" s="202">
        <f t="shared" si="88"/>
        <v>9395124.8399999999</v>
      </c>
      <c r="T244" s="202">
        <f t="shared" si="88"/>
        <v>0</v>
      </c>
      <c r="U244" s="202">
        <f t="shared" si="88"/>
        <v>0</v>
      </c>
      <c r="V244" s="202">
        <f t="shared" si="88"/>
        <v>0</v>
      </c>
      <c r="W244" s="202">
        <f t="shared" si="88"/>
        <v>9444693.4699999988</v>
      </c>
      <c r="X244" s="158">
        <f t="shared" si="80"/>
        <v>8.4627292606066984</v>
      </c>
      <c r="Y244" s="202">
        <f t="shared" si="74"/>
        <v>80946870.74000001</v>
      </c>
      <c r="Z244" s="231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  <c r="IV244" s="30"/>
      <c r="IW244" s="30"/>
      <c r="IX244" s="30"/>
      <c r="IY244" s="30"/>
      <c r="IZ244" s="30"/>
      <c r="JA244" s="30"/>
      <c r="JB244" s="30"/>
      <c r="JC244" s="30"/>
      <c r="JD244" s="30"/>
      <c r="JE244" s="30"/>
      <c r="JF244" s="30"/>
      <c r="JG244" s="30"/>
      <c r="JH244" s="30"/>
      <c r="JI244" s="30"/>
      <c r="JJ244" s="30"/>
      <c r="JK244" s="30"/>
      <c r="JL244" s="30"/>
      <c r="JM244" s="30"/>
      <c r="JN244" s="30"/>
      <c r="JO244" s="30"/>
      <c r="JP244" s="30"/>
      <c r="JQ244" s="30"/>
      <c r="JR244" s="30"/>
      <c r="JS244" s="30"/>
      <c r="JT244" s="30"/>
      <c r="JU244" s="30"/>
      <c r="JV244" s="30"/>
      <c r="JW244" s="30"/>
      <c r="JX244" s="30"/>
      <c r="JY244" s="30"/>
      <c r="JZ244" s="30"/>
      <c r="KA244" s="30"/>
      <c r="KB244" s="30"/>
      <c r="KC244" s="30"/>
      <c r="KD244" s="30"/>
      <c r="KE244" s="30"/>
      <c r="KF244" s="30"/>
      <c r="KG244" s="30"/>
      <c r="KH244" s="30"/>
      <c r="KI244" s="30"/>
      <c r="KJ244" s="30"/>
      <c r="KK244" s="30"/>
      <c r="KL244" s="30"/>
      <c r="KM244" s="30"/>
      <c r="KN244" s="30"/>
      <c r="KO244" s="30"/>
      <c r="KP244" s="30"/>
      <c r="KQ244" s="30"/>
      <c r="KR244" s="30"/>
      <c r="KS244" s="30"/>
      <c r="KT244" s="30"/>
      <c r="KU244" s="30"/>
      <c r="KV244" s="30"/>
      <c r="KW244" s="30"/>
      <c r="KX244" s="30"/>
      <c r="KY244" s="30"/>
      <c r="KZ244" s="30"/>
      <c r="LA244" s="30"/>
      <c r="LB244" s="30"/>
      <c r="LC244" s="30"/>
      <c r="LD244" s="30"/>
      <c r="LE244" s="30"/>
      <c r="LF244" s="30"/>
      <c r="LG244" s="30"/>
      <c r="LH244" s="30"/>
      <c r="LI244" s="30"/>
      <c r="LJ244" s="30"/>
      <c r="LK244" s="30"/>
      <c r="LL244" s="30"/>
      <c r="LM244" s="30"/>
      <c r="LN244" s="30"/>
      <c r="LO244" s="30"/>
      <c r="LP244" s="30"/>
      <c r="LQ244" s="30"/>
      <c r="LR244" s="30"/>
      <c r="LS244" s="30"/>
      <c r="LT244" s="30"/>
      <c r="LU244" s="30"/>
      <c r="LV244" s="30"/>
      <c r="LW244" s="30"/>
      <c r="LX244" s="30"/>
      <c r="LY244" s="30"/>
      <c r="LZ244" s="30"/>
      <c r="MA244" s="30"/>
      <c r="MB244" s="30"/>
      <c r="MC244" s="30"/>
      <c r="MD244" s="30"/>
      <c r="ME244" s="30"/>
      <c r="MF244" s="30"/>
      <c r="MG244" s="30"/>
      <c r="MH244" s="30"/>
      <c r="MI244" s="30"/>
      <c r="MJ244" s="30"/>
      <c r="MK244" s="30"/>
      <c r="ML244" s="30"/>
      <c r="MM244" s="30"/>
      <c r="MN244" s="30"/>
      <c r="MO244" s="30"/>
      <c r="MP244" s="30"/>
      <c r="MQ244" s="30"/>
      <c r="MR244" s="30"/>
      <c r="MS244" s="30"/>
      <c r="MT244" s="30"/>
      <c r="MU244" s="30"/>
      <c r="MV244" s="30"/>
      <c r="MW244" s="30"/>
      <c r="MX244" s="30"/>
      <c r="MY244" s="30"/>
      <c r="MZ244" s="30"/>
      <c r="NA244" s="30"/>
      <c r="NB244" s="30"/>
      <c r="NC244" s="30"/>
      <c r="ND244" s="30"/>
      <c r="NE244" s="30"/>
      <c r="NF244" s="30"/>
      <c r="NG244" s="30"/>
      <c r="NH244" s="30"/>
      <c r="NI244" s="30"/>
      <c r="NJ244" s="30"/>
      <c r="NK244" s="30"/>
      <c r="NL244" s="30"/>
      <c r="NM244" s="30"/>
      <c r="NN244" s="30"/>
      <c r="NO244" s="30"/>
      <c r="NP244" s="30"/>
      <c r="NQ244" s="30"/>
      <c r="NR244" s="30"/>
      <c r="NS244" s="30"/>
      <c r="NT244" s="30"/>
      <c r="NU244" s="30"/>
      <c r="NV244" s="30"/>
      <c r="NW244" s="30"/>
      <c r="NX244" s="30"/>
      <c r="NY244" s="30"/>
      <c r="NZ244" s="30"/>
      <c r="OA244" s="30"/>
      <c r="OB244" s="30"/>
      <c r="OC244" s="30"/>
      <c r="OD244" s="30"/>
      <c r="OE244" s="30"/>
      <c r="OF244" s="30"/>
      <c r="OG244" s="30"/>
      <c r="OH244" s="30"/>
      <c r="OI244" s="30"/>
      <c r="OJ244" s="30"/>
      <c r="OK244" s="30"/>
      <c r="OL244" s="30"/>
      <c r="OM244" s="30"/>
      <c r="ON244" s="30"/>
      <c r="OO244" s="30"/>
      <c r="OP244" s="30"/>
      <c r="OQ244" s="30"/>
      <c r="OR244" s="30"/>
      <c r="OS244" s="30"/>
      <c r="OT244" s="30"/>
      <c r="OU244" s="30"/>
      <c r="OV244" s="30"/>
      <c r="OW244" s="30"/>
      <c r="OX244" s="30"/>
      <c r="OY244" s="30"/>
      <c r="OZ244" s="30"/>
      <c r="PA244" s="30"/>
      <c r="PB244" s="30"/>
      <c r="PC244" s="30"/>
      <c r="PD244" s="30"/>
      <c r="PE244" s="30"/>
      <c r="PF244" s="30"/>
      <c r="PG244" s="30"/>
      <c r="PH244" s="30"/>
      <c r="PI244" s="30"/>
      <c r="PJ244" s="30"/>
      <c r="PK244" s="30"/>
      <c r="PL244" s="30"/>
      <c r="PM244" s="30"/>
      <c r="PN244" s="30"/>
      <c r="PO244" s="30"/>
      <c r="PP244" s="30"/>
      <c r="PQ244" s="30"/>
      <c r="PR244" s="30"/>
      <c r="PS244" s="30"/>
      <c r="PT244" s="30"/>
      <c r="PU244" s="30"/>
      <c r="PV244" s="30"/>
      <c r="PW244" s="30"/>
      <c r="PX244" s="30"/>
      <c r="PY244" s="30"/>
      <c r="PZ244" s="30"/>
      <c r="QA244" s="30"/>
      <c r="QB244" s="30"/>
      <c r="QC244" s="30"/>
      <c r="QD244" s="30"/>
      <c r="QE244" s="30"/>
      <c r="QF244" s="30"/>
      <c r="QG244" s="30"/>
      <c r="QH244" s="30"/>
      <c r="QI244" s="30"/>
      <c r="QJ244" s="30"/>
      <c r="QK244" s="30"/>
      <c r="QL244" s="30"/>
      <c r="QM244" s="30"/>
      <c r="QN244" s="30"/>
      <c r="QO244" s="30"/>
      <c r="QP244" s="30"/>
      <c r="QQ244" s="30"/>
      <c r="QR244" s="30"/>
      <c r="QS244" s="30"/>
      <c r="QT244" s="30"/>
      <c r="QU244" s="30"/>
      <c r="QV244" s="30"/>
      <c r="QW244" s="30"/>
      <c r="QX244" s="30"/>
      <c r="QY244" s="30"/>
      <c r="QZ244" s="30"/>
      <c r="RA244" s="30"/>
      <c r="RB244" s="30"/>
      <c r="RC244" s="30"/>
      <c r="RD244" s="30"/>
      <c r="RE244" s="30"/>
      <c r="RF244" s="30"/>
      <c r="RG244" s="30"/>
      <c r="RH244" s="30"/>
      <c r="RI244" s="30"/>
      <c r="RJ244" s="30"/>
      <c r="RK244" s="30"/>
      <c r="RL244" s="30"/>
      <c r="RM244" s="30"/>
      <c r="RN244" s="30"/>
      <c r="RO244" s="30"/>
      <c r="RP244" s="30"/>
      <c r="RQ244" s="30"/>
      <c r="RR244" s="30"/>
      <c r="RS244" s="30"/>
      <c r="RT244" s="30"/>
      <c r="RU244" s="30"/>
      <c r="RV244" s="30"/>
      <c r="RW244" s="30"/>
      <c r="RX244" s="30"/>
      <c r="RY244" s="30"/>
      <c r="RZ244" s="30"/>
      <c r="SA244" s="30"/>
      <c r="SB244" s="30"/>
      <c r="SC244" s="30"/>
      <c r="SD244" s="30"/>
      <c r="SE244" s="30"/>
      <c r="SF244" s="30"/>
      <c r="SG244" s="30"/>
      <c r="SH244" s="30"/>
      <c r="SI244" s="30"/>
      <c r="SJ244" s="30"/>
      <c r="SK244" s="30"/>
      <c r="SL244" s="30"/>
      <c r="SM244" s="30"/>
      <c r="SN244" s="30"/>
    </row>
    <row r="245" spans="1:508" s="31" customFormat="1" ht="35.25" hidden="1" customHeight="1" x14ac:dyDescent="0.25">
      <c r="A245" s="81"/>
      <c r="B245" s="81"/>
      <c r="C245" s="81"/>
      <c r="D245" s="121" t="s">
        <v>394</v>
      </c>
      <c r="E245" s="202">
        <f>E279</f>
        <v>0</v>
      </c>
      <c r="F245" s="82">
        <f t="shared" ref="F245:R245" si="89">F279</f>
        <v>0</v>
      </c>
      <c r="G245" s="82">
        <f t="shared" si="89"/>
        <v>0</v>
      </c>
      <c r="H245" s="202">
        <f t="shared" si="89"/>
        <v>0</v>
      </c>
      <c r="I245" s="202">
        <f t="shared" si="89"/>
        <v>0</v>
      </c>
      <c r="J245" s="202">
        <f t="shared" si="89"/>
        <v>0</v>
      </c>
      <c r="K245" s="186" t="e">
        <f t="shared" si="72"/>
        <v>#DIV/0!</v>
      </c>
      <c r="L245" s="202">
        <f t="shared" si="89"/>
        <v>0</v>
      </c>
      <c r="M245" s="82">
        <f t="shared" si="89"/>
        <v>0</v>
      </c>
      <c r="N245" s="82">
        <f t="shared" si="89"/>
        <v>0</v>
      </c>
      <c r="O245" s="82">
        <f t="shared" si="89"/>
        <v>0</v>
      </c>
      <c r="P245" s="82">
        <f t="shared" si="89"/>
        <v>0</v>
      </c>
      <c r="Q245" s="82">
        <f t="shared" si="89"/>
        <v>0</v>
      </c>
      <c r="R245" s="202">
        <f t="shared" si="89"/>
        <v>0</v>
      </c>
      <c r="S245" s="202"/>
      <c r="T245" s="202"/>
      <c r="U245" s="202"/>
      <c r="V245" s="202"/>
      <c r="W245" s="202"/>
      <c r="X245" s="158" t="e">
        <f t="shared" si="80"/>
        <v>#DIV/0!</v>
      </c>
      <c r="Y245" s="202">
        <f t="shared" si="74"/>
        <v>0</v>
      </c>
      <c r="Z245" s="231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  <c r="IU245" s="30"/>
      <c r="IV245" s="30"/>
      <c r="IW245" s="30"/>
      <c r="IX245" s="30"/>
      <c r="IY245" s="30"/>
      <c r="IZ245" s="30"/>
      <c r="JA245" s="30"/>
      <c r="JB245" s="30"/>
      <c r="JC245" s="30"/>
      <c r="JD245" s="30"/>
      <c r="JE245" s="30"/>
      <c r="JF245" s="30"/>
      <c r="JG245" s="30"/>
      <c r="JH245" s="30"/>
      <c r="JI245" s="30"/>
      <c r="JJ245" s="30"/>
      <c r="JK245" s="30"/>
      <c r="JL245" s="30"/>
      <c r="JM245" s="30"/>
      <c r="JN245" s="30"/>
      <c r="JO245" s="30"/>
      <c r="JP245" s="30"/>
      <c r="JQ245" s="30"/>
      <c r="JR245" s="30"/>
      <c r="JS245" s="30"/>
      <c r="JT245" s="30"/>
      <c r="JU245" s="30"/>
      <c r="JV245" s="30"/>
      <c r="JW245" s="30"/>
      <c r="JX245" s="30"/>
      <c r="JY245" s="30"/>
      <c r="JZ245" s="30"/>
      <c r="KA245" s="30"/>
      <c r="KB245" s="30"/>
      <c r="KC245" s="30"/>
      <c r="KD245" s="30"/>
      <c r="KE245" s="30"/>
      <c r="KF245" s="30"/>
      <c r="KG245" s="30"/>
      <c r="KH245" s="30"/>
      <c r="KI245" s="30"/>
      <c r="KJ245" s="30"/>
      <c r="KK245" s="30"/>
      <c r="KL245" s="30"/>
      <c r="KM245" s="30"/>
      <c r="KN245" s="30"/>
      <c r="KO245" s="30"/>
      <c r="KP245" s="30"/>
      <c r="KQ245" s="30"/>
      <c r="KR245" s="30"/>
      <c r="KS245" s="30"/>
      <c r="KT245" s="30"/>
      <c r="KU245" s="30"/>
      <c r="KV245" s="30"/>
      <c r="KW245" s="30"/>
      <c r="KX245" s="30"/>
      <c r="KY245" s="30"/>
      <c r="KZ245" s="30"/>
      <c r="LA245" s="30"/>
      <c r="LB245" s="30"/>
      <c r="LC245" s="30"/>
      <c r="LD245" s="30"/>
      <c r="LE245" s="30"/>
      <c r="LF245" s="30"/>
      <c r="LG245" s="30"/>
      <c r="LH245" s="30"/>
      <c r="LI245" s="30"/>
      <c r="LJ245" s="30"/>
      <c r="LK245" s="30"/>
      <c r="LL245" s="30"/>
      <c r="LM245" s="30"/>
      <c r="LN245" s="30"/>
      <c r="LO245" s="30"/>
      <c r="LP245" s="30"/>
      <c r="LQ245" s="30"/>
      <c r="LR245" s="30"/>
      <c r="LS245" s="30"/>
      <c r="LT245" s="30"/>
      <c r="LU245" s="30"/>
      <c r="LV245" s="30"/>
      <c r="LW245" s="30"/>
      <c r="LX245" s="30"/>
      <c r="LY245" s="30"/>
      <c r="LZ245" s="30"/>
      <c r="MA245" s="30"/>
      <c r="MB245" s="30"/>
      <c r="MC245" s="30"/>
      <c r="MD245" s="30"/>
      <c r="ME245" s="30"/>
      <c r="MF245" s="30"/>
      <c r="MG245" s="30"/>
      <c r="MH245" s="30"/>
      <c r="MI245" s="30"/>
      <c r="MJ245" s="30"/>
      <c r="MK245" s="30"/>
      <c r="ML245" s="30"/>
      <c r="MM245" s="30"/>
      <c r="MN245" s="30"/>
      <c r="MO245" s="30"/>
      <c r="MP245" s="30"/>
      <c r="MQ245" s="30"/>
      <c r="MR245" s="30"/>
      <c r="MS245" s="30"/>
      <c r="MT245" s="30"/>
      <c r="MU245" s="30"/>
      <c r="MV245" s="30"/>
      <c r="MW245" s="30"/>
      <c r="MX245" s="30"/>
      <c r="MY245" s="30"/>
      <c r="MZ245" s="30"/>
      <c r="NA245" s="30"/>
      <c r="NB245" s="30"/>
      <c r="NC245" s="30"/>
      <c r="ND245" s="30"/>
      <c r="NE245" s="30"/>
      <c r="NF245" s="30"/>
      <c r="NG245" s="30"/>
      <c r="NH245" s="30"/>
      <c r="NI245" s="30"/>
      <c r="NJ245" s="30"/>
      <c r="NK245" s="30"/>
      <c r="NL245" s="30"/>
      <c r="NM245" s="30"/>
      <c r="NN245" s="30"/>
      <c r="NO245" s="30"/>
      <c r="NP245" s="30"/>
      <c r="NQ245" s="30"/>
      <c r="NR245" s="30"/>
      <c r="NS245" s="30"/>
      <c r="NT245" s="30"/>
      <c r="NU245" s="30"/>
      <c r="NV245" s="30"/>
      <c r="NW245" s="30"/>
      <c r="NX245" s="30"/>
      <c r="NY245" s="30"/>
      <c r="NZ245" s="30"/>
      <c r="OA245" s="30"/>
      <c r="OB245" s="30"/>
      <c r="OC245" s="30"/>
      <c r="OD245" s="30"/>
      <c r="OE245" s="30"/>
      <c r="OF245" s="30"/>
      <c r="OG245" s="30"/>
      <c r="OH245" s="30"/>
      <c r="OI245" s="30"/>
      <c r="OJ245" s="30"/>
      <c r="OK245" s="30"/>
      <c r="OL245" s="30"/>
      <c r="OM245" s="30"/>
      <c r="ON245" s="30"/>
      <c r="OO245" s="30"/>
      <c r="OP245" s="30"/>
      <c r="OQ245" s="30"/>
      <c r="OR245" s="30"/>
      <c r="OS245" s="30"/>
      <c r="OT245" s="30"/>
      <c r="OU245" s="30"/>
      <c r="OV245" s="30"/>
      <c r="OW245" s="30"/>
      <c r="OX245" s="30"/>
      <c r="OY245" s="30"/>
      <c r="OZ245" s="30"/>
      <c r="PA245" s="30"/>
      <c r="PB245" s="30"/>
      <c r="PC245" s="30"/>
      <c r="PD245" s="30"/>
      <c r="PE245" s="30"/>
      <c r="PF245" s="30"/>
      <c r="PG245" s="30"/>
      <c r="PH245" s="30"/>
      <c r="PI245" s="30"/>
      <c r="PJ245" s="30"/>
      <c r="PK245" s="30"/>
      <c r="PL245" s="30"/>
      <c r="PM245" s="30"/>
      <c r="PN245" s="30"/>
      <c r="PO245" s="30"/>
      <c r="PP245" s="30"/>
      <c r="PQ245" s="30"/>
      <c r="PR245" s="30"/>
      <c r="PS245" s="30"/>
      <c r="PT245" s="30"/>
      <c r="PU245" s="30"/>
      <c r="PV245" s="30"/>
      <c r="PW245" s="30"/>
      <c r="PX245" s="30"/>
      <c r="PY245" s="30"/>
      <c r="PZ245" s="30"/>
      <c r="QA245" s="30"/>
      <c r="QB245" s="30"/>
      <c r="QC245" s="30"/>
      <c r="QD245" s="30"/>
      <c r="QE245" s="30"/>
      <c r="QF245" s="30"/>
      <c r="QG245" s="30"/>
      <c r="QH245" s="30"/>
      <c r="QI245" s="30"/>
      <c r="QJ245" s="30"/>
      <c r="QK245" s="30"/>
      <c r="QL245" s="30"/>
      <c r="QM245" s="30"/>
      <c r="QN245" s="30"/>
      <c r="QO245" s="30"/>
      <c r="QP245" s="30"/>
      <c r="QQ245" s="30"/>
      <c r="QR245" s="30"/>
      <c r="QS245" s="30"/>
      <c r="QT245" s="30"/>
      <c r="QU245" s="30"/>
      <c r="QV245" s="30"/>
      <c r="QW245" s="30"/>
      <c r="QX245" s="30"/>
      <c r="QY245" s="30"/>
      <c r="QZ245" s="30"/>
      <c r="RA245" s="30"/>
      <c r="RB245" s="30"/>
      <c r="RC245" s="30"/>
      <c r="RD245" s="30"/>
      <c r="RE245" s="30"/>
      <c r="RF245" s="30"/>
      <c r="RG245" s="30"/>
      <c r="RH245" s="30"/>
      <c r="RI245" s="30"/>
      <c r="RJ245" s="30"/>
      <c r="RK245" s="30"/>
      <c r="RL245" s="30"/>
      <c r="RM245" s="30"/>
      <c r="RN245" s="30"/>
      <c r="RO245" s="30"/>
      <c r="RP245" s="30"/>
      <c r="RQ245" s="30"/>
      <c r="RR245" s="30"/>
      <c r="RS245" s="30"/>
      <c r="RT245" s="30"/>
      <c r="RU245" s="30"/>
      <c r="RV245" s="30"/>
      <c r="RW245" s="30"/>
      <c r="RX245" s="30"/>
      <c r="RY245" s="30"/>
      <c r="RZ245" s="30"/>
      <c r="SA245" s="30"/>
      <c r="SB245" s="30"/>
      <c r="SC245" s="30"/>
      <c r="SD245" s="30"/>
      <c r="SE245" s="30"/>
      <c r="SF245" s="30"/>
      <c r="SG245" s="30"/>
      <c r="SH245" s="30"/>
      <c r="SI245" s="30"/>
      <c r="SJ245" s="30"/>
      <c r="SK245" s="30"/>
      <c r="SL245" s="30"/>
      <c r="SM245" s="30"/>
      <c r="SN245" s="30"/>
    </row>
    <row r="246" spans="1:508" s="31" customFormat="1" ht="35.25" hidden="1" customHeight="1" x14ac:dyDescent="0.25">
      <c r="A246" s="81"/>
      <c r="B246" s="81"/>
      <c r="C246" s="81"/>
      <c r="D246" s="121" t="s">
        <v>529</v>
      </c>
      <c r="E246" s="202">
        <f>E280</f>
        <v>0</v>
      </c>
      <c r="F246" s="82">
        <f t="shared" ref="F246:R246" si="90">F280</f>
        <v>0</v>
      </c>
      <c r="G246" s="82">
        <f t="shared" si="90"/>
        <v>0</v>
      </c>
      <c r="H246" s="202">
        <f t="shared" si="90"/>
        <v>0</v>
      </c>
      <c r="I246" s="202">
        <f t="shared" si="90"/>
        <v>0</v>
      </c>
      <c r="J246" s="202">
        <f t="shared" si="90"/>
        <v>0</v>
      </c>
      <c r="K246" s="186" t="e">
        <f t="shared" si="72"/>
        <v>#DIV/0!</v>
      </c>
      <c r="L246" s="202">
        <f t="shared" si="90"/>
        <v>0</v>
      </c>
      <c r="M246" s="82">
        <f t="shared" si="90"/>
        <v>0</v>
      </c>
      <c r="N246" s="82">
        <f t="shared" si="90"/>
        <v>0</v>
      </c>
      <c r="O246" s="82">
        <f t="shared" si="90"/>
        <v>0</v>
      </c>
      <c r="P246" s="82">
        <f t="shared" si="90"/>
        <v>0</v>
      </c>
      <c r="Q246" s="82">
        <f t="shared" si="90"/>
        <v>0</v>
      </c>
      <c r="R246" s="202">
        <f t="shared" si="90"/>
        <v>0</v>
      </c>
      <c r="S246" s="202"/>
      <c r="T246" s="202"/>
      <c r="U246" s="202"/>
      <c r="V246" s="202"/>
      <c r="W246" s="202"/>
      <c r="X246" s="158" t="e">
        <f t="shared" si="80"/>
        <v>#DIV/0!</v>
      </c>
      <c r="Y246" s="202">
        <f t="shared" si="74"/>
        <v>0</v>
      </c>
      <c r="Z246" s="231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  <c r="IV246" s="30"/>
      <c r="IW246" s="30"/>
      <c r="IX246" s="30"/>
      <c r="IY246" s="30"/>
      <c r="IZ246" s="30"/>
      <c r="JA246" s="30"/>
      <c r="JB246" s="30"/>
      <c r="JC246" s="30"/>
      <c r="JD246" s="30"/>
      <c r="JE246" s="30"/>
      <c r="JF246" s="30"/>
      <c r="JG246" s="30"/>
      <c r="JH246" s="30"/>
      <c r="JI246" s="30"/>
      <c r="JJ246" s="30"/>
      <c r="JK246" s="30"/>
      <c r="JL246" s="30"/>
      <c r="JM246" s="30"/>
      <c r="JN246" s="30"/>
      <c r="JO246" s="30"/>
      <c r="JP246" s="30"/>
      <c r="JQ246" s="30"/>
      <c r="JR246" s="30"/>
      <c r="JS246" s="30"/>
      <c r="JT246" s="30"/>
      <c r="JU246" s="30"/>
      <c r="JV246" s="30"/>
      <c r="JW246" s="30"/>
      <c r="JX246" s="30"/>
      <c r="JY246" s="30"/>
      <c r="JZ246" s="30"/>
      <c r="KA246" s="30"/>
      <c r="KB246" s="30"/>
      <c r="KC246" s="30"/>
      <c r="KD246" s="30"/>
      <c r="KE246" s="30"/>
      <c r="KF246" s="30"/>
      <c r="KG246" s="30"/>
      <c r="KH246" s="30"/>
      <c r="KI246" s="30"/>
      <c r="KJ246" s="30"/>
      <c r="KK246" s="30"/>
      <c r="KL246" s="30"/>
      <c r="KM246" s="30"/>
      <c r="KN246" s="30"/>
      <c r="KO246" s="30"/>
      <c r="KP246" s="30"/>
      <c r="KQ246" s="30"/>
      <c r="KR246" s="30"/>
      <c r="KS246" s="30"/>
      <c r="KT246" s="30"/>
      <c r="KU246" s="30"/>
      <c r="KV246" s="30"/>
      <c r="KW246" s="30"/>
      <c r="KX246" s="30"/>
      <c r="KY246" s="30"/>
      <c r="KZ246" s="30"/>
      <c r="LA246" s="30"/>
      <c r="LB246" s="30"/>
      <c r="LC246" s="30"/>
      <c r="LD246" s="30"/>
      <c r="LE246" s="30"/>
      <c r="LF246" s="30"/>
      <c r="LG246" s="30"/>
      <c r="LH246" s="30"/>
      <c r="LI246" s="30"/>
      <c r="LJ246" s="30"/>
      <c r="LK246" s="30"/>
      <c r="LL246" s="30"/>
      <c r="LM246" s="30"/>
      <c r="LN246" s="30"/>
      <c r="LO246" s="30"/>
      <c r="LP246" s="30"/>
      <c r="LQ246" s="30"/>
      <c r="LR246" s="30"/>
      <c r="LS246" s="30"/>
      <c r="LT246" s="30"/>
      <c r="LU246" s="30"/>
      <c r="LV246" s="30"/>
      <c r="LW246" s="30"/>
      <c r="LX246" s="30"/>
      <c r="LY246" s="30"/>
      <c r="LZ246" s="30"/>
      <c r="MA246" s="30"/>
      <c r="MB246" s="30"/>
      <c r="MC246" s="30"/>
      <c r="MD246" s="30"/>
      <c r="ME246" s="30"/>
      <c r="MF246" s="30"/>
      <c r="MG246" s="30"/>
      <c r="MH246" s="30"/>
      <c r="MI246" s="30"/>
      <c r="MJ246" s="30"/>
      <c r="MK246" s="30"/>
      <c r="ML246" s="30"/>
      <c r="MM246" s="30"/>
      <c r="MN246" s="30"/>
      <c r="MO246" s="30"/>
      <c r="MP246" s="30"/>
      <c r="MQ246" s="30"/>
      <c r="MR246" s="30"/>
      <c r="MS246" s="30"/>
      <c r="MT246" s="30"/>
      <c r="MU246" s="30"/>
      <c r="MV246" s="30"/>
      <c r="MW246" s="30"/>
      <c r="MX246" s="30"/>
      <c r="MY246" s="30"/>
      <c r="MZ246" s="30"/>
      <c r="NA246" s="30"/>
      <c r="NB246" s="30"/>
      <c r="NC246" s="30"/>
      <c r="ND246" s="30"/>
      <c r="NE246" s="30"/>
      <c r="NF246" s="30"/>
      <c r="NG246" s="30"/>
      <c r="NH246" s="30"/>
      <c r="NI246" s="30"/>
      <c r="NJ246" s="30"/>
      <c r="NK246" s="30"/>
      <c r="NL246" s="30"/>
      <c r="NM246" s="30"/>
      <c r="NN246" s="30"/>
      <c r="NO246" s="30"/>
      <c r="NP246" s="30"/>
      <c r="NQ246" s="30"/>
      <c r="NR246" s="30"/>
      <c r="NS246" s="30"/>
      <c r="NT246" s="30"/>
      <c r="NU246" s="30"/>
      <c r="NV246" s="30"/>
      <c r="NW246" s="30"/>
      <c r="NX246" s="30"/>
      <c r="NY246" s="30"/>
      <c r="NZ246" s="30"/>
      <c r="OA246" s="30"/>
      <c r="OB246" s="30"/>
      <c r="OC246" s="30"/>
      <c r="OD246" s="30"/>
      <c r="OE246" s="30"/>
      <c r="OF246" s="30"/>
      <c r="OG246" s="30"/>
      <c r="OH246" s="30"/>
      <c r="OI246" s="30"/>
      <c r="OJ246" s="30"/>
      <c r="OK246" s="30"/>
      <c r="OL246" s="30"/>
      <c r="OM246" s="30"/>
      <c r="ON246" s="30"/>
      <c r="OO246" s="30"/>
      <c r="OP246" s="30"/>
      <c r="OQ246" s="30"/>
      <c r="OR246" s="30"/>
      <c r="OS246" s="30"/>
      <c r="OT246" s="30"/>
      <c r="OU246" s="30"/>
      <c r="OV246" s="30"/>
      <c r="OW246" s="30"/>
      <c r="OX246" s="30"/>
      <c r="OY246" s="30"/>
      <c r="OZ246" s="30"/>
      <c r="PA246" s="30"/>
      <c r="PB246" s="30"/>
      <c r="PC246" s="30"/>
      <c r="PD246" s="30"/>
      <c r="PE246" s="30"/>
      <c r="PF246" s="30"/>
      <c r="PG246" s="30"/>
      <c r="PH246" s="30"/>
      <c r="PI246" s="30"/>
      <c r="PJ246" s="30"/>
      <c r="PK246" s="30"/>
      <c r="PL246" s="30"/>
      <c r="PM246" s="30"/>
      <c r="PN246" s="30"/>
      <c r="PO246" s="30"/>
      <c r="PP246" s="30"/>
      <c r="PQ246" s="30"/>
      <c r="PR246" s="30"/>
      <c r="PS246" s="30"/>
      <c r="PT246" s="30"/>
      <c r="PU246" s="30"/>
      <c r="PV246" s="30"/>
      <c r="PW246" s="30"/>
      <c r="PX246" s="30"/>
      <c r="PY246" s="30"/>
      <c r="PZ246" s="30"/>
      <c r="QA246" s="30"/>
      <c r="QB246" s="30"/>
      <c r="QC246" s="30"/>
      <c r="QD246" s="30"/>
      <c r="QE246" s="30"/>
      <c r="QF246" s="30"/>
      <c r="QG246" s="30"/>
      <c r="QH246" s="30"/>
      <c r="QI246" s="30"/>
      <c r="QJ246" s="30"/>
      <c r="QK246" s="30"/>
      <c r="QL246" s="30"/>
      <c r="QM246" s="30"/>
      <c r="QN246" s="30"/>
      <c r="QO246" s="30"/>
      <c r="QP246" s="30"/>
      <c r="QQ246" s="30"/>
      <c r="QR246" s="30"/>
      <c r="QS246" s="30"/>
      <c r="QT246" s="30"/>
      <c r="QU246" s="30"/>
      <c r="QV246" s="30"/>
      <c r="QW246" s="30"/>
      <c r="QX246" s="30"/>
      <c r="QY246" s="30"/>
      <c r="QZ246" s="30"/>
      <c r="RA246" s="30"/>
      <c r="RB246" s="30"/>
      <c r="RC246" s="30"/>
      <c r="RD246" s="30"/>
      <c r="RE246" s="30"/>
      <c r="RF246" s="30"/>
      <c r="RG246" s="30"/>
      <c r="RH246" s="30"/>
      <c r="RI246" s="30"/>
      <c r="RJ246" s="30"/>
      <c r="RK246" s="30"/>
      <c r="RL246" s="30"/>
      <c r="RM246" s="30"/>
      <c r="RN246" s="30"/>
      <c r="RO246" s="30"/>
      <c r="RP246" s="30"/>
      <c r="RQ246" s="30"/>
      <c r="RR246" s="30"/>
      <c r="RS246" s="30"/>
      <c r="RT246" s="30"/>
      <c r="RU246" s="30"/>
      <c r="RV246" s="30"/>
      <c r="RW246" s="30"/>
      <c r="RX246" s="30"/>
      <c r="RY246" s="30"/>
      <c r="RZ246" s="30"/>
      <c r="SA246" s="30"/>
      <c r="SB246" s="30"/>
      <c r="SC246" s="30"/>
      <c r="SD246" s="30"/>
      <c r="SE246" s="30"/>
      <c r="SF246" s="30"/>
      <c r="SG246" s="30"/>
      <c r="SH246" s="30"/>
      <c r="SI246" s="30"/>
      <c r="SJ246" s="30"/>
      <c r="SK246" s="30"/>
      <c r="SL246" s="30"/>
      <c r="SM246" s="30"/>
      <c r="SN246" s="30"/>
    </row>
    <row r="247" spans="1:508" s="31" customFormat="1" ht="35.25" hidden="1" customHeight="1" x14ac:dyDescent="0.25">
      <c r="A247" s="81"/>
      <c r="B247" s="81"/>
      <c r="C247" s="81"/>
      <c r="D247" s="121" t="s">
        <v>385</v>
      </c>
      <c r="E247" s="202">
        <f>E275</f>
        <v>0</v>
      </c>
      <c r="F247" s="82">
        <f t="shared" ref="F247:R247" si="91">F275</f>
        <v>0</v>
      </c>
      <c r="G247" s="82">
        <f t="shared" si="91"/>
        <v>0</v>
      </c>
      <c r="H247" s="202">
        <f t="shared" si="91"/>
        <v>0</v>
      </c>
      <c r="I247" s="202">
        <f t="shared" si="91"/>
        <v>0</v>
      </c>
      <c r="J247" s="202">
        <f t="shared" si="91"/>
        <v>0</v>
      </c>
      <c r="K247" s="186" t="e">
        <f t="shared" si="72"/>
        <v>#DIV/0!</v>
      </c>
      <c r="L247" s="202">
        <f t="shared" si="91"/>
        <v>0</v>
      </c>
      <c r="M247" s="82">
        <f t="shared" si="91"/>
        <v>0</v>
      </c>
      <c r="N247" s="82">
        <f t="shared" si="91"/>
        <v>0</v>
      </c>
      <c r="O247" s="82">
        <f t="shared" si="91"/>
        <v>0</v>
      </c>
      <c r="P247" s="82">
        <f t="shared" si="91"/>
        <v>0</v>
      </c>
      <c r="Q247" s="82">
        <f t="shared" si="91"/>
        <v>0</v>
      </c>
      <c r="R247" s="202">
        <f t="shared" si="91"/>
        <v>0</v>
      </c>
      <c r="S247" s="202"/>
      <c r="T247" s="202"/>
      <c r="U247" s="202"/>
      <c r="V247" s="202"/>
      <c r="W247" s="202"/>
      <c r="X247" s="158" t="e">
        <f t="shared" si="80"/>
        <v>#DIV/0!</v>
      </c>
      <c r="Y247" s="202">
        <f t="shared" si="74"/>
        <v>0</v>
      </c>
      <c r="Z247" s="231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  <c r="IU247" s="30"/>
      <c r="IV247" s="30"/>
      <c r="IW247" s="30"/>
      <c r="IX247" s="30"/>
      <c r="IY247" s="30"/>
      <c r="IZ247" s="30"/>
      <c r="JA247" s="30"/>
      <c r="JB247" s="30"/>
      <c r="JC247" s="30"/>
      <c r="JD247" s="30"/>
      <c r="JE247" s="30"/>
      <c r="JF247" s="30"/>
      <c r="JG247" s="30"/>
      <c r="JH247" s="30"/>
      <c r="JI247" s="30"/>
      <c r="JJ247" s="30"/>
      <c r="JK247" s="30"/>
      <c r="JL247" s="30"/>
      <c r="JM247" s="30"/>
      <c r="JN247" s="30"/>
      <c r="JO247" s="30"/>
      <c r="JP247" s="30"/>
      <c r="JQ247" s="30"/>
      <c r="JR247" s="30"/>
      <c r="JS247" s="30"/>
      <c r="JT247" s="30"/>
      <c r="JU247" s="30"/>
      <c r="JV247" s="30"/>
      <c r="JW247" s="30"/>
      <c r="JX247" s="30"/>
      <c r="JY247" s="30"/>
      <c r="JZ247" s="30"/>
      <c r="KA247" s="30"/>
      <c r="KB247" s="30"/>
      <c r="KC247" s="30"/>
      <c r="KD247" s="30"/>
      <c r="KE247" s="30"/>
      <c r="KF247" s="30"/>
      <c r="KG247" s="30"/>
      <c r="KH247" s="30"/>
      <c r="KI247" s="30"/>
      <c r="KJ247" s="30"/>
      <c r="KK247" s="30"/>
      <c r="KL247" s="30"/>
      <c r="KM247" s="30"/>
      <c r="KN247" s="30"/>
      <c r="KO247" s="30"/>
      <c r="KP247" s="30"/>
      <c r="KQ247" s="30"/>
      <c r="KR247" s="30"/>
      <c r="KS247" s="30"/>
      <c r="KT247" s="30"/>
      <c r="KU247" s="30"/>
      <c r="KV247" s="30"/>
      <c r="KW247" s="30"/>
      <c r="KX247" s="30"/>
      <c r="KY247" s="30"/>
      <c r="KZ247" s="30"/>
      <c r="LA247" s="30"/>
      <c r="LB247" s="30"/>
      <c r="LC247" s="30"/>
      <c r="LD247" s="30"/>
      <c r="LE247" s="30"/>
      <c r="LF247" s="30"/>
      <c r="LG247" s="30"/>
      <c r="LH247" s="30"/>
      <c r="LI247" s="30"/>
      <c r="LJ247" s="30"/>
      <c r="LK247" s="30"/>
      <c r="LL247" s="30"/>
      <c r="LM247" s="30"/>
      <c r="LN247" s="30"/>
      <c r="LO247" s="30"/>
      <c r="LP247" s="30"/>
      <c r="LQ247" s="30"/>
      <c r="LR247" s="30"/>
      <c r="LS247" s="30"/>
      <c r="LT247" s="30"/>
      <c r="LU247" s="30"/>
      <c r="LV247" s="30"/>
      <c r="LW247" s="30"/>
      <c r="LX247" s="30"/>
      <c r="LY247" s="30"/>
      <c r="LZ247" s="30"/>
      <c r="MA247" s="30"/>
      <c r="MB247" s="30"/>
      <c r="MC247" s="30"/>
      <c r="MD247" s="30"/>
      <c r="ME247" s="30"/>
      <c r="MF247" s="30"/>
      <c r="MG247" s="30"/>
      <c r="MH247" s="30"/>
      <c r="MI247" s="30"/>
      <c r="MJ247" s="30"/>
      <c r="MK247" s="30"/>
      <c r="ML247" s="30"/>
      <c r="MM247" s="30"/>
      <c r="MN247" s="30"/>
      <c r="MO247" s="30"/>
      <c r="MP247" s="30"/>
      <c r="MQ247" s="30"/>
      <c r="MR247" s="30"/>
      <c r="MS247" s="30"/>
      <c r="MT247" s="30"/>
      <c r="MU247" s="30"/>
      <c r="MV247" s="30"/>
      <c r="MW247" s="30"/>
      <c r="MX247" s="30"/>
      <c r="MY247" s="30"/>
      <c r="MZ247" s="30"/>
      <c r="NA247" s="30"/>
      <c r="NB247" s="30"/>
      <c r="NC247" s="30"/>
      <c r="ND247" s="30"/>
      <c r="NE247" s="30"/>
      <c r="NF247" s="30"/>
      <c r="NG247" s="30"/>
      <c r="NH247" s="30"/>
      <c r="NI247" s="30"/>
      <c r="NJ247" s="30"/>
      <c r="NK247" s="30"/>
      <c r="NL247" s="30"/>
      <c r="NM247" s="30"/>
      <c r="NN247" s="30"/>
      <c r="NO247" s="30"/>
      <c r="NP247" s="30"/>
      <c r="NQ247" s="30"/>
      <c r="NR247" s="30"/>
      <c r="NS247" s="30"/>
      <c r="NT247" s="30"/>
      <c r="NU247" s="30"/>
      <c r="NV247" s="30"/>
      <c r="NW247" s="30"/>
      <c r="NX247" s="30"/>
      <c r="NY247" s="30"/>
      <c r="NZ247" s="30"/>
      <c r="OA247" s="30"/>
      <c r="OB247" s="30"/>
      <c r="OC247" s="30"/>
      <c r="OD247" s="30"/>
      <c r="OE247" s="30"/>
      <c r="OF247" s="30"/>
      <c r="OG247" s="30"/>
      <c r="OH247" s="30"/>
      <c r="OI247" s="30"/>
      <c r="OJ247" s="30"/>
      <c r="OK247" s="30"/>
      <c r="OL247" s="30"/>
      <c r="OM247" s="30"/>
      <c r="ON247" s="30"/>
      <c r="OO247" s="30"/>
      <c r="OP247" s="30"/>
      <c r="OQ247" s="30"/>
      <c r="OR247" s="30"/>
      <c r="OS247" s="30"/>
      <c r="OT247" s="30"/>
      <c r="OU247" s="30"/>
      <c r="OV247" s="30"/>
      <c r="OW247" s="30"/>
      <c r="OX247" s="30"/>
      <c r="OY247" s="30"/>
      <c r="OZ247" s="30"/>
      <c r="PA247" s="30"/>
      <c r="PB247" s="30"/>
      <c r="PC247" s="30"/>
      <c r="PD247" s="30"/>
      <c r="PE247" s="30"/>
      <c r="PF247" s="30"/>
      <c r="PG247" s="30"/>
      <c r="PH247" s="30"/>
      <c r="PI247" s="30"/>
      <c r="PJ247" s="30"/>
      <c r="PK247" s="30"/>
      <c r="PL247" s="30"/>
      <c r="PM247" s="30"/>
      <c r="PN247" s="30"/>
      <c r="PO247" s="30"/>
      <c r="PP247" s="30"/>
      <c r="PQ247" s="30"/>
      <c r="PR247" s="30"/>
      <c r="PS247" s="30"/>
      <c r="PT247" s="30"/>
      <c r="PU247" s="30"/>
      <c r="PV247" s="30"/>
      <c r="PW247" s="30"/>
      <c r="PX247" s="30"/>
      <c r="PY247" s="30"/>
      <c r="PZ247" s="30"/>
      <c r="QA247" s="30"/>
      <c r="QB247" s="30"/>
      <c r="QC247" s="30"/>
      <c r="QD247" s="30"/>
      <c r="QE247" s="30"/>
      <c r="QF247" s="30"/>
      <c r="QG247" s="30"/>
      <c r="QH247" s="30"/>
      <c r="QI247" s="30"/>
      <c r="QJ247" s="30"/>
      <c r="QK247" s="30"/>
      <c r="QL247" s="30"/>
      <c r="QM247" s="30"/>
      <c r="QN247" s="30"/>
      <c r="QO247" s="30"/>
      <c r="QP247" s="30"/>
      <c r="QQ247" s="30"/>
      <c r="QR247" s="30"/>
      <c r="QS247" s="30"/>
      <c r="QT247" s="30"/>
      <c r="QU247" s="30"/>
      <c r="QV247" s="30"/>
      <c r="QW247" s="30"/>
      <c r="QX247" s="30"/>
      <c r="QY247" s="30"/>
      <c r="QZ247" s="30"/>
      <c r="RA247" s="30"/>
      <c r="RB247" s="30"/>
      <c r="RC247" s="30"/>
      <c r="RD247" s="30"/>
      <c r="RE247" s="30"/>
      <c r="RF247" s="30"/>
      <c r="RG247" s="30"/>
      <c r="RH247" s="30"/>
      <c r="RI247" s="30"/>
      <c r="RJ247" s="30"/>
      <c r="RK247" s="30"/>
      <c r="RL247" s="30"/>
      <c r="RM247" s="30"/>
      <c r="RN247" s="30"/>
      <c r="RO247" s="30"/>
      <c r="RP247" s="30"/>
      <c r="RQ247" s="30"/>
      <c r="RR247" s="30"/>
      <c r="RS247" s="30"/>
      <c r="RT247" s="30"/>
      <c r="RU247" s="30"/>
      <c r="RV247" s="30"/>
      <c r="RW247" s="30"/>
      <c r="RX247" s="30"/>
      <c r="RY247" s="30"/>
      <c r="RZ247" s="30"/>
      <c r="SA247" s="30"/>
      <c r="SB247" s="30"/>
      <c r="SC247" s="30"/>
      <c r="SD247" s="30"/>
      <c r="SE247" s="30"/>
      <c r="SF247" s="30"/>
      <c r="SG247" s="30"/>
      <c r="SH247" s="30"/>
      <c r="SI247" s="30"/>
      <c r="SJ247" s="30"/>
      <c r="SK247" s="30"/>
      <c r="SL247" s="30"/>
      <c r="SM247" s="30"/>
      <c r="SN247" s="30"/>
    </row>
    <row r="248" spans="1:508" s="31" customFormat="1" ht="35.25" hidden="1" customHeight="1" x14ac:dyDescent="0.25">
      <c r="A248" s="81"/>
      <c r="B248" s="81"/>
      <c r="C248" s="81"/>
      <c r="D248" s="98" t="s">
        <v>589</v>
      </c>
      <c r="E248" s="202">
        <f>E265</f>
        <v>0</v>
      </c>
      <c r="F248" s="82">
        <f t="shared" ref="F248:R248" si="92">F265</f>
        <v>0</v>
      </c>
      <c r="G248" s="82">
        <f t="shared" si="92"/>
        <v>0</v>
      </c>
      <c r="H248" s="202">
        <f t="shared" si="92"/>
        <v>0</v>
      </c>
      <c r="I248" s="202">
        <f t="shared" si="92"/>
        <v>0</v>
      </c>
      <c r="J248" s="202">
        <f t="shared" si="92"/>
        <v>0</v>
      </c>
      <c r="K248" s="186" t="e">
        <f t="shared" si="72"/>
        <v>#DIV/0!</v>
      </c>
      <c r="L248" s="202">
        <f t="shared" si="92"/>
        <v>0</v>
      </c>
      <c r="M248" s="82">
        <f t="shared" si="92"/>
        <v>0</v>
      </c>
      <c r="N248" s="82">
        <f t="shared" si="92"/>
        <v>0</v>
      </c>
      <c r="O248" s="82">
        <f t="shared" si="92"/>
        <v>0</v>
      </c>
      <c r="P248" s="82">
        <f t="shared" si="92"/>
        <v>0</v>
      </c>
      <c r="Q248" s="82">
        <f t="shared" si="92"/>
        <v>0</v>
      </c>
      <c r="R248" s="202">
        <f t="shared" si="92"/>
        <v>0</v>
      </c>
      <c r="S248" s="202"/>
      <c r="T248" s="202"/>
      <c r="U248" s="202"/>
      <c r="V248" s="202"/>
      <c r="W248" s="202"/>
      <c r="X248" s="158" t="e">
        <f t="shared" si="80"/>
        <v>#DIV/0!</v>
      </c>
      <c r="Y248" s="202">
        <f t="shared" si="74"/>
        <v>0</v>
      </c>
      <c r="Z248" s="231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  <c r="IV248" s="30"/>
      <c r="IW248" s="30"/>
      <c r="IX248" s="30"/>
      <c r="IY248" s="30"/>
      <c r="IZ248" s="30"/>
      <c r="JA248" s="30"/>
      <c r="JB248" s="30"/>
      <c r="JC248" s="30"/>
      <c r="JD248" s="30"/>
      <c r="JE248" s="30"/>
      <c r="JF248" s="30"/>
      <c r="JG248" s="30"/>
      <c r="JH248" s="30"/>
      <c r="JI248" s="30"/>
      <c r="JJ248" s="30"/>
      <c r="JK248" s="30"/>
      <c r="JL248" s="30"/>
      <c r="JM248" s="30"/>
      <c r="JN248" s="30"/>
      <c r="JO248" s="30"/>
      <c r="JP248" s="30"/>
      <c r="JQ248" s="30"/>
      <c r="JR248" s="30"/>
      <c r="JS248" s="30"/>
      <c r="JT248" s="30"/>
      <c r="JU248" s="30"/>
      <c r="JV248" s="30"/>
      <c r="JW248" s="30"/>
      <c r="JX248" s="30"/>
      <c r="JY248" s="30"/>
      <c r="JZ248" s="30"/>
      <c r="KA248" s="30"/>
      <c r="KB248" s="30"/>
      <c r="KC248" s="30"/>
      <c r="KD248" s="30"/>
      <c r="KE248" s="30"/>
      <c r="KF248" s="30"/>
      <c r="KG248" s="30"/>
      <c r="KH248" s="30"/>
      <c r="KI248" s="30"/>
      <c r="KJ248" s="30"/>
      <c r="KK248" s="30"/>
      <c r="KL248" s="30"/>
      <c r="KM248" s="30"/>
      <c r="KN248" s="30"/>
      <c r="KO248" s="30"/>
      <c r="KP248" s="30"/>
      <c r="KQ248" s="30"/>
      <c r="KR248" s="30"/>
      <c r="KS248" s="30"/>
      <c r="KT248" s="30"/>
      <c r="KU248" s="30"/>
      <c r="KV248" s="30"/>
      <c r="KW248" s="30"/>
      <c r="KX248" s="30"/>
      <c r="KY248" s="30"/>
      <c r="KZ248" s="30"/>
      <c r="LA248" s="30"/>
      <c r="LB248" s="30"/>
      <c r="LC248" s="30"/>
      <c r="LD248" s="30"/>
      <c r="LE248" s="30"/>
      <c r="LF248" s="30"/>
      <c r="LG248" s="30"/>
      <c r="LH248" s="30"/>
      <c r="LI248" s="30"/>
      <c r="LJ248" s="30"/>
      <c r="LK248" s="30"/>
      <c r="LL248" s="30"/>
      <c r="LM248" s="30"/>
      <c r="LN248" s="30"/>
      <c r="LO248" s="30"/>
      <c r="LP248" s="30"/>
      <c r="LQ248" s="30"/>
      <c r="LR248" s="30"/>
      <c r="LS248" s="30"/>
      <c r="LT248" s="30"/>
      <c r="LU248" s="30"/>
      <c r="LV248" s="30"/>
      <c r="LW248" s="30"/>
      <c r="LX248" s="30"/>
      <c r="LY248" s="30"/>
      <c r="LZ248" s="30"/>
      <c r="MA248" s="30"/>
      <c r="MB248" s="30"/>
      <c r="MC248" s="30"/>
      <c r="MD248" s="30"/>
      <c r="ME248" s="30"/>
      <c r="MF248" s="30"/>
      <c r="MG248" s="30"/>
      <c r="MH248" s="30"/>
      <c r="MI248" s="30"/>
      <c r="MJ248" s="30"/>
      <c r="MK248" s="30"/>
      <c r="ML248" s="30"/>
      <c r="MM248" s="30"/>
      <c r="MN248" s="30"/>
      <c r="MO248" s="30"/>
      <c r="MP248" s="30"/>
      <c r="MQ248" s="30"/>
      <c r="MR248" s="30"/>
      <c r="MS248" s="30"/>
      <c r="MT248" s="30"/>
      <c r="MU248" s="30"/>
      <c r="MV248" s="30"/>
      <c r="MW248" s="30"/>
      <c r="MX248" s="30"/>
      <c r="MY248" s="30"/>
      <c r="MZ248" s="30"/>
      <c r="NA248" s="30"/>
      <c r="NB248" s="30"/>
      <c r="NC248" s="30"/>
      <c r="ND248" s="30"/>
      <c r="NE248" s="30"/>
      <c r="NF248" s="30"/>
      <c r="NG248" s="30"/>
      <c r="NH248" s="30"/>
      <c r="NI248" s="30"/>
      <c r="NJ248" s="30"/>
      <c r="NK248" s="30"/>
      <c r="NL248" s="30"/>
      <c r="NM248" s="30"/>
      <c r="NN248" s="30"/>
      <c r="NO248" s="30"/>
      <c r="NP248" s="30"/>
      <c r="NQ248" s="30"/>
      <c r="NR248" s="30"/>
      <c r="NS248" s="30"/>
      <c r="NT248" s="30"/>
      <c r="NU248" s="30"/>
      <c r="NV248" s="30"/>
      <c r="NW248" s="30"/>
      <c r="NX248" s="30"/>
      <c r="NY248" s="30"/>
      <c r="NZ248" s="30"/>
      <c r="OA248" s="30"/>
      <c r="OB248" s="30"/>
      <c r="OC248" s="30"/>
      <c r="OD248" s="30"/>
      <c r="OE248" s="30"/>
      <c r="OF248" s="30"/>
      <c r="OG248" s="30"/>
      <c r="OH248" s="30"/>
      <c r="OI248" s="30"/>
      <c r="OJ248" s="30"/>
      <c r="OK248" s="30"/>
      <c r="OL248" s="30"/>
      <c r="OM248" s="30"/>
      <c r="ON248" s="30"/>
      <c r="OO248" s="30"/>
      <c r="OP248" s="30"/>
      <c r="OQ248" s="30"/>
      <c r="OR248" s="30"/>
      <c r="OS248" s="30"/>
      <c r="OT248" s="30"/>
      <c r="OU248" s="30"/>
      <c r="OV248" s="30"/>
      <c r="OW248" s="30"/>
      <c r="OX248" s="30"/>
      <c r="OY248" s="30"/>
      <c r="OZ248" s="30"/>
      <c r="PA248" s="30"/>
      <c r="PB248" s="30"/>
      <c r="PC248" s="30"/>
      <c r="PD248" s="30"/>
      <c r="PE248" s="30"/>
      <c r="PF248" s="30"/>
      <c r="PG248" s="30"/>
      <c r="PH248" s="30"/>
      <c r="PI248" s="30"/>
      <c r="PJ248" s="30"/>
      <c r="PK248" s="30"/>
      <c r="PL248" s="30"/>
      <c r="PM248" s="30"/>
      <c r="PN248" s="30"/>
      <c r="PO248" s="30"/>
      <c r="PP248" s="30"/>
      <c r="PQ248" s="30"/>
      <c r="PR248" s="30"/>
      <c r="PS248" s="30"/>
      <c r="PT248" s="30"/>
      <c r="PU248" s="30"/>
      <c r="PV248" s="30"/>
      <c r="PW248" s="30"/>
      <c r="PX248" s="30"/>
      <c r="PY248" s="30"/>
      <c r="PZ248" s="30"/>
      <c r="QA248" s="30"/>
      <c r="QB248" s="30"/>
      <c r="QC248" s="30"/>
      <c r="QD248" s="30"/>
      <c r="QE248" s="30"/>
      <c r="QF248" s="30"/>
      <c r="QG248" s="30"/>
      <c r="QH248" s="30"/>
      <c r="QI248" s="30"/>
      <c r="QJ248" s="30"/>
      <c r="QK248" s="30"/>
      <c r="QL248" s="30"/>
      <c r="QM248" s="30"/>
      <c r="QN248" s="30"/>
      <c r="QO248" s="30"/>
      <c r="QP248" s="30"/>
      <c r="QQ248" s="30"/>
      <c r="QR248" s="30"/>
      <c r="QS248" s="30"/>
      <c r="QT248" s="30"/>
      <c r="QU248" s="30"/>
      <c r="QV248" s="30"/>
      <c r="QW248" s="30"/>
      <c r="QX248" s="30"/>
      <c r="QY248" s="30"/>
      <c r="QZ248" s="30"/>
      <c r="RA248" s="30"/>
      <c r="RB248" s="30"/>
      <c r="RC248" s="30"/>
      <c r="RD248" s="30"/>
      <c r="RE248" s="30"/>
      <c r="RF248" s="30"/>
      <c r="RG248" s="30"/>
      <c r="RH248" s="30"/>
      <c r="RI248" s="30"/>
      <c r="RJ248" s="30"/>
      <c r="RK248" s="30"/>
      <c r="RL248" s="30"/>
      <c r="RM248" s="30"/>
      <c r="RN248" s="30"/>
      <c r="RO248" s="30"/>
      <c r="RP248" s="30"/>
      <c r="RQ248" s="30"/>
      <c r="RR248" s="30"/>
      <c r="RS248" s="30"/>
      <c r="RT248" s="30"/>
      <c r="RU248" s="30"/>
      <c r="RV248" s="30"/>
      <c r="RW248" s="30"/>
      <c r="RX248" s="30"/>
      <c r="RY248" s="30"/>
      <c r="RZ248" s="30"/>
      <c r="SA248" s="30"/>
      <c r="SB248" s="30"/>
      <c r="SC248" s="30"/>
      <c r="SD248" s="30"/>
      <c r="SE248" s="30"/>
      <c r="SF248" s="30"/>
      <c r="SG248" s="30"/>
      <c r="SH248" s="30"/>
      <c r="SI248" s="30"/>
      <c r="SJ248" s="30"/>
      <c r="SK248" s="30"/>
      <c r="SL248" s="30"/>
      <c r="SM248" s="30"/>
      <c r="SN248" s="30"/>
    </row>
    <row r="249" spans="1:508" s="31" customFormat="1" ht="141.75" hidden="1" customHeight="1" x14ac:dyDescent="0.25">
      <c r="A249" s="81"/>
      <c r="B249" s="81"/>
      <c r="C249" s="81"/>
      <c r="D249" s="98" t="s">
        <v>588</v>
      </c>
      <c r="E249" s="202">
        <f>E264</f>
        <v>0</v>
      </c>
      <c r="F249" s="82">
        <f t="shared" ref="F249:R249" si="93">F264</f>
        <v>0</v>
      </c>
      <c r="G249" s="82">
        <f t="shared" si="93"/>
        <v>0</v>
      </c>
      <c r="H249" s="202">
        <f t="shared" si="93"/>
        <v>0</v>
      </c>
      <c r="I249" s="202">
        <f t="shared" si="93"/>
        <v>0</v>
      </c>
      <c r="J249" s="202">
        <f t="shared" si="93"/>
        <v>0</v>
      </c>
      <c r="K249" s="186" t="e">
        <f t="shared" si="72"/>
        <v>#DIV/0!</v>
      </c>
      <c r="L249" s="202">
        <f t="shared" si="93"/>
        <v>0</v>
      </c>
      <c r="M249" s="82">
        <f t="shared" si="93"/>
        <v>0</v>
      </c>
      <c r="N249" s="82">
        <f t="shared" si="93"/>
        <v>0</v>
      </c>
      <c r="O249" s="82">
        <f t="shared" si="93"/>
        <v>0</v>
      </c>
      <c r="P249" s="82">
        <f t="shared" si="93"/>
        <v>0</v>
      </c>
      <c r="Q249" s="82">
        <f t="shared" si="93"/>
        <v>0</v>
      </c>
      <c r="R249" s="202">
        <f t="shared" si="93"/>
        <v>0</v>
      </c>
      <c r="S249" s="202"/>
      <c r="T249" s="202"/>
      <c r="U249" s="202"/>
      <c r="V249" s="202"/>
      <c r="W249" s="202"/>
      <c r="X249" s="158" t="e">
        <f t="shared" si="80"/>
        <v>#DIV/0!</v>
      </c>
      <c r="Y249" s="202">
        <f t="shared" si="74"/>
        <v>0</v>
      </c>
      <c r="Z249" s="231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  <c r="IV249" s="30"/>
      <c r="IW249" s="30"/>
      <c r="IX249" s="30"/>
      <c r="IY249" s="30"/>
      <c r="IZ249" s="30"/>
      <c r="JA249" s="30"/>
      <c r="JB249" s="30"/>
      <c r="JC249" s="30"/>
      <c r="JD249" s="30"/>
      <c r="JE249" s="30"/>
      <c r="JF249" s="30"/>
      <c r="JG249" s="30"/>
      <c r="JH249" s="30"/>
      <c r="JI249" s="30"/>
      <c r="JJ249" s="30"/>
      <c r="JK249" s="30"/>
      <c r="JL249" s="30"/>
      <c r="JM249" s="30"/>
      <c r="JN249" s="30"/>
      <c r="JO249" s="30"/>
      <c r="JP249" s="30"/>
      <c r="JQ249" s="30"/>
      <c r="JR249" s="30"/>
      <c r="JS249" s="30"/>
      <c r="JT249" s="30"/>
      <c r="JU249" s="30"/>
      <c r="JV249" s="30"/>
      <c r="JW249" s="30"/>
      <c r="JX249" s="30"/>
      <c r="JY249" s="30"/>
      <c r="JZ249" s="30"/>
      <c r="KA249" s="30"/>
      <c r="KB249" s="30"/>
      <c r="KC249" s="30"/>
      <c r="KD249" s="30"/>
      <c r="KE249" s="30"/>
      <c r="KF249" s="30"/>
      <c r="KG249" s="30"/>
      <c r="KH249" s="30"/>
      <c r="KI249" s="30"/>
      <c r="KJ249" s="30"/>
      <c r="KK249" s="30"/>
      <c r="KL249" s="30"/>
      <c r="KM249" s="30"/>
      <c r="KN249" s="30"/>
      <c r="KO249" s="30"/>
      <c r="KP249" s="30"/>
      <c r="KQ249" s="30"/>
      <c r="KR249" s="30"/>
      <c r="KS249" s="30"/>
      <c r="KT249" s="30"/>
      <c r="KU249" s="30"/>
      <c r="KV249" s="30"/>
      <c r="KW249" s="30"/>
      <c r="KX249" s="30"/>
      <c r="KY249" s="30"/>
      <c r="KZ249" s="30"/>
      <c r="LA249" s="30"/>
      <c r="LB249" s="30"/>
      <c r="LC249" s="30"/>
      <c r="LD249" s="30"/>
      <c r="LE249" s="30"/>
      <c r="LF249" s="30"/>
      <c r="LG249" s="30"/>
      <c r="LH249" s="30"/>
      <c r="LI249" s="30"/>
      <c r="LJ249" s="30"/>
      <c r="LK249" s="30"/>
      <c r="LL249" s="30"/>
      <c r="LM249" s="30"/>
      <c r="LN249" s="30"/>
      <c r="LO249" s="30"/>
      <c r="LP249" s="30"/>
      <c r="LQ249" s="30"/>
      <c r="LR249" s="30"/>
      <c r="LS249" s="30"/>
      <c r="LT249" s="30"/>
      <c r="LU249" s="30"/>
      <c r="LV249" s="30"/>
      <c r="LW249" s="30"/>
      <c r="LX249" s="30"/>
      <c r="LY249" s="30"/>
      <c r="LZ249" s="30"/>
      <c r="MA249" s="30"/>
      <c r="MB249" s="30"/>
      <c r="MC249" s="30"/>
      <c r="MD249" s="30"/>
      <c r="ME249" s="30"/>
      <c r="MF249" s="30"/>
      <c r="MG249" s="30"/>
      <c r="MH249" s="30"/>
      <c r="MI249" s="30"/>
      <c r="MJ249" s="30"/>
      <c r="MK249" s="30"/>
      <c r="ML249" s="30"/>
      <c r="MM249" s="30"/>
      <c r="MN249" s="30"/>
      <c r="MO249" s="30"/>
      <c r="MP249" s="30"/>
      <c r="MQ249" s="30"/>
      <c r="MR249" s="30"/>
      <c r="MS249" s="30"/>
      <c r="MT249" s="30"/>
      <c r="MU249" s="30"/>
      <c r="MV249" s="30"/>
      <c r="MW249" s="30"/>
      <c r="MX249" s="30"/>
      <c r="MY249" s="30"/>
      <c r="MZ249" s="30"/>
      <c r="NA249" s="30"/>
      <c r="NB249" s="30"/>
      <c r="NC249" s="30"/>
      <c r="ND249" s="30"/>
      <c r="NE249" s="30"/>
      <c r="NF249" s="30"/>
      <c r="NG249" s="30"/>
      <c r="NH249" s="30"/>
      <c r="NI249" s="30"/>
      <c r="NJ249" s="30"/>
      <c r="NK249" s="30"/>
      <c r="NL249" s="30"/>
      <c r="NM249" s="30"/>
      <c r="NN249" s="30"/>
      <c r="NO249" s="30"/>
      <c r="NP249" s="30"/>
      <c r="NQ249" s="30"/>
      <c r="NR249" s="30"/>
      <c r="NS249" s="30"/>
      <c r="NT249" s="30"/>
      <c r="NU249" s="30"/>
      <c r="NV249" s="30"/>
      <c r="NW249" s="30"/>
      <c r="NX249" s="30"/>
      <c r="NY249" s="30"/>
      <c r="NZ249" s="30"/>
      <c r="OA249" s="30"/>
      <c r="OB249" s="30"/>
      <c r="OC249" s="30"/>
      <c r="OD249" s="30"/>
      <c r="OE249" s="30"/>
      <c r="OF249" s="30"/>
      <c r="OG249" s="30"/>
      <c r="OH249" s="30"/>
      <c r="OI249" s="30"/>
      <c r="OJ249" s="30"/>
      <c r="OK249" s="30"/>
      <c r="OL249" s="30"/>
      <c r="OM249" s="30"/>
      <c r="ON249" s="30"/>
      <c r="OO249" s="30"/>
      <c r="OP249" s="30"/>
      <c r="OQ249" s="30"/>
      <c r="OR249" s="30"/>
      <c r="OS249" s="30"/>
      <c r="OT249" s="30"/>
      <c r="OU249" s="30"/>
      <c r="OV249" s="30"/>
      <c r="OW249" s="30"/>
      <c r="OX249" s="30"/>
      <c r="OY249" s="30"/>
      <c r="OZ249" s="30"/>
      <c r="PA249" s="30"/>
      <c r="PB249" s="30"/>
      <c r="PC249" s="30"/>
      <c r="PD249" s="30"/>
      <c r="PE249" s="30"/>
      <c r="PF249" s="30"/>
      <c r="PG249" s="30"/>
      <c r="PH249" s="30"/>
      <c r="PI249" s="30"/>
      <c r="PJ249" s="30"/>
      <c r="PK249" s="30"/>
      <c r="PL249" s="30"/>
      <c r="PM249" s="30"/>
      <c r="PN249" s="30"/>
      <c r="PO249" s="30"/>
      <c r="PP249" s="30"/>
      <c r="PQ249" s="30"/>
      <c r="PR249" s="30"/>
      <c r="PS249" s="30"/>
      <c r="PT249" s="30"/>
      <c r="PU249" s="30"/>
      <c r="PV249" s="30"/>
      <c r="PW249" s="30"/>
      <c r="PX249" s="30"/>
      <c r="PY249" s="30"/>
      <c r="PZ249" s="30"/>
      <c r="QA249" s="30"/>
      <c r="QB249" s="30"/>
      <c r="QC249" s="30"/>
      <c r="QD249" s="30"/>
      <c r="QE249" s="30"/>
      <c r="QF249" s="30"/>
      <c r="QG249" s="30"/>
      <c r="QH249" s="30"/>
      <c r="QI249" s="30"/>
      <c r="QJ249" s="30"/>
      <c r="QK249" s="30"/>
      <c r="QL249" s="30"/>
      <c r="QM249" s="30"/>
      <c r="QN249" s="30"/>
      <c r="QO249" s="30"/>
      <c r="QP249" s="30"/>
      <c r="QQ249" s="30"/>
      <c r="QR249" s="30"/>
      <c r="QS249" s="30"/>
      <c r="QT249" s="30"/>
      <c r="QU249" s="30"/>
      <c r="QV249" s="30"/>
      <c r="QW249" s="30"/>
      <c r="QX249" s="30"/>
      <c r="QY249" s="30"/>
      <c r="QZ249" s="30"/>
      <c r="RA249" s="30"/>
      <c r="RB249" s="30"/>
      <c r="RC249" s="30"/>
      <c r="RD249" s="30"/>
      <c r="RE249" s="30"/>
      <c r="RF249" s="30"/>
      <c r="RG249" s="30"/>
      <c r="RH249" s="30"/>
      <c r="RI249" s="30"/>
      <c r="RJ249" s="30"/>
      <c r="RK249" s="30"/>
      <c r="RL249" s="30"/>
      <c r="RM249" s="30"/>
      <c r="RN249" s="30"/>
      <c r="RO249" s="30"/>
      <c r="RP249" s="30"/>
      <c r="RQ249" s="30"/>
      <c r="RR249" s="30"/>
      <c r="RS249" s="30"/>
      <c r="RT249" s="30"/>
      <c r="RU249" s="30"/>
      <c r="RV249" s="30"/>
      <c r="RW249" s="30"/>
      <c r="RX249" s="30"/>
      <c r="RY249" s="30"/>
      <c r="RZ249" s="30"/>
      <c r="SA249" s="30"/>
      <c r="SB249" s="30"/>
      <c r="SC249" s="30"/>
      <c r="SD249" s="30"/>
      <c r="SE249" s="30"/>
      <c r="SF249" s="30"/>
      <c r="SG249" s="30"/>
      <c r="SH249" s="30"/>
      <c r="SI249" s="30"/>
      <c r="SJ249" s="30"/>
      <c r="SK249" s="30"/>
      <c r="SL249" s="30"/>
      <c r="SM249" s="30"/>
      <c r="SN249" s="30"/>
    </row>
    <row r="250" spans="1:508" s="31" customFormat="1" ht="141.75" hidden="1" customHeight="1" x14ac:dyDescent="0.25">
      <c r="A250" s="81"/>
      <c r="B250" s="81"/>
      <c r="C250" s="81"/>
      <c r="D250" s="98" t="s">
        <v>390</v>
      </c>
      <c r="E250" s="202">
        <f>E277+E282</f>
        <v>0</v>
      </c>
      <c r="F250" s="82">
        <f t="shared" ref="F250:R250" si="94">F277+F282</f>
        <v>0</v>
      </c>
      <c r="G250" s="82">
        <f t="shared" si="94"/>
        <v>0</v>
      </c>
      <c r="H250" s="202">
        <f t="shared" si="94"/>
        <v>0</v>
      </c>
      <c r="I250" s="202">
        <f t="shared" si="94"/>
        <v>0</v>
      </c>
      <c r="J250" s="202">
        <f t="shared" si="94"/>
        <v>0</v>
      </c>
      <c r="K250" s="186" t="e">
        <f t="shared" si="72"/>
        <v>#DIV/0!</v>
      </c>
      <c r="L250" s="202">
        <f t="shared" si="94"/>
        <v>0</v>
      </c>
      <c r="M250" s="82">
        <f t="shared" si="94"/>
        <v>0</v>
      </c>
      <c r="N250" s="82">
        <f t="shared" si="94"/>
        <v>0</v>
      </c>
      <c r="O250" s="82">
        <f t="shared" si="94"/>
        <v>0</v>
      </c>
      <c r="P250" s="82">
        <f t="shared" si="94"/>
        <v>0</v>
      </c>
      <c r="Q250" s="82">
        <f t="shared" si="94"/>
        <v>0</v>
      </c>
      <c r="R250" s="202">
        <f t="shared" si="94"/>
        <v>0</v>
      </c>
      <c r="S250" s="202"/>
      <c r="T250" s="202"/>
      <c r="U250" s="202"/>
      <c r="V250" s="202"/>
      <c r="W250" s="202"/>
      <c r="X250" s="158" t="e">
        <f t="shared" si="80"/>
        <v>#DIV/0!</v>
      </c>
      <c r="Y250" s="202">
        <f t="shared" si="74"/>
        <v>0</v>
      </c>
      <c r="Z250" s="231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  <c r="IU250" s="30"/>
      <c r="IV250" s="30"/>
      <c r="IW250" s="30"/>
      <c r="IX250" s="30"/>
      <c r="IY250" s="30"/>
      <c r="IZ250" s="30"/>
      <c r="JA250" s="30"/>
      <c r="JB250" s="30"/>
      <c r="JC250" s="30"/>
      <c r="JD250" s="30"/>
      <c r="JE250" s="30"/>
      <c r="JF250" s="30"/>
      <c r="JG250" s="30"/>
      <c r="JH250" s="30"/>
      <c r="JI250" s="30"/>
      <c r="JJ250" s="30"/>
      <c r="JK250" s="30"/>
      <c r="JL250" s="30"/>
      <c r="JM250" s="30"/>
      <c r="JN250" s="30"/>
      <c r="JO250" s="30"/>
      <c r="JP250" s="30"/>
      <c r="JQ250" s="30"/>
      <c r="JR250" s="30"/>
      <c r="JS250" s="30"/>
      <c r="JT250" s="30"/>
      <c r="JU250" s="30"/>
      <c r="JV250" s="30"/>
      <c r="JW250" s="30"/>
      <c r="JX250" s="30"/>
      <c r="JY250" s="30"/>
      <c r="JZ250" s="30"/>
      <c r="KA250" s="30"/>
      <c r="KB250" s="30"/>
      <c r="KC250" s="30"/>
      <c r="KD250" s="30"/>
      <c r="KE250" s="30"/>
      <c r="KF250" s="30"/>
      <c r="KG250" s="30"/>
      <c r="KH250" s="30"/>
      <c r="KI250" s="30"/>
      <c r="KJ250" s="30"/>
      <c r="KK250" s="30"/>
      <c r="KL250" s="30"/>
      <c r="KM250" s="30"/>
      <c r="KN250" s="30"/>
      <c r="KO250" s="30"/>
      <c r="KP250" s="30"/>
      <c r="KQ250" s="30"/>
      <c r="KR250" s="30"/>
      <c r="KS250" s="30"/>
      <c r="KT250" s="30"/>
      <c r="KU250" s="30"/>
      <c r="KV250" s="30"/>
      <c r="KW250" s="30"/>
      <c r="KX250" s="30"/>
      <c r="KY250" s="30"/>
      <c r="KZ250" s="30"/>
      <c r="LA250" s="30"/>
      <c r="LB250" s="30"/>
      <c r="LC250" s="30"/>
      <c r="LD250" s="30"/>
      <c r="LE250" s="30"/>
      <c r="LF250" s="30"/>
      <c r="LG250" s="30"/>
      <c r="LH250" s="30"/>
      <c r="LI250" s="30"/>
      <c r="LJ250" s="30"/>
      <c r="LK250" s="30"/>
      <c r="LL250" s="30"/>
      <c r="LM250" s="30"/>
      <c r="LN250" s="30"/>
      <c r="LO250" s="30"/>
      <c r="LP250" s="30"/>
      <c r="LQ250" s="30"/>
      <c r="LR250" s="30"/>
      <c r="LS250" s="30"/>
      <c r="LT250" s="30"/>
      <c r="LU250" s="30"/>
      <c r="LV250" s="30"/>
      <c r="LW250" s="30"/>
      <c r="LX250" s="30"/>
      <c r="LY250" s="30"/>
      <c r="LZ250" s="30"/>
      <c r="MA250" s="30"/>
      <c r="MB250" s="30"/>
      <c r="MC250" s="30"/>
      <c r="MD250" s="30"/>
      <c r="ME250" s="30"/>
      <c r="MF250" s="30"/>
      <c r="MG250" s="30"/>
      <c r="MH250" s="30"/>
      <c r="MI250" s="30"/>
      <c r="MJ250" s="30"/>
      <c r="MK250" s="30"/>
      <c r="ML250" s="30"/>
      <c r="MM250" s="30"/>
      <c r="MN250" s="30"/>
      <c r="MO250" s="30"/>
      <c r="MP250" s="30"/>
      <c r="MQ250" s="30"/>
      <c r="MR250" s="30"/>
      <c r="MS250" s="30"/>
      <c r="MT250" s="30"/>
      <c r="MU250" s="30"/>
      <c r="MV250" s="30"/>
      <c r="MW250" s="30"/>
      <c r="MX250" s="30"/>
      <c r="MY250" s="30"/>
      <c r="MZ250" s="30"/>
      <c r="NA250" s="30"/>
      <c r="NB250" s="30"/>
      <c r="NC250" s="30"/>
      <c r="ND250" s="30"/>
      <c r="NE250" s="30"/>
      <c r="NF250" s="30"/>
      <c r="NG250" s="30"/>
      <c r="NH250" s="30"/>
      <c r="NI250" s="30"/>
      <c r="NJ250" s="30"/>
      <c r="NK250" s="30"/>
      <c r="NL250" s="30"/>
      <c r="NM250" s="30"/>
      <c r="NN250" s="30"/>
      <c r="NO250" s="30"/>
      <c r="NP250" s="30"/>
      <c r="NQ250" s="30"/>
      <c r="NR250" s="30"/>
      <c r="NS250" s="30"/>
      <c r="NT250" s="30"/>
      <c r="NU250" s="30"/>
      <c r="NV250" s="30"/>
      <c r="NW250" s="30"/>
      <c r="NX250" s="30"/>
      <c r="NY250" s="30"/>
      <c r="NZ250" s="30"/>
      <c r="OA250" s="30"/>
      <c r="OB250" s="30"/>
      <c r="OC250" s="30"/>
      <c r="OD250" s="30"/>
      <c r="OE250" s="30"/>
      <c r="OF250" s="30"/>
      <c r="OG250" s="30"/>
      <c r="OH250" s="30"/>
      <c r="OI250" s="30"/>
      <c r="OJ250" s="30"/>
      <c r="OK250" s="30"/>
      <c r="OL250" s="30"/>
      <c r="OM250" s="30"/>
      <c r="ON250" s="30"/>
      <c r="OO250" s="30"/>
      <c r="OP250" s="30"/>
      <c r="OQ250" s="30"/>
      <c r="OR250" s="30"/>
      <c r="OS250" s="30"/>
      <c r="OT250" s="30"/>
      <c r="OU250" s="30"/>
      <c r="OV250" s="30"/>
      <c r="OW250" s="30"/>
      <c r="OX250" s="30"/>
      <c r="OY250" s="30"/>
      <c r="OZ250" s="30"/>
      <c r="PA250" s="30"/>
      <c r="PB250" s="30"/>
      <c r="PC250" s="30"/>
      <c r="PD250" s="30"/>
      <c r="PE250" s="30"/>
      <c r="PF250" s="30"/>
      <c r="PG250" s="30"/>
      <c r="PH250" s="30"/>
      <c r="PI250" s="30"/>
      <c r="PJ250" s="30"/>
      <c r="PK250" s="30"/>
      <c r="PL250" s="30"/>
      <c r="PM250" s="30"/>
      <c r="PN250" s="30"/>
      <c r="PO250" s="30"/>
      <c r="PP250" s="30"/>
      <c r="PQ250" s="30"/>
      <c r="PR250" s="30"/>
      <c r="PS250" s="30"/>
      <c r="PT250" s="30"/>
      <c r="PU250" s="30"/>
      <c r="PV250" s="30"/>
      <c r="PW250" s="30"/>
      <c r="PX250" s="30"/>
      <c r="PY250" s="30"/>
      <c r="PZ250" s="30"/>
      <c r="QA250" s="30"/>
      <c r="QB250" s="30"/>
      <c r="QC250" s="30"/>
      <c r="QD250" s="30"/>
      <c r="QE250" s="30"/>
      <c r="QF250" s="30"/>
      <c r="QG250" s="30"/>
      <c r="QH250" s="30"/>
      <c r="QI250" s="30"/>
      <c r="QJ250" s="30"/>
      <c r="QK250" s="30"/>
      <c r="QL250" s="30"/>
      <c r="QM250" s="30"/>
      <c r="QN250" s="30"/>
      <c r="QO250" s="30"/>
      <c r="QP250" s="30"/>
      <c r="QQ250" s="30"/>
      <c r="QR250" s="30"/>
      <c r="QS250" s="30"/>
      <c r="QT250" s="30"/>
      <c r="QU250" s="30"/>
      <c r="QV250" s="30"/>
      <c r="QW250" s="30"/>
      <c r="QX250" s="30"/>
      <c r="QY250" s="30"/>
      <c r="QZ250" s="30"/>
      <c r="RA250" s="30"/>
      <c r="RB250" s="30"/>
      <c r="RC250" s="30"/>
      <c r="RD250" s="30"/>
      <c r="RE250" s="30"/>
      <c r="RF250" s="30"/>
      <c r="RG250" s="30"/>
      <c r="RH250" s="30"/>
      <c r="RI250" s="30"/>
      <c r="RJ250" s="30"/>
      <c r="RK250" s="30"/>
      <c r="RL250" s="30"/>
      <c r="RM250" s="30"/>
      <c r="RN250" s="30"/>
      <c r="RO250" s="30"/>
      <c r="RP250" s="30"/>
      <c r="RQ250" s="30"/>
      <c r="RR250" s="30"/>
      <c r="RS250" s="30"/>
      <c r="RT250" s="30"/>
      <c r="RU250" s="30"/>
      <c r="RV250" s="30"/>
      <c r="RW250" s="30"/>
      <c r="RX250" s="30"/>
      <c r="RY250" s="30"/>
      <c r="RZ250" s="30"/>
      <c r="SA250" s="30"/>
      <c r="SB250" s="30"/>
      <c r="SC250" s="30"/>
      <c r="SD250" s="30"/>
      <c r="SE250" s="30"/>
      <c r="SF250" s="30"/>
      <c r="SG250" s="30"/>
      <c r="SH250" s="30"/>
      <c r="SI250" s="30"/>
      <c r="SJ250" s="30"/>
      <c r="SK250" s="30"/>
      <c r="SL250" s="30"/>
      <c r="SM250" s="30"/>
      <c r="SN250" s="30"/>
    </row>
    <row r="251" spans="1:508" s="31" customFormat="1" ht="15.75" hidden="1" customHeight="1" x14ac:dyDescent="0.25">
      <c r="A251" s="81"/>
      <c r="B251" s="81"/>
      <c r="C251" s="81"/>
      <c r="D251" s="98" t="s">
        <v>416</v>
      </c>
      <c r="E251" s="202">
        <f>E286</f>
        <v>0</v>
      </c>
      <c r="F251" s="82">
        <f t="shared" ref="F251:R251" si="95">F286</f>
        <v>0</v>
      </c>
      <c r="G251" s="82">
        <f t="shared" si="95"/>
        <v>0</v>
      </c>
      <c r="H251" s="202">
        <f t="shared" si="95"/>
        <v>0</v>
      </c>
      <c r="I251" s="202">
        <f t="shared" si="95"/>
        <v>0</v>
      </c>
      <c r="J251" s="202">
        <f t="shared" si="95"/>
        <v>0</v>
      </c>
      <c r="K251" s="186" t="e">
        <f t="shared" si="72"/>
        <v>#DIV/0!</v>
      </c>
      <c r="L251" s="202">
        <f t="shared" si="95"/>
        <v>0</v>
      </c>
      <c r="M251" s="82">
        <f t="shared" si="95"/>
        <v>0</v>
      </c>
      <c r="N251" s="82">
        <f t="shared" si="95"/>
        <v>0</v>
      </c>
      <c r="O251" s="82">
        <f t="shared" si="95"/>
        <v>0</v>
      </c>
      <c r="P251" s="82">
        <f t="shared" si="95"/>
        <v>0</v>
      </c>
      <c r="Q251" s="82">
        <f t="shared" si="95"/>
        <v>0</v>
      </c>
      <c r="R251" s="202">
        <f t="shared" si="95"/>
        <v>0</v>
      </c>
      <c r="S251" s="202"/>
      <c r="T251" s="202"/>
      <c r="U251" s="202"/>
      <c r="V251" s="202"/>
      <c r="W251" s="202"/>
      <c r="X251" s="158" t="e">
        <f t="shared" si="80"/>
        <v>#DIV/0!</v>
      </c>
      <c r="Y251" s="202">
        <f t="shared" si="74"/>
        <v>0</v>
      </c>
      <c r="Z251" s="231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  <c r="IU251" s="30"/>
      <c r="IV251" s="30"/>
      <c r="IW251" s="30"/>
      <c r="IX251" s="30"/>
      <c r="IY251" s="30"/>
      <c r="IZ251" s="30"/>
      <c r="JA251" s="30"/>
      <c r="JB251" s="30"/>
      <c r="JC251" s="30"/>
      <c r="JD251" s="30"/>
      <c r="JE251" s="30"/>
      <c r="JF251" s="30"/>
      <c r="JG251" s="30"/>
      <c r="JH251" s="30"/>
      <c r="JI251" s="30"/>
      <c r="JJ251" s="30"/>
      <c r="JK251" s="30"/>
      <c r="JL251" s="30"/>
      <c r="JM251" s="30"/>
      <c r="JN251" s="30"/>
      <c r="JO251" s="30"/>
      <c r="JP251" s="30"/>
      <c r="JQ251" s="30"/>
      <c r="JR251" s="30"/>
      <c r="JS251" s="30"/>
      <c r="JT251" s="30"/>
      <c r="JU251" s="30"/>
      <c r="JV251" s="30"/>
      <c r="JW251" s="30"/>
      <c r="JX251" s="30"/>
      <c r="JY251" s="30"/>
      <c r="JZ251" s="30"/>
      <c r="KA251" s="30"/>
      <c r="KB251" s="30"/>
      <c r="KC251" s="30"/>
      <c r="KD251" s="30"/>
      <c r="KE251" s="30"/>
      <c r="KF251" s="30"/>
      <c r="KG251" s="30"/>
      <c r="KH251" s="30"/>
      <c r="KI251" s="30"/>
      <c r="KJ251" s="30"/>
      <c r="KK251" s="30"/>
      <c r="KL251" s="30"/>
      <c r="KM251" s="30"/>
      <c r="KN251" s="30"/>
      <c r="KO251" s="30"/>
      <c r="KP251" s="30"/>
      <c r="KQ251" s="30"/>
      <c r="KR251" s="30"/>
      <c r="KS251" s="30"/>
      <c r="KT251" s="30"/>
      <c r="KU251" s="30"/>
      <c r="KV251" s="30"/>
      <c r="KW251" s="30"/>
      <c r="KX251" s="30"/>
      <c r="KY251" s="30"/>
      <c r="KZ251" s="30"/>
      <c r="LA251" s="30"/>
      <c r="LB251" s="30"/>
      <c r="LC251" s="30"/>
      <c r="LD251" s="30"/>
      <c r="LE251" s="30"/>
      <c r="LF251" s="30"/>
      <c r="LG251" s="30"/>
      <c r="LH251" s="30"/>
      <c r="LI251" s="30"/>
      <c r="LJ251" s="30"/>
      <c r="LK251" s="30"/>
      <c r="LL251" s="30"/>
      <c r="LM251" s="30"/>
      <c r="LN251" s="30"/>
      <c r="LO251" s="30"/>
      <c r="LP251" s="30"/>
      <c r="LQ251" s="30"/>
      <c r="LR251" s="30"/>
      <c r="LS251" s="30"/>
      <c r="LT251" s="30"/>
      <c r="LU251" s="30"/>
      <c r="LV251" s="30"/>
      <c r="LW251" s="30"/>
      <c r="LX251" s="30"/>
      <c r="LY251" s="30"/>
      <c r="LZ251" s="30"/>
      <c r="MA251" s="30"/>
      <c r="MB251" s="30"/>
      <c r="MC251" s="30"/>
      <c r="MD251" s="30"/>
      <c r="ME251" s="30"/>
      <c r="MF251" s="30"/>
      <c r="MG251" s="30"/>
      <c r="MH251" s="30"/>
      <c r="MI251" s="30"/>
      <c r="MJ251" s="30"/>
      <c r="MK251" s="30"/>
      <c r="ML251" s="30"/>
      <c r="MM251" s="30"/>
      <c r="MN251" s="30"/>
      <c r="MO251" s="30"/>
      <c r="MP251" s="30"/>
      <c r="MQ251" s="30"/>
      <c r="MR251" s="30"/>
      <c r="MS251" s="30"/>
      <c r="MT251" s="30"/>
      <c r="MU251" s="30"/>
      <c r="MV251" s="30"/>
      <c r="MW251" s="30"/>
      <c r="MX251" s="30"/>
      <c r="MY251" s="30"/>
      <c r="MZ251" s="30"/>
      <c r="NA251" s="30"/>
      <c r="NB251" s="30"/>
      <c r="NC251" s="30"/>
      <c r="ND251" s="30"/>
      <c r="NE251" s="30"/>
      <c r="NF251" s="30"/>
      <c r="NG251" s="30"/>
      <c r="NH251" s="30"/>
      <c r="NI251" s="30"/>
      <c r="NJ251" s="30"/>
      <c r="NK251" s="30"/>
      <c r="NL251" s="30"/>
      <c r="NM251" s="30"/>
      <c r="NN251" s="30"/>
      <c r="NO251" s="30"/>
      <c r="NP251" s="30"/>
      <c r="NQ251" s="30"/>
      <c r="NR251" s="30"/>
      <c r="NS251" s="30"/>
      <c r="NT251" s="30"/>
      <c r="NU251" s="30"/>
      <c r="NV251" s="30"/>
      <c r="NW251" s="30"/>
      <c r="NX251" s="30"/>
      <c r="NY251" s="30"/>
      <c r="NZ251" s="30"/>
      <c r="OA251" s="30"/>
      <c r="OB251" s="30"/>
      <c r="OC251" s="30"/>
      <c r="OD251" s="30"/>
      <c r="OE251" s="30"/>
      <c r="OF251" s="30"/>
      <c r="OG251" s="30"/>
      <c r="OH251" s="30"/>
      <c r="OI251" s="30"/>
      <c r="OJ251" s="30"/>
      <c r="OK251" s="30"/>
      <c r="OL251" s="30"/>
      <c r="OM251" s="30"/>
      <c r="ON251" s="30"/>
      <c r="OO251" s="30"/>
      <c r="OP251" s="30"/>
      <c r="OQ251" s="30"/>
      <c r="OR251" s="30"/>
      <c r="OS251" s="30"/>
      <c r="OT251" s="30"/>
      <c r="OU251" s="30"/>
      <c r="OV251" s="30"/>
      <c r="OW251" s="30"/>
      <c r="OX251" s="30"/>
      <c r="OY251" s="30"/>
      <c r="OZ251" s="30"/>
      <c r="PA251" s="30"/>
      <c r="PB251" s="30"/>
      <c r="PC251" s="30"/>
      <c r="PD251" s="30"/>
      <c r="PE251" s="30"/>
      <c r="PF251" s="30"/>
      <c r="PG251" s="30"/>
      <c r="PH251" s="30"/>
      <c r="PI251" s="30"/>
      <c r="PJ251" s="30"/>
      <c r="PK251" s="30"/>
      <c r="PL251" s="30"/>
      <c r="PM251" s="30"/>
      <c r="PN251" s="30"/>
      <c r="PO251" s="30"/>
      <c r="PP251" s="30"/>
      <c r="PQ251" s="30"/>
      <c r="PR251" s="30"/>
      <c r="PS251" s="30"/>
      <c r="PT251" s="30"/>
      <c r="PU251" s="30"/>
      <c r="PV251" s="30"/>
      <c r="PW251" s="30"/>
      <c r="PX251" s="30"/>
      <c r="PY251" s="30"/>
      <c r="PZ251" s="30"/>
      <c r="QA251" s="30"/>
      <c r="QB251" s="30"/>
      <c r="QC251" s="30"/>
      <c r="QD251" s="30"/>
      <c r="QE251" s="30"/>
      <c r="QF251" s="30"/>
      <c r="QG251" s="30"/>
      <c r="QH251" s="30"/>
      <c r="QI251" s="30"/>
      <c r="QJ251" s="30"/>
      <c r="QK251" s="30"/>
      <c r="QL251" s="30"/>
      <c r="QM251" s="30"/>
      <c r="QN251" s="30"/>
      <c r="QO251" s="30"/>
      <c r="QP251" s="30"/>
      <c r="QQ251" s="30"/>
      <c r="QR251" s="30"/>
      <c r="QS251" s="30"/>
      <c r="QT251" s="30"/>
      <c r="QU251" s="30"/>
      <c r="QV251" s="30"/>
      <c r="QW251" s="30"/>
      <c r="QX251" s="30"/>
      <c r="QY251" s="30"/>
      <c r="QZ251" s="30"/>
      <c r="RA251" s="30"/>
      <c r="RB251" s="30"/>
      <c r="RC251" s="30"/>
      <c r="RD251" s="30"/>
      <c r="RE251" s="30"/>
      <c r="RF251" s="30"/>
      <c r="RG251" s="30"/>
      <c r="RH251" s="30"/>
      <c r="RI251" s="30"/>
      <c r="RJ251" s="30"/>
      <c r="RK251" s="30"/>
      <c r="RL251" s="30"/>
      <c r="RM251" s="30"/>
      <c r="RN251" s="30"/>
      <c r="RO251" s="30"/>
      <c r="RP251" s="30"/>
      <c r="RQ251" s="30"/>
      <c r="RR251" s="30"/>
      <c r="RS251" s="30"/>
      <c r="RT251" s="30"/>
      <c r="RU251" s="30"/>
      <c r="RV251" s="30"/>
      <c r="RW251" s="30"/>
      <c r="RX251" s="30"/>
      <c r="RY251" s="30"/>
      <c r="RZ251" s="30"/>
      <c r="SA251" s="30"/>
      <c r="SB251" s="30"/>
      <c r="SC251" s="30"/>
      <c r="SD251" s="30"/>
      <c r="SE251" s="30"/>
      <c r="SF251" s="30"/>
      <c r="SG251" s="30"/>
      <c r="SH251" s="30"/>
      <c r="SI251" s="30"/>
      <c r="SJ251" s="30"/>
      <c r="SK251" s="30"/>
      <c r="SL251" s="30"/>
      <c r="SM251" s="30"/>
      <c r="SN251" s="30"/>
    </row>
    <row r="252" spans="1:508" s="20" customFormat="1" ht="47.25" x14ac:dyDescent="0.25">
      <c r="A252" s="54" t="s">
        <v>195</v>
      </c>
      <c r="B252" s="54" t="s">
        <v>118</v>
      </c>
      <c r="C252" s="54" t="s">
        <v>46</v>
      </c>
      <c r="D252" s="79" t="s">
        <v>486</v>
      </c>
      <c r="E252" s="203">
        <v>15765000</v>
      </c>
      <c r="F252" s="83">
        <v>11968900</v>
      </c>
      <c r="G252" s="83">
        <v>462900</v>
      </c>
      <c r="H252" s="203">
        <v>3690536.97</v>
      </c>
      <c r="I252" s="203">
        <v>2860520.38</v>
      </c>
      <c r="J252" s="203">
        <v>103901.66</v>
      </c>
      <c r="K252" s="196">
        <f t="shared" si="72"/>
        <v>23.40968582302569</v>
      </c>
      <c r="L252" s="203">
        <f t="shared" ref="L252:L297" si="96">N252+Q252</f>
        <v>0</v>
      </c>
      <c r="M252" s="83"/>
      <c r="N252" s="83"/>
      <c r="O252" s="83"/>
      <c r="P252" s="83"/>
      <c r="Q252" s="83"/>
      <c r="R252" s="216">
        <f>T252+W252</f>
        <v>0</v>
      </c>
      <c r="S252" s="216"/>
      <c r="T252" s="216"/>
      <c r="U252" s="216"/>
      <c r="V252" s="216"/>
      <c r="W252" s="216"/>
      <c r="X252" s="158"/>
      <c r="Y252" s="216">
        <f t="shared" si="74"/>
        <v>3690536.97</v>
      </c>
      <c r="Z252" s="23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  <c r="IS252" s="21"/>
      <c r="IT252" s="21"/>
      <c r="IU252" s="21"/>
      <c r="IV252" s="21"/>
      <c r="IW252" s="21"/>
      <c r="IX252" s="21"/>
      <c r="IY252" s="21"/>
      <c r="IZ252" s="21"/>
      <c r="JA252" s="21"/>
      <c r="JB252" s="21"/>
      <c r="JC252" s="21"/>
      <c r="JD252" s="21"/>
      <c r="JE252" s="21"/>
      <c r="JF252" s="21"/>
      <c r="JG252" s="21"/>
      <c r="JH252" s="21"/>
      <c r="JI252" s="21"/>
      <c r="JJ252" s="21"/>
      <c r="JK252" s="21"/>
      <c r="JL252" s="21"/>
      <c r="JM252" s="21"/>
      <c r="JN252" s="21"/>
      <c r="JO252" s="21"/>
      <c r="JP252" s="21"/>
      <c r="JQ252" s="21"/>
      <c r="JR252" s="21"/>
      <c r="JS252" s="21"/>
      <c r="JT252" s="21"/>
      <c r="JU252" s="21"/>
      <c r="JV252" s="21"/>
      <c r="JW252" s="21"/>
      <c r="JX252" s="21"/>
      <c r="JY252" s="21"/>
      <c r="JZ252" s="21"/>
      <c r="KA252" s="21"/>
      <c r="KB252" s="21"/>
      <c r="KC252" s="21"/>
      <c r="KD252" s="21"/>
      <c r="KE252" s="21"/>
      <c r="KF252" s="21"/>
      <c r="KG252" s="21"/>
      <c r="KH252" s="21"/>
      <c r="KI252" s="21"/>
      <c r="KJ252" s="21"/>
      <c r="KK252" s="21"/>
      <c r="KL252" s="21"/>
      <c r="KM252" s="21"/>
      <c r="KN252" s="21"/>
      <c r="KO252" s="21"/>
      <c r="KP252" s="21"/>
      <c r="KQ252" s="21"/>
      <c r="KR252" s="21"/>
      <c r="KS252" s="21"/>
      <c r="KT252" s="21"/>
      <c r="KU252" s="21"/>
      <c r="KV252" s="21"/>
      <c r="KW252" s="21"/>
      <c r="KX252" s="21"/>
      <c r="KY252" s="21"/>
      <c r="KZ252" s="21"/>
      <c r="LA252" s="21"/>
      <c r="LB252" s="21"/>
      <c r="LC252" s="21"/>
      <c r="LD252" s="21"/>
      <c r="LE252" s="21"/>
      <c r="LF252" s="21"/>
      <c r="LG252" s="21"/>
      <c r="LH252" s="21"/>
      <c r="LI252" s="21"/>
      <c r="LJ252" s="21"/>
      <c r="LK252" s="21"/>
      <c r="LL252" s="21"/>
      <c r="LM252" s="21"/>
      <c r="LN252" s="21"/>
      <c r="LO252" s="21"/>
      <c r="LP252" s="21"/>
      <c r="LQ252" s="21"/>
      <c r="LR252" s="21"/>
      <c r="LS252" s="21"/>
      <c r="LT252" s="21"/>
      <c r="LU252" s="21"/>
      <c r="LV252" s="21"/>
      <c r="LW252" s="21"/>
      <c r="LX252" s="21"/>
      <c r="LY252" s="21"/>
      <c r="LZ252" s="21"/>
      <c r="MA252" s="21"/>
      <c r="MB252" s="21"/>
      <c r="MC252" s="21"/>
      <c r="MD252" s="21"/>
      <c r="ME252" s="21"/>
      <c r="MF252" s="21"/>
      <c r="MG252" s="21"/>
      <c r="MH252" s="21"/>
      <c r="MI252" s="21"/>
      <c r="MJ252" s="21"/>
      <c r="MK252" s="21"/>
      <c r="ML252" s="21"/>
      <c r="MM252" s="21"/>
      <c r="MN252" s="21"/>
      <c r="MO252" s="21"/>
      <c r="MP252" s="21"/>
      <c r="MQ252" s="21"/>
      <c r="MR252" s="21"/>
      <c r="MS252" s="21"/>
      <c r="MT252" s="21"/>
      <c r="MU252" s="21"/>
      <c r="MV252" s="21"/>
      <c r="MW252" s="21"/>
      <c r="MX252" s="21"/>
      <c r="MY252" s="21"/>
      <c r="MZ252" s="21"/>
      <c r="NA252" s="21"/>
      <c r="NB252" s="21"/>
      <c r="NC252" s="21"/>
      <c r="ND252" s="21"/>
      <c r="NE252" s="21"/>
      <c r="NF252" s="21"/>
      <c r="NG252" s="21"/>
      <c r="NH252" s="21"/>
      <c r="NI252" s="21"/>
      <c r="NJ252" s="21"/>
      <c r="NK252" s="21"/>
      <c r="NL252" s="21"/>
      <c r="NM252" s="21"/>
      <c r="NN252" s="21"/>
      <c r="NO252" s="21"/>
      <c r="NP252" s="21"/>
      <c r="NQ252" s="21"/>
      <c r="NR252" s="21"/>
      <c r="NS252" s="21"/>
      <c r="NT252" s="21"/>
      <c r="NU252" s="21"/>
      <c r="NV252" s="21"/>
      <c r="NW252" s="21"/>
      <c r="NX252" s="21"/>
      <c r="NY252" s="21"/>
      <c r="NZ252" s="21"/>
      <c r="OA252" s="21"/>
      <c r="OB252" s="21"/>
      <c r="OC252" s="21"/>
      <c r="OD252" s="21"/>
      <c r="OE252" s="21"/>
      <c r="OF252" s="21"/>
      <c r="OG252" s="21"/>
      <c r="OH252" s="21"/>
      <c r="OI252" s="21"/>
      <c r="OJ252" s="21"/>
      <c r="OK252" s="21"/>
      <c r="OL252" s="21"/>
      <c r="OM252" s="21"/>
      <c r="ON252" s="21"/>
      <c r="OO252" s="21"/>
      <c r="OP252" s="21"/>
      <c r="OQ252" s="21"/>
      <c r="OR252" s="21"/>
      <c r="OS252" s="21"/>
      <c r="OT252" s="21"/>
      <c r="OU252" s="21"/>
      <c r="OV252" s="21"/>
      <c r="OW252" s="21"/>
      <c r="OX252" s="21"/>
      <c r="OY252" s="21"/>
      <c r="OZ252" s="21"/>
      <c r="PA252" s="21"/>
      <c r="PB252" s="21"/>
      <c r="PC252" s="21"/>
      <c r="PD252" s="21"/>
      <c r="PE252" s="21"/>
      <c r="PF252" s="21"/>
      <c r="PG252" s="21"/>
      <c r="PH252" s="21"/>
      <c r="PI252" s="21"/>
      <c r="PJ252" s="21"/>
      <c r="PK252" s="21"/>
      <c r="PL252" s="21"/>
      <c r="PM252" s="21"/>
      <c r="PN252" s="21"/>
      <c r="PO252" s="21"/>
      <c r="PP252" s="21"/>
      <c r="PQ252" s="21"/>
      <c r="PR252" s="21"/>
      <c r="PS252" s="21"/>
      <c r="PT252" s="21"/>
      <c r="PU252" s="21"/>
      <c r="PV252" s="21"/>
      <c r="PW252" s="21"/>
      <c r="PX252" s="21"/>
      <c r="PY252" s="21"/>
      <c r="PZ252" s="21"/>
      <c r="QA252" s="21"/>
      <c r="QB252" s="21"/>
      <c r="QC252" s="21"/>
      <c r="QD252" s="21"/>
      <c r="QE252" s="21"/>
      <c r="QF252" s="21"/>
      <c r="QG252" s="21"/>
      <c r="QH252" s="21"/>
      <c r="QI252" s="21"/>
      <c r="QJ252" s="21"/>
      <c r="QK252" s="21"/>
      <c r="QL252" s="21"/>
      <c r="QM252" s="21"/>
      <c r="QN252" s="21"/>
      <c r="QO252" s="21"/>
      <c r="QP252" s="21"/>
      <c r="QQ252" s="21"/>
      <c r="QR252" s="21"/>
      <c r="QS252" s="21"/>
      <c r="QT252" s="21"/>
      <c r="QU252" s="21"/>
      <c r="QV252" s="21"/>
      <c r="QW252" s="21"/>
      <c r="QX252" s="21"/>
      <c r="QY252" s="21"/>
      <c r="QZ252" s="21"/>
      <c r="RA252" s="21"/>
      <c r="RB252" s="21"/>
      <c r="RC252" s="21"/>
      <c r="RD252" s="21"/>
      <c r="RE252" s="21"/>
      <c r="RF252" s="21"/>
      <c r="RG252" s="21"/>
      <c r="RH252" s="21"/>
      <c r="RI252" s="21"/>
      <c r="RJ252" s="21"/>
      <c r="RK252" s="21"/>
      <c r="RL252" s="21"/>
      <c r="RM252" s="21"/>
      <c r="RN252" s="21"/>
      <c r="RO252" s="21"/>
      <c r="RP252" s="21"/>
      <c r="RQ252" s="21"/>
      <c r="RR252" s="21"/>
      <c r="RS252" s="21"/>
      <c r="RT252" s="21"/>
      <c r="RU252" s="21"/>
      <c r="RV252" s="21"/>
      <c r="RW252" s="21"/>
      <c r="RX252" s="21"/>
      <c r="RY252" s="21"/>
      <c r="RZ252" s="21"/>
      <c r="SA252" s="21"/>
      <c r="SB252" s="21"/>
      <c r="SC252" s="21"/>
      <c r="SD252" s="21"/>
      <c r="SE252" s="21"/>
      <c r="SF252" s="21"/>
      <c r="SG252" s="21"/>
      <c r="SH252" s="21"/>
      <c r="SI252" s="21"/>
      <c r="SJ252" s="21"/>
      <c r="SK252" s="21"/>
      <c r="SL252" s="21"/>
      <c r="SM252" s="21"/>
      <c r="SN252" s="21"/>
    </row>
    <row r="253" spans="1:508" s="20" customFormat="1" ht="23.25" hidden="1" customHeight="1" x14ac:dyDescent="0.25">
      <c r="A253" s="54" t="s">
        <v>532</v>
      </c>
      <c r="B253" s="54" t="s">
        <v>45</v>
      </c>
      <c r="C253" s="54" t="s">
        <v>92</v>
      </c>
      <c r="D253" s="79" t="s">
        <v>241</v>
      </c>
      <c r="E253" s="203"/>
      <c r="F253" s="83"/>
      <c r="G253" s="83"/>
      <c r="H253" s="203"/>
      <c r="I253" s="203"/>
      <c r="J253" s="203"/>
      <c r="K253" s="196" t="e">
        <f t="shared" si="72"/>
        <v>#DIV/0!</v>
      </c>
      <c r="L253" s="203">
        <f t="shared" si="96"/>
        <v>0</v>
      </c>
      <c r="M253" s="83"/>
      <c r="N253" s="83"/>
      <c r="O253" s="83"/>
      <c r="P253" s="83"/>
      <c r="Q253" s="83"/>
      <c r="R253" s="216">
        <f t="shared" ref="R253:R297" si="97">T253+W253</f>
        <v>0</v>
      </c>
      <c r="S253" s="216"/>
      <c r="T253" s="216"/>
      <c r="U253" s="216"/>
      <c r="V253" s="216"/>
      <c r="W253" s="216"/>
      <c r="X253" s="158" t="e">
        <f t="shared" si="80"/>
        <v>#DIV/0!</v>
      </c>
      <c r="Y253" s="216">
        <f t="shared" si="74"/>
        <v>0</v>
      </c>
      <c r="Z253" s="23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  <c r="IT253" s="21"/>
      <c r="IU253" s="21"/>
      <c r="IV253" s="21"/>
      <c r="IW253" s="21"/>
      <c r="IX253" s="21"/>
      <c r="IY253" s="21"/>
      <c r="IZ253" s="21"/>
      <c r="JA253" s="21"/>
      <c r="JB253" s="21"/>
      <c r="JC253" s="21"/>
      <c r="JD253" s="21"/>
      <c r="JE253" s="21"/>
      <c r="JF253" s="21"/>
      <c r="JG253" s="21"/>
      <c r="JH253" s="21"/>
      <c r="JI253" s="21"/>
      <c r="JJ253" s="21"/>
      <c r="JK253" s="21"/>
      <c r="JL253" s="21"/>
      <c r="JM253" s="21"/>
      <c r="JN253" s="21"/>
      <c r="JO253" s="21"/>
      <c r="JP253" s="21"/>
      <c r="JQ253" s="21"/>
      <c r="JR253" s="21"/>
      <c r="JS253" s="21"/>
      <c r="JT253" s="21"/>
      <c r="JU253" s="21"/>
      <c r="JV253" s="21"/>
      <c r="JW253" s="21"/>
      <c r="JX253" s="21"/>
      <c r="JY253" s="21"/>
      <c r="JZ253" s="21"/>
      <c r="KA253" s="21"/>
      <c r="KB253" s="21"/>
      <c r="KC253" s="21"/>
      <c r="KD253" s="21"/>
      <c r="KE253" s="21"/>
      <c r="KF253" s="21"/>
      <c r="KG253" s="21"/>
      <c r="KH253" s="21"/>
      <c r="KI253" s="21"/>
      <c r="KJ253" s="21"/>
      <c r="KK253" s="21"/>
      <c r="KL253" s="21"/>
      <c r="KM253" s="21"/>
      <c r="KN253" s="21"/>
      <c r="KO253" s="21"/>
      <c r="KP253" s="21"/>
      <c r="KQ253" s="21"/>
      <c r="KR253" s="21"/>
      <c r="KS253" s="21"/>
      <c r="KT253" s="21"/>
      <c r="KU253" s="21"/>
      <c r="KV253" s="21"/>
      <c r="KW253" s="21"/>
      <c r="KX253" s="21"/>
      <c r="KY253" s="21"/>
      <c r="KZ253" s="21"/>
      <c r="LA253" s="21"/>
      <c r="LB253" s="21"/>
      <c r="LC253" s="21"/>
      <c r="LD253" s="21"/>
      <c r="LE253" s="21"/>
      <c r="LF253" s="21"/>
      <c r="LG253" s="21"/>
      <c r="LH253" s="21"/>
      <c r="LI253" s="21"/>
      <c r="LJ253" s="21"/>
      <c r="LK253" s="21"/>
      <c r="LL253" s="21"/>
      <c r="LM253" s="21"/>
      <c r="LN253" s="21"/>
      <c r="LO253" s="21"/>
      <c r="LP253" s="21"/>
      <c r="LQ253" s="21"/>
      <c r="LR253" s="21"/>
      <c r="LS253" s="21"/>
      <c r="LT253" s="21"/>
      <c r="LU253" s="21"/>
      <c r="LV253" s="21"/>
      <c r="LW253" s="21"/>
      <c r="LX253" s="21"/>
      <c r="LY253" s="21"/>
      <c r="LZ253" s="21"/>
      <c r="MA253" s="21"/>
      <c r="MB253" s="21"/>
      <c r="MC253" s="21"/>
      <c r="MD253" s="21"/>
      <c r="ME253" s="21"/>
      <c r="MF253" s="21"/>
      <c r="MG253" s="21"/>
      <c r="MH253" s="21"/>
      <c r="MI253" s="21"/>
      <c r="MJ253" s="21"/>
      <c r="MK253" s="21"/>
      <c r="ML253" s="21"/>
      <c r="MM253" s="21"/>
      <c r="MN253" s="21"/>
      <c r="MO253" s="21"/>
      <c r="MP253" s="21"/>
      <c r="MQ253" s="21"/>
      <c r="MR253" s="21"/>
      <c r="MS253" s="21"/>
      <c r="MT253" s="21"/>
      <c r="MU253" s="21"/>
      <c r="MV253" s="21"/>
      <c r="MW253" s="21"/>
      <c r="MX253" s="21"/>
      <c r="MY253" s="21"/>
      <c r="MZ253" s="21"/>
      <c r="NA253" s="21"/>
      <c r="NB253" s="21"/>
      <c r="NC253" s="21"/>
      <c r="ND253" s="21"/>
      <c r="NE253" s="21"/>
      <c r="NF253" s="21"/>
      <c r="NG253" s="21"/>
      <c r="NH253" s="21"/>
      <c r="NI253" s="21"/>
      <c r="NJ253" s="21"/>
      <c r="NK253" s="21"/>
      <c r="NL253" s="21"/>
      <c r="NM253" s="21"/>
      <c r="NN253" s="21"/>
      <c r="NO253" s="21"/>
      <c r="NP253" s="21"/>
      <c r="NQ253" s="21"/>
      <c r="NR253" s="21"/>
      <c r="NS253" s="21"/>
      <c r="NT253" s="21"/>
      <c r="NU253" s="21"/>
      <c r="NV253" s="21"/>
      <c r="NW253" s="21"/>
      <c r="NX253" s="21"/>
      <c r="NY253" s="21"/>
      <c r="NZ253" s="21"/>
      <c r="OA253" s="21"/>
      <c r="OB253" s="21"/>
      <c r="OC253" s="21"/>
      <c r="OD253" s="21"/>
      <c r="OE253" s="21"/>
      <c r="OF253" s="21"/>
      <c r="OG253" s="21"/>
      <c r="OH253" s="21"/>
      <c r="OI253" s="21"/>
      <c r="OJ253" s="21"/>
      <c r="OK253" s="21"/>
      <c r="OL253" s="21"/>
      <c r="OM253" s="21"/>
      <c r="ON253" s="21"/>
      <c r="OO253" s="21"/>
      <c r="OP253" s="21"/>
      <c r="OQ253" s="21"/>
      <c r="OR253" s="21"/>
      <c r="OS253" s="21"/>
      <c r="OT253" s="21"/>
      <c r="OU253" s="21"/>
      <c r="OV253" s="21"/>
      <c r="OW253" s="21"/>
      <c r="OX253" s="21"/>
      <c r="OY253" s="21"/>
      <c r="OZ253" s="21"/>
      <c r="PA253" s="21"/>
      <c r="PB253" s="21"/>
      <c r="PC253" s="21"/>
      <c r="PD253" s="21"/>
      <c r="PE253" s="21"/>
      <c r="PF253" s="21"/>
      <c r="PG253" s="21"/>
      <c r="PH253" s="21"/>
      <c r="PI253" s="21"/>
      <c r="PJ253" s="21"/>
      <c r="PK253" s="21"/>
      <c r="PL253" s="21"/>
      <c r="PM253" s="21"/>
      <c r="PN253" s="21"/>
      <c r="PO253" s="21"/>
      <c r="PP253" s="21"/>
      <c r="PQ253" s="21"/>
      <c r="PR253" s="21"/>
      <c r="PS253" s="21"/>
      <c r="PT253" s="21"/>
      <c r="PU253" s="21"/>
      <c r="PV253" s="21"/>
      <c r="PW253" s="21"/>
      <c r="PX253" s="21"/>
      <c r="PY253" s="21"/>
      <c r="PZ253" s="21"/>
      <c r="QA253" s="21"/>
      <c r="QB253" s="21"/>
      <c r="QC253" s="21"/>
      <c r="QD253" s="21"/>
      <c r="QE253" s="21"/>
      <c r="QF253" s="21"/>
      <c r="QG253" s="21"/>
      <c r="QH253" s="21"/>
      <c r="QI253" s="21"/>
      <c r="QJ253" s="21"/>
      <c r="QK253" s="21"/>
      <c r="QL253" s="21"/>
      <c r="QM253" s="21"/>
      <c r="QN253" s="21"/>
      <c r="QO253" s="21"/>
      <c r="QP253" s="21"/>
      <c r="QQ253" s="21"/>
      <c r="QR253" s="21"/>
      <c r="QS253" s="21"/>
      <c r="QT253" s="21"/>
      <c r="QU253" s="21"/>
      <c r="QV253" s="21"/>
      <c r="QW253" s="21"/>
      <c r="QX253" s="21"/>
      <c r="QY253" s="21"/>
      <c r="QZ253" s="21"/>
      <c r="RA253" s="21"/>
      <c r="RB253" s="21"/>
      <c r="RC253" s="21"/>
      <c r="RD253" s="21"/>
      <c r="RE253" s="21"/>
      <c r="RF253" s="21"/>
      <c r="RG253" s="21"/>
      <c r="RH253" s="21"/>
      <c r="RI253" s="21"/>
      <c r="RJ253" s="21"/>
      <c r="RK253" s="21"/>
      <c r="RL253" s="21"/>
      <c r="RM253" s="21"/>
      <c r="RN253" s="21"/>
      <c r="RO253" s="21"/>
      <c r="RP253" s="21"/>
      <c r="RQ253" s="21"/>
      <c r="RR253" s="21"/>
      <c r="RS253" s="21"/>
      <c r="RT253" s="21"/>
      <c r="RU253" s="21"/>
      <c r="RV253" s="21"/>
      <c r="RW253" s="21"/>
      <c r="RX253" s="21"/>
      <c r="RY253" s="21"/>
      <c r="RZ253" s="21"/>
      <c r="SA253" s="21"/>
      <c r="SB253" s="21"/>
      <c r="SC253" s="21"/>
      <c r="SD253" s="21"/>
      <c r="SE253" s="21"/>
      <c r="SF253" s="21"/>
      <c r="SG253" s="21"/>
      <c r="SH253" s="21"/>
      <c r="SI253" s="21"/>
      <c r="SJ253" s="21"/>
      <c r="SK253" s="21"/>
      <c r="SL253" s="21"/>
      <c r="SM253" s="21"/>
      <c r="SN253" s="21"/>
    </row>
    <row r="254" spans="1:508" s="20" customFormat="1" ht="24" customHeight="1" x14ac:dyDescent="0.25">
      <c r="A254" s="85" t="s">
        <v>301</v>
      </c>
      <c r="B254" s="85" t="s">
        <v>288</v>
      </c>
      <c r="C254" s="85" t="s">
        <v>105</v>
      </c>
      <c r="D254" s="79" t="s">
        <v>37</v>
      </c>
      <c r="E254" s="203">
        <v>100000</v>
      </c>
      <c r="F254" s="83"/>
      <c r="G254" s="83"/>
      <c r="H254" s="203"/>
      <c r="I254" s="203"/>
      <c r="J254" s="203"/>
      <c r="K254" s="196">
        <f t="shared" si="72"/>
        <v>0</v>
      </c>
      <c r="L254" s="203">
        <f t="shared" si="96"/>
        <v>0</v>
      </c>
      <c r="M254" s="83"/>
      <c r="N254" s="83"/>
      <c r="O254" s="83"/>
      <c r="P254" s="83"/>
      <c r="Q254" s="83"/>
      <c r="R254" s="216">
        <f t="shared" si="97"/>
        <v>0</v>
      </c>
      <c r="S254" s="216"/>
      <c r="T254" s="216"/>
      <c r="U254" s="216"/>
      <c r="V254" s="216"/>
      <c r="W254" s="216"/>
      <c r="X254" s="158"/>
      <c r="Y254" s="216">
        <f t="shared" si="74"/>
        <v>0</v>
      </c>
      <c r="Z254" s="23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  <c r="IU254" s="21"/>
      <c r="IV254" s="21"/>
      <c r="IW254" s="21"/>
      <c r="IX254" s="21"/>
      <c r="IY254" s="21"/>
      <c r="IZ254" s="21"/>
      <c r="JA254" s="21"/>
      <c r="JB254" s="21"/>
      <c r="JC254" s="21"/>
      <c r="JD254" s="21"/>
      <c r="JE254" s="21"/>
      <c r="JF254" s="21"/>
      <c r="JG254" s="21"/>
      <c r="JH254" s="21"/>
      <c r="JI254" s="21"/>
      <c r="JJ254" s="21"/>
      <c r="JK254" s="21"/>
      <c r="JL254" s="21"/>
      <c r="JM254" s="21"/>
      <c r="JN254" s="21"/>
      <c r="JO254" s="21"/>
      <c r="JP254" s="21"/>
      <c r="JQ254" s="21"/>
      <c r="JR254" s="21"/>
      <c r="JS254" s="21"/>
      <c r="JT254" s="21"/>
      <c r="JU254" s="21"/>
      <c r="JV254" s="21"/>
      <c r="JW254" s="21"/>
      <c r="JX254" s="21"/>
      <c r="JY254" s="21"/>
      <c r="JZ254" s="21"/>
      <c r="KA254" s="21"/>
      <c r="KB254" s="21"/>
      <c r="KC254" s="21"/>
      <c r="KD254" s="21"/>
      <c r="KE254" s="21"/>
      <c r="KF254" s="21"/>
      <c r="KG254" s="21"/>
      <c r="KH254" s="21"/>
      <c r="KI254" s="21"/>
      <c r="KJ254" s="21"/>
      <c r="KK254" s="21"/>
      <c r="KL254" s="21"/>
      <c r="KM254" s="21"/>
      <c r="KN254" s="21"/>
      <c r="KO254" s="21"/>
      <c r="KP254" s="21"/>
      <c r="KQ254" s="21"/>
      <c r="KR254" s="21"/>
      <c r="KS254" s="21"/>
      <c r="KT254" s="21"/>
      <c r="KU254" s="21"/>
      <c r="KV254" s="21"/>
      <c r="KW254" s="21"/>
      <c r="KX254" s="21"/>
      <c r="KY254" s="21"/>
      <c r="KZ254" s="21"/>
      <c r="LA254" s="21"/>
      <c r="LB254" s="21"/>
      <c r="LC254" s="21"/>
      <c r="LD254" s="21"/>
      <c r="LE254" s="21"/>
      <c r="LF254" s="21"/>
      <c r="LG254" s="21"/>
      <c r="LH254" s="21"/>
      <c r="LI254" s="21"/>
      <c r="LJ254" s="21"/>
      <c r="LK254" s="21"/>
      <c r="LL254" s="21"/>
      <c r="LM254" s="21"/>
      <c r="LN254" s="21"/>
      <c r="LO254" s="21"/>
      <c r="LP254" s="21"/>
      <c r="LQ254" s="21"/>
      <c r="LR254" s="21"/>
      <c r="LS254" s="21"/>
      <c r="LT254" s="21"/>
      <c r="LU254" s="21"/>
      <c r="LV254" s="21"/>
      <c r="LW254" s="21"/>
      <c r="LX254" s="21"/>
      <c r="LY254" s="21"/>
      <c r="LZ254" s="21"/>
      <c r="MA254" s="21"/>
      <c r="MB254" s="21"/>
      <c r="MC254" s="21"/>
      <c r="MD254" s="21"/>
      <c r="ME254" s="21"/>
      <c r="MF254" s="21"/>
      <c r="MG254" s="21"/>
      <c r="MH254" s="21"/>
      <c r="MI254" s="21"/>
      <c r="MJ254" s="21"/>
      <c r="MK254" s="21"/>
      <c r="ML254" s="21"/>
      <c r="MM254" s="21"/>
      <c r="MN254" s="21"/>
      <c r="MO254" s="21"/>
      <c r="MP254" s="21"/>
      <c r="MQ254" s="21"/>
      <c r="MR254" s="21"/>
      <c r="MS254" s="21"/>
      <c r="MT254" s="21"/>
      <c r="MU254" s="21"/>
      <c r="MV254" s="21"/>
      <c r="MW254" s="21"/>
      <c r="MX254" s="21"/>
      <c r="MY254" s="21"/>
      <c r="MZ254" s="21"/>
      <c r="NA254" s="21"/>
      <c r="NB254" s="21"/>
      <c r="NC254" s="21"/>
      <c r="ND254" s="21"/>
      <c r="NE254" s="21"/>
      <c r="NF254" s="21"/>
      <c r="NG254" s="21"/>
      <c r="NH254" s="21"/>
      <c r="NI254" s="21"/>
      <c r="NJ254" s="21"/>
      <c r="NK254" s="21"/>
      <c r="NL254" s="21"/>
      <c r="NM254" s="21"/>
      <c r="NN254" s="21"/>
      <c r="NO254" s="21"/>
      <c r="NP254" s="21"/>
      <c r="NQ254" s="21"/>
      <c r="NR254" s="21"/>
      <c r="NS254" s="21"/>
      <c r="NT254" s="21"/>
      <c r="NU254" s="21"/>
      <c r="NV254" s="21"/>
      <c r="NW254" s="21"/>
      <c r="NX254" s="21"/>
      <c r="NY254" s="21"/>
      <c r="NZ254" s="21"/>
      <c r="OA254" s="21"/>
      <c r="OB254" s="21"/>
      <c r="OC254" s="21"/>
      <c r="OD254" s="21"/>
      <c r="OE254" s="21"/>
      <c r="OF254" s="21"/>
      <c r="OG254" s="21"/>
      <c r="OH254" s="21"/>
      <c r="OI254" s="21"/>
      <c r="OJ254" s="21"/>
      <c r="OK254" s="21"/>
      <c r="OL254" s="21"/>
      <c r="OM254" s="21"/>
      <c r="ON254" s="21"/>
      <c r="OO254" s="21"/>
      <c r="OP254" s="21"/>
      <c r="OQ254" s="21"/>
      <c r="OR254" s="21"/>
      <c r="OS254" s="21"/>
      <c r="OT254" s="21"/>
      <c r="OU254" s="21"/>
      <c r="OV254" s="21"/>
      <c r="OW254" s="21"/>
      <c r="OX254" s="21"/>
      <c r="OY254" s="21"/>
      <c r="OZ254" s="21"/>
      <c r="PA254" s="21"/>
      <c r="PB254" s="21"/>
      <c r="PC254" s="21"/>
      <c r="PD254" s="21"/>
      <c r="PE254" s="21"/>
      <c r="PF254" s="21"/>
      <c r="PG254" s="21"/>
      <c r="PH254" s="21"/>
      <c r="PI254" s="21"/>
      <c r="PJ254" s="21"/>
      <c r="PK254" s="21"/>
      <c r="PL254" s="21"/>
      <c r="PM254" s="21"/>
      <c r="PN254" s="21"/>
      <c r="PO254" s="21"/>
      <c r="PP254" s="21"/>
      <c r="PQ254" s="21"/>
      <c r="PR254" s="21"/>
      <c r="PS254" s="21"/>
      <c r="PT254" s="21"/>
      <c r="PU254" s="21"/>
      <c r="PV254" s="21"/>
      <c r="PW254" s="21"/>
      <c r="PX254" s="21"/>
      <c r="PY254" s="21"/>
      <c r="PZ254" s="21"/>
      <c r="QA254" s="21"/>
      <c r="QB254" s="21"/>
      <c r="QC254" s="21"/>
      <c r="QD254" s="21"/>
      <c r="QE254" s="21"/>
      <c r="QF254" s="21"/>
      <c r="QG254" s="21"/>
      <c r="QH254" s="21"/>
      <c r="QI254" s="21"/>
      <c r="QJ254" s="21"/>
      <c r="QK254" s="21"/>
      <c r="QL254" s="21"/>
      <c r="QM254" s="21"/>
      <c r="QN254" s="21"/>
      <c r="QO254" s="21"/>
      <c r="QP254" s="21"/>
      <c r="QQ254" s="21"/>
      <c r="QR254" s="21"/>
      <c r="QS254" s="21"/>
      <c r="QT254" s="21"/>
      <c r="QU254" s="21"/>
      <c r="QV254" s="21"/>
      <c r="QW254" s="21"/>
      <c r="QX254" s="21"/>
      <c r="QY254" s="21"/>
      <c r="QZ254" s="21"/>
      <c r="RA254" s="21"/>
      <c r="RB254" s="21"/>
      <c r="RC254" s="21"/>
      <c r="RD254" s="21"/>
      <c r="RE254" s="21"/>
      <c r="RF254" s="21"/>
      <c r="RG254" s="21"/>
      <c r="RH254" s="21"/>
      <c r="RI254" s="21"/>
      <c r="RJ254" s="21"/>
      <c r="RK254" s="21"/>
      <c r="RL254" s="21"/>
      <c r="RM254" s="21"/>
      <c r="RN254" s="21"/>
      <c r="RO254" s="21"/>
      <c r="RP254" s="21"/>
      <c r="RQ254" s="21"/>
      <c r="RR254" s="21"/>
      <c r="RS254" s="21"/>
      <c r="RT254" s="21"/>
      <c r="RU254" s="21"/>
      <c r="RV254" s="21"/>
      <c r="RW254" s="21"/>
      <c r="RX254" s="21"/>
      <c r="RY254" s="21"/>
      <c r="RZ254" s="21"/>
      <c r="SA254" s="21"/>
      <c r="SB254" s="21"/>
      <c r="SC254" s="21"/>
      <c r="SD254" s="21"/>
      <c r="SE254" s="21"/>
      <c r="SF254" s="21"/>
      <c r="SG254" s="21"/>
      <c r="SH254" s="21"/>
      <c r="SI254" s="21"/>
      <c r="SJ254" s="21"/>
      <c r="SK254" s="21"/>
      <c r="SL254" s="21"/>
      <c r="SM254" s="21"/>
      <c r="SN254" s="21"/>
    </row>
    <row r="255" spans="1:508" s="20" customFormat="1" ht="33.75" customHeight="1" x14ac:dyDescent="0.25">
      <c r="A255" s="54" t="s">
        <v>196</v>
      </c>
      <c r="B255" s="54" t="s">
        <v>126</v>
      </c>
      <c r="C255" s="54" t="s">
        <v>67</v>
      </c>
      <c r="D255" s="11" t="s">
        <v>127</v>
      </c>
      <c r="E255" s="203"/>
      <c r="F255" s="83"/>
      <c r="G255" s="83"/>
      <c r="H255" s="203"/>
      <c r="I255" s="203"/>
      <c r="J255" s="203"/>
      <c r="K255" s="196"/>
      <c r="L255" s="203">
        <f t="shared" si="96"/>
        <v>4868051</v>
      </c>
      <c r="M255" s="83">
        <v>4868051</v>
      </c>
      <c r="N255" s="83"/>
      <c r="O255" s="83"/>
      <c r="P255" s="83"/>
      <c r="Q255" s="83">
        <v>4868051</v>
      </c>
      <c r="R255" s="216">
        <f t="shared" si="97"/>
        <v>1868050.02</v>
      </c>
      <c r="S255" s="216">
        <v>1868050.02</v>
      </c>
      <c r="T255" s="216"/>
      <c r="U255" s="216"/>
      <c r="V255" s="216"/>
      <c r="W255" s="216">
        <v>1868050.02</v>
      </c>
      <c r="X255" s="168">
        <f t="shared" si="80"/>
        <v>38.373673981640707</v>
      </c>
      <c r="Y255" s="216">
        <f t="shared" si="74"/>
        <v>1868050.02</v>
      </c>
      <c r="Z255" s="231">
        <v>15</v>
      </c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  <c r="IU255" s="21"/>
      <c r="IV255" s="21"/>
      <c r="IW255" s="21"/>
      <c r="IX255" s="21"/>
      <c r="IY255" s="21"/>
      <c r="IZ255" s="21"/>
      <c r="JA255" s="21"/>
      <c r="JB255" s="21"/>
      <c r="JC255" s="21"/>
      <c r="JD255" s="21"/>
      <c r="JE255" s="21"/>
      <c r="JF255" s="21"/>
      <c r="JG255" s="21"/>
      <c r="JH255" s="21"/>
      <c r="JI255" s="21"/>
      <c r="JJ255" s="21"/>
      <c r="JK255" s="21"/>
      <c r="JL255" s="21"/>
      <c r="JM255" s="21"/>
      <c r="JN255" s="21"/>
      <c r="JO255" s="21"/>
      <c r="JP255" s="21"/>
      <c r="JQ255" s="21"/>
      <c r="JR255" s="21"/>
      <c r="JS255" s="21"/>
      <c r="JT255" s="21"/>
      <c r="JU255" s="21"/>
      <c r="JV255" s="21"/>
      <c r="JW255" s="21"/>
      <c r="JX255" s="21"/>
      <c r="JY255" s="21"/>
      <c r="JZ255" s="21"/>
      <c r="KA255" s="21"/>
      <c r="KB255" s="21"/>
      <c r="KC255" s="21"/>
      <c r="KD255" s="21"/>
      <c r="KE255" s="21"/>
      <c r="KF255" s="21"/>
      <c r="KG255" s="21"/>
      <c r="KH255" s="21"/>
      <c r="KI255" s="21"/>
      <c r="KJ255" s="21"/>
      <c r="KK255" s="21"/>
      <c r="KL255" s="21"/>
      <c r="KM255" s="21"/>
      <c r="KN255" s="21"/>
      <c r="KO255" s="21"/>
      <c r="KP255" s="21"/>
      <c r="KQ255" s="21"/>
      <c r="KR255" s="21"/>
      <c r="KS255" s="21"/>
      <c r="KT255" s="21"/>
      <c r="KU255" s="21"/>
      <c r="KV255" s="21"/>
      <c r="KW255" s="21"/>
      <c r="KX255" s="21"/>
      <c r="KY255" s="21"/>
      <c r="KZ255" s="21"/>
      <c r="LA255" s="21"/>
      <c r="LB255" s="21"/>
      <c r="LC255" s="21"/>
      <c r="LD255" s="21"/>
      <c r="LE255" s="21"/>
      <c r="LF255" s="21"/>
      <c r="LG255" s="21"/>
      <c r="LH255" s="21"/>
      <c r="LI255" s="21"/>
      <c r="LJ255" s="21"/>
      <c r="LK255" s="21"/>
      <c r="LL255" s="21"/>
      <c r="LM255" s="21"/>
      <c r="LN255" s="21"/>
      <c r="LO255" s="21"/>
      <c r="LP255" s="21"/>
      <c r="LQ255" s="21"/>
      <c r="LR255" s="21"/>
      <c r="LS255" s="21"/>
      <c r="LT255" s="21"/>
      <c r="LU255" s="21"/>
      <c r="LV255" s="21"/>
      <c r="LW255" s="21"/>
      <c r="LX255" s="21"/>
      <c r="LY255" s="21"/>
      <c r="LZ255" s="21"/>
      <c r="MA255" s="21"/>
      <c r="MB255" s="21"/>
      <c r="MC255" s="21"/>
      <c r="MD255" s="21"/>
      <c r="ME255" s="21"/>
      <c r="MF255" s="21"/>
      <c r="MG255" s="21"/>
      <c r="MH255" s="21"/>
      <c r="MI255" s="21"/>
      <c r="MJ255" s="21"/>
      <c r="MK255" s="21"/>
      <c r="ML255" s="21"/>
      <c r="MM255" s="21"/>
      <c r="MN255" s="21"/>
      <c r="MO255" s="21"/>
      <c r="MP255" s="21"/>
      <c r="MQ255" s="21"/>
      <c r="MR255" s="21"/>
      <c r="MS255" s="21"/>
      <c r="MT255" s="21"/>
      <c r="MU255" s="21"/>
      <c r="MV255" s="21"/>
      <c r="MW255" s="21"/>
      <c r="MX255" s="21"/>
      <c r="MY255" s="21"/>
      <c r="MZ255" s="21"/>
      <c r="NA255" s="21"/>
      <c r="NB255" s="21"/>
      <c r="NC255" s="21"/>
      <c r="ND255" s="21"/>
      <c r="NE255" s="21"/>
      <c r="NF255" s="21"/>
      <c r="NG255" s="21"/>
      <c r="NH255" s="21"/>
      <c r="NI255" s="21"/>
      <c r="NJ255" s="21"/>
      <c r="NK255" s="21"/>
      <c r="NL255" s="21"/>
      <c r="NM255" s="21"/>
      <c r="NN255" s="21"/>
      <c r="NO255" s="21"/>
      <c r="NP255" s="21"/>
      <c r="NQ255" s="21"/>
      <c r="NR255" s="21"/>
      <c r="NS255" s="21"/>
      <c r="NT255" s="21"/>
      <c r="NU255" s="21"/>
      <c r="NV255" s="21"/>
      <c r="NW255" s="21"/>
      <c r="NX255" s="21"/>
      <c r="NY255" s="21"/>
      <c r="NZ255" s="21"/>
      <c r="OA255" s="21"/>
      <c r="OB255" s="21"/>
      <c r="OC255" s="21"/>
      <c r="OD255" s="21"/>
      <c r="OE255" s="21"/>
      <c r="OF255" s="21"/>
      <c r="OG255" s="21"/>
      <c r="OH255" s="21"/>
      <c r="OI255" s="21"/>
      <c r="OJ255" s="21"/>
      <c r="OK255" s="21"/>
      <c r="OL255" s="21"/>
      <c r="OM255" s="21"/>
      <c r="ON255" s="21"/>
      <c r="OO255" s="21"/>
      <c r="OP255" s="21"/>
      <c r="OQ255" s="21"/>
      <c r="OR255" s="21"/>
      <c r="OS255" s="21"/>
      <c r="OT255" s="21"/>
      <c r="OU255" s="21"/>
      <c r="OV255" s="21"/>
      <c r="OW255" s="21"/>
      <c r="OX255" s="21"/>
      <c r="OY255" s="21"/>
      <c r="OZ255" s="21"/>
      <c r="PA255" s="21"/>
      <c r="PB255" s="21"/>
      <c r="PC255" s="21"/>
      <c r="PD255" s="21"/>
      <c r="PE255" s="21"/>
      <c r="PF255" s="21"/>
      <c r="PG255" s="21"/>
      <c r="PH255" s="21"/>
      <c r="PI255" s="21"/>
      <c r="PJ255" s="21"/>
      <c r="PK255" s="21"/>
      <c r="PL255" s="21"/>
      <c r="PM255" s="21"/>
      <c r="PN255" s="21"/>
      <c r="PO255" s="21"/>
      <c r="PP255" s="21"/>
      <c r="PQ255" s="21"/>
      <c r="PR255" s="21"/>
      <c r="PS255" s="21"/>
      <c r="PT255" s="21"/>
      <c r="PU255" s="21"/>
      <c r="PV255" s="21"/>
      <c r="PW255" s="21"/>
      <c r="PX255" s="21"/>
      <c r="PY255" s="21"/>
      <c r="PZ255" s="21"/>
      <c r="QA255" s="21"/>
      <c r="QB255" s="21"/>
      <c r="QC255" s="21"/>
      <c r="QD255" s="21"/>
      <c r="QE255" s="21"/>
      <c r="QF255" s="21"/>
      <c r="QG255" s="21"/>
      <c r="QH255" s="21"/>
      <c r="QI255" s="21"/>
      <c r="QJ255" s="21"/>
      <c r="QK255" s="21"/>
      <c r="QL255" s="21"/>
      <c r="QM255" s="21"/>
      <c r="QN255" s="21"/>
      <c r="QO255" s="21"/>
      <c r="QP255" s="21"/>
      <c r="QQ255" s="21"/>
      <c r="QR255" s="21"/>
      <c r="QS255" s="21"/>
      <c r="QT255" s="21"/>
      <c r="QU255" s="21"/>
      <c r="QV255" s="21"/>
      <c r="QW255" s="21"/>
      <c r="QX255" s="21"/>
      <c r="QY255" s="21"/>
      <c r="QZ255" s="21"/>
      <c r="RA255" s="21"/>
      <c r="RB255" s="21"/>
      <c r="RC255" s="21"/>
      <c r="RD255" s="21"/>
      <c r="RE255" s="21"/>
      <c r="RF255" s="21"/>
      <c r="RG255" s="21"/>
      <c r="RH255" s="21"/>
      <c r="RI255" s="21"/>
      <c r="RJ255" s="21"/>
      <c r="RK255" s="21"/>
      <c r="RL255" s="21"/>
      <c r="RM255" s="21"/>
      <c r="RN255" s="21"/>
      <c r="RO255" s="21"/>
      <c r="RP255" s="21"/>
      <c r="RQ255" s="21"/>
      <c r="RR255" s="21"/>
      <c r="RS255" s="21"/>
      <c r="RT255" s="21"/>
      <c r="RU255" s="21"/>
      <c r="RV255" s="21"/>
      <c r="RW255" s="21"/>
      <c r="RX255" s="21"/>
      <c r="RY255" s="21"/>
      <c r="RZ255" s="21"/>
      <c r="SA255" s="21"/>
      <c r="SB255" s="21"/>
      <c r="SC255" s="21"/>
      <c r="SD255" s="21"/>
      <c r="SE255" s="21"/>
      <c r="SF255" s="21"/>
      <c r="SG255" s="21"/>
      <c r="SH255" s="21"/>
      <c r="SI255" s="21"/>
      <c r="SJ255" s="21"/>
      <c r="SK255" s="21"/>
      <c r="SL255" s="21"/>
      <c r="SM255" s="21"/>
      <c r="SN255" s="21"/>
    </row>
    <row r="256" spans="1:508" s="20" customFormat="1" ht="31.5" customHeight="1" x14ac:dyDescent="0.25">
      <c r="A256" s="54" t="s">
        <v>197</v>
      </c>
      <c r="B256" s="54" t="s">
        <v>128</v>
      </c>
      <c r="C256" s="54" t="s">
        <v>69</v>
      </c>
      <c r="D256" s="11" t="s">
        <v>146</v>
      </c>
      <c r="E256" s="203">
        <v>37130000</v>
      </c>
      <c r="F256" s="83"/>
      <c r="G256" s="83"/>
      <c r="H256" s="203">
        <v>36047608.560000002</v>
      </c>
      <c r="I256" s="203"/>
      <c r="J256" s="203"/>
      <c r="K256" s="196">
        <f t="shared" si="72"/>
        <v>97.084860113116093</v>
      </c>
      <c r="L256" s="203">
        <f t="shared" si="96"/>
        <v>0</v>
      </c>
      <c r="M256" s="83"/>
      <c r="N256" s="83"/>
      <c r="O256" s="83"/>
      <c r="P256" s="83"/>
      <c r="Q256" s="83"/>
      <c r="R256" s="216">
        <f t="shared" si="97"/>
        <v>0</v>
      </c>
      <c r="S256" s="216"/>
      <c r="T256" s="216"/>
      <c r="U256" s="216"/>
      <c r="V256" s="216"/>
      <c r="W256" s="216"/>
      <c r="X256" s="168"/>
      <c r="Y256" s="216">
        <f t="shared" si="74"/>
        <v>36047608.560000002</v>
      </c>
      <c r="Z256" s="23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  <c r="IU256" s="21"/>
      <c r="IV256" s="21"/>
      <c r="IW256" s="21"/>
      <c r="IX256" s="21"/>
      <c r="IY256" s="21"/>
      <c r="IZ256" s="21"/>
      <c r="JA256" s="21"/>
      <c r="JB256" s="21"/>
      <c r="JC256" s="21"/>
      <c r="JD256" s="21"/>
      <c r="JE256" s="21"/>
      <c r="JF256" s="21"/>
      <c r="JG256" s="21"/>
      <c r="JH256" s="21"/>
      <c r="JI256" s="21"/>
      <c r="JJ256" s="21"/>
      <c r="JK256" s="21"/>
      <c r="JL256" s="21"/>
      <c r="JM256" s="21"/>
      <c r="JN256" s="21"/>
      <c r="JO256" s="21"/>
      <c r="JP256" s="21"/>
      <c r="JQ256" s="21"/>
      <c r="JR256" s="21"/>
      <c r="JS256" s="21"/>
      <c r="JT256" s="21"/>
      <c r="JU256" s="21"/>
      <c r="JV256" s="21"/>
      <c r="JW256" s="21"/>
      <c r="JX256" s="21"/>
      <c r="JY256" s="21"/>
      <c r="JZ256" s="21"/>
      <c r="KA256" s="21"/>
      <c r="KB256" s="21"/>
      <c r="KC256" s="21"/>
      <c r="KD256" s="21"/>
      <c r="KE256" s="21"/>
      <c r="KF256" s="21"/>
      <c r="KG256" s="21"/>
      <c r="KH256" s="21"/>
      <c r="KI256" s="21"/>
      <c r="KJ256" s="21"/>
      <c r="KK256" s="21"/>
      <c r="KL256" s="21"/>
      <c r="KM256" s="21"/>
      <c r="KN256" s="21"/>
      <c r="KO256" s="21"/>
      <c r="KP256" s="21"/>
      <c r="KQ256" s="21"/>
      <c r="KR256" s="21"/>
      <c r="KS256" s="21"/>
      <c r="KT256" s="21"/>
      <c r="KU256" s="21"/>
      <c r="KV256" s="21"/>
      <c r="KW256" s="21"/>
      <c r="KX256" s="21"/>
      <c r="KY256" s="21"/>
      <c r="KZ256" s="21"/>
      <c r="LA256" s="21"/>
      <c r="LB256" s="21"/>
      <c r="LC256" s="21"/>
      <c r="LD256" s="21"/>
      <c r="LE256" s="21"/>
      <c r="LF256" s="21"/>
      <c r="LG256" s="21"/>
      <c r="LH256" s="21"/>
      <c r="LI256" s="21"/>
      <c r="LJ256" s="21"/>
      <c r="LK256" s="21"/>
      <c r="LL256" s="21"/>
      <c r="LM256" s="21"/>
      <c r="LN256" s="21"/>
      <c r="LO256" s="21"/>
      <c r="LP256" s="21"/>
      <c r="LQ256" s="21"/>
      <c r="LR256" s="21"/>
      <c r="LS256" s="21"/>
      <c r="LT256" s="21"/>
      <c r="LU256" s="21"/>
      <c r="LV256" s="21"/>
      <c r="LW256" s="21"/>
      <c r="LX256" s="21"/>
      <c r="LY256" s="21"/>
      <c r="LZ256" s="21"/>
      <c r="MA256" s="21"/>
      <c r="MB256" s="21"/>
      <c r="MC256" s="21"/>
      <c r="MD256" s="21"/>
      <c r="ME256" s="21"/>
      <c r="MF256" s="21"/>
      <c r="MG256" s="21"/>
      <c r="MH256" s="21"/>
      <c r="MI256" s="21"/>
      <c r="MJ256" s="21"/>
      <c r="MK256" s="21"/>
      <c r="ML256" s="21"/>
      <c r="MM256" s="21"/>
      <c r="MN256" s="21"/>
      <c r="MO256" s="21"/>
      <c r="MP256" s="21"/>
      <c r="MQ256" s="21"/>
      <c r="MR256" s="21"/>
      <c r="MS256" s="21"/>
      <c r="MT256" s="21"/>
      <c r="MU256" s="21"/>
      <c r="MV256" s="21"/>
      <c r="MW256" s="21"/>
      <c r="MX256" s="21"/>
      <c r="MY256" s="21"/>
      <c r="MZ256" s="21"/>
      <c r="NA256" s="21"/>
      <c r="NB256" s="21"/>
      <c r="NC256" s="21"/>
      <c r="ND256" s="21"/>
      <c r="NE256" s="21"/>
      <c r="NF256" s="21"/>
      <c r="NG256" s="21"/>
      <c r="NH256" s="21"/>
      <c r="NI256" s="21"/>
      <c r="NJ256" s="21"/>
      <c r="NK256" s="21"/>
      <c r="NL256" s="21"/>
      <c r="NM256" s="21"/>
      <c r="NN256" s="21"/>
      <c r="NO256" s="21"/>
      <c r="NP256" s="21"/>
      <c r="NQ256" s="21"/>
      <c r="NR256" s="21"/>
      <c r="NS256" s="21"/>
      <c r="NT256" s="21"/>
      <c r="NU256" s="21"/>
      <c r="NV256" s="21"/>
      <c r="NW256" s="21"/>
      <c r="NX256" s="21"/>
      <c r="NY256" s="21"/>
      <c r="NZ256" s="21"/>
      <c r="OA256" s="21"/>
      <c r="OB256" s="21"/>
      <c r="OC256" s="21"/>
      <c r="OD256" s="21"/>
      <c r="OE256" s="21"/>
      <c r="OF256" s="21"/>
      <c r="OG256" s="21"/>
      <c r="OH256" s="21"/>
      <c r="OI256" s="21"/>
      <c r="OJ256" s="21"/>
      <c r="OK256" s="21"/>
      <c r="OL256" s="21"/>
      <c r="OM256" s="21"/>
      <c r="ON256" s="21"/>
      <c r="OO256" s="21"/>
      <c r="OP256" s="21"/>
      <c r="OQ256" s="21"/>
      <c r="OR256" s="21"/>
      <c r="OS256" s="21"/>
      <c r="OT256" s="21"/>
      <c r="OU256" s="21"/>
      <c r="OV256" s="21"/>
      <c r="OW256" s="21"/>
      <c r="OX256" s="21"/>
      <c r="OY256" s="21"/>
      <c r="OZ256" s="21"/>
      <c r="PA256" s="21"/>
      <c r="PB256" s="21"/>
      <c r="PC256" s="21"/>
      <c r="PD256" s="21"/>
      <c r="PE256" s="21"/>
      <c r="PF256" s="21"/>
      <c r="PG256" s="21"/>
      <c r="PH256" s="21"/>
      <c r="PI256" s="21"/>
      <c r="PJ256" s="21"/>
      <c r="PK256" s="21"/>
      <c r="PL256" s="21"/>
      <c r="PM256" s="21"/>
      <c r="PN256" s="21"/>
      <c r="PO256" s="21"/>
      <c r="PP256" s="21"/>
      <c r="PQ256" s="21"/>
      <c r="PR256" s="21"/>
      <c r="PS256" s="21"/>
      <c r="PT256" s="21"/>
      <c r="PU256" s="21"/>
      <c r="PV256" s="21"/>
      <c r="PW256" s="21"/>
      <c r="PX256" s="21"/>
      <c r="PY256" s="21"/>
      <c r="PZ256" s="21"/>
      <c r="QA256" s="21"/>
      <c r="QB256" s="21"/>
      <c r="QC256" s="21"/>
      <c r="QD256" s="21"/>
      <c r="QE256" s="21"/>
      <c r="QF256" s="21"/>
      <c r="QG256" s="21"/>
      <c r="QH256" s="21"/>
      <c r="QI256" s="21"/>
      <c r="QJ256" s="21"/>
      <c r="QK256" s="21"/>
      <c r="QL256" s="21"/>
      <c r="QM256" s="21"/>
      <c r="QN256" s="21"/>
      <c r="QO256" s="21"/>
      <c r="QP256" s="21"/>
      <c r="QQ256" s="21"/>
      <c r="QR256" s="21"/>
      <c r="QS256" s="21"/>
      <c r="QT256" s="21"/>
      <c r="QU256" s="21"/>
      <c r="QV256" s="21"/>
      <c r="QW256" s="21"/>
      <c r="QX256" s="21"/>
      <c r="QY256" s="21"/>
      <c r="QZ256" s="21"/>
      <c r="RA256" s="21"/>
      <c r="RB256" s="21"/>
      <c r="RC256" s="21"/>
      <c r="RD256" s="21"/>
      <c r="RE256" s="21"/>
      <c r="RF256" s="21"/>
      <c r="RG256" s="21"/>
      <c r="RH256" s="21"/>
      <c r="RI256" s="21"/>
      <c r="RJ256" s="21"/>
      <c r="RK256" s="21"/>
      <c r="RL256" s="21"/>
      <c r="RM256" s="21"/>
      <c r="RN256" s="21"/>
      <c r="RO256" s="21"/>
      <c r="RP256" s="21"/>
      <c r="RQ256" s="21"/>
      <c r="RR256" s="21"/>
      <c r="RS256" s="21"/>
      <c r="RT256" s="21"/>
      <c r="RU256" s="21"/>
      <c r="RV256" s="21"/>
      <c r="RW256" s="21"/>
      <c r="RX256" s="21"/>
      <c r="RY256" s="21"/>
      <c r="RZ256" s="21"/>
      <c r="SA256" s="21"/>
      <c r="SB256" s="21"/>
      <c r="SC256" s="21"/>
      <c r="SD256" s="21"/>
      <c r="SE256" s="21"/>
      <c r="SF256" s="21"/>
      <c r="SG256" s="21"/>
      <c r="SH256" s="21"/>
      <c r="SI256" s="21"/>
      <c r="SJ256" s="21"/>
      <c r="SK256" s="21"/>
      <c r="SL256" s="21"/>
      <c r="SM256" s="21"/>
      <c r="SN256" s="21"/>
    </row>
    <row r="257" spans="1:508" s="20" customFormat="1" ht="30" hidden="1" customHeight="1" x14ac:dyDescent="0.25">
      <c r="A257" s="54" t="s">
        <v>646</v>
      </c>
      <c r="B257" s="54" t="s">
        <v>648</v>
      </c>
      <c r="C257" s="33" t="s">
        <v>69</v>
      </c>
      <c r="D257" s="3" t="s">
        <v>647</v>
      </c>
      <c r="E257" s="203"/>
      <c r="F257" s="83"/>
      <c r="G257" s="83"/>
      <c r="H257" s="203"/>
      <c r="I257" s="203"/>
      <c r="J257" s="203"/>
      <c r="K257" s="196" t="e">
        <f t="shared" si="72"/>
        <v>#DIV/0!</v>
      </c>
      <c r="L257" s="203"/>
      <c r="M257" s="83"/>
      <c r="N257" s="83"/>
      <c r="O257" s="83"/>
      <c r="P257" s="83"/>
      <c r="Q257" s="83"/>
      <c r="R257" s="216"/>
      <c r="S257" s="216"/>
      <c r="T257" s="216"/>
      <c r="U257" s="216"/>
      <c r="V257" s="216"/>
      <c r="W257" s="216"/>
      <c r="X257" s="168" t="e">
        <f t="shared" si="80"/>
        <v>#DIV/0!</v>
      </c>
      <c r="Y257" s="216">
        <f t="shared" si="74"/>
        <v>0</v>
      </c>
      <c r="Z257" s="23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  <c r="IU257" s="21"/>
      <c r="IV257" s="21"/>
      <c r="IW257" s="21"/>
      <c r="IX257" s="21"/>
      <c r="IY257" s="21"/>
      <c r="IZ257" s="21"/>
      <c r="JA257" s="21"/>
      <c r="JB257" s="21"/>
      <c r="JC257" s="21"/>
      <c r="JD257" s="21"/>
      <c r="JE257" s="21"/>
      <c r="JF257" s="21"/>
      <c r="JG257" s="21"/>
      <c r="JH257" s="21"/>
      <c r="JI257" s="21"/>
      <c r="JJ257" s="21"/>
      <c r="JK257" s="21"/>
      <c r="JL257" s="21"/>
      <c r="JM257" s="21"/>
      <c r="JN257" s="21"/>
      <c r="JO257" s="21"/>
      <c r="JP257" s="21"/>
      <c r="JQ257" s="21"/>
      <c r="JR257" s="21"/>
      <c r="JS257" s="21"/>
      <c r="JT257" s="21"/>
      <c r="JU257" s="21"/>
      <c r="JV257" s="21"/>
      <c r="JW257" s="21"/>
      <c r="JX257" s="21"/>
      <c r="JY257" s="21"/>
      <c r="JZ257" s="21"/>
      <c r="KA257" s="21"/>
      <c r="KB257" s="21"/>
      <c r="KC257" s="21"/>
      <c r="KD257" s="21"/>
      <c r="KE257" s="21"/>
      <c r="KF257" s="21"/>
      <c r="KG257" s="21"/>
      <c r="KH257" s="21"/>
      <c r="KI257" s="21"/>
      <c r="KJ257" s="21"/>
      <c r="KK257" s="21"/>
      <c r="KL257" s="21"/>
      <c r="KM257" s="21"/>
      <c r="KN257" s="21"/>
      <c r="KO257" s="21"/>
      <c r="KP257" s="21"/>
      <c r="KQ257" s="21"/>
      <c r="KR257" s="21"/>
      <c r="KS257" s="21"/>
      <c r="KT257" s="21"/>
      <c r="KU257" s="21"/>
      <c r="KV257" s="21"/>
      <c r="KW257" s="21"/>
      <c r="KX257" s="21"/>
      <c r="KY257" s="21"/>
      <c r="KZ257" s="21"/>
      <c r="LA257" s="21"/>
      <c r="LB257" s="21"/>
      <c r="LC257" s="21"/>
      <c r="LD257" s="21"/>
      <c r="LE257" s="21"/>
      <c r="LF257" s="21"/>
      <c r="LG257" s="21"/>
      <c r="LH257" s="21"/>
      <c r="LI257" s="21"/>
      <c r="LJ257" s="21"/>
      <c r="LK257" s="21"/>
      <c r="LL257" s="21"/>
      <c r="LM257" s="21"/>
      <c r="LN257" s="21"/>
      <c r="LO257" s="21"/>
      <c r="LP257" s="21"/>
      <c r="LQ257" s="21"/>
      <c r="LR257" s="21"/>
      <c r="LS257" s="21"/>
      <c r="LT257" s="21"/>
      <c r="LU257" s="21"/>
      <c r="LV257" s="21"/>
      <c r="LW257" s="21"/>
      <c r="LX257" s="21"/>
      <c r="LY257" s="21"/>
      <c r="LZ257" s="21"/>
      <c r="MA257" s="21"/>
      <c r="MB257" s="21"/>
      <c r="MC257" s="21"/>
      <c r="MD257" s="21"/>
      <c r="ME257" s="21"/>
      <c r="MF257" s="21"/>
      <c r="MG257" s="21"/>
      <c r="MH257" s="21"/>
      <c r="MI257" s="21"/>
      <c r="MJ257" s="21"/>
      <c r="MK257" s="21"/>
      <c r="ML257" s="21"/>
      <c r="MM257" s="21"/>
      <c r="MN257" s="21"/>
      <c r="MO257" s="21"/>
      <c r="MP257" s="21"/>
      <c r="MQ257" s="21"/>
      <c r="MR257" s="21"/>
      <c r="MS257" s="21"/>
      <c r="MT257" s="21"/>
      <c r="MU257" s="21"/>
      <c r="MV257" s="21"/>
      <c r="MW257" s="21"/>
      <c r="MX257" s="21"/>
      <c r="MY257" s="21"/>
      <c r="MZ257" s="21"/>
      <c r="NA257" s="21"/>
      <c r="NB257" s="21"/>
      <c r="NC257" s="21"/>
      <c r="ND257" s="21"/>
      <c r="NE257" s="21"/>
      <c r="NF257" s="21"/>
      <c r="NG257" s="21"/>
      <c r="NH257" s="21"/>
      <c r="NI257" s="21"/>
      <c r="NJ257" s="21"/>
      <c r="NK257" s="21"/>
      <c r="NL257" s="21"/>
      <c r="NM257" s="21"/>
      <c r="NN257" s="21"/>
      <c r="NO257" s="21"/>
      <c r="NP257" s="21"/>
      <c r="NQ257" s="21"/>
      <c r="NR257" s="21"/>
      <c r="NS257" s="21"/>
      <c r="NT257" s="21"/>
      <c r="NU257" s="21"/>
      <c r="NV257" s="21"/>
      <c r="NW257" s="21"/>
      <c r="NX257" s="21"/>
      <c r="NY257" s="21"/>
      <c r="NZ257" s="21"/>
      <c r="OA257" s="21"/>
      <c r="OB257" s="21"/>
      <c r="OC257" s="21"/>
      <c r="OD257" s="21"/>
      <c r="OE257" s="21"/>
      <c r="OF257" s="21"/>
      <c r="OG257" s="21"/>
      <c r="OH257" s="21"/>
      <c r="OI257" s="21"/>
      <c r="OJ257" s="21"/>
      <c r="OK257" s="21"/>
      <c r="OL257" s="21"/>
      <c r="OM257" s="21"/>
      <c r="ON257" s="21"/>
      <c r="OO257" s="21"/>
      <c r="OP257" s="21"/>
      <c r="OQ257" s="21"/>
      <c r="OR257" s="21"/>
      <c r="OS257" s="21"/>
      <c r="OT257" s="21"/>
      <c r="OU257" s="21"/>
      <c r="OV257" s="21"/>
      <c r="OW257" s="21"/>
      <c r="OX257" s="21"/>
      <c r="OY257" s="21"/>
      <c r="OZ257" s="21"/>
      <c r="PA257" s="21"/>
      <c r="PB257" s="21"/>
      <c r="PC257" s="21"/>
      <c r="PD257" s="21"/>
      <c r="PE257" s="21"/>
      <c r="PF257" s="21"/>
      <c r="PG257" s="21"/>
      <c r="PH257" s="21"/>
      <c r="PI257" s="21"/>
      <c r="PJ257" s="21"/>
      <c r="PK257" s="21"/>
      <c r="PL257" s="21"/>
      <c r="PM257" s="21"/>
      <c r="PN257" s="21"/>
      <c r="PO257" s="21"/>
      <c r="PP257" s="21"/>
      <c r="PQ257" s="21"/>
      <c r="PR257" s="21"/>
      <c r="PS257" s="21"/>
      <c r="PT257" s="21"/>
      <c r="PU257" s="21"/>
      <c r="PV257" s="21"/>
      <c r="PW257" s="21"/>
      <c r="PX257" s="21"/>
      <c r="PY257" s="21"/>
      <c r="PZ257" s="21"/>
      <c r="QA257" s="21"/>
      <c r="QB257" s="21"/>
      <c r="QC257" s="21"/>
      <c r="QD257" s="21"/>
      <c r="QE257" s="21"/>
      <c r="QF257" s="21"/>
      <c r="QG257" s="21"/>
      <c r="QH257" s="21"/>
      <c r="QI257" s="21"/>
      <c r="QJ257" s="21"/>
      <c r="QK257" s="21"/>
      <c r="QL257" s="21"/>
      <c r="QM257" s="21"/>
      <c r="QN257" s="21"/>
      <c r="QO257" s="21"/>
      <c r="QP257" s="21"/>
      <c r="QQ257" s="21"/>
      <c r="QR257" s="21"/>
      <c r="QS257" s="21"/>
      <c r="QT257" s="21"/>
      <c r="QU257" s="21"/>
      <c r="QV257" s="21"/>
      <c r="QW257" s="21"/>
      <c r="QX257" s="21"/>
      <c r="QY257" s="21"/>
      <c r="QZ257" s="21"/>
      <c r="RA257" s="21"/>
      <c r="RB257" s="21"/>
      <c r="RC257" s="21"/>
      <c r="RD257" s="21"/>
      <c r="RE257" s="21"/>
      <c r="RF257" s="21"/>
      <c r="RG257" s="21"/>
      <c r="RH257" s="21"/>
      <c r="RI257" s="21"/>
      <c r="RJ257" s="21"/>
      <c r="RK257" s="21"/>
      <c r="RL257" s="21"/>
      <c r="RM257" s="21"/>
      <c r="RN257" s="21"/>
      <c r="RO257" s="21"/>
      <c r="RP257" s="21"/>
      <c r="RQ257" s="21"/>
      <c r="RR257" s="21"/>
      <c r="RS257" s="21"/>
      <c r="RT257" s="21"/>
      <c r="RU257" s="21"/>
      <c r="RV257" s="21"/>
      <c r="RW257" s="21"/>
      <c r="RX257" s="21"/>
      <c r="RY257" s="21"/>
      <c r="RZ257" s="21"/>
      <c r="SA257" s="21"/>
      <c r="SB257" s="21"/>
      <c r="SC257" s="21"/>
      <c r="SD257" s="21"/>
      <c r="SE257" s="21"/>
      <c r="SF257" s="21"/>
      <c r="SG257" s="21"/>
      <c r="SH257" s="21"/>
      <c r="SI257" s="21"/>
      <c r="SJ257" s="21"/>
      <c r="SK257" s="21"/>
      <c r="SL257" s="21"/>
      <c r="SM257" s="21"/>
      <c r="SN257" s="21"/>
    </row>
    <row r="258" spans="1:508" s="20" customFormat="1" ht="33" customHeight="1" x14ac:dyDescent="0.25">
      <c r="A258" s="54" t="s">
        <v>258</v>
      </c>
      <c r="B258" s="54" t="s">
        <v>259</v>
      </c>
      <c r="C258" s="54" t="s">
        <v>69</v>
      </c>
      <c r="D258" s="11" t="s">
        <v>260</v>
      </c>
      <c r="E258" s="203">
        <v>50000</v>
      </c>
      <c r="F258" s="83"/>
      <c r="G258" s="83"/>
      <c r="H258" s="203"/>
      <c r="I258" s="203"/>
      <c r="J258" s="203"/>
      <c r="K258" s="196">
        <f t="shared" si="72"/>
        <v>0</v>
      </c>
      <c r="L258" s="203">
        <f t="shared" si="96"/>
        <v>150000</v>
      </c>
      <c r="M258" s="83">
        <v>150000</v>
      </c>
      <c r="N258" s="83"/>
      <c r="O258" s="83"/>
      <c r="P258" s="83"/>
      <c r="Q258" s="83">
        <v>150000</v>
      </c>
      <c r="R258" s="216">
        <f t="shared" si="97"/>
        <v>199568.63</v>
      </c>
      <c r="S258" s="216">
        <v>150000</v>
      </c>
      <c r="T258" s="216"/>
      <c r="U258" s="216"/>
      <c r="V258" s="216"/>
      <c r="W258" s="216">
        <v>199568.63</v>
      </c>
      <c r="X258" s="168" t="s">
        <v>709</v>
      </c>
      <c r="Y258" s="216">
        <f t="shared" si="74"/>
        <v>199568.63</v>
      </c>
      <c r="Z258" s="23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  <c r="IV258" s="21"/>
      <c r="IW258" s="21"/>
      <c r="IX258" s="21"/>
      <c r="IY258" s="21"/>
      <c r="IZ258" s="21"/>
      <c r="JA258" s="21"/>
      <c r="JB258" s="21"/>
      <c r="JC258" s="21"/>
      <c r="JD258" s="21"/>
      <c r="JE258" s="21"/>
      <c r="JF258" s="21"/>
      <c r="JG258" s="21"/>
      <c r="JH258" s="21"/>
      <c r="JI258" s="21"/>
      <c r="JJ258" s="21"/>
      <c r="JK258" s="21"/>
      <c r="JL258" s="21"/>
      <c r="JM258" s="21"/>
      <c r="JN258" s="21"/>
      <c r="JO258" s="21"/>
      <c r="JP258" s="21"/>
      <c r="JQ258" s="21"/>
      <c r="JR258" s="21"/>
      <c r="JS258" s="21"/>
      <c r="JT258" s="21"/>
      <c r="JU258" s="21"/>
      <c r="JV258" s="21"/>
      <c r="JW258" s="21"/>
      <c r="JX258" s="21"/>
      <c r="JY258" s="21"/>
      <c r="JZ258" s="21"/>
      <c r="KA258" s="21"/>
      <c r="KB258" s="21"/>
      <c r="KC258" s="21"/>
      <c r="KD258" s="21"/>
      <c r="KE258" s="21"/>
      <c r="KF258" s="21"/>
      <c r="KG258" s="21"/>
      <c r="KH258" s="21"/>
      <c r="KI258" s="21"/>
      <c r="KJ258" s="21"/>
      <c r="KK258" s="21"/>
      <c r="KL258" s="21"/>
      <c r="KM258" s="21"/>
      <c r="KN258" s="21"/>
      <c r="KO258" s="21"/>
      <c r="KP258" s="21"/>
      <c r="KQ258" s="21"/>
      <c r="KR258" s="21"/>
      <c r="KS258" s="21"/>
      <c r="KT258" s="21"/>
      <c r="KU258" s="21"/>
      <c r="KV258" s="21"/>
      <c r="KW258" s="21"/>
      <c r="KX258" s="21"/>
      <c r="KY258" s="21"/>
      <c r="KZ258" s="21"/>
      <c r="LA258" s="21"/>
      <c r="LB258" s="21"/>
      <c r="LC258" s="21"/>
      <c r="LD258" s="21"/>
      <c r="LE258" s="21"/>
      <c r="LF258" s="21"/>
      <c r="LG258" s="21"/>
      <c r="LH258" s="21"/>
      <c r="LI258" s="21"/>
      <c r="LJ258" s="21"/>
      <c r="LK258" s="21"/>
      <c r="LL258" s="21"/>
      <c r="LM258" s="21"/>
      <c r="LN258" s="21"/>
      <c r="LO258" s="21"/>
      <c r="LP258" s="21"/>
      <c r="LQ258" s="21"/>
      <c r="LR258" s="21"/>
      <c r="LS258" s="21"/>
      <c r="LT258" s="21"/>
      <c r="LU258" s="21"/>
      <c r="LV258" s="21"/>
      <c r="LW258" s="21"/>
      <c r="LX258" s="21"/>
      <c r="LY258" s="21"/>
      <c r="LZ258" s="21"/>
      <c r="MA258" s="21"/>
      <c r="MB258" s="21"/>
      <c r="MC258" s="21"/>
      <c r="MD258" s="21"/>
      <c r="ME258" s="21"/>
      <c r="MF258" s="21"/>
      <c r="MG258" s="21"/>
      <c r="MH258" s="21"/>
      <c r="MI258" s="21"/>
      <c r="MJ258" s="21"/>
      <c r="MK258" s="21"/>
      <c r="ML258" s="21"/>
      <c r="MM258" s="21"/>
      <c r="MN258" s="21"/>
      <c r="MO258" s="21"/>
      <c r="MP258" s="21"/>
      <c r="MQ258" s="21"/>
      <c r="MR258" s="21"/>
      <c r="MS258" s="21"/>
      <c r="MT258" s="21"/>
      <c r="MU258" s="21"/>
      <c r="MV258" s="21"/>
      <c r="MW258" s="21"/>
      <c r="MX258" s="21"/>
      <c r="MY258" s="21"/>
      <c r="MZ258" s="21"/>
      <c r="NA258" s="21"/>
      <c r="NB258" s="21"/>
      <c r="NC258" s="21"/>
      <c r="ND258" s="21"/>
      <c r="NE258" s="21"/>
      <c r="NF258" s="21"/>
      <c r="NG258" s="21"/>
      <c r="NH258" s="21"/>
      <c r="NI258" s="21"/>
      <c r="NJ258" s="21"/>
      <c r="NK258" s="21"/>
      <c r="NL258" s="21"/>
      <c r="NM258" s="21"/>
      <c r="NN258" s="21"/>
      <c r="NO258" s="21"/>
      <c r="NP258" s="21"/>
      <c r="NQ258" s="21"/>
      <c r="NR258" s="21"/>
      <c r="NS258" s="21"/>
      <c r="NT258" s="21"/>
      <c r="NU258" s="21"/>
      <c r="NV258" s="21"/>
      <c r="NW258" s="21"/>
      <c r="NX258" s="21"/>
      <c r="NY258" s="21"/>
      <c r="NZ258" s="21"/>
      <c r="OA258" s="21"/>
      <c r="OB258" s="21"/>
      <c r="OC258" s="21"/>
      <c r="OD258" s="21"/>
      <c r="OE258" s="21"/>
      <c r="OF258" s="21"/>
      <c r="OG258" s="21"/>
      <c r="OH258" s="21"/>
      <c r="OI258" s="21"/>
      <c r="OJ258" s="21"/>
      <c r="OK258" s="21"/>
      <c r="OL258" s="21"/>
      <c r="OM258" s="21"/>
      <c r="ON258" s="21"/>
      <c r="OO258" s="21"/>
      <c r="OP258" s="21"/>
      <c r="OQ258" s="21"/>
      <c r="OR258" s="21"/>
      <c r="OS258" s="21"/>
      <c r="OT258" s="21"/>
      <c r="OU258" s="21"/>
      <c r="OV258" s="21"/>
      <c r="OW258" s="21"/>
      <c r="OX258" s="21"/>
      <c r="OY258" s="21"/>
      <c r="OZ258" s="21"/>
      <c r="PA258" s="21"/>
      <c r="PB258" s="21"/>
      <c r="PC258" s="21"/>
      <c r="PD258" s="21"/>
      <c r="PE258" s="21"/>
      <c r="PF258" s="21"/>
      <c r="PG258" s="21"/>
      <c r="PH258" s="21"/>
      <c r="PI258" s="21"/>
      <c r="PJ258" s="21"/>
      <c r="PK258" s="21"/>
      <c r="PL258" s="21"/>
      <c r="PM258" s="21"/>
      <c r="PN258" s="21"/>
      <c r="PO258" s="21"/>
      <c r="PP258" s="21"/>
      <c r="PQ258" s="21"/>
      <c r="PR258" s="21"/>
      <c r="PS258" s="21"/>
      <c r="PT258" s="21"/>
      <c r="PU258" s="21"/>
      <c r="PV258" s="21"/>
      <c r="PW258" s="21"/>
      <c r="PX258" s="21"/>
      <c r="PY258" s="21"/>
      <c r="PZ258" s="21"/>
      <c r="QA258" s="21"/>
      <c r="QB258" s="21"/>
      <c r="QC258" s="21"/>
      <c r="QD258" s="21"/>
      <c r="QE258" s="21"/>
      <c r="QF258" s="21"/>
      <c r="QG258" s="21"/>
      <c r="QH258" s="21"/>
      <c r="QI258" s="21"/>
      <c r="QJ258" s="21"/>
      <c r="QK258" s="21"/>
      <c r="QL258" s="21"/>
      <c r="QM258" s="21"/>
      <c r="QN258" s="21"/>
      <c r="QO258" s="21"/>
      <c r="QP258" s="21"/>
      <c r="QQ258" s="21"/>
      <c r="QR258" s="21"/>
      <c r="QS258" s="21"/>
      <c r="QT258" s="21"/>
      <c r="QU258" s="21"/>
      <c r="QV258" s="21"/>
      <c r="QW258" s="21"/>
      <c r="QX258" s="21"/>
      <c r="QY258" s="21"/>
      <c r="QZ258" s="21"/>
      <c r="RA258" s="21"/>
      <c r="RB258" s="21"/>
      <c r="RC258" s="21"/>
      <c r="RD258" s="21"/>
      <c r="RE258" s="21"/>
      <c r="RF258" s="21"/>
      <c r="RG258" s="21"/>
      <c r="RH258" s="21"/>
      <c r="RI258" s="21"/>
      <c r="RJ258" s="21"/>
      <c r="RK258" s="21"/>
      <c r="RL258" s="21"/>
      <c r="RM258" s="21"/>
      <c r="RN258" s="21"/>
      <c r="RO258" s="21"/>
      <c r="RP258" s="21"/>
      <c r="RQ258" s="21"/>
      <c r="RR258" s="21"/>
      <c r="RS258" s="21"/>
      <c r="RT258" s="21"/>
      <c r="RU258" s="21"/>
      <c r="RV258" s="21"/>
      <c r="RW258" s="21"/>
      <c r="RX258" s="21"/>
      <c r="RY258" s="21"/>
      <c r="RZ258" s="21"/>
      <c r="SA258" s="21"/>
      <c r="SB258" s="21"/>
      <c r="SC258" s="21"/>
      <c r="SD258" s="21"/>
      <c r="SE258" s="21"/>
      <c r="SF258" s="21"/>
      <c r="SG258" s="21"/>
      <c r="SH258" s="21"/>
      <c r="SI258" s="21"/>
      <c r="SJ258" s="21"/>
      <c r="SK258" s="21"/>
      <c r="SL258" s="21"/>
      <c r="SM258" s="21"/>
      <c r="SN258" s="21"/>
    </row>
    <row r="259" spans="1:508" s="20" customFormat="1" ht="51" customHeight="1" x14ac:dyDescent="0.25">
      <c r="A259" s="54" t="s">
        <v>261</v>
      </c>
      <c r="B259" s="54" t="s">
        <v>262</v>
      </c>
      <c r="C259" s="54" t="s">
        <v>69</v>
      </c>
      <c r="D259" s="11" t="s">
        <v>343</v>
      </c>
      <c r="E259" s="203">
        <v>300000</v>
      </c>
      <c r="F259" s="83"/>
      <c r="G259" s="83"/>
      <c r="H259" s="203"/>
      <c r="I259" s="203"/>
      <c r="J259" s="203"/>
      <c r="K259" s="196">
        <f t="shared" si="72"/>
        <v>0</v>
      </c>
      <c r="L259" s="203">
        <f t="shared" si="96"/>
        <v>0</v>
      </c>
      <c r="M259" s="83"/>
      <c r="N259" s="83"/>
      <c r="O259" s="83"/>
      <c r="P259" s="83"/>
      <c r="Q259" s="83"/>
      <c r="R259" s="216">
        <f t="shared" si="97"/>
        <v>0</v>
      </c>
      <c r="S259" s="216"/>
      <c r="T259" s="216"/>
      <c r="U259" s="216"/>
      <c r="V259" s="216"/>
      <c r="W259" s="216"/>
      <c r="X259" s="168"/>
      <c r="Y259" s="216">
        <f t="shared" si="74"/>
        <v>0</v>
      </c>
      <c r="Z259" s="23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  <c r="IP259" s="21"/>
      <c r="IQ259" s="21"/>
      <c r="IR259" s="21"/>
      <c r="IS259" s="21"/>
      <c r="IT259" s="21"/>
      <c r="IU259" s="21"/>
      <c r="IV259" s="21"/>
      <c r="IW259" s="21"/>
      <c r="IX259" s="21"/>
      <c r="IY259" s="21"/>
      <c r="IZ259" s="21"/>
      <c r="JA259" s="21"/>
      <c r="JB259" s="21"/>
      <c r="JC259" s="21"/>
      <c r="JD259" s="21"/>
      <c r="JE259" s="21"/>
      <c r="JF259" s="21"/>
      <c r="JG259" s="21"/>
      <c r="JH259" s="21"/>
      <c r="JI259" s="21"/>
      <c r="JJ259" s="21"/>
      <c r="JK259" s="21"/>
      <c r="JL259" s="21"/>
      <c r="JM259" s="21"/>
      <c r="JN259" s="21"/>
      <c r="JO259" s="21"/>
      <c r="JP259" s="21"/>
      <c r="JQ259" s="21"/>
      <c r="JR259" s="21"/>
      <c r="JS259" s="21"/>
      <c r="JT259" s="21"/>
      <c r="JU259" s="21"/>
      <c r="JV259" s="21"/>
      <c r="JW259" s="21"/>
      <c r="JX259" s="21"/>
      <c r="JY259" s="21"/>
      <c r="JZ259" s="21"/>
      <c r="KA259" s="21"/>
      <c r="KB259" s="21"/>
      <c r="KC259" s="21"/>
      <c r="KD259" s="21"/>
      <c r="KE259" s="21"/>
      <c r="KF259" s="21"/>
      <c r="KG259" s="21"/>
      <c r="KH259" s="21"/>
      <c r="KI259" s="21"/>
      <c r="KJ259" s="21"/>
      <c r="KK259" s="21"/>
      <c r="KL259" s="21"/>
      <c r="KM259" s="21"/>
      <c r="KN259" s="21"/>
      <c r="KO259" s="21"/>
      <c r="KP259" s="21"/>
      <c r="KQ259" s="21"/>
      <c r="KR259" s="21"/>
      <c r="KS259" s="21"/>
      <c r="KT259" s="21"/>
      <c r="KU259" s="21"/>
      <c r="KV259" s="21"/>
      <c r="KW259" s="21"/>
      <c r="KX259" s="21"/>
      <c r="KY259" s="21"/>
      <c r="KZ259" s="21"/>
      <c r="LA259" s="21"/>
      <c r="LB259" s="21"/>
      <c r="LC259" s="21"/>
      <c r="LD259" s="21"/>
      <c r="LE259" s="21"/>
      <c r="LF259" s="21"/>
      <c r="LG259" s="21"/>
      <c r="LH259" s="21"/>
      <c r="LI259" s="21"/>
      <c r="LJ259" s="21"/>
      <c r="LK259" s="21"/>
      <c r="LL259" s="21"/>
      <c r="LM259" s="21"/>
      <c r="LN259" s="21"/>
      <c r="LO259" s="21"/>
      <c r="LP259" s="21"/>
      <c r="LQ259" s="21"/>
      <c r="LR259" s="21"/>
      <c r="LS259" s="21"/>
      <c r="LT259" s="21"/>
      <c r="LU259" s="21"/>
      <c r="LV259" s="21"/>
      <c r="LW259" s="21"/>
      <c r="LX259" s="21"/>
      <c r="LY259" s="21"/>
      <c r="LZ259" s="21"/>
      <c r="MA259" s="21"/>
      <c r="MB259" s="21"/>
      <c r="MC259" s="21"/>
      <c r="MD259" s="21"/>
      <c r="ME259" s="21"/>
      <c r="MF259" s="21"/>
      <c r="MG259" s="21"/>
      <c r="MH259" s="21"/>
      <c r="MI259" s="21"/>
      <c r="MJ259" s="21"/>
      <c r="MK259" s="21"/>
      <c r="ML259" s="21"/>
      <c r="MM259" s="21"/>
      <c r="MN259" s="21"/>
      <c r="MO259" s="21"/>
      <c r="MP259" s="21"/>
      <c r="MQ259" s="21"/>
      <c r="MR259" s="21"/>
      <c r="MS259" s="21"/>
      <c r="MT259" s="21"/>
      <c r="MU259" s="21"/>
      <c r="MV259" s="21"/>
      <c r="MW259" s="21"/>
      <c r="MX259" s="21"/>
      <c r="MY259" s="21"/>
      <c r="MZ259" s="21"/>
      <c r="NA259" s="21"/>
      <c r="NB259" s="21"/>
      <c r="NC259" s="21"/>
      <c r="ND259" s="21"/>
      <c r="NE259" s="21"/>
      <c r="NF259" s="21"/>
      <c r="NG259" s="21"/>
      <c r="NH259" s="21"/>
      <c r="NI259" s="21"/>
      <c r="NJ259" s="21"/>
      <c r="NK259" s="21"/>
      <c r="NL259" s="21"/>
      <c r="NM259" s="21"/>
      <c r="NN259" s="21"/>
      <c r="NO259" s="21"/>
      <c r="NP259" s="21"/>
      <c r="NQ259" s="21"/>
      <c r="NR259" s="21"/>
      <c r="NS259" s="21"/>
      <c r="NT259" s="21"/>
      <c r="NU259" s="21"/>
      <c r="NV259" s="21"/>
      <c r="NW259" s="21"/>
      <c r="NX259" s="21"/>
      <c r="NY259" s="21"/>
      <c r="NZ259" s="21"/>
      <c r="OA259" s="21"/>
      <c r="OB259" s="21"/>
      <c r="OC259" s="21"/>
      <c r="OD259" s="21"/>
      <c r="OE259" s="21"/>
      <c r="OF259" s="21"/>
      <c r="OG259" s="21"/>
      <c r="OH259" s="21"/>
      <c r="OI259" s="21"/>
      <c r="OJ259" s="21"/>
      <c r="OK259" s="21"/>
      <c r="OL259" s="21"/>
      <c r="OM259" s="21"/>
      <c r="ON259" s="21"/>
      <c r="OO259" s="21"/>
      <c r="OP259" s="21"/>
      <c r="OQ259" s="21"/>
      <c r="OR259" s="21"/>
      <c r="OS259" s="21"/>
      <c r="OT259" s="21"/>
      <c r="OU259" s="21"/>
      <c r="OV259" s="21"/>
      <c r="OW259" s="21"/>
      <c r="OX259" s="21"/>
      <c r="OY259" s="21"/>
      <c r="OZ259" s="21"/>
      <c r="PA259" s="21"/>
      <c r="PB259" s="21"/>
      <c r="PC259" s="21"/>
      <c r="PD259" s="21"/>
      <c r="PE259" s="21"/>
      <c r="PF259" s="21"/>
      <c r="PG259" s="21"/>
      <c r="PH259" s="21"/>
      <c r="PI259" s="21"/>
      <c r="PJ259" s="21"/>
      <c r="PK259" s="21"/>
      <c r="PL259" s="21"/>
      <c r="PM259" s="21"/>
      <c r="PN259" s="21"/>
      <c r="PO259" s="21"/>
      <c r="PP259" s="21"/>
      <c r="PQ259" s="21"/>
      <c r="PR259" s="21"/>
      <c r="PS259" s="21"/>
      <c r="PT259" s="21"/>
      <c r="PU259" s="21"/>
      <c r="PV259" s="21"/>
      <c r="PW259" s="21"/>
      <c r="PX259" s="21"/>
      <c r="PY259" s="21"/>
      <c r="PZ259" s="21"/>
      <c r="QA259" s="21"/>
      <c r="QB259" s="21"/>
      <c r="QC259" s="21"/>
      <c r="QD259" s="21"/>
      <c r="QE259" s="21"/>
      <c r="QF259" s="21"/>
      <c r="QG259" s="21"/>
      <c r="QH259" s="21"/>
      <c r="QI259" s="21"/>
      <c r="QJ259" s="21"/>
      <c r="QK259" s="21"/>
      <c r="QL259" s="21"/>
      <c r="QM259" s="21"/>
      <c r="QN259" s="21"/>
      <c r="QO259" s="21"/>
      <c r="QP259" s="21"/>
      <c r="QQ259" s="21"/>
      <c r="QR259" s="21"/>
      <c r="QS259" s="21"/>
      <c r="QT259" s="21"/>
      <c r="QU259" s="21"/>
      <c r="QV259" s="21"/>
      <c r="QW259" s="21"/>
      <c r="QX259" s="21"/>
      <c r="QY259" s="21"/>
      <c r="QZ259" s="21"/>
      <c r="RA259" s="21"/>
      <c r="RB259" s="21"/>
      <c r="RC259" s="21"/>
      <c r="RD259" s="21"/>
      <c r="RE259" s="21"/>
      <c r="RF259" s="21"/>
      <c r="RG259" s="21"/>
      <c r="RH259" s="21"/>
      <c r="RI259" s="21"/>
      <c r="RJ259" s="21"/>
      <c r="RK259" s="21"/>
      <c r="RL259" s="21"/>
      <c r="RM259" s="21"/>
      <c r="RN259" s="21"/>
      <c r="RO259" s="21"/>
      <c r="RP259" s="21"/>
      <c r="RQ259" s="21"/>
      <c r="RR259" s="21"/>
      <c r="RS259" s="21"/>
      <c r="RT259" s="21"/>
      <c r="RU259" s="21"/>
      <c r="RV259" s="21"/>
      <c r="RW259" s="21"/>
      <c r="RX259" s="21"/>
      <c r="RY259" s="21"/>
      <c r="RZ259" s="21"/>
      <c r="SA259" s="21"/>
      <c r="SB259" s="21"/>
      <c r="SC259" s="21"/>
      <c r="SD259" s="21"/>
      <c r="SE259" s="21"/>
      <c r="SF259" s="21"/>
      <c r="SG259" s="21"/>
      <c r="SH259" s="21"/>
      <c r="SI259" s="21"/>
      <c r="SJ259" s="21"/>
      <c r="SK259" s="21"/>
      <c r="SL259" s="21"/>
      <c r="SM259" s="21"/>
      <c r="SN259" s="21"/>
    </row>
    <row r="260" spans="1:508" s="20" customFormat="1" ht="87.75" customHeight="1" x14ac:dyDescent="0.25">
      <c r="A260" s="54" t="s">
        <v>198</v>
      </c>
      <c r="B260" s="54" t="s">
        <v>68</v>
      </c>
      <c r="C260" s="54" t="s">
        <v>69</v>
      </c>
      <c r="D260" s="11" t="s">
        <v>131</v>
      </c>
      <c r="E260" s="203">
        <v>380000</v>
      </c>
      <c r="F260" s="83"/>
      <c r="G260" s="83"/>
      <c r="H260" s="203"/>
      <c r="I260" s="203"/>
      <c r="J260" s="203"/>
      <c r="K260" s="196">
        <f t="shared" si="72"/>
        <v>0</v>
      </c>
      <c r="L260" s="203">
        <f t="shared" si="96"/>
        <v>0</v>
      </c>
      <c r="M260" s="83"/>
      <c r="N260" s="83"/>
      <c r="O260" s="83"/>
      <c r="P260" s="83"/>
      <c r="Q260" s="83"/>
      <c r="R260" s="216">
        <f t="shared" si="97"/>
        <v>0</v>
      </c>
      <c r="S260" s="216"/>
      <c r="T260" s="216"/>
      <c r="U260" s="216"/>
      <c r="V260" s="216"/>
      <c r="W260" s="216"/>
      <c r="X260" s="168"/>
      <c r="Y260" s="216">
        <f t="shared" si="74"/>
        <v>0</v>
      </c>
      <c r="Z260" s="23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  <c r="IS260" s="21"/>
      <c r="IT260" s="21"/>
      <c r="IU260" s="21"/>
      <c r="IV260" s="21"/>
      <c r="IW260" s="21"/>
      <c r="IX260" s="21"/>
      <c r="IY260" s="21"/>
      <c r="IZ260" s="21"/>
      <c r="JA260" s="21"/>
      <c r="JB260" s="21"/>
      <c r="JC260" s="21"/>
      <c r="JD260" s="21"/>
      <c r="JE260" s="21"/>
      <c r="JF260" s="21"/>
      <c r="JG260" s="21"/>
      <c r="JH260" s="21"/>
      <c r="JI260" s="21"/>
      <c r="JJ260" s="21"/>
      <c r="JK260" s="21"/>
      <c r="JL260" s="21"/>
      <c r="JM260" s="21"/>
      <c r="JN260" s="21"/>
      <c r="JO260" s="21"/>
      <c r="JP260" s="21"/>
      <c r="JQ260" s="21"/>
      <c r="JR260" s="21"/>
      <c r="JS260" s="21"/>
      <c r="JT260" s="21"/>
      <c r="JU260" s="21"/>
      <c r="JV260" s="21"/>
      <c r="JW260" s="21"/>
      <c r="JX260" s="21"/>
      <c r="JY260" s="21"/>
      <c r="JZ260" s="21"/>
      <c r="KA260" s="21"/>
      <c r="KB260" s="21"/>
      <c r="KC260" s="21"/>
      <c r="KD260" s="21"/>
      <c r="KE260" s="21"/>
      <c r="KF260" s="21"/>
      <c r="KG260" s="21"/>
      <c r="KH260" s="21"/>
      <c r="KI260" s="21"/>
      <c r="KJ260" s="21"/>
      <c r="KK260" s="21"/>
      <c r="KL260" s="21"/>
      <c r="KM260" s="21"/>
      <c r="KN260" s="21"/>
      <c r="KO260" s="21"/>
      <c r="KP260" s="21"/>
      <c r="KQ260" s="21"/>
      <c r="KR260" s="21"/>
      <c r="KS260" s="21"/>
      <c r="KT260" s="21"/>
      <c r="KU260" s="21"/>
      <c r="KV260" s="21"/>
      <c r="KW260" s="21"/>
      <c r="KX260" s="21"/>
      <c r="KY260" s="21"/>
      <c r="KZ260" s="21"/>
      <c r="LA260" s="21"/>
      <c r="LB260" s="21"/>
      <c r="LC260" s="21"/>
      <c r="LD260" s="21"/>
      <c r="LE260" s="21"/>
      <c r="LF260" s="21"/>
      <c r="LG260" s="21"/>
      <c r="LH260" s="21"/>
      <c r="LI260" s="21"/>
      <c r="LJ260" s="21"/>
      <c r="LK260" s="21"/>
      <c r="LL260" s="21"/>
      <c r="LM260" s="21"/>
      <c r="LN260" s="21"/>
      <c r="LO260" s="21"/>
      <c r="LP260" s="21"/>
      <c r="LQ260" s="21"/>
      <c r="LR260" s="21"/>
      <c r="LS260" s="21"/>
      <c r="LT260" s="21"/>
      <c r="LU260" s="21"/>
      <c r="LV260" s="21"/>
      <c r="LW260" s="21"/>
      <c r="LX260" s="21"/>
      <c r="LY260" s="21"/>
      <c r="LZ260" s="21"/>
      <c r="MA260" s="21"/>
      <c r="MB260" s="21"/>
      <c r="MC260" s="21"/>
      <c r="MD260" s="21"/>
      <c r="ME260" s="21"/>
      <c r="MF260" s="21"/>
      <c r="MG260" s="21"/>
      <c r="MH260" s="21"/>
      <c r="MI260" s="21"/>
      <c r="MJ260" s="21"/>
      <c r="MK260" s="21"/>
      <c r="ML260" s="21"/>
      <c r="MM260" s="21"/>
      <c r="MN260" s="21"/>
      <c r="MO260" s="21"/>
      <c r="MP260" s="21"/>
      <c r="MQ260" s="21"/>
      <c r="MR260" s="21"/>
      <c r="MS260" s="21"/>
      <c r="MT260" s="21"/>
      <c r="MU260" s="21"/>
      <c r="MV260" s="21"/>
      <c r="MW260" s="21"/>
      <c r="MX260" s="21"/>
      <c r="MY260" s="21"/>
      <c r="MZ260" s="21"/>
      <c r="NA260" s="21"/>
      <c r="NB260" s="21"/>
      <c r="NC260" s="21"/>
      <c r="ND260" s="21"/>
      <c r="NE260" s="21"/>
      <c r="NF260" s="21"/>
      <c r="NG260" s="21"/>
      <c r="NH260" s="21"/>
      <c r="NI260" s="21"/>
      <c r="NJ260" s="21"/>
      <c r="NK260" s="21"/>
      <c r="NL260" s="21"/>
      <c r="NM260" s="21"/>
      <c r="NN260" s="21"/>
      <c r="NO260" s="21"/>
      <c r="NP260" s="21"/>
      <c r="NQ260" s="21"/>
      <c r="NR260" s="21"/>
      <c r="NS260" s="21"/>
      <c r="NT260" s="21"/>
      <c r="NU260" s="21"/>
      <c r="NV260" s="21"/>
      <c r="NW260" s="21"/>
      <c r="NX260" s="21"/>
      <c r="NY260" s="21"/>
      <c r="NZ260" s="21"/>
      <c r="OA260" s="21"/>
      <c r="OB260" s="21"/>
      <c r="OC260" s="21"/>
      <c r="OD260" s="21"/>
      <c r="OE260" s="21"/>
      <c r="OF260" s="21"/>
      <c r="OG260" s="21"/>
      <c r="OH260" s="21"/>
      <c r="OI260" s="21"/>
      <c r="OJ260" s="21"/>
      <c r="OK260" s="21"/>
      <c r="OL260" s="21"/>
      <c r="OM260" s="21"/>
      <c r="ON260" s="21"/>
      <c r="OO260" s="21"/>
      <c r="OP260" s="21"/>
      <c r="OQ260" s="21"/>
      <c r="OR260" s="21"/>
      <c r="OS260" s="21"/>
      <c r="OT260" s="21"/>
      <c r="OU260" s="21"/>
      <c r="OV260" s="21"/>
      <c r="OW260" s="21"/>
      <c r="OX260" s="21"/>
      <c r="OY260" s="21"/>
      <c r="OZ260" s="21"/>
      <c r="PA260" s="21"/>
      <c r="PB260" s="21"/>
      <c r="PC260" s="21"/>
      <c r="PD260" s="21"/>
      <c r="PE260" s="21"/>
      <c r="PF260" s="21"/>
      <c r="PG260" s="21"/>
      <c r="PH260" s="21"/>
      <c r="PI260" s="21"/>
      <c r="PJ260" s="21"/>
      <c r="PK260" s="21"/>
      <c r="PL260" s="21"/>
      <c r="PM260" s="21"/>
      <c r="PN260" s="21"/>
      <c r="PO260" s="21"/>
      <c r="PP260" s="21"/>
      <c r="PQ260" s="21"/>
      <c r="PR260" s="21"/>
      <c r="PS260" s="21"/>
      <c r="PT260" s="21"/>
      <c r="PU260" s="21"/>
      <c r="PV260" s="21"/>
      <c r="PW260" s="21"/>
      <c r="PX260" s="21"/>
      <c r="PY260" s="21"/>
      <c r="PZ260" s="21"/>
      <c r="QA260" s="21"/>
      <c r="QB260" s="21"/>
      <c r="QC260" s="21"/>
      <c r="QD260" s="21"/>
      <c r="QE260" s="21"/>
      <c r="QF260" s="21"/>
      <c r="QG260" s="21"/>
      <c r="QH260" s="21"/>
      <c r="QI260" s="21"/>
      <c r="QJ260" s="21"/>
      <c r="QK260" s="21"/>
      <c r="QL260" s="21"/>
      <c r="QM260" s="21"/>
      <c r="QN260" s="21"/>
      <c r="QO260" s="21"/>
      <c r="QP260" s="21"/>
      <c r="QQ260" s="21"/>
      <c r="QR260" s="21"/>
      <c r="QS260" s="21"/>
      <c r="QT260" s="21"/>
      <c r="QU260" s="21"/>
      <c r="QV260" s="21"/>
      <c r="QW260" s="21"/>
      <c r="QX260" s="21"/>
      <c r="QY260" s="21"/>
      <c r="QZ260" s="21"/>
      <c r="RA260" s="21"/>
      <c r="RB260" s="21"/>
      <c r="RC260" s="21"/>
      <c r="RD260" s="21"/>
      <c r="RE260" s="21"/>
      <c r="RF260" s="21"/>
      <c r="RG260" s="21"/>
      <c r="RH260" s="21"/>
      <c r="RI260" s="21"/>
      <c r="RJ260" s="21"/>
      <c r="RK260" s="21"/>
      <c r="RL260" s="21"/>
      <c r="RM260" s="21"/>
      <c r="RN260" s="21"/>
      <c r="RO260" s="21"/>
      <c r="RP260" s="21"/>
      <c r="RQ260" s="21"/>
      <c r="RR260" s="21"/>
      <c r="RS260" s="21"/>
      <c r="RT260" s="21"/>
      <c r="RU260" s="21"/>
      <c r="RV260" s="21"/>
      <c r="RW260" s="21"/>
      <c r="RX260" s="21"/>
      <c r="RY260" s="21"/>
      <c r="RZ260" s="21"/>
      <c r="SA260" s="21"/>
      <c r="SB260" s="21"/>
      <c r="SC260" s="21"/>
      <c r="SD260" s="21"/>
      <c r="SE260" s="21"/>
      <c r="SF260" s="21"/>
      <c r="SG260" s="21"/>
      <c r="SH260" s="21"/>
      <c r="SI260" s="21"/>
      <c r="SJ260" s="21"/>
      <c r="SK260" s="21"/>
      <c r="SL260" s="21"/>
      <c r="SM260" s="21"/>
      <c r="SN260" s="21"/>
    </row>
    <row r="261" spans="1:508" s="20" customFormat="1" ht="34.5" customHeight="1" x14ac:dyDescent="0.25">
      <c r="A261" s="54" t="s">
        <v>199</v>
      </c>
      <c r="B261" s="54" t="s">
        <v>129</v>
      </c>
      <c r="C261" s="54" t="s">
        <v>69</v>
      </c>
      <c r="D261" s="11" t="s">
        <v>130</v>
      </c>
      <c r="E261" s="203">
        <v>296395050</v>
      </c>
      <c r="F261" s="83"/>
      <c r="G261" s="83">
        <v>40330000</v>
      </c>
      <c r="H261" s="203">
        <v>30341672.75</v>
      </c>
      <c r="I261" s="203"/>
      <c r="J261" s="203">
        <v>120641.16</v>
      </c>
      <c r="K261" s="196">
        <f t="shared" si="72"/>
        <v>10.236902657449914</v>
      </c>
      <c r="L261" s="203">
        <f t="shared" si="96"/>
        <v>5921293</v>
      </c>
      <c r="M261" s="83">
        <v>5921293</v>
      </c>
      <c r="N261" s="83"/>
      <c r="O261" s="83"/>
      <c r="P261" s="83"/>
      <c r="Q261" s="83">
        <v>5921293</v>
      </c>
      <c r="R261" s="216">
        <f t="shared" si="97"/>
        <v>124915.32</v>
      </c>
      <c r="S261" s="216">
        <v>124915.32</v>
      </c>
      <c r="T261" s="216"/>
      <c r="U261" s="216"/>
      <c r="V261" s="216"/>
      <c r="W261" s="216">
        <v>124915.32</v>
      </c>
      <c r="X261" s="168">
        <f t="shared" si="80"/>
        <v>2.1095953198059951</v>
      </c>
      <c r="Y261" s="216">
        <f t="shared" si="74"/>
        <v>30466588.07</v>
      </c>
      <c r="Z261" s="23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  <c r="IS261" s="21"/>
      <c r="IT261" s="21"/>
      <c r="IU261" s="21"/>
      <c r="IV261" s="21"/>
      <c r="IW261" s="21"/>
      <c r="IX261" s="21"/>
      <c r="IY261" s="21"/>
      <c r="IZ261" s="21"/>
      <c r="JA261" s="21"/>
      <c r="JB261" s="21"/>
      <c r="JC261" s="21"/>
      <c r="JD261" s="21"/>
      <c r="JE261" s="21"/>
      <c r="JF261" s="21"/>
      <c r="JG261" s="21"/>
      <c r="JH261" s="21"/>
      <c r="JI261" s="21"/>
      <c r="JJ261" s="21"/>
      <c r="JK261" s="21"/>
      <c r="JL261" s="21"/>
      <c r="JM261" s="21"/>
      <c r="JN261" s="21"/>
      <c r="JO261" s="21"/>
      <c r="JP261" s="21"/>
      <c r="JQ261" s="21"/>
      <c r="JR261" s="21"/>
      <c r="JS261" s="21"/>
      <c r="JT261" s="21"/>
      <c r="JU261" s="21"/>
      <c r="JV261" s="21"/>
      <c r="JW261" s="21"/>
      <c r="JX261" s="21"/>
      <c r="JY261" s="21"/>
      <c r="JZ261" s="21"/>
      <c r="KA261" s="21"/>
      <c r="KB261" s="21"/>
      <c r="KC261" s="21"/>
      <c r="KD261" s="21"/>
      <c r="KE261" s="21"/>
      <c r="KF261" s="21"/>
      <c r="KG261" s="21"/>
      <c r="KH261" s="21"/>
      <c r="KI261" s="21"/>
      <c r="KJ261" s="21"/>
      <c r="KK261" s="21"/>
      <c r="KL261" s="21"/>
      <c r="KM261" s="21"/>
      <c r="KN261" s="21"/>
      <c r="KO261" s="21"/>
      <c r="KP261" s="21"/>
      <c r="KQ261" s="21"/>
      <c r="KR261" s="21"/>
      <c r="KS261" s="21"/>
      <c r="KT261" s="21"/>
      <c r="KU261" s="21"/>
      <c r="KV261" s="21"/>
      <c r="KW261" s="21"/>
      <c r="KX261" s="21"/>
      <c r="KY261" s="21"/>
      <c r="KZ261" s="21"/>
      <c r="LA261" s="21"/>
      <c r="LB261" s="21"/>
      <c r="LC261" s="21"/>
      <c r="LD261" s="21"/>
      <c r="LE261" s="21"/>
      <c r="LF261" s="21"/>
      <c r="LG261" s="21"/>
      <c r="LH261" s="21"/>
      <c r="LI261" s="21"/>
      <c r="LJ261" s="21"/>
      <c r="LK261" s="21"/>
      <c r="LL261" s="21"/>
      <c r="LM261" s="21"/>
      <c r="LN261" s="21"/>
      <c r="LO261" s="21"/>
      <c r="LP261" s="21"/>
      <c r="LQ261" s="21"/>
      <c r="LR261" s="21"/>
      <c r="LS261" s="21"/>
      <c r="LT261" s="21"/>
      <c r="LU261" s="21"/>
      <c r="LV261" s="21"/>
      <c r="LW261" s="21"/>
      <c r="LX261" s="21"/>
      <c r="LY261" s="21"/>
      <c r="LZ261" s="21"/>
      <c r="MA261" s="21"/>
      <c r="MB261" s="21"/>
      <c r="MC261" s="21"/>
      <c r="MD261" s="21"/>
      <c r="ME261" s="21"/>
      <c r="MF261" s="21"/>
      <c r="MG261" s="21"/>
      <c r="MH261" s="21"/>
      <c r="MI261" s="21"/>
      <c r="MJ261" s="21"/>
      <c r="MK261" s="21"/>
      <c r="ML261" s="21"/>
      <c r="MM261" s="21"/>
      <c r="MN261" s="21"/>
      <c r="MO261" s="21"/>
      <c r="MP261" s="21"/>
      <c r="MQ261" s="21"/>
      <c r="MR261" s="21"/>
      <c r="MS261" s="21"/>
      <c r="MT261" s="21"/>
      <c r="MU261" s="21"/>
      <c r="MV261" s="21"/>
      <c r="MW261" s="21"/>
      <c r="MX261" s="21"/>
      <c r="MY261" s="21"/>
      <c r="MZ261" s="21"/>
      <c r="NA261" s="21"/>
      <c r="NB261" s="21"/>
      <c r="NC261" s="21"/>
      <c r="ND261" s="21"/>
      <c r="NE261" s="21"/>
      <c r="NF261" s="21"/>
      <c r="NG261" s="21"/>
      <c r="NH261" s="21"/>
      <c r="NI261" s="21"/>
      <c r="NJ261" s="21"/>
      <c r="NK261" s="21"/>
      <c r="NL261" s="21"/>
      <c r="NM261" s="21"/>
      <c r="NN261" s="21"/>
      <c r="NO261" s="21"/>
      <c r="NP261" s="21"/>
      <c r="NQ261" s="21"/>
      <c r="NR261" s="21"/>
      <c r="NS261" s="21"/>
      <c r="NT261" s="21"/>
      <c r="NU261" s="21"/>
      <c r="NV261" s="21"/>
      <c r="NW261" s="21"/>
      <c r="NX261" s="21"/>
      <c r="NY261" s="21"/>
      <c r="NZ261" s="21"/>
      <c r="OA261" s="21"/>
      <c r="OB261" s="21"/>
      <c r="OC261" s="21"/>
      <c r="OD261" s="21"/>
      <c r="OE261" s="21"/>
      <c r="OF261" s="21"/>
      <c r="OG261" s="21"/>
      <c r="OH261" s="21"/>
      <c r="OI261" s="21"/>
      <c r="OJ261" s="21"/>
      <c r="OK261" s="21"/>
      <c r="OL261" s="21"/>
      <c r="OM261" s="21"/>
      <c r="ON261" s="21"/>
      <c r="OO261" s="21"/>
      <c r="OP261" s="21"/>
      <c r="OQ261" s="21"/>
      <c r="OR261" s="21"/>
      <c r="OS261" s="21"/>
      <c r="OT261" s="21"/>
      <c r="OU261" s="21"/>
      <c r="OV261" s="21"/>
      <c r="OW261" s="21"/>
      <c r="OX261" s="21"/>
      <c r="OY261" s="21"/>
      <c r="OZ261" s="21"/>
      <c r="PA261" s="21"/>
      <c r="PB261" s="21"/>
      <c r="PC261" s="21"/>
      <c r="PD261" s="21"/>
      <c r="PE261" s="21"/>
      <c r="PF261" s="21"/>
      <c r="PG261" s="21"/>
      <c r="PH261" s="21"/>
      <c r="PI261" s="21"/>
      <c r="PJ261" s="21"/>
      <c r="PK261" s="21"/>
      <c r="PL261" s="21"/>
      <c r="PM261" s="21"/>
      <c r="PN261" s="21"/>
      <c r="PO261" s="21"/>
      <c r="PP261" s="21"/>
      <c r="PQ261" s="21"/>
      <c r="PR261" s="21"/>
      <c r="PS261" s="21"/>
      <c r="PT261" s="21"/>
      <c r="PU261" s="21"/>
      <c r="PV261" s="21"/>
      <c r="PW261" s="21"/>
      <c r="PX261" s="21"/>
      <c r="PY261" s="21"/>
      <c r="PZ261" s="21"/>
      <c r="QA261" s="21"/>
      <c r="QB261" s="21"/>
      <c r="QC261" s="21"/>
      <c r="QD261" s="21"/>
      <c r="QE261" s="21"/>
      <c r="QF261" s="21"/>
      <c r="QG261" s="21"/>
      <c r="QH261" s="21"/>
      <c r="QI261" s="21"/>
      <c r="QJ261" s="21"/>
      <c r="QK261" s="21"/>
      <c r="QL261" s="21"/>
      <c r="QM261" s="21"/>
      <c r="QN261" s="21"/>
      <c r="QO261" s="21"/>
      <c r="QP261" s="21"/>
      <c r="QQ261" s="21"/>
      <c r="QR261" s="21"/>
      <c r="QS261" s="21"/>
      <c r="QT261" s="21"/>
      <c r="QU261" s="21"/>
      <c r="QV261" s="21"/>
      <c r="QW261" s="21"/>
      <c r="QX261" s="21"/>
      <c r="QY261" s="21"/>
      <c r="QZ261" s="21"/>
      <c r="RA261" s="21"/>
      <c r="RB261" s="21"/>
      <c r="RC261" s="21"/>
      <c r="RD261" s="21"/>
      <c r="RE261" s="21"/>
      <c r="RF261" s="21"/>
      <c r="RG261" s="21"/>
      <c r="RH261" s="21"/>
      <c r="RI261" s="21"/>
      <c r="RJ261" s="21"/>
      <c r="RK261" s="21"/>
      <c r="RL261" s="21"/>
      <c r="RM261" s="21"/>
      <c r="RN261" s="21"/>
      <c r="RO261" s="21"/>
      <c r="RP261" s="21"/>
      <c r="RQ261" s="21"/>
      <c r="RR261" s="21"/>
      <c r="RS261" s="21"/>
      <c r="RT261" s="21"/>
      <c r="RU261" s="21"/>
      <c r="RV261" s="21"/>
      <c r="RW261" s="21"/>
      <c r="RX261" s="21"/>
      <c r="RY261" s="21"/>
      <c r="RZ261" s="21"/>
      <c r="SA261" s="21"/>
      <c r="SB261" s="21"/>
      <c r="SC261" s="21"/>
      <c r="SD261" s="21"/>
      <c r="SE261" s="21"/>
      <c r="SF261" s="21"/>
      <c r="SG261" s="21"/>
      <c r="SH261" s="21"/>
      <c r="SI261" s="21"/>
      <c r="SJ261" s="21"/>
      <c r="SK261" s="21"/>
      <c r="SL261" s="21"/>
      <c r="SM261" s="21"/>
      <c r="SN261" s="21"/>
    </row>
    <row r="262" spans="1:508" s="20" customFormat="1" ht="116.25" hidden="1" customHeight="1" x14ac:dyDescent="0.25">
      <c r="A262" s="54" t="s">
        <v>629</v>
      </c>
      <c r="B262" s="54" t="s">
        <v>630</v>
      </c>
      <c r="C262" s="54" t="s">
        <v>311</v>
      </c>
      <c r="D262" s="11" t="s">
        <v>631</v>
      </c>
      <c r="E262" s="203"/>
      <c r="F262" s="83"/>
      <c r="G262" s="83"/>
      <c r="H262" s="203"/>
      <c r="I262" s="203"/>
      <c r="J262" s="203"/>
      <c r="K262" s="196" t="e">
        <f t="shared" si="72"/>
        <v>#DIV/0!</v>
      </c>
      <c r="L262" s="203">
        <f t="shared" si="96"/>
        <v>0</v>
      </c>
      <c r="M262" s="83"/>
      <c r="N262" s="83"/>
      <c r="O262" s="83"/>
      <c r="P262" s="83"/>
      <c r="Q262" s="83"/>
      <c r="R262" s="216">
        <f t="shared" si="97"/>
        <v>0</v>
      </c>
      <c r="S262" s="216"/>
      <c r="T262" s="216"/>
      <c r="U262" s="216"/>
      <c r="V262" s="216"/>
      <c r="W262" s="216"/>
      <c r="X262" s="168" t="e">
        <f t="shared" si="80"/>
        <v>#DIV/0!</v>
      </c>
      <c r="Y262" s="216">
        <f t="shared" si="74"/>
        <v>0</v>
      </c>
      <c r="Z262" s="23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  <c r="IS262" s="21"/>
      <c r="IT262" s="21"/>
      <c r="IU262" s="21"/>
      <c r="IV262" s="21"/>
      <c r="IW262" s="21"/>
      <c r="IX262" s="21"/>
      <c r="IY262" s="21"/>
      <c r="IZ262" s="21"/>
      <c r="JA262" s="21"/>
      <c r="JB262" s="21"/>
      <c r="JC262" s="21"/>
      <c r="JD262" s="21"/>
      <c r="JE262" s="21"/>
      <c r="JF262" s="21"/>
      <c r="JG262" s="21"/>
      <c r="JH262" s="21"/>
      <c r="JI262" s="21"/>
      <c r="JJ262" s="21"/>
      <c r="JK262" s="21"/>
      <c r="JL262" s="21"/>
      <c r="JM262" s="21"/>
      <c r="JN262" s="21"/>
      <c r="JO262" s="21"/>
      <c r="JP262" s="21"/>
      <c r="JQ262" s="21"/>
      <c r="JR262" s="21"/>
      <c r="JS262" s="21"/>
      <c r="JT262" s="21"/>
      <c r="JU262" s="21"/>
      <c r="JV262" s="21"/>
      <c r="JW262" s="21"/>
      <c r="JX262" s="21"/>
      <c r="JY262" s="21"/>
      <c r="JZ262" s="21"/>
      <c r="KA262" s="21"/>
      <c r="KB262" s="21"/>
      <c r="KC262" s="21"/>
      <c r="KD262" s="21"/>
      <c r="KE262" s="21"/>
      <c r="KF262" s="21"/>
      <c r="KG262" s="21"/>
      <c r="KH262" s="21"/>
      <c r="KI262" s="21"/>
      <c r="KJ262" s="21"/>
      <c r="KK262" s="21"/>
      <c r="KL262" s="21"/>
      <c r="KM262" s="21"/>
      <c r="KN262" s="21"/>
      <c r="KO262" s="21"/>
      <c r="KP262" s="21"/>
      <c r="KQ262" s="21"/>
      <c r="KR262" s="21"/>
      <c r="KS262" s="21"/>
      <c r="KT262" s="21"/>
      <c r="KU262" s="21"/>
      <c r="KV262" s="21"/>
      <c r="KW262" s="21"/>
      <c r="KX262" s="21"/>
      <c r="KY262" s="21"/>
      <c r="KZ262" s="21"/>
      <c r="LA262" s="21"/>
      <c r="LB262" s="21"/>
      <c r="LC262" s="21"/>
      <c r="LD262" s="21"/>
      <c r="LE262" s="21"/>
      <c r="LF262" s="21"/>
      <c r="LG262" s="21"/>
      <c r="LH262" s="21"/>
      <c r="LI262" s="21"/>
      <c r="LJ262" s="21"/>
      <c r="LK262" s="21"/>
      <c r="LL262" s="21"/>
      <c r="LM262" s="21"/>
      <c r="LN262" s="21"/>
      <c r="LO262" s="21"/>
      <c r="LP262" s="21"/>
      <c r="LQ262" s="21"/>
      <c r="LR262" s="21"/>
      <c r="LS262" s="21"/>
      <c r="LT262" s="21"/>
      <c r="LU262" s="21"/>
      <c r="LV262" s="21"/>
      <c r="LW262" s="21"/>
      <c r="LX262" s="21"/>
      <c r="LY262" s="21"/>
      <c r="LZ262" s="21"/>
      <c r="MA262" s="21"/>
      <c r="MB262" s="21"/>
      <c r="MC262" s="21"/>
      <c r="MD262" s="21"/>
      <c r="ME262" s="21"/>
      <c r="MF262" s="21"/>
      <c r="MG262" s="21"/>
      <c r="MH262" s="21"/>
      <c r="MI262" s="21"/>
      <c r="MJ262" s="21"/>
      <c r="MK262" s="21"/>
      <c r="ML262" s="21"/>
      <c r="MM262" s="21"/>
      <c r="MN262" s="21"/>
      <c r="MO262" s="21"/>
      <c r="MP262" s="21"/>
      <c r="MQ262" s="21"/>
      <c r="MR262" s="21"/>
      <c r="MS262" s="21"/>
      <c r="MT262" s="21"/>
      <c r="MU262" s="21"/>
      <c r="MV262" s="21"/>
      <c r="MW262" s="21"/>
      <c r="MX262" s="21"/>
      <c r="MY262" s="21"/>
      <c r="MZ262" s="21"/>
      <c r="NA262" s="21"/>
      <c r="NB262" s="21"/>
      <c r="NC262" s="21"/>
      <c r="ND262" s="21"/>
      <c r="NE262" s="21"/>
      <c r="NF262" s="21"/>
      <c r="NG262" s="21"/>
      <c r="NH262" s="21"/>
      <c r="NI262" s="21"/>
      <c r="NJ262" s="21"/>
      <c r="NK262" s="21"/>
      <c r="NL262" s="21"/>
      <c r="NM262" s="21"/>
      <c r="NN262" s="21"/>
      <c r="NO262" s="21"/>
      <c r="NP262" s="21"/>
      <c r="NQ262" s="21"/>
      <c r="NR262" s="21"/>
      <c r="NS262" s="21"/>
      <c r="NT262" s="21"/>
      <c r="NU262" s="21"/>
      <c r="NV262" s="21"/>
      <c r="NW262" s="21"/>
      <c r="NX262" s="21"/>
      <c r="NY262" s="21"/>
      <c r="NZ262" s="21"/>
      <c r="OA262" s="21"/>
      <c r="OB262" s="21"/>
      <c r="OC262" s="21"/>
      <c r="OD262" s="21"/>
      <c r="OE262" s="21"/>
      <c r="OF262" s="21"/>
      <c r="OG262" s="21"/>
      <c r="OH262" s="21"/>
      <c r="OI262" s="21"/>
      <c r="OJ262" s="21"/>
      <c r="OK262" s="21"/>
      <c r="OL262" s="21"/>
      <c r="OM262" s="21"/>
      <c r="ON262" s="21"/>
      <c r="OO262" s="21"/>
      <c r="OP262" s="21"/>
      <c r="OQ262" s="21"/>
      <c r="OR262" s="21"/>
      <c r="OS262" s="21"/>
      <c r="OT262" s="21"/>
      <c r="OU262" s="21"/>
      <c r="OV262" s="21"/>
      <c r="OW262" s="21"/>
      <c r="OX262" s="21"/>
      <c r="OY262" s="21"/>
      <c r="OZ262" s="21"/>
      <c r="PA262" s="21"/>
      <c r="PB262" s="21"/>
      <c r="PC262" s="21"/>
      <c r="PD262" s="21"/>
      <c r="PE262" s="21"/>
      <c r="PF262" s="21"/>
      <c r="PG262" s="21"/>
      <c r="PH262" s="21"/>
      <c r="PI262" s="21"/>
      <c r="PJ262" s="21"/>
      <c r="PK262" s="21"/>
      <c r="PL262" s="21"/>
      <c r="PM262" s="21"/>
      <c r="PN262" s="21"/>
      <c r="PO262" s="21"/>
      <c r="PP262" s="21"/>
      <c r="PQ262" s="21"/>
      <c r="PR262" s="21"/>
      <c r="PS262" s="21"/>
      <c r="PT262" s="21"/>
      <c r="PU262" s="21"/>
      <c r="PV262" s="21"/>
      <c r="PW262" s="21"/>
      <c r="PX262" s="21"/>
      <c r="PY262" s="21"/>
      <c r="PZ262" s="21"/>
      <c r="QA262" s="21"/>
      <c r="QB262" s="21"/>
      <c r="QC262" s="21"/>
      <c r="QD262" s="21"/>
      <c r="QE262" s="21"/>
      <c r="QF262" s="21"/>
      <c r="QG262" s="21"/>
      <c r="QH262" s="21"/>
      <c r="QI262" s="21"/>
      <c r="QJ262" s="21"/>
      <c r="QK262" s="21"/>
      <c r="QL262" s="21"/>
      <c r="QM262" s="21"/>
      <c r="QN262" s="21"/>
      <c r="QO262" s="21"/>
      <c r="QP262" s="21"/>
      <c r="QQ262" s="21"/>
      <c r="QR262" s="21"/>
      <c r="QS262" s="21"/>
      <c r="QT262" s="21"/>
      <c r="QU262" s="21"/>
      <c r="QV262" s="21"/>
      <c r="QW262" s="21"/>
      <c r="QX262" s="21"/>
      <c r="QY262" s="21"/>
      <c r="QZ262" s="21"/>
      <c r="RA262" s="21"/>
      <c r="RB262" s="21"/>
      <c r="RC262" s="21"/>
      <c r="RD262" s="21"/>
      <c r="RE262" s="21"/>
      <c r="RF262" s="21"/>
      <c r="RG262" s="21"/>
      <c r="RH262" s="21"/>
      <c r="RI262" s="21"/>
      <c r="RJ262" s="21"/>
      <c r="RK262" s="21"/>
      <c r="RL262" s="21"/>
      <c r="RM262" s="21"/>
      <c r="RN262" s="21"/>
      <c r="RO262" s="21"/>
      <c r="RP262" s="21"/>
      <c r="RQ262" s="21"/>
      <c r="RR262" s="21"/>
      <c r="RS262" s="21"/>
      <c r="RT262" s="21"/>
      <c r="RU262" s="21"/>
      <c r="RV262" s="21"/>
      <c r="RW262" s="21"/>
      <c r="RX262" s="21"/>
      <c r="RY262" s="21"/>
      <c r="RZ262" s="21"/>
      <c r="SA262" s="21"/>
      <c r="SB262" s="21"/>
      <c r="SC262" s="21"/>
      <c r="SD262" s="21"/>
      <c r="SE262" s="21"/>
      <c r="SF262" s="21"/>
      <c r="SG262" s="21"/>
      <c r="SH262" s="21"/>
      <c r="SI262" s="21"/>
      <c r="SJ262" s="21"/>
      <c r="SK262" s="21"/>
      <c r="SL262" s="21"/>
      <c r="SM262" s="21"/>
      <c r="SN262" s="21"/>
    </row>
    <row r="263" spans="1:508" s="20" customFormat="1" ht="141.75" hidden="1" customHeight="1" x14ac:dyDescent="0.25">
      <c r="A263" s="54" t="s">
        <v>586</v>
      </c>
      <c r="B263" s="54">
        <v>6072</v>
      </c>
      <c r="C263" s="54" t="s">
        <v>311</v>
      </c>
      <c r="D263" s="11" t="s">
        <v>587</v>
      </c>
      <c r="E263" s="203"/>
      <c r="F263" s="83"/>
      <c r="G263" s="83"/>
      <c r="H263" s="203"/>
      <c r="I263" s="203"/>
      <c r="J263" s="203"/>
      <c r="K263" s="196" t="e">
        <f t="shared" si="72"/>
        <v>#DIV/0!</v>
      </c>
      <c r="L263" s="203">
        <f t="shared" si="96"/>
        <v>0</v>
      </c>
      <c r="M263" s="83"/>
      <c r="N263" s="83"/>
      <c r="O263" s="83"/>
      <c r="P263" s="83"/>
      <c r="Q263" s="83"/>
      <c r="R263" s="216">
        <f t="shared" si="97"/>
        <v>0</v>
      </c>
      <c r="S263" s="216"/>
      <c r="T263" s="216"/>
      <c r="U263" s="216"/>
      <c r="V263" s="216"/>
      <c r="W263" s="216"/>
      <c r="X263" s="168" t="e">
        <f t="shared" si="80"/>
        <v>#DIV/0!</v>
      </c>
      <c r="Y263" s="216">
        <f t="shared" si="74"/>
        <v>0</v>
      </c>
      <c r="Z263" s="23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  <c r="IR263" s="21"/>
      <c r="IS263" s="21"/>
      <c r="IT263" s="21"/>
      <c r="IU263" s="21"/>
      <c r="IV263" s="21"/>
      <c r="IW263" s="21"/>
      <c r="IX263" s="21"/>
      <c r="IY263" s="21"/>
      <c r="IZ263" s="21"/>
      <c r="JA263" s="21"/>
      <c r="JB263" s="21"/>
      <c r="JC263" s="21"/>
      <c r="JD263" s="21"/>
      <c r="JE263" s="21"/>
      <c r="JF263" s="21"/>
      <c r="JG263" s="21"/>
      <c r="JH263" s="21"/>
      <c r="JI263" s="21"/>
      <c r="JJ263" s="21"/>
      <c r="JK263" s="21"/>
      <c r="JL263" s="21"/>
      <c r="JM263" s="21"/>
      <c r="JN263" s="21"/>
      <c r="JO263" s="21"/>
      <c r="JP263" s="21"/>
      <c r="JQ263" s="21"/>
      <c r="JR263" s="21"/>
      <c r="JS263" s="21"/>
      <c r="JT263" s="21"/>
      <c r="JU263" s="21"/>
      <c r="JV263" s="21"/>
      <c r="JW263" s="21"/>
      <c r="JX263" s="21"/>
      <c r="JY263" s="21"/>
      <c r="JZ263" s="21"/>
      <c r="KA263" s="21"/>
      <c r="KB263" s="21"/>
      <c r="KC263" s="21"/>
      <c r="KD263" s="21"/>
      <c r="KE263" s="21"/>
      <c r="KF263" s="21"/>
      <c r="KG263" s="21"/>
      <c r="KH263" s="21"/>
      <c r="KI263" s="21"/>
      <c r="KJ263" s="21"/>
      <c r="KK263" s="21"/>
      <c r="KL263" s="21"/>
      <c r="KM263" s="21"/>
      <c r="KN263" s="21"/>
      <c r="KO263" s="21"/>
      <c r="KP263" s="21"/>
      <c r="KQ263" s="21"/>
      <c r="KR263" s="21"/>
      <c r="KS263" s="21"/>
      <c r="KT263" s="21"/>
      <c r="KU263" s="21"/>
      <c r="KV263" s="21"/>
      <c r="KW263" s="21"/>
      <c r="KX263" s="21"/>
      <c r="KY263" s="21"/>
      <c r="KZ263" s="21"/>
      <c r="LA263" s="21"/>
      <c r="LB263" s="21"/>
      <c r="LC263" s="21"/>
      <c r="LD263" s="21"/>
      <c r="LE263" s="21"/>
      <c r="LF263" s="21"/>
      <c r="LG263" s="21"/>
      <c r="LH263" s="21"/>
      <c r="LI263" s="21"/>
      <c r="LJ263" s="21"/>
      <c r="LK263" s="21"/>
      <c r="LL263" s="21"/>
      <c r="LM263" s="21"/>
      <c r="LN263" s="21"/>
      <c r="LO263" s="21"/>
      <c r="LP263" s="21"/>
      <c r="LQ263" s="21"/>
      <c r="LR263" s="21"/>
      <c r="LS263" s="21"/>
      <c r="LT263" s="21"/>
      <c r="LU263" s="21"/>
      <c r="LV263" s="21"/>
      <c r="LW263" s="21"/>
      <c r="LX263" s="21"/>
      <c r="LY263" s="21"/>
      <c r="LZ263" s="21"/>
      <c r="MA263" s="21"/>
      <c r="MB263" s="21"/>
      <c r="MC263" s="21"/>
      <c r="MD263" s="21"/>
      <c r="ME263" s="21"/>
      <c r="MF263" s="21"/>
      <c r="MG263" s="21"/>
      <c r="MH263" s="21"/>
      <c r="MI263" s="21"/>
      <c r="MJ263" s="21"/>
      <c r="MK263" s="21"/>
      <c r="ML263" s="21"/>
      <c r="MM263" s="21"/>
      <c r="MN263" s="21"/>
      <c r="MO263" s="21"/>
      <c r="MP263" s="21"/>
      <c r="MQ263" s="21"/>
      <c r="MR263" s="21"/>
      <c r="MS263" s="21"/>
      <c r="MT263" s="21"/>
      <c r="MU263" s="21"/>
      <c r="MV263" s="21"/>
      <c r="MW263" s="21"/>
      <c r="MX263" s="21"/>
      <c r="MY263" s="21"/>
      <c r="MZ263" s="21"/>
      <c r="NA263" s="21"/>
      <c r="NB263" s="21"/>
      <c r="NC263" s="21"/>
      <c r="ND263" s="21"/>
      <c r="NE263" s="21"/>
      <c r="NF263" s="21"/>
      <c r="NG263" s="21"/>
      <c r="NH263" s="21"/>
      <c r="NI263" s="21"/>
      <c r="NJ263" s="21"/>
      <c r="NK263" s="21"/>
      <c r="NL263" s="21"/>
      <c r="NM263" s="21"/>
      <c r="NN263" s="21"/>
      <c r="NO263" s="21"/>
      <c r="NP263" s="21"/>
      <c r="NQ263" s="21"/>
      <c r="NR263" s="21"/>
      <c r="NS263" s="21"/>
      <c r="NT263" s="21"/>
      <c r="NU263" s="21"/>
      <c r="NV263" s="21"/>
      <c r="NW263" s="21"/>
      <c r="NX263" s="21"/>
      <c r="NY263" s="21"/>
      <c r="NZ263" s="21"/>
      <c r="OA263" s="21"/>
      <c r="OB263" s="21"/>
      <c r="OC263" s="21"/>
      <c r="OD263" s="21"/>
      <c r="OE263" s="21"/>
      <c r="OF263" s="21"/>
      <c r="OG263" s="21"/>
      <c r="OH263" s="21"/>
      <c r="OI263" s="21"/>
      <c r="OJ263" s="21"/>
      <c r="OK263" s="21"/>
      <c r="OL263" s="21"/>
      <c r="OM263" s="21"/>
      <c r="ON263" s="21"/>
      <c r="OO263" s="21"/>
      <c r="OP263" s="21"/>
      <c r="OQ263" s="21"/>
      <c r="OR263" s="21"/>
      <c r="OS263" s="21"/>
      <c r="OT263" s="21"/>
      <c r="OU263" s="21"/>
      <c r="OV263" s="21"/>
      <c r="OW263" s="21"/>
      <c r="OX263" s="21"/>
      <c r="OY263" s="21"/>
      <c r="OZ263" s="21"/>
      <c r="PA263" s="21"/>
      <c r="PB263" s="21"/>
      <c r="PC263" s="21"/>
      <c r="PD263" s="21"/>
      <c r="PE263" s="21"/>
      <c r="PF263" s="21"/>
      <c r="PG263" s="21"/>
      <c r="PH263" s="21"/>
      <c r="PI263" s="21"/>
      <c r="PJ263" s="21"/>
      <c r="PK263" s="21"/>
      <c r="PL263" s="21"/>
      <c r="PM263" s="21"/>
      <c r="PN263" s="21"/>
      <c r="PO263" s="21"/>
      <c r="PP263" s="21"/>
      <c r="PQ263" s="21"/>
      <c r="PR263" s="21"/>
      <c r="PS263" s="21"/>
      <c r="PT263" s="21"/>
      <c r="PU263" s="21"/>
      <c r="PV263" s="21"/>
      <c r="PW263" s="21"/>
      <c r="PX263" s="21"/>
      <c r="PY263" s="21"/>
      <c r="PZ263" s="21"/>
      <c r="QA263" s="21"/>
      <c r="QB263" s="21"/>
      <c r="QC263" s="21"/>
      <c r="QD263" s="21"/>
      <c r="QE263" s="21"/>
      <c r="QF263" s="21"/>
      <c r="QG263" s="21"/>
      <c r="QH263" s="21"/>
      <c r="QI263" s="21"/>
      <c r="QJ263" s="21"/>
      <c r="QK263" s="21"/>
      <c r="QL263" s="21"/>
      <c r="QM263" s="21"/>
      <c r="QN263" s="21"/>
      <c r="QO263" s="21"/>
      <c r="QP263" s="21"/>
      <c r="QQ263" s="21"/>
      <c r="QR263" s="21"/>
      <c r="QS263" s="21"/>
      <c r="QT263" s="21"/>
      <c r="QU263" s="21"/>
      <c r="QV263" s="21"/>
      <c r="QW263" s="21"/>
      <c r="QX263" s="21"/>
      <c r="QY263" s="21"/>
      <c r="QZ263" s="21"/>
      <c r="RA263" s="21"/>
      <c r="RB263" s="21"/>
      <c r="RC263" s="21"/>
      <c r="RD263" s="21"/>
      <c r="RE263" s="21"/>
      <c r="RF263" s="21"/>
      <c r="RG263" s="21"/>
      <c r="RH263" s="21"/>
      <c r="RI263" s="21"/>
      <c r="RJ263" s="21"/>
      <c r="RK263" s="21"/>
      <c r="RL263" s="21"/>
      <c r="RM263" s="21"/>
      <c r="RN263" s="21"/>
      <c r="RO263" s="21"/>
      <c r="RP263" s="21"/>
      <c r="RQ263" s="21"/>
      <c r="RR263" s="21"/>
      <c r="RS263" s="21"/>
      <c r="RT263" s="21"/>
      <c r="RU263" s="21"/>
      <c r="RV263" s="21"/>
      <c r="RW263" s="21"/>
      <c r="RX263" s="21"/>
      <c r="RY263" s="21"/>
      <c r="RZ263" s="21"/>
      <c r="SA263" s="21"/>
      <c r="SB263" s="21"/>
      <c r="SC263" s="21"/>
      <c r="SD263" s="21"/>
      <c r="SE263" s="21"/>
      <c r="SF263" s="21"/>
      <c r="SG263" s="21"/>
      <c r="SH263" s="21"/>
      <c r="SI263" s="21"/>
      <c r="SJ263" s="21"/>
      <c r="SK263" s="21"/>
      <c r="SL263" s="21"/>
      <c r="SM263" s="21"/>
      <c r="SN263" s="21"/>
    </row>
    <row r="264" spans="1:508" s="22" customFormat="1" ht="156" hidden="1" customHeight="1" x14ac:dyDescent="0.25">
      <c r="A264" s="69"/>
      <c r="B264" s="69"/>
      <c r="C264" s="69"/>
      <c r="D264" s="75" t="s">
        <v>588</v>
      </c>
      <c r="E264" s="204"/>
      <c r="F264" s="84"/>
      <c r="G264" s="84"/>
      <c r="H264" s="204"/>
      <c r="I264" s="204"/>
      <c r="J264" s="204"/>
      <c r="K264" s="196" t="e">
        <f t="shared" si="72"/>
        <v>#DIV/0!</v>
      </c>
      <c r="L264" s="203">
        <f t="shared" si="96"/>
        <v>0</v>
      </c>
      <c r="M264" s="84"/>
      <c r="N264" s="84"/>
      <c r="O264" s="84"/>
      <c r="P264" s="84"/>
      <c r="Q264" s="84"/>
      <c r="R264" s="218">
        <f t="shared" si="97"/>
        <v>0</v>
      </c>
      <c r="S264" s="218"/>
      <c r="T264" s="218"/>
      <c r="U264" s="218"/>
      <c r="V264" s="218"/>
      <c r="W264" s="218"/>
      <c r="X264" s="168" t="e">
        <f t="shared" si="80"/>
        <v>#DIV/0!</v>
      </c>
      <c r="Y264" s="218">
        <f t="shared" si="74"/>
        <v>0</v>
      </c>
      <c r="Z264" s="231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  <c r="GG264" s="27"/>
      <c r="GH264" s="27"/>
      <c r="GI264" s="27"/>
      <c r="GJ264" s="27"/>
      <c r="GK264" s="27"/>
      <c r="GL264" s="27"/>
      <c r="GM264" s="27"/>
      <c r="GN264" s="27"/>
      <c r="GO264" s="27"/>
      <c r="GP264" s="27"/>
      <c r="GQ264" s="27"/>
      <c r="GR264" s="27"/>
      <c r="GS264" s="27"/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  <c r="HE264" s="27"/>
      <c r="HF264" s="27"/>
      <c r="HG264" s="27"/>
      <c r="HH264" s="27"/>
      <c r="HI264" s="27"/>
      <c r="HJ264" s="27"/>
      <c r="HK264" s="27"/>
      <c r="HL264" s="27"/>
      <c r="HM264" s="27"/>
      <c r="HN264" s="27"/>
      <c r="HO264" s="27"/>
      <c r="HP264" s="27"/>
      <c r="HQ264" s="27"/>
      <c r="HR264" s="27"/>
      <c r="HS264" s="27"/>
      <c r="HT264" s="27"/>
      <c r="HU264" s="27"/>
      <c r="HV264" s="27"/>
      <c r="HW264" s="27"/>
      <c r="HX264" s="27"/>
      <c r="HY264" s="27"/>
      <c r="HZ264" s="27"/>
      <c r="IA264" s="27"/>
      <c r="IB264" s="27"/>
      <c r="IC264" s="27"/>
      <c r="ID264" s="27"/>
      <c r="IE264" s="27"/>
      <c r="IF264" s="27"/>
      <c r="IG264" s="27"/>
      <c r="IH264" s="27"/>
      <c r="II264" s="27"/>
      <c r="IJ264" s="27"/>
      <c r="IK264" s="27"/>
      <c r="IL264" s="27"/>
      <c r="IM264" s="27"/>
      <c r="IN264" s="27"/>
      <c r="IO264" s="27"/>
      <c r="IP264" s="27"/>
      <c r="IQ264" s="27"/>
      <c r="IR264" s="27"/>
      <c r="IS264" s="27"/>
      <c r="IT264" s="27"/>
      <c r="IU264" s="27"/>
      <c r="IV264" s="27"/>
      <c r="IW264" s="27"/>
      <c r="IX264" s="27"/>
      <c r="IY264" s="27"/>
      <c r="IZ264" s="27"/>
      <c r="JA264" s="27"/>
      <c r="JB264" s="27"/>
      <c r="JC264" s="27"/>
      <c r="JD264" s="27"/>
      <c r="JE264" s="27"/>
      <c r="JF264" s="27"/>
      <c r="JG264" s="27"/>
      <c r="JH264" s="27"/>
      <c r="JI264" s="27"/>
      <c r="JJ264" s="27"/>
      <c r="JK264" s="27"/>
      <c r="JL264" s="27"/>
      <c r="JM264" s="27"/>
      <c r="JN264" s="27"/>
      <c r="JO264" s="27"/>
      <c r="JP264" s="27"/>
      <c r="JQ264" s="27"/>
      <c r="JR264" s="27"/>
      <c r="JS264" s="27"/>
      <c r="JT264" s="27"/>
      <c r="JU264" s="27"/>
      <c r="JV264" s="27"/>
      <c r="JW264" s="27"/>
      <c r="JX264" s="27"/>
      <c r="JY264" s="27"/>
      <c r="JZ264" s="27"/>
      <c r="KA264" s="27"/>
      <c r="KB264" s="27"/>
      <c r="KC264" s="27"/>
      <c r="KD264" s="27"/>
      <c r="KE264" s="27"/>
      <c r="KF264" s="27"/>
      <c r="KG264" s="27"/>
      <c r="KH264" s="27"/>
      <c r="KI264" s="27"/>
      <c r="KJ264" s="27"/>
      <c r="KK264" s="27"/>
      <c r="KL264" s="27"/>
      <c r="KM264" s="27"/>
      <c r="KN264" s="27"/>
      <c r="KO264" s="27"/>
      <c r="KP264" s="27"/>
      <c r="KQ264" s="27"/>
      <c r="KR264" s="27"/>
      <c r="KS264" s="27"/>
      <c r="KT264" s="27"/>
      <c r="KU264" s="27"/>
      <c r="KV264" s="27"/>
      <c r="KW264" s="27"/>
      <c r="KX264" s="27"/>
      <c r="KY264" s="27"/>
      <c r="KZ264" s="27"/>
      <c r="LA264" s="27"/>
      <c r="LB264" s="27"/>
      <c r="LC264" s="27"/>
      <c r="LD264" s="27"/>
      <c r="LE264" s="27"/>
      <c r="LF264" s="27"/>
      <c r="LG264" s="27"/>
      <c r="LH264" s="27"/>
      <c r="LI264" s="27"/>
      <c r="LJ264" s="27"/>
      <c r="LK264" s="27"/>
      <c r="LL264" s="27"/>
      <c r="LM264" s="27"/>
      <c r="LN264" s="27"/>
      <c r="LO264" s="27"/>
      <c r="LP264" s="27"/>
      <c r="LQ264" s="27"/>
      <c r="LR264" s="27"/>
      <c r="LS264" s="27"/>
      <c r="LT264" s="27"/>
      <c r="LU264" s="27"/>
      <c r="LV264" s="27"/>
      <c r="LW264" s="27"/>
      <c r="LX264" s="27"/>
      <c r="LY264" s="27"/>
      <c r="LZ264" s="27"/>
      <c r="MA264" s="27"/>
      <c r="MB264" s="27"/>
      <c r="MC264" s="27"/>
      <c r="MD264" s="27"/>
      <c r="ME264" s="27"/>
      <c r="MF264" s="27"/>
      <c r="MG264" s="27"/>
      <c r="MH264" s="27"/>
      <c r="MI264" s="27"/>
      <c r="MJ264" s="27"/>
      <c r="MK264" s="27"/>
      <c r="ML264" s="27"/>
      <c r="MM264" s="27"/>
      <c r="MN264" s="27"/>
      <c r="MO264" s="27"/>
      <c r="MP264" s="27"/>
      <c r="MQ264" s="27"/>
      <c r="MR264" s="27"/>
      <c r="MS264" s="27"/>
      <c r="MT264" s="27"/>
      <c r="MU264" s="27"/>
      <c r="MV264" s="27"/>
      <c r="MW264" s="27"/>
      <c r="MX264" s="27"/>
      <c r="MY264" s="27"/>
      <c r="MZ264" s="27"/>
      <c r="NA264" s="27"/>
      <c r="NB264" s="27"/>
      <c r="NC264" s="27"/>
      <c r="ND264" s="27"/>
      <c r="NE264" s="27"/>
      <c r="NF264" s="27"/>
      <c r="NG264" s="27"/>
      <c r="NH264" s="27"/>
      <c r="NI264" s="27"/>
      <c r="NJ264" s="27"/>
      <c r="NK264" s="27"/>
      <c r="NL264" s="27"/>
      <c r="NM264" s="27"/>
      <c r="NN264" s="27"/>
      <c r="NO264" s="27"/>
      <c r="NP264" s="27"/>
      <c r="NQ264" s="27"/>
      <c r="NR264" s="27"/>
      <c r="NS264" s="27"/>
      <c r="NT264" s="27"/>
      <c r="NU264" s="27"/>
      <c r="NV264" s="27"/>
      <c r="NW264" s="27"/>
      <c r="NX264" s="27"/>
      <c r="NY264" s="27"/>
      <c r="NZ264" s="27"/>
      <c r="OA264" s="27"/>
      <c r="OB264" s="27"/>
      <c r="OC264" s="27"/>
      <c r="OD264" s="27"/>
      <c r="OE264" s="27"/>
      <c r="OF264" s="27"/>
      <c r="OG264" s="27"/>
      <c r="OH264" s="27"/>
      <c r="OI264" s="27"/>
      <c r="OJ264" s="27"/>
      <c r="OK264" s="27"/>
      <c r="OL264" s="27"/>
      <c r="OM264" s="27"/>
      <c r="ON264" s="27"/>
      <c r="OO264" s="27"/>
      <c r="OP264" s="27"/>
      <c r="OQ264" s="27"/>
      <c r="OR264" s="27"/>
      <c r="OS264" s="27"/>
      <c r="OT264" s="27"/>
      <c r="OU264" s="27"/>
      <c r="OV264" s="27"/>
      <c r="OW264" s="27"/>
      <c r="OX264" s="27"/>
      <c r="OY264" s="27"/>
      <c r="OZ264" s="27"/>
      <c r="PA264" s="27"/>
      <c r="PB264" s="27"/>
      <c r="PC264" s="27"/>
      <c r="PD264" s="27"/>
      <c r="PE264" s="27"/>
      <c r="PF264" s="27"/>
      <c r="PG264" s="27"/>
      <c r="PH264" s="27"/>
      <c r="PI264" s="27"/>
      <c r="PJ264" s="27"/>
      <c r="PK264" s="27"/>
      <c r="PL264" s="27"/>
      <c r="PM264" s="27"/>
      <c r="PN264" s="27"/>
      <c r="PO264" s="27"/>
      <c r="PP264" s="27"/>
      <c r="PQ264" s="27"/>
      <c r="PR264" s="27"/>
      <c r="PS264" s="27"/>
      <c r="PT264" s="27"/>
      <c r="PU264" s="27"/>
      <c r="PV264" s="27"/>
      <c r="PW264" s="27"/>
      <c r="PX264" s="27"/>
      <c r="PY264" s="27"/>
      <c r="PZ264" s="27"/>
      <c r="QA264" s="27"/>
      <c r="QB264" s="27"/>
      <c r="QC264" s="27"/>
      <c r="QD264" s="27"/>
      <c r="QE264" s="27"/>
      <c r="QF264" s="27"/>
      <c r="QG264" s="27"/>
      <c r="QH264" s="27"/>
      <c r="QI264" s="27"/>
      <c r="QJ264" s="27"/>
      <c r="QK264" s="27"/>
      <c r="QL264" s="27"/>
      <c r="QM264" s="27"/>
      <c r="QN264" s="27"/>
      <c r="QO264" s="27"/>
      <c r="QP264" s="27"/>
      <c r="QQ264" s="27"/>
      <c r="QR264" s="27"/>
      <c r="QS264" s="27"/>
      <c r="QT264" s="27"/>
      <c r="QU264" s="27"/>
      <c r="QV264" s="27"/>
      <c r="QW264" s="27"/>
      <c r="QX264" s="27"/>
      <c r="QY264" s="27"/>
      <c r="QZ264" s="27"/>
      <c r="RA264" s="27"/>
      <c r="RB264" s="27"/>
      <c r="RC264" s="27"/>
      <c r="RD264" s="27"/>
      <c r="RE264" s="27"/>
      <c r="RF264" s="27"/>
      <c r="RG264" s="27"/>
      <c r="RH264" s="27"/>
      <c r="RI264" s="27"/>
      <c r="RJ264" s="27"/>
      <c r="RK264" s="27"/>
      <c r="RL264" s="27"/>
      <c r="RM264" s="27"/>
      <c r="RN264" s="27"/>
      <c r="RO264" s="27"/>
      <c r="RP264" s="27"/>
      <c r="RQ264" s="27"/>
      <c r="RR264" s="27"/>
      <c r="RS264" s="27"/>
      <c r="RT264" s="27"/>
      <c r="RU264" s="27"/>
      <c r="RV264" s="27"/>
      <c r="RW264" s="27"/>
      <c r="RX264" s="27"/>
      <c r="RY264" s="27"/>
      <c r="RZ264" s="27"/>
      <c r="SA264" s="27"/>
      <c r="SB264" s="27"/>
      <c r="SC264" s="27"/>
      <c r="SD264" s="27"/>
      <c r="SE264" s="27"/>
      <c r="SF264" s="27"/>
      <c r="SG264" s="27"/>
      <c r="SH264" s="27"/>
      <c r="SI264" s="27"/>
      <c r="SJ264" s="27"/>
      <c r="SK264" s="27"/>
      <c r="SL264" s="27"/>
      <c r="SM264" s="27"/>
      <c r="SN264" s="27"/>
    </row>
    <row r="265" spans="1:508" s="20" customFormat="1" ht="94.5" hidden="1" customHeight="1" x14ac:dyDescent="0.25">
      <c r="A265" s="54" t="s">
        <v>579</v>
      </c>
      <c r="B265" s="54">
        <v>6083</v>
      </c>
      <c r="C265" s="54" t="s">
        <v>67</v>
      </c>
      <c r="D265" s="11" t="s">
        <v>434</v>
      </c>
      <c r="E265" s="203"/>
      <c r="F265" s="83"/>
      <c r="G265" s="83"/>
      <c r="H265" s="203"/>
      <c r="I265" s="203"/>
      <c r="J265" s="203"/>
      <c r="K265" s="196" t="e">
        <f t="shared" si="72"/>
        <v>#DIV/0!</v>
      </c>
      <c r="L265" s="203">
        <f t="shared" si="96"/>
        <v>0</v>
      </c>
      <c r="M265" s="83"/>
      <c r="N265" s="83"/>
      <c r="O265" s="83"/>
      <c r="P265" s="83"/>
      <c r="Q265" s="83"/>
      <c r="R265" s="216">
        <f t="shared" si="97"/>
        <v>0</v>
      </c>
      <c r="S265" s="216"/>
      <c r="T265" s="216"/>
      <c r="U265" s="216"/>
      <c r="V265" s="216"/>
      <c r="W265" s="216"/>
      <c r="X265" s="168" t="e">
        <f t="shared" si="80"/>
        <v>#DIV/0!</v>
      </c>
      <c r="Y265" s="216">
        <f t="shared" si="74"/>
        <v>0</v>
      </c>
      <c r="Z265" s="23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  <c r="IS265" s="21"/>
      <c r="IT265" s="21"/>
      <c r="IU265" s="21"/>
      <c r="IV265" s="21"/>
      <c r="IW265" s="21"/>
      <c r="IX265" s="21"/>
      <c r="IY265" s="21"/>
      <c r="IZ265" s="21"/>
      <c r="JA265" s="21"/>
      <c r="JB265" s="21"/>
      <c r="JC265" s="21"/>
      <c r="JD265" s="21"/>
      <c r="JE265" s="21"/>
      <c r="JF265" s="21"/>
      <c r="JG265" s="21"/>
      <c r="JH265" s="21"/>
      <c r="JI265" s="21"/>
      <c r="JJ265" s="21"/>
      <c r="JK265" s="21"/>
      <c r="JL265" s="21"/>
      <c r="JM265" s="21"/>
      <c r="JN265" s="21"/>
      <c r="JO265" s="21"/>
      <c r="JP265" s="21"/>
      <c r="JQ265" s="21"/>
      <c r="JR265" s="21"/>
      <c r="JS265" s="21"/>
      <c r="JT265" s="21"/>
      <c r="JU265" s="21"/>
      <c r="JV265" s="21"/>
      <c r="JW265" s="21"/>
      <c r="JX265" s="21"/>
      <c r="JY265" s="21"/>
      <c r="JZ265" s="21"/>
      <c r="KA265" s="21"/>
      <c r="KB265" s="21"/>
      <c r="KC265" s="21"/>
      <c r="KD265" s="21"/>
      <c r="KE265" s="21"/>
      <c r="KF265" s="21"/>
      <c r="KG265" s="21"/>
      <c r="KH265" s="21"/>
      <c r="KI265" s="21"/>
      <c r="KJ265" s="21"/>
      <c r="KK265" s="21"/>
      <c r="KL265" s="21"/>
      <c r="KM265" s="21"/>
      <c r="KN265" s="21"/>
      <c r="KO265" s="21"/>
      <c r="KP265" s="21"/>
      <c r="KQ265" s="21"/>
      <c r="KR265" s="21"/>
      <c r="KS265" s="21"/>
      <c r="KT265" s="21"/>
      <c r="KU265" s="21"/>
      <c r="KV265" s="21"/>
      <c r="KW265" s="21"/>
      <c r="KX265" s="21"/>
      <c r="KY265" s="21"/>
      <c r="KZ265" s="21"/>
      <c r="LA265" s="21"/>
      <c r="LB265" s="21"/>
      <c r="LC265" s="21"/>
      <c r="LD265" s="21"/>
      <c r="LE265" s="21"/>
      <c r="LF265" s="21"/>
      <c r="LG265" s="21"/>
      <c r="LH265" s="21"/>
      <c r="LI265" s="21"/>
      <c r="LJ265" s="21"/>
      <c r="LK265" s="21"/>
      <c r="LL265" s="21"/>
      <c r="LM265" s="21"/>
      <c r="LN265" s="21"/>
      <c r="LO265" s="21"/>
      <c r="LP265" s="21"/>
      <c r="LQ265" s="21"/>
      <c r="LR265" s="21"/>
      <c r="LS265" s="21"/>
      <c r="LT265" s="21"/>
      <c r="LU265" s="21"/>
      <c r="LV265" s="21"/>
      <c r="LW265" s="21"/>
      <c r="LX265" s="21"/>
      <c r="LY265" s="21"/>
      <c r="LZ265" s="21"/>
      <c r="MA265" s="21"/>
      <c r="MB265" s="21"/>
      <c r="MC265" s="21"/>
      <c r="MD265" s="21"/>
      <c r="ME265" s="21"/>
      <c r="MF265" s="21"/>
      <c r="MG265" s="21"/>
      <c r="MH265" s="21"/>
      <c r="MI265" s="21"/>
      <c r="MJ265" s="21"/>
      <c r="MK265" s="21"/>
      <c r="ML265" s="21"/>
      <c r="MM265" s="21"/>
      <c r="MN265" s="21"/>
      <c r="MO265" s="21"/>
      <c r="MP265" s="21"/>
      <c r="MQ265" s="21"/>
      <c r="MR265" s="21"/>
      <c r="MS265" s="21"/>
      <c r="MT265" s="21"/>
      <c r="MU265" s="21"/>
      <c r="MV265" s="21"/>
      <c r="MW265" s="21"/>
      <c r="MX265" s="21"/>
      <c r="MY265" s="21"/>
      <c r="MZ265" s="21"/>
      <c r="NA265" s="21"/>
      <c r="NB265" s="21"/>
      <c r="NC265" s="21"/>
      <c r="ND265" s="21"/>
      <c r="NE265" s="21"/>
      <c r="NF265" s="21"/>
      <c r="NG265" s="21"/>
      <c r="NH265" s="21"/>
      <c r="NI265" s="21"/>
      <c r="NJ265" s="21"/>
      <c r="NK265" s="21"/>
      <c r="NL265" s="21"/>
      <c r="NM265" s="21"/>
      <c r="NN265" s="21"/>
      <c r="NO265" s="21"/>
      <c r="NP265" s="21"/>
      <c r="NQ265" s="21"/>
      <c r="NR265" s="21"/>
      <c r="NS265" s="21"/>
      <c r="NT265" s="21"/>
      <c r="NU265" s="21"/>
      <c r="NV265" s="21"/>
      <c r="NW265" s="21"/>
      <c r="NX265" s="21"/>
      <c r="NY265" s="21"/>
      <c r="NZ265" s="21"/>
      <c r="OA265" s="21"/>
      <c r="OB265" s="21"/>
      <c r="OC265" s="21"/>
      <c r="OD265" s="21"/>
      <c r="OE265" s="21"/>
      <c r="OF265" s="21"/>
      <c r="OG265" s="21"/>
      <c r="OH265" s="21"/>
      <c r="OI265" s="21"/>
      <c r="OJ265" s="21"/>
      <c r="OK265" s="21"/>
      <c r="OL265" s="21"/>
      <c r="OM265" s="21"/>
      <c r="ON265" s="21"/>
      <c r="OO265" s="21"/>
      <c r="OP265" s="21"/>
      <c r="OQ265" s="21"/>
      <c r="OR265" s="21"/>
      <c r="OS265" s="21"/>
      <c r="OT265" s="21"/>
      <c r="OU265" s="21"/>
      <c r="OV265" s="21"/>
      <c r="OW265" s="21"/>
      <c r="OX265" s="21"/>
      <c r="OY265" s="21"/>
      <c r="OZ265" s="21"/>
      <c r="PA265" s="21"/>
      <c r="PB265" s="21"/>
      <c r="PC265" s="21"/>
      <c r="PD265" s="21"/>
      <c r="PE265" s="21"/>
      <c r="PF265" s="21"/>
      <c r="PG265" s="21"/>
      <c r="PH265" s="21"/>
      <c r="PI265" s="21"/>
      <c r="PJ265" s="21"/>
      <c r="PK265" s="21"/>
      <c r="PL265" s="21"/>
      <c r="PM265" s="21"/>
      <c r="PN265" s="21"/>
      <c r="PO265" s="21"/>
      <c r="PP265" s="21"/>
      <c r="PQ265" s="21"/>
      <c r="PR265" s="21"/>
      <c r="PS265" s="21"/>
      <c r="PT265" s="21"/>
      <c r="PU265" s="21"/>
      <c r="PV265" s="21"/>
      <c r="PW265" s="21"/>
      <c r="PX265" s="21"/>
      <c r="PY265" s="21"/>
      <c r="PZ265" s="21"/>
      <c r="QA265" s="21"/>
      <c r="QB265" s="21"/>
      <c r="QC265" s="21"/>
      <c r="QD265" s="21"/>
      <c r="QE265" s="21"/>
      <c r="QF265" s="21"/>
      <c r="QG265" s="21"/>
      <c r="QH265" s="21"/>
      <c r="QI265" s="21"/>
      <c r="QJ265" s="21"/>
      <c r="QK265" s="21"/>
      <c r="QL265" s="21"/>
      <c r="QM265" s="21"/>
      <c r="QN265" s="21"/>
      <c r="QO265" s="21"/>
      <c r="QP265" s="21"/>
      <c r="QQ265" s="21"/>
      <c r="QR265" s="21"/>
      <c r="QS265" s="21"/>
      <c r="QT265" s="21"/>
      <c r="QU265" s="21"/>
      <c r="QV265" s="21"/>
      <c r="QW265" s="21"/>
      <c r="QX265" s="21"/>
      <c r="QY265" s="21"/>
      <c r="QZ265" s="21"/>
      <c r="RA265" s="21"/>
      <c r="RB265" s="21"/>
      <c r="RC265" s="21"/>
      <c r="RD265" s="21"/>
      <c r="RE265" s="21"/>
      <c r="RF265" s="21"/>
      <c r="RG265" s="21"/>
      <c r="RH265" s="21"/>
      <c r="RI265" s="21"/>
      <c r="RJ265" s="21"/>
      <c r="RK265" s="21"/>
      <c r="RL265" s="21"/>
      <c r="RM265" s="21"/>
      <c r="RN265" s="21"/>
      <c r="RO265" s="21"/>
      <c r="RP265" s="21"/>
      <c r="RQ265" s="21"/>
      <c r="RR265" s="21"/>
      <c r="RS265" s="21"/>
      <c r="RT265" s="21"/>
      <c r="RU265" s="21"/>
      <c r="RV265" s="21"/>
      <c r="RW265" s="21"/>
      <c r="RX265" s="21"/>
      <c r="RY265" s="21"/>
      <c r="RZ265" s="21"/>
      <c r="SA265" s="21"/>
      <c r="SB265" s="21"/>
      <c r="SC265" s="21"/>
      <c r="SD265" s="21"/>
      <c r="SE265" s="21"/>
      <c r="SF265" s="21"/>
      <c r="SG265" s="21"/>
      <c r="SH265" s="21"/>
      <c r="SI265" s="21"/>
      <c r="SJ265" s="21"/>
      <c r="SK265" s="21"/>
      <c r="SL265" s="21"/>
      <c r="SM265" s="21"/>
      <c r="SN265" s="21"/>
    </row>
    <row r="266" spans="1:508" s="20" customFormat="1" ht="3.75" hidden="1" customHeight="1" x14ac:dyDescent="0.25">
      <c r="A266" s="69"/>
      <c r="B266" s="69"/>
      <c r="C266" s="69"/>
      <c r="D266" s="75" t="s">
        <v>583</v>
      </c>
      <c r="E266" s="203"/>
      <c r="F266" s="84"/>
      <c r="G266" s="84"/>
      <c r="H266" s="204"/>
      <c r="I266" s="204"/>
      <c r="J266" s="204"/>
      <c r="K266" s="196" t="e">
        <f t="shared" si="72"/>
        <v>#DIV/0!</v>
      </c>
      <c r="L266" s="203">
        <f t="shared" si="96"/>
        <v>0</v>
      </c>
      <c r="M266" s="84"/>
      <c r="N266" s="84"/>
      <c r="O266" s="84"/>
      <c r="P266" s="84"/>
      <c r="Q266" s="84"/>
      <c r="R266" s="216">
        <f t="shared" si="97"/>
        <v>0</v>
      </c>
      <c r="S266" s="216"/>
      <c r="T266" s="216"/>
      <c r="U266" s="216"/>
      <c r="V266" s="216"/>
      <c r="W266" s="216"/>
      <c r="X266" s="168" t="e">
        <f t="shared" si="80"/>
        <v>#DIV/0!</v>
      </c>
      <c r="Y266" s="216">
        <f t="shared" si="74"/>
        <v>0</v>
      </c>
      <c r="Z266" s="23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  <c r="IS266" s="21"/>
      <c r="IT266" s="21"/>
      <c r="IU266" s="21"/>
      <c r="IV266" s="21"/>
      <c r="IW266" s="21"/>
      <c r="IX266" s="21"/>
      <c r="IY266" s="21"/>
      <c r="IZ266" s="21"/>
      <c r="JA266" s="21"/>
      <c r="JB266" s="21"/>
      <c r="JC266" s="21"/>
      <c r="JD266" s="21"/>
      <c r="JE266" s="21"/>
      <c r="JF266" s="21"/>
      <c r="JG266" s="21"/>
      <c r="JH266" s="21"/>
      <c r="JI266" s="21"/>
      <c r="JJ266" s="21"/>
      <c r="JK266" s="21"/>
      <c r="JL266" s="21"/>
      <c r="JM266" s="21"/>
      <c r="JN266" s="21"/>
      <c r="JO266" s="21"/>
      <c r="JP266" s="21"/>
      <c r="JQ266" s="21"/>
      <c r="JR266" s="21"/>
      <c r="JS266" s="21"/>
      <c r="JT266" s="21"/>
      <c r="JU266" s="21"/>
      <c r="JV266" s="21"/>
      <c r="JW266" s="21"/>
      <c r="JX266" s="21"/>
      <c r="JY266" s="21"/>
      <c r="JZ266" s="21"/>
      <c r="KA266" s="21"/>
      <c r="KB266" s="21"/>
      <c r="KC266" s="21"/>
      <c r="KD266" s="21"/>
      <c r="KE266" s="21"/>
      <c r="KF266" s="21"/>
      <c r="KG266" s="21"/>
      <c r="KH266" s="21"/>
      <c r="KI266" s="21"/>
      <c r="KJ266" s="21"/>
      <c r="KK266" s="21"/>
      <c r="KL266" s="21"/>
      <c r="KM266" s="21"/>
      <c r="KN266" s="21"/>
      <c r="KO266" s="21"/>
      <c r="KP266" s="21"/>
      <c r="KQ266" s="21"/>
      <c r="KR266" s="21"/>
      <c r="KS266" s="21"/>
      <c r="KT266" s="21"/>
      <c r="KU266" s="21"/>
      <c r="KV266" s="21"/>
      <c r="KW266" s="21"/>
      <c r="KX266" s="21"/>
      <c r="KY266" s="21"/>
      <c r="KZ266" s="21"/>
      <c r="LA266" s="21"/>
      <c r="LB266" s="21"/>
      <c r="LC266" s="21"/>
      <c r="LD266" s="21"/>
      <c r="LE266" s="21"/>
      <c r="LF266" s="21"/>
      <c r="LG266" s="21"/>
      <c r="LH266" s="21"/>
      <c r="LI266" s="21"/>
      <c r="LJ266" s="21"/>
      <c r="LK266" s="21"/>
      <c r="LL266" s="21"/>
      <c r="LM266" s="21"/>
      <c r="LN266" s="21"/>
      <c r="LO266" s="21"/>
      <c r="LP266" s="21"/>
      <c r="LQ266" s="21"/>
      <c r="LR266" s="21"/>
      <c r="LS266" s="21"/>
      <c r="LT266" s="21"/>
      <c r="LU266" s="21"/>
      <c r="LV266" s="21"/>
      <c r="LW266" s="21"/>
      <c r="LX266" s="21"/>
      <c r="LY266" s="21"/>
      <c r="LZ266" s="21"/>
      <c r="MA266" s="21"/>
      <c r="MB266" s="21"/>
      <c r="MC266" s="21"/>
      <c r="MD266" s="21"/>
      <c r="ME266" s="21"/>
      <c r="MF266" s="21"/>
      <c r="MG266" s="21"/>
      <c r="MH266" s="21"/>
      <c r="MI266" s="21"/>
      <c r="MJ266" s="21"/>
      <c r="MK266" s="21"/>
      <c r="ML266" s="21"/>
      <c r="MM266" s="21"/>
      <c r="MN266" s="21"/>
      <c r="MO266" s="21"/>
      <c r="MP266" s="21"/>
      <c r="MQ266" s="21"/>
      <c r="MR266" s="21"/>
      <c r="MS266" s="21"/>
      <c r="MT266" s="21"/>
      <c r="MU266" s="21"/>
      <c r="MV266" s="21"/>
      <c r="MW266" s="21"/>
      <c r="MX266" s="21"/>
      <c r="MY266" s="21"/>
      <c r="MZ266" s="21"/>
      <c r="NA266" s="21"/>
      <c r="NB266" s="21"/>
      <c r="NC266" s="21"/>
      <c r="ND266" s="21"/>
      <c r="NE266" s="21"/>
      <c r="NF266" s="21"/>
      <c r="NG266" s="21"/>
      <c r="NH266" s="21"/>
      <c r="NI266" s="21"/>
      <c r="NJ266" s="21"/>
      <c r="NK266" s="21"/>
      <c r="NL266" s="21"/>
      <c r="NM266" s="21"/>
      <c r="NN266" s="21"/>
      <c r="NO266" s="21"/>
      <c r="NP266" s="21"/>
      <c r="NQ266" s="21"/>
      <c r="NR266" s="21"/>
      <c r="NS266" s="21"/>
      <c r="NT266" s="21"/>
      <c r="NU266" s="21"/>
      <c r="NV266" s="21"/>
      <c r="NW266" s="21"/>
      <c r="NX266" s="21"/>
      <c r="NY266" s="21"/>
      <c r="NZ266" s="21"/>
      <c r="OA266" s="21"/>
      <c r="OB266" s="21"/>
      <c r="OC266" s="21"/>
      <c r="OD266" s="21"/>
      <c r="OE266" s="21"/>
      <c r="OF266" s="21"/>
      <c r="OG266" s="21"/>
      <c r="OH266" s="21"/>
      <c r="OI266" s="21"/>
      <c r="OJ266" s="21"/>
      <c r="OK266" s="21"/>
      <c r="OL266" s="21"/>
      <c r="OM266" s="21"/>
      <c r="ON266" s="21"/>
      <c r="OO266" s="21"/>
      <c r="OP266" s="21"/>
      <c r="OQ266" s="21"/>
      <c r="OR266" s="21"/>
      <c r="OS266" s="21"/>
      <c r="OT266" s="21"/>
      <c r="OU266" s="21"/>
      <c r="OV266" s="21"/>
      <c r="OW266" s="21"/>
      <c r="OX266" s="21"/>
      <c r="OY266" s="21"/>
      <c r="OZ266" s="21"/>
      <c r="PA266" s="21"/>
      <c r="PB266" s="21"/>
      <c r="PC266" s="21"/>
      <c r="PD266" s="21"/>
      <c r="PE266" s="21"/>
      <c r="PF266" s="21"/>
      <c r="PG266" s="21"/>
      <c r="PH266" s="21"/>
      <c r="PI266" s="21"/>
      <c r="PJ266" s="21"/>
      <c r="PK266" s="21"/>
      <c r="PL266" s="21"/>
      <c r="PM266" s="21"/>
      <c r="PN266" s="21"/>
      <c r="PO266" s="21"/>
      <c r="PP266" s="21"/>
      <c r="PQ266" s="21"/>
      <c r="PR266" s="21"/>
      <c r="PS266" s="21"/>
      <c r="PT266" s="21"/>
      <c r="PU266" s="21"/>
      <c r="PV266" s="21"/>
      <c r="PW266" s="21"/>
      <c r="PX266" s="21"/>
      <c r="PY266" s="21"/>
      <c r="PZ266" s="21"/>
      <c r="QA266" s="21"/>
      <c r="QB266" s="21"/>
      <c r="QC266" s="21"/>
      <c r="QD266" s="21"/>
      <c r="QE266" s="21"/>
      <c r="QF266" s="21"/>
      <c r="QG266" s="21"/>
      <c r="QH266" s="21"/>
      <c r="QI266" s="21"/>
      <c r="QJ266" s="21"/>
      <c r="QK266" s="21"/>
      <c r="QL266" s="21"/>
      <c r="QM266" s="21"/>
      <c r="QN266" s="21"/>
      <c r="QO266" s="21"/>
      <c r="QP266" s="21"/>
      <c r="QQ266" s="21"/>
      <c r="QR266" s="21"/>
      <c r="QS266" s="21"/>
      <c r="QT266" s="21"/>
      <c r="QU266" s="21"/>
      <c r="QV266" s="21"/>
      <c r="QW266" s="21"/>
      <c r="QX266" s="21"/>
      <c r="QY266" s="21"/>
      <c r="QZ266" s="21"/>
      <c r="RA266" s="21"/>
      <c r="RB266" s="21"/>
      <c r="RC266" s="21"/>
      <c r="RD266" s="21"/>
      <c r="RE266" s="21"/>
      <c r="RF266" s="21"/>
      <c r="RG266" s="21"/>
      <c r="RH266" s="21"/>
      <c r="RI266" s="21"/>
      <c r="RJ266" s="21"/>
      <c r="RK266" s="21"/>
      <c r="RL266" s="21"/>
      <c r="RM266" s="21"/>
      <c r="RN266" s="21"/>
      <c r="RO266" s="21"/>
      <c r="RP266" s="21"/>
      <c r="RQ266" s="21"/>
      <c r="RR266" s="21"/>
      <c r="RS266" s="21"/>
      <c r="RT266" s="21"/>
      <c r="RU266" s="21"/>
      <c r="RV266" s="21"/>
      <c r="RW266" s="21"/>
      <c r="RX266" s="21"/>
      <c r="RY266" s="21"/>
      <c r="RZ266" s="21"/>
      <c r="SA266" s="21"/>
      <c r="SB266" s="21"/>
      <c r="SC266" s="21"/>
      <c r="SD266" s="21"/>
      <c r="SE266" s="21"/>
      <c r="SF266" s="21"/>
      <c r="SG266" s="21"/>
      <c r="SH266" s="21"/>
      <c r="SI266" s="21"/>
      <c r="SJ266" s="21"/>
      <c r="SK266" s="21"/>
      <c r="SL266" s="21"/>
      <c r="SM266" s="21"/>
      <c r="SN266" s="21"/>
    </row>
    <row r="267" spans="1:508" s="20" customFormat="1" ht="33.75" customHeight="1" x14ac:dyDescent="0.25">
      <c r="A267" s="54" t="s">
        <v>681</v>
      </c>
      <c r="B267" s="69"/>
      <c r="C267" s="69"/>
      <c r="D267" s="11" t="s">
        <v>683</v>
      </c>
      <c r="E267" s="203">
        <v>5500000</v>
      </c>
      <c r="F267" s="84"/>
      <c r="G267" s="84"/>
      <c r="H267" s="204"/>
      <c r="I267" s="204"/>
      <c r="J267" s="204"/>
      <c r="K267" s="196">
        <f t="shared" si="72"/>
        <v>0</v>
      </c>
      <c r="L267" s="203">
        <f t="shared" si="96"/>
        <v>5000000</v>
      </c>
      <c r="M267" s="83">
        <v>5000000</v>
      </c>
      <c r="N267" s="83"/>
      <c r="O267" s="83"/>
      <c r="P267" s="83"/>
      <c r="Q267" s="83">
        <v>5000000</v>
      </c>
      <c r="R267" s="216"/>
      <c r="S267" s="216"/>
      <c r="T267" s="216"/>
      <c r="U267" s="216"/>
      <c r="V267" s="216"/>
      <c r="W267" s="216"/>
      <c r="X267" s="168">
        <f t="shared" si="80"/>
        <v>0</v>
      </c>
      <c r="Y267" s="216">
        <f t="shared" si="74"/>
        <v>0</v>
      </c>
      <c r="Z267" s="23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  <c r="IS267" s="21"/>
      <c r="IT267" s="21"/>
      <c r="IU267" s="21"/>
      <c r="IV267" s="21"/>
      <c r="IW267" s="21"/>
      <c r="IX267" s="21"/>
      <c r="IY267" s="21"/>
      <c r="IZ267" s="21"/>
      <c r="JA267" s="21"/>
      <c r="JB267" s="21"/>
      <c r="JC267" s="21"/>
      <c r="JD267" s="21"/>
      <c r="JE267" s="21"/>
      <c r="JF267" s="21"/>
      <c r="JG267" s="21"/>
      <c r="JH267" s="21"/>
      <c r="JI267" s="21"/>
      <c r="JJ267" s="21"/>
      <c r="JK267" s="21"/>
      <c r="JL267" s="21"/>
      <c r="JM267" s="21"/>
      <c r="JN267" s="21"/>
      <c r="JO267" s="21"/>
      <c r="JP267" s="21"/>
      <c r="JQ267" s="21"/>
      <c r="JR267" s="21"/>
      <c r="JS267" s="21"/>
      <c r="JT267" s="21"/>
      <c r="JU267" s="21"/>
      <c r="JV267" s="21"/>
      <c r="JW267" s="21"/>
      <c r="JX267" s="21"/>
      <c r="JY267" s="21"/>
      <c r="JZ267" s="21"/>
      <c r="KA267" s="21"/>
      <c r="KB267" s="21"/>
      <c r="KC267" s="21"/>
      <c r="KD267" s="21"/>
      <c r="KE267" s="21"/>
      <c r="KF267" s="21"/>
      <c r="KG267" s="21"/>
      <c r="KH267" s="21"/>
      <c r="KI267" s="21"/>
      <c r="KJ267" s="21"/>
      <c r="KK267" s="21"/>
      <c r="KL267" s="21"/>
      <c r="KM267" s="21"/>
      <c r="KN267" s="21"/>
      <c r="KO267" s="21"/>
      <c r="KP267" s="21"/>
      <c r="KQ267" s="21"/>
      <c r="KR267" s="21"/>
      <c r="KS267" s="21"/>
      <c r="KT267" s="21"/>
      <c r="KU267" s="21"/>
      <c r="KV267" s="21"/>
      <c r="KW267" s="21"/>
      <c r="KX267" s="21"/>
      <c r="KY267" s="21"/>
      <c r="KZ267" s="21"/>
      <c r="LA267" s="21"/>
      <c r="LB267" s="21"/>
      <c r="LC267" s="21"/>
      <c r="LD267" s="21"/>
      <c r="LE267" s="21"/>
      <c r="LF267" s="21"/>
      <c r="LG267" s="21"/>
      <c r="LH267" s="21"/>
      <c r="LI267" s="21"/>
      <c r="LJ267" s="21"/>
      <c r="LK267" s="21"/>
      <c r="LL267" s="21"/>
      <c r="LM267" s="21"/>
      <c r="LN267" s="21"/>
      <c r="LO267" s="21"/>
      <c r="LP267" s="21"/>
      <c r="LQ267" s="21"/>
      <c r="LR267" s="21"/>
      <c r="LS267" s="21"/>
      <c r="LT267" s="21"/>
      <c r="LU267" s="21"/>
      <c r="LV267" s="21"/>
      <c r="LW267" s="21"/>
      <c r="LX267" s="21"/>
      <c r="LY267" s="21"/>
      <c r="LZ267" s="21"/>
      <c r="MA267" s="21"/>
      <c r="MB267" s="21"/>
      <c r="MC267" s="21"/>
      <c r="MD267" s="21"/>
      <c r="ME267" s="21"/>
      <c r="MF267" s="21"/>
      <c r="MG267" s="21"/>
      <c r="MH267" s="21"/>
      <c r="MI267" s="21"/>
      <c r="MJ267" s="21"/>
      <c r="MK267" s="21"/>
      <c r="ML267" s="21"/>
      <c r="MM267" s="21"/>
      <c r="MN267" s="21"/>
      <c r="MO267" s="21"/>
      <c r="MP267" s="21"/>
      <c r="MQ267" s="21"/>
      <c r="MR267" s="21"/>
      <c r="MS267" s="21"/>
      <c r="MT267" s="21"/>
      <c r="MU267" s="21"/>
      <c r="MV267" s="21"/>
      <c r="MW267" s="21"/>
      <c r="MX267" s="21"/>
      <c r="MY267" s="21"/>
      <c r="MZ267" s="21"/>
      <c r="NA267" s="21"/>
      <c r="NB267" s="21"/>
      <c r="NC267" s="21"/>
      <c r="ND267" s="21"/>
      <c r="NE267" s="21"/>
      <c r="NF267" s="21"/>
      <c r="NG267" s="21"/>
      <c r="NH267" s="21"/>
      <c r="NI267" s="21"/>
      <c r="NJ267" s="21"/>
      <c r="NK267" s="21"/>
      <c r="NL267" s="21"/>
      <c r="NM267" s="21"/>
      <c r="NN267" s="21"/>
      <c r="NO267" s="21"/>
      <c r="NP267" s="21"/>
      <c r="NQ267" s="21"/>
      <c r="NR267" s="21"/>
      <c r="NS267" s="21"/>
      <c r="NT267" s="21"/>
      <c r="NU267" s="21"/>
      <c r="NV267" s="21"/>
      <c r="NW267" s="21"/>
      <c r="NX267" s="21"/>
      <c r="NY267" s="21"/>
      <c r="NZ267" s="21"/>
      <c r="OA267" s="21"/>
      <c r="OB267" s="21"/>
      <c r="OC267" s="21"/>
      <c r="OD267" s="21"/>
      <c r="OE267" s="21"/>
      <c r="OF267" s="21"/>
      <c r="OG267" s="21"/>
      <c r="OH267" s="21"/>
      <c r="OI267" s="21"/>
      <c r="OJ267" s="21"/>
      <c r="OK267" s="21"/>
      <c r="OL267" s="21"/>
      <c r="OM267" s="21"/>
      <c r="ON267" s="21"/>
      <c r="OO267" s="21"/>
      <c r="OP267" s="21"/>
      <c r="OQ267" s="21"/>
      <c r="OR267" s="21"/>
      <c r="OS267" s="21"/>
      <c r="OT267" s="21"/>
      <c r="OU267" s="21"/>
      <c r="OV267" s="21"/>
      <c r="OW267" s="21"/>
      <c r="OX267" s="21"/>
      <c r="OY267" s="21"/>
      <c r="OZ267" s="21"/>
      <c r="PA267" s="21"/>
      <c r="PB267" s="21"/>
      <c r="PC267" s="21"/>
      <c r="PD267" s="21"/>
      <c r="PE267" s="21"/>
      <c r="PF267" s="21"/>
      <c r="PG267" s="21"/>
      <c r="PH267" s="21"/>
      <c r="PI267" s="21"/>
      <c r="PJ267" s="21"/>
      <c r="PK267" s="21"/>
      <c r="PL267" s="21"/>
      <c r="PM267" s="21"/>
      <c r="PN267" s="21"/>
      <c r="PO267" s="21"/>
      <c r="PP267" s="21"/>
      <c r="PQ267" s="21"/>
      <c r="PR267" s="21"/>
      <c r="PS267" s="21"/>
      <c r="PT267" s="21"/>
      <c r="PU267" s="21"/>
      <c r="PV267" s="21"/>
      <c r="PW267" s="21"/>
      <c r="PX267" s="21"/>
      <c r="PY267" s="21"/>
      <c r="PZ267" s="21"/>
      <c r="QA267" s="21"/>
      <c r="QB267" s="21"/>
      <c r="QC267" s="21"/>
      <c r="QD267" s="21"/>
      <c r="QE267" s="21"/>
      <c r="QF267" s="21"/>
      <c r="QG267" s="21"/>
      <c r="QH267" s="21"/>
      <c r="QI267" s="21"/>
      <c r="QJ267" s="21"/>
      <c r="QK267" s="21"/>
      <c r="QL267" s="21"/>
      <c r="QM267" s="21"/>
      <c r="QN267" s="21"/>
      <c r="QO267" s="21"/>
      <c r="QP267" s="21"/>
      <c r="QQ267" s="21"/>
      <c r="QR267" s="21"/>
      <c r="QS267" s="21"/>
      <c r="QT267" s="21"/>
      <c r="QU267" s="21"/>
      <c r="QV267" s="21"/>
      <c r="QW267" s="21"/>
      <c r="QX267" s="21"/>
      <c r="QY267" s="21"/>
      <c r="QZ267" s="21"/>
      <c r="RA267" s="21"/>
      <c r="RB267" s="21"/>
      <c r="RC267" s="21"/>
      <c r="RD267" s="21"/>
      <c r="RE267" s="21"/>
      <c r="RF267" s="21"/>
      <c r="RG267" s="21"/>
      <c r="RH267" s="21"/>
      <c r="RI267" s="21"/>
      <c r="RJ267" s="21"/>
      <c r="RK267" s="21"/>
      <c r="RL267" s="21"/>
      <c r="RM267" s="21"/>
      <c r="RN267" s="21"/>
      <c r="RO267" s="21"/>
      <c r="RP267" s="21"/>
      <c r="RQ267" s="21"/>
      <c r="RR267" s="21"/>
      <c r="RS267" s="21"/>
      <c r="RT267" s="21"/>
      <c r="RU267" s="21"/>
      <c r="RV267" s="21"/>
      <c r="RW267" s="21"/>
      <c r="RX267" s="21"/>
      <c r="RY267" s="21"/>
      <c r="RZ267" s="21"/>
      <c r="SA267" s="21"/>
      <c r="SB267" s="21"/>
      <c r="SC267" s="21"/>
      <c r="SD267" s="21"/>
      <c r="SE267" s="21"/>
      <c r="SF267" s="21"/>
      <c r="SG267" s="21"/>
      <c r="SH267" s="21"/>
      <c r="SI267" s="21"/>
      <c r="SJ267" s="21"/>
      <c r="SK267" s="21"/>
      <c r="SL267" s="21"/>
      <c r="SM267" s="21"/>
      <c r="SN267" s="21"/>
    </row>
    <row r="268" spans="1:508" s="20" customFormat="1" ht="31.5" customHeight="1" x14ac:dyDescent="0.25">
      <c r="A268" s="54" t="s">
        <v>251</v>
      </c>
      <c r="B268" s="54" t="s">
        <v>140</v>
      </c>
      <c r="C268" s="54" t="s">
        <v>311</v>
      </c>
      <c r="D268" s="11" t="s">
        <v>141</v>
      </c>
      <c r="E268" s="203">
        <v>7909031</v>
      </c>
      <c r="F268" s="83"/>
      <c r="G268" s="83">
        <v>60000</v>
      </c>
      <c r="H268" s="203">
        <v>461637.73</v>
      </c>
      <c r="I268" s="203"/>
      <c r="J268" s="203">
        <v>370.69</v>
      </c>
      <c r="K268" s="196">
        <f t="shared" si="72"/>
        <v>5.8368430974666801</v>
      </c>
      <c r="L268" s="203">
        <f t="shared" si="96"/>
        <v>11822759</v>
      </c>
      <c r="M268" s="83">
        <v>6986500</v>
      </c>
      <c r="N268" s="83">
        <v>4836259</v>
      </c>
      <c r="O268" s="83"/>
      <c r="P268" s="83"/>
      <c r="Q268" s="83">
        <v>6986500</v>
      </c>
      <c r="R268" s="216">
        <f t="shared" si="97"/>
        <v>6146500</v>
      </c>
      <c r="S268" s="216">
        <v>6146500</v>
      </c>
      <c r="T268" s="216"/>
      <c r="U268" s="216"/>
      <c r="V268" s="216"/>
      <c r="W268" s="216">
        <v>6146500</v>
      </c>
      <c r="X268" s="168">
        <f t="shared" si="80"/>
        <v>51.988710926104474</v>
      </c>
      <c r="Y268" s="216">
        <f t="shared" si="74"/>
        <v>6608137.7300000004</v>
      </c>
      <c r="Z268" s="23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  <c r="IS268" s="21"/>
      <c r="IT268" s="21"/>
      <c r="IU268" s="21"/>
      <c r="IV268" s="21"/>
      <c r="IW268" s="21"/>
      <c r="IX268" s="21"/>
      <c r="IY268" s="21"/>
      <c r="IZ268" s="21"/>
      <c r="JA268" s="21"/>
      <c r="JB268" s="21"/>
      <c r="JC268" s="21"/>
      <c r="JD268" s="21"/>
      <c r="JE268" s="21"/>
      <c r="JF268" s="21"/>
      <c r="JG268" s="21"/>
      <c r="JH268" s="21"/>
      <c r="JI268" s="21"/>
      <c r="JJ268" s="21"/>
      <c r="JK268" s="21"/>
      <c r="JL268" s="21"/>
      <c r="JM268" s="21"/>
      <c r="JN268" s="21"/>
      <c r="JO268" s="21"/>
      <c r="JP268" s="21"/>
      <c r="JQ268" s="21"/>
      <c r="JR268" s="21"/>
      <c r="JS268" s="21"/>
      <c r="JT268" s="21"/>
      <c r="JU268" s="21"/>
      <c r="JV268" s="21"/>
      <c r="JW268" s="21"/>
      <c r="JX268" s="21"/>
      <c r="JY268" s="21"/>
      <c r="JZ268" s="21"/>
      <c r="KA268" s="21"/>
      <c r="KB268" s="21"/>
      <c r="KC268" s="21"/>
      <c r="KD268" s="21"/>
      <c r="KE268" s="21"/>
      <c r="KF268" s="21"/>
      <c r="KG268" s="21"/>
      <c r="KH268" s="21"/>
      <c r="KI268" s="21"/>
      <c r="KJ268" s="21"/>
      <c r="KK268" s="21"/>
      <c r="KL268" s="21"/>
      <c r="KM268" s="21"/>
      <c r="KN268" s="21"/>
      <c r="KO268" s="21"/>
      <c r="KP268" s="21"/>
      <c r="KQ268" s="21"/>
      <c r="KR268" s="21"/>
      <c r="KS268" s="21"/>
      <c r="KT268" s="21"/>
      <c r="KU268" s="21"/>
      <c r="KV268" s="21"/>
      <c r="KW268" s="21"/>
      <c r="KX268" s="21"/>
      <c r="KY268" s="21"/>
      <c r="KZ268" s="21"/>
      <c r="LA268" s="21"/>
      <c r="LB268" s="21"/>
      <c r="LC268" s="21"/>
      <c r="LD268" s="21"/>
      <c r="LE268" s="21"/>
      <c r="LF268" s="21"/>
      <c r="LG268" s="21"/>
      <c r="LH268" s="21"/>
      <c r="LI268" s="21"/>
      <c r="LJ268" s="21"/>
      <c r="LK268" s="21"/>
      <c r="LL268" s="21"/>
      <c r="LM268" s="21"/>
      <c r="LN268" s="21"/>
      <c r="LO268" s="21"/>
      <c r="LP268" s="21"/>
      <c r="LQ268" s="21"/>
      <c r="LR268" s="21"/>
      <c r="LS268" s="21"/>
      <c r="LT268" s="21"/>
      <c r="LU268" s="21"/>
      <c r="LV268" s="21"/>
      <c r="LW268" s="21"/>
      <c r="LX268" s="21"/>
      <c r="LY268" s="21"/>
      <c r="LZ268" s="21"/>
      <c r="MA268" s="21"/>
      <c r="MB268" s="21"/>
      <c r="MC268" s="21"/>
      <c r="MD268" s="21"/>
      <c r="ME268" s="21"/>
      <c r="MF268" s="21"/>
      <c r="MG268" s="21"/>
      <c r="MH268" s="21"/>
      <c r="MI268" s="21"/>
      <c r="MJ268" s="21"/>
      <c r="MK268" s="21"/>
      <c r="ML268" s="21"/>
      <c r="MM268" s="21"/>
      <c r="MN268" s="21"/>
      <c r="MO268" s="21"/>
      <c r="MP268" s="21"/>
      <c r="MQ268" s="21"/>
      <c r="MR268" s="21"/>
      <c r="MS268" s="21"/>
      <c r="MT268" s="21"/>
      <c r="MU268" s="21"/>
      <c r="MV268" s="21"/>
      <c r="MW268" s="21"/>
      <c r="MX268" s="21"/>
      <c r="MY268" s="21"/>
      <c r="MZ268" s="21"/>
      <c r="NA268" s="21"/>
      <c r="NB268" s="21"/>
      <c r="NC268" s="21"/>
      <c r="ND268" s="21"/>
      <c r="NE268" s="21"/>
      <c r="NF268" s="21"/>
      <c r="NG268" s="21"/>
      <c r="NH268" s="21"/>
      <c r="NI268" s="21"/>
      <c r="NJ268" s="21"/>
      <c r="NK268" s="21"/>
      <c r="NL268" s="21"/>
      <c r="NM268" s="21"/>
      <c r="NN268" s="21"/>
      <c r="NO268" s="21"/>
      <c r="NP268" s="21"/>
      <c r="NQ268" s="21"/>
      <c r="NR268" s="21"/>
      <c r="NS268" s="21"/>
      <c r="NT268" s="21"/>
      <c r="NU268" s="21"/>
      <c r="NV268" s="21"/>
      <c r="NW268" s="21"/>
      <c r="NX268" s="21"/>
      <c r="NY268" s="21"/>
      <c r="NZ268" s="21"/>
      <c r="OA268" s="21"/>
      <c r="OB268" s="21"/>
      <c r="OC268" s="21"/>
      <c r="OD268" s="21"/>
      <c r="OE268" s="21"/>
      <c r="OF268" s="21"/>
      <c r="OG268" s="21"/>
      <c r="OH268" s="21"/>
      <c r="OI268" s="21"/>
      <c r="OJ268" s="21"/>
      <c r="OK268" s="21"/>
      <c r="OL268" s="21"/>
      <c r="OM268" s="21"/>
      <c r="ON268" s="21"/>
      <c r="OO268" s="21"/>
      <c r="OP268" s="21"/>
      <c r="OQ268" s="21"/>
      <c r="OR268" s="21"/>
      <c r="OS268" s="21"/>
      <c r="OT268" s="21"/>
      <c r="OU268" s="21"/>
      <c r="OV268" s="21"/>
      <c r="OW268" s="21"/>
      <c r="OX268" s="21"/>
      <c r="OY268" s="21"/>
      <c r="OZ268" s="21"/>
      <c r="PA268" s="21"/>
      <c r="PB268" s="21"/>
      <c r="PC268" s="21"/>
      <c r="PD268" s="21"/>
      <c r="PE268" s="21"/>
      <c r="PF268" s="21"/>
      <c r="PG268" s="21"/>
      <c r="PH268" s="21"/>
      <c r="PI268" s="21"/>
      <c r="PJ268" s="21"/>
      <c r="PK268" s="21"/>
      <c r="PL268" s="21"/>
      <c r="PM268" s="21"/>
      <c r="PN268" s="21"/>
      <c r="PO268" s="21"/>
      <c r="PP268" s="21"/>
      <c r="PQ268" s="21"/>
      <c r="PR268" s="21"/>
      <c r="PS268" s="21"/>
      <c r="PT268" s="21"/>
      <c r="PU268" s="21"/>
      <c r="PV268" s="21"/>
      <c r="PW268" s="21"/>
      <c r="PX268" s="21"/>
      <c r="PY268" s="21"/>
      <c r="PZ268" s="21"/>
      <c r="QA268" s="21"/>
      <c r="QB268" s="21"/>
      <c r="QC268" s="21"/>
      <c r="QD268" s="21"/>
      <c r="QE268" s="21"/>
      <c r="QF268" s="21"/>
      <c r="QG268" s="21"/>
      <c r="QH268" s="21"/>
      <c r="QI268" s="21"/>
      <c r="QJ268" s="21"/>
      <c r="QK268" s="21"/>
      <c r="QL268" s="21"/>
      <c r="QM268" s="21"/>
      <c r="QN268" s="21"/>
      <c r="QO268" s="21"/>
      <c r="QP268" s="21"/>
      <c r="QQ268" s="21"/>
      <c r="QR268" s="21"/>
      <c r="QS268" s="21"/>
      <c r="QT268" s="21"/>
      <c r="QU268" s="21"/>
      <c r="QV268" s="21"/>
      <c r="QW268" s="21"/>
      <c r="QX268" s="21"/>
      <c r="QY268" s="21"/>
      <c r="QZ268" s="21"/>
      <c r="RA268" s="21"/>
      <c r="RB268" s="21"/>
      <c r="RC268" s="21"/>
      <c r="RD268" s="21"/>
      <c r="RE268" s="21"/>
      <c r="RF268" s="21"/>
      <c r="RG268" s="21"/>
      <c r="RH268" s="21"/>
      <c r="RI268" s="21"/>
      <c r="RJ268" s="21"/>
      <c r="RK268" s="21"/>
      <c r="RL268" s="21"/>
      <c r="RM268" s="21"/>
      <c r="RN268" s="21"/>
      <c r="RO268" s="21"/>
      <c r="RP268" s="21"/>
      <c r="RQ268" s="21"/>
      <c r="RR268" s="21"/>
      <c r="RS268" s="21"/>
      <c r="RT268" s="21"/>
      <c r="RU268" s="21"/>
      <c r="RV268" s="21"/>
      <c r="RW268" s="21"/>
      <c r="RX268" s="21"/>
      <c r="RY268" s="21"/>
      <c r="RZ268" s="21"/>
      <c r="SA268" s="21"/>
      <c r="SB268" s="21"/>
      <c r="SC268" s="21"/>
      <c r="SD268" s="21"/>
      <c r="SE268" s="21"/>
      <c r="SF268" s="21"/>
      <c r="SG268" s="21"/>
      <c r="SH268" s="21"/>
      <c r="SI268" s="21"/>
      <c r="SJ268" s="21"/>
      <c r="SK268" s="21"/>
      <c r="SL268" s="21"/>
      <c r="SM268" s="21"/>
      <c r="SN268" s="21"/>
    </row>
    <row r="269" spans="1:508" s="20" customFormat="1" ht="34.5" x14ac:dyDescent="0.25">
      <c r="A269" s="54" t="s">
        <v>270</v>
      </c>
      <c r="B269" s="54" t="s">
        <v>271</v>
      </c>
      <c r="C269" s="54" t="s">
        <v>110</v>
      </c>
      <c r="D269" s="122" t="s">
        <v>540</v>
      </c>
      <c r="E269" s="203"/>
      <c r="F269" s="83"/>
      <c r="G269" s="83"/>
      <c r="H269" s="203"/>
      <c r="I269" s="203"/>
      <c r="J269" s="203"/>
      <c r="K269" s="196"/>
      <c r="L269" s="203">
        <f t="shared" si="96"/>
        <v>30324394</v>
      </c>
      <c r="M269" s="83">
        <v>30324394</v>
      </c>
      <c r="N269" s="83"/>
      <c r="O269" s="83"/>
      <c r="P269" s="83"/>
      <c r="Q269" s="83">
        <v>30324394</v>
      </c>
      <c r="R269" s="216">
        <f t="shared" si="97"/>
        <v>995121.89</v>
      </c>
      <c r="S269" s="216">
        <v>995121.89</v>
      </c>
      <c r="T269" s="216"/>
      <c r="U269" s="216"/>
      <c r="V269" s="216"/>
      <c r="W269" s="216">
        <v>995121.89</v>
      </c>
      <c r="X269" s="168">
        <f t="shared" si="80"/>
        <v>3.2815887103959933</v>
      </c>
      <c r="Y269" s="216">
        <f t="shared" si="74"/>
        <v>995121.89</v>
      </c>
      <c r="Z269" s="23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21"/>
      <c r="IH269" s="21"/>
      <c r="II269" s="21"/>
      <c r="IJ269" s="21"/>
      <c r="IK269" s="21"/>
      <c r="IL269" s="21"/>
      <c r="IM269" s="21"/>
      <c r="IN269" s="21"/>
      <c r="IO269" s="21"/>
      <c r="IP269" s="21"/>
      <c r="IQ269" s="21"/>
      <c r="IR269" s="21"/>
      <c r="IS269" s="21"/>
      <c r="IT269" s="21"/>
      <c r="IU269" s="21"/>
      <c r="IV269" s="21"/>
      <c r="IW269" s="21"/>
      <c r="IX269" s="21"/>
      <c r="IY269" s="21"/>
      <c r="IZ269" s="21"/>
      <c r="JA269" s="21"/>
      <c r="JB269" s="21"/>
      <c r="JC269" s="21"/>
      <c r="JD269" s="21"/>
      <c r="JE269" s="21"/>
      <c r="JF269" s="21"/>
      <c r="JG269" s="21"/>
      <c r="JH269" s="21"/>
      <c r="JI269" s="21"/>
      <c r="JJ269" s="21"/>
      <c r="JK269" s="21"/>
      <c r="JL269" s="21"/>
      <c r="JM269" s="21"/>
      <c r="JN269" s="21"/>
      <c r="JO269" s="21"/>
      <c r="JP269" s="21"/>
      <c r="JQ269" s="21"/>
      <c r="JR269" s="21"/>
      <c r="JS269" s="21"/>
      <c r="JT269" s="21"/>
      <c r="JU269" s="21"/>
      <c r="JV269" s="21"/>
      <c r="JW269" s="21"/>
      <c r="JX269" s="21"/>
      <c r="JY269" s="21"/>
      <c r="JZ269" s="21"/>
      <c r="KA269" s="21"/>
      <c r="KB269" s="21"/>
      <c r="KC269" s="21"/>
      <c r="KD269" s="21"/>
      <c r="KE269" s="21"/>
      <c r="KF269" s="21"/>
      <c r="KG269" s="21"/>
      <c r="KH269" s="21"/>
      <c r="KI269" s="21"/>
      <c r="KJ269" s="21"/>
      <c r="KK269" s="21"/>
      <c r="KL269" s="21"/>
      <c r="KM269" s="21"/>
      <c r="KN269" s="21"/>
      <c r="KO269" s="21"/>
      <c r="KP269" s="21"/>
      <c r="KQ269" s="21"/>
      <c r="KR269" s="21"/>
      <c r="KS269" s="21"/>
      <c r="KT269" s="21"/>
      <c r="KU269" s="21"/>
      <c r="KV269" s="21"/>
      <c r="KW269" s="21"/>
      <c r="KX269" s="21"/>
      <c r="KY269" s="21"/>
      <c r="KZ269" s="21"/>
      <c r="LA269" s="21"/>
      <c r="LB269" s="21"/>
      <c r="LC269" s="21"/>
      <c r="LD269" s="21"/>
      <c r="LE269" s="21"/>
      <c r="LF269" s="21"/>
      <c r="LG269" s="21"/>
      <c r="LH269" s="21"/>
      <c r="LI269" s="21"/>
      <c r="LJ269" s="21"/>
      <c r="LK269" s="21"/>
      <c r="LL269" s="21"/>
      <c r="LM269" s="21"/>
      <c r="LN269" s="21"/>
      <c r="LO269" s="21"/>
      <c r="LP269" s="21"/>
      <c r="LQ269" s="21"/>
      <c r="LR269" s="21"/>
      <c r="LS269" s="21"/>
      <c r="LT269" s="21"/>
      <c r="LU269" s="21"/>
      <c r="LV269" s="21"/>
      <c r="LW269" s="21"/>
      <c r="LX269" s="21"/>
      <c r="LY269" s="21"/>
      <c r="LZ269" s="21"/>
      <c r="MA269" s="21"/>
      <c r="MB269" s="21"/>
      <c r="MC269" s="21"/>
      <c r="MD269" s="21"/>
      <c r="ME269" s="21"/>
      <c r="MF269" s="21"/>
      <c r="MG269" s="21"/>
      <c r="MH269" s="21"/>
      <c r="MI269" s="21"/>
      <c r="MJ269" s="21"/>
      <c r="MK269" s="21"/>
      <c r="ML269" s="21"/>
      <c r="MM269" s="21"/>
      <c r="MN269" s="21"/>
      <c r="MO269" s="21"/>
      <c r="MP269" s="21"/>
      <c r="MQ269" s="21"/>
      <c r="MR269" s="21"/>
      <c r="MS269" s="21"/>
      <c r="MT269" s="21"/>
      <c r="MU269" s="21"/>
      <c r="MV269" s="21"/>
      <c r="MW269" s="21"/>
      <c r="MX269" s="21"/>
      <c r="MY269" s="21"/>
      <c r="MZ269" s="21"/>
      <c r="NA269" s="21"/>
      <c r="NB269" s="21"/>
      <c r="NC269" s="21"/>
      <c r="ND269" s="21"/>
      <c r="NE269" s="21"/>
      <c r="NF269" s="21"/>
      <c r="NG269" s="21"/>
      <c r="NH269" s="21"/>
      <c r="NI269" s="21"/>
      <c r="NJ269" s="21"/>
      <c r="NK269" s="21"/>
      <c r="NL269" s="21"/>
      <c r="NM269" s="21"/>
      <c r="NN269" s="21"/>
      <c r="NO269" s="21"/>
      <c r="NP269" s="21"/>
      <c r="NQ269" s="21"/>
      <c r="NR269" s="21"/>
      <c r="NS269" s="21"/>
      <c r="NT269" s="21"/>
      <c r="NU269" s="21"/>
      <c r="NV269" s="21"/>
      <c r="NW269" s="21"/>
      <c r="NX269" s="21"/>
      <c r="NY269" s="21"/>
      <c r="NZ269" s="21"/>
      <c r="OA269" s="21"/>
      <c r="OB269" s="21"/>
      <c r="OC269" s="21"/>
      <c r="OD269" s="21"/>
      <c r="OE269" s="21"/>
      <c r="OF269" s="21"/>
      <c r="OG269" s="21"/>
      <c r="OH269" s="21"/>
      <c r="OI269" s="21"/>
      <c r="OJ269" s="21"/>
      <c r="OK269" s="21"/>
      <c r="OL269" s="21"/>
      <c r="OM269" s="21"/>
      <c r="ON269" s="21"/>
      <c r="OO269" s="21"/>
      <c r="OP269" s="21"/>
      <c r="OQ269" s="21"/>
      <c r="OR269" s="21"/>
      <c r="OS269" s="21"/>
      <c r="OT269" s="21"/>
      <c r="OU269" s="21"/>
      <c r="OV269" s="21"/>
      <c r="OW269" s="21"/>
      <c r="OX269" s="21"/>
      <c r="OY269" s="21"/>
      <c r="OZ269" s="21"/>
      <c r="PA269" s="21"/>
      <c r="PB269" s="21"/>
      <c r="PC269" s="21"/>
      <c r="PD269" s="21"/>
      <c r="PE269" s="21"/>
      <c r="PF269" s="21"/>
      <c r="PG269" s="21"/>
      <c r="PH269" s="21"/>
      <c r="PI269" s="21"/>
      <c r="PJ269" s="21"/>
      <c r="PK269" s="21"/>
      <c r="PL269" s="21"/>
      <c r="PM269" s="21"/>
      <c r="PN269" s="21"/>
      <c r="PO269" s="21"/>
      <c r="PP269" s="21"/>
      <c r="PQ269" s="21"/>
      <c r="PR269" s="21"/>
      <c r="PS269" s="21"/>
      <c r="PT269" s="21"/>
      <c r="PU269" s="21"/>
      <c r="PV269" s="21"/>
      <c r="PW269" s="21"/>
      <c r="PX269" s="21"/>
      <c r="PY269" s="21"/>
      <c r="PZ269" s="21"/>
      <c r="QA269" s="21"/>
      <c r="QB269" s="21"/>
      <c r="QC269" s="21"/>
      <c r="QD269" s="21"/>
      <c r="QE269" s="21"/>
      <c r="QF269" s="21"/>
      <c r="QG269" s="21"/>
      <c r="QH269" s="21"/>
      <c r="QI269" s="21"/>
      <c r="QJ269" s="21"/>
      <c r="QK269" s="21"/>
      <c r="QL269" s="21"/>
      <c r="QM269" s="21"/>
      <c r="QN269" s="21"/>
      <c r="QO269" s="21"/>
      <c r="QP269" s="21"/>
      <c r="QQ269" s="21"/>
      <c r="QR269" s="21"/>
      <c r="QS269" s="21"/>
      <c r="QT269" s="21"/>
      <c r="QU269" s="21"/>
      <c r="QV269" s="21"/>
      <c r="QW269" s="21"/>
      <c r="QX269" s="21"/>
      <c r="QY269" s="21"/>
      <c r="QZ269" s="21"/>
      <c r="RA269" s="21"/>
      <c r="RB269" s="21"/>
      <c r="RC269" s="21"/>
      <c r="RD269" s="21"/>
      <c r="RE269" s="21"/>
      <c r="RF269" s="21"/>
      <c r="RG269" s="21"/>
      <c r="RH269" s="21"/>
      <c r="RI269" s="21"/>
      <c r="RJ269" s="21"/>
      <c r="RK269" s="21"/>
      <c r="RL269" s="21"/>
      <c r="RM269" s="21"/>
      <c r="RN269" s="21"/>
      <c r="RO269" s="21"/>
      <c r="RP269" s="21"/>
      <c r="RQ269" s="21"/>
      <c r="RR269" s="21"/>
      <c r="RS269" s="21"/>
      <c r="RT269" s="21"/>
      <c r="RU269" s="21"/>
      <c r="RV269" s="21"/>
      <c r="RW269" s="21"/>
      <c r="RX269" s="21"/>
      <c r="RY269" s="21"/>
      <c r="RZ269" s="21"/>
      <c r="SA269" s="21"/>
      <c r="SB269" s="21"/>
      <c r="SC269" s="21"/>
      <c r="SD269" s="21"/>
      <c r="SE269" s="21"/>
      <c r="SF269" s="21"/>
      <c r="SG269" s="21"/>
      <c r="SH269" s="21"/>
      <c r="SI269" s="21"/>
      <c r="SJ269" s="21"/>
      <c r="SK269" s="21"/>
      <c r="SL269" s="21"/>
      <c r="SM269" s="21"/>
      <c r="SN269" s="21"/>
    </row>
    <row r="270" spans="1:508" s="20" customFormat="1" ht="37.5" customHeight="1" x14ac:dyDescent="0.25">
      <c r="A270" s="54" t="s">
        <v>272</v>
      </c>
      <c r="B270" s="54" t="s">
        <v>273</v>
      </c>
      <c r="C270" s="54" t="s">
        <v>110</v>
      </c>
      <c r="D270" s="122" t="s">
        <v>535</v>
      </c>
      <c r="E270" s="203"/>
      <c r="F270" s="83"/>
      <c r="G270" s="83"/>
      <c r="H270" s="203"/>
      <c r="I270" s="203"/>
      <c r="J270" s="203"/>
      <c r="K270" s="196"/>
      <c r="L270" s="203">
        <f t="shared" si="96"/>
        <v>5646794</v>
      </c>
      <c r="M270" s="83">
        <v>5646794</v>
      </c>
      <c r="N270" s="83"/>
      <c r="O270" s="83"/>
      <c r="P270" s="83"/>
      <c r="Q270" s="83">
        <v>5646794</v>
      </c>
      <c r="R270" s="216">
        <f t="shared" si="97"/>
        <v>0</v>
      </c>
      <c r="S270" s="216"/>
      <c r="T270" s="216"/>
      <c r="U270" s="216"/>
      <c r="V270" s="216"/>
      <c r="W270" s="216"/>
      <c r="X270" s="168">
        <f t="shared" si="80"/>
        <v>0</v>
      </c>
      <c r="Y270" s="216">
        <f t="shared" si="74"/>
        <v>0</v>
      </c>
      <c r="Z270" s="23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21"/>
      <c r="IH270" s="21"/>
      <c r="II270" s="21"/>
      <c r="IJ270" s="21"/>
      <c r="IK270" s="21"/>
      <c r="IL270" s="21"/>
      <c r="IM270" s="21"/>
      <c r="IN270" s="21"/>
      <c r="IO270" s="21"/>
      <c r="IP270" s="21"/>
      <c r="IQ270" s="21"/>
      <c r="IR270" s="21"/>
      <c r="IS270" s="21"/>
      <c r="IT270" s="21"/>
      <c r="IU270" s="21"/>
      <c r="IV270" s="21"/>
      <c r="IW270" s="21"/>
      <c r="IX270" s="21"/>
      <c r="IY270" s="21"/>
      <c r="IZ270" s="21"/>
      <c r="JA270" s="21"/>
      <c r="JB270" s="21"/>
      <c r="JC270" s="21"/>
      <c r="JD270" s="21"/>
      <c r="JE270" s="21"/>
      <c r="JF270" s="21"/>
      <c r="JG270" s="21"/>
      <c r="JH270" s="21"/>
      <c r="JI270" s="21"/>
      <c r="JJ270" s="21"/>
      <c r="JK270" s="21"/>
      <c r="JL270" s="21"/>
      <c r="JM270" s="21"/>
      <c r="JN270" s="21"/>
      <c r="JO270" s="21"/>
      <c r="JP270" s="21"/>
      <c r="JQ270" s="21"/>
      <c r="JR270" s="21"/>
      <c r="JS270" s="21"/>
      <c r="JT270" s="21"/>
      <c r="JU270" s="21"/>
      <c r="JV270" s="21"/>
      <c r="JW270" s="21"/>
      <c r="JX270" s="21"/>
      <c r="JY270" s="21"/>
      <c r="JZ270" s="21"/>
      <c r="KA270" s="21"/>
      <c r="KB270" s="21"/>
      <c r="KC270" s="21"/>
      <c r="KD270" s="21"/>
      <c r="KE270" s="21"/>
      <c r="KF270" s="21"/>
      <c r="KG270" s="21"/>
      <c r="KH270" s="21"/>
      <c r="KI270" s="21"/>
      <c r="KJ270" s="21"/>
      <c r="KK270" s="21"/>
      <c r="KL270" s="21"/>
      <c r="KM270" s="21"/>
      <c r="KN270" s="21"/>
      <c r="KO270" s="21"/>
      <c r="KP270" s="21"/>
      <c r="KQ270" s="21"/>
      <c r="KR270" s="21"/>
      <c r="KS270" s="21"/>
      <c r="KT270" s="21"/>
      <c r="KU270" s="21"/>
      <c r="KV270" s="21"/>
      <c r="KW270" s="21"/>
      <c r="KX270" s="21"/>
      <c r="KY270" s="21"/>
      <c r="KZ270" s="21"/>
      <c r="LA270" s="21"/>
      <c r="LB270" s="21"/>
      <c r="LC270" s="21"/>
      <c r="LD270" s="21"/>
      <c r="LE270" s="21"/>
      <c r="LF270" s="21"/>
      <c r="LG270" s="21"/>
      <c r="LH270" s="21"/>
      <c r="LI270" s="21"/>
      <c r="LJ270" s="21"/>
      <c r="LK270" s="21"/>
      <c r="LL270" s="21"/>
      <c r="LM270" s="21"/>
      <c r="LN270" s="21"/>
      <c r="LO270" s="21"/>
      <c r="LP270" s="21"/>
      <c r="LQ270" s="21"/>
      <c r="LR270" s="21"/>
      <c r="LS270" s="21"/>
      <c r="LT270" s="21"/>
      <c r="LU270" s="21"/>
      <c r="LV270" s="21"/>
      <c r="LW270" s="21"/>
      <c r="LX270" s="21"/>
      <c r="LY270" s="21"/>
      <c r="LZ270" s="21"/>
      <c r="MA270" s="21"/>
      <c r="MB270" s="21"/>
      <c r="MC270" s="21"/>
      <c r="MD270" s="21"/>
      <c r="ME270" s="21"/>
      <c r="MF270" s="21"/>
      <c r="MG270" s="21"/>
      <c r="MH270" s="21"/>
      <c r="MI270" s="21"/>
      <c r="MJ270" s="21"/>
      <c r="MK270" s="21"/>
      <c r="ML270" s="21"/>
      <c r="MM270" s="21"/>
      <c r="MN270" s="21"/>
      <c r="MO270" s="21"/>
      <c r="MP270" s="21"/>
      <c r="MQ270" s="21"/>
      <c r="MR270" s="21"/>
      <c r="MS270" s="21"/>
      <c r="MT270" s="21"/>
      <c r="MU270" s="21"/>
      <c r="MV270" s="21"/>
      <c r="MW270" s="21"/>
      <c r="MX270" s="21"/>
      <c r="MY270" s="21"/>
      <c r="MZ270" s="21"/>
      <c r="NA270" s="21"/>
      <c r="NB270" s="21"/>
      <c r="NC270" s="21"/>
      <c r="ND270" s="21"/>
      <c r="NE270" s="21"/>
      <c r="NF270" s="21"/>
      <c r="NG270" s="21"/>
      <c r="NH270" s="21"/>
      <c r="NI270" s="21"/>
      <c r="NJ270" s="21"/>
      <c r="NK270" s="21"/>
      <c r="NL270" s="21"/>
      <c r="NM270" s="21"/>
      <c r="NN270" s="21"/>
      <c r="NO270" s="21"/>
      <c r="NP270" s="21"/>
      <c r="NQ270" s="21"/>
      <c r="NR270" s="21"/>
      <c r="NS270" s="21"/>
      <c r="NT270" s="21"/>
      <c r="NU270" s="21"/>
      <c r="NV270" s="21"/>
      <c r="NW270" s="21"/>
      <c r="NX270" s="21"/>
      <c r="NY270" s="21"/>
      <c r="NZ270" s="21"/>
      <c r="OA270" s="21"/>
      <c r="OB270" s="21"/>
      <c r="OC270" s="21"/>
      <c r="OD270" s="21"/>
      <c r="OE270" s="21"/>
      <c r="OF270" s="21"/>
      <c r="OG270" s="21"/>
      <c r="OH270" s="21"/>
      <c r="OI270" s="21"/>
      <c r="OJ270" s="21"/>
      <c r="OK270" s="21"/>
      <c r="OL270" s="21"/>
      <c r="OM270" s="21"/>
      <c r="ON270" s="21"/>
      <c r="OO270" s="21"/>
      <c r="OP270" s="21"/>
      <c r="OQ270" s="21"/>
      <c r="OR270" s="21"/>
      <c r="OS270" s="21"/>
      <c r="OT270" s="21"/>
      <c r="OU270" s="21"/>
      <c r="OV270" s="21"/>
      <c r="OW270" s="21"/>
      <c r="OX270" s="21"/>
      <c r="OY270" s="21"/>
      <c r="OZ270" s="21"/>
      <c r="PA270" s="21"/>
      <c r="PB270" s="21"/>
      <c r="PC270" s="21"/>
      <c r="PD270" s="21"/>
      <c r="PE270" s="21"/>
      <c r="PF270" s="21"/>
      <c r="PG270" s="21"/>
      <c r="PH270" s="21"/>
      <c r="PI270" s="21"/>
      <c r="PJ270" s="21"/>
      <c r="PK270" s="21"/>
      <c r="PL270" s="21"/>
      <c r="PM270" s="21"/>
      <c r="PN270" s="21"/>
      <c r="PO270" s="21"/>
      <c r="PP270" s="21"/>
      <c r="PQ270" s="21"/>
      <c r="PR270" s="21"/>
      <c r="PS270" s="21"/>
      <c r="PT270" s="21"/>
      <c r="PU270" s="21"/>
      <c r="PV270" s="21"/>
      <c r="PW270" s="21"/>
      <c r="PX270" s="21"/>
      <c r="PY270" s="21"/>
      <c r="PZ270" s="21"/>
      <c r="QA270" s="21"/>
      <c r="QB270" s="21"/>
      <c r="QC270" s="21"/>
      <c r="QD270" s="21"/>
      <c r="QE270" s="21"/>
      <c r="QF270" s="21"/>
      <c r="QG270" s="21"/>
      <c r="QH270" s="21"/>
      <c r="QI270" s="21"/>
      <c r="QJ270" s="21"/>
      <c r="QK270" s="21"/>
      <c r="QL270" s="21"/>
      <c r="QM270" s="21"/>
      <c r="QN270" s="21"/>
      <c r="QO270" s="21"/>
      <c r="QP270" s="21"/>
      <c r="QQ270" s="21"/>
      <c r="QR270" s="21"/>
      <c r="QS270" s="21"/>
      <c r="QT270" s="21"/>
      <c r="QU270" s="21"/>
      <c r="QV270" s="21"/>
      <c r="QW270" s="21"/>
      <c r="QX270" s="21"/>
      <c r="QY270" s="21"/>
      <c r="QZ270" s="21"/>
      <c r="RA270" s="21"/>
      <c r="RB270" s="21"/>
      <c r="RC270" s="21"/>
      <c r="RD270" s="21"/>
      <c r="RE270" s="21"/>
      <c r="RF270" s="21"/>
      <c r="RG270" s="21"/>
      <c r="RH270" s="21"/>
      <c r="RI270" s="21"/>
      <c r="RJ270" s="21"/>
      <c r="RK270" s="21"/>
      <c r="RL270" s="21"/>
      <c r="RM270" s="21"/>
      <c r="RN270" s="21"/>
      <c r="RO270" s="21"/>
      <c r="RP270" s="21"/>
      <c r="RQ270" s="21"/>
      <c r="RR270" s="21"/>
      <c r="RS270" s="21"/>
      <c r="RT270" s="21"/>
      <c r="RU270" s="21"/>
      <c r="RV270" s="21"/>
      <c r="RW270" s="21"/>
      <c r="RX270" s="21"/>
      <c r="RY270" s="21"/>
      <c r="RZ270" s="21"/>
      <c r="SA270" s="21"/>
      <c r="SB270" s="21"/>
      <c r="SC270" s="21"/>
      <c r="SD270" s="21"/>
      <c r="SE270" s="21"/>
      <c r="SF270" s="21"/>
      <c r="SG270" s="21"/>
      <c r="SH270" s="21"/>
      <c r="SI270" s="21"/>
      <c r="SJ270" s="21"/>
      <c r="SK270" s="21"/>
      <c r="SL270" s="21"/>
      <c r="SM270" s="21"/>
      <c r="SN270" s="21"/>
    </row>
    <row r="271" spans="1:508" s="20" customFormat="1" ht="33" hidden="1" customHeight="1" x14ac:dyDescent="0.25">
      <c r="A271" s="54" t="s">
        <v>200</v>
      </c>
      <c r="B271" s="54">
        <v>7340</v>
      </c>
      <c r="C271" s="54" t="s">
        <v>110</v>
      </c>
      <c r="D271" s="11" t="s">
        <v>1</v>
      </c>
      <c r="E271" s="203"/>
      <c r="F271" s="83"/>
      <c r="G271" s="83"/>
      <c r="H271" s="203"/>
      <c r="I271" s="203"/>
      <c r="J271" s="203"/>
      <c r="K271" s="196" t="e">
        <f t="shared" si="72"/>
        <v>#DIV/0!</v>
      </c>
      <c r="L271" s="203">
        <f t="shared" si="96"/>
        <v>0</v>
      </c>
      <c r="M271" s="83"/>
      <c r="N271" s="83"/>
      <c r="O271" s="83"/>
      <c r="P271" s="83"/>
      <c r="Q271" s="83"/>
      <c r="R271" s="216">
        <f t="shared" si="97"/>
        <v>0</v>
      </c>
      <c r="S271" s="216"/>
      <c r="T271" s="216"/>
      <c r="U271" s="216"/>
      <c r="V271" s="216"/>
      <c r="W271" s="216"/>
      <c r="X271" s="168" t="e">
        <f t="shared" si="80"/>
        <v>#DIV/0!</v>
      </c>
      <c r="Y271" s="216">
        <f t="shared" si="74"/>
        <v>0</v>
      </c>
      <c r="Z271" s="23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  <c r="IP271" s="21"/>
      <c r="IQ271" s="21"/>
      <c r="IR271" s="21"/>
      <c r="IS271" s="21"/>
      <c r="IT271" s="21"/>
      <c r="IU271" s="21"/>
      <c r="IV271" s="21"/>
      <c r="IW271" s="21"/>
      <c r="IX271" s="21"/>
      <c r="IY271" s="21"/>
      <c r="IZ271" s="21"/>
      <c r="JA271" s="21"/>
      <c r="JB271" s="21"/>
      <c r="JC271" s="21"/>
      <c r="JD271" s="21"/>
      <c r="JE271" s="21"/>
      <c r="JF271" s="21"/>
      <c r="JG271" s="21"/>
      <c r="JH271" s="21"/>
      <c r="JI271" s="21"/>
      <c r="JJ271" s="21"/>
      <c r="JK271" s="21"/>
      <c r="JL271" s="21"/>
      <c r="JM271" s="21"/>
      <c r="JN271" s="21"/>
      <c r="JO271" s="21"/>
      <c r="JP271" s="21"/>
      <c r="JQ271" s="21"/>
      <c r="JR271" s="21"/>
      <c r="JS271" s="21"/>
      <c r="JT271" s="21"/>
      <c r="JU271" s="21"/>
      <c r="JV271" s="21"/>
      <c r="JW271" s="21"/>
      <c r="JX271" s="21"/>
      <c r="JY271" s="21"/>
      <c r="JZ271" s="21"/>
      <c r="KA271" s="21"/>
      <c r="KB271" s="21"/>
      <c r="KC271" s="21"/>
      <c r="KD271" s="21"/>
      <c r="KE271" s="21"/>
      <c r="KF271" s="21"/>
      <c r="KG271" s="21"/>
      <c r="KH271" s="21"/>
      <c r="KI271" s="21"/>
      <c r="KJ271" s="21"/>
      <c r="KK271" s="21"/>
      <c r="KL271" s="21"/>
      <c r="KM271" s="21"/>
      <c r="KN271" s="21"/>
      <c r="KO271" s="21"/>
      <c r="KP271" s="21"/>
      <c r="KQ271" s="21"/>
      <c r="KR271" s="21"/>
      <c r="KS271" s="21"/>
      <c r="KT271" s="21"/>
      <c r="KU271" s="21"/>
      <c r="KV271" s="21"/>
      <c r="KW271" s="21"/>
      <c r="KX271" s="21"/>
      <c r="KY271" s="21"/>
      <c r="KZ271" s="21"/>
      <c r="LA271" s="21"/>
      <c r="LB271" s="21"/>
      <c r="LC271" s="21"/>
      <c r="LD271" s="21"/>
      <c r="LE271" s="21"/>
      <c r="LF271" s="21"/>
      <c r="LG271" s="21"/>
      <c r="LH271" s="21"/>
      <c r="LI271" s="21"/>
      <c r="LJ271" s="21"/>
      <c r="LK271" s="21"/>
      <c r="LL271" s="21"/>
      <c r="LM271" s="21"/>
      <c r="LN271" s="21"/>
      <c r="LO271" s="21"/>
      <c r="LP271" s="21"/>
      <c r="LQ271" s="21"/>
      <c r="LR271" s="21"/>
      <c r="LS271" s="21"/>
      <c r="LT271" s="21"/>
      <c r="LU271" s="21"/>
      <c r="LV271" s="21"/>
      <c r="LW271" s="21"/>
      <c r="LX271" s="21"/>
      <c r="LY271" s="21"/>
      <c r="LZ271" s="21"/>
      <c r="MA271" s="21"/>
      <c r="MB271" s="21"/>
      <c r="MC271" s="21"/>
      <c r="MD271" s="21"/>
      <c r="ME271" s="21"/>
      <c r="MF271" s="21"/>
      <c r="MG271" s="21"/>
      <c r="MH271" s="21"/>
      <c r="MI271" s="21"/>
      <c r="MJ271" s="21"/>
      <c r="MK271" s="21"/>
      <c r="ML271" s="21"/>
      <c r="MM271" s="21"/>
      <c r="MN271" s="21"/>
      <c r="MO271" s="21"/>
      <c r="MP271" s="21"/>
      <c r="MQ271" s="21"/>
      <c r="MR271" s="21"/>
      <c r="MS271" s="21"/>
      <c r="MT271" s="21"/>
      <c r="MU271" s="21"/>
      <c r="MV271" s="21"/>
      <c r="MW271" s="21"/>
      <c r="MX271" s="21"/>
      <c r="MY271" s="21"/>
      <c r="MZ271" s="21"/>
      <c r="NA271" s="21"/>
      <c r="NB271" s="21"/>
      <c r="NC271" s="21"/>
      <c r="ND271" s="21"/>
      <c r="NE271" s="21"/>
      <c r="NF271" s="21"/>
      <c r="NG271" s="21"/>
      <c r="NH271" s="21"/>
      <c r="NI271" s="21"/>
      <c r="NJ271" s="21"/>
      <c r="NK271" s="21"/>
      <c r="NL271" s="21"/>
      <c r="NM271" s="21"/>
      <c r="NN271" s="21"/>
      <c r="NO271" s="21"/>
      <c r="NP271" s="21"/>
      <c r="NQ271" s="21"/>
      <c r="NR271" s="21"/>
      <c r="NS271" s="21"/>
      <c r="NT271" s="21"/>
      <c r="NU271" s="21"/>
      <c r="NV271" s="21"/>
      <c r="NW271" s="21"/>
      <c r="NX271" s="21"/>
      <c r="NY271" s="21"/>
      <c r="NZ271" s="21"/>
      <c r="OA271" s="21"/>
      <c r="OB271" s="21"/>
      <c r="OC271" s="21"/>
      <c r="OD271" s="21"/>
      <c r="OE271" s="21"/>
      <c r="OF271" s="21"/>
      <c r="OG271" s="21"/>
      <c r="OH271" s="21"/>
      <c r="OI271" s="21"/>
      <c r="OJ271" s="21"/>
      <c r="OK271" s="21"/>
      <c r="OL271" s="21"/>
      <c r="OM271" s="21"/>
      <c r="ON271" s="21"/>
      <c r="OO271" s="21"/>
      <c r="OP271" s="21"/>
      <c r="OQ271" s="21"/>
      <c r="OR271" s="21"/>
      <c r="OS271" s="21"/>
      <c r="OT271" s="21"/>
      <c r="OU271" s="21"/>
      <c r="OV271" s="21"/>
      <c r="OW271" s="21"/>
      <c r="OX271" s="21"/>
      <c r="OY271" s="21"/>
      <c r="OZ271" s="21"/>
      <c r="PA271" s="21"/>
      <c r="PB271" s="21"/>
      <c r="PC271" s="21"/>
      <c r="PD271" s="21"/>
      <c r="PE271" s="21"/>
      <c r="PF271" s="21"/>
      <c r="PG271" s="21"/>
      <c r="PH271" s="21"/>
      <c r="PI271" s="21"/>
      <c r="PJ271" s="21"/>
      <c r="PK271" s="21"/>
      <c r="PL271" s="21"/>
      <c r="PM271" s="21"/>
      <c r="PN271" s="21"/>
      <c r="PO271" s="21"/>
      <c r="PP271" s="21"/>
      <c r="PQ271" s="21"/>
      <c r="PR271" s="21"/>
      <c r="PS271" s="21"/>
      <c r="PT271" s="21"/>
      <c r="PU271" s="21"/>
      <c r="PV271" s="21"/>
      <c r="PW271" s="21"/>
      <c r="PX271" s="21"/>
      <c r="PY271" s="21"/>
      <c r="PZ271" s="21"/>
      <c r="QA271" s="21"/>
      <c r="QB271" s="21"/>
      <c r="QC271" s="21"/>
      <c r="QD271" s="21"/>
      <c r="QE271" s="21"/>
      <c r="QF271" s="21"/>
      <c r="QG271" s="21"/>
      <c r="QH271" s="21"/>
      <c r="QI271" s="21"/>
      <c r="QJ271" s="21"/>
      <c r="QK271" s="21"/>
      <c r="QL271" s="21"/>
      <c r="QM271" s="21"/>
      <c r="QN271" s="21"/>
      <c r="QO271" s="21"/>
      <c r="QP271" s="21"/>
      <c r="QQ271" s="21"/>
      <c r="QR271" s="21"/>
      <c r="QS271" s="21"/>
      <c r="QT271" s="21"/>
      <c r="QU271" s="21"/>
      <c r="QV271" s="21"/>
      <c r="QW271" s="21"/>
      <c r="QX271" s="21"/>
      <c r="QY271" s="21"/>
      <c r="QZ271" s="21"/>
      <c r="RA271" s="21"/>
      <c r="RB271" s="21"/>
      <c r="RC271" s="21"/>
      <c r="RD271" s="21"/>
      <c r="RE271" s="21"/>
      <c r="RF271" s="21"/>
      <c r="RG271" s="21"/>
      <c r="RH271" s="21"/>
      <c r="RI271" s="21"/>
      <c r="RJ271" s="21"/>
      <c r="RK271" s="21"/>
      <c r="RL271" s="21"/>
      <c r="RM271" s="21"/>
      <c r="RN271" s="21"/>
      <c r="RO271" s="21"/>
      <c r="RP271" s="21"/>
      <c r="RQ271" s="21"/>
      <c r="RR271" s="21"/>
      <c r="RS271" s="21"/>
      <c r="RT271" s="21"/>
      <c r="RU271" s="21"/>
      <c r="RV271" s="21"/>
      <c r="RW271" s="21"/>
      <c r="RX271" s="21"/>
      <c r="RY271" s="21"/>
      <c r="RZ271" s="21"/>
      <c r="SA271" s="21"/>
      <c r="SB271" s="21"/>
      <c r="SC271" s="21"/>
      <c r="SD271" s="21"/>
      <c r="SE271" s="21"/>
      <c r="SF271" s="21"/>
      <c r="SG271" s="21"/>
      <c r="SH271" s="21"/>
      <c r="SI271" s="21"/>
      <c r="SJ271" s="21"/>
      <c r="SK271" s="21"/>
      <c r="SL271" s="21"/>
      <c r="SM271" s="21"/>
      <c r="SN271" s="21"/>
    </row>
    <row r="272" spans="1:508" s="20" customFormat="1" ht="49.5" hidden="1" customHeight="1" x14ac:dyDescent="0.25">
      <c r="A272" s="54" t="s">
        <v>368</v>
      </c>
      <c r="B272" s="54">
        <v>7361</v>
      </c>
      <c r="C272" s="54" t="s">
        <v>81</v>
      </c>
      <c r="D272" s="11" t="s">
        <v>370</v>
      </c>
      <c r="E272" s="203"/>
      <c r="F272" s="83"/>
      <c r="G272" s="83"/>
      <c r="H272" s="203"/>
      <c r="I272" s="203"/>
      <c r="J272" s="203"/>
      <c r="K272" s="196" t="e">
        <f t="shared" si="72"/>
        <v>#DIV/0!</v>
      </c>
      <c r="L272" s="203">
        <f t="shared" si="96"/>
        <v>0</v>
      </c>
      <c r="M272" s="83"/>
      <c r="N272" s="83"/>
      <c r="O272" s="83"/>
      <c r="P272" s="83"/>
      <c r="Q272" s="83"/>
      <c r="R272" s="216">
        <f t="shared" si="97"/>
        <v>0</v>
      </c>
      <c r="S272" s="216"/>
      <c r="T272" s="216"/>
      <c r="U272" s="216"/>
      <c r="V272" s="216"/>
      <c r="W272" s="216"/>
      <c r="X272" s="168" t="e">
        <f t="shared" si="80"/>
        <v>#DIV/0!</v>
      </c>
      <c r="Y272" s="216">
        <f t="shared" si="74"/>
        <v>0</v>
      </c>
      <c r="Z272" s="23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  <c r="IR272" s="21"/>
      <c r="IS272" s="21"/>
      <c r="IT272" s="21"/>
      <c r="IU272" s="21"/>
      <c r="IV272" s="21"/>
      <c r="IW272" s="21"/>
      <c r="IX272" s="21"/>
      <c r="IY272" s="21"/>
      <c r="IZ272" s="21"/>
      <c r="JA272" s="21"/>
      <c r="JB272" s="21"/>
      <c r="JC272" s="21"/>
      <c r="JD272" s="21"/>
      <c r="JE272" s="21"/>
      <c r="JF272" s="21"/>
      <c r="JG272" s="21"/>
      <c r="JH272" s="21"/>
      <c r="JI272" s="21"/>
      <c r="JJ272" s="21"/>
      <c r="JK272" s="21"/>
      <c r="JL272" s="21"/>
      <c r="JM272" s="21"/>
      <c r="JN272" s="21"/>
      <c r="JO272" s="21"/>
      <c r="JP272" s="21"/>
      <c r="JQ272" s="21"/>
      <c r="JR272" s="21"/>
      <c r="JS272" s="21"/>
      <c r="JT272" s="21"/>
      <c r="JU272" s="21"/>
      <c r="JV272" s="21"/>
      <c r="JW272" s="21"/>
      <c r="JX272" s="21"/>
      <c r="JY272" s="21"/>
      <c r="JZ272" s="21"/>
      <c r="KA272" s="21"/>
      <c r="KB272" s="21"/>
      <c r="KC272" s="21"/>
      <c r="KD272" s="21"/>
      <c r="KE272" s="21"/>
      <c r="KF272" s="21"/>
      <c r="KG272" s="21"/>
      <c r="KH272" s="21"/>
      <c r="KI272" s="21"/>
      <c r="KJ272" s="21"/>
      <c r="KK272" s="21"/>
      <c r="KL272" s="21"/>
      <c r="KM272" s="21"/>
      <c r="KN272" s="21"/>
      <c r="KO272" s="21"/>
      <c r="KP272" s="21"/>
      <c r="KQ272" s="21"/>
      <c r="KR272" s="21"/>
      <c r="KS272" s="21"/>
      <c r="KT272" s="21"/>
      <c r="KU272" s="21"/>
      <c r="KV272" s="21"/>
      <c r="KW272" s="21"/>
      <c r="KX272" s="21"/>
      <c r="KY272" s="21"/>
      <c r="KZ272" s="21"/>
      <c r="LA272" s="21"/>
      <c r="LB272" s="21"/>
      <c r="LC272" s="21"/>
      <c r="LD272" s="21"/>
      <c r="LE272" s="21"/>
      <c r="LF272" s="21"/>
      <c r="LG272" s="21"/>
      <c r="LH272" s="21"/>
      <c r="LI272" s="21"/>
      <c r="LJ272" s="21"/>
      <c r="LK272" s="21"/>
      <c r="LL272" s="21"/>
      <c r="LM272" s="21"/>
      <c r="LN272" s="21"/>
      <c r="LO272" s="21"/>
      <c r="LP272" s="21"/>
      <c r="LQ272" s="21"/>
      <c r="LR272" s="21"/>
      <c r="LS272" s="21"/>
      <c r="LT272" s="21"/>
      <c r="LU272" s="21"/>
      <c r="LV272" s="21"/>
      <c r="LW272" s="21"/>
      <c r="LX272" s="21"/>
      <c r="LY272" s="21"/>
      <c r="LZ272" s="21"/>
      <c r="MA272" s="21"/>
      <c r="MB272" s="21"/>
      <c r="MC272" s="21"/>
      <c r="MD272" s="21"/>
      <c r="ME272" s="21"/>
      <c r="MF272" s="21"/>
      <c r="MG272" s="21"/>
      <c r="MH272" s="21"/>
      <c r="MI272" s="21"/>
      <c r="MJ272" s="21"/>
      <c r="MK272" s="21"/>
      <c r="ML272" s="21"/>
      <c r="MM272" s="21"/>
      <c r="MN272" s="21"/>
      <c r="MO272" s="21"/>
      <c r="MP272" s="21"/>
      <c r="MQ272" s="21"/>
      <c r="MR272" s="21"/>
      <c r="MS272" s="21"/>
      <c r="MT272" s="21"/>
      <c r="MU272" s="21"/>
      <c r="MV272" s="21"/>
      <c r="MW272" s="21"/>
      <c r="MX272" s="21"/>
      <c r="MY272" s="21"/>
      <c r="MZ272" s="21"/>
      <c r="NA272" s="21"/>
      <c r="NB272" s="21"/>
      <c r="NC272" s="21"/>
      <c r="ND272" s="21"/>
      <c r="NE272" s="21"/>
      <c r="NF272" s="21"/>
      <c r="NG272" s="21"/>
      <c r="NH272" s="21"/>
      <c r="NI272" s="21"/>
      <c r="NJ272" s="21"/>
      <c r="NK272" s="21"/>
      <c r="NL272" s="21"/>
      <c r="NM272" s="21"/>
      <c r="NN272" s="21"/>
      <c r="NO272" s="21"/>
      <c r="NP272" s="21"/>
      <c r="NQ272" s="21"/>
      <c r="NR272" s="21"/>
      <c r="NS272" s="21"/>
      <c r="NT272" s="21"/>
      <c r="NU272" s="21"/>
      <c r="NV272" s="21"/>
      <c r="NW272" s="21"/>
      <c r="NX272" s="21"/>
      <c r="NY272" s="21"/>
      <c r="NZ272" s="21"/>
      <c r="OA272" s="21"/>
      <c r="OB272" s="21"/>
      <c r="OC272" s="21"/>
      <c r="OD272" s="21"/>
      <c r="OE272" s="21"/>
      <c r="OF272" s="21"/>
      <c r="OG272" s="21"/>
      <c r="OH272" s="21"/>
      <c r="OI272" s="21"/>
      <c r="OJ272" s="21"/>
      <c r="OK272" s="21"/>
      <c r="OL272" s="21"/>
      <c r="OM272" s="21"/>
      <c r="ON272" s="21"/>
      <c r="OO272" s="21"/>
      <c r="OP272" s="21"/>
      <c r="OQ272" s="21"/>
      <c r="OR272" s="21"/>
      <c r="OS272" s="21"/>
      <c r="OT272" s="21"/>
      <c r="OU272" s="21"/>
      <c r="OV272" s="21"/>
      <c r="OW272" s="21"/>
      <c r="OX272" s="21"/>
      <c r="OY272" s="21"/>
      <c r="OZ272" s="21"/>
      <c r="PA272" s="21"/>
      <c r="PB272" s="21"/>
      <c r="PC272" s="21"/>
      <c r="PD272" s="21"/>
      <c r="PE272" s="21"/>
      <c r="PF272" s="21"/>
      <c r="PG272" s="21"/>
      <c r="PH272" s="21"/>
      <c r="PI272" s="21"/>
      <c r="PJ272" s="21"/>
      <c r="PK272" s="21"/>
      <c r="PL272" s="21"/>
      <c r="PM272" s="21"/>
      <c r="PN272" s="21"/>
      <c r="PO272" s="21"/>
      <c r="PP272" s="21"/>
      <c r="PQ272" s="21"/>
      <c r="PR272" s="21"/>
      <c r="PS272" s="21"/>
      <c r="PT272" s="21"/>
      <c r="PU272" s="21"/>
      <c r="PV272" s="21"/>
      <c r="PW272" s="21"/>
      <c r="PX272" s="21"/>
      <c r="PY272" s="21"/>
      <c r="PZ272" s="21"/>
      <c r="QA272" s="21"/>
      <c r="QB272" s="21"/>
      <c r="QC272" s="21"/>
      <c r="QD272" s="21"/>
      <c r="QE272" s="21"/>
      <c r="QF272" s="21"/>
      <c r="QG272" s="21"/>
      <c r="QH272" s="21"/>
      <c r="QI272" s="21"/>
      <c r="QJ272" s="21"/>
      <c r="QK272" s="21"/>
      <c r="QL272" s="21"/>
      <c r="QM272" s="21"/>
      <c r="QN272" s="21"/>
      <c r="QO272" s="21"/>
      <c r="QP272" s="21"/>
      <c r="QQ272" s="21"/>
      <c r="QR272" s="21"/>
      <c r="QS272" s="21"/>
      <c r="QT272" s="21"/>
      <c r="QU272" s="21"/>
      <c r="QV272" s="21"/>
      <c r="QW272" s="21"/>
      <c r="QX272" s="21"/>
      <c r="QY272" s="21"/>
      <c r="QZ272" s="21"/>
      <c r="RA272" s="21"/>
      <c r="RB272" s="21"/>
      <c r="RC272" s="21"/>
      <c r="RD272" s="21"/>
      <c r="RE272" s="21"/>
      <c r="RF272" s="21"/>
      <c r="RG272" s="21"/>
      <c r="RH272" s="21"/>
      <c r="RI272" s="21"/>
      <c r="RJ272" s="21"/>
      <c r="RK272" s="21"/>
      <c r="RL272" s="21"/>
      <c r="RM272" s="21"/>
      <c r="RN272" s="21"/>
      <c r="RO272" s="21"/>
      <c r="RP272" s="21"/>
      <c r="RQ272" s="21"/>
      <c r="RR272" s="21"/>
      <c r="RS272" s="21"/>
      <c r="RT272" s="21"/>
      <c r="RU272" s="21"/>
      <c r="RV272" s="21"/>
      <c r="RW272" s="21"/>
      <c r="RX272" s="21"/>
      <c r="RY272" s="21"/>
      <c r="RZ272" s="21"/>
      <c r="SA272" s="21"/>
      <c r="SB272" s="21"/>
      <c r="SC272" s="21"/>
      <c r="SD272" s="21"/>
      <c r="SE272" s="21"/>
      <c r="SF272" s="21"/>
      <c r="SG272" s="21"/>
      <c r="SH272" s="21"/>
      <c r="SI272" s="21"/>
      <c r="SJ272" s="21"/>
      <c r="SK272" s="21"/>
      <c r="SL272" s="21"/>
      <c r="SM272" s="21"/>
      <c r="SN272" s="21"/>
    </row>
    <row r="273" spans="1:508" s="20" customFormat="1" ht="16.5" hidden="1" customHeight="1" x14ac:dyDescent="0.25">
      <c r="A273" s="54">
        <v>1217362</v>
      </c>
      <c r="B273" s="54">
        <v>7362</v>
      </c>
      <c r="C273" s="54" t="s">
        <v>81</v>
      </c>
      <c r="D273" s="11" t="s">
        <v>362</v>
      </c>
      <c r="E273" s="203"/>
      <c r="F273" s="83"/>
      <c r="G273" s="83"/>
      <c r="H273" s="203"/>
      <c r="I273" s="203"/>
      <c r="J273" s="203"/>
      <c r="K273" s="196" t="e">
        <f t="shared" si="72"/>
        <v>#DIV/0!</v>
      </c>
      <c r="L273" s="203">
        <f t="shared" si="96"/>
        <v>0</v>
      </c>
      <c r="M273" s="83"/>
      <c r="N273" s="83"/>
      <c r="O273" s="83"/>
      <c r="P273" s="83"/>
      <c r="Q273" s="83"/>
      <c r="R273" s="216">
        <f t="shared" si="97"/>
        <v>0</v>
      </c>
      <c r="S273" s="216"/>
      <c r="T273" s="216"/>
      <c r="U273" s="216"/>
      <c r="V273" s="216"/>
      <c r="W273" s="216"/>
      <c r="X273" s="168" t="e">
        <f t="shared" si="80"/>
        <v>#DIV/0!</v>
      </c>
      <c r="Y273" s="216">
        <f t="shared" si="74"/>
        <v>0</v>
      </c>
      <c r="Z273" s="23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  <c r="IR273" s="21"/>
      <c r="IS273" s="21"/>
      <c r="IT273" s="21"/>
      <c r="IU273" s="21"/>
      <c r="IV273" s="21"/>
      <c r="IW273" s="21"/>
      <c r="IX273" s="21"/>
      <c r="IY273" s="21"/>
      <c r="IZ273" s="21"/>
      <c r="JA273" s="21"/>
      <c r="JB273" s="21"/>
      <c r="JC273" s="21"/>
      <c r="JD273" s="21"/>
      <c r="JE273" s="21"/>
      <c r="JF273" s="21"/>
      <c r="JG273" s="21"/>
      <c r="JH273" s="21"/>
      <c r="JI273" s="21"/>
      <c r="JJ273" s="21"/>
      <c r="JK273" s="21"/>
      <c r="JL273" s="21"/>
      <c r="JM273" s="21"/>
      <c r="JN273" s="21"/>
      <c r="JO273" s="21"/>
      <c r="JP273" s="21"/>
      <c r="JQ273" s="21"/>
      <c r="JR273" s="21"/>
      <c r="JS273" s="21"/>
      <c r="JT273" s="21"/>
      <c r="JU273" s="21"/>
      <c r="JV273" s="21"/>
      <c r="JW273" s="21"/>
      <c r="JX273" s="21"/>
      <c r="JY273" s="21"/>
      <c r="JZ273" s="21"/>
      <c r="KA273" s="21"/>
      <c r="KB273" s="21"/>
      <c r="KC273" s="21"/>
      <c r="KD273" s="21"/>
      <c r="KE273" s="21"/>
      <c r="KF273" s="21"/>
      <c r="KG273" s="21"/>
      <c r="KH273" s="21"/>
      <c r="KI273" s="21"/>
      <c r="KJ273" s="21"/>
      <c r="KK273" s="21"/>
      <c r="KL273" s="21"/>
      <c r="KM273" s="21"/>
      <c r="KN273" s="21"/>
      <c r="KO273" s="21"/>
      <c r="KP273" s="21"/>
      <c r="KQ273" s="21"/>
      <c r="KR273" s="21"/>
      <c r="KS273" s="21"/>
      <c r="KT273" s="21"/>
      <c r="KU273" s="21"/>
      <c r="KV273" s="21"/>
      <c r="KW273" s="21"/>
      <c r="KX273" s="21"/>
      <c r="KY273" s="21"/>
      <c r="KZ273" s="21"/>
      <c r="LA273" s="21"/>
      <c r="LB273" s="21"/>
      <c r="LC273" s="21"/>
      <c r="LD273" s="21"/>
      <c r="LE273" s="21"/>
      <c r="LF273" s="21"/>
      <c r="LG273" s="21"/>
      <c r="LH273" s="21"/>
      <c r="LI273" s="21"/>
      <c r="LJ273" s="21"/>
      <c r="LK273" s="21"/>
      <c r="LL273" s="21"/>
      <c r="LM273" s="21"/>
      <c r="LN273" s="21"/>
      <c r="LO273" s="21"/>
      <c r="LP273" s="21"/>
      <c r="LQ273" s="21"/>
      <c r="LR273" s="21"/>
      <c r="LS273" s="21"/>
      <c r="LT273" s="21"/>
      <c r="LU273" s="21"/>
      <c r="LV273" s="21"/>
      <c r="LW273" s="21"/>
      <c r="LX273" s="21"/>
      <c r="LY273" s="21"/>
      <c r="LZ273" s="21"/>
      <c r="MA273" s="21"/>
      <c r="MB273" s="21"/>
      <c r="MC273" s="21"/>
      <c r="MD273" s="21"/>
      <c r="ME273" s="21"/>
      <c r="MF273" s="21"/>
      <c r="MG273" s="21"/>
      <c r="MH273" s="21"/>
      <c r="MI273" s="21"/>
      <c r="MJ273" s="21"/>
      <c r="MK273" s="21"/>
      <c r="ML273" s="21"/>
      <c r="MM273" s="21"/>
      <c r="MN273" s="21"/>
      <c r="MO273" s="21"/>
      <c r="MP273" s="21"/>
      <c r="MQ273" s="21"/>
      <c r="MR273" s="21"/>
      <c r="MS273" s="21"/>
      <c r="MT273" s="21"/>
      <c r="MU273" s="21"/>
      <c r="MV273" s="21"/>
      <c r="MW273" s="21"/>
      <c r="MX273" s="21"/>
      <c r="MY273" s="21"/>
      <c r="MZ273" s="21"/>
      <c r="NA273" s="21"/>
      <c r="NB273" s="21"/>
      <c r="NC273" s="21"/>
      <c r="ND273" s="21"/>
      <c r="NE273" s="21"/>
      <c r="NF273" s="21"/>
      <c r="NG273" s="21"/>
      <c r="NH273" s="21"/>
      <c r="NI273" s="21"/>
      <c r="NJ273" s="21"/>
      <c r="NK273" s="21"/>
      <c r="NL273" s="21"/>
      <c r="NM273" s="21"/>
      <c r="NN273" s="21"/>
      <c r="NO273" s="21"/>
      <c r="NP273" s="21"/>
      <c r="NQ273" s="21"/>
      <c r="NR273" s="21"/>
      <c r="NS273" s="21"/>
      <c r="NT273" s="21"/>
      <c r="NU273" s="21"/>
      <c r="NV273" s="21"/>
      <c r="NW273" s="21"/>
      <c r="NX273" s="21"/>
      <c r="NY273" s="21"/>
      <c r="NZ273" s="21"/>
      <c r="OA273" s="21"/>
      <c r="OB273" s="21"/>
      <c r="OC273" s="21"/>
      <c r="OD273" s="21"/>
      <c r="OE273" s="21"/>
      <c r="OF273" s="21"/>
      <c r="OG273" s="21"/>
      <c r="OH273" s="21"/>
      <c r="OI273" s="21"/>
      <c r="OJ273" s="21"/>
      <c r="OK273" s="21"/>
      <c r="OL273" s="21"/>
      <c r="OM273" s="21"/>
      <c r="ON273" s="21"/>
      <c r="OO273" s="21"/>
      <c r="OP273" s="21"/>
      <c r="OQ273" s="21"/>
      <c r="OR273" s="21"/>
      <c r="OS273" s="21"/>
      <c r="OT273" s="21"/>
      <c r="OU273" s="21"/>
      <c r="OV273" s="21"/>
      <c r="OW273" s="21"/>
      <c r="OX273" s="21"/>
      <c r="OY273" s="21"/>
      <c r="OZ273" s="21"/>
      <c r="PA273" s="21"/>
      <c r="PB273" s="21"/>
      <c r="PC273" s="21"/>
      <c r="PD273" s="21"/>
      <c r="PE273" s="21"/>
      <c r="PF273" s="21"/>
      <c r="PG273" s="21"/>
      <c r="PH273" s="21"/>
      <c r="PI273" s="21"/>
      <c r="PJ273" s="21"/>
      <c r="PK273" s="21"/>
      <c r="PL273" s="21"/>
      <c r="PM273" s="21"/>
      <c r="PN273" s="21"/>
      <c r="PO273" s="21"/>
      <c r="PP273" s="21"/>
      <c r="PQ273" s="21"/>
      <c r="PR273" s="21"/>
      <c r="PS273" s="21"/>
      <c r="PT273" s="21"/>
      <c r="PU273" s="21"/>
      <c r="PV273" s="21"/>
      <c r="PW273" s="21"/>
      <c r="PX273" s="21"/>
      <c r="PY273" s="21"/>
      <c r="PZ273" s="21"/>
      <c r="QA273" s="21"/>
      <c r="QB273" s="21"/>
      <c r="QC273" s="21"/>
      <c r="QD273" s="21"/>
      <c r="QE273" s="21"/>
      <c r="QF273" s="21"/>
      <c r="QG273" s="21"/>
      <c r="QH273" s="21"/>
      <c r="QI273" s="21"/>
      <c r="QJ273" s="21"/>
      <c r="QK273" s="21"/>
      <c r="QL273" s="21"/>
      <c r="QM273" s="21"/>
      <c r="QN273" s="21"/>
      <c r="QO273" s="21"/>
      <c r="QP273" s="21"/>
      <c r="QQ273" s="21"/>
      <c r="QR273" s="21"/>
      <c r="QS273" s="21"/>
      <c r="QT273" s="21"/>
      <c r="QU273" s="21"/>
      <c r="QV273" s="21"/>
      <c r="QW273" s="21"/>
      <c r="QX273" s="21"/>
      <c r="QY273" s="21"/>
      <c r="QZ273" s="21"/>
      <c r="RA273" s="21"/>
      <c r="RB273" s="21"/>
      <c r="RC273" s="21"/>
      <c r="RD273" s="21"/>
      <c r="RE273" s="21"/>
      <c r="RF273" s="21"/>
      <c r="RG273" s="21"/>
      <c r="RH273" s="21"/>
      <c r="RI273" s="21"/>
      <c r="RJ273" s="21"/>
      <c r="RK273" s="21"/>
      <c r="RL273" s="21"/>
      <c r="RM273" s="21"/>
      <c r="RN273" s="21"/>
      <c r="RO273" s="21"/>
      <c r="RP273" s="21"/>
      <c r="RQ273" s="21"/>
      <c r="RR273" s="21"/>
      <c r="RS273" s="21"/>
      <c r="RT273" s="21"/>
      <c r="RU273" s="21"/>
      <c r="RV273" s="21"/>
      <c r="RW273" s="21"/>
      <c r="RX273" s="21"/>
      <c r="RY273" s="21"/>
      <c r="RZ273" s="21"/>
      <c r="SA273" s="21"/>
      <c r="SB273" s="21"/>
      <c r="SC273" s="21"/>
      <c r="SD273" s="21"/>
      <c r="SE273" s="21"/>
      <c r="SF273" s="21"/>
      <c r="SG273" s="21"/>
      <c r="SH273" s="21"/>
      <c r="SI273" s="21"/>
      <c r="SJ273" s="21"/>
      <c r="SK273" s="21"/>
      <c r="SL273" s="21"/>
      <c r="SM273" s="21"/>
      <c r="SN273" s="21"/>
    </row>
    <row r="274" spans="1:508" s="20" customFormat="1" ht="47.25" hidden="1" customHeight="1" x14ac:dyDescent="0.25">
      <c r="A274" s="54" t="s">
        <v>366</v>
      </c>
      <c r="B274" s="54">
        <v>7363</v>
      </c>
      <c r="C274" s="53" t="s">
        <v>81</v>
      </c>
      <c r="D274" s="79" t="s">
        <v>632</v>
      </c>
      <c r="E274" s="203"/>
      <c r="F274" s="83"/>
      <c r="G274" s="83"/>
      <c r="H274" s="203"/>
      <c r="I274" s="203"/>
      <c r="J274" s="203"/>
      <c r="K274" s="196" t="e">
        <f t="shared" si="72"/>
        <v>#DIV/0!</v>
      </c>
      <c r="L274" s="203">
        <f t="shared" si="96"/>
        <v>0</v>
      </c>
      <c r="M274" s="83"/>
      <c r="N274" s="83"/>
      <c r="O274" s="83"/>
      <c r="P274" s="83"/>
      <c r="Q274" s="83"/>
      <c r="R274" s="216">
        <f t="shared" si="97"/>
        <v>0</v>
      </c>
      <c r="S274" s="216"/>
      <c r="T274" s="216"/>
      <c r="U274" s="216"/>
      <c r="V274" s="216"/>
      <c r="W274" s="216"/>
      <c r="X274" s="168" t="e">
        <f t="shared" si="80"/>
        <v>#DIV/0!</v>
      </c>
      <c r="Y274" s="216">
        <f t="shared" si="74"/>
        <v>0</v>
      </c>
      <c r="Z274" s="23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21"/>
      <c r="IH274" s="21"/>
      <c r="II274" s="21"/>
      <c r="IJ274" s="21"/>
      <c r="IK274" s="21"/>
      <c r="IL274" s="21"/>
      <c r="IM274" s="21"/>
      <c r="IN274" s="21"/>
      <c r="IO274" s="21"/>
      <c r="IP274" s="21"/>
      <c r="IQ274" s="21"/>
      <c r="IR274" s="21"/>
      <c r="IS274" s="21"/>
      <c r="IT274" s="21"/>
      <c r="IU274" s="21"/>
      <c r="IV274" s="21"/>
      <c r="IW274" s="21"/>
      <c r="IX274" s="21"/>
      <c r="IY274" s="21"/>
      <c r="IZ274" s="21"/>
      <c r="JA274" s="21"/>
      <c r="JB274" s="21"/>
      <c r="JC274" s="21"/>
      <c r="JD274" s="21"/>
      <c r="JE274" s="21"/>
      <c r="JF274" s="21"/>
      <c r="JG274" s="21"/>
      <c r="JH274" s="21"/>
      <c r="JI274" s="21"/>
      <c r="JJ274" s="21"/>
      <c r="JK274" s="21"/>
      <c r="JL274" s="21"/>
      <c r="JM274" s="21"/>
      <c r="JN274" s="21"/>
      <c r="JO274" s="21"/>
      <c r="JP274" s="21"/>
      <c r="JQ274" s="21"/>
      <c r="JR274" s="21"/>
      <c r="JS274" s="21"/>
      <c r="JT274" s="21"/>
      <c r="JU274" s="21"/>
      <c r="JV274" s="21"/>
      <c r="JW274" s="21"/>
      <c r="JX274" s="21"/>
      <c r="JY274" s="21"/>
      <c r="JZ274" s="21"/>
      <c r="KA274" s="21"/>
      <c r="KB274" s="21"/>
      <c r="KC274" s="21"/>
      <c r="KD274" s="21"/>
      <c r="KE274" s="21"/>
      <c r="KF274" s="21"/>
      <c r="KG274" s="21"/>
      <c r="KH274" s="21"/>
      <c r="KI274" s="21"/>
      <c r="KJ274" s="21"/>
      <c r="KK274" s="21"/>
      <c r="KL274" s="21"/>
      <c r="KM274" s="21"/>
      <c r="KN274" s="21"/>
      <c r="KO274" s="21"/>
      <c r="KP274" s="21"/>
      <c r="KQ274" s="21"/>
      <c r="KR274" s="21"/>
      <c r="KS274" s="21"/>
      <c r="KT274" s="21"/>
      <c r="KU274" s="21"/>
      <c r="KV274" s="21"/>
      <c r="KW274" s="21"/>
      <c r="KX274" s="21"/>
      <c r="KY274" s="21"/>
      <c r="KZ274" s="21"/>
      <c r="LA274" s="21"/>
      <c r="LB274" s="21"/>
      <c r="LC274" s="21"/>
      <c r="LD274" s="21"/>
      <c r="LE274" s="21"/>
      <c r="LF274" s="21"/>
      <c r="LG274" s="21"/>
      <c r="LH274" s="21"/>
      <c r="LI274" s="21"/>
      <c r="LJ274" s="21"/>
      <c r="LK274" s="21"/>
      <c r="LL274" s="21"/>
      <c r="LM274" s="21"/>
      <c r="LN274" s="21"/>
      <c r="LO274" s="21"/>
      <c r="LP274" s="21"/>
      <c r="LQ274" s="21"/>
      <c r="LR274" s="21"/>
      <c r="LS274" s="21"/>
      <c r="LT274" s="21"/>
      <c r="LU274" s="21"/>
      <c r="LV274" s="21"/>
      <c r="LW274" s="21"/>
      <c r="LX274" s="21"/>
      <c r="LY274" s="21"/>
      <c r="LZ274" s="21"/>
      <c r="MA274" s="21"/>
      <c r="MB274" s="21"/>
      <c r="MC274" s="21"/>
      <c r="MD274" s="21"/>
      <c r="ME274" s="21"/>
      <c r="MF274" s="21"/>
      <c r="MG274" s="21"/>
      <c r="MH274" s="21"/>
      <c r="MI274" s="21"/>
      <c r="MJ274" s="21"/>
      <c r="MK274" s="21"/>
      <c r="ML274" s="21"/>
      <c r="MM274" s="21"/>
      <c r="MN274" s="21"/>
      <c r="MO274" s="21"/>
      <c r="MP274" s="21"/>
      <c r="MQ274" s="21"/>
      <c r="MR274" s="21"/>
      <c r="MS274" s="21"/>
      <c r="MT274" s="21"/>
      <c r="MU274" s="21"/>
      <c r="MV274" s="21"/>
      <c r="MW274" s="21"/>
      <c r="MX274" s="21"/>
      <c r="MY274" s="21"/>
      <c r="MZ274" s="21"/>
      <c r="NA274" s="21"/>
      <c r="NB274" s="21"/>
      <c r="NC274" s="21"/>
      <c r="ND274" s="21"/>
      <c r="NE274" s="21"/>
      <c r="NF274" s="21"/>
      <c r="NG274" s="21"/>
      <c r="NH274" s="21"/>
      <c r="NI274" s="21"/>
      <c r="NJ274" s="21"/>
      <c r="NK274" s="21"/>
      <c r="NL274" s="21"/>
      <c r="NM274" s="21"/>
      <c r="NN274" s="21"/>
      <c r="NO274" s="21"/>
      <c r="NP274" s="21"/>
      <c r="NQ274" s="21"/>
      <c r="NR274" s="21"/>
      <c r="NS274" s="21"/>
      <c r="NT274" s="21"/>
      <c r="NU274" s="21"/>
      <c r="NV274" s="21"/>
      <c r="NW274" s="21"/>
      <c r="NX274" s="21"/>
      <c r="NY274" s="21"/>
      <c r="NZ274" s="21"/>
      <c r="OA274" s="21"/>
      <c r="OB274" s="21"/>
      <c r="OC274" s="21"/>
      <c r="OD274" s="21"/>
      <c r="OE274" s="21"/>
      <c r="OF274" s="21"/>
      <c r="OG274" s="21"/>
      <c r="OH274" s="21"/>
      <c r="OI274" s="21"/>
      <c r="OJ274" s="21"/>
      <c r="OK274" s="21"/>
      <c r="OL274" s="21"/>
      <c r="OM274" s="21"/>
      <c r="ON274" s="21"/>
      <c r="OO274" s="21"/>
      <c r="OP274" s="21"/>
      <c r="OQ274" s="21"/>
      <c r="OR274" s="21"/>
      <c r="OS274" s="21"/>
      <c r="OT274" s="21"/>
      <c r="OU274" s="21"/>
      <c r="OV274" s="21"/>
      <c r="OW274" s="21"/>
      <c r="OX274" s="21"/>
      <c r="OY274" s="21"/>
      <c r="OZ274" s="21"/>
      <c r="PA274" s="21"/>
      <c r="PB274" s="21"/>
      <c r="PC274" s="21"/>
      <c r="PD274" s="21"/>
      <c r="PE274" s="21"/>
      <c r="PF274" s="21"/>
      <c r="PG274" s="21"/>
      <c r="PH274" s="21"/>
      <c r="PI274" s="21"/>
      <c r="PJ274" s="21"/>
      <c r="PK274" s="21"/>
      <c r="PL274" s="21"/>
      <c r="PM274" s="21"/>
      <c r="PN274" s="21"/>
      <c r="PO274" s="21"/>
      <c r="PP274" s="21"/>
      <c r="PQ274" s="21"/>
      <c r="PR274" s="21"/>
      <c r="PS274" s="21"/>
      <c r="PT274" s="21"/>
      <c r="PU274" s="21"/>
      <c r="PV274" s="21"/>
      <c r="PW274" s="21"/>
      <c r="PX274" s="21"/>
      <c r="PY274" s="21"/>
      <c r="PZ274" s="21"/>
      <c r="QA274" s="21"/>
      <c r="QB274" s="21"/>
      <c r="QC274" s="21"/>
      <c r="QD274" s="21"/>
      <c r="QE274" s="21"/>
      <c r="QF274" s="21"/>
      <c r="QG274" s="21"/>
      <c r="QH274" s="21"/>
      <c r="QI274" s="21"/>
      <c r="QJ274" s="21"/>
      <c r="QK274" s="21"/>
      <c r="QL274" s="21"/>
      <c r="QM274" s="21"/>
      <c r="QN274" s="21"/>
      <c r="QO274" s="21"/>
      <c r="QP274" s="21"/>
      <c r="QQ274" s="21"/>
      <c r="QR274" s="21"/>
      <c r="QS274" s="21"/>
      <c r="QT274" s="21"/>
      <c r="QU274" s="21"/>
      <c r="QV274" s="21"/>
      <c r="QW274" s="21"/>
      <c r="QX274" s="21"/>
      <c r="QY274" s="21"/>
      <c r="QZ274" s="21"/>
      <c r="RA274" s="21"/>
      <c r="RB274" s="21"/>
      <c r="RC274" s="21"/>
      <c r="RD274" s="21"/>
      <c r="RE274" s="21"/>
      <c r="RF274" s="21"/>
      <c r="RG274" s="21"/>
      <c r="RH274" s="21"/>
      <c r="RI274" s="21"/>
      <c r="RJ274" s="21"/>
      <c r="RK274" s="21"/>
      <c r="RL274" s="21"/>
      <c r="RM274" s="21"/>
      <c r="RN274" s="21"/>
      <c r="RO274" s="21"/>
      <c r="RP274" s="21"/>
      <c r="RQ274" s="21"/>
      <c r="RR274" s="21"/>
      <c r="RS274" s="21"/>
      <c r="RT274" s="21"/>
      <c r="RU274" s="21"/>
      <c r="RV274" s="21"/>
      <c r="RW274" s="21"/>
      <c r="RX274" s="21"/>
      <c r="RY274" s="21"/>
      <c r="RZ274" s="21"/>
      <c r="SA274" s="21"/>
      <c r="SB274" s="21"/>
      <c r="SC274" s="21"/>
      <c r="SD274" s="21"/>
      <c r="SE274" s="21"/>
      <c r="SF274" s="21"/>
      <c r="SG274" s="21"/>
      <c r="SH274" s="21"/>
      <c r="SI274" s="21"/>
      <c r="SJ274" s="21"/>
      <c r="SK274" s="21"/>
      <c r="SL274" s="21"/>
      <c r="SM274" s="21"/>
      <c r="SN274" s="21"/>
    </row>
    <row r="275" spans="1:508" s="22" customFormat="1" ht="50.25" hidden="1" customHeight="1" x14ac:dyDescent="0.25">
      <c r="A275" s="69"/>
      <c r="B275" s="69"/>
      <c r="C275" s="69"/>
      <c r="D275" s="123" t="s">
        <v>385</v>
      </c>
      <c r="E275" s="204"/>
      <c r="F275" s="84"/>
      <c r="G275" s="84"/>
      <c r="H275" s="204"/>
      <c r="I275" s="204"/>
      <c r="J275" s="204"/>
      <c r="K275" s="196" t="e">
        <f t="shared" ref="K275:K338" si="98">H275/E275*100</f>
        <v>#DIV/0!</v>
      </c>
      <c r="L275" s="204">
        <f t="shared" si="96"/>
        <v>0</v>
      </c>
      <c r="M275" s="84"/>
      <c r="N275" s="84"/>
      <c r="O275" s="84"/>
      <c r="P275" s="84"/>
      <c r="Q275" s="84"/>
      <c r="R275" s="216">
        <f t="shared" si="97"/>
        <v>0</v>
      </c>
      <c r="S275" s="218"/>
      <c r="T275" s="218"/>
      <c r="U275" s="218"/>
      <c r="V275" s="218"/>
      <c r="W275" s="218"/>
      <c r="X275" s="168" t="e">
        <f t="shared" ref="X275:X291" si="99">R275/L275*100</f>
        <v>#DIV/0!</v>
      </c>
      <c r="Y275" s="216">
        <f t="shared" ref="Y275:Y338" si="100">R275+H275</f>
        <v>0</v>
      </c>
      <c r="Z275" s="231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  <c r="IL275" s="27"/>
      <c r="IM275" s="27"/>
      <c r="IN275" s="27"/>
      <c r="IO275" s="27"/>
      <c r="IP275" s="27"/>
      <c r="IQ275" s="27"/>
      <c r="IR275" s="27"/>
      <c r="IS275" s="27"/>
      <c r="IT275" s="27"/>
      <c r="IU275" s="27"/>
      <c r="IV275" s="27"/>
      <c r="IW275" s="27"/>
      <c r="IX275" s="27"/>
      <c r="IY275" s="27"/>
      <c r="IZ275" s="27"/>
      <c r="JA275" s="27"/>
      <c r="JB275" s="27"/>
      <c r="JC275" s="27"/>
      <c r="JD275" s="27"/>
      <c r="JE275" s="27"/>
      <c r="JF275" s="27"/>
      <c r="JG275" s="27"/>
      <c r="JH275" s="27"/>
      <c r="JI275" s="27"/>
      <c r="JJ275" s="27"/>
      <c r="JK275" s="27"/>
      <c r="JL275" s="27"/>
      <c r="JM275" s="27"/>
      <c r="JN275" s="27"/>
      <c r="JO275" s="27"/>
      <c r="JP275" s="27"/>
      <c r="JQ275" s="27"/>
      <c r="JR275" s="27"/>
      <c r="JS275" s="27"/>
      <c r="JT275" s="27"/>
      <c r="JU275" s="27"/>
      <c r="JV275" s="27"/>
      <c r="JW275" s="27"/>
      <c r="JX275" s="27"/>
      <c r="JY275" s="27"/>
      <c r="JZ275" s="27"/>
      <c r="KA275" s="27"/>
      <c r="KB275" s="27"/>
      <c r="KC275" s="27"/>
      <c r="KD275" s="27"/>
      <c r="KE275" s="27"/>
      <c r="KF275" s="27"/>
      <c r="KG275" s="27"/>
      <c r="KH275" s="27"/>
      <c r="KI275" s="27"/>
      <c r="KJ275" s="27"/>
      <c r="KK275" s="27"/>
      <c r="KL275" s="27"/>
      <c r="KM275" s="27"/>
      <c r="KN275" s="27"/>
      <c r="KO275" s="27"/>
      <c r="KP275" s="27"/>
      <c r="KQ275" s="27"/>
      <c r="KR275" s="27"/>
      <c r="KS275" s="27"/>
      <c r="KT275" s="27"/>
      <c r="KU275" s="27"/>
      <c r="KV275" s="27"/>
      <c r="KW275" s="27"/>
      <c r="KX275" s="27"/>
      <c r="KY275" s="27"/>
      <c r="KZ275" s="27"/>
      <c r="LA275" s="27"/>
      <c r="LB275" s="27"/>
      <c r="LC275" s="27"/>
      <c r="LD275" s="27"/>
      <c r="LE275" s="27"/>
      <c r="LF275" s="27"/>
      <c r="LG275" s="27"/>
      <c r="LH275" s="27"/>
      <c r="LI275" s="27"/>
      <c r="LJ275" s="27"/>
      <c r="LK275" s="27"/>
      <c r="LL275" s="27"/>
      <c r="LM275" s="27"/>
      <c r="LN275" s="27"/>
      <c r="LO275" s="27"/>
      <c r="LP275" s="27"/>
      <c r="LQ275" s="27"/>
      <c r="LR275" s="27"/>
      <c r="LS275" s="27"/>
      <c r="LT275" s="27"/>
      <c r="LU275" s="27"/>
      <c r="LV275" s="27"/>
      <c r="LW275" s="27"/>
      <c r="LX275" s="27"/>
      <c r="LY275" s="27"/>
      <c r="LZ275" s="27"/>
      <c r="MA275" s="27"/>
      <c r="MB275" s="27"/>
      <c r="MC275" s="27"/>
      <c r="MD275" s="27"/>
      <c r="ME275" s="27"/>
      <c r="MF275" s="27"/>
      <c r="MG275" s="27"/>
      <c r="MH275" s="27"/>
      <c r="MI275" s="27"/>
      <c r="MJ275" s="27"/>
      <c r="MK275" s="27"/>
      <c r="ML275" s="27"/>
      <c r="MM275" s="27"/>
      <c r="MN275" s="27"/>
      <c r="MO275" s="27"/>
      <c r="MP275" s="27"/>
      <c r="MQ275" s="27"/>
      <c r="MR275" s="27"/>
      <c r="MS275" s="27"/>
      <c r="MT275" s="27"/>
      <c r="MU275" s="27"/>
      <c r="MV275" s="27"/>
      <c r="MW275" s="27"/>
      <c r="MX275" s="27"/>
      <c r="MY275" s="27"/>
      <c r="MZ275" s="27"/>
      <c r="NA275" s="27"/>
      <c r="NB275" s="27"/>
      <c r="NC275" s="27"/>
      <c r="ND275" s="27"/>
      <c r="NE275" s="27"/>
      <c r="NF275" s="27"/>
      <c r="NG275" s="27"/>
      <c r="NH275" s="27"/>
      <c r="NI275" s="27"/>
      <c r="NJ275" s="27"/>
      <c r="NK275" s="27"/>
      <c r="NL275" s="27"/>
      <c r="NM275" s="27"/>
      <c r="NN275" s="27"/>
      <c r="NO275" s="27"/>
      <c r="NP275" s="27"/>
      <c r="NQ275" s="27"/>
      <c r="NR275" s="27"/>
      <c r="NS275" s="27"/>
      <c r="NT275" s="27"/>
      <c r="NU275" s="27"/>
      <c r="NV275" s="27"/>
      <c r="NW275" s="27"/>
      <c r="NX275" s="27"/>
      <c r="NY275" s="27"/>
      <c r="NZ275" s="27"/>
      <c r="OA275" s="27"/>
      <c r="OB275" s="27"/>
      <c r="OC275" s="27"/>
      <c r="OD275" s="27"/>
      <c r="OE275" s="27"/>
      <c r="OF275" s="27"/>
      <c r="OG275" s="27"/>
      <c r="OH275" s="27"/>
      <c r="OI275" s="27"/>
      <c r="OJ275" s="27"/>
      <c r="OK275" s="27"/>
      <c r="OL275" s="27"/>
      <c r="OM275" s="27"/>
      <c r="ON275" s="27"/>
      <c r="OO275" s="27"/>
      <c r="OP275" s="27"/>
      <c r="OQ275" s="27"/>
      <c r="OR275" s="27"/>
      <c r="OS275" s="27"/>
      <c r="OT275" s="27"/>
      <c r="OU275" s="27"/>
      <c r="OV275" s="27"/>
      <c r="OW275" s="27"/>
      <c r="OX275" s="27"/>
      <c r="OY275" s="27"/>
      <c r="OZ275" s="27"/>
      <c r="PA275" s="27"/>
      <c r="PB275" s="27"/>
      <c r="PC275" s="27"/>
      <c r="PD275" s="27"/>
      <c r="PE275" s="27"/>
      <c r="PF275" s="27"/>
      <c r="PG275" s="27"/>
      <c r="PH275" s="27"/>
      <c r="PI275" s="27"/>
      <c r="PJ275" s="27"/>
      <c r="PK275" s="27"/>
      <c r="PL275" s="27"/>
      <c r="PM275" s="27"/>
      <c r="PN275" s="27"/>
      <c r="PO275" s="27"/>
      <c r="PP275" s="27"/>
      <c r="PQ275" s="27"/>
      <c r="PR275" s="27"/>
      <c r="PS275" s="27"/>
      <c r="PT275" s="27"/>
      <c r="PU275" s="27"/>
      <c r="PV275" s="27"/>
      <c r="PW275" s="27"/>
      <c r="PX275" s="27"/>
      <c r="PY275" s="27"/>
      <c r="PZ275" s="27"/>
      <c r="QA275" s="27"/>
      <c r="QB275" s="27"/>
      <c r="QC275" s="27"/>
      <c r="QD275" s="27"/>
      <c r="QE275" s="27"/>
      <c r="QF275" s="27"/>
      <c r="QG275" s="27"/>
      <c r="QH275" s="27"/>
      <c r="QI275" s="27"/>
      <c r="QJ275" s="27"/>
      <c r="QK275" s="27"/>
      <c r="QL275" s="27"/>
      <c r="QM275" s="27"/>
      <c r="QN275" s="27"/>
      <c r="QO275" s="27"/>
      <c r="QP275" s="27"/>
      <c r="QQ275" s="27"/>
      <c r="QR275" s="27"/>
      <c r="QS275" s="27"/>
      <c r="QT275" s="27"/>
      <c r="QU275" s="27"/>
      <c r="QV275" s="27"/>
      <c r="QW275" s="27"/>
      <c r="QX275" s="27"/>
      <c r="QY275" s="27"/>
      <c r="QZ275" s="27"/>
      <c r="RA275" s="27"/>
      <c r="RB275" s="27"/>
      <c r="RC275" s="27"/>
      <c r="RD275" s="27"/>
      <c r="RE275" s="27"/>
      <c r="RF275" s="27"/>
      <c r="RG275" s="27"/>
      <c r="RH275" s="27"/>
      <c r="RI275" s="27"/>
      <c r="RJ275" s="27"/>
      <c r="RK275" s="27"/>
      <c r="RL275" s="27"/>
      <c r="RM275" s="27"/>
      <c r="RN275" s="27"/>
      <c r="RO275" s="27"/>
      <c r="RP275" s="27"/>
      <c r="RQ275" s="27"/>
      <c r="RR275" s="27"/>
      <c r="RS275" s="27"/>
      <c r="RT275" s="27"/>
      <c r="RU275" s="27"/>
      <c r="RV275" s="27"/>
      <c r="RW275" s="27"/>
      <c r="RX275" s="27"/>
      <c r="RY275" s="27"/>
      <c r="RZ275" s="27"/>
      <c r="SA275" s="27"/>
      <c r="SB275" s="27"/>
      <c r="SC275" s="27"/>
      <c r="SD275" s="27"/>
      <c r="SE275" s="27"/>
      <c r="SF275" s="27"/>
      <c r="SG275" s="27"/>
      <c r="SH275" s="27"/>
      <c r="SI275" s="27"/>
      <c r="SJ275" s="27"/>
      <c r="SK275" s="27"/>
      <c r="SL275" s="27"/>
      <c r="SM275" s="27"/>
      <c r="SN275" s="27"/>
    </row>
    <row r="276" spans="1:508" s="22" customFormat="1" ht="31.5" hidden="1" customHeight="1" x14ac:dyDescent="0.25">
      <c r="A276" s="54" t="s">
        <v>566</v>
      </c>
      <c r="B276" s="54">
        <v>7368</v>
      </c>
      <c r="C276" s="53" t="s">
        <v>81</v>
      </c>
      <c r="D276" s="79" t="s">
        <v>567</v>
      </c>
      <c r="E276" s="203"/>
      <c r="F276" s="84"/>
      <c r="G276" s="84"/>
      <c r="H276" s="204"/>
      <c r="I276" s="204"/>
      <c r="J276" s="204"/>
      <c r="K276" s="196" t="e">
        <f t="shared" si="98"/>
        <v>#DIV/0!</v>
      </c>
      <c r="L276" s="203">
        <f t="shared" si="96"/>
        <v>0</v>
      </c>
      <c r="M276" s="83"/>
      <c r="N276" s="83"/>
      <c r="O276" s="83"/>
      <c r="P276" s="83"/>
      <c r="Q276" s="83"/>
      <c r="R276" s="216">
        <f t="shared" si="97"/>
        <v>0</v>
      </c>
      <c r="S276" s="216"/>
      <c r="T276" s="218"/>
      <c r="U276" s="218"/>
      <c r="V276" s="218"/>
      <c r="W276" s="218"/>
      <c r="X276" s="168" t="e">
        <f t="shared" si="99"/>
        <v>#DIV/0!</v>
      </c>
      <c r="Y276" s="216">
        <f t="shared" si="100"/>
        <v>0</v>
      </c>
      <c r="Z276" s="231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  <c r="IH276" s="27"/>
      <c r="II276" s="27"/>
      <c r="IJ276" s="27"/>
      <c r="IK276" s="27"/>
      <c r="IL276" s="27"/>
      <c r="IM276" s="27"/>
      <c r="IN276" s="27"/>
      <c r="IO276" s="27"/>
      <c r="IP276" s="27"/>
      <c r="IQ276" s="27"/>
      <c r="IR276" s="27"/>
      <c r="IS276" s="27"/>
      <c r="IT276" s="27"/>
      <c r="IU276" s="27"/>
      <c r="IV276" s="27"/>
      <c r="IW276" s="27"/>
      <c r="IX276" s="27"/>
      <c r="IY276" s="27"/>
      <c r="IZ276" s="27"/>
      <c r="JA276" s="27"/>
      <c r="JB276" s="27"/>
      <c r="JC276" s="27"/>
      <c r="JD276" s="27"/>
      <c r="JE276" s="27"/>
      <c r="JF276" s="27"/>
      <c r="JG276" s="27"/>
      <c r="JH276" s="27"/>
      <c r="JI276" s="27"/>
      <c r="JJ276" s="27"/>
      <c r="JK276" s="27"/>
      <c r="JL276" s="27"/>
      <c r="JM276" s="27"/>
      <c r="JN276" s="27"/>
      <c r="JO276" s="27"/>
      <c r="JP276" s="27"/>
      <c r="JQ276" s="27"/>
      <c r="JR276" s="27"/>
      <c r="JS276" s="27"/>
      <c r="JT276" s="27"/>
      <c r="JU276" s="27"/>
      <c r="JV276" s="27"/>
      <c r="JW276" s="27"/>
      <c r="JX276" s="27"/>
      <c r="JY276" s="27"/>
      <c r="JZ276" s="27"/>
      <c r="KA276" s="27"/>
      <c r="KB276" s="27"/>
      <c r="KC276" s="27"/>
      <c r="KD276" s="27"/>
      <c r="KE276" s="27"/>
      <c r="KF276" s="27"/>
      <c r="KG276" s="27"/>
      <c r="KH276" s="27"/>
      <c r="KI276" s="27"/>
      <c r="KJ276" s="27"/>
      <c r="KK276" s="27"/>
      <c r="KL276" s="27"/>
      <c r="KM276" s="27"/>
      <c r="KN276" s="27"/>
      <c r="KO276" s="27"/>
      <c r="KP276" s="27"/>
      <c r="KQ276" s="27"/>
      <c r="KR276" s="27"/>
      <c r="KS276" s="27"/>
      <c r="KT276" s="27"/>
      <c r="KU276" s="27"/>
      <c r="KV276" s="27"/>
      <c r="KW276" s="27"/>
      <c r="KX276" s="27"/>
      <c r="KY276" s="27"/>
      <c r="KZ276" s="27"/>
      <c r="LA276" s="27"/>
      <c r="LB276" s="27"/>
      <c r="LC276" s="27"/>
      <c r="LD276" s="27"/>
      <c r="LE276" s="27"/>
      <c r="LF276" s="27"/>
      <c r="LG276" s="27"/>
      <c r="LH276" s="27"/>
      <c r="LI276" s="27"/>
      <c r="LJ276" s="27"/>
      <c r="LK276" s="27"/>
      <c r="LL276" s="27"/>
      <c r="LM276" s="27"/>
      <c r="LN276" s="27"/>
      <c r="LO276" s="27"/>
      <c r="LP276" s="27"/>
      <c r="LQ276" s="27"/>
      <c r="LR276" s="27"/>
      <c r="LS276" s="27"/>
      <c r="LT276" s="27"/>
      <c r="LU276" s="27"/>
      <c r="LV276" s="27"/>
      <c r="LW276" s="27"/>
      <c r="LX276" s="27"/>
      <c r="LY276" s="27"/>
      <c r="LZ276" s="27"/>
      <c r="MA276" s="27"/>
      <c r="MB276" s="27"/>
      <c r="MC276" s="27"/>
      <c r="MD276" s="27"/>
      <c r="ME276" s="27"/>
      <c r="MF276" s="27"/>
      <c r="MG276" s="27"/>
      <c r="MH276" s="27"/>
      <c r="MI276" s="27"/>
      <c r="MJ276" s="27"/>
      <c r="MK276" s="27"/>
      <c r="ML276" s="27"/>
      <c r="MM276" s="27"/>
      <c r="MN276" s="27"/>
      <c r="MO276" s="27"/>
      <c r="MP276" s="27"/>
      <c r="MQ276" s="27"/>
      <c r="MR276" s="27"/>
      <c r="MS276" s="27"/>
      <c r="MT276" s="27"/>
      <c r="MU276" s="27"/>
      <c r="MV276" s="27"/>
      <c r="MW276" s="27"/>
      <c r="MX276" s="27"/>
      <c r="MY276" s="27"/>
      <c r="MZ276" s="27"/>
      <c r="NA276" s="27"/>
      <c r="NB276" s="27"/>
      <c r="NC276" s="27"/>
      <c r="ND276" s="27"/>
      <c r="NE276" s="27"/>
      <c r="NF276" s="27"/>
      <c r="NG276" s="27"/>
      <c r="NH276" s="27"/>
      <c r="NI276" s="27"/>
      <c r="NJ276" s="27"/>
      <c r="NK276" s="27"/>
      <c r="NL276" s="27"/>
      <c r="NM276" s="27"/>
      <c r="NN276" s="27"/>
      <c r="NO276" s="27"/>
      <c r="NP276" s="27"/>
      <c r="NQ276" s="27"/>
      <c r="NR276" s="27"/>
      <c r="NS276" s="27"/>
      <c r="NT276" s="27"/>
      <c r="NU276" s="27"/>
      <c r="NV276" s="27"/>
      <c r="NW276" s="27"/>
      <c r="NX276" s="27"/>
      <c r="NY276" s="27"/>
      <c r="NZ276" s="27"/>
      <c r="OA276" s="27"/>
      <c r="OB276" s="27"/>
      <c r="OC276" s="27"/>
      <c r="OD276" s="27"/>
      <c r="OE276" s="27"/>
      <c r="OF276" s="27"/>
      <c r="OG276" s="27"/>
      <c r="OH276" s="27"/>
      <c r="OI276" s="27"/>
      <c r="OJ276" s="27"/>
      <c r="OK276" s="27"/>
      <c r="OL276" s="27"/>
      <c r="OM276" s="27"/>
      <c r="ON276" s="27"/>
      <c r="OO276" s="27"/>
      <c r="OP276" s="27"/>
      <c r="OQ276" s="27"/>
      <c r="OR276" s="27"/>
      <c r="OS276" s="27"/>
      <c r="OT276" s="27"/>
      <c r="OU276" s="27"/>
      <c r="OV276" s="27"/>
      <c r="OW276" s="27"/>
      <c r="OX276" s="27"/>
      <c r="OY276" s="27"/>
      <c r="OZ276" s="27"/>
      <c r="PA276" s="27"/>
      <c r="PB276" s="27"/>
      <c r="PC276" s="27"/>
      <c r="PD276" s="27"/>
      <c r="PE276" s="27"/>
      <c r="PF276" s="27"/>
      <c r="PG276" s="27"/>
      <c r="PH276" s="27"/>
      <c r="PI276" s="27"/>
      <c r="PJ276" s="27"/>
      <c r="PK276" s="27"/>
      <c r="PL276" s="27"/>
      <c r="PM276" s="27"/>
      <c r="PN276" s="27"/>
      <c r="PO276" s="27"/>
      <c r="PP276" s="27"/>
      <c r="PQ276" s="27"/>
      <c r="PR276" s="27"/>
      <c r="PS276" s="27"/>
      <c r="PT276" s="27"/>
      <c r="PU276" s="27"/>
      <c r="PV276" s="27"/>
      <c r="PW276" s="27"/>
      <c r="PX276" s="27"/>
      <c r="PY276" s="27"/>
      <c r="PZ276" s="27"/>
      <c r="QA276" s="27"/>
      <c r="QB276" s="27"/>
      <c r="QC276" s="27"/>
      <c r="QD276" s="27"/>
      <c r="QE276" s="27"/>
      <c r="QF276" s="27"/>
      <c r="QG276" s="27"/>
      <c r="QH276" s="27"/>
      <c r="QI276" s="27"/>
      <c r="QJ276" s="27"/>
      <c r="QK276" s="27"/>
      <c r="QL276" s="27"/>
      <c r="QM276" s="27"/>
      <c r="QN276" s="27"/>
      <c r="QO276" s="27"/>
      <c r="QP276" s="27"/>
      <c r="QQ276" s="27"/>
      <c r="QR276" s="27"/>
      <c r="QS276" s="27"/>
      <c r="QT276" s="27"/>
      <c r="QU276" s="27"/>
      <c r="QV276" s="27"/>
      <c r="QW276" s="27"/>
      <c r="QX276" s="27"/>
      <c r="QY276" s="27"/>
      <c r="QZ276" s="27"/>
      <c r="RA276" s="27"/>
      <c r="RB276" s="27"/>
      <c r="RC276" s="27"/>
      <c r="RD276" s="27"/>
      <c r="RE276" s="27"/>
      <c r="RF276" s="27"/>
      <c r="RG276" s="27"/>
      <c r="RH276" s="27"/>
      <c r="RI276" s="27"/>
      <c r="RJ276" s="27"/>
      <c r="RK276" s="27"/>
      <c r="RL276" s="27"/>
      <c r="RM276" s="27"/>
      <c r="RN276" s="27"/>
      <c r="RO276" s="27"/>
      <c r="RP276" s="27"/>
      <c r="RQ276" s="27"/>
      <c r="RR276" s="27"/>
      <c r="RS276" s="27"/>
      <c r="RT276" s="27"/>
      <c r="RU276" s="27"/>
      <c r="RV276" s="27"/>
      <c r="RW276" s="27"/>
      <c r="RX276" s="27"/>
      <c r="RY276" s="27"/>
      <c r="RZ276" s="27"/>
      <c r="SA276" s="27"/>
      <c r="SB276" s="27"/>
      <c r="SC276" s="27"/>
      <c r="SD276" s="27"/>
      <c r="SE276" s="27"/>
      <c r="SF276" s="27"/>
      <c r="SG276" s="27"/>
      <c r="SH276" s="27"/>
      <c r="SI276" s="27"/>
      <c r="SJ276" s="27"/>
      <c r="SK276" s="27"/>
      <c r="SL276" s="27"/>
      <c r="SM276" s="27"/>
      <c r="SN276" s="27"/>
    </row>
    <row r="277" spans="1:508" s="22" customFormat="1" ht="15.75" hidden="1" customHeight="1" x14ac:dyDescent="0.25">
      <c r="A277" s="69"/>
      <c r="B277" s="69"/>
      <c r="C277" s="69"/>
      <c r="D277" s="75" t="s">
        <v>390</v>
      </c>
      <c r="E277" s="204"/>
      <c r="F277" s="84"/>
      <c r="G277" s="84"/>
      <c r="H277" s="204"/>
      <c r="I277" s="204"/>
      <c r="J277" s="204"/>
      <c r="K277" s="196" t="e">
        <f t="shared" si="98"/>
        <v>#DIV/0!</v>
      </c>
      <c r="L277" s="204">
        <f t="shared" si="96"/>
        <v>0</v>
      </c>
      <c r="M277" s="84"/>
      <c r="N277" s="84"/>
      <c r="O277" s="84"/>
      <c r="P277" s="84"/>
      <c r="Q277" s="84"/>
      <c r="R277" s="216">
        <f t="shared" si="97"/>
        <v>0</v>
      </c>
      <c r="S277" s="218"/>
      <c r="T277" s="218"/>
      <c r="U277" s="218"/>
      <c r="V277" s="218"/>
      <c r="W277" s="218"/>
      <c r="X277" s="168" t="e">
        <f t="shared" si="99"/>
        <v>#DIV/0!</v>
      </c>
      <c r="Y277" s="216">
        <f t="shared" si="100"/>
        <v>0</v>
      </c>
      <c r="Z277" s="231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  <c r="HW277" s="27"/>
      <c r="HX277" s="27"/>
      <c r="HY277" s="27"/>
      <c r="HZ277" s="27"/>
      <c r="IA277" s="27"/>
      <c r="IB277" s="27"/>
      <c r="IC277" s="27"/>
      <c r="ID277" s="27"/>
      <c r="IE277" s="27"/>
      <c r="IF277" s="27"/>
      <c r="IG277" s="27"/>
      <c r="IH277" s="27"/>
      <c r="II277" s="27"/>
      <c r="IJ277" s="27"/>
      <c r="IK277" s="27"/>
      <c r="IL277" s="27"/>
      <c r="IM277" s="27"/>
      <c r="IN277" s="27"/>
      <c r="IO277" s="27"/>
      <c r="IP277" s="27"/>
      <c r="IQ277" s="27"/>
      <c r="IR277" s="27"/>
      <c r="IS277" s="27"/>
      <c r="IT277" s="27"/>
      <c r="IU277" s="27"/>
      <c r="IV277" s="27"/>
      <c r="IW277" s="27"/>
      <c r="IX277" s="27"/>
      <c r="IY277" s="27"/>
      <c r="IZ277" s="27"/>
      <c r="JA277" s="27"/>
      <c r="JB277" s="27"/>
      <c r="JC277" s="27"/>
      <c r="JD277" s="27"/>
      <c r="JE277" s="27"/>
      <c r="JF277" s="27"/>
      <c r="JG277" s="27"/>
      <c r="JH277" s="27"/>
      <c r="JI277" s="27"/>
      <c r="JJ277" s="27"/>
      <c r="JK277" s="27"/>
      <c r="JL277" s="27"/>
      <c r="JM277" s="27"/>
      <c r="JN277" s="27"/>
      <c r="JO277" s="27"/>
      <c r="JP277" s="27"/>
      <c r="JQ277" s="27"/>
      <c r="JR277" s="27"/>
      <c r="JS277" s="27"/>
      <c r="JT277" s="27"/>
      <c r="JU277" s="27"/>
      <c r="JV277" s="27"/>
      <c r="JW277" s="27"/>
      <c r="JX277" s="27"/>
      <c r="JY277" s="27"/>
      <c r="JZ277" s="27"/>
      <c r="KA277" s="27"/>
      <c r="KB277" s="27"/>
      <c r="KC277" s="27"/>
      <c r="KD277" s="27"/>
      <c r="KE277" s="27"/>
      <c r="KF277" s="27"/>
      <c r="KG277" s="27"/>
      <c r="KH277" s="27"/>
      <c r="KI277" s="27"/>
      <c r="KJ277" s="27"/>
      <c r="KK277" s="27"/>
      <c r="KL277" s="27"/>
      <c r="KM277" s="27"/>
      <c r="KN277" s="27"/>
      <c r="KO277" s="27"/>
      <c r="KP277" s="27"/>
      <c r="KQ277" s="27"/>
      <c r="KR277" s="27"/>
      <c r="KS277" s="27"/>
      <c r="KT277" s="27"/>
      <c r="KU277" s="27"/>
      <c r="KV277" s="27"/>
      <c r="KW277" s="27"/>
      <c r="KX277" s="27"/>
      <c r="KY277" s="27"/>
      <c r="KZ277" s="27"/>
      <c r="LA277" s="27"/>
      <c r="LB277" s="27"/>
      <c r="LC277" s="27"/>
      <c r="LD277" s="27"/>
      <c r="LE277" s="27"/>
      <c r="LF277" s="27"/>
      <c r="LG277" s="27"/>
      <c r="LH277" s="27"/>
      <c r="LI277" s="27"/>
      <c r="LJ277" s="27"/>
      <c r="LK277" s="27"/>
      <c r="LL277" s="27"/>
      <c r="LM277" s="27"/>
      <c r="LN277" s="27"/>
      <c r="LO277" s="27"/>
      <c r="LP277" s="27"/>
      <c r="LQ277" s="27"/>
      <c r="LR277" s="27"/>
      <c r="LS277" s="27"/>
      <c r="LT277" s="27"/>
      <c r="LU277" s="27"/>
      <c r="LV277" s="27"/>
      <c r="LW277" s="27"/>
      <c r="LX277" s="27"/>
      <c r="LY277" s="27"/>
      <c r="LZ277" s="27"/>
      <c r="MA277" s="27"/>
      <c r="MB277" s="27"/>
      <c r="MC277" s="27"/>
      <c r="MD277" s="27"/>
      <c r="ME277" s="27"/>
      <c r="MF277" s="27"/>
      <c r="MG277" s="27"/>
      <c r="MH277" s="27"/>
      <c r="MI277" s="27"/>
      <c r="MJ277" s="27"/>
      <c r="MK277" s="27"/>
      <c r="ML277" s="27"/>
      <c r="MM277" s="27"/>
      <c r="MN277" s="27"/>
      <c r="MO277" s="27"/>
      <c r="MP277" s="27"/>
      <c r="MQ277" s="27"/>
      <c r="MR277" s="27"/>
      <c r="MS277" s="27"/>
      <c r="MT277" s="27"/>
      <c r="MU277" s="27"/>
      <c r="MV277" s="27"/>
      <c r="MW277" s="27"/>
      <c r="MX277" s="27"/>
      <c r="MY277" s="27"/>
      <c r="MZ277" s="27"/>
      <c r="NA277" s="27"/>
      <c r="NB277" s="27"/>
      <c r="NC277" s="27"/>
      <c r="ND277" s="27"/>
      <c r="NE277" s="27"/>
      <c r="NF277" s="27"/>
      <c r="NG277" s="27"/>
      <c r="NH277" s="27"/>
      <c r="NI277" s="27"/>
      <c r="NJ277" s="27"/>
      <c r="NK277" s="27"/>
      <c r="NL277" s="27"/>
      <c r="NM277" s="27"/>
      <c r="NN277" s="27"/>
      <c r="NO277" s="27"/>
      <c r="NP277" s="27"/>
      <c r="NQ277" s="27"/>
      <c r="NR277" s="27"/>
      <c r="NS277" s="27"/>
      <c r="NT277" s="27"/>
      <c r="NU277" s="27"/>
      <c r="NV277" s="27"/>
      <c r="NW277" s="27"/>
      <c r="NX277" s="27"/>
      <c r="NY277" s="27"/>
      <c r="NZ277" s="27"/>
      <c r="OA277" s="27"/>
      <c r="OB277" s="27"/>
      <c r="OC277" s="27"/>
      <c r="OD277" s="27"/>
      <c r="OE277" s="27"/>
      <c r="OF277" s="27"/>
      <c r="OG277" s="27"/>
      <c r="OH277" s="27"/>
      <c r="OI277" s="27"/>
      <c r="OJ277" s="27"/>
      <c r="OK277" s="27"/>
      <c r="OL277" s="27"/>
      <c r="OM277" s="27"/>
      <c r="ON277" s="27"/>
      <c r="OO277" s="27"/>
      <c r="OP277" s="27"/>
      <c r="OQ277" s="27"/>
      <c r="OR277" s="27"/>
      <c r="OS277" s="27"/>
      <c r="OT277" s="27"/>
      <c r="OU277" s="27"/>
      <c r="OV277" s="27"/>
      <c r="OW277" s="27"/>
      <c r="OX277" s="27"/>
      <c r="OY277" s="27"/>
      <c r="OZ277" s="27"/>
      <c r="PA277" s="27"/>
      <c r="PB277" s="27"/>
      <c r="PC277" s="27"/>
      <c r="PD277" s="27"/>
      <c r="PE277" s="27"/>
      <c r="PF277" s="27"/>
      <c r="PG277" s="27"/>
      <c r="PH277" s="27"/>
      <c r="PI277" s="27"/>
      <c r="PJ277" s="27"/>
      <c r="PK277" s="27"/>
      <c r="PL277" s="27"/>
      <c r="PM277" s="27"/>
      <c r="PN277" s="27"/>
      <c r="PO277" s="27"/>
      <c r="PP277" s="27"/>
      <c r="PQ277" s="27"/>
      <c r="PR277" s="27"/>
      <c r="PS277" s="27"/>
      <c r="PT277" s="27"/>
      <c r="PU277" s="27"/>
      <c r="PV277" s="27"/>
      <c r="PW277" s="27"/>
      <c r="PX277" s="27"/>
      <c r="PY277" s="27"/>
      <c r="PZ277" s="27"/>
      <c r="QA277" s="27"/>
      <c r="QB277" s="27"/>
      <c r="QC277" s="27"/>
      <c r="QD277" s="27"/>
      <c r="QE277" s="27"/>
      <c r="QF277" s="27"/>
      <c r="QG277" s="27"/>
      <c r="QH277" s="27"/>
      <c r="QI277" s="27"/>
      <c r="QJ277" s="27"/>
      <c r="QK277" s="27"/>
      <c r="QL277" s="27"/>
      <c r="QM277" s="27"/>
      <c r="QN277" s="27"/>
      <c r="QO277" s="27"/>
      <c r="QP277" s="27"/>
      <c r="QQ277" s="27"/>
      <c r="QR277" s="27"/>
      <c r="QS277" s="27"/>
      <c r="QT277" s="27"/>
      <c r="QU277" s="27"/>
      <c r="QV277" s="27"/>
      <c r="QW277" s="27"/>
      <c r="QX277" s="27"/>
      <c r="QY277" s="27"/>
      <c r="QZ277" s="27"/>
      <c r="RA277" s="27"/>
      <c r="RB277" s="27"/>
      <c r="RC277" s="27"/>
      <c r="RD277" s="27"/>
      <c r="RE277" s="27"/>
      <c r="RF277" s="27"/>
      <c r="RG277" s="27"/>
      <c r="RH277" s="27"/>
      <c r="RI277" s="27"/>
      <c r="RJ277" s="27"/>
      <c r="RK277" s="27"/>
      <c r="RL277" s="27"/>
      <c r="RM277" s="27"/>
      <c r="RN277" s="27"/>
      <c r="RO277" s="27"/>
      <c r="RP277" s="27"/>
      <c r="RQ277" s="27"/>
      <c r="RR277" s="27"/>
      <c r="RS277" s="27"/>
      <c r="RT277" s="27"/>
      <c r="RU277" s="27"/>
      <c r="RV277" s="27"/>
      <c r="RW277" s="27"/>
      <c r="RX277" s="27"/>
      <c r="RY277" s="27"/>
      <c r="RZ277" s="27"/>
      <c r="SA277" s="27"/>
      <c r="SB277" s="27"/>
      <c r="SC277" s="27"/>
      <c r="SD277" s="27"/>
      <c r="SE277" s="27"/>
      <c r="SF277" s="27"/>
      <c r="SG277" s="27"/>
      <c r="SH277" s="27"/>
      <c r="SI277" s="27"/>
      <c r="SJ277" s="27"/>
      <c r="SK277" s="27"/>
      <c r="SL277" s="27"/>
      <c r="SM277" s="27"/>
      <c r="SN277" s="27"/>
    </row>
    <row r="278" spans="1:508" s="20" customFormat="1" ht="47.25" hidden="1" customHeight="1" x14ac:dyDescent="0.25">
      <c r="A278" s="54" t="s">
        <v>372</v>
      </c>
      <c r="B278" s="54">
        <v>7462</v>
      </c>
      <c r="C278" s="54" t="s">
        <v>397</v>
      </c>
      <c r="D278" s="11" t="s">
        <v>396</v>
      </c>
      <c r="E278" s="203"/>
      <c r="F278" s="83"/>
      <c r="G278" s="83"/>
      <c r="H278" s="203"/>
      <c r="I278" s="203"/>
      <c r="J278" s="203"/>
      <c r="K278" s="196" t="e">
        <f t="shared" si="98"/>
        <v>#DIV/0!</v>
      </c>
      <c r="L278" s="203">
        <f t="shared" si="96"/>
        <v>0</v>
      </c>
      <c r="M278" s="83"/>
      <c r="N278" s="83"/>
      <c r="O278" s="83"/>
      <c r="P278" s="83"/>
      <c r="Q278" s="83"/>
      <c r="R278" s="216">
        <f t="shared" si="97"/>
        <v>0</v>
      </c>
      <c r="S278" s="216"/>
      <c r="T278" s="216"/>
      <c r="U278" s="216"/>
      <c r="V278" s="216"/>
      <c r="W278" s="216"/>
      <c r="X278" s="168" t="e">
        <f t="shared" si="99"/>
        <v>#DIV/0!</v>
      </c>
      <c r="Y278" s="216">
        <f t="shared" si="100"/>
        <v>0</v>
      </c>
      <c r="Z278" s="23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  <c r="IT278" s="21"/>
      <c r="IU278" s="21"/>
      <c r="IV278" s="21"/>
      <c r="IW278" s="21"/>
      <c r="IX278" s="21"/>
      <c r="IY278" s="21"/>
      <c r="IZ278" s="21"/>
      <c r="JA278" s="21"/>
      <c r="JB278" s="21"/>
      <c r="JC278" s="21"/>
      <c r="JD278" s="21"/>
      <c r="JE278" s="21"/>
      <c r="JF278" s="21"/>
      <c r="JG278" s="21"/>
      <c r="JH278" s="21"/>
      <c r="JI278" s="21"/>
      <c r="JJ278" s="21"/>
      <c r="JK278" s="21"/>
      <c r="JL278" s="21"/>
      <c r="JM278" s="21"/>
      <c r="JN278" s="21"/>
      <c r="JO278" s="21"/>
      <c r="JP278" s="21"/>
      <c r="JQ278" s="21"/>
      <c r="JR278" s="21"/>
      <c r="JS278" s="21"/>
      <c r="JT278" s="21"/>
      <c r="JU278" s="21"/>
      <c r="JV278" s="21"/>
      <c r="JW278" s="21"/>
      <c r="JX278" s="21"/>
      <c r="JY278" s="21"/>
      <c r="JZ278" s="21"/>
      <c r="KA278" s="21"/>
      <c r="KB278" s="21"/>
      <c r="KC278" s="21"/>
      <c r="KD278" s="21"/>
      <c r="KE278" s="21"/>
      <c r="KF278" s="21"/>
      <c r="KG278" s="21"/>
      <c r="KH278" s="21"/>
      <c r="KI278" s="21"/>
      <c r="KJ278" s="21"/>
      <c r="KK278" s="21"/>
      <c r="KL278" s="21"/>
      <c r="KM278" s="21"/>
      <c r="KN278" s="21"/>
      <c r="KO278" s="21"/>
      <c r="KP278" s="21"/>
      <c r="KQ278" s="21"/>
      <c r="KR278" s="21"/>
      <c r="KS278" s="21"/>
      <c r="KT278" s="21"/>
      <c r="KU278" s="21"/>
      <c r="KV278" s="21"/>
      <c r="KW278" s="21"/>
      <c r="KX278" s="21"/>
      <c r="KY278" s="21"/>
      <c r="KZ278" s="21"/>
      <c r="LA278" s="21"/>
      <c r="LB278" s="21"/>
      <c r="LC278" s="21"/>
      <c r="LD278" s="21"/>
      <c r="LE278" s="21"/>
      <c r="LF278" s="21"/>
      <c r="LG278" s="21"/>
      <c r="LH278" s="21"/>
      <c r="LI278" s="21"/>
      <c r="LJ278" s="21"/>
      <c r="LK278" s="21"/>
      <c r="LL278" s="21"/>
      <c r="LM278" s="21"/>
      <c r="LN278" s="21"/>
      <c r="LO278" s="21"/>
      <c r="LP278" s="21"/>
      <c r="LQ278" s="21"/>
      <c r="LR278" s="21"/>
      <c r="LS278" s="21"/>
      <c r="LT278" s="21"/>
      <c r="LU278" s="21"/>
      <c r="LV278" s="21"/>
      <c r="LW278" s="21"/>
      <c r="LX278" s="21"/>
      <c r="LY278" s="21"/>
      <c r="LZ278" s="21"/>
      <c r="MA278" s="21"/>
      <c r="MB278" s="21"/>
      <c r="MC278" s="21"/>
      <c r="MD278" s="21"/>
      <c r="ME278" s="21"/>
      <c r="MF278" s="21"/>
      <c r="MG278" s="21"/>
      <c r="MH278" s="21"/>
      <c r="MI278" s="21"/>
      <c r="MJ278" s="21"/>
      <c r="MK278" s="21"/>
      <c r="ML278" s="21"/>
      <c r="MM278" s="21"/>
      <c r="MN278" s="21"/>
      <c r="MO278" s="21"/>
      <c r="MP278" s="21"/>
      <c r="MQ278" s="21"/>
      <c r="MR278" s="21"/>
      <c r="MS278" s="21"/>
      <c r="MT278" s="21"/>
      <c r="MU278" s="21"/>
      <c r="MV278" s="21"/>
      <c r="MW278" s="21"/>
      <c r="MX278" s="21"/>
      <c r="MY278" s="21"/>
      <c r="MZ278" s="21"/>
      <c r="NA278" s="21"/>
      <c r="NB278" s="21"/>
      <c r="NC278" s="21"/>
      <c r="ND278" s="21"/>
      <c r="NE278" s="21"/>
      <c r="NF278" s="21"/>
      <c r="NG278" s="21"/>
      <c r="NH278" s="21"/>
      <c r="NI278" s="21"/>
      <c r="NJ278" s="21"/>
      <c r="NK278" s="21"/>
      <c r="NL278" s="21"/>
      <c r="NM278" s="21"/>
      <c r="NN278" s="21"/>
      <c r="NO278" s="21"/>
      <c r="NP278" s="21"/>
      <c r="NQ278" s="21"/>
      <c r="NR278" s="21"/>
      <c r="NS278" s="21"/>
      <c r="NT278" s="21"/>
      <c r="NU278" s="21"/>
      <c r="NV278" s="21"/>
      <c r="NW278" s="21"/>
      <c r="NX278" s="21"/>
      <c r="NY278" s="21"/>
      <c r="NZ278" s="21"/>
      <c r="OA278" s="21"/>
      <c r="OB278" s="21"/>
      <c r="OC278" s="21"/>
      <c r="OD278" s="21"/>
      <c r="OE278" s="21"/>
      <c r="OF278" s="21"/>
      <c r="OG278" s="21"/>
      <c r="OH278" s="21"/>
      <c r="OI278" s="21"/>
      <c r="OJ278" s="21"/>
      <c r="OK278" s="21"/>
      <c r="OL278" s="21"/>
      <c r="OM278" s="21"/>
      <c r="ON278" s="21"/>
      <c r="OO278" s="21"/>
      <c r="OP278" s="21"/>
      <c r="OQ278" s="21"/>
      <c r="OR278" s="21"/>
      <c r="OS278" s="21"/>
      <c r="OT278" s="21"/>
      <c r="OU278" s="21"/>
      <c r="OV278" s="21"/>
      <c r="OW278" s="21"/>
      <c r="OX278" s="21"/>
      <c r="OY278" s="21"/>
      <c r="OZ278" s="21"/>
      <c r="PA278" s="21"/>
      <c r="PB278" s="21"/>
      <c r="PC278" s="21"/>
      <c r="PD278" s="21"/>
      <c r="PE278" s="21"/>
      <c r="PF278" s="21"/>
      <c r="PG278" s="21"/>
      <c r="PH278" s="21"/>
      <c r="PI278" s="21"/>
      <c r="PJ278" s="21"/>
      <c r="PK278" s="21"/>
      <c r="PL278" s="21"/>
      <c r="PM278" s="21"/>
      <c r="PN278" s="21"/>
      <c r="PO278" s="21"/>
      <c r="PP278" s="21"/>
      <c r="PQ278" s="21"/>
      <c r="PR278" s="21"/>
      <c r="PS278" s="21"/>
      <c r="PT278" s="21"/>
      <c r="PU278" s="21"/>
      <c r="PV278" s="21"/>
      <c r="PW278" s="21"/>
      <c r="PX278" s="21"/>
      <c r="PY278" s="21"/>
      <c r="PZ278" s="21"/>
      <c r="QA278" s="21"/>
      <c r="QB278" s="21"/>
      <c r="QC278" s="21"/>
      <c r="QD278" s="21"/>
      <c r="QE278" s="21"/>
      <c r="QF278" s="21"/>
      <c r="QG278" s="21"/>
      <c r="QH278" s="21"/>
      <c r="QI278" s="21"/>
      <c r="QJ278" s="21"/>
      <c r="QK278" s="21"/>
      <c r="QL278" s="21"/>
      <c r="QM278" s="21"/>
      <c r="QN278" s="21"/>
      <c r="QO278" s="21"/>
      <c r="QP278" s="21"/>
      <c r="QQ278" s="21"/>
      <c r="QR278" s="21"/>
      <c r="QS278" s="21"/>
      <c r="QT278" s="21"/>
      <c r="QU278" s="21"/>
      <c r="QV278" s="21"/>
      <c r="QW278" s="21"/>
      <c r="QX278" s="21"/>
      <c r="QY278" s="21"/>
      <c r="QZ278" s="21"/>
      <c r="RA278" s="21"/>
      <c r="RB278" s="21"/>
      <c r="RC278" s="21"/>
      <c r="RD278" s="21"/>
      <c r="RE278" s="21"/>
      <c r="RF278" s="21"/>
      <c r="RG278" s="21"/>
      <c r="RH278" s="21"/>
      <c r="RI278" s="21"/>
      <c r="RJ278" s="21"/>
      <c r="RK278" s="21"/>
      <c r="RL278" s="21"/>
      <c r="RM278" s="21"/>
      <c r="RN278" s="21"/>
      <c r="RO278" s="21"/>
      <c r="RP278" s="21"/>
      <c r="RQ278" s="21"/>
      <c r="RR278" s="21"/>
      <c r="RS278" s="21"/>
      <c r="RT278" s="21"/>
      <c r="RU278" s="21"/>
      <c r="RV278" s="21"/>
      <c r="RW278" s="21"/>
      <c r="RX278" s="21"/>
      <c r="RY278" s="21"/>
      <c r="RZ278" s="21"/>
      <c r="SA278" s="21"/>
      <c r="SB278" s="21"/>
      <c r="SC278" s="21"/>
      <c r="SD278" s="21"/>
      <c r="SE278" s="21"/>
      <c r="SF278" s="21"/>
      <c r="SG278" s="21"/>
      <c r="SH278" s="21"/>
      <c r="SI278" s="21"/>
      <c r="SJ278" s="21"/>
      <c r="SK278" s="21"/>
      <c r="SL278" s="21"/>
      <c r="SM278" s="21"/>
      <c r="SN278" s="21"/>
    </row>
    <row r="279" spans="1:508" s="22" customFormat="1" ht="110.25" hidden="1" customHeight="1" x14ac:dyDescent="0.25">
      <c r="A279" s="69"/>
      <c r="B279" s="69"/>
      <c r="C279" s="69"/>
      <c r="D279" s="123" t="s">
        <v>394</v>
      </c>
      <c r="E279" s="204"/>
      <c r="F279" s="84"/>
      <c r="G279" s="84"/>
      <c r="H279" s="204"/>
      <c r="I279" s="204"/>
      <c r="J279" s="204"/>
      <c r="K279" s="196" t="e">
        <f t="shared" si="98"/>
        <v>#DIV/0!</v>
      </c>
      <c r="L279" s="204">
        <f t="shared" si="96"/>
        <v>0</v>
      </c>
      <c r="M279" s="84"/>
      <c r="N279" s="84"/>
      <c r="O279" s="84"/>
      <c r="P279" s="84"/>
      <c r="Q279" s="84"/>
      <c r="R279" s="216">
        <f t="shared" si="97"/>
        <v>0</v>
      </c>
      <c r="S279" s="218"/>
      <c r="T279" s="218"/>
      <c r="U279" s="218"/>
      <c r="V279" s="218"/>
      <c r="W279" s="218"/>
      <c r="X279" s="168" t="e">
        <f t="shared" si="99"/>
        <v>#DIV/0!</v>
      </c>
      <c r="Y279" s="216">
        <f t="shared" si="100"/>
        <v>0</v>
      </c>
      <c r="Z279" s="231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  <c r="GG279" s="27"/>
      <c r="GH279" s="27"/>
      <c r="GI279" s="27"/>
      <c r="GJ279" s="27"/>
      <c r="GK279" s="27"/>
      <c r="GL279" s="27"/>
      <c r="GM279" s="27"/>
      <c r="GN279" s="27"/>
      <c r="GO279" s="27"/>
      <c r="GP279" s="27"/>
      <c r="GQ279" s="27"/>
      <c r="GR279" s="27"/>
      <c r="GS279" s="27"/>
      <c r="GT279" s="27"/>
      <c r="GU279" s="27"/>
      <c r="GV279" s="27"/>
      <c r="GW279" s="27"/>
      <c r="GX279" s="27"/>
      <c r="GY279" s="27"/>
      <c r="GZ279" s="27"/>
      <c r="HA279" s="27"/>
      <c r="HB279" s="27"/>
      <c r="HC279" s="27"/>
      <c r="HD279" s="27"/>
      <c r="HE279" s="27"/>
      <c r="HF279" s="27"/>
      <c r="HG279" s="27"/>
      <c r="HH279" s="27"/>
      <c r="HI279" s="27"/>
      <c r="HJ279" s="27"/>
      <c r="HK279" s="27"/>
      <c r="HL279" s="27"/>
      <c r="HM279" s="27"/>
      <c r="HN279" s="27"/>
      <c r="HO279" s="27"/>
      <c r="HP279" s="27"/>
      <c r="HQ279" s="27"/>
      <c r="HR279" s="27"/>
      <c r="HS279" s="27"/>
      <c r="HT279" s="27"/>
      <c r="HU279" s="27"/>
      <c r="HV279" s="27"/>
      <c r="HW279" s="27"/>
      <c r="HX279" s="27"/>
      <c r="HY279" s="27"/>
      <c r="HZ279" s="27"/>
      <c r="IA279" s="27"/>
      <c r="IB279" s="27"/>
      <c r="IC279" s="27"/>
      <c r="ID279" s="27"/>
      <c r="IE279" s="27"/>
      <c r="IF279" s="27"/>
      <c r="IG279" s="27"/>
      <c r="IH279" s="27"/>
      <c r="II279" s="27"/>
      <c r="IJ279" s="27"/>
      <c r="IK279" s="27"/>
      <c r="IL279" s="27"/>
      <c r="IM279" s="27"/>
      <c r="IN279" s="27"/>
      <c r="IO279" s="27"/>
      <c r="IP279" s="27"/>
      <c r="IQ279" s="27"/>
      <c r="IR279" s="27"/>
      <c r="IS279" s="27"/>
      <c r="IT279" s="27"/>
      <c r="IU279" s="27"/>
      <c r="IV279" s="27"/>
      <c r="IW279" s="27"/>
      <c r="IX279" s="27"/>
      <c r="IY279" s="27"/>
      <c r="IZ279" s="27"/>
      <c r="JA279" s="27"/>
      <c r="JB279" s="27"/>
      <c r="JC279" s="27"/>
      <c r="JD279" s="27"/>
      <c r="JE279" s="27"/>
      <c r="JF279" s="27"/>
      <c r="JG279" s="27"/>
      <c r="JH279" s="27"/>
      <c r="JI279" s="27"/>
      <c r="JJ279" s="27"/>
      <c r="JK279" s="27"/>
      <c r="JL279" s="27"/>
      <c r="JM279" s="27"/>
      <c r="JN279" s="27"/>
      <c r="JO279" s="27"/>
      <c r="JP279" s="27"/>
      <c r="JQ279" s="27"/>
      <c r="JR279" s="27"/>
      <c r="JS279" s="27"/>
      <c r="JT279" s="27"/>
      <c r="JU279" s="27"/>
      <c r="JV279" s="27"/>
      <c r="JW279" s="27"/>
      <c r="JX279" s="27"/>
      <c r="JY279" s="27"/>
      <c r="JZ279" s="27"/>
      <c r="KA279" s="27"/>
      <c r="KB279" s="27"/>
      <c r="KC279" s="27"/>
      <c r="KD279" s="27"/>
      <c r="KE279" s="27"/>
      <c r="KF279" s="27"/>
      <c r="KG279" s="27"/>
      <c r="KH279" s="27"/>
      <c r="KI279" s="27"/>
      <c r="KJ279" s="27"/>
      <c r="KK279" s="27"/>
      <c r="KL279" s="27"/>
      <c r="KM279" s="27"/>
      <c r="KN279" s="27"/>
      <c r="KO279" s="27"/>
      <c r="KP279" s="27"/>
      <c r="KQ279" s="27"/>
      <c r="KR279" s="27"/>
      <c r="KS279" s="27"/>
      <c r="KT279" s="27"/>
      <c r="KU279" s="27"/>
      <c r="KV279" s="27"/>
      <c r="KW279" s="27"/>
      <c r="KX279" s="27"/>
      <c r="KY279" s="27"/>
      <c r="KZ279" s="27"/>
      <c r="LA279" s="27"/>
      <c r="LB279" s="27"/>
      <c r="LC279" s="27"/>
      <c r="LD279" s="27"/>
      <c r="LE279" s="27"/>
      <c r="LF279" s="27"/>
      <c r="LG279" s="27"/>
      <c r="LH279" s="27"/>
      <c r="LI279" s="27"/>
      <c r="LJ279" s="27"/>
      <c r="LK279" s="27"/>
      <c r="LL279" s="27"/>
      <c r="LM279" s="27"/>
      <c r="LN279" s="27"/>
      <c r="LO279" s="27"/>
      <c r="LP279" s="27"/>
      <c r="LQ279" s="27"/>
      <c r="LR279" s="27"/>
      <c r="LS279" s="27"/>
      <c r="LT279" s="27"/>
      <c r="LU279" s="27"/>
      <c r="LV279" s="27"/>
      <c r="LW279" s="27"/>
      <c r="LX279" s="27"/>
      <c r="LY279" s="27"/>
      <c r="LZ279" s="27"/>
      <c r="MA279" s="27"/>
      <c r="MB279" s="27"/>
      <c r="MC279" s="27"/>
      <c r="MD279" s="27"/>
      <c r="ME279" s="27"/>
      <c r="MF279" s="27"/>
      <c r="MG279" s="27"/>
      <c r="MH279" s="27"/>
      <c r="MI279" s="27"/>
      <c r="MJ279" s="27"/>
      <c r="MK279" s="27"/>
      <c r="ML279" s="27"/>
      <c r="MM279" s="27"/>
      <c r="MN279" s="27"/>
      <c r="MO279" s="27"/>
      <c r="MP279" s="27"/>
      <c r="MQ279" s="27"/>
      <c r="MR279" s="27"/>
      <c r="MS279" s="27"/>
      <c r="MT279" s="27"/>
      <c r="MU279" s="27"/>
      <c r="MV279" s="27"/>
      <c r="MW279" s="27"/>
      <c r="MX279" s="27"/>
      <c r="MY279" s="27"/>
      <c r="MZ279" s="27"/>
      <c r="NA279" s="27"/>
      <c r="NB279" s="27"/>
      <c r="NC279" s="27"/>
      <c r="ND279" s="27"/>
      <c r="NE279" s="27"/>
      <c r="NF279" s="27"/>
      <c r="NG279" s="27"/>
      <c r="NH279" s="27"/>
      <c r="NI279" s="27"/>
      <c r="NJ279" s="27"/>
      <c r="NK279" s="27"/>
      <c r="NL279" s="27"/>
      <c r="NM279" s="27"/>
      <c r="NN279" s="27"/>
      <c r="NO279" s="27"/>
      <c r="NP279" s="27"/>
      <c r="NQ279" s="27"/>
      <c r="NR279" s="27"/>
      <c r="NS279" s="27"/>
      <c r="NT279" s="27"/>
      <c r="NU279" s="27"/>
      <c r="NV279" s="27"/>
      <c r="NW279" s="27"/>
      <c r="NX279" s="27"/>
      <c r="NY279" s="27"/>
      <c r="NZ279" s="27"/>
      <c r="OA279" s="27"/>
      <c r="OB279" s="27"/>
      <c r="OC279" s="27"/>
      <c r="OD279" s="27"/>
      <c r="OE279" s="27"/>
      <c r="OF279" s="27"/>
      <c r="OG279" s="27"/>
      <c r="OH279" s="27"/>
      <c r="OI279" s="27"/>
      <c r="OJ279" s="27"/>
      <c r="OK279" s="27"/>
      <c r="OL279" s="27"/>
      <c r="OM279" s="27"/>
      <c r="ON279" s="27"/>
      <c r="OO279" s="27"/>
      <c r="OP279" s="27"/>
      <c r="OQ279" s="27"/>
      <c r="OR279" s="27"/>
      <c r="OS279" s="27"/>
      <c r="OT279" s="27"/>
      <c r="OU279" s="27"/>
      <c r="OV279" s="27"/>
      <c r="OW279" s="27"/>
      <c r="OX279" s="27"/>
      <c r="OY279" s="27"/>
      <c r="OZ279" s="27"/>
      <c r="PA279" s="27"/>
      <c r="PB279" s="27"/>
      <c r="PC279" s="27"/>
      <c r="PD279" s="27"/>
      <c r="PE279" s="27"/>
      <c r="PF279" s="27"/>
      <c r="PG279" s="27"/>
      <c r="PH279" s="27"/>
      <c r="PI279" s="27"/>
      <c r="PJ279" s="27"/>
      <c r="PK279" s="27"/>
      <c r="PL279" s="27"/>
      <c r="PM279" s="27"/>
      <c r="PN279" s="27"/>
      <c r="PO279" s="27"/>
      <c r="PP279" s="27"/>
      <c r="PQ279" s="27"/>
      <c r="PR279" s="27"/>
      <c r="PS279" s="27"/>
      <c r="PT279" s="27"/>
      <c r="PU279" s="27"/>
      <c r="PV279" s="27"/>
      <c r="PW279" s="27"/>
      <c r="PX279" s="27"/>
      <c r="PY279" s="27"/>
      <c r="PZ279" s="27"/>
      <c r="QA279" s="27"/>
      <c r="QB279" s="27"/>
      <c r="QC279" s="27"/>
      <c r="QD279" s="27"/>
      <c r="QE279" s="27"/>
      <c r="QF279" s="27"/>
      <c r="QG279" s="27"/>
      <c r="QH279" s="27"/>
      <c r="QI279" s="27"/>
      <c r="QJ279" s="27"/>
      <c r="QK279" s="27"/>
      <c r="QL279" s="27"/>
      <c r="QM279" s="27"/>
      <c r="QN279" s="27"/>
      <c r="QO279" s="27"/>
      <c r="QP279" s="27"/>
      <c r="QQ279" s="27"/>
      <c r="QR279" s="27"/>
      <c r="QS279" s="27"/>
      <c r="QT279" s="27"/>
      <c r="QU279" s="27"/>
      <c r="QV279" s="27"/>
      <c r="QW279" s="27"/>
      <c r="QX279" s="27"/>
      <c r="QY279" s="27"/>
      <c r="QZ279" s="27"/>
      <c r="RA279" s="27"/>
      <c r="RB279" s="27"/>
      <c r="RC279" s="27"/>
      <c r="RD279" s="27"/>
      <c r="RE279" s="27"/>
      <c r="RF279" s="27"/>
      <c r="RG279" s="27"/>
      <c r="RH279" s="27"/>
      <c r="RI279" s="27"/>
      <c r="RJ279" s="27"/>
      <c r="RK279" s="27"/>
      <c r="RL279" s="27"/>
      <c r="RM279" s="27"/>
      <c r="RN279" s="27"/>
      <c r="RO279" s="27"/>
      <c r="RP279" s="27"/>
      <c r="RQ279" s="27"/>
      <c r="RR279" s="27"/>
      <c r="RS279" s="27"/>
      <c r="RT279" s="27"/>
      <c r="RU279" s="27"/>
      <c r="RV279" s="27"/>
      <c r="RW279" s="27"/>
      <c r="RX279" s="27"/>
      <c r="RY279" s="27"/>
      <c r="RZ279" s="27"/>
      <c r="SA279" s="27"/>
      <c r="SB279" s="27"/>
      <c r="SC279" s="27"/>
      <c r="SD279" s="27"/>
      <c r="SE279" s="27"/>
      <c r="SF279" s="27"/>
      <c r="SG279" s="27"/>
      <c r="SH279" s="27"/>
      <c r="SI279" s="27"/>
      <c r="SJ279" s="27"/>
      <c r="SK279" s="27"/>
      <c r="SL279" s="27"/>
      <c r="SM279" s="27"/>
      <c r="SN279" s="27"/>
    </row>
    <row r="280" spans="1:508" s="22" customFormat="1" ht="78.75" hidden="1" customHeight="1" x14ac:dyDescent="0.25">
      <c r="A280" s="69"/>
      <c r="B280" s="69"/>
      <c r="C280" s="69"/>
      <c r="D280" s="123" t="s">
        <v>529</v>
      </c>
      <c r="E280" s="204"/>
      <c r="F280" s="84"/>
      <c r="G280" s="84"/>
      <c r="H280" s="204"/>
      <c r="I280" s="204"/>
      <c r="J280" s="204"/>
      <c r="K280" s="196" t="e">
        <f t="shared" si="98"/>
        <v>#DIV/0!</v>
      </c>
      <c r="L280" s="204">
        <f t="shared" si="96"/>
        <v>0</v>
      </c>
      <c r="M280" s="84"/>
      <c r="N280" s="84"/>
      <c r="O280" s="84"/>
      <c r="P280" s="84"/>
      <c r="Q280" s="84"/>
      <c r="R280" s="216">
        <f t="shared" si="97"/>
        <v>0</v>
      </c>
      <c r="S280" s="218"/>
      <c r="T280" s="218"/>
      <c r="U280" s="218"/>
      <c r="V280" s="218"/>
      <c r="W280" s="218"/>
      <c r="X280" s="168" t="e">
        <f t="shared" si="99"/>
        <v>#DIV/0!</v>
      </c>
      <c r="Y280" s="216">
        <f t="shared" si="100"/>
        <v>0</v>
      </c>
      <c r="Z280" s="231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  <c r="HW280" s="27"/>
      <c r="HX280" s="27"/>
      <c r="HY280" s="27"/>
      <c r="HZ280" s="27"/>
      <c r="IA280" s="27"/>
      <c r="IB280" s="27"/>
      <c r="IC280" s="27"/>
      <c r="ID280" s="27"/>
      <c r="IE280" s="27"/>
      <c r="IF280" s="27"/>
      <c r="IG280" s="27"/>
      <c r="IH280" s="27"/>
      <c r="II280" s="27"/>
      <c r="IJ280" s="27"/>
      <c r="IK280" s="27"/>
      <c r="IL280" s="27"/>
      <c r="IM280" s="27"/>
      <c r="IN280" s="27"/>
      <c r="IO280" s="27"/>
      <c r="IP280" s="27"/>
      <c r="IQ280" s="27"/>
      <c r="IR280" s="27"/>
      <c r="IS280" s="27"/>
      <c r="IT280" s="27"/>
      <c r="IU280" s="27"/>
      <c r="IV280" s="27"/>
      <c r="IW280" s="27"/>
      <c r="IX280" s="27"/>
      <c r="IY280" s="27"/>
      <c r="IZ280" s="27"/>
      <c r="JA280" s="27"/>
      <c r="JB280" s="27"/>
      <c r="JC280" s="27"/>
      <c r="JD280" s="27"/>
      <c r="JE280" s="27"/>
      <c r="JF280" s="27"/>
      <c r="JG280" s="27"/>
      <c r="JH280" s="27"/>
      <c r="JI280" s="27"/>
      <c r="JJ280" s="27"/>
      <c r="JK280" s="27"/>
      <c r="JL280" s="27"/>
      <c r="JM280" s="27"/>
      <c r="JN280" s="27"/>
      <c r="JO280" s="27"/>
      <c r="JP280" s="27"/>
      <c r="JQ280" s="27"/>
      <c r="JR280" s="27"/>
      <c r="JS280" s="27"/>
      <c r="JT280" s="27"/>
      <c r="JU280" s="27"/>
      <c r="JV280" s="27"/>
      <c r="JW280" s="27"/>
      <c r="JX280" s="27"/>
      <c r="JY280" s="27"/>
      <c r="JZ280" s="27"/>
      <c r="KA280" s="27"/>
      <c r="KB280" s="27"/>
      <c r="KC280" s="27"/>
      <c r="KD280" s="27"/>
      <c r="KE280" s="27"/>
      <c r="KF280" s="27"/>
      <c r="KG280" s="27"/>
      <c r="KH280" s="27"/>
      <c r="KI280" s="27"/>
      <c r="KJ280" s="27"/>
      <c r="KK280" s="27"/>
      <c r="KL280" s="27"/>
      <c r="KM280" s="27"/>
      <c r="KN280" s="27"/>
      <c r="KO280" s="27"/>
      <c r="KP280" s="27"/>
      <c r="KQ280" s="27"/>
      <c r="KR280" s="27"/>
      <c r="KS280" s="27"/>
      <c r="KT280" s="27"/>
      <c r="KU280" s="27"/>
      <c r="KV280" s="27"/>
      <c r="KW280" s="27"/>
      <c r="KX280" s="27"/>
      <c r="KY280" s="27"/>
      <c r="KZ280" s="27"/>
      <c r="LA280" s="27"/>
      <c r="LB280" s="27"/>
      <c r="LC280" s="27"/>
      <c r="LD280" s="27"/>
      <c r="LE280" s="27"/>
      <c r="LF280" s="27"/>
      <c r="LG280" s="27"/>
      <c r="LH280" s="27"/>
      <c r="LI280" s="27"/>
      <c r="LJ280" s="27"/>
      <c r="LK280" s="27"/>
      <c r="LL280" s="27"/>
      <c r="LM280" s="27"/>
      <c r="LN280" s="27"/>
      <c r="LO280" s="27"/>
      <c r="LP280" s="27"/>
      <c r="LQ280" s="27"/>
      <c r="LR280" s="27"/>
      <c r="LS280" s="27"/>
      <c r="LT280" s="27"/>
      <c r="LU280" s="27"/>
      <c r="LV280" s="27"/>
      <c r="LW280" s="27"/>
      <c r="LX280" s="27"/>
      <c r="LY280" s="27"/>
      <c r="LZ280" s="27"/>
      <c r="MA280" s="27"/>
      <c r="MB280" s="27"/>
      <c r="MC280" s="27"/>
      <c r="MD280" s="27"/>
      <c r="ME280" s="27"/>
      <c r="MF280" s="27"/>
      <c r="MG280" s="27"/>
      <c r="MH280" s="27"/>
      <c r="MI280" s="27"/>
      <c r="MJ280" s="27"/>
      <c r="MK280" s="27"/>
      <c r="ML280" s="27"/>
      <c r="MM280" s="27"/>
      <c r="MN280" s="27"/>
      <c r="MO280" s="27"/>
      <c r="MP280" s="27"/>
      <c r="MQ280" s="27"/>
      <c r="MR280" s="27"/>
      <c r="MS280" s="27"/>
      <c r="MT280" s="27"/>
      <c r="MU280" s="27"/>
      <c r="MV280" s="27"/>
      <c r="MW280" s="27"/>
      <c r="MX280" s="27"/>
      <c r="MY280" s="27"/>
      <c r="MZ280" s="27"/>
      <c r="NA280" s="27"/>
      <c r="NB280" s="27"/>
      <c r="NC280" s="27"/>
      <c r="ND280" s="27"/>
      <c r="NE280" s="27"/>
      <c r="NF280" s="27"/>
      <c r="NG280" s="27"/>
      <c r="NH280" s="27"/>
      <c r="NI280" s="27"/>
      <c r="NJ280" s="27"/>
      <c r="NK280" s="27"/>
      <c r="NL280" s="27"/>
      <c r="NM280" s="27"/>
      <c r="NN280" s="27"/>
      <c r="NO280" s="27"/>
      <c r="NP280" s="27"/>
      <c r="NQ280" s="27"/>
      <c r="NR280" s="27"/>
      <c r="NS280" s="27"/>
      <c r="NT280" s="27"/>
      <c r="NU280" s="27"/>
      <c r="NV280" s="27"/>
      <c r="NW280" s="27"/>
      <c r="NX280" s="27"/>
      <c r="NY280" s="27"/>
      <c r="NZ280" s="27"/>
      <c r="OA280" s="27"/>
      <c r="OB280" s="27"/>
      <c r="OC280" s="27"/>
      <c r="OD280" s="27"/>
      <c r="OE280" s="27"/>
      <c r="OF280" s="27"/>
      <c r="OG280" s="27"/>
      <c r="OH280" s="27"/>
      <c r="OI280" s="27"/>
      <c r="OJ280" s="27"/>
      <c r="OK280" s="27"/>
      <c r="OL280" s="27"/>
      <c r="OM280" s="27"/>
      <c r="ON280" s="27"/>
      <c r="OO280" s="27"/>
      <c r="OP280" s="27"/>
      <c r="OQ280" s="27"/>
      <c r="OR280" s="27"/>
      <c r="OS280" s="27"/>
      <c r="OT280" s="27"/>
      <c r="OU280" s="27"/>
      <c r="OV280" s="27"/>
      <c r="OW280" s="27"/>
      <c r="OX280" s="27"/>
      <c r="OY280" s="27"/>
      <c r="OZ280" s="27"/>
      <c r="PA280" s="27"/>
      <c r="PB280" s="27"/>
      <c r="PC280" s="27"/>
      <c r="PD280" s="27"/>
      <c r="PE280" s="27"/>
      <c r="PF280" s="27"/>
      <c r="PG280" s="27"/>
      <c r="PH280" s="27"/>
      <c r="PI280" s="27"/>
      <c r="PJ280" s="27"/>
      <c r="PK280" s="27"/>
      <c r="PL280" s="27"/>
      <c r="PM280" s="27"/>
      <c r="PN280" s="27"/>
      <c r="PO280" s="27"/>
      <c r="PP280" s="27"/>
      <c r="PQ280" s="27"/>
      <c r="PR280" s="27"/>
      <c r="PS280" s="27"/>
      <c r="PT280" s="27"/>
      <c r="PU280" s="27"/>
      <c r="PV280" s="27"/>
      <c r="PW280" s="27"/>
      <c r="PX280" s="27"/>
      <c r="PY280" s="27"/>
      <c r="PZ280" s="27"/>
      <c r="QA280" s="27"/>
      <c r="QB280" s="27"/>
      <c r="QC280" s="27"/>
      <c r="QD280" s="27"/>
      <c r="QE280" s="27"/>
      <c r="QF280" s="27"/>
      <c r="QG280" s="27"/>
      <c r="QH280" s="27"/>
      <c r="QI280" s="27"/>
      <c r="QJ280" s="27"/>
      <c r="QK280" s="27"/>
      <c r="QL280" s="27"/>
      <c r="QM280" s="27"/>
      <c r="QN280" s="27"/>
      <c r="QO280" s="27"/>
      <c r="QP280" s="27"/>
      <c r="QQ280" s="27"/>
      <c r="QR280" s="27"/>
      <c r="QS280" s="27"/>
      <c r="QT280" s="27"/>
      <c r="QU280" s="27"/>
      <c r="QV280" s="27"/>
      <c r="QW280" s="27"/>
      <c r="QX280" s="27"/>
      <c r="QY280" s="27"/>
      <c r="QZ280" s="27"/>
      <c r="RA280" s="27"/>
      <c r="RB280" s="27"/>
      <c r="RC280" s="27"/>
      <c r="RD280" s="27"/>
      <c r="RE280" s="27"/>
      <c r="RF280" s="27"/>
      <c r="RG280" s="27"/>
      <c r="RH280" s="27"/>
      <c r="RI280" s="27"/>
      <c r="RJ280" s="27"/>
      <c r="RK280" s="27"/>
      <c r="RL280" s="27"/>
      <c r="RM280" s="27"/>
      <c r="RN280" s="27"/>
      <c r="RO280" s="27"/>
      <c r="RP280" s="27"/>
      <c r="RQ280" s="27"/>
      <c r="RR280" s="27"/>
      <c r="RS280" s="27"/>
      <c r="RT280" s="27"/>
      <c r="RU280" s="27"/>
      <c r="RV280" s="27"/>
      <c r="RW280" s="27"/>
      <c r="RX280" s="27"/>
      <c r="RY280" s="27"/>
      <c r="RZ280" s="27"/>
      <c r="SA280" s="27"/>
      <c r="SB280" s="27"/>
      <c r="SC280" s="27"/>
      <c r="SD280" s="27"/>
      <c r="SE280" s="27"/>
      <c r="SF280" s="27"/>
      <c r="SG280" s="27"/>
      <c r="SH280" s="27"/>
      <c r="SI280" s="27"/>
      <c r="SJ280" s="27"/>
      <c r="SK280" s="27"/>
      <c r="SL280" s="27"/>
      <c r="SM280" s="27"/>
      <c r="SN280" s="27"/>
    </row>
    <row r="281" spans="1:508" s="22" customFormat="1" ht="63" hidden="1" customHeight="1" x14ac:dyDescent="0.25">
      <c r="A281" s="54" t="s">
        <v>564</v>
      </c>
      <c r="B281" s="54">
        <v>7463</v>
      </c>
      <c r="C281" s="54" t="s">
        <v>397</v>
      </c>
      <c r="D281" s="11" t="s">
        <v>565</v>
      </c>
      <c r="E281" s="203"/>
      <c r="F281" s="84"/>
      <c r="G281" s="84"/>
      <c r="H281" s="204"/>
      <c r="I281" s="204"/>
      <c r="J281" s="204"/>
      <c r="K281" s="196" t="e">
        <f t="shared" si="98"/>
        <v>#DIV/0!</v>
      </c>
      <c r="L281" s="203">
        <f t="shared" si="96"/>
        <v>0</v>
      </c>
      <c r="M281" s="84"/>
      <c r="N281" s="84"/>
      <c r="O281" s="84"/>
      <c r="P281" s="84"/>
      <c r="Q281" s="84"/>
      <c r="R281" s="216">
        <f t="shared" si="97"/>
        <v>0</v>
      </c>
      <c r="S281" s="216"/>
      <c r="T281" s="218"/>
      <c r="U281" s="218"/>
      <c r="V281" s="218"/>
      <c r="W281" s="218"/>
      <c r="X281" s="168" t="e">
        <f t="shared" si="99"/>
        <v>#DIV/0!</v>
      </c>
      <c r="Y281" s="216">
        <f t="shared" si="100"/>
        <v>0</v>
      </c>
      <c r="Z281" s="231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  <c r="IG281" s="27"/>
      <c r="IH281" s="27"/>
      <c r="II281" s="27"/>
      <c r="IJ281" s="27"/>
      <c r="IK281" s="27"/>
      <c r="IL281" s="27"/>
      <c r="IM281" s="27"/>
      <c r="IN281" s="27"/>
      <c r="IO281" s="27"/>
      <c r="IP281" s="27"/>
      <c r="IQ281" s="27"/>
      <c r="IR281" s="27"/>
      <c r="IS281" s="27"/>
      <c r="IT281" s="27"/>
      <c r="IU281" s="27"/>
      <c r="IV281" s="27"/>
      <c r="IW281" s="27"/>
      <c r="IX281" s="27"/>
      <c r="IY281" s="27"/>
      <c r="IZ281" s="27"/>
      <c r="JA281" s="27"/>
      <c r="JB281" s="27"/>
      <c r="JC281" s="27"/>
      <c r="JD281" s="27"/>
      <c r="JE281" s="27"/>
      <c r="JF281" s="27"/>
      <c r="JG281" s="27"/>
      <c r="JH281" s="27"/>
      <c r="JI281" s="27"/>
      <c r="JJ281" s="27"/>
      <c r="JK281" s="27"/>
      <c r="JL281" s="27"/>
      <c r="JM281" s="27"/>
      <c r="JN281" s="27"/>
      <c r="JO281" s="27"/>
      <c r="JP281" s="27"/>
      <c r="JQ281" s="27"/>
      <c r="JR281" s="27"/>
      <c r="JS281" s="27"/>
      <c r="JT281" s="27"/>
      <c r="JU281" s="27"/>
      <c r="JV281" s="27"/>
      <c r="JW281" s="27"/>
      <c r="JX281" s="27"/>
      <c r="JY281" s="27"/>
      <c r="JZ281" s="27"/>
      <c r="KA281" s="27"/>
      <c r="KB281" s="27"/>
      <c r="KC281" s="27"/>
      <c r="KD281" s="27"/>
      <c r="KE281" s="27"/>
      <c r="KF281" s="27"/>
      <c r="KG281" s="27"/>
      <c r="KH281" s="27"/>
      <c r="KI281" s="27"/>
      <c r="KJ281" s="27"/>
      <c r="KK281" s="27"/>
      <c r="KL281" s="27"/>
      <c r="KM281" s="27"/>
      <c r="KN281" s="27"/>
      <c r="KO281" s="27"/>
      <c r="KP281" s="27"/>
      <c r="KQ281" s="27"/>
      <c r="KR281" s="27"/>
      <c r="KS281" s="27"/>
      <c r="KT281" s="27"/>
      <c r="KU281" s="27"/>
      <c r="KV281" s="27"/>
      <c r="KW281" s="27"/>
      <c r="KX281" s="27"/>
      <c r="KY281" s="27"/>
      <c r="KZ281" s="27"/>
      <c r="LA281" s="27"/>
      <c r="LB281" s="27"/>
      <c r="LC281" s="27"/>
      <c r="LD281" s="27"/>
      <c r="LE281" s="27"/>
      <c r="LF281" s="27"/>
      <c r="LG281" s="27"/>
      <c r="LH281" s="27"/>
      <c r="LI281" s="27"/>
      <c r="LJ281" s="27"/>
      <c r="LK281" s="27"/>
      <c r="LL281" s="27"/>
      <c r="LM281" s="27"/>
      <c r="LN281" s="27"/>
      <c r="LO281" s="27"/>
      <c r="LP281" s="27"/>
      <c r="LQ281" s="27"/>
      <c r="LR281" s="27"/>
      <c r="LS281" s="27"/>
      <c r="LT281" s="27"/>
      <c r="LU281" s="27"/>
      <c r="LV281" s="27"/>
      <c r="LW281" s="27"/>
      <c r="LX281" s="27"/>
      <c r="LY281" s="27"/>
      <c r="LZ281" s="27"/>
      <c r="MA281" s="27"/>
      <c r="MB281" s="27"/>
      <c r="MC281" s="27"/>
      <c r="MD281" s="27"/>
      <c r="ME281" s="27"/>
      <c r="MF281" s="27"/>
      <c r="MG281" s="27"/>
      <c r="MH281" s="27"/>
      <c r="MI281" s="27"/>
      <c r="MJ281" s="27"/>
      <c r="MK281" s="27"/>
      <c r="ML281" s="27"/>
      <c r="MM281" s="27"/>
      <c r="MN281" s="27"/>
      <c r="MO281" s="27"/>
      <c r="MP281" s="27"/>
      <c r="MQ281" s="27"/>
      <c r="MR281" s="27"/>
      <c r="MS281" s="27"/>
      <c r="MT281" s="27"/>
      <c r="MU281" s="27"/>
      <c r="MV281" s="27"/>
      <c r="MW281" s="27"/>
      <c r="MX281" s="27"/>
      <c r="MY281" s="27"/>
      <c r="MZ281" s="27"/>
      <c r="NA281" s="27"/>
      <c r="NB281" s="27"/>
      <c r="NC281" s="27"/>
      <c r="ND281" s="27"/>
      <c r="NE281" s="27"/>
      <c r="NF281" s="27"/>
      <c r="NG281" s="27"/>
      <c r="NH281" s="27"/>
      <c r="NI281" s="27"/>
      <c r="NJ281" s="27"/>
      <c r="NK281" s="27"/>
      <c r="NL281" s="27"/>
      <c r="NM281" s="27"/>
      <c r="NN281" s="27"/>
      <c r="NO281" s="27"/>
      <c r="NP281" s="27"/>
      <c r="NQ281" s="27"/>
      <c r="NR281" s="27"/>
      <c r="NS281" s="27"/>
      <c r="NT281" s="27"/>
      <c r="NU281" s="27"/>
      <c r="NV281" s="27"/>
      <c r="NW281" s="27"/>
      <c r="NX281" s="27"/>
      <c r="NY281" s="27"/>
      <c r="NZ281" s="27"/>
      <c r="OA281" s="27"/>
      <c r="OB281" s="27"/>
      <c r="OC281" s="27"/>
      <c r="OD281" s="27"/>
      <c r="OE281" s="27"/>
      <c r="OF281" s="27"/>
      <c r="OG281" s="27"/>
      <c r="OH281" s="27"/>
      <c r="OI281" s="27"/>
      <c r="OJ281" s="27"/>
      <c r="OK281" s="27"/>
      <c r="OL281" s="27"/>
      <c r="OM281" s="27"/>
      <c r="ON281" s="27"/>
      <c r="OO281" s="27"/>
      <c r="OP281" s="27"/>
      <c r="OQ281" s="27"/>
      <c r="OR281" s="27"/>
      <c r="OS281" s="27"/>
      <c r="OT281" s="27"/>
      <c r="OU281" s="27"/>
      <c r="OV281" s="27"/>
      <c r="OW281" s="27"/>
      <c r="OX281" s="27"/>
      <c r="OY281" s="27"/>
      <c r="OZ281" s="27"/>
      <c r="PA281" s="27"/>
      <c r="PB281" s="27"/>
      <c r="PC281" s="27"/>
      <c r="PD281" s="27"/>
      <c r="PE281" s="27"/>
      <c r="PF281" s="27"/>
      <c r="PG281" s="27"/>
      <c r="PH281" s="27"/>
      <c r="PI281" s="27"/>
      <c r="PJ281" s="27"/>
      <c r="PK281" s="27"/>
      <c r="PL281" s="27"/>
      <c r="PM281" s="27"/>
      <c r="PN281" s="27"/>
      <c r="PO281" s="27"/>
      <c r="PP281" s="27"/>
      <c r="PQ281" s="27"/>
      <c r="PR281" s="27"/>
      <c r="PS281" s="27"/>
      <c r="PT281" s="27"/>
      <c r="PU281" s="27"/>
      <c r="PV281" s="27"/>
      <c r="PW281" s="27"/>
      <c r="PX281" s="27"/>
      <c r="PY281" s="27"/>
      <c r="PZ281" s="27"/>
      <c r="QA281" s="27"/>
      <c r="QB281" s="27"/>
      <c r="QC281" s="27"/>
      <c r="QD281" s="27"/>
      <c r="QE281" s="27"/>
      <c r="QF281" s="27"/>
      <c r="QG281" s="27"/>
      <c r="QH281" s="27"/>
      <c r="QI281" s="27"/>
      <c r="QJ281" s="27"/>
      <c r="QK281" s="27"/>
      <c r="QL281" s="27"/>
      <c r="QM281" s="27"/>
      <c r="QN281" s="27"/>
      <c r="QO281" s="27"/>
      <c r="QP281" s="27"/>
      <c r="QQ281" s="27"/>
      <c r="QR281" s="27"/>
      <c r="QS281" s="27"/>
      <c r="QT281" s="27"/>
      <c r="QU281" s="27"/>
      <c r="QV281" s="27"/>
      <c r="QW281" s="27"/>
      <c r="QX281" s="27"/>
      <c r="QY281" s="27"/>
      <c r="QZ281" s="27"/>
      <c r="RA281" s="27"/>
      <c r="RB281" s="27"/>
      <c r="RC281" s="27"/>
      <c r="RD281" s="27"/>
      <c r="RE281" s="27"/>
      <c r="RF281" s="27"/>
      <c r="RG281" s="27"/>
      <c r="RH281" s="27"/>
      <c r="RI281" s="27"/>
      <c r="RJ281" s="27"/>
      <c r="RK281" s="27"/>
      <c r="RL281" s="27"/>
      <c r="RM281" s="27"/>
      <c r="RN281" s="27"/>
      <c r="RO281" s="27"/>
      <c r="RP281" s="27"/>
      <c r="RQ281" s="27"/>
      <c r="RR281" s="27"/>
      <c r="RS281" s="27"/>
      <c r="RT281" s="27"/>
      <c r="RU281" s="27"/>
      <c r="RV281" s="27"/>
      <c r="RW281" s="27"/>
      <c r="RX281" s="27"/>
      <c r="RY281" s="27"/>
      <c r="RZ281" s="27"/>
      <c r="SA281" s="27"/>
      <c r="SB281" s="27"/>
      <c r="SC281" s="27"/>
      <c r="SD281" s="27"/>
      <c r="SE281" s="27"/>
      <c r="SF281" s="27"/>
      <c r="SG281" s="27"/>
      <c r="SH281" s="27"/>
      <c r="SI281" s="27"/>
      <c r="SJ281" s="27"/>
      <c r="SK281" s="27"/>
      <c r="SL281" s="27"/>
      <c r="SM281" s="27"/>
      <c r="SN281" s="27"/>
    </row>
    <row r="282" spans="1:508" s="22" customFormat="1" ht="15.75" hidden="1" customHeight="1" x14ac:dyDescent="0.25">
      <c r="A282" s="69"/>
      <c r="B282" s="69"/>
      <c r="C282" s="69"/>
      <c r="D282" s="75" t="s">
        <v>390</v>
      </c>
      <c r="E282" s="204"/>
      <c r="F282" s="84"/>
      <c r="G282" s="84"/>
      <c r="H282" s="204"/>
      <c r="I282" s="204"/>
      <c r="J282" s="204"/>
      <c r="K282" s="196" t="e">
        <f t="shared" si="98"/>
        <v>#DIV/0!</v>
      </c>
      <c r="L282" s="204">
        <f t="shared" si="96"/>
        <v>0</v>
      </c>
      <c r="M282" s="84"/>
      <c r="N282" s="84"/>
      <c r="O282" s="84"/>
      <c r="P282" s="84"/>
      <c r="Q282" s="84"/>
      <c r="R282" s="216">
        <f t="shared" si="97"/>
        <v>0</v>
      </c>
      <c r="S282" s="218"/>
      <c r="T282" s="218"/>
      <c r="U282" s="218"/>
      <c r="V282" s="218"/>
      <c r="W282" s="218"/>
      <c r="X282" s="168" t="e">
        <f t="shared" si="99"/>
        <v>#DIV/0!</v>
      </c>
      <c r="Y282" s="216">
        <f t="shared" si="100"/>
        <v>0</v>
      </c>
      <c r="Z282" s="231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  <c r="GF282" s="27"/>
      <c r="GG282" s="27"/>
      <c r="GH282" s="27"/>
      <c r="GI282" s="27"/>
      <c r="GJ282" s="27"/>
      <c r="GK282" s="27"/>
      <c r="GL282" s="27"/>
      <c r="GM282" s="27"/>
      <c r="GN282" s="27"/>
      <c r="GO282" s="27"/>
      <c r="GP282" s="27"/>
      <c r="GQ282" s="27"/>
      <c r="GR282" s="27"/>
      <c r="GS282" s="27"/>
      <c r="GT282" s="27"/>
      <c r="GU282" s="27"/>
      <c r="GV282" s="27"/>
      <c r="GW282" s="27"/>
      <c r="GX282" s="27"/>
      <c r="GY282" s="27"/>
      <c r="GZ282" s="27"/>
      <c r="HA282" s="27"/>
      <c r="HB282" s="27"/>
      <c r="HC282" s="27"/>
      <c r="HD282" s="27"/>
      <c r="HE282" s="27"/>
      <c r="HF282" s="27"/>
      <c r="HG282" s="27"/>
      <c r="HH282" s="27"/>
      <c r="HI282" s="27"/>
      <c r="HJ282" s="27"/>
      <c r="HK282" s="27"/>
      <c r="HL282" s="27"/>
      <c r="HM282" s="27"/>
      <c r="HN282" s="27"/>
      <c r="HO282" s="27"/>
      <c r="HP282" s="27"/>
      <c r="HQ282" s="27"/>
      <c r="HR282" s="27"/>
      <c r="HS282" s="27"/>
      <c r="HT282" s="27"/>
      <c r="HU282" s="27"/>
      <c r="HV282" s="27"/>
      <c r="HW282" s="27"/>
      <c r="HX282" s="27"/>
      <c r="HY282" s="27"/>
      <c r="HZ282" s="27"/>
      <c r="IA282" s="27"/>
      <c r="IB282" s="27"/>
      <c r="IC282" s="27"/>
      <c r="ID282" s="27"/>
      <c r="IE282" s="27"/>
      <c r="IF282" s="27"/>
      <c r="IG282" s="27"/>
      <c r="IH282" s="27"/>
      <c r="II282" s="27"/>
      <c r="IJ282" s="27"/>
      <c r="IK282" s="27"/>
      <c r="IL282" s="27"/>
      <c r="IM282" s="27"/>
      <c r="IN282" s="27"/>
      <c r="IO282" s="27"/>
      <c r="IP282" s="27"/>
      <c r="IQ282" s="27"/>
      <c r="IR282" s="27"/>
      <c r="IS282" s="27"/>
      <c r="IT282" s="27"/>
      <c r="IU282" s="27"/>
      <c r="IV282" s="27"/>
      <c r="IW282" s="27"/>
      <c r="IX282" s="27"/>
      <c r="IY282" s="27"/>
      <c r="IZ282" s="27"/>
      <c r="JA282" s="27"/>
      <c r="JB282" s="27"/>
      <c r="JC282" s="27"/>
      <c r="JD282" s="27"/>
      <c r="JE282" s="27"/>
      <c r="JF282" s="27"/>
      <c r="JG282" s="27"/>
      <c r="JH282" s="27"/>
      <c r="JI282" s="27"/>
      <c r="JJ282" s="27"/>
      <c r="JK282" s="27"/>
      <c r="JL282" s="27"/>
      <c r="JM282" s="27"/>
      <c r="JN282" s="27"/>
      <c r="JO282" s="27"/>
      <c r="JP282" s="27"/>
      <c r="JQ282" s="27"/>
      <c r="JR282" s="27"/>
      <c r="JS282" s="27"/>
      <c r="JT282" s="27"/>
      <c r="JU282" s="27"/>
      <c r="JV282" s="27"/>
      <c r="JW282" s="27"/>
      <c r="JX282" s="27"/>
      <c r="JY282" s="27"/>
      <c r="JZ282" s="27"/>
      <c r="KA282" s="27"/>
      <c r="KB282" s="27"/>
      <c r="KC282" s="27"/>
      <c r="KD282" s="27"/>
      <c r="KE282" s="27"/>
      <c r="KF282" s="27"/>
      <c r="KG282" s="27"/>
      <c r="KH282" s="27"/>
      <c r="KI282" s="27"/>
      <c r="KJ282" s="27"/>
      <c r="KK282" s="27"/>
      <c r="KL282" s="27"/>
      <c r="KM282" s="27"/>
      <c r="KN282" s="27"/>
      <c r="KO282" s="27"/>
      <c r="KP282" s="27"/>
      <c r="KQ282" s="27"/>
      <c r="KR282" s="27"/>
      <c r="KS282" s="27"/>
      <c r="KT282" s="27"/>
      <c r="KU282" s="27"/>
      <c r="KV282" s="27"/>
      <c r="KW282" s="27"/>
      <c r="KX282" s="27"/>
      <c r="KY282" s="27"/>
      <c r="KZ282" s="27"/>
      <c r="LA282" s="27"/>
      <c r="LB282" s="27"/>
      <c r="LC282" s="27"/>
      <c r="LD282" s="27"/>
      <c r="LE282" s="27"/>
      <c r="LF282" s="27"/>
      <c r="LG282" s="27"/>
      <c r="LH282" s="27"/>
      <c r="LI282" s="27"/>
      <c r="LJ282" s="27"/>
      <c r="LK282" s="27"/>
      <c r="LL282" s="27"/>
      <c r="LM282" s="27"/>
      <c r="LN282" s="27"/>
      <c r="LO282" s="27"/>
      <c r="LP282" s="27"/>
      <c r="LQ282" s="27"/>
      <c r="LR282" s="27"/>
      <c r="LS282" s="27"/>
      <c r="LT282" s="27"/>
      <c r="LU282" s="27"/>
      <c r="LV282" s="27"/>
      <c r="LW282" s="27"/>
      <c r="LX282" s="27"/>
      <c r="LY282" s="27"/>
      <c r="LZ282" s="27"/>
      <c r="MA282" s="27"/>
      <c r="MB282" s="27"/>
      <c r="MC282" s="27"/>
      <c r="MD282" s="27"/>
      <c r="ME282" s="27"/>
      <c r="MF282" s="27"/>
      <c r="MG282" s="27"/>
      <c r="MH282" s="27"/>
      <c r="MI282" s="27"/>
      <c r="MJ282" s="27"/>
      <c r="MK282" s="27"/>
      <c r="ML282" s="27"/>
      <c r="MM282" s="27"/>
      <c r="MN282" s="27"/>
      <c r="MO282" s="27"/>
      <c r="MP282" s="27"/>
      <c r="MQ282" s="27"/>
      <c r="MR282" s="27"/>
      <c r="MS282" s="27"/>
      <c r="MT282" s="27"/>
      <c r="MU282" s="27"/>
      <c r="MV282" s="27"/>
      <c r="MW282" s="27"/>
      <c r="MX282" s="27"/>
      <c r="MY282" s="27"/>
      <c r="MZ282" s="27"/>
      <c r="NA282" s="27"/>
      <c r="NB282" s="27"/>
      <c r="NC282" s="27"/>
      <c r="ND282" s="27"/>
      <c r="NE282" s="27"/>
      <c r="NF282" s="27"/>
      <c r="NG282" s="27"/>
      <c r="NH282" s="27"/>
      <c r="NI282" s="27"/>
      <c r="NJ282" s="27"/>
      <c r="NK282" s="27"/>
      <c r="NL282" s="27"/>
      <c r="NM282" s="27"/>
      <c r="NN282" s="27"/>
      <c r="NO282" s="27"/>
      <c r="NP282" s="27"/>
      <c r="NQ282" s="27"/>
      <c r="NR282" s="27"/>
      <c r="NS282" s="27"/>
      <c r="NT282" s="27"/>
      <c r="NU282" s="27"/>
      <c r="NV282" s="27"/>
      <c r="NW282" s="27"/>
      <c r="NX282" s="27"/>
      <c r="NY282" s="27"/>
      <c r="NZ282" s="27"/>
      <c r="OA282" s="27"/>
      <c r="OB282" s="27"/>
      <c r="OC282" s="27"/>
      <c r="OD282" s="27"/>
      <c r="OE282" s="27"/>
      <c r="OF282" s="27"/>
      <c r="OG282" s="27"/>
      <c r="OH282" s="27"/>
      <c r="OI282" s="27"/>
      <c r="OJ282" s="27"/>
      <c r="OK282" s="27"/>
      <c r="OL282" s="27"/>
      <c r="OM282" s="27"/>
      <c r="ON282" s="27"/>
      <c r="OO282" s="27"/>
      <c r="OP282" s="27"/>
      <c r="OQ282" s="27"/>
      <c r="OR282" s="27"/>
      <c r="OS282" s="27"/>
      <c r="OT282" s="27"/>
      <c r="OU282" s="27"/>
      <c r="OV282" s="27"/>
      <c r="OW282" s="27"/>
      <c r="OX282" s="27"/>
      <c r="OY282" s="27"/>
      <c r="OZ282" s="27"/>
      <c r="PA282" s="27"/>
      <c r="PB282" s="27"/>
      <c r="PC282" s="27"/>
      <c r="PD282" s="27"/>
      <c r="PE282" s="27"/>
      <c r="PF282" s="27"/>
      <c r="PG282" s="27"/>
      <c r="PH282" s="27"/>
      <c r="PI282" s="27"/>
      <c r="PJ282" s="27"/>
      <c r="PK282" s="27"/>
      <c r="PL282" s="27"/>
      <c r="PM282" s="27"/>
      <c r="PN282" s="27"/>
      <c r="PO282" s="27"/>
      <c r="PP282" s="27"/>
      <c r="PQ282" s="27"/>
      <c r="PR282" s="27"/>
      <c r="PS282" s="27"/>
      <c r="PT282" s="27"/>
      <c r="PU282" s="27"/>
      <c r="PV282" s="27"/>
      <c r="PW282" s="27"/>
      <c r="PX282" s="27"/>
      <c r="PY282" s="27"/>
      <c r="PZ282" s="27"/>
      <c r="QA282" s="27"/>
      <c r="QB282" s="27"/>
      <c r="QC282" s="27"/>
      <c r="QD282" s="27"/>
      <c r="QE282" s="27"/>
      <c r="QF282" s="27"/>
      <c r="QG282" s="27"/>
      <c r="QH282" s="27"/>
      <c r="QI282" s="27"/>
      <c r="QJ282" s="27"/>
      <c r="QK282" s="27"/>
      <c r="QL282" s="27"/>
      <c r="QM282" s="27"/>
      <c r="QN282" s="27"/>
      <c r="QO282" s="27"/>
      <c r="QP282" s="27"/>
      <c r="QQ282" s="27"/>
      <c r="QR282" s="27"/>
      <c r="QS282" s="27"/>
      <c r="QT282" s="27"/>
      <c r="QU282" s="27"/>
      <c r="QV282" s="27"/>
      <c r="QW282" s="27"/>
      <c r="QX282" s="27"/>
      <c r="QY282" s="27"/>
      <c r="QZ282" s="27"/>
      <c r="RA282" s="27"/>
      <c r="RB282" s="27"/>
      <c r="RC282" s="27"/>
      <c r="RD282" s="27"/>
      <c r="RE282" s="27"/>
      <c r="RF282" s="27"/>
      <c r="RG282" s="27"/>
      <c r="RH282" s="27"/>
      <c r="RI282" s="27"/>
      <c r="RJ282" s="27"/>
      <c r="RK282" s="27"/>
      <c r="RL282" s="27"/>
      <c r="RM282" s="27"/>
      <c r="RN282" s="27"/>
      <c r="RO282" s="27"/>
      <c r="RP282" s="27"/>
      <c r="RQ282" s="27"/>
      <c r="RR282" s="27"/>
      <c r="RS282" s="27"/>
      <c r="RT282" s="27"/>
      <c r="RU282" s="27"/>
      <c r="RV282" s="27"/>
      <c r="RW282" s="27"/>
      <c r="RX282" s="27"/>
      <c r="RY282" s="27"/>
      <c r="RZ282" s="27"/>
      <c r="SA282" s="27"/>
      <c r="SB282" s="27"/>
      <c r="SC282" s="27"/>
      <c r="SD282" s="27"/>
      <c r="SE282" s="27"/>
      <c r="SF282" s="27"/>
      <c r="SG282" s="27"/>
      <c r="SH282" s="27"/>
      <c r="SI282" s="27"/>
      <c r="SJ282" s="27"/>
      <c r="SK282" s="27"/>
      <c r="SL282" s="27"/>
      <c r="SM282" s="27"/>
      <c r="SN282" s="27"/>
    </row>
    <row r="283" spans="1:508" s="22" customFormat="1" ht="31.5" hidden="1" customHeight="1" x14ac:dyDescent="0.25">
      <c r="A283" s="54" t="s">
        <v>425</v>
      </c>
      <c r="B283" s="54">
        <v>7530</v>
      </c>
      <c r="C283" s="54" t="s">
        <v>235</v>
      </c>
      <c r="D283" s="79" t="s">
        <v>233</v>
      </c>
      <c r="E283" s="203"/>
      <c r="F283" s="84"/>
      <c r="G283" s="84"/>
      <c r="H283" s="204"/>
      <c r="I283" s="204"/>
      <c r="J283" s="204"/>
      <c r="K283" s="196" t="e">
        <f t="shared" si="98"/>
        <v>#DIV/0!</v>
      </c>
      <c r="L283" s="203">
        <f t="shared" si="96"/>
        <v>0</v>
      </c>
      <c r="M283" s="83"/>
      <c r="N283" s="83"/>
      <c r="O283" s="83"/>
      <c r="P283" s="83"/>
      <c r="Q283" s="83"/>
      <c r="R283" s="216">
        <f t="shared" si="97"/>
        <v>0</v>
      </c>
      <c r="S283" s="216"/>
      <c r="T283" s="218"/>
      <c r="U283" s="218"/>
      <c r="V283" s="218"/>
      <c r="W283" s="218"/>
      <c r="X283" s="168" t="e">
        <f t="shared" si="99"/>
        <v>#DIV/0!</v>
      </c>
      <c r="Y283" s="216">
        <f t="shared" si="100"/>
        <v>0</v>
      </c>
      <c r="Z283" s="231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/>
      <c r="GU283" s="27"/>
      <c r="GV283" s="27"/>
      <c r="GW283" s="27"/>
      <c r="GX283" s="27"/>
      <c r="GY283" s="27"/>
      <c r="GZ283" s="27"/>
      <c r="HA283" s="27"/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/>
      <c r="HU283" s="27"/>
      <c r="HV283" s="27"/>
      <c r="HW283" s="27"/>
      <c r="HX283" s="27"/>
      <c r="HY283" s="27"/>
      <c r="HZ283" s="27"/>
      <c r="IA283" s="27"/>
      <c r="IB283" s="27"/>
      <c r="IC283" s="27"/>
      <c r="ID283" s="27"/>
      <c r="IE283" s="27"/>
      <c r="IF283" s="27"/>
      <c r="IG283" s="27"/>
      <c r="IH283" s="27"/>
      <c r="II283" s="27"/>
      <c r="IJ283" s="27"/>
      <c r="IK283" s="27"/>
      <c r="IL283" s="27"/>
      <c r="IM283" s="27"/>
      <c r="IN283" s="27"/>
      <c r="IO283" s="27"/>
      <c r="IP283" s="27"/>
      <c r="IQ283" s="27"/>
      <c r="IR283" s="27"/>
      <c r="IS283" s="27"/>
      <c r="IT283" s="27"/>
      <c r="IU283" s="27"/>
      <c r="IV283" s="27"/>
      <c r="IW283" s="27"/>
      <c r="IX283" s="27"/>
      <c r="IY283" s="27"/>
      <c r="IZ283" s="27"/>
      <c r="JA283" s="27"/>
      <c r="JB283" s="27"/>
      <c r="JC283" s="27"/>
      <c r="JD283" s="27"/>
      <c r="JE283" s="27"/>
      <c r="JF283" s="27"/>
      <c r="JG283" s="27"/>
      <c r="JH283" s="27"/>
      <c r="JI283" s="27"/>
      <c r="JJ283" s="27"/>
      <c r="JK283" s="27"/>
      <c r="JL283" s="27"/>
      <c r="JM283" s="27"/>
      <c r="JN283" s="27"/>
      <c r="JO283" s="27"/>
      <c r="JP283" s="27"/>
      <c r="JQ283" s="27"/>
      <c r="JR283" s="27"/>
      <c r="JS283" s="27"/>
      <c r="JT283" s="27"/>
      <c r="JU283" s="27"/>
      <c r="JV283" s="27"/>
      <c r="JW283" s="27"/>
      <c r="JX283" s="27"/>
      <c r="JY283" s="27"/>
      <c r="JZ283" s="27"/>
      <c r="KA283" s="27"/>
      <c r="KB283" s="27"/>
      <c r="KC283" s="27"/>
      <c r="KD283" s="27"/>
      <c r="KE283" s="27"/>
      <c r="KF283" s="27"/>
      <c r="KG283" s="27"/>
      <c r="KH283" s="27"/>
      <c r="KI283" s="27"/>
      <c r="KJ283" s="27"/>
      <c r="KK283" s="27"/>
      <c r="KL283" s="27"/>
      <c r="KM283" s="27"/>
      <c r="KN283" s="27"/>
      <c r="KO283" s="27"/>
      <c r="KP283" s="27"/>
      <c r="KQ283" s="27"/>
      <c r="KR283" s="27"/>
      <c r="KS283" s="27"/>
      <c r="KT283" s="27"/>
      <c r="KU283" s="27"/>
      <c r="KV283" s="27"/>
      <c r="KW283" s="27"/>
      <c r="KX283" s="27"/>
      <c r="KY283" s="27"/>
      <c r="KZ283" s="27"/>
      <c r="LA283" s="27"/>
      <c r="LB283" s="27"/>
      <c r="LC283" s="27"/>
      <c r="LD283" s="27"/>
      <c r="LE283" s="27"/>
      <c r="LF283" s="27"/>
      <c r="LG283" s="27"/>
      <c r="LH283" s="27"/>
      <c r="LI283" s="27"/>
      <c r="LJ283" s="27"/>
      <c r="LK283" s="27"/>
      <c r="LL283" s="27"/>
      <c r="LM283" s="27"/>
      <c r="LN283" s="27"/>
      <c r="LO283" s="27"/>
      <c r="LP283" s="27"/>
      <c r="LQ283" s="27"/>
      <c r="LR283" s="27"/>
      <c r="LS283" s="27"/>
      <c r="LT283" s="27"/>
      <c r="LU283" s="27"/>
      <c r="LV283" s="27"/>
      <c r="LW283" s="27"/>
      <c r="LX283" s="27"/>
      <c r="LY283" s="27"/>
      <c r="LZ283" s="27"/>
      <c r="MA283" s="27"/>
      <c r="MB283" s="27"/>
      <c r="MC283" s="27"/>
      <c r="MD283" s="27"/>
      <c r="ME283" s="27"/>
      <c r="MF283" s="27"/>
      <c r="MG283" s="27"/>
      <c r="MH283" s="27"/>
      <c r="MI283" s="27"/>
      <c r="MJ283" s="27"/>
      <c r="MK283" s="27"/>
      <c r="ML283" s="27"/>
      <c r="MM283" s="27"/>
      <c r="MN283" s="27"/>
      <c r="MO283" s="27"/>
      <c r="MP283" s="27"/>
      <c r="MQ283" s="27"/>
      <c r="MR283" s="27"/>
      <c r="MS283" s="27"/>
      <c r="MT283" s="27"/>
      <c r="MU283" s="27"/>
      <c r="MV283" s="27"/>
      <c r="MW283" s="27"/>
      <c r="MX283" s="27"/>
      <c r="MY283" s="27"/>
      <c r="MZ283" s="27"/>
      <c r="NA283" s="27"/>
      <c r="NB283" s="27"/>
      <c r="NC283" s="27"/>
      <c r="ND283" s="27"/>
      <c r="NE283" s="27"/>
      <c r="NF283" s="27"/>
      <c r="NG283" s="27"/>
      <c r="NH283" s="27"/>
      <c r="NI283" s="27"/>
      <c r="NJ283" s="27"/>
      <c r="NK283" s="27"/>
      <c r="NL283" s="27"/>
      <c r="NM283" s="27"/>
      <c r="NN283" s="27"/>
      <c r="NO283" s="27"/>
      <c r="NP283" s="27"/>
      <c r="NQ283" s="27"/>
      <c r="NR283" s="27"/>
      <c r="NS283" s="27"/>
      <c r="NT283" s="27"/>
      <c r="NU283" s="27"/>
      <c r="NV283" s="27"/>
      <c r="NW283" s="27"/>
      <c r="NX283" s="27"/>
      <c r="NY283" s="27"/>
      <c r="NZ283" s="27"/>
      <c r="OA283" s="27"/>
      <c r="OB283" s="27"/>
      <c r="OC283" s="27"/>
      <c r="OD283" s="27"/>
      <c r="OE283" s="27"/>
      <c r="OF283" s="27"/>
      <c r="OG283" s="27"/>
      <c r="OH283" s="27"/>
      <c r="OI283" s="27"/>
      <c r="OJ283" s="27"/>
      <c r="OK283" s="27"/>
      <c r="OL283" s="27"/>
      <c r="OM283" s="27"/>
      <c r="ON283" s="27"/>
      <c r="OO283" s="27"/>
      <c r="OP283" s="27"/>
      <c r="OQ283" s="27"/>
      <c r="OR283" s="27"/>
      <c r="OS283" s="27"/>
      <c r="OT283" s="27"/>
      <c r="OU283" s="27"/>
      <c r="OV283" s="27"/>
      <c r="OW283" s="27"/>
      <c r="OX283" s="27"/>
      <c r="OY283" s="27"/>
      <c r="OZ283" s="27"/>
      <c r="PA283" s="27"/>
      <c r="PB283" s="27"/>
      <c r="PC283" s="27"/>
      <c r="PD283" s="27"/>
      <c r="PE283" s="27"/>
      <c r="PF283" s="27"/>
      <c r="PG283" s="27"/>
      <c r="PH283" s="27"/>
      <c r="PI283" s="27"/>
      <c r="PJ283" s="27"/>
      <c r="PK283" s="27"/>
      <c r="PL283" s="27"/>
      <c r="PM283" s="27"/>
      <c r="PN283" s="27"/>
      <c r="PO283" s="27"/>
      <c r="PP283" s="27"/>
      <c r="PQ283" s="27"/>
      <c r="PR283" s="27"/>
      <c r="PS283" s="27"/>
      <c r="PT283" s="27"/>
      <c r="PU283" s="27"/>
      <c r="PV283" s="27"/>
      <c r="PW283" s="27"/>
      <c r="PX283" s="27"/>
      <c r="PY283" s="27"/>
      <c r="PZ283" s="27"/>
      <c r="QA283" s="27"/>
      <c r="QB283" s="27"/>
      <c r="QC283" s="27"/>
      <c r="QD283" s="27"/>
      <c r="QE283" s="27"/>
      <c r="QF283" s="27"/>
      <c r="QG283" s="27"/>
      <c r="QH283" s="27"/>
      <c r="QI283" s="27"/>
      <c r="QJ283" s="27"/>
      <c r="QK283" s="27"/>
      <c r="QL283" s="27"/>
      <c r="QM283" s="27"/>
      <c r="QN283" s="27"/>
      <c r="QO283" s="27"/>
      <c r="QP283" s="27"/>
      <c r="QQ283" s="27"/>
      <c r="QR283" s="27"/>
      <c r="QS283" s="27"/>
      <c r="QT283" s="27"/>
      <c r="QU283" s="27"/>
      <c r="QV283" s="27"/>
      <c r="QW283" s="27"/>
      <c r="QX283" s="27"/>
      <c r="QY283" s="27"/>
      <c r="QZ283" s="27"/>
      <c r="RA283" s="27"/>
      <c r="RB283" s="27"/>
      <c r="RC283" s="27"/>
      <c r="RD283" s="27"/>
      <c r="RE283" s="27"/>
      <c r="RF283" s="27"/>
      <c r="RG283" s="27"/>
      <c r="RH283" s="27"/>
      <c r="RI283" s="27"/>
      <c r="RJ283" s="27"/>
      <c r="RK283" s="27"/>
      <c r="RL283" s="27"/>
      <c r="RM283" s="27"/>
      <c r="RN283" s="27"/>
      <c r="RO283" s="27"/>
      <c r="RP283" s="27"/>
      <c r="RQ283" s="27"/>
      <c r="RR283" s="27"/>
      <c r="RS283" s="27"/>
      <c r="RT283" s="27"/>
      <c r="RU283" s="27"/>
      <c r="RV283" s="27"/>
      <c r="RW283" s="27"/>
      <c r="RX283" s="27"/>
      <c r="RY283" s="27"/>
      <c r="RZ283" s="27"/>
      <c r="SA283" s="27"/>
      <c r="SB283" s="27"/>
      <c r="SC283" s="27"/>
      <c r="SD283" s="27"/>
      <c r="SE283" s="27"/>
      <c r="SF283" s="27"/>
      <c r="SG283" s="27"/>
      <c r="SH283" s="27"/>
      <c r="SI283" s="27"/>
      <c r="SJ283" s="27"/>
      <c r="SK283" s="27"/>
      <c r="SL283" s="27"/>
      <c r="SM283" s="27"/>
      <c r="SN283" s="27"/>
    </row>
    <row r="284" spans="1:508" s="20" customFormat="1" ht="34.5" customHeight="1" x14ac:dyDescent="0.25">
      <c r="A284" s="54" t="s">
        <v>201</v>
      </c>
      <c r="B284" s="54" t="s">
        <v>2</v>
      </c>
      <c r="C284" s="54" t="s">
        <v>85</v>
      </c>
      <c r="D284" s="11" t="s">
        <v>419</v>
      </c>
      <c r="E284" s="203">
        <v>3166786</v>
      </c>
      <c r="F284" s="83"/>
      <c r="G284" s="83"/>
      <c r="H284" s="203">
        <v>4857.1400000000003</v>
      </c>
      <c r="I284" s="203"/>
      <c r="J284" s="203"/>
      <c r="K284" s="196">
        <f t="shared" si="98"/>
        <v>0.15337758850771729</v>
      </c>
      <c r="L284" s="203">
        <f t="shared" si="96"/>
        <v>0</v>
      </c>
      <c r="M284" s="83"/>
      <c r="N284" s="83"/>
      <c r="O284" s="83"/>
      <c r="P284" s="83"/>
      <c r="Q284" s="83"/>
      <c r="R284" s="216">
        <f t="shared" si="97"/>
        <v>0</v>
      </c>
      <c r="S284" s="216"/>
      <c r="T284" s="216"/>
      <c r="U284" s="216"/>
      <c r="V284" s="216"/>
      <c r="W284" s="216"/>
      <c r="X284" s="168"/>
      <c r="Y284" s="216">
        <f t="shared" si="100"/>
        <v>4857.1400000000003</v>
      </c>
      <c r="Z284" s="23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  <c r="IR284" s="21"/>
      <c r="IS284" s="21"/>
      <c r="IT284" s="21"/>
      <c r="IU284" s="21"/>
      <c r="IV284" s="21"/>
      <c r="IW284" s="21"/>
      <c r="IX284" s="21"/>
      <c r="IY284" s="21"/>
      <c r="IZ284" s="21"/>
      <c r="JA284" s="21"/>
      <c r="JB284" s="21"/>
      <c r="JC284" s="21"/>
      <c r="JD284" s="21"/>
      <c r="JE284" s="21"/>
      <c r="JF284" s="21"/>
      <c r="JG284" s="21"/>
      <c r="JH284" s="21"/>
      <c r="JI284" s="21"/>
      <c r="JJ284" s="21"/>
      <c r="JK284" s="21"/>
      <c r="JL284" s="21"/>
      <c r="JM284" s="21"/>
      <c r="JN284" s="21"/>
      <c r="JO284" s="21"/>
      <c r="JP284" s="21"/>
      <c r="JQ284" s="21"/>
      <c r="JR284" s="21"/>
      <c r="JS284" s="21"/>
      <c r="JT284" s="21"/>
      <c r="JU284" s="21"/>
      <c r="JV284" s="21"/>
      <c r="JW284" s="21"/>
      <c r="JX284" s="21"/>
      <c r="JY284" s="21"/>
      <c r="JZ284" s="21"/>
      <c r="KA284" s="21"/>
      <c r="KB284" s="21"/>
      <c r="KC284" s="21"/>
      <c r="KD284" s="21"/>
      <c r="KE284" s="21"/>
      <c r="KF284" s="21"/>
      <c r="KG284" s="21"/>
      <c r="KH284" s="21"/>
      <c r="KI284" s="21"/>
      <c r="KJ284" s="21"/>
      <c r="KK284" s="21"/>
      <c r="KL284" s="21"/>
      <c r="KM284" s="21"/>
      <c r="KN284" s="21"/>
      <c r="KO284" s="21"/>
      <c r="KP284" s="21"/>
      <c r="KQ284" s="21"/>
      <c r="KR284" s="21"/>
      <c r="KS284" s="21"/>
      <c r="KT284" s="21"/>
      <c r="KU284" s="21"/>
      <c r="KV284" s="21"/>
      <c r="KW284" s="21"/>
      <c r="KX284" s="21"/>
      <c r="KY284" s="21"/>
      <c r="KZ284" s="21"/>
      <c r="LA284" s="21"/>
      <c r="LB284" s="21"/>
      <c r="LC284" s="21"/>
      <c r="LD284" s="21"/>
      <c r="LE284" s="21"/>
      <c r="LF284" s="21"/>
      <c r="LG284" s="21"/>
      <c r="LH284" s="21"/>
      <c r="LI284" s="21"/>
      <c r="LJ284" s="21"/>
      <c r="LK284" s="21"/>
      <c r="LL284" s="21"/>
      <c r="LM284" s="21"/>
      <c r="LN284" s="21"/>
      <c r="LO284" s="21"/>
      <c r="LP284" s="21"/>
      <c r="LQ284" s="21"/>
      <c r="LR284" s="21"/>
      <c r="LS284" s="21"/>
      <c r="LT284" s="21"/>
      <c r="LU284" s="21"/>
      <c r="LV284" s="21"/>
      <c r="LW284" s="21"/>
      <c r="LX284" s="21"/>
      <c r="LY284" s="21"/>
      <c r="LZ284" s="21"/>
      <c r="MA284" s="21"/>
      <c r="MB284" s="21"/>
      <c r="MC284" s="21"/>
      <c r="MD284" s="21"/>
      <c r="ME284" s="21"/>
      <c r="MF284" s="21"/>
      <c r="MG284" s="21"/>
      <c r="MH284" s="21"/>
      <c r="MI284" s="21"/>
      <c r="MJ284" s="21"/>
      <c r="MK284" s="21"/>
      <c r="ML284" s="21"/>
      <c r="MM284" s="21"/>
      <c r="MN284" s="21"/>
      <c r="MO284" s="21"/>
      <c r="MP284" s="21"/>
      <c r="MQ284" s="21"/>
      <c r="MR284" s="21"/>
      <c r="MS284" s="21"/>
      <c r="MT284" s="21"/>
      <c r="MU284" s="21"/>
      <c r="MV284" s="21"/>
      <c r="MW284" s="21"/>
      <c r="MX284" s="21"/>
      <c r="MY284" s="21"/>
      <c r="MZ284" s="21"/>
      <c r="NA284" s="21"/>
      <c r="NB284" s="21"/>
      <c r="NC284" s="21"/>
      <c r="ND284" s="21"/>
      <c r="NE284" s="21"/>
      <c r="NF284" s="21"/>
      <c r="NG284" s="21"/>
      <c r="NH284" s="21"/>
      <c r="NI284" s="21"/>
      <c r="NJ284" s="21"/>
      <c r="NK284" s="21"/>
      <c r="NL284" s="21"/>
      <c r="NM284" s="21"/>
      <c r="NN284" s="21"/>
      <c r="NO284" s="21"/>
      <c r="NP284" s="21"/>
      <c r="NQ284" s="21"/>
      <c r="NR284" s="21"/>
      <c r="NS284" s="21"/>
      <c r="NT284" s="21"/>
      <c r="NU284" s="21"/>
      <c r="NV284" s="21"/>
      <c r="NW284" s="21"/>
      <c r="NX284" s="21"/>
      <c r="NY284" s="21"/>
      <c r="NZ284" s="21"/>
      <c r="OA284" s="21"/>
      <c r="OB284" s="21"/>
      <c r="OC284" s="21"/>
      <c r="OD284" s="21"/>
      <c r="OE284" s="21"/>
      <c r="OF284" s="21"/>
      <c r="OG284" s="21"/>
      <c r="OH284" s="21"/>
      <c r="OI284" s="21"/>
      <c r="OJ284" s="21"/>
      <c r="OK284" s="21"/>
      <c r="OL284" s="21"/>
      <c r="OM284" s="21"/>
      <c r="ON284" s="21"/>
      <c r="OO284" s="21"/>
      <c r="OP284" s="21"/>
      <c r="OQ284" s="21"/>
      <c r="OR284" s="21"/>
      <c r="OS284" s="21"/>
      <c r="OT284" s="21"/>
      <c r="OU284" s="21"/>
      <c r="OV284" s="21"/>
      <c r="OW284" s="21"/>
      <c r="OX284" s="21"/>
      <c r="OY284" s="21"/>
      <c r="OZ284" s="21"/>
      <c r="PA284" s="21"/>
      <c r="PB284" s="21"/>
      <c r="PC284" s="21"/>
      <c r="PD284" s="21"/>
      <c r="PE284" s="21"/>
      <c r="PF284" s="21"/>
      <c r="PG284" s="21"/>
      <c r="PH284" s="21"/>
      <c r="PI284" s="21"/>
      <c r="PJ284" s="21"/>
      <c r="PK284" s="21"/>
      <c r="PL284" s="21"/>
      <c r="PM284" s="21"/>
      <c r="PN284" s="21"/>
      <c r="PO284" s="21"/>
      <c r="PP284" s="21"/>
      <c r="PQ284" s="21"/>
      <c r="PR284" s="21"/>
      <c r="PS284" s="21"/>
      <c r="PT284" s="21"/>
      <c r="PU284" s="21"/>
      <c r="PV284" s="21"/>
      <c r="PW284" s="21"/>
      <c r="PX284" s="21"/>
      <c r="PY284" s="21"/>
      <c r="PZ284" s="21"/>
      <c r="QA284" s="21"/>
      <c r="QB284" s="21"/>
      <c r="QC284" s="21"/>
      <c r="QD284" s="21"/>
      <c r="QE284" s="21"/>
      <c r="QF284" s="21"/>
      <c r="QG284" s="21"/>
      <c r="QH284" s="21"/>
      <c r="QI284" s="21"/>
      <c r="QJ284" s="21"/>
      <c r="QK284" s="21"/>
      <c r="QL284" s="21"/>
      <c r="QM284" s="21"/>
      <c r="QN284" s="21"/>
      <c r="QO284" s="21"/>
      <c r="QP284" s="21"/>
      <c r="QQ284" s="21"/>
      <c r="QR284" s="21"/>
      <c r="QS284" s="21"/>
      <c r="QT284" s="21"/>
      <c r="QU284" s="21"/>
      <c r="QV284" s="21"/>
      <c r="QW284" s="21"/>
      <c r="QX284" s="21"/>
      <c r="QY284" s="21"/>
      <c r="QZ284" s="21"/>
      <c r="RA284" s="21"/>
      <c r="RB284" s="21"/>
      <c r="RC284" s="21"/>
      <c r="RD284" s="21"/>
      <c r="RE284" s="21"/>
      <c r="RF284" s="21"/>
      <c r="RG284" s="21"/>
      <c r="RH284" s="21"/>
      <c r="RI284" s="21"/>
      <c r="RJ284" s="21"/>
      <c r="RK284" s="21"/>
      <c r="RL284" s="21"/>
      <c r="RM284" s="21"/>
      <c r="RN284" s="21"/>
      <c r="RO284" s="21"/>
      <c r="RP284" s="21"/>
      <c r="RQ284" s="21"/>
      <c r="RR284" s="21"/>
      <c r="RS284" s="21"/>
      <c r="RT284" s="21"/>
      <c r="RU284" s="21"/>
      <c r="RV284" s="21"/>
      <c r="RW284" s="21"/>
      <c r="RX284" s="21"/>
      <c r="RY284" s="21"/>
      <c r="RZ284" s="21"/>
      <c r="SA284" s="21"/>
      <c r="SB284" s="21"/>
      <c r="SC284" s="21"/>
      <c r="SD284" s="21"/>
      <c r="SE284" s="21"/>
      <c r="SF284" s="21"/>
      <c r="SG284" s="21"/>
      <c r="SH284" s="21"/>
      <c r="SI284" s="21"/>
      <c r="SJ284" s="21"/>
      <c r="SK284" s="21"/>
      <c r="SL284" s="21"/>
      <c r="SM284" s="21"/>
      <c r="SN284" s="21"/>
    </row>
    <row r="285" spans="1:508" s="20" customFormat="1" ht="39" customHeight="1" x14ac:dyDescent="0.25">
      <c r="A285" s="54" t="s">
        <v>330</v>
      </c>
      <c r="B285" s="54" t="s">
        <v>5</v>
      </c>
      <c r="C285" s="54" t="s">
        <v>81</v>
      </c>
      <c r="D285" s="11" t="s">
        <v>460</v>
      </c>
      <c r="E285" s="203"/>
      <c r="F285" s="83"/>
      <c r="G285" s="83"/>
      <c r="H285" s="203"/>
      <c r="I285" s="203"/>
      <c r="J285" s="203"/>
      <c r="K285" s="196"/>
      <c r="L285" s="203">
        <f t="shared" si="96"/>
        <v>2160000</v>
      </c>
      <c r="M285" s="83">
        <v>2160000</v>
      </c>
      <c r="N285" s="83"/>
      <c r="O285" s="83"/>
      <c r="P285" s="83"/>
      <c r="Q285" s="83">
        <v>2160000</v>
      </c>
      <c r="R285" s="216">
        <f t="shared" si="97"/>
        <v>0</v>
      </c>
      <c r="S285" s="216"/>
      <c r="T285" s="216"/>
      <c r="U285" s="216"/>
      <c r="V285" s="216"/>
      <c r="W285" s="216"/>
      <c r="X285" s="168">
        <f t="shared" si="99"/>
        <v>0</v>
      </c>
      <c r="Y285" s="216">
        <f t="shared" si="100"/>
        <v>0</v>
      </c>
      <c r="Z285" s="23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21"/>
      <c r="IH285" s="21"/>
      <c r="II285" s="21"/>
      <c r="IJ285" s="21"/>
      <c r="IK285" s="21"/>
      <c r="IL285" s="21"/>
      <c r="IM285" s="21"/>
      <c r="IN285" s="21"/>
      <c r="IO285" s="21"/>
      <c r="IP285" s="21"/>
      <c r="IQ285" s="21"/>
      <c r="IR285" s="21"/>
      <c r="IS285" s="21"/>
      <c r="IT285" s="21"/>
      <c r="IU285" s="21"/>
      <c r="IV285" s="21"/>
      <c r="IW285" s="21"/>
      <c r="IX285" s="21"/>
      <c r="IY285" s="21"/>
      <c r="IZ285" s="21"/>
      <c r="JA285" s="21"/>
      <c r="JB285" s="21"/>
      <c r="JC285" s="21"/>
      <c r="JD285" s="21"/>
      <c r="JE285" s="21"/>
      <c r="JF285" s="21"/>
      <c r="JG285" s="21"/>
      <c r="JH285" s="21"/>
      <c r="JI285" s="21"/>
      <c r="JJ285" s="21"/>
      <c r="JK285" s="21"/>
      <c r="JL285" s="21"/>
      <c r="JM285" s="21"/>
      <c r="JN285" s="21"/>
      <c r="JO285" s="21"/>
      <c r="JP285" s="21"/>
      <c r="JQ285" s="21"/>
      <c r="JR285" s="21"/>
      <c r="JS285" s="21"/>
      <c r="JT285" s="21"/>
      <c r="JU285" s="21"/>
      <c r="JV285" s="21"/>
      <c r="JW285" s="21"/>
      <c r="JX285" s="21"/>
      <c r="JY285" s="21"/>
      <c r="JZ285" s="21"/>
      <c r="KA285" s="21"/>
      <c r="KB285" s="21"/>
      <c r="KC285" s="21"/>
      <c r="KD285" s="21"/>
      <c r="KE285" s="21"/>
      <c r="KF285" s="21"/>
      <c r="KG285" s="21"/>
      <c r="KH285" s="21"/>
      <c r="KI285" s="21"/>
      <c r="KJ285" s="21"/>
      <c r="KK285" s="21"/>
      <c r="KL285" s="21"/>
      <c r="KM285" s="21"/>
      <c r="KN285" s="21"/>
      <c r="KO285" s="21"/>
      <c r="KP285" s="21"/>
      <c r="KQ285" s="21"/>
      <c r="KR285" s="21"/>
      <c r="KS285" s="21"/>
      <c r="KT285" s="21"/>
      <c r="KU285" s="21"/>
      <c r="KV285" s="21"/>
      <c r="KW285" s="21"/>
      <c r="KX285" s="21"/>
      <c r="KY285" s="21"/>
      <c r="KZ285" s="21"/>
      <c r="LA285" s="21"/>
      <c r="LB285" s="21"/>
      <c r="LC285" s="21"/>
      <c r="LD285" s="21"/>
      <c r="LE285" s="21"/>
      <c r="LF285" s="21"/>
      <c r="LG285" s="21"/>
      <c r="LH285" s="21"/>
      <c r="LI285" s="21"/>
      <c r="LJ285" s="21"/>
      <c r="LK285" s="21"/>
      <c r="LL285" s="21"/>
      <c r="LM285" s="21"/>
      <c r="LN285" s="21"/>
      <c r="LO285" s="21"/>
      <c r="LP285" s="21"/>
      <c r="LQ285" s="21"/>
      <c r="LR285" s="21"/>
      <c r="LS285" s="21"/>
      <c r="LT285" s="21"/>
      <c r="LU285" s="21"/>
      <c r="LV285" s="21"/>
      <c r="LW285" s="21"/>
      <c r="LX285" s="21"/>
      <c r="LY285" s="21"/>
      <c r="LZ285" s="21"/>
      <c r="MA285" s="21"/>
      <c r="MB285" s="21"/>
      <c r="MC285" s="21"/>
      <c r="MD285" s="21"/>
      <c r="ME285" s="21"/>
      <c r="MF285" s="21"/>
      <c r="MG285" s="21"/>
      <c r="MH285" s="21"/>
      <c r="MI285" s="21"/>
      <c r="MJ285" s="21"/>
      <c r="MK285" s="21"/>
      <c r="ML285" s="21"/>
      <c r="MM285" s="21"/>
      <c r="MN285" s="21"/>
      <c r="MO285" s="21"/>
      <c r="MP285" s="21"/>
      <c r="MQ285" s="21"/>
      <c r="MR285" s="21"/>
      <c r="MS285" s="21"/>
      <c r="MT285" s="21"/>
      <c r="MU285" s="21"/>
      <c r="MV285" s="21"/>
      <c r="MW285" s="21"/>
      <c r="MX285" s="21"/>
      <c r="MY285" s="21"/>
      <c r="MZ285" s="21"/>
      <c r="NA285" s="21"/>
      <c r="NB285" s="21"/>
      <c r="NC285" s="21"/>
      <c r="ND285" s="21"/>
      <c r="NE285" s="21"/>
      <c r="NF285" s="21"/>
      <c r="NG285" s="21"/>
      <c r="NH285" s="21"/>
      <c r="NI285" s="21"/>
      <c r="NJ285" s="21"/>
      <c r="NK285" s="21"/>
      <c r="NL285" s="21"/>
      <c r="NM285" s="21"/>
      <c r="NN285" s="21"/>
      <c r="NO285" s="21"/>
      <c r="NP285" s="21"/>
      <c r="NQ285" s="21"/>
      <c r="NR285" s="21"/>
      <c r="NS285" s="21"/>
      <c r="NT285" s="21"/>
      <c r="NU285" s="21"/>
      <c r="NV285" s="21"/>
      <c r="NW285" s="21"/>
      <c r="NX285" s="21"/>
      <c r="NY285" s="21"/>
      <c r="NZ285" s="21"/>
      <c r="OA285" s="21"/>
      <c r="OB285" s="21"/>
      <c r="OC285" s="21"/>
      <c r="OD285" s="21"/>
      <c r="OE285" s="21"/>
      <c r="OF285" s="21"/>
      <c r="OG285" s="21"/>
      <c r="OH285" s="21"/>
      <c r="OI285" s="21"/>
      <c r="OJ285" s="21"/>
      <c r="OK285" s="21"/>
      <c r="OL285" s="21"/>
      <c r="OM285" s="21"/>
      <c r="ON285" s="21"/>
      <c r="OO285" s="21"/>
      <c r="OP285" s="21"/>
      <c r="OQ285" s="21"/>
      <c r="OR285" s="21"/>
      <c r="OS285" s="21"/>
      <c r="OT285" s="21"/>
      <c r="OU285" s="21"/>
      <c r="OV285" s="21"/>
      <c r="OW285" s="21"/>
      <c r="OX285" s="21"/>
      <c r="OY285" s="21"/>
      <c r="OZ285" s="21"/>
      <c r="PA285" s="21"/>
      <c r="PB285" s="21"/>
      <c r="PC285" s="21"/>
      <c r="PD285" s="21"/>
      <c r="PE285" s="21"/>
      <c r="PF285" s="21"/>
      <c r="PG285" s="21"/>
      <c r="PH285" s="21"/>
      <c r="PI285" s="21"/>
      <c r="PJ285" s="21"/>
      <c r="PK285" s="21"/>
      <c r="PL285" s="21"/>
      <c r="PM285" s="21"/>
      <c r="PN285" s="21"/>
      <c r="PO285" s="21"/>
      <c r="PP285" s="21"/>
      <c r="PQ285" s="21"/>
      <c r="PR285" s="21"/>
      <c r="PS285" s="21"/>
      <c r="PT285" s="21"/>
      <c r="PU285" s="21"/>
      <c r="PV285" s="21"/>
      <c r="PW285" s="21"/>
      <c r="PX285" s="21"/>
      <c r="PY285" s="21"/>
      <c r="PZ285" s="21"/>
      <c r="QA285" s="21"/>
      <c r="QB285" s="21"/>
      <c r="QC285" s="21"/>
      <c r="QD285" s="21"/>
      <c r="QE285" s="21"/>
      <c r="QF285" s="21"/>
      <c r="QG285" s="21"/>
      <c r="QH285" s="21"/>
      <c r="QI285" s="21"/>
      <c r="QJ285" s="21"/>
      <c r="QK285" s="21"/>
      <c r="QL285" s="21"/>
      <c r="QM285" s="21"/>
      <c r="QN285" s="21"/>
      <c r="QO285" s="21"/>
      <c r="QP285" s="21"/>
      <c r="QQ285" s="21"/>
      <c r="QR285" s="21"/>
      <c r="QS285" s="21"/>
      <c r="QT285" s="21"/>
      <c r="QU285" s="21"/>
      <c r="QV285" s="21"/>
      <c r="QW285" s="21"/>
      <c r="QX285" s="21"/>
      <c r="QY285" s="21"/>
      <c r="QZ285" s="21"/>
      <c r="RA285" s="21"/>
      <c r="RB285" s="21"/>
      <c r="RC285" s="21"/>
      <c r="RD285" s="21"/>
      <c r="RE285" s="21"/>
      <c r="RF285" s="21"/>
      <c r="RG285" s="21"/>
      <c r="RH285" s="21"/>
      <c r="RI285" s="21"/>
      <c r="RJ285" s="21"/>
      <c r="RK285" s="21"/>
      <c r="RL285" s="21"/>
      <c r="RM285" s="21"/>
      <c r="RN285" s="21"/>
      <c r="RO285" s="21"/>
      <c r="RP285" s="21"/>
      <c r="RQ285" s="21"/>
      <c r="RR285" s="21"/>
      <c r="RS285" s="21"/>
      <c r="RT285" s="21"/>
      <c r="RU285" s="21"/>
      <c r="RV285" s="21"/>
      <c r="RW285" s="21"/>
      <c r="RX285" s="21"/>
      <c r="RY285" s="21"/>
      <c r="RZ285" s="21"/>
      <c r="SA285" s="21"/>
      <c r="SB285" s="21"/>
      <c r="SC285" s="21"/>
      <c r="SD285" s="21"/>
      <c r="SE285" s="21"/>
      <c r="SF285" s="21"/>
      <c r="SG285" s="21"/>
      <c r="SH285" s="21"/>
      <c r="SI285" s="21"/>
      <c r="SJ285" s="21"/>
      <c r="SK285" s="21"/>
      <c r="SL285" s="21"/>
      <c r="SM285" s="21"/>
      <c r="SN285" s="21"/>
    </row>
    <row r="286" spans="1:508" s="22" customFormat="1" ht="18.75" hidden="1" customHeight="1" x14ac:dyDescent="0.25">
      <c r="A286" s="69"/>
      <c r="B286" s="69"/>
      <c r="C286" s="69"/>
      <c r="D286" s="75" t="s">
        <v>416</v>
      </c>
      <c r="E286" s="204"/>
      <c r="F286" s="84"/>
      <c r="G286" s="84"/>
      <c r="H286" s="204"/>
      <c r="I286" s="204"/>
      <c r="J286" s="204"/>
      <c r="K286" s="196" t="e">
        <f t="shared" si="98"/>
        <v>#DIV/0!</v>
      </c>
      <c r="L286" s="204">
        <f t="shared" si="96"/>
        <v>0</v>
      </c>
      <c r="M286" s="84"/>
      <c r="N286" s="84"/>
      <c r="O286" s="84"/>
      <c r="P286" s="84"/>
      <c r="Q286" s="84"/>
      <c r="R286" s="218">
        <f t="shared" si="97"/>
        <v>0</v>
      </c>
      <c r="S286" s="218"/>
      <c r="T286" s="218"/>
      <c r="U286" s="218"/>
      <c r="V286" s="218"/>
      <c r="W286" s="218"/>
      <c r="X286" s="168" t="e">
        <f t="shared" si="99"/>
        <v>#DIV/0!</v>
      </c>
      <c r="Y286" s="218">
        <f t="shared" si="100"/>
        <v>0</v>
      </c>
      <c r="Z286" s="231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  <c r="IF286" s="27"/>
      <c r="IG286" s="27"/>
      <c r="IH286" s="27"/>
      <c r="II286" s="27"/>
      <c r="IJ286" s="27"/>
      <c r="IK286" s="27"/>
      <c r="IL286" s="27"/>
      <c r="IM286" s="27"/>
      <c r="IN286" s="27"/>
      <c r="IO286" s="27"/>
      <c r="IP286" s="27"/>
      <c r="IQ286" s="27"/>
      <c r="IR286" s="27"/>
      <c r="IS286" s="27"/>
      <c r="IT286" s="27"/>
      <c r="IU286" s="27"/>
      <c r="IV286" s="27"/>
      <c r="IW286" s="27"/>
      <c r="IX286" s="27"/>
      <c r="IY286" s="27"/>
      <c r="IZ286" s="27"/>
      <c r="JA286" s="27"/>
      <c r="JB286" s="27"/>
      <c r="JC286" s="27"/>
      <c r="JD286" s="27"/>
      <c r="JE286" s="27"/>
      <c r="JF286" s="27"/>
      <c r="JG286" s="27"/>
      <c r="JH286" s="27"/>
      <c r="JI286" s="27"/>
      <c r="JJ286" s="27"/>
      <c r="JK286" s="27"/>
      <c r="JL286" s="27"/>
      <c r="JM286" s="27"/>
      <c r="JN286" s="27"/>
      <c r="JO286" s="27"/>
      <c r="JP286" s="27"/>
      <c r="JQ286" s="27"/>
      <c r="JR286" s="27"/>
      <c r="JS286" s="27"/>
      <c r="JT286" s="27"/>
      <c r="JU286" s="27"/>
      <c r="JV286" s="27"/>
      <c r="JW286" s="27"/>
      <c r="JX286" s="27"/>
      <c r="JY286" s="27"/>
      <c r="JZ286" s="27"/>
      <c r="KA286" s="27"/>
      <c r="KB286" s="27"/>
      <c r="KC286" s="27"/>
      <c r="KD286" s="27"/>
      <c r="KE286" s="27"/>
      <c r="KF286" s="27"/>
      <c r="KG286" s="27"/>
      <c r="KH286" s="27"/>
      <c r="KI286" s="27"/>
      <c r="KJ286" s="27"/>
      <c r="KK286" s="27"/>
      <c r="KL286" s="27"/>
      <c r="KM286" s="27"/>
      <c r="KN286" s="27"/>
      <c r="KO286" s="27"/>
      <c r="KP286" s="27"/>
      <c r="KQ286" s="27"/>
      <c r="KR286" s="27"/>
      <c r="KS286" s="27"/>
      <c r="KT286" s="27"/>
      <c r="KU286" s="27"/>
      <c r="KV286" s="27"/>
      <c r="KW286" s="27"/>
      <c r="KX286" s="27"/>
      <c r="KY286" s="27"/>
      <c r="KZ286" s="27"/>
      <c r="LA286" s="27"/>
      <c r="LB286" s="27"/>
      <c r="LC286" s="27"/>
      <c r="LD286" s="27"/>
      <c r="LE286" s="27"/>
      <c r="LF286" s="27"/>
      <c r="LG286" s="27"/>
      <c r="LH286" s="27"/>
      <c r="LI286" s="27"/>
      <c r="LJ286" s="27"/>
      <c r="LK286" s="27"/>
      <c r="LL286" s="27"/>
      <c r="LM286" s="27"/>
      <c r="LN286" s="27"/>
      <c r="LO286" s="27"/>
      <c r="LP286" s="27"/>
      <c r="LQ286" s="27"/>
      <c r="LR286" s="27"/>
      <c r="LS286" s="27"/>
      <c r="LT286" s="27"/>
      <c r="LU286" s="27"/>
      <c r="LV286" s="27"/>
      <c r="LW286" s="27"/>
      <c r="LX286" s="27"/>
      <c r="LY286" s="27"/>
      <c r="LZ286" s="27"/>
      <c r="MA286" s="27"/>
      <c r="MB286" s="27"/>
      <c r="MC286" s="27"/>
      <c r="MD286" s="27"/>
      <c r="ME286" s="27"/>
      <c r="MF286" s="27"/>
      <c r="MG286" s="27"/>
      <c r="MH286" s="27"/>
      <c r="MI286" s="27"/>
      <c r="MJ286" s="27"/>
      <c r="MK286" s="27"/>
      <c r="ML286" s="27"/>
      <c r="MM286" s="27"/>
      <c r="MN286" s="27"/>
      <c r="MO286" s="27"/>
      <c r="MP286" s="27"/>
      <c r="MQ286" s="27"/>
      <c r="MR286" s="27"/>
      <c r="MS286" s="27"/>
      <c r="MT286" s="27"/>
      <c r="MU286" s="27"/>
      <c r="MV286" s="27"/>
      <c r="MW286" s="27"/>
      <c r="MX286" s="27"/>
      <c r="MY286" s="27"/>
      <c r="MZ286" s="27"/>
      <c r="NA286" s="27"/>
      <c r="NB286" s="27"/>
      <c r="NC286" s="27"/>
      <c r="ND286" s="27"/>
      <c r="NE286" s="27"/>
      <c r="NF286" s="27"/>
      <c r="NG286" s="27"/>
      <c r="NH286" s="27"/>
      <c r="NI286" s="27"/>
      <c r="NJ286" s="27"/>
      <c r="NK286" s="27"/>
      <c r="NL286" s="27"/>
      <c r="NM286" s="27"/>
      <c r="NN286" s="27"/>
      <c r="NO286" s="27"/>
      <c r="NP286" s="27"/>
      <c r="NQ286" s="27"/>
      <c r="NR286" s="27"/>
      <c r="NS286" s="27"/>
      <c r="NT286" s="27"/>
      <c r="NU286" s="27"/>
      <c r="NV286" s="27"/>
      <c r="NW286" s="27"/>
      <c r="NX286" s="27"/>
      <c r="NY286" s="27"/>
      <c r="NZ286" s="27"/>
      <c r="OA286" s="27"/>
      <c r="OB286" s="27"/>
      <c r="OC286" s="27"/>
      <c r="OD286" s="27"/>
      <c r="OE286" s="27"/>
      <c r="OF286" s="27"/>
      <c r="OG286" s="27"/>
      <c r="OH286" s="27"/>
      <c r="OI286" s="27"/>
      <c r="OJ286" s="27"/>
      <c r="OK286" s="27"/>
      <c r="OL286" s="27"/>
      <c r="OM286" s="27"/>
      <c r="ON286" s="27"/>
      <c r="OO286" s="27"/>
      <c r="OP286" s="27"/>
      <c r="OQ286" s="27"/>
      <c r="OR286" s="27"/>
      <c r="OS286" s="27"/>
      <c r="OT286" s="27"/>
      <c r="OU286" s="27"/>
      <c r="OV286" s="27"/>
      <c r="OW286" s="27"/>
      <c r="OX286" s="27"/>
      <c r="OY286" s="27"/>
      <c r="OZ286" s="27"/>
      <c r="PA286" s="27"/>
      <c r="PB286" s="27"/>
      <c r="PC286" s="27"/>
      <c r="PD286" s="27"/>
      <c r="PE286" s="27"/>
      <c r="PF286" s="27"/>
      <c r="PG286" s="27"/>
      <c r="PH286" s="27"/>
      <c r="PI286" s="27"/>
      <c r="PJ286" s="27"/>
      <c r="PK286" s="27"/>
      <c r="PL286" s="27"/>
      <c r="PM286" s="27"/>
      <c r="PN286" s="27"/>
      <c r="PO286" s="27"/>
      <c r="PP286" s="27"/>
      <c r="PQ286" s="27"/>
      <c r="PR286" s="27"/>
      <c r="PS286" s="27"/>
      <c r="PT286" s="27"/>
      <c r="PU286" s="27"/>
      <c r="PV286" s="27"/>
      <c r="PW286" s="27"/>
      <c r="PX286" s="27"/>
      <c r="PY286" s="27"/>
      <c r="PZ286" s="27"/>
      <c r="QA286" s="27"/>
      <c r="QB286" s="27"/>
      <c r="QC286" s="27"/>
      <c r="QD286" s="27"/>
      <c r="QE286" s="27"/>
      <c r="QF286" s="27"/>
      <c r="QG286" s="27"/>
      <c r="QH286" s="27"/>
      <c r="QI286" s="27"/>
      <c r="QJ286" s="27"/>
      <c r="QK286" s="27"/>
      <c r="QL286" s="27"/>
      <c r="QM286" s="27"/>
      <c r="QN286" s="27"/>
      <c r="QO286" s="27"/>
      <c r="QP286" s="27"/>
      <c r="QQ286" s="27"/>
      <c r="QR286" s="27"/>
      <c r="QS286" s="27"/>
      <c r="QT286" s="27"/>
      <c r="QU286" s="27"/>
      <c r="QV286" s="27"/>
      <c r="QW286" s="27"/>
      <c r="QX286" s="27"/>
      <c r="QY286" s="27"/>
      <c r="QZ286" s="27"/>
      <c r="RA286" s="27"/>
      <c r="RB286" s="27"/>
      <c r="RC286" s="27"/>
      <c r="RD286" s="27"/>
      <c r="RE286" s="27"/>
      <c r="RF286" s="27"/>
      <c r="RG286" s="27"/>
      <c r="RH286" s="27"/>
      <c r="RI286" s="27"/>
      <c r="RJ286" s="27"/>
      <c r="RK286" s="27"/>
      <c r="RL286" s="27"/>
      <c r="RM286" s="27"/>
      <c r="RN286" s="27"/>
      <c r="RO286" s="27"/>
      <c r="RP286" s="27"/>
      <c r="RQ286" s="27"/>
      <c r="RR286" s="27"/>
      <c r="RS286" s="27"/>
      <c r="RT286" s="27"/>
      <c r="RU286" s="27"/>
      <c r="RV286" s="27"/>
      <c r="RW286" s="27"/>
      <c r="RX286" s="27"/>
      <c r="RY286" s="27"/>
      <c r="RZ286" s="27"/>
      <c r="SA286" s="27"/>
      <c r="SB286" s="27"/>
      <c r="SC286" s="27"/>
      <c r="SD286" s="27"/>
      <c r="SE286" s="27"/>
      <c r="SF286" s="27"/>
      <c r="SG286" s="27"/>
      <c r="SH286" s="27"/>
      <c r="SI286" s="27"/>
      <c r="SJ286" s="27"/>
      <c r="SK286" s="27"/>
      <c r="SL286" s="27"/>
      <c r="SM286" s="27"/>
      <c r="SN286" s="27"/>
    </row>
    <row r="287" spans="1:508" s="20" customFormat="1" ht="132" customHeight="1" x14ac:dyDescent="0.25">
      <c r="A287" s="85" t="s">
        <v>299</v>
      </c>
      <c r="B287" s="85">
        <v>7691</v>
      </c>
      <c r="C287" s="85" t="s">
        <v>81</v>
      </c>
      <c r="D287" s="79" t="s">
        <v>313</v>
      </c>
      <c r="E287" s="203"/>
      <c r="F287" s="83"/>
      <c r="G287" s="83"/>
      <c r="H287" s="203"/>
      <c r="I287" s="203"/>
      <c r="J287" s="203"/>
      <c r="K287" s="196"/>
      <c r="L287" s="203">
        <f t="shared" si="96"/>
        <v>100000</v>
      </c>
      <c r="M287" s="83"/>
      <c r="N287" s="83">
        <v>100000</v>
      </c>
      <c r="O287" s="83"/>
      <c r="P287" s="83"/>
      <c r="Q287" s="83"/>
      <c r="R287" s="216">
        <f t="shared" si="97"/>
        <v>0</v>
      </c>
      <c r="S287" s="216"/>
      <c r="T287" s="216"/>
      <c r="U287" s="216"/>
      <c r="V287" s="216"/>
      <c r="W287" s="216"/>
      <c r="X287" s="168">
        <f t="shared" si="99"/>
        <v>0</v>
      </c>
      <c r="Y287" s="216">
        <f t="shared" si="100"/>
        <v>0</v>
      </c>
      <c r="Z287" s="23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  <c r="ID287" s="21"/>
      <c r="IE287" s="21"/>
      <c r="IF287" s="21"/>
      <c r="IG287" s="21"/>
      <c r="IH287" s="21"/>
      <c r="II287" s="21"/>
      <c r="IJ287" s="21"/>
      <c r="IK287" s="21"/>
      <c r="IL287" s="21"/>
      <c r="IM287" s="21"/>
      <c r="IN287" s="21"/>
      <c r="IO287" s="21"/>
      <c r="IP287" s="21"/>
      <c r="IQ287" s="21"/>
      <c r="IR287" s="21"/>
      <c r="IS287" s="21"/>
      <c r="IT287" s="21"/>
      <c r="IU287" s="21"/>
      <c r="IV287" s="21"/>
      <c r="IW287" s="21"/>
      <c r="IX287" s="21"/>
      <c r="IY287" s="21"/>
      <c r="IZ287" s="21"/>
      <c r="JA287" s="21"/>
      <c r="JB287" s="21"/>
      <c r="JC287" s="21"/>
      <c r="JD287" s="21"/>
      <c r="JE287" s="21"/>
      <c r="JF287" s="21"/>
      <c r="JG287" s="21"/>
      <c r="JH287" s="21"/>
      <c r="JI287" s="21"/>
      <c r="JJ287" s="21"/>
      <c r="JK287" s="21"/>
      <c r="JL287" s="21"/>
      <c r="JM287" s="21"/>
      <c r="JN287" s="21"/>
      <c r="JO287" s="21"/>
      <c r="JP287" s="21"/>
      <c r="JQ287" s="21"/>
      <c r="JR287" s="21"/>
      <c r="JS287" s="21"/>
      <c r="JT287" s="21"/>
      <c r="JU287" s="21"/>
      <c r="JV287" s="21"/>
      <c r="JW287" s="21"/>
      <c r="JX287" s="21"/>
      <c r="JY287" s="21"/>
      <c r="JZ287" s="21"/>
      <c r="KA287" s="21"/>
      <c r="KB287" s="21"/>
      <c r="KC287" s="21"/>
      <c r="KD287" s="21"/>
      <c r="KE287" s="21"/>
      <c r="KF287" s="21"/>
      <c r="KG287" s="21"/>
      <c r="KH287" s="21"/>
      <c r="KI287" s="21"/>
      <c r="KJ287" s="21"/>
      <c r="KK287" s="21"/>
      <c r="KL287" s="21"/>
      <c r="KM287" s="21"/>
      <c r="KN287" s="21"/>
      <c r="KO287" s="21"/>
      <c r="KP287" s="21"/>
      <c r="KQ287" s="21"/>
      <c r="KR287" s="21"/>
      <c r="KS287" s="21"/>
      <c r="KT287" s="21"/>
      <c r="KU287" s="21"/>
      <c r="KV287" s="21"/>
      <c r="KW287" s="21"/>
      <c r="KX287" s="21"/>
      <c r="KY287" s="21"/>
      <c r="KZ287" s="21"/>
      <c r="LA287" s="21"/>
      <c r="LB287" s="21"/>
      <c r="LC287" s="21"/>
      <c r="LD287" s="21"/>
      <c r="LE287" s="21"/>
      <c r="LF287" s="21"/>
      <c r="LG287" s="21"/>
      <c r="LH287" s="21"/>
      <c r="LI287" s="21"/>
      <c r="LJ287" s="21"/>
      <c r="LK287" s="21"/>
      <c r="LL287" s="21"/>
      <c r="LM287" s="21"/>
      <c r="LN287" s="21"/>
      <c r="LO287" s="21"/>
      <c r="LP287" s="21"/>
      <c r="LQ287" s="21"/>
      <c r="LR287" s="21"/>
      <c r="LS287" s="21"/>
      <c r="LT287" s="21"/>
      <c r="LU287" s="21"/>
      <c r="LV287" s="21"/>
      <c r="LW287" s="21"/>
      <c r="LX287" s="21"/>
      <c r="LY287" s="21"/>
      <c r="LZ287" s="21"/>
      <c r="MA287" s="21"/>
      <c r="MB287" s="21"/>
      <c r="MC287" s="21"/>
      <c r="MD287" s="21"/>
      <c r="ME287" s="21"/>
      <c r="MF287" s="21"/>
      <c r="MG287" s="21"/>
      <c r="MH287" s="21"/>
      <c r="MI287" s="21"/>
      <c r="MJ287" s="21"/>
      <c r="MK287" s="21"/>
      <c r="ML287" s="21"/>
      <c r="MM287" s="21"/>
      <c r="MN287" s="21"/>
      <c r="MO287" s="21"/>
      <c r="MP287" s="21"/>
      <c r="MQ287" s="21"/>
      <c r="MR287" s="21"/>
      <c r="MS287" s="21"/>
      <c r="MT287" s="21"/>
      <c r="MU287" s="21"/>
      <c r="MV287" s="21"/>
      <c r="MW287" s="21"/>
      <c r="MX287" s="21"/>
      <c r="MY287" s="21"/>
      <c r="MZ287" s="21"/>
      <c r="NA287" s="21"/>
      <c r="NB287" s="21"/>
      <c r="NC287" s="21"/>
      <c r="ND287" s="21"/>
      <c r="NE287" s="21"/>
      <c r="NF287" s="21"/>
      <c r="NG287" s="21"/>
      <c r="NH287" s="21"/>
      <c r="NI287" s="21"/>
      <c r="NJ287" s="21"/>
      <c r="NK287" s="21"/>
      <c r="NL287" s="21"/>
      <c r="NM287" s="21"/>
      <c r="NN287" s="21"/>
      <c r="NO287" s="21"/>
      <c r="NP287" s="21"/>
      <c r="NQ287" s="21"/>
      <c r="NR287" s="21"/>
      <c r="NS287" s="21"/>
      <c r="NT287" s="21"/>
      <c r="NU287" s="21"/>
      <c r="NV287" s="21"/>
      <c r="NW287" s="21"/>
      <c r="NX287" s="21"/>
      <c r="NY287" s="21"/>
      <c r="NZ287" s="21"/>
      <c r="OA287" s="21"/>
      <c r="OB287" s="21"/>
      <c r="OC287" s="21"/>
      <c r="OD287" s="21"/>
      <c r="OE287" s="21"/>
      <c r="OF287" s="21"/>
      <c r="OG287" s="21"/>
      <c r="OH287" s="21"/>
      <c r="OI287" s="21"/>
      <c r="OJ287" s="21"/>
      <c r="OK287" s="21"/>
      <c r="OL287" s="21"/>
      <c r="OM287" s="21"/>
      <c r="ON287" s="21"/>
      <c r="OO287" s="21"/>
      <c r="OP287" s="21"/>
      <c r="OQ287" s="21"/>
      <c r="OR287" s="21"/>
      <c r="OS287" s="21"/>
      <c r="OT287" s="21"/>
      <c r="OU287" s="21"/>
      <c r="OV287" s="21"/>
      <c r="OW287" s="21"/>
      <c r="OX287" s="21"/>
      <c r="OY287" s="21"/>
      <c r="OZ287" s="21"/>
      <c r="PA287" s="21"/>
      <c r="PB287" s="21"/>
      <c r="PC287" s="21"/>
      <c r="PD287" s="21"/>
      <c r="PE287" s="21"/>
      <c r="PF287" s="21"/>
      <c r="PG287" s="21"/>
      <c r="PH287" s="21"/>
      <c r="PI287" s="21"/>
      <c r="PJ287" s="21"/>
      <c r="PK287" s="21"/>
      <c r="PL287" s="21"/>
      <c r="PM287" s="21"/>
      <c r="PN287" s="21"/>
      <c r="PO287" s="21"/>
      <c r="PP287" s="21"/>
      <c r="PQ287" s="21"/>
      <c r="PR287" s="21"/>
      <c r="PS287" s="21"/>
      <c r="PT287" s="21"/>
      <c r="PU287" s="21"/>
      <c r="PV287" s="21"/>
      <c r="PW287" s="21"/>
      <c r="PX287" s="21"/>
      <c r="PY287" s="21"/>
      <c r="PZ287" s="21"/>
      <c r="QA287" s="21"/>
      <c r="QB287" s="21"/>
      <c r="QC287" s="21"/>
      <c r="QD287" s="21"/>
      <c r="QE287" s="21"/>
      <c r="QF287" s="21"/>
      <c r="QG287" s="21"/>
      <c r="QH287" s="21"/>
      <c r="QI287" s="21"/>
      <c r="QJ287" s="21"/>
      <c r="QK287" s="21"/>
      <c r="QL287" s="21"/>
      <c r="QM287" s="21"/>
      <c r="QN287" s="21"/>
      <c r="QO287" s="21"/>
      <c r="QP287" s="21"/>
      <c r="QQ287" s="21"/>
      <c r="QR287" s="21"/>
      <c r="QS287" s="21"/>
      <c r="QT287" s="21"/>
      <c r="QU287" s="21"/>
      <c r="QV287" s="21"/>
      <c r="QW287" s="21"/>
      <c r="QX287" s="21"/>
      <c r="QY287" s="21"/>
      <c r="QZ287" s="21"/>
      <c r="RA287" s="21"/>
      <c r="RB287" s="21"/>
      <c r="RC287" s="21"/>
      <c r="RD287" s="21"/>
      <c r="RE287" s="21"/>
      <c r="RF287" s="21"/>
      <c r="RG287" s="21"/>
      <c r="RH287" s="21"/>
      <c r="RI287" s="21"/>
      <c r="RJ287" s="21"/>
      <c r="RK287" s="21"/>
      <c r="RL287" s="21"/>
      <c r="RM287" s="21"/>
      <c r="RN287" s="21"/>
      <c r="RO287" s="21"/>
      <c r="RP287" s="21"/>
      <c r="RQ287" s="21"/>
      <c r="RR287" s="21"/>
      <c r="RS287" s="21"/>
      <c r="RT287" s="21"/>
      <c r="RU287" s="21"/>
      <c r="RV287" s="21"/>
      <c r="RW287" s="21"/>
      <c r="RX287" s="21"/>
      <c r="RY287" s="21"/>
      <c r="RZ287" s="21"/>
      <c r="SA287" s="21"/>
      <c r="SB287" s="21"/>
      <c r="SC287" s="21"/>
      <c r="SD287" s="21"/>
      <c r="SE287" s="21"/>
      <c r="SF287" s="21"/>
      <c r="SG287" s="21"/>
      <c r="SH287" s="21"/>
      <c r="SI287" s="21"/>
      <c r="SJ287" s="21"/>
      <c r="SK287" s="21"/>
      <c r="SL287" s="21"/>
      <c r="SM287" s="21"/>
      <c r="SN287" s="21"/>
    </row>
    <row r="288" spans="1:508" s="20" customFormat="1" ht="49.5" customHeight="1" x14ac:dyDescent="0.25">
      <c r="A288" s="85" t="s">
        <v>377</v>
      </c>
      <c r="B288" s="85" t="s">
        <v>7</v>
      </c>
      <c r="C288" s="85" t="s">
        <v>88</v>
      </c>
      <c r="D288" s="79" t="s">
        <v>296</v>
      </c>
      <c r="E288" s="203">
        <v>14330680</v>
      </c>
      <c r="F288" s="83"/>
      <c r="G288" s="83"/>
      <c r="H288" s="203">
        <v>242868.12</v>
      </c>
      <c r="I288" s="203"/>
      <c r="J288" s="203"/>
      <c r="K288" s="196">
        <f t="shared" si="98"/>
        <v>1.6947424686058163</v>
      </c>
      <c r="L288" s="203">
        <f t="shared" si="96"/>
        <v>33369320</v>
      </c>
      <c r="M288" s="83">
        <v>33369320</v>
      </c>
      <c r="N288" s="83"/>
      <c r="O288" s="83"/>
      <c r="P288" s="83"/>
      <c r="Q288" s="83">
        <v>33369320</v>
      </c>
      <c r="R288" s="216">
        <f t="shared" si="97"/>
        <v>0</v>
      </c>
      <c r="S288" s="216"/>
      <c r="T288" s="216"/>
      <c r="U288" s="216"/>
      <c r="V288" s="216"/>
      <c r="W288" s="216"/>
      <c r="X288" s="168">
        <f t="shared" si="99"/>
        <v>0</v>
      </c>
      <c r="Y288" s="216">
        <f t="shared" si="100"/>
        <v>242868.12</v>
      </c>
      <c r="Z288" s="23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  <c r="IR288" s="21"/>
      <c r="IS288" s="21"/>
      <c r="IT288" s="21"/>
      <c r="IU288" s="21"/>
      <c r="IV288" s="21"/>
      <c r="IW288" s="21"/>
      <c r="IX288" s="21"/>
      <c r="IY288" s="21"/>
      <c r="IZ288" s="21"/>
      <c r="JA288" s="21"/>
      <c r="JB288" s="21"/>
      <c r="JC288" s="21"/>
      <c r="JD288" s="21"/>
      <c r="JE288" s="21"/>
      <c r="JF288" s="21"/>
      <c r="JG288" s="21"/>
      <c r="JH288" s="21"/>
      <c r="JI288" s="21"/>
      <c r="JJ288" s="21"/>
      <c r="JK288" s="21"/>
      <c r="JL288" s="21"/>
      <c r="JM288" s="21"/>
      <c r="JN288" s="21"/>
      <c r="JO288" s="21"/>
      <c r="JP288" s="21"/>
      <c r="JQ288" s="21"/>
      <c r="JR288" s="21"/>
      <c r="JS288" s="21"/>
      <c r="JT288" s="21"/>
      <c r="JU288" s="21"/>
      <c r="JV288" s="21"/>
      <c r="JW288" s="21"/>
      <c r="JX288" s="21"/>
      <c r="JY288" s="21"/>
      <c r="JZ288" s="21"/>
      <c r="KA288" s="21"/>
      <c r="KB288" s="21"/>
      <c r="KC288" s="21"/>
      <c r="KD288" s="21"/>
      <c r="KE288" s="21"/>
      <c r="KF288" s="21"/>
      <c r="KG288" s="21"/>
      <c r="KH288" s="21"/>
      <c r="KI288" s="21"/>
      <c r="KJ288" s="21"/>
      <c r="KK288" s="21"/>
      <c r="KL288" s="21"/>
      <c r="KM288" s="21"/>
      <c r="KN288" s="21"/>
      <c r="KO288" s="21"/>
      <c r="KP288" s="21"/>
      <c r="KQ288" s="21"/>
      <c r="KR288" s="21"/>
      <c r="KS288" s="21"/>
      <c r="KT288" s="21"/>
      <c r="KU288" s="21"/>
      <c r="KV288" s="21"/>
      <c r="KW288" s="21"/>
      <c r="KX288" s="21"/>
      <c r="KY288" s="21"/>
      <c r="KZ288" s="21"/>
      <c r="LA288" s="21"/>
      <c r="LB288" s="21"/>
      <c r="LC288" s="21"/>
      <c r="LD288" s="21"/>
      <c r="LE288" s="21"/>
      <c r="LF288" s="21"/>
      <c r="LG288" s="21"/>
      <c r="LH288" s="21"/>
      <c r="LI288" s="21"/>
      <c r="LJ288" s="21"/>
      <c r="LK288" s="21"/>
      <c r="LL288" s="21"/>
      <c r="LM288" s="21"/>
      <c r="LN288" s="21"/>
      <c r="LO288" s="21"/>
      <c r="LP288" s="21"/>
      <c r="LQ288" s="21"/>
      <c r="LR288" s="21"/>
      <c r="LS288" s="21"/>
      <c r="LT288" s="21"/>
      <c r="LU288" s="21"/>
      <c r="LV288" s="21"/>
      <c r="LW288" s="21"/>
      <c r="LX288" s="21"/>
      <c r="LY288" s="21"/>
      <c r="LZ288" s="21"/>
      <c r="MA288" s="21"/>
      <c r="MB288" s="21"/>
      <c r="MC288" s="21"/>
      <c r="MD288" s="21"/>
      <c r="ME288" s="21"/>
      <c r="MF288" s="21"/>
      <c r="MG288" s="21"/>
      <c r="MH288" s="21"/>
      <c r="MI288" s="21"/>
      <c r="MJ288" s="21"/>
      <c r="MK288" s="21"/>
      <c r="ML288" s="21"/>
      <c r="MM288" s="21"/>
      <c r="MN288" s="21"/>
      <c r="MO288" s="21"/>
      <c r="MP288" s="21"/>
      <c r="MQ288" s="21"/>
      <c r="MR288" s="21"/>
      <c r="MS288" s="21"/>
      <c r="MT288" s="21"/>
      <c r="MU288" s="21"/>
      <c r="MV288" s="21"/>
      <c r="MW288" s="21"/>
      <c r="MX288" s="21"/>
      <c r="MY288" s="21"/>
      <c r="MZ288" s="21"/>
      <c r="NA288" s="21"/>
      <c r="NB288" s="21"/>
      <c r="NC288" s="21"/>
      <c r="ND288" s="21"/>
      <c r="NE288" s="21"/>
      <c r="NF288" s="21"/>
      <c r="NG288" s="21"/>
      <c r="NH288" s="21"/>
      <c r="NI288" s="21"/>
      <c r="NJ288" s="21"/>
      <c r="NK288" s="21"/>
      <c r="NL288" s="21"/>
      <c r="NM288" s="21"/>
      <c r="NN288" s="21"/>
      <c r="NO288" s="21"/>
      <c r="NP288" s="21"/>
      <c r="NQ288" s="21"/>
      <c r="NR288" s="21"/>
      <c r="NS288" s="21"/>
      <c r="NT288" s="21"/>
      <c r="NU288" s="21"/>
      <c r="NV288" s="21"/>
      <c r="NW288" s="21"/>
      <c r="NX288" s="21"/>
      <c r="NY288" s="21"/>
      <c r="NZ288" s="21"/>
      <c r="OA288" s="21"/>
      <c r="OB288" s="21"/>
      <c r="OC288" s="21"/>
      <c r="OD288" s="21"/>
      <c r="OE288" s="21"/>
      <c r="OF288" s="21"/>
      <c r="OG288" s="21"/>
      <c r="OH288" s="21"/>
      <c r="OI288" s="21"/>
      <c r="OJ288" s="21"/>
      <c r="OK288" s="21"/>
      <c r="OL288" s="21"/>
      <c r="OM288" s="21"/>
      <c r="ON288" s="21"/>
      <c r="OO288" s="21"/>
      <c r="OP288" s="21"/>
      <c r="OQ288" s="21"/>
      <c r="OR288" s="21"/>
      <c r="OS288" s="21"/>
      <c r="OT288" s="21"/>
      <c r="OU288" s="21"/>
      <c r="OV288" s="21"/>
      <c r="OW288" s="21"/>
      <c r="OX288" s="21"/>
      <c r="OY288" s="21"/>
      <c r="OZ288" s="21"/>
      <c r="PA288" s="21"/>
      <c r="PB288" s="21"/>
      <c r="PC288" s="21"/>
      <c r="PD288" s="21"/>
      <c r="PE288" s="21"/>
      <c r="PF288" s="21"/>
      <c r="PG288" s="21"/>
      <c r="PH288" s="21"/>
      <c r="PI288" s="21"/>
      <c r="PJ288" s="21"/>
      <c r="PK288" s="21"/>
      <c r="PL288" s="21"/>
      <c r="PM288" s="21"/>
      <c r="PN288" s="21"/>
      <c r="PO288" s="21"/>
      <c r="PP288" s="21"/>
      <c r="PQ288" s="21"/>
      <c r="PR288" s="21"/>
      <c r="PS288" s="21"/>
      <c r="PT288" s="21"/>
      <c r="PU288" s="21"/>
      <c r="PV288" s="21"/>
      <c r="PW288" s="21"/>
      <c r="PX288" s="21"/>
      <c r="PY288" s="21"/>
      <c r="PZ288" s="21"/>
      <c r="QA288" s="21"/>
      <c r="QB288" s="21"/>
      <c r="QC288" s="21"/>
      <c r="QD288" s="21"/>
      <c r="QE288" s="21"/>
      <c r="QF288" s="21"/>
      <c r="QG288" s="21"/>
      <c r="QH288" s="21"/>
      <c r="QI288" s="21"/>
      <c r="QJ288" s="21"/>
      <c r="QK288" s="21"/>
      <c r="QL288" s="21"/>
      <c r="QM288" s="21"/>
      <c r="QN288" s="21"/>
      <c r="QO288" s="21"/>
      <c r="QP288" s="21"/>
      <c r="QQ288" s="21"/>
      <c r="QR288" s="21"/>
      <c r="QS288" s="21"/>
      <c r="QT288" s="21"/>
      <c r="QU288" s="21"/>
      <c r="QV288" s="21"/>
      <c r="QW288" s="21"/>
      <c r="QX288" s="21"/>
      <c r="QY288" s="21"/>
      <c r="QZ288" s="21"/>
      <c r="RA288" s="21"/>
      <c r="RB288" s="21"/>
      <c r="RC288" s="21"/>
      <c r="RD288" s="21"/>
      <c r="RE288" s="21"/>
      <c r="RF288" s="21"/>
      <c r="RG288" s="21"/>
      <c r="RH288" s="21"/>
      <c r="RI288" s="21"/>
      <c r="RJ288" s="21"/>
      <c r="RK288" s="21"/>
      <c r="RL288" s="21"/>
      <c r="RM288" s="21"/>
      <c r="RN288" s="21"/>
      <c r="RO288" s="21"/>
      <c r="RP288" s="21"/>
      <c r="RQ288" s="21"/>
      <c r="RR288" s="21"/>
      <c r="RS288" s="21"/>
      <c r="RT288" s="21"/>
      <c r="RU288" s="21"/>
      <c r="RV288" s="21"/>
      <c r="RW288" s="21"/>
      <c r="RX288" s="21"/>
      <c r="RY288" s="21"/>
      <c r="RZ288" s="21"/>
      <c r="SA288" s="21"/>
      <c r="SB288" s="21"/>
      <c r="SC288" s="21"/>
      <c r="SD288" s="21"/>
      <c r="SE288" s="21"/>
      <c r="SF288" s="21"/>
      <c r="SG288" s="21"/>
      <c r="SH288" s="21"/>
      <c r="SI288" s="21"/>
      <c r="SJ288" s="21"/>
      <c r="SK288" s="21"/>
      <c r="SL288" s="21"/>
      <c r="SM288" s="21"/>
      <c r="SN288" s="21"/>
    </row>
    <row r="289" spans="1:508" s="20" customFormat="1" ht="49.5" customHeight="1" x14ac:dyDescent="0.25">
      <c r="A289" s="85" t="s">
        <v>684</v>
      </c>
      <c r="B289" s="85"/>
      <c r="C289" s="85"/>
      <c r="D289" s="79" t="s">
        <v>604</v>
      </c>
      <c r="E289" s="203">
        <v>10000000</v>
      </c>
      <c r="F289" s="83"/>
      <c r="G289" s="83"/>
      <c r="H289" s="203"/>
      <c r="I289" s="203"/>
      <c r="J289" s="203"/>
      <c r="K289" s="196">
        <f t="shared" si="98"/>
        <v>0</v>
      </c>
      <c r="L289" s="203"/>
      <c r="M289" s="83"/>
      <c r="N289" s="83"/>
      <c r="O289" s="83"/>
      <c r="P289" s="83"/>
      <c r="Q289" s="83"/>
      <c r="R289" s="216"/>
      <c r="S289" s="216"/>
      <c r="T289" s="216"/>
      <c r="U289" s="216"/>
      <c r="V289" s="216"/>
      <c r="W289" s="216"/>
      <c r="X289" s="168"/>
      <c r="Y289" s="216">
        <f t="shared" si="100"/>
        <v>0</v>
      </c>
      <c r="Z289" s="23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  <c r="IR289" s="21"/>
      <c r="IS289" s="21"/>
      <c r="IT289" s="21"/>
      <c r="IU289" s="21"/>
      <c r="IV289" s="21"/>
      <c r="IW289" s="21"/>
      <c r="IX289" s="21"/>
      <c r="IY289" s="21"/>
      <c r="IZ289" s="21"/>
      <c r="JA289" s="21"/>
      <c r="JB289" s="21"/>
      <c r="JC289" s="21"/>
      <c r="JD289" s="21"/>
      <c r="JE289" s="21"/>
      <c r="JF289" s="21"/>
      <c r="JG289" s="21"/>
      <c r="JH289" s="21"/>
      <c r="JI289" s="21"/>
      <c r="JJ289" s="21"/>
      <c r="JK289" s="21"/>
      <c r="JL289" s="21"/>
      <c r="JM289" s="21"/>
      <c r="JN289" s="21"/>
      <c r="JO289" s="21"/>
      <c r="JP289" s="21"/>
      <c r="JQ289" s="21"/>
      <c r="JR289" s="21"/>
      <c r="JS289" s="21"/>
      <c r="JT289" s="21"/>
      <c r="JU289" s="21"/>
      <c r="JV289" s="21"/>
      <c r="JW289" s="21"/>
      <c r="JX289" s="21"/>
      <c r="JY289" s="21"/>
      <c r="JZ289" s="21"/>
      <c r="KA289" s="21"/>
      <c r="KB289" s="21"/>
      <c r="KC289" s="21"/>
      <c r="KD289" s="21"/>
      <c r="KE289" s="21"/>
      <c r="KF289" s="21"/>
      <c r="KG289" s="21"/>
      <c r="KH289" s="21"/>
      <c r="KI289" s="21"/>
      <c r="KJ289" s="21"/>
      <c r="KK289" s="21"/>
      <c r="KL289" s="21"/>
      <c r="KM289" s="21"/>
      <c r="KN289" s="21"/>
      <c r="KO289" s="21"/>
      <c r="KP289" s="21"/>
      <c r="KQ289" s="21"/>
      <c r="KR289" s="21"/>
      <c r="KS289" s="21"/>
      <c r="KT289" s="21"/>
      <c r="KU289" s="21"/>
      <c r="KV289" s="21"/>
      <c r="KW289" s="21"/>
      <c r="KX289" s="21"/>
      <c r="KY289" s="21"/>
      <c r="KZ289" s="21"/>
      <c r="LA289" s="21"/>
      <c r="LB289" s="21"/>
      <c r="LC289" s="21"/>
      <c r="LD289" s="21"/>
      <c r="LE289" s="21"/>
      <c r="LF289" s="21"/>
      <c r="LG289" s="21"/>
      <c r="LH289" s="21"/>
      <c r="LI289" s="21"/>
      <c r="LJ289" s="21"/>
      <c r="LK289" s="21"/>
      <c r="LL289" s="21"/>
      <c r="LM289" s="21"/>
      <c r="LN289" s="21"/>
      <c r="LO289" s="21"/>
      <c r="LP289" s="21"/>
      <c r="LQ289" s="21"/>
      <c r="LR289" s="21"/>
      <c r="LS289" s="21"/>
      <c r="LT289" s="21"/>
      <c r="LU289" s="21"/>
      <c r="LV289" s="21"/>
      <c r="LW289" s="21"/>
      <c r="LX289" s="21"/>
      <c r="LY289" s="21"/>
      <c r="LZ289" s="21"/>
      <c r="MA289" s="21"/>
      <c r="MB289" s="21"/>
      <c r="MC289" s="21"/>
      <c r="MD289" s="21"/>
      <c r="ME289" s="21"/>
      <c r="MF289" s="21"/>
      <c r="MG289" s="21"/>
      <c r="MH289" s="21"/>
      <c r="MI289" s="21"/>
      <c r="MJ289" s="21"/>
      <c r="MK289" s="21"/>
      <c r="ML289" s="21"/>
      <c r="MM289" s="21"/>
      <c r="MN289" s="21"/>
      <c r="MO289" s="21"/>
      <c r="MP289" s="21"/>
      <c r="MQ289" s="21"/>
      <c r="MR289" s="21"/>
      <c r="MS289" s="21"/>
      <c r="MT289" s="21"/>
      <c r="MU289" s="21"/>
      <c r="MV289" s="21"/>
      <c r="MW289" s="21"/>
      <c r="MX289" s="21"/>
      <c r="MY289" s="21"/>
      <c r="MZ289" s="21"/>
      <c r="NA289" s="21"/>
      <c r="NB289" s="21"/>
      <c r="NC289" s="21"/>
      <c r="ND289" s="21"/>
      <c r="NE289" s="21"/>
      <c r="NF289" s="21"/>
      <c r="NG289" s="21"/>
      <c r="NH289" s="21"/>
      <c r="NI289" s="21"/>
      <c r="NJ289" s="21"/>
      <c r="NK289" s="21"/>
      <c r="NL289" s="21"/>
      <c r="NM289" s="21"/>
      <c r="NN289" s="21"/>
      <c r="NO289" s="21"/>
      <c r="NP289" s="21"/>
      <c r="NQ289" s="21"/>
      <c r="NR289" s="21"/>
      <c r="NS289" s="21"/>
      <c r="NT289" s="21"/>
      <c r="NU289" s="21"/>
      <c r="NV289" s="21"/>
      <c r="NW289" s="21"/>
      <c r="NX289" s="21"/>
      <c r="NY289" s="21"/>
      <c r="NZ289" s="21"/>
      <c r="OA289" s="21"/>
      <c r="OB289" s="21"/>
      <c r="OC289" s="21"/>
      <c r="OD289" s="21"/>
      <c r="OE289" s="21"/>
      <c r="OF289" s="21"/>
      <c r="OG289" s="21"/>
      <c r="OH289" s="21"/>
      <c r="OI289" s="21"/>
      <c r="OJ289" s="21"/>
      <c r="OK289" s="21"/>
      <c r="OL289" s="21"/>
      <c r="OM289" s="21"/>
      <c r="ON289" s="21"/>
      <c r="OO289" s="21"/>
      <c r="OP289" s="21"/>
      <c r="OQ289" s="21"/>
      <c r="OR289" s="21"/>
      <c r="OS289" s="21"/>
      <c r="OT289" s="21"/>
      <c r="OU289" s="21"/>
      <c r="OV289" s="21"/>
      <c r="OW289" s="21"/>
      <c r="OX289" s="21"/>
      <c r="OY289" s="21"/>
      <c r="OZ289" s="21"/>
      <c r="PA289" s="21"/>
      <c r="PB289" s="21"/>
      <c r="PC289" s="21"/>
      <c r="PD289" s="21"/>
      <c r="PE289" s="21"/>
      <c r="PF289" s="21"/>
      <c r="PG289" s="21"/>
      <c r="PH289" s="21"/>
      <c r="PI289" s="21"/>
      <c r="PJ289" s="21"/>
      <c r="PK289" s="21"/>
      <c r="PL289" s="21"/>
      <c r="PM289" s="21"/>
      <c r="PN289" s="21"/>
      <c r="PO289" s="21"/>
      <c r="PP289" s="21"/>
      <c r="PQ289" s="21"/>
      <c r="PR289" s="21"/>
      <c r="PS289" s="21"/>
      <c r="PT289" s="21"/>
      <c r="PU289" s="21"/>
      <c r="PV289" s="21"/>
      <c r="PW289" s="21"/>
      <c r="PX289" s="21"/>
      <c r="PY289" s="21"/>
      <c r="PZ289" s="21"/>
      <c r="QA289" s="21"/>
      <c r="QB289" s="21"/>
      <c r="QC289" s="21"/>
      <c r="QD289" s="21"/>
      <c r="QE289" s="21"/>
      <c r="QF289" s="21"/>
      <c r="QG289" s="21"/>
      <c r="QH289" s="21"/>
      <c r="QI289" s="21"/>
      <c r="QJ289" s="21"/>
      <c r="QK289" s="21"/>
      <c r="QL289" s="21"/>
      <c r="QM289" s="21"/>
      <c r="QN289" s="21"/>
      <c r="QO289" s="21"/>
      <c r="QP289" s="21"/>
      <c r="QQ289" s="21"/>
      <c r="QR289" s="21"/>
      <c r="QS289" s="21"/>
      <c r="QT289" s="21"/>
      <c r="QU289" s="21"/>
      <c r="QV289" s="21"/>
      <c r="QW289" s="21"/>
      <c r="QX289" s="21"/>
      <c r="QY289" s="21"/>
      <c r="QZ289" s="21"/>
      <c r="RA289" s="21"/>
      <c r="RB289" s="21"/>
      <c r="RC289" s="21"/>
      <c r="RD289" s="21"/>
      <c r="RE289" s="21"/>
      <c r="RF289" s="21"/>
      <c r="RG289" s="21"/>
      <c r="RH289" s="21"/>
      <c r="RI289" s="21"/>
      <c r="RJ289" s="21"/>
      <c r="RK289" s="21"/>
      <c r="RL289" s="21"/>
      <c r="RM289" s="21"/>
      <c r="RN289" s="21"/>
      <c r="RO289" s="21"/>
      <c r="RP289" s="21"/>
      <c r="RQ289" s="21"/>
      <c r="RR289" s="21"/>
      <c r="RS289" s="21"/>
      <c r="RT289" s="21"/>
      <c r="RU289" s="21"/>
      <c r="RV289" s="21"/>
      <c r="RW289" s="21"/>
      <c r="RX289" s="21"/>
      <c r="RY289" s="21"/>
      <c r="RZ289" s="21"/>
      <c r="SA289" s="21"/>
      <c r="SB289" s="21"/>
      <c r="SC289" s="21"/>
      <c r="SD289" s="21"/>
      <c r="SE289" s="21"/>
      <c r="SF289" s="21"/>
      <c r="SG289" s="21"/>
      <c r="SH289" s="21"/>
      <c r="SI289" s="21"/>
      <c r="SJ289" s="21"/>
      <c r="SK289" s="21"/>
      <c r="SL289" s="21"/>
      <c r="SM289" s="21"/>
      <c r="SN289" s="21"/>
    </row>
    <row r="290" spans="1:508" s="20" customFormat="1" ht="27" customHeight="1" x14ac:dyDescent="0.25">
      <c r="A290" s="85" t="s">
        <v>665</v>
      </c>
      <c r="B290" s="85" t="s">
        <v>666</v>
      </c>
      <c r="C290" s="85" t="s">
        <v>667</v>
      </c>
      <c r="D290" s="79" t="s">
        <v>668</v>
      </c>
      <c r="E290" s="203">
        <v>500000</v>
      </c>
      <c r="F290" s="83"/>
      <c r="G290" s="83"/>
      <c r="H290" s="203"/>
      <c r="I290" s="203"/>
      <c r="J290" s="203"/>
      <c r="K290" s="196">
        <f t="shared" si="98"/>
        <v>0</v>
      </c>
      <c r="L290" s="203">
        <f t="shared" si="96"/>
        <v>0</v>
      </c>
      <c r="M290" s="83"/>
      <c r="N290" s="83"/>
      <c r="O290" s="83"/>
      <c r="P290" s="83"/>
      <c r="Q290" s="83"/>
      <c r="R290" s="216">
        <f t="shared" si="97"/>
        <v>0</v>
      </c>
      <c r="S290" s="216"/>
      <c r="T290" s="216"/>
      <c r="U290" s="216"/>
      <c r="V290" s="216"/>
      <c r="W290" s="216"/>
      <c r="X290" s="168"/>
      <c r="Y290" s="216">
        <f t="shared" si="100"/>
        <v>0</v>
      </c>
      <c r="Z290" s="23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  <c r="ID290" s="21"/>
      <c r="IE290" s="21"/>
      <c r="IF290" s="21"/>
      <c r="IG290" s="21"/>
      <c r="IH290" s="21"/>
      <c r="II290" s="21"/>
      <c r="IJ290" s="21"/>
      <c r="IK290" s="21"/>
      <c r="IL290" s="21"/>
      <c r="IM290" s="21"/>
      <c r="IN290" s="21"/>
      <c r="IO290" s="21"/>
      <c r="IP290" s="21"/>
      <c r="IQ290" s="21"/>
      <c r="IR290" s="21"/>
      <c r="IS290" s="21"/>
      <c r="IT290" s="21"/>
      <c r="IU290" s="21"/>
      <c r="IV290" s="21"/>
      <c r="IW290" s="21"/>
      <c r="IX290" s="21"/>
      <c r="IY290" s="21"/>
      <c r="IZ290" s="21"/>
      <c r="JA290" s="21"/>
      <c r="JB290" s="21"/>
      <c r="JC290" s="21"/>
      <c r="JD290" s="21"/>
      <c r="JE290" s="21"/>
      <c r="JF290" s="21"/>
      <c r="JG290" s="21"/>
      <c r="JH290" s="21"/>
      <c r="JI290" s="21"/>
      <c r="JJ290" s="21"/>
      <c r="JK290" s="21"/>
      <c r="JL290" s="21"/>
      <c r="JM290" s="21"/>
      <c r="JN290" s="21"/>
      <c r="JO290" s="21"/>
      <c r="JP290" s="21"/>
      <c r="JQ290" s="21"/>
      <c r="JR290" s="21"/>
      <c r="JS290" s="21"/>
      <c r="JT290" s="21"/>
      <c r="JU290" s="21"/>
      <c r="JV290" s="21"/>
      <c r="JW290" s="21"/>
      <c r="JX290" s="21"/>
      <c r="JY290" s="21"/>
      <c r="JZ290" s="21"/>
      <c r="KA290" s="21"/>
      <c r="KB290" s="21"/>
      <c r="KC290" s="21"/>
      <c r="KD290" s="21"/>
      <c r="KE290" s="21"/>
      <c r="KF290" s="21"/>
      <c r="KG290" s="21"/>
      <c r="KH290" s="21"/>
      <c r="KI290" s="21"/>
      <c r="KJ290" s="21"/>
      <c r="KK290" s="21"/>
      <c r="KL290" s="21"/>
      <c r="KM290" s="21"/>
      <c r="KN290" s="21"/>
      <c r="KO290" s="21"/>
      <c r="KP290" s="21"/>
      <c r="KQ290" s="21"/>
      <c r="KR290" s="21"/>
      <c r="KS290" s="21"/>
      <c r="KT290" s="21"/>
      <c r="KU290" s="21"/>
      <c r="KV290" s="21"/>
      <c r="KW290" s="21"/>
      <c r="KX290" s="21"/>
      <c r="KY290" s="21"/>
      <c r="KZ290" s="21"/>
      <c r="LA290" s="21"/>
      <c r="LB290" s="21"/>
      <c r="LC290" s="21"/>
      <c r="LD290" s="21"/>
      <c r="LE290" s="21"/>
      <c r="LF290" s="21"/>
      <c r="LG290" s="21"/>
      <c r="LH290" s="21"/>
      <c r="LI290" s="21"/>
      <c r="LJ290" s="21"/>
      <c r="LK290" s="21"/>
      <c r="LL290" s="21"/>
      <c r="LM290" s="21"/>
      <c r="LN290" s="21"/>
      <c r="LO290" s="21"/>
      <c r="LP290" s="21"/>
      <c r="LQ290" s="21"/>
      <c r="LR290" s="21"/>
      <c r="LS290" s="21"/>
      <c r="LT290" s="21"/>
      <c r="LU290" s="21"/>
      <c r="LV290" s="21"/>
      <c r="LW290" s="21"/>
      <c r="LX290" s="21"/>
      <c r="LY290" s="21"/>
      <c r="LZ290" s="21"/>
      <c r="MA290" s="21"/>
      <c r="MB290" s="21"/>
      <c r="MC290" s="21"/>
      <c r="MD290" s="21"/>
      <c r="ME290" s="21"/>
      <c r="MF290" s="21"/>
      <c r="MG290" s="21"/>
      <c r="MH290" s="21"/>
      <c r="MI290" s="21"/>
      <c r="MJ290" s="21"/>
      <c r="MK290" s="21"/>
      <c r="ML290" s="21"/>
      <c r="MM290" s="21"/>
      <c r="MN290" s="21"/>
      <c r="MO290" s="21"/>
      <c r="MP290" s="21"/>
      <c r="MQ290" s="21"/>
      <c r="MR290" s="21"/>
      <c r="MS290" s="21"/>
      <c r="MT290" s="21"/>
      <c r="MU290" s="21"/>
      <c r="MV290" s="21"/>
      <c r="MW290" s="21"/>
      <c r="MX290" s="21"/>
      <c r="MY290" s="21"/>
      <c r="MZ290" s="21"/>
      <c r="NA290" s="21"/>
      <c r="NB290" s="21"/>
      <c r="NC290" s="21"/>
      <c r="ND290" s="21"/>
      <c r="NE290" s="21"/>
      <c r="NF290" s="21"/>
      <c r="NG290" s="21"/>
      <c r="NH290" s="21"/>
      <c r="NI290" s="21"/>
      <c r="NJ290" s="21"/>
      <c r="NK290" s="21"/>
      <c r="NL290" s="21"/>
      <c r="NM290" s="21"/>
      <c r="NN290" s="21"/>
      <c r="NO290" s="21"/>
      <c r="NP290" s="21"/>
      <c r="NQ290" s="21"/>
      <c r="NR290" s="21"/>
      <c r="NS290" s="21"/>
      <c r="NT290" s="21"/>
      <c r="NU290" s="21"/>
      <c r="NV290" s="21"/>
      <c r="NW290" s="21"/>
      <c r="NX290" s="21"/>
      <c r="NY290" s="21"/>
      <c r="NZ290" s="21"/>
      <c r="OA290" s="21"/>
      <c r="OB290" s="21"/>
      <c r="OC290" s="21"/>
      <c r="OD290" s="21"/>
      <c r="OE290" s="21"/>
      <c r="OF290" s="21"/>
      <c r="OG290" s="21"/>
      <c r="OH290" s="21"/>
      <c r="OI290" s="21"/>
      <c r="OJ290" s="21"/>
      <c r="OK290" s="21"/>
      <c r="OL290" s="21"/>
      <c r="OM290" s="21"/>
      <c r="ON290" s="21"/>
      <c r="OO290" s="21"/>
      <c r="OP290" s="21"/>
      <c r="OQ290" s="21"/>
      <c r="OR290" s="21"/>
      <c r="OS290" s="21"/>
      <c r="OT290" s="21"/>
      <c r="OU290" s="21"/>
      <c r="OV290" s="21"/>
      <c r="OW290" s="21"/>
      <c r="OX290" s="21"/>
      <c r="OY290" s="21"/>
      <c r="OZ290" s="21"/>
      <c r="PA290" s="21"/>
      <c r="PB290" s="21"/>
      <c r="PC290" s="21"/>
      <c r="PD290" s="21"/>
      <c r="PE290" s="21"/>
      <c r="PF290" s="21"/>
      <c r="PG290" s="21"/>
      <c r="PH290" s="21"/>
      <c r="PI290" s="21"/>
      <c r="PJ290" s="21"/>
      <c r="PK290" s="21"/>
      <c r="PL290" s="21"/>
      <c r="PM290" s="21"/>
      <c r="PN290" s="21"/>
      <c r="PO290" s="21"/>
      <c r="PP290" s="21"/>
      <c r="PQ290" s="21"/>
      <c r="PR290" s="21"/>
      <c r="PS290" s="21"/>
      <c r="PT290" s="21"/>
      <c r="PU290" s="21"/>
      <c r="PV290" s="21"/>
      <c r="PW290" s="21"/>
      <c r="PX290" s="21"/>
      <c r="PY290" s="21"/>
      <c r="PZ290" s="21"/>
      <c r="QA290" s="21"/>
      <c r="QB290" s="21"/>
      <c r="QC290" s="21"/>
      <c r="QD290" s="21"/>
      <c r="QE290" s="21"/>
      <c r="QF290" s="21"/>
      <c r="QG290" s="21"/>
      <c r="QH290" s="21"/>
      <c r="QI290" s="21"/>
      <c r="QJ290" s="21"/>
      <c r="QK290" s="21"/>
      <c r="QL290" s="21"/>
      <c r="QM290" s="21"/>
      <c r="QN290" s="21"/>
      <c r="QO290" s="21"/>
      <c r="QP290" s="21"/>
      <c r="QQ290" s="21"/>
      <c r="QR290" s="21"/>
      <c r="QS290" s="21"/>
      <c r="QT290" s="21"/>
      <c r="QU290" s="21"/>
      <c r="QV290" s="21"/>
      <c r="QW290" s="21"/>
      <c r="QX290" s="21"/>
      <c r="QY290" s="21"/>
      <c r="QZ290" s="21"/>
      <c r="RA290" s="21"/>
      <c r="RB290" s="21"/>
      <c r="RC290" s="21"/>
      <c r="RD290" s="21"/>
      <c r="RE290" s="21"/>
      <c r="RF290" s="21"/>
      <c r="RG290" s="21"/>
      <c r="RH290" s="21"/>
      <c r="RI290" s="21"/>
      <c r="RJ290" s="21"/>
      <c r="RK290" s="21"/>
      <c r="RL290" s="21"/>
      <c r="RM290" s="21"/>
      <c r="RN290" s="21"/>
      <c r="RO290" s="21"/>
      <c r="RP290" s="21"/>
      <c r="RQ290" s="21"/>
      <c r="RR290" s="21"/>
      <c r="RS290" s="21"/>
      <c r="RT290" s="21"/>
      <c r="RU290" s="21"/>
      <c r="RV290" s="21"/>
      <c r="RW290" s="21"/>
      <c r="RX290" s="21"/>
      <c r="RY290" s="21"/>
      <c r="RZ290" s="21"/>
      <c r="SA290" s="21"/>
      <c r="SB290" s="21"/>
      <c r="SC290" s="21"/>
      <c r="SD290" s="21"/>
      <c r="SE290" s="21"/>
      <c r="SF290" s="21"/>
      <c r="SG290" s="21"/>
      <c r="SH290" s="21"/>
      <c r="SI290" s="21"/>
      <c r="SJ290" s="21"/>
      <c r="SK290" s="21"/>
      <c r="SL290" s="21"/>
      <c r="SM290" s="21"/>
      <c r="SN290" s="21"/>
    </row>
    <row r="291" spans="1:508" s="20" customFormat="1" ht="35.25" customHeight="1" x14ac:dyDescent="0.25">
      <c r="A291" s="54" t="s">
        <v>202</v>
      </c>
      <c r="B291" s="54" t="s">
        <v>9</v>
      </c>
      <c r="C291" s="54" t="s">
        <v>91</v>
      </c>
      <c r="D291" s="11" t="s">
        <v>10</v>
      </c>
      <c r="E291" s="203"/>
      <c r="F291" s="83"/>
      <c r="G291" s="83"/>
      <c r="H291" s="203"/>
      <c r="I291" s="203"/>
      <c r="J291" s="203"/>
      <c r="K291" s="196"/>
      <c r="L291" s="203">
        <f t="shared" si="96"/>
        <v>2323000</v>
      </c>
      <c r="M291" s="83"/>
      <c r="N291" s="83">
        <v>1223000</v>
      </c>
      <c r="O291" s="83"/>
      <c r="P291" s="83"/>
      <c r="Q291" s="83">
        <v>1100000</v>
      </c>
      <c r="R291" s="216">
        <f t="shared" si="97"/>
        <v>0</v>
      </c>
      <c r="S291" s="216"/>
      <c r="T291" s="216"/>
      <c r="U291" s="216"/>
      <c r="V291" s="216"/>
      <c r="W291" s="216"/>
      <c r="X291" s="168">
        <f t="shared" si="99"/>
        <v>0</v>
      </c>
      <c r="Y291" s="216">
        <f t="shared" si="100"/>
        <v>0</v>
      </c>
      <c r="Z291" s="23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  <c r="IR291" s="21"/>
      <c r="IS291" s="21"/>
      <c r="IT291" s="21"/>
      <c r="IU291" s="21"/>
      <c r="IV291" s="21"/>
      <c r="IW291" s="21"/>
      <c r="IX291" s="21"/>
      <c r="IY291" s="21"/>
      <c r="IZ291" s="21"/>
      <c r="JA291" s="21"/>
      <c r="JB291" s="21"/>
      <c r="JC291" s="21"/>
      <c r="JD291" s="21"/>
      <c r="JE291" s="21"/>
      <c r="JF291" s="21"/>
      <c r="JG291" s="21"/>
      <c r="JH291" s="21"/>
      <c r="JI291" s="21"/>
      <c r="JJ291" s="21"/>
      <c r="JK291" s="21"/>
      <c r="JL291" s="21"/>
      <c r="JM291" s="21"/>
      <c r="JN291" s="21"/>
      <c r="JO291" s="21"/>
      <c r="JP291" s="21"/>
      <c r="JQ291" s="21"/>
      <c r="JR291" s="21"/>
      <c r="JS291" s="21"/>
      <c r="JT291" s="21"/>
      <c r="JU291" s="21"/>
      <c r="JV291" s="21"/>
      <c r="JW291" s="21"/>
      <c r="JX291" s="21"/>
      <c r="JY291" s="21"/>
      <c r="JZ291" s="21"/>
      <c r="KA291" s="21"/>
      <c r="KB291" s="21"/>
      <c r="KC291" s="21"/>
      <c r="KD291" s="21"/>
      <c r="KE291" s="21"/>
      <c r="KF291" s="21"/>
      <c r="KG291" s="21"/>
      <c r="KH291" s="21"/>
      <c r="KI291" s="21"/>
      <c r="KJ291" s="21"/>
      <c r="KK291" s="21"/>
      <c r="KL291" s="21"/>
      <c r="KM291" s="21"/>
      <c r="KN291" s="21"/>
      <c r="KO291" s="21"/>
      <c r="KP291" s="21"/>
      <c r="KQ291" s="21"/>
      <c r="KR291" s="21"/>
      <c r="KS291" s="21"/>
      <c r="KT291" s="21"/>
      <c r="KU291" s="21"/>
      <c r="KV291" s="21"/>
      <c r="KW291" s="21"/>
      <c r="KX291" s="21"/>
      <c r="KY291" s="21"/>
      <c r="KZ291" s="21"/>
      <c r="LA291" s="21"/>
      <c r="LB291" s="21"/>
      <c r="LC291" s="21"/>
      <c r="LD291" s="21"/>
      <c r="LE291" s="21"/>
      <c r="LF291" s="21"/>
      <c r="LG291" s="21"/>
      <c r="LH291" s="21"/>
      <c r="LI291" s="21"/>
      <c r="LJ291" s="21"/>
      <c r="LK291" s="21"/>
      <c r="LL291" s="21"/>
      <c r="LM291" s="21"/>
      <c r="LN291" s="21"/>
      <c r="LO291" s="21"/>
      <c r="LP291" s="21"/>
      <c r="LQ291" s="21"/>
      <c r="LR291" s="21"/>
      <c r="LS291" s="21"/>
      <c r="LT291" s="21"/>
      <c r="LU291" s="21"/>
      <c r="LV291" s="21"/>
      <c r="LW291" s="21"/>
      <c r="LX291" s="21"/>
      <c r="LY291" s="21"/>
      <c r="LZ291" s="21"/>
      <c r="MA291" s="21"/>
      <c r="MB291" s="21"/>
      <c r="MC291" s="21"/>
      <c r="MD291" s="21"/>
      <c r="ME291" s="21"/>
      <c r="MF291" s="21"/>
      <c r="MG291" s="21"/>
      <c r="MH291" s="21"/>
      <c r="MI291" s="21"/>
      <c r="MJ291" s="21"/>
      <c r="MK291" s="21"/>
      <c r="ML291" s="21"/>
      <c r="MM291" s="21"/>
      <c r="MN291" s="21"/>
      <c r="MO291" s="21"/>
      <c r="MP291" s="21"/>
      <c r="MQ291" s="21"/>
      <c r="MR291" s="21"/>
      <c r="MS291" s="21"/>
      <c r="MT291" s="21"/>
      <c r="MU291" s="21"/>
      <c r="MV291" s="21"/>
      <c r="MW291" s="21"/>
      <c r="MX291" s="21"/>
      <c r="MY291" s="21"/>
      <c r="MZ291" s="21"/>
      <c r="NA291" s="21"/>
      <c r="NB291" s="21"/>
      <c r="NC291" s="21"/>
      <c r="ND291" s="21"/>
      <c r="NE291" s="21"/>
      <c r="NF291" s="21"/>
      <c r="NG291" s="21"/>
      <c r="NH291" s="21"/>
      <c r="NI291" s="21"/>
      <c r="NJ291" s="21"/>
      <c r="NK291" s="21"/>
      <c r="NL291" s="21"/>
      <c r="NM291" s="21"/>
      <c r="NN291" s="21"/>
      <c r="NO291" s="21"/>
      <c r="NP291" s="21"/>
      <c r="NQ291" s="21"/>
      <c r="NR291" s="21"/>
      <c r="NS291" s="21"/>
      <c r="NT291" s="21"/>
      <c r="NU291" s="21"/>
      <c r="NV291" s="21"/>
      <c r="NW291" s="21"/>
      <c r="NX291" s="21"/>
      <c r="NY291" s="21"/>
      <c r="NZ291" s="21"/>
      <c r="OA291" s="21"/>
      <c r="OB291" s="21"/>
      <c r="OC291" s="21"/>
      <c r="OD291" s="21"/>
      <c r="OE291" s="21"/>
      <c r="OF291" s="21"/>
      <c r="OG291" s="21"/>
      <c r="OH291" s="21"/>
      <c r="OI291" s="21"/>
      <c r="OJ291" s="21"/>
      <c r="OK291" s="21"/>
      <c r="OL291" s="21"/>
      <c r="OM291" s="21"/>
      <c r="ON291" s="21"/>
      <c r="OO291" s="21"/>
      <c r="OP291" s="21"/>
      <c r="OQ291" s="21"/>
      <c r="OR291" s="21"/>
      <c r="OS291" s="21"/>
      <c r="OT291" s="21"/>
      <c r="OU291" s="21"/>
      <c r="OV291" s="21"/>
      <c r="OW291" s="21"/>
      <c r="OX291" s="21"/>
      <c r="OY291" s="21"/>
      <c r="OZ291" s="21"/>
      <c r="PA291" s="21"/>
      <c r="PB291" s="21"/>
      <c r="PC291" s="21"/>
      <c r="PD291" s="21"/>
      <c r="PE291" s="21"/>
      <c r="PF291" s="21"/>
      <c r="PG291" s="21"/>
      <c r="PH291" s="21"/>
      <c r="PI291" s="21"/>
      <c r="PJ291" s="21"/>
      <c r="PK291" s="21"/>
      <c r="PL291" s="21"/>
      <c r="PM291" s="21"/>
      <c r="PN291" s="21"/>
      <c r="PO291" s="21"/>
      <c r="PP291" s="21"/>
      <c r="PQ291" s="21"/>
      <c r="PR291" s="21"/>
      <c r="PS291" s="21"/>
      <c r="PT291" s="21"/>
      <c r="PU291" s="21"/>
      <c r="PV291" s="21"/>
      <c r="PW291" s="21"/>
      <c r="PX291" s="21"/>
      <c r="PY291" s="21"/>
      <c r="PZ291" s="21"/>
      <c r="QA291" s="21"/>
      <c r="QB291" s="21"/>
      <c r="QC291" s="21"/>
      <c r="QD291" s="21"/>
      <c r="QE291" s="21"/>
      <c r="QF291" s="21"/>
      <c r="QG291" s="21"/>
      <c r="QH291" s="21"/>
      <c r="QI291" s="21"/>
      <c r="QJ291" s="21"/>
      <c r="QK291" s="21"/>
      <c r="QL291" s="21"/>
      <c r="QM291" s="21"/>
      <c r="QN291" s="21"/>
      <c r="QO291" s="21"/>
      <c r="QP291" s="21"/>
      <c r="QQ291" s="21"/>
      <c r="QR291" s="21"/>
      <c r="QS291" s="21"/>
      <c r="QT291" s="21"/>
      <c r="QU291" s="21"/>
      <c r="QV291" s="21"/>
      <c r="QW291" s="21"/>
      <c r="QX291" s="21"/>
      <c r="QY291" s="21"/>
      <c r="QZ291" s="21"/>
      <c r="RA291" s="21"/>
      <c r="RB291" s="21"/>
      <c r="RC291" s="21"/>
      <c r="RD291" s="21"/>
      <c r="RE291" s="21"/>
      <c r="RF291" s="21"/>
      <c r="RG291" s="21"/>
      <c r="RH291" s="21"/>
      <c r="RI291" s="21"/>
      <c r="RJ291" s="21"/>
      <c r="RK291" s="21"/>
      <c r="RL291" s="21"/>
      <c r="RM291" s="21"/>
      <c r="RN291" s="21"/>
      <c r="RO291" s="21"/>
      <c r="RP291" s="21"/>
      <c r="RQ291" s="21"/>
      <c r="RR291" s="21"/>
      <c r="RS291" s="21"/>
      <c r="RT291" s="21"/>
      <c r="RU291" s="21"/>
      <c r="RV291" s="21"/>
      <c r="RW291" s="21"/>
      <c r="RX291" s="21"/>
      <c r="RY291" s="21"/>
      <c r="RZ291" s="21"/>
      <c r="SA291" s="21"/>
      <c r="SB291" s="21"/>
      <c r="SC291" s="21"/>
      <c r="SD291" s="21"/>
      <c r="SE291" s="21"/>
      <c r="SF291" s="21"/>
      <c r="SG291" s="21"/>
      <c r="SH291" s="21"/>
      <c r="SI291" s="21"/>
      <c r="SJ291" s="21"/>
      <c r="SK291" s="21"/>
      <c r="SL291" s="21"/>
      <c r="SM291" s="21"/>
      <c r="SN291" s="21"/>
    </row>
    <row r="292" spans="1:508" s="20" customFormat="1" ht="63" hidden="1" customHeight="1" x14ac:dyDescent="0.25">
      <c r="A292" s="54" t="s">
        <v>649</v>
      </c>
      <c r="B292" s="54" t="s">
        <v>650</v>
      </c>
      <c r="C292" s="54" t="s">
        <v>67</v>
      </c>
      <c r="D292" s="3" t="s">
        <v>651</v>
      </c>
      <c r="E292" s="203"/>
      <c r="F292" s="83"/>
      <c r="G292" s="83"/>
      <c r="H292" s="203"/>
      <c r="I292" s="203"/>
      <c r="J292" s="203"/>
      <c r="K292" s="196" t="e">
        <f t="shared" si="98"/>
        <v>#DIV/0!</v>
      </c>
      <c r="L292" s="203">
        <f t="shared" si="96"/>
        <v>0</v>
      </c>
      <c r="M292" s="83"/>
      <c r="N292" s="83"/>
      <c r="O292" s="83"/>
      <c r="P292" s="83"/>
      <c r="Q292" s="83"/>
      <c r="R292" s="216">
        <f t="shared" si="97"/>
        <v>0</v>
      </c>
      <c r="S292" s="216"/>
      <c r="T292" s="216"/>
      <c r="U292" s="216"/>
      <c r="V292" s="216"/>
      <c r="W292" s="216"/>
      <c r="X292" s="137" t="e">
        <f t="shared" ref="X292:X335" si="101">R292/L292*100</f>
        <v>#DIV/0!</v>
      </c>
      <c r="Y292" s="216">
        <f t="shared" si="100"/>
        <v>0</v>
      </c>
      <c r="Z292" s="23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21"/>
      <c r="IH292" s="21"/>
      <c r="II292" s="21"/>
      <c r="IJ292" s="21"/>
      <c r="IK292" s="21"/>
      <c r="IL292" s="21"/>
      <c r="IM292" s="21"/>
      <c r="IN292" s="21"/>
      <c r="IO292" s="21"/>
      <c r="IP292" s="21"/>
      <c r="IQ292" s="21"/>
      <c r="IR292" s="21"/>
      <c r="IS292" s="21"/>
      <c r="IT292" s="21"/>
      <c r="IU292" s="21"/>
      <c r="IV292" s="21"/>
      <c r="IW292" s="21"/>
      <c r="IX292" s="21"/>
      <c r="IY292" s="21"/>
      <c r="IZ292" s="21"/>
      <c r="JA292" s="21"/>
      <c r="JB292" s="21"/>
      <c r="JC292" s="21"/>
      <c r="JD292" s="21"/>
      <c r="JE292" s="21"/>
      <c r="JF292" s="21"/>
      <c r="JG292" s="21"/>
      <c r="JH292" s="21"/>
      <c r="JI292" s="21"/>
      <c r="JJ292" s="21"/>
      <c r="JK292" s="21"/>
      <c r="JL292" s="21"/>
      <c r="JM292" s="21"/>
      <c r="JN292" s="21"/>
      <c r="JO292" s="21"/>
      <c r="JP292" s="21"/>
      <c r="JQ292" s="21"/>
      <c r="JR292" s="21"/>
      <c r="JS292" s="21"/>
      <c r="JT292" s="21"/>
      <c r="JU292" s="21"/>
      <c r="JV292" s="21"/>
      <c r="JW292" s="21"/>
      <c r="JX292" s="21"/>
      <c r="JY292" s="21"/>
      <c r="JZ292" s="21"/>
      <c r="KA292" s="21"/>
      <c r="KB292" s="21"/>
      <c r="KC292" s="21"/>
      <c r="KD292" s="21"/>
      <c r="KE292" s="21"/>
      <c r="KF292" s="21"/>
      <c r="KG292" s="21"/>
      <c r="KH292" s="21"/>
      <c r="KI292" s="21"/>
      <c r="KJ292" s="21"/>
      <c r="KK292" s="21"/>
      <c r="KL292" s="21"/>
      <c r="KM292" s="21"/>
      <c r="KN292" s="21"/>
      <c r="KO292" s="21"/>
      <c r="KP292" s="21"/>
      <c r="KQ292" s="21"/>
      <c r="KR292" s="21"/>
      <c r="KS292" s="21"/>
      <c r="KT292" s="21"/>
      <c r="KU292" s="21"/>
      <c r="KV292" s="21"/>
      <c r="KW292" s="21"/>
      <c r="KX292" s="21"/>
      <c r="KY292" s="21"/>
      <c r="KZ292" s="21"/>
      <c r="LA292" s="21"/>
      <c r="LB292" s="21"/>
      <c r="LC292" s="21"/>
      <c r="LD292" s="21"/>
      <c r="LE292" s="21"/>
      <c r="LF292" s="21"/>
      <c r="LG292" s="21"/>
      <c r="LH292" s="21"/>
      <c r="LI292" s="21"/>
      <c r="LJ292" s="21"/>
      <c r="LK292" s="21"/>
      <c r="LL292" s="21"/>
      <c r="LM292" s="21"/>
      <c r="LN292" s="21"/>
      <c r="LO292" s="21"/>
      <c r="LP292" s="21"/>
      <c r="LQ292" s="21"/>
      <c r="LR292" s="21"/>
      <c r="LS292" s="21"/>
      <c r="LT292" s="21"/>
      <c r="LU292" s="21"/>
      <c r="LV292" s="21"/>
      <c r="LW292" s="21"/>
      <c r="LX292" s="21"/>
      <c r="LY292" s="21"/>
      <c r="LZ292" s="21"/>
      <c r="MA292" s="21"/>
      <c r="MB292" s="21"/>
      <c r="MC292" s="21"/>
      <c r="MD292" s="21"/>
      <c r="ME292" s="21"/>
      <c r="MF292" s="21"/>
      <c r="MG292" s="21"/>
      <c r="MH292" s="21"/>
      <c r="MI292" s="21"/>
      <c r="MJ292" s="21"/>
      <c r="MK292" s="21"/>
      <c r="ML292" s="21"/>
      <c r="MM292" s="21"/>
      <c r="MN292" s="21"/>
      <c r="MO292" s="21"/>
      <c r="MP292" s="21"/>
      <c r="MQ292" s="21"/>
      <c r="MR292" s="21"/>
      <c r="MS292" s="21"/>
      <c r="MT292" s="21"/>
      <c r="MU292" s="21"/>
      <c r="MV292" s="21"/>
      <c r="MW292" s="21"/>
      <c r="MX292" s="21"/>
      <c r="MY292" s="21"/>
      <c r="MZ292" s="21"/>
      <c r="NA292" s="21"/>
      <c r="NB292" s="21"/>
      <c r="NC292" s="21"/>
      <c r="ND292" s="21"/>
      <c r="NE292" s="21"/>
      <c r="NF292" s="21"/>
      <c r="NG292" s="21"/>
      <c r="NH292" s="21"/>
      <c r="NI292" s="21"/>
      <c r="NJ292" s="21"/>
      <c r="NK292" s="21"/>
      <c r="NL292" s="21"/>
      <c r="NM292" s="21"/>
      <c r="NN292" s="21"/>
      <c r="NO292" s="21"/>
      <c r="NP292" s="21"/>
      <c r="NQ292" s="21"/>
      <c r="NR292" s="21"/>
      <c r="NS292" s="21"/>
      <c r="NT292" s="21"/>
      <c r="NU292" s="21"/>
      <c r="NV292" s="21"/>
      <c r="NW292" s="21"/>
      <c r="NX292" s="21"/>
      <c r="NY292" s="21"/>
      <c r="NZ292" s="21"/>
      <c r="OA292" s="21"/>
      <c r="OB292" s="21"/>
      <c r="OC292" s="21"/>
      <c r="OD292" s="21"/>
      <c r="OE292" s="21"/>
      <c r="OF292" s="21"/>
      <c r="OG292" s="21"/>
      <c r="OH292" s="21"/>
      <c r="OI292" s="21"/>
      <c r="OJ292" s="21"/>
      <c r="OK292" s="21"/>
      <c r="OL292" s="21"/>
      <c r="OM292" s="21"/>
      <c r="ON292" s="21"/>
      <c r="OO292" s="21"/>
      <c r="OP292" s="21"/>
      <c r="OQ292" s="21"/>
      <c r="OR292" s="21"/>
      <c r="OS292" s="21"/>
      <c r="OT292" s="21"/>
      <c r="OU292" s="21"/>
      <c r="OV292" s="21"/>
      <c r="OW292" s="21"/>
      <c r="OX292" s="21"/>
      <c r="OY292" s="21"/>
      <c r="OZ292" s="21"/>
      <c r="PA292" s="21"/>
      <c r="PB292" s="21"/>
      <c r="PC292" s="21"/>
      <c r="PD292" s="21"/>
      <c r="PE292" s="21"/>
      <c r="PF292" s="21"/>
      <c r="PG292" s="21"/>
      <c r="PH292" s="21"/>
      <c r="PI292" s="21"/>
      <c r="PJ292" s="21"/>
      <c r="PK292" s="21"/>
      <c r="PL292" s="21"/>
      <c r="PM292" s="21"/>
      <c r="PN292" s="21"/>
      <c r="PO292" s="21"/>
      <c r="PP292" s="21"/>
      <c r="PQ292" s="21"/>
      <c r="PR292" s="21"/>
      <c r="PS292" s="21"/>
      <c r="PT292" s="21"/>
      <c r="PU292" s="21"/>
      <c r="PV292" s="21"/>
      <c r="PW292" s="21"/>
      <c r="PX292" s="21"/>
      <c r="PY292" s="21"/>
      <c r="PZ292" s="21"/>
      <c r="QA292" s="21"/>
      <c r="QB292" s="21"/>
      <c r="QC292" s="21"/>
      <c r="QD292" s="21"/>
      <c r="QE292" s="21"/>
      <c r="QF292" s="21"/>
      <c r="QG292" s="21"/>
      <c r="QH292" s="21"/>
      <c r="QI292" s="21"/>
      <c r="QJ292" s="21"/>
      <c r="QK292" s="21"/>
      <c r="QL292" s="21"/>
      <c r="QM292" s="21"/>
      <c r="QN292" s="21"/>
      <c r="QO292" s="21"/>
      <c r="QP292" s="21"/>
      <c r="QQ292" s="21"/>
      <c r="QR292" s="21"/>
      <c r="QS292" s="21"/>
      <c r="QT292" s="21"/>
      <c r="QU292" s="21"/>
      <c r="QV292" s="21"/>
      <c r="QW292" s="21"/>
      <c r="QX292" s="21"/>
      <c r="QY292" s="21"/>
      <c r="QZ292" s="21"/>
      <c r="RA292" s="21"/>
      <c r="RB292" s="21"/>
      <c r="RC292" s="21"/>
      <c r="RD292" s="21"/>
      <c r="RE292" s="21"/>
      <c r="RF292" s="21"/>
      <c r="RG292" s="21"/>
      <c r="RH292" s="21"/>
      <c r="RI292" s="21"/>
      <c r="RJ292" s="21"/>
      <c r="RK292" s="21"/>
      <c r="RL292" s="21"/>
      <c r="RM292" s="21"/>
      <c r="RN292" s="21"/>
      <c r="RO292" s="21"/>
      <c r="RP292" s="21"/>
      <c r="RQ292" s="21"/>
      <c r="RR292" s="21"/>
      <c r="RS292" s="21"/>
      <c r="RT292" s="21"/>
      <c r="RU292" s="21"/>
      <c r="RV292" s="21"/>
      <c r="RW292" s="21"/>
      <c r="RX292" s="21"/>
      <c r="RY292" s="21"/>
      <c r="RZ292" s="21"/>
      <c r="SA292" s="21"/>
      <c r="SB292" s="21"/>
      <c r="SC292" s="21"/>
      <c r="SD292" s="21"/>
      <c r="SE292" s="21"/>
      <c r="SF292" s="21"/>
      <c r="SG292" s="21"/>
      <c r="SH292" s="21"/>
      <c r="SI292" s="21"/>
      <c r="SJ292" s="21"/>
      <c r="SK292" s="21"/>
      <c r="SL292" s="21"/>
      <c r="SM292" s="21"/>
      <c r="SN292" s="21"/>
    </row>
    <row r="293" spans="1:508" s="20" customFormat="1" ht="78.75" hidden="1" customHeight="1" x14ac:dyDescent="0.25">
      <c r="A293" s="54" t="s">
        <v>652</v>
      </c>
      <c r="B293" s="54" t="s">
        <v>653</v>
      </c>
      <c r="C293" s="54" t="s">
        <v>311</v>
      </c>
      <c r="D293" s="3" t="s">
        <v>654</v>
      </c>
      <c r="E293" s="203"/>
      <c r="F293" s="83"/>
      <c r="G293" s="83"/>
      <c r="H293" s="203"/>
      <c r="I293" s="203"/>
      <c r="J293" s="203"/>
      <c r="K293" s="196" t="e">
        <f t="shared" si="98"/>
        <v>#DIV/0!</v>
      </c>
      <c r="L293" s="203">
        <f>N293+Q293</f>
        <v>0</v>
      </c>
      <c r="M293" s="83"/>
      <c r="N293" s="83"/>
      <c r="O293" s="83"/>
      <c r="P293" s="83"/>
      <c r="Q293" s="83"/>
      <c r="R293" s="216">
        <f t="shared" si="97"/>
        <v>0</v>
      </c>
      <c r="S293" s="216"/>
      <c r="T293" s="216"/>
      <c r="U293" s="216"/>
      <c r="V293" s="216"/>
      <c r="W293" s="216"/>
      <c r="X293" s="137" t="e">
        <f t="shared" si="101"/>
        <v>#DIV/0!</v>
      </c>
      <c r="Y293" s="216">
        <f t="shared" si="100"/>
        <v>0</v>
      </c>
      <c r="Z293" s="23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  <c r="IP293" s="21"/>
      <c r="IQ293" s="21"/>
      <c r="IR293" s="21"/>
      <c r="IS293" s="21"/>
      <c r="IT293" s="21"/>
      <c r="IU293" s="21"/>
      <c r="IV293" s="21"/>
      <c r="IW293" s="21"/>
      <c r="IX293" s="21"/>
      <c r="IY293" s="21"/>
      <c r="IZ293" s="21"/>
      <c r="JA293" s="21"/>
      <c r="JB293" s="21"/>
      <c r="JC293" s="21"/>
      <c r="JD293" s="21"/>
      <c r="JE293" s="21"/>
      <c r="JF293" s="21"/>
      <c r="JG293" s="21"/>
      <c r="JH293" s="21"/>
      <c r="JI293" s="21"/>
      <c r="JJ293" s="21"/>
      <c r="JK293" s="21"/>
      <c r="JL293" s="21"/>
      <c r="JM293" s="21"/>
      <c r="JN293" s="21"/>
      <c r="JO293" s="21"/>
      <c r="JP293" s="21"/>
      <c r="JQ293" s="21"/>
      <c r="JR293" s="21"/>
      <c r="JS293" s="21"/>
      <c r="JT293" s="21"/>
      <c r="JU293" s="21"/>
      <c r="JV293" s="21"/>
      <c r="JW293" s="21"/>
      <c r="JX293" s="21"/>
      <c r="JY293" s="21"/>
      <c r="JZ293" s="21"/>
      <c r="KA293" s="21"/>
      <c r="KB293" s="21"/>
      <c r="KC293" s="21"/>
      <c r="KD293" s="21"/>
      <c r="KE293" s="21"/>
      <c r="KF293" s="21"/>
      <c r="KG293" s="21"/>
      <c r="KH293" s="21"/>
      <c r="KI293" s="21"/>
      <c r="KJ293" s="21"/>
      <c r="KK293" s="21"/>
      <c r="KL293" s="21"/>
      <c r="KM293" s="21"/>
      <c r="KN293" s="21"/>
      <c r="KO293" s="21"/>
      <c r="KP293" s="21"/>
      <c r="KQ293" s="21"/>
      <c r="KR293" s="21"/>
      <c r="KS293" s="21"/>
      <c r="KT293" s="21"/>
      <c r="KU293" s="21"/>
      <c r="KV293" s="21"/>
      <c r="KW293" s="21"/>
      <c r="KX293" s="21"/>
      <c r="KY293" s="21"/>
      <c r="KZ293" s="21"/>
      <c r="LA293" s="21"/>
      <c r="LB293" s="21"/>
      <c r="LC293" s="21"/>
      <c r="LD293" s="21"/>
      <c r="LE293" s="21"/>
      <c r="LF293" s="21"/>
      <c r="LG293" s="21"/>
      <c r="LH293" s="21"/>
      <c r="LI293" s="21"/>
      <c r="LJ293" s="21"/>
      <c r="LK293" s="21"/>
      <c r="LL293" s="21"/>
      <c r="LM293" s="21"/>
      <c r="LN293" s="21"/>
      <c r="LO293" s="21"/>
      <c r="LP293" s="21"/>
      <c r="LQ293" s="21"/>
      <c r="LR293" s="21"/>
      <c r="LS293" s="21"/>
      <c r="LT293" s="21"/>
      <c r="LU293" s="21"/>
      <c r="LV293" s="21"/>
      <c r="LW293" s="21"/>
      <c r="LX293" s="21"/>
      <c r="LY293" s="21"/>
      <c r="LZ293" s="21"/>
      <c r="MA293" s="21"/>
      <c r="MB293" s="21"/>
      <c r="MC293" s="21"/>
      <c r="MD293" s="21"/>
      <c r="ME293" s="21"/>
      <c r="MF293" s="21"/>
      <c r="MG293" s="21"/>
      <c r="MH293" s="21"/>
      <c r="MI293" s="21"/>
      <c r="MJ293" s="21"/>
      <c r="MK293" s="21"/>
      <c r="ML293" s="21"/>
      <c r="MM293" s="21"/>
      <c r="MN293" s="21"/>
      <c r="MO293" s="21"/>
      <c r="MP293" s="21"/>
      <c r="MQ293" s="21"/>
      <c r="MR293" s="21"/>
      <c r="MS293" s="21"/>
      <c r="MT293" s="21"/>
      <c r="MU293" s="21"/>
      <c r="MV293" s="21"/>
      <c r="MW293" s="21"/>
      <c r="MX293" s="21"/>
      <c r="MY293" s="21"/>
      <c r="MZ293" s="21"/>
      <c r="NA293" s="21"/>
      <c r="NB293" s="21"/>
      <c r="NC293" s="21"/>
      <c r="ND293" s="21"/>
      <c r="NE293" s="21"/>
      <c r="NF293" s="21"/>
      <c r="NG293" s="21"/>
      <c r="NH293" s="21"/>
      <c r="NI293" s="21"/>
      <c r="NJ293" s="21"/>
      <c r="NK293" s="21"/>
      <c r="NL293" s="21"/>
      <c r="NM293" s="21"/>
      <c r="NN293" s="21"/>
      <c r="NO293" s="21"/>
      <c r="NP293" s="21"/>
      <c r="NQ293" s="21"/>
      <c r="NR293" s="21"/>
      <c r="NS293" s="21"/>
      <c r="NT293" s="21"/>
      <c r="NU293" s="21"/>
      <c r="NV293" s="21"/>
      <c r="NW293" s="21"/>
      <c r="NX293" s="21"/>
      <c r="NY293" s="21"/>
      <c r="NZ293" s="21"/>
      <c r="OA293" s="21"/>
      <c r="OB293" s="21"/>
      <c r="OC293" s="21"/>
      <c r="OD293" s="21"/>
      <c r="OE293" s="21"/>
      <c r="OF293" s="21"/>
      <c r="OG293" s="21"/>
      <c r="OH293" s="21"/>
      <c r="OI293" s="21"/>
      <c r="OJ293" s="21"/>
      <c r="OK293" s="21"/>
      <c r="OL293" s="21"/>
      <c r="OM293" s="21"/>
      <c r="ON293" s="21"/>
      <c r="OO293" s="21"/>
      <c r="OP293" s="21"/>
      <c r="OQ293" s="21"/>
      <c r="OR293" s="21"/>
      <c r="OS293" s="21"/>
      <c r="OT293" s="21"/>
      <c r="OU293" s="21"/>
      <c r="OV293" s="21"/>
      <c r="OW293" s="21"/>
      <c r="OX293" s="21"/>
      <c r="OY293" s="21"/>
      <c r="OZ293" s="21"/>
      <c r="PA293" s="21"/>
      <c r="PB293" s="21"/>
      <c r="PC293" s="21"/>
      <c r="PD293" s="21"/>
      <c r="PE293" s="21"/>
      <c r="PF293" s="21"/>
      <c r="PG293" s="21"/>
      <c r="PH293" s="21"/>
      <c r="PI293" s="21"/>
      <c r="PJ293" s="21"/>
      <c r="PK293" s="21"/>
      <c r="PL293" s="21"/>
      <c r="PM293" s="21"/>
      <c r="PN293" s="21"/>
      <c r="PO293" s="21"/>
      <c r="PP293" s="21"/>
      <c r="PQ293" s="21"/>
      <c r="PR293" s="21"/>
      <c r="PS293" s="21"/>
      <c r="PT293" s="21"/>
      <c r="PU293" s="21"/>
      <c r="PV293" s="21"/>
      <c r="PW293" s="21"/>
      <c r="PX293" s="21"/>
      <c r="PY293" s="21"/>
      <c r="PZ293" s="21"/>
      <c r="QA293" s="21"/>
      <c r="QB293" s="21"/>
      <c r="QC293" s="21"/>
      <c r="QD293" s="21"/>
      <c r="QE293" s="21"/>
      <c r="QF293" s="21"/>
      <c r="QG293" s="21"/>
      <c r="QH293" s="21"/>
      <c r="QI293" s="21"/>
      <c r="QJ293" s="21"/>
      <c r="QK293" s="21"/>
      <c r="QL293" s="21"/>
      <c r="QM293" s="21"/>
      <c r="QN293" s="21"/>
      <c r="QO293" s="21"/>
      <c r="QP293" s="21"/>
      <c r="QQ293" s="21"/>
      <c r="QR293" s="21"/>
      <c r="QS293" s="21"/>
      <c r="QT293" s="21"/>
      <c r="QU293" s="21"/>
      <c r="QV293" s="21"/>
      <c r="QW293" s="21"/>
      <c r="QX293" s="21"/>
      <c r="QY293" s="21"/>
      <c r="QZ293" s="21"/>
      <c r="RA293" s="21"/>
      <c r="RB293" s="21"/>
      <c r="RC293" s="21"/>
      <c r="RD293" s="21"/>
      <c r="RE293" s="21"/>
      <c r="RF293" s="21"/>
      <c r="RG293" s="21"/>
      <c r="RH293" s="21"/>
      <c r="RI293" s="21"/>
      <c r="RJ293" s="21"/>
      <c r="RK293" s="21"/>
      <c r="RL293" s="21"/>
      <c r="RM293" s="21"/>
      <c r="RN293" s="21"/>
      <c r="RO293" s="21"/>
      <c r="RP293" s="21"/>
      <c r="RQ293" s="21"/>
      <c r="RR293" s="21"/>
      <c r="RS293" s="21"/>
      <c r="RT293" s="21"/>
      <c r="RU293" s="21"/>
      <c r="RV293" s="21"/>
      <c r="RW293" s="21"/>
      <c r="RX293" s="21"/>
      <c r="RY293" s="21"/>
      <c r="RZ293" s="21"/>
      <c r="SA293" s="21"/>
      <c r="SB293" s="21"/>
      <c r="SC293" s="21"/>
      <c r="SD293" s="21"/>
      <c r="SE293" s="21"/>
      <c r="SF293" s="21"/>
      <c r="SG293" s="21"/>
      <c r="SH293" s="21"/>
      <c r="SI293" s="21"/>
      <c r="SJ293" s="21"/>
      <c r="SK293" s="21"/>
      <c r="SL293" s="21"/>
      <c r="SM293" s="21"/>
      <c r="SN293" s="21"/>
    </row>
    <row r="294" spans="1:508" s="20" customFormat="1" ht="37.5" hidden="1" customHeight="1" x14ac:dyDescent="0.25">
      <c r="A294" s="85" t="s">
        <v>635</v>
      </c>
      <c r="B294" s="85">
        <v>8775</v>
      </c>
      <c r="C294" s="85" t="s">
        <v>92</v>
      </c>
      <c r="D294" s="79" t="s">
        <v>606</v>
      </c>
      <c r="E294" s="203"/>
      <c r="F294" s="83"/>
      <c r="G294" s="83"/>
      <c r="H294" s="203"/>
      <c r="I294" s="203"/>
      <c r="J294" s="203"/>
      <c r="K294" s="196" t="e">
        <f t="shared" si="98"/>
        <v>#DIV/0!</v>
      </c>
      <c r="L294" s="203">
        <f t="shared" si="96"/>
        <v>0</v>
      </c>
      <c r="M294" s="83"/>
      <c r="N294" s="83"/>
      <c r="O294" s="83"/>
      <c r="P294" s="83"/>
      <c r="Q294" s="83"/>
      <c r="R294" s="216">
        <f t="shared" si="97"/>
        <v>0</v>
      </c>
      <c r="S294" s="216"/>
      <c r="T294" s="216"/>
      <c r="U294" s="216"/>
      <c r="V294" s="216"/>
      <c r="W294" s="216"/>
      <c r="X294" s="137" t="e">
        <f t="shared" si="101"/>
        <v>#DIV/0!</v>
      </c>
      <c r="Y294" s="216">
        <f t="shared" si="100"/>
        <v>0</v>
      </c>
      <c r="Z294" s="23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  <c r="IU294" s="21"/>
      <c r="IV294" s="21"/>
      <c r="IW294" s="21"/>
      <c r="IX294" s="21"/>
      <c r="IY294" s="21"/>
      <c r="IZ294" s="21"/>
      <c r="JA294" s="21"/>
      <c r="JB294" s="21"/>
      <c r="JC294" s="21"/>
      <c r="JD294" s="21"/>
      <c r="JE294" s="21"/>
      <c r="JF294" s="21"/>
      <c r="JG294" s="21"/>
      <c r="JH294" s="21"/>
      <c r="JI294" s="21"/>
      <c r="JJ294" s="21"/>
      <c r="JK294" s="21"/>
      <c r="JL294" s="21"/>
      <c r="JM294" s="21"/>
      <c r="JN294" s="21"/>
      <c r="JO294" s="21"/>
      <c r="JP294" s="21"/>
      <c r="JQ294" s="21"/>
      <c r="JR294" s="21"/>
      <c r="JS294" s="21"/>
      <c r="JT294" s="21"/>
      <c r="JU294" s="21"/>
      <c r="JV294" s="21"/>
      <c r="JW294" s="21"/>
      <c r="JX294" s="21"/>
      <c r="JY294" s="21"/>
      <c r="JZ294" s="21"/>
      <c r="KA294" s="21"/>
      <c r="KB294" s="21"/>
      <c r="KC294" s="21"/>
      <c r="KD294" s="21"/>
      <c r="KE294" s="21"/>
      <c r="KF294" s="21"/>
      <c r="KG294" s="21"/>
      <c r="KH294" s="21"/>
      <c r="KI294" s="21"/>
      <c r="KJ294" s="21"/>
      <c r="KK294" s="21"/>
      <c r="KL294" s="21"/>
      <c r="KM294" s="21"/>
      <c r="KN294" s="21"/>
      <c r="KO294" s="21"/>
      <c r="KP294" s="21"/>
      <c r="KQ294" s="21"/>
      <c r="KR294" s="21"/>
      <c r="KS294" s="21"/>
      <c r="KT294" s="21"/>
      <c r="KU294" s="21"/>
      <c r="KV294" s="21"/>
      <c r="KW294" s="21"/>
      <c r="KX294" s="21"/>
      <c r="KY294" s="21"/>
      <c r="KZ294" s="21"/>
      <c r="LA294" s="21"/>
      <c r="LB294" s="21"/>
      <c r="LC294" s="21"/>
      <c r="LD294" s="21"/>
      <c r="LE294" s="21"/>
      <c r="LF294" s="21"/>
      <c r="LG294" s="21"/>
      <c r="LH294" s="21"/>
      <c r="LI294" s="21"/>
      <c r="LJ294" s="21"/>
      <c r="LK294" s="21"/>
      <c r="LL294" s="21"/>
      <c r="LM294" s="21"/>
      <c r="LN294" s="21"/>
      <c r="LO294" s="21"/>
      <c r="LP294" s="21"/>
      <c r="LQ294" s="21"/>
      <c r="LR294" s="21"/>
      <c r="LS294" s="21"/>
      <c r="LT294" s="21"/>
      <c r="LU294" s="21"/>
      <c r="LV294" s="21"/>
      <c r="LW294" s="21"/>
      <c r="LX294" s="21"/>
      <c r="LY294" s="21"/>
      <c r="LZ294" s="21"/>
      <c r="MA294" s="21"/>
      <c r="MB294" s="21"/>
      <c r="MC294" s="21"/>
      <c r="MD294" s="21"/>
      <c r="ME294" s="21"/>
      <c r="MF294" s="21"/>
      <c r="MG294" s="21"/>
      <c r="MH294" s="21"/>
      <c r="MI294" s="21"/>
      <c r="MJ294" s="21"/>
      <c r="MK294" s="21"/>
      <c r="ML294" s="21"/>
      <c r="MM294" s="21"/>
      <c r="MN294" s="21"/>
      <c r="MO294" s="21"/>
      <c r="MP294" s="21"/>
      <c r="MQ294" s="21"/>
      <c r="MR294" s="21"/>
      <c r="MS294" s="21"/>
      <c r="MT294" s="21"/>
      <c r="MU294" s="21"/>
      <c r="MV294" s="21"/>
      <c r="MW294" s="21"/>
      <c r="MX294" s="21"/>
      <c r="MY294" s="21"/>
      <c r="MZ294" s="21"/>
      <c r="NA294" s="21"/>
      <c r="NB294" s="21"/>
      <c r="NC294" s="21"/>
      <c r="ND294" s="21"/>
      <c r="NE294" s="21"/>
      <c r="NF294" s="21"/>
      <c r="NG294" s="21"/>
      <c r="NH294" s="21"/>
      <c r="NI294" s="21"/>
      <c r="NJ294" s="21"/>
      <c r="NK294" s="21"/>
      <c r="NL294" s="21"/>
      <c r="NM294" s="21"/>
      <c r="NN294" s="21"/>
      <c r="NO294" s="21"/>
      <c r="NP294" s="21"/>
      <c r="NQ294" s="21"/>
      <c r="NR294" s="21"/>
      <c r="NS294" s="21"/>
      <c r="NT294" s="21"/>
      <c r="NU294" s="21"/>
      <c r="NV294" s="21"/>
      <c r="NW294" s="21"/>
      <c r="NX294" s="21"/>
      <c r="NY294" s="21"/>
      <c r="NZ294" s="21"/>
      <c r="OA294" s="21"/>
      <c r="OB294" s="21"/>
      <c r="OC294" s="21"/>
      <c r="OD294" s="21"/>
      <c r="OE294" s="21"/>
      <c r="OF294" s="21"/>
      <c r="OG294" s="21"/>
      <c r="OH294" s="21"/>
      <c r="OI294" s="21"/>
      <c r="OJ294" s="21"/>
      <c r="OK294" s="21"/>
      <c r="OL294" s="21"/>
      <c r="OM294" s="21"/>
      <c r="ON294" s="21"/>
      <c r="OO294" s="21"/>
      <c r="OP294" s="21"/>
      <c r="OQ294" s="21"/>
      <c r="OR294" s="21"/>
      <c r="OS294" s="21"/>
      <c r="OT294" s="21"/>
      <c r="OU294" s="21"/>
      <c r="OV294" s="21"/>
      <c r="OW294" s="21"/>
      <c r="OX294" s="21"/>
      <c r="OY294" s="21"/>
      <c r="OZ294" s="21"/>
      <c r="PA294" s="21"/>
      <c r="PB294" s="21"/>
      <c r="PC294" s="21"/>
      <c r="PD294" s="21"/>
      <c r="PE294" s="21"/>
      <c r="PF294" s="21"/>
      <c r="PG294" s="21"/>
      <c r="PH294" s="21"/>
      <c r="PI294" s="21"/>
      <c r="PJ294" s="21"/>
      <c r="PK294" s="21"/>
      <c r="PL294" s="21"/>
      <c r="PM294" s="21"/>
      <c r="PN294" s="21"/>
      <c r="PO294" s="21"/>
      <c r="PP294" s="21"/>
      <c r="PQ294" s="21"/>
      <c r="PR294" s="21"/>
      <c r="PS294" s="21"/>
      <c r="PT294" s="21"/>
      <c r="PU294" s="21"/>
      <c r="PV294" s="21"/>
      <c r="PW294" s="21"/>
      <c r="PX294" s="21"/>
      <c r="PY294" s="21"/>
      <c r="PZ294" s="21"/>
      <c r="QA294" s="21"/>
      <c r="QB294" s="21"/>
      <c r="QC294" s="21"/>
      <c r="QD294" s="21"/>
      <c r="QE294" s="21"/>
      <c r="QF294" s="21"/>
      <c r="QG294" s="21"/>
      <c r="QH294" s="21"/>
      <c r="QI294" s="21"/>
      <c r="QJ294" s="21"/>
      <c r="QK294" s="21"/>
      <c r="QL294" s="21"/>
      <c r="QM294" s="21"/>
      <c r="QN294" s="21"/>
      <c r="QO294" s="21"/>
      <c r="QP294" s="21"/>
      <c r="QQ294" s="21"/>
      <c r="QR294" s="21"/>
      <c r="QS294" s="21"/>
      <c r="QT294" s="21"/>
      <c r="QU294" s="21"/>
      <c r="QV294" s="21"/>
      <c r="QW294" s="21"/>
      <c r="QX294" s="21"/>
      <c r="QY294" s="21"/>
      <c r="QZ294" s="21"/>
      <c r="RA294" s="21"/>
      <c r="RB294" s="21"/>
      <c r="RC294" s="21"/>
      <c r="RD294" s="21"/>
      <c r="RE294" s="21"/>
      <c r="RF294" s="21"/>
      <c r="RG294" s="21"/>
      <c r="RH294" s="21"/>
      <c r="RI294" s="21"/>
      <c r="RJ294" s="21"/>
      <c r="RK294" s="21"/>
      <c r="RL294" s="21"/>
      <c r="RM294" s="21"/>
      <c r="RN294" s="21"/>
      <c r="RO294" s="21"/>
      <c r="RP294" s="21"/>
      <c r="RQ294" s="21"/>
      <c r="RR294" s="21"/>
      <c r="RS294" s="21"/>
      <c r="RT294" s="21"/>
      <c r="RU294" s="21"/>
      <c r="RV294" s="21"/>
      <c r="RW294" s="21"/>
      <c r="RX294" s="21"/>
      <c r="RY294" s="21"/>
      <c r="RZ294" s="21"/>
      <c r="SA294" s="21"/>
      <c r="SB294" s="21"/>
      <c r="SC294" s="21"/>
      <c r="SD294" s="21"/>
      <c r="SE294" s="21"/>
      <c r="SF294" s="21"/>
      <c r="SG294" s="21"/>
      <c r="SH294" s="21"/>
      <c r="SI294" s="21"/>
      <c r="SJ294" s="21"/>
      <c r="SK294" s="21"/>
      <c r="SL294" s="21"/>
      <c r="SM294" s="21"/>
      <c r="SN294" s="21"/>
    </row>
    <row r="295" spans="1:508" s="20" customFormat="1" ht="94.5" hidden="1" customHeight="1" x14ac:dyDescent="0.25">
      <c r="A295" s="54" t="s">
        <v>558</v>
      </c>
      <c r="B295" s="54">
        <v>9730</v>
      </c>
      <c r="C295" s="54" t="s">
        <v>45</v>
      </c>
      <c r="D295" s="11" t="s">
        <v>559</v>
      </c>
      <c r="E295" s="203"/>
      <c r="F295" s="83"/>
      <c r="G295" s="83"/>
      <c r="H295" s="203"/>
      <c r="I295" s="203"/>
      <c r="J295" s="203"/>
      <c r="K295" s="196" t="e">
        <f t="shared" si="98"/>
        <v>#DIV/0!</v>
      </c>
      <c r="L295" s="203">
        <f t="shared" si="96"/>
        <v>0</v>
      </c>
      <c r="M295" s="83"/>
      <c r="N295" s="83"/>
      <c r="O295" s="83"/>
      <c r="P295" s="83"/>
      <c r="Q295" s="83"/>
      <c r="R295" s="216">
        <f t="shared" si="97"/>
        <v>0</v>
      </c>
      <c r="S295" s="216"/>
      <c r="T295" s="216"/>
      <c r="U295" s="216"/>
      <c r="V295" s="216"/>
      <c r="W295" s="216"/>
      <c r="X295" s="137" t="e">
        <f t="shared" si="101"/>
        <v>#DIV/0!</v>
      </c>
      <c r="Y295" s="216">
        <f t="shared" si="100"/>
        <v>0</v>
      </c>
      <c r="Z295" s="23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  <c r="IL295" s="21"/>
      <c r="IM295" s="21"/>
      <c r="IN295" s="21"/>
      <c r="IO295" s="21"/>
      <c r="IP295" s="21"/>
      <c r="IQ295" s="21"/>
      <c r="IR295" s="21"/>
      <c r="IS295" s="21"/>
      <c r="IT295" s="21"/>
      <c r="IU295" s="21"/>
      <c r="IV295" s="21"/>
      <c r="IW295" s="21"/>
      <c r="IX295" s="21"/>
      <c r="IY295" s="21"/>
      <c r="IZ295" s="21"/>
      <c r="JA295" s="21"/>
      <c r="JB295" s="21"/>
      <c r="JC295" s="21"/>
      <c r="JD295" s="21"/>
      <c r="JE295" s="21"/>
      <c r="JF295" s="21"/>
      <c r="JG295" s="21"/>
      <c r="JH295" s="21"/>
      <c r="JI295" s="21"/>
      <c r="JJ295" s="21"/>
      <c r="JK295" s="21"/>
      <c r="JL295" s="21"/>
      <c r="JM295" s="21"/>
      <c r="JN295" s="21"/>
      <c r="JO295" s="21"/>
      <c r="JP295" s="21"/>
      <c r="JQ295" s="21"/>
      <c r="JR295" s="21"/>
      <c r="JS295" s="21"/>
      <c r="JT295" s="21"/>
      <c r="JU295" s="21"/>
      <c r="JV295" s="21"/>
      <c r="JW295" s="21"/>
      <c r="JX295" s="21"/>
      <c r="JY295" s="21"/>
      <c r="JZ295" s="21"/>
      <c r="KA295" s="21"/>
      <c r="KB295" s="21"/>
      <c r="KC295" s="21"/>
      <c r="KD295" s="21"/>
      <c r="KE295" s="21"/>
      <c r="KF295" s="21"/>
      <c r="KG295" s="21"/>
      <c r="KH295" s="21"/>
      <c r="KI295" s="21"/>
      <c r="KJ295" s="21"/>
      <c r="KK295" s="21"/>
      <c r="KL295" s="21"/>
      <c r="KM295" s="21"/>
      <c r="KN295" s="21"/>
      <c r="KO295" s="21"/>
      <c r="KP295" s="21"/>
      <c r="KQ295" s="21"/>
      <c r="KR295" s="21"/>
      <c r="KS295" s="21"/>
      <c r="KT295" s="21"/>
      <c r="KU295" s="21"/>
      <c r="KV295" s="21"/>
      <c r="KW295" s="21"/>
      <c r="KX295" s="21"/>
      <c r="KY295" s="21"/>
      <c r="KZ295" s="21"/>
      <c r="LA295" s="21"/>
      <c r="LB295" s="21"/>
      <c r="LC295" s="21"/>
      <c r="LD295" s="21"/>
      <c r="LE295" s="21"/>
      <c r="LF295" s="21"/>
      <c r="LG295" s="21"/>
      <c r="LH295" s="21"/>
      <c r="LI295" s="21"/>
      <c r="LJ295" s="21"/>
      <c r="LK295" s="21"/>
      <c r="LL295" s="21"/>
      <c r="LM295" s="21"/>
      <c r="LN295" s="21"/>
      <c r="LO295" s="21"/>
      <c r="LP295" s="21"/>
      <c r="LQ295" s="21"/>
      <c r="LR295" s="21"/>
      <c r="LS295" s="21"/>
      <c r="LT295" s="21"/>
      <c r="LU295" s="21"/>
      <c r="LV295" s="21"/>
      <c r="LW295" s="21"/>
      <c r="LX295" s="21"/>
      <c r="LY295" s="21"/>
      <c r="LZ295" s="21"/>
      <c r="MA295" s="21"/>
      <c r="MB295" s="21"/>
      <c r="MC295" s="21"/>
      <c r="MD295" s="21"/>
      <c r="ME295" s="21"/>
      <c r="MF295" s="21"/>
      <c r="MG295" s="21"/>
      <c r="MH295" s="21"/>
      <c r="MI295" s="21"/>
      <c r="MJ295" s="21"/>
      <c r="MK295" s="21"/>
      <c r="ML295" s="21"/>
      <c r="MM295" s="21"/>
      <c r="MN295" s="21"/>
      <c r="MO295" s="21"/>
      <c r="MP295" s="21"/>
      <c r="MQ295" s="21"/>
      <c r="MR295" s="21"/>
      <c r="MS295" s="21"/>
      <c r="MT295" s="21"/>
      <c r="MU295" s="21"/>
      <c r="MV295" s="21"/>
      <c r="MW295" s="21"/>
      <c r="MX295" s="21"/>
      <c r="MY295" s="21"/>
      <c r="MZ295" s="21"/>
      <c r="NA295" s="21"/>
      <c r="NB295" s="21"/>
      <c r="NC295" s="21"/>
      <c r="ND295" s="21"/>
      <c r="NE295" s="21"/>
      <c r="NF295" s="21"/>
      <c r="NG295" s="21"/>
      <c r="NH295" s="21"/>
      <c r="NI295" s="21"/>
      <c r="NJ295" s="21"/>
      <c r="NK295" s="21"/>
      <c r="NL295" s="21"/>
      <c r="NM295" s="21"/>
      <c r="NN295" s="21"/>
      <c r="NO295" s="21"/>
      <c r="NP295" s="21"/>
      <c r="NQ295" s="21"/>
      <c r="NR295" s="21"/>
      <c r="NS295" s="21"/>
      <c r="NT295" s="21"/>
      <c r="NU295" s="21"/>
      <c r="NV295" s="21"/>
      <c r="NW295" s="21"/>
      <c r="NX295" s="21"/>
      <c r="NY295" s="21"/>
      <c r="NZ295" s="21"/>
      <c r="OA295" s="21"/>
      <c r="OB295" s="21"/>
      <c r="OC295" s="21"/>
      <c r="OD295" s="21"/>
      <c r="OE295" s="21"/>
      <c r="OF295" s="21"/>
      <c r="OG295" s="21"/>
      <c r="OH295" s="21"/>
      <c r="OI295" s="21"/>
      <c r="OJ295" s="21"/>
      <c r="OK295" s="21"/>
      <c r="OL295" s="21"/>
      <c r="OM295" s="21"/>
      <c r="ON295" s="21"/>
      <c r="OO295" s="21"/>
      <c r="OP295" s="21"/>
      <c r="OQ295" s="21"/>
      <c r="OR295" s="21"/>
      <c r="OS295" s="21"/>
      <c r="OT295" s="21"/>
      <c r="OU295" s="21"/>
      <c r="OV295" s="21"/>
      <c r="OW295" s="21"/>
      <c r="OX295" s="21"/>
      <c r="OY295" s="21"/>
      <c r="OZ295" s="21"/>
      <c r="PA295" s="21"/>
      <c r="PB295" s="21"/>
      <c r="PC295" s="21"/>
      <c r="PD295" s="21"/>
      <c r="PE295" s="21"/>
      <c r="PF295" s="21"/>
      <c r="PG295" s="21"/>
      <c r="PH295" s="21"/>
      <c r="PI295" s="21"/>
      <c r="PJ295" s="21"/>
      <c r="PK295" s="21"/>
      <c r="PL295" s="21"/>
      <c r="PM295" s="21"/>
      <c r="PN295" s="21"/>
      <c r="PO295" s="21"/>
      <c r="PP295" s="21"/>
      <c r="PQ295" s="21"/>
      <c r="PR295" s="21"/>
      <c r="PS295" s="21"/>
      <c r="PT295" s="21"/>
      <c r="PU295" s="21"/>
      <c r="PV295" s="21"/>
      <c r="PW295" s="21"/>
      <c r="PX295" s="21"/>
      <c r="PY295" s="21"/>
      <c r="PZ295" s="21"/>
      <c r="QA295" s="21"/>
      <c r="QB295" s="21"/>
      <c r="QC295" s="21"/>
      <c r="QD295" s="21"/>
      <c r="QE295" s="21"/>
      <c r="QF295" s="21"/>
      <c r="QG295" s="21"/>
      <c r="QH295" s="21"/>
      <c r="QI295" s="21"/>
      <c r="QJ295" s="21"/>
      <c r="QK295" s="21"/>
      <c r="QL295" s="21"/>
      <c r="QM295" s="21"/>
      <c r="QN295" s="21"/>
      <c r="QO295" s="21"/>
      <c r="QP295" s="21"/>
      <c r="QQ295" s="21"/>
      <c r="QR295" s="21"/>
      <c r="QS295" s="21"/>
      <c r="QT295" s="21"/>
      <c r="QU295" s="21"/>
      <c r="QV295" s="21"/>
      <c r="QW295" s="21"/>
      <c r="QX295" s="21"/>
      <c r="QY295" s="21"/>
      <c r="QZ295" s="21"/>
      <c r="RA295" s="21"/>
      <c r="RB295" s="21"/>
      <c r="RC295" s="21"/>
      <c r="RD295" s="21"/>
      <c r="RE295" s="21"/>
      <c r="RF295" s="21"/>
      <c r="RG295" s="21"/>
      <c r="RH295" s="21"/>
      <c r="RI295" s="21"/>
      <c r="RJ295" s="21"/>
      <c r="RK295" s="21"/>
      <c r="RL295" s="21"/>
      <c r="RM295" s="21"/>
      <c r="RN295" s="21"/>
      <c r="RO295" s="21"/>
      <c r="RP295" s="21"/>
      <c r="RQ295" s="21"/>
      <c r="RR295" s="21"/>
      <c r="RS295" s="21"/>
      <c r="RT295" s="21"/>
      <c r="RU295" s="21"/>
      <c r="RV295" s="21"/>
      <c r="RW295" s="21"/>
      <c r="RX295" s="21"/>
      <c r="RY295" s="21"/>
      <c r="RZ295" s="21"/>
      <c r="SA295" s="21"/>
      <c r="SB295" s="21"/>
      <c r="SC295" s="21"/>
      <c r="SD295" s="21"/>
      <c r="SE295" s="21"/>
      <c r="SF295" s="21"/>
      <c r="SG295" s="21"/>
      <c r="SH295" s="21"/>
      <c r="SI295" s="21"/>
      <c r="SJ295" s="21"/>
      <c r="SK295" s="21"/>
      <c r="SL295" s="21"/>
      <c r="SM295" s="21"/>
      <c r="SN295" s="21"/>
    </row>
    <row r="296" spans="1:508" s="20" customFormat="1" ht="40.5" hidden="1" customHeight="1" x14ac:dyDescent="0.25">
      <c r="A296" s="54" t="s">
        <v>633</v>
      </c>
      <c r="B296" s="54" t="s">
        <v>634</v>
      </c>
      <c r="C296" s="54" t="s">
        <v>45</v>
      </c>
      <c r="D296" s="11" t="s">
        <v>519</v>
      </c>
      <c r="E296" s="203"/>
      <c r="F296" s="83"/>
      <c r="G296" s="83"/>
      <c r="H296" s="203"/>
      <c r="I296" s="203"/>
      <c r="J296" s="203"/>
      <c r="K296" s="196" t="e">
        <f t="shared" si="98"/>
        <v>#DIV/0!</v>
      </c>
      <c r="L296" s="203">
        <f t="shared" si="96"/>
        <v>0</v>
      </c>
      <c r="M296" s="83"/>
      <c r="N296" s="83"/>
      <c r="O296" s="83"/>
      <c r="P296" s="83"/>
      <c r="Q296" s="83"/>
      <c r="R296" s="216">
        <f t="shared" si="97"/>
        <v>0</v>
      </c>
      <c r="S296" s="216"/>
      <c r="T296" s="216"/>
      <c r="U296" s="216"/>
      <c r="V296" s="216"/>
      <c r="W296" s="216"/>
      <c r="X296" s="137" t="e">
        <f t="shared" si="101"/>
        <v>#DIV/0!</v>
      </c>
      <c r="Y296" s="216">
        <f t="shared" si="100"/>
        <v>0</v>
      </c>
      <c r="Z296" s="23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  <c r="ID296" s="21"/>
      <c r="IE296" s="21"/>
      <c r="IF296" s="21"/>
      <c r="IG296" s="21"/>
      <c r="IH296" s="21"/>
      <c r="II296" s="21"/>
      <c r="IJ296" s="21"/>
      <c r="IK296" s="21"/>
      <c r="IL296" s="21"/>
      <c r="IM296" s="21"/>
      <c r="IN296" s="21"/>
      <c r="IO296" s="21"/>
      <c r="IP296" s="21"/>
      <c r="IQ296" s="21"/>
      <c r="IR296" s="21"/>
      <c r="IS296" s="21"/>
      <c r="IT296" s="21"/>
      <c r="IU296" s="21"/>
      <c r="IV296" s="21"/>
      <c r="IW296" s="21"/>
      <c r="IX296" s="21"/>
      <c r="IY296" s="21"/>
      <c r="IZ296" s="21"/>
      <c r="JA296" s="21"/>
      <c r="JB296" s="21"/>
      <c r="JC296" s="21"/>
      <c r="JD296" s="21"/>
      <c r="JE296" s="21"/>
      <c r="JF296" s="21"/>
      <c r="JG296" s="21"/>
      <c r="JH296" s="21"/>
      <c r="JI296" s="21"/>
      <c r="JJ296" s="21"/>
      <c r="JK296" s="21"/>
      <c r="JL296" s="21"/>
      <c r="JM296" s="21"/>
      <c r="JN296" s="21"/>
      <c r="JO296" s="21"/>
      <c r="JP296" s="21"/>
      <c r="JQ296" s="21"/>
      <c r="JR296" s="21"/>
      <c r="JS296" s="21"/>
      <c r="JT296" s="21"/>
      <c r="JU296" s="21"/>
      <c r="JV296" s="21"/>
      <c r="JW296" s="21"/>
      <c r="JX296" s="21"/>
      <c r="JY296" s="21"/>
      <c r="JZ296" s="21"/>
      <c r="KA296" s="21"/>
      <c r="KB296" s="21"/>
      <c r="KC296" s="21"/>
      <c r="KD296" s="21"/>
      <c r="KE296" s="21"/>
      <c r="KF296" s="21"/>
      <c r="KG296" s="21"/>
      <c r="KH296" s="21"/>
      <c r="KI296" s="21"/>
      <c r="KJ296" s="21"/>
      <c r="KK296" s="21"/>
      <c r="KL296" s="21"/>
      <c r="KM296" s="21"/>
      <c r="KN296" s="21"/>
      <c r="KO296" s="21"/>
      <c r="KP296" s="21"/>
      <c r="KQ296" s="21"/>
      <c r="KR296" s="21"/>
      <c r="KS296" s="21"/>
      <c r="KT296" s="21"/>
      <c r="KU296" s="21"/>
      <c r="KV296" s="21"/>
      <c r="KW296" s="21"/>
      <c r="KX296" s="21"/>
      <c r="KY296" s="21"/>
      <c r="KZ296" s="21"/>
      <c r="LA296" s="21"/>
      <c r="LB296" s="21"/>
      <c r="LC296" s="21"/>
      <c r="LD296" s="21"/>
      <c r="LE296" s="21"/>
      <c r="LF296" s="21"/>
      <c r="LG296" s="21"/>
      <c r="LH296" s="21"/>
      <c r="LI296" s="21"/>
      <c r="LJ296" s="21"/>
      <c r="LK296" s="21"/>
      <c r="LL296" s="21"/>
      <c r="LM296" s="21"/>
      <c r="LN296" s="21"/>
      <c r="LO296" s="21"/>
      <c r="LP296" s="21"/>
      <c r="LQ296" s="21"/>
      <c r="LR296" s="21"/>
      <c r="LS296" s="21"/>
      <c r="LT296" s="21"/>
      <c r="LU296" s="21"/>
      <c r="LV296" s="21"/>
      <c r="LW296" s="21"/>
      <c r="LX296" s="21"/>
      <c r="LY296" s="21"/>
      <c r="LZ296" s="21"/>
      <c r="MA296" s="21"/>
      <c r="MB296" s="21"/>
      <c r="MC296" s="21"/>
      <c r="MD296" s="21"/>
      <c r="ME296" s="21"/>
      <c r="MF296" s="21"/>
      <c r="MG296" s="21"/>
      <c r="MH296" s="21"/>
      <c r="MI296" s="21"/>
      <c r="MJ296" s="21"/>
      <c r="MK296" s="21"/>
      <c r="ML296" s="21"/>
      <c r="MM296" s="21"/>
      <c r="MN296" s="21"/>
      <c r="MO296" s="21"/>
      <c r="MP296" s="21"/>
      <c r="MQ296" s="21"/>
      <c r="MR296" s="21"/>
      <c r="MS296" s="21"/>
      <c r="MT296" s="21"/>
      <c r="MU296" s="21"/>
      <c r="MV296" s="21"/>
      <c r="MW296" s="21"/>
      <c r="MX296" s="21"/>
      <c r="MY296" s="21"/>
      <c r="MZ296" s="21"/>
      <c r="NA296" s="21"/>
      <c r="NB296" s="21"/>
      <c r="NC296" s="21"/>
      <c r="ND296" s="21"/>
      <c r="NE296" s="21"/>
      <c r="NF296" s="21"/>
      <c r="NG296" s="21"/>
      <c r="NH296" s="21"/>
      <c r="NI296" s="21"/>
      <c r="NJ296" s="21"/>
      <c r="NK296" s="21"/>
      <c r="NL296" s="21"/>
      <c r="NM296" s="21"/>
      <c r="NN296" s="21"/>
      <c r="NO296" s="21"/>
      <c r="NP296" s="21"/>
      <c r="NQ296" s="21"/>
      <c r="NR296" s="21"/>
      <c r="NS296" s="21"/>
      <c r="NT296" s="21"/>
      <c r="NU296" s="21"/>
      <c r="NV296" s="21"/>
      <c r="NW296" s="21"/>
      <c r="NX296" s="21"/>
      <c r="NY296" s="21"/>
      <c r="NZ296" s="21"/>
      <c r="OA296" s="21"/>
      <c r="OB296" s="21"/>
      <c r="OC296" s="21"/>
      <c r="OD296" s="21"/>
      <c r="OE296" s="21"/>
      <c r="OF296" s="21"/>
      <c r="OG296" s="21"/>
      <c r="OH296" s="21"/>
      <c r="OI296" s="21"/>
      <c r="OJ296" s="21"/>
      <c r="OK296" s="21"/>
      <c r="OL296" s="21"/>
      <c r="OM296" s="21"/>
      <c r="ON296" s="21"/>
      <c r="OO296" s="21"/>
      <c r="OP296" s="21"/>
      <c r="OQ296" s="21"/>
      <c r="OR296" s="21"/>
      <c r="OS296" s="21"/>
      <c r="OT296" s="21"/>
      <c r="OU296" s="21"/>
      <c r="OV296" s="21"/>
      <c r="OW296" s="21"/>
      <c r="OX296" s="21"/>
      <c r="OY296" s="21"/>
      <c r="OZ296" s="21"/>
      <c r="PA296" s="21"/>
      <c r="PB296" s="21"/>
      <c r="PC296" s="21"/>
      <c r="PD296" s="21"/>
      <c r="PE296" s="21"/>
      <c r="PF296" s="21"/>
      <c r="PG296" s="21"/>
      <c r="PH296" s="21"/>
      <c r="PI296" s="21"/>
      <c r="PJ296" s="21"/>
      <c r="PK296" s="21"/>
      <c r="PL296" s="21"/>
      <c r="PM296" s="21"/>
      <c r="PN296" s="21"/>
      <c r="PO296" s="21"/>
      <c r="PP296" s="21"/>
      <c r="PQ296" s="21"/>
      <c r="PR296" s="21"/>
      <c r="PS296" s="21"/>
      <c r="PT296" s="21"/>
      <c r="PU296" s="21"/>
      <c r="PV296" s="21"/>
      <c r="PW296" s="21"/>
      <c r="PX296" s="21"/>
      <c r="PY296" s="21"/>
      <c r="PZ296" s="21"/>
      <c r="QA296" s="21"/>
      <c r="QB296" s="21"/>
      <c r="QC296" s="21"/>
      <c r="QD296" s="21"/>
      <c r="QE296" s="21"/>
      <c r="QF296" s="21"/>
      <c r="QG296" s="21"/>
      <c r="QH296" s="21"/>
      <c r="QI296" s="21"/>
      <c r="QJ296" s="21"/>
      <c r="QK296" s="21"/>
      <c r="QL296" s="21"/>
      <c r="QM296" s="21"/>
      <c r="QN296" s="21"/>
      <c r="QO296" s="21"/>
      <c r="QP296" s="21"/>
      <c r="QQ296" s="21"/>
      <c r="QR296" s="21"/>
      <c r="QS296" s="21"/>
      <c r="QT296" s="21"/>
      <c r="QU296" s="21"/>
      <c r="QV296" s="21"/>
      <c r="QW296" s="21"/>
      <c r="QX296" s="21"/>
      <c r="QY296" s="21"/>
      <c r="QZ296" s="21"/>
      <c r="RA296" s="21"/>
      <c r="RB296" s="21"/>
      <c r="RC296" s="21"/>
      <c r="RD296" s="21"/>
      <c r="RE296" s="21"/>
      <c r="RF296" s="21"/>
      <c r="RG296" s="21"/>
      <c r="RH296" s="21"/>
      <c r="RI296" s="21"/>
      <c r="RJ296" s="21"/>
      <c r="RK296" s="21"/>
      <c r="RL296" s="21"/>
      <c r="RM296" s="21"/>
      <c r="RN296" s="21"/>
      <c r="RO296" s="21"/>
      <c r="RP296" s="21"/>
      <c r="RQ296" s="21"/>
      <c r="RR296" s="21"/>
      <c r="RS296" s="21"/>
      <c r="RT296" s="21"/>
      <c r="RU296" s="21"/>
      <c r="RV296" s="21"/>
      <c r="RW296" s="21"/>
      <c r="RX296" s="21"/>
      <c r="RY296" s="21"/>
      <c r="RZ296" s="21"/>
      <c r="SA296" s="21"/>
      <c r="SB296" s="21"/>
      <c r="SC296" s="21"/>
      <c r="SD296" s="21"/>
      <c r="SE296" s="21"/>
      <c r="SF296" s="21"/>
      <c r="SG296" s="21"/>
      <c r="SH296" s="21"/>
      <c r="SI296" s="21"/>
      <c r="SJ296" s="21"/>
      <c r="SK296" s="21"/>
      <c r="SL296" s="21"/>
      <c r="SM296" s="21"/>
      <c r="SN296" s="21"/>
    </row>
    <row r="297" spans="1:508" s="20" customFormat="1" ht="20.25" customHeight="1" x14ac:dyDescent="0.25">
      <c r="A297" s="54" t="s">
        <v>203</v>
      </c>
      <c r="B297" s="54" t="s">
        <v>14</v>
      </c>
      <c r="C297" s="54" t="s">
        <v>45</v>
      </c>
      <c r="D297" s="11" t="s">
        <v>355</v>
      </c>
      <c r="E297" s="203">
        <v>3905746</v>
      </c>
      <c r="F297" s="83"/>
      <c r="G297" s="83"/>
      <c r="H297" s="203">
        <v>712996</v>
      </c>
      <c r="I297" s="203"/>
      <c r="J297" s="203"/>
      <c r="K297" s="196">
        <f t="shared" si="98"/>
        <v>18.255052939950524</v>
      </c>
      <c r="L297" s="203">
        <f t="shared" si="96"/>
        <v>9917787.6099999994</v>
      </c>
      <c r="M297" s="83">
        <v>9917787.6099999994</v>
      </c>
      <c r="N297" s="83"/>
      <c r="O297" s="83"/>
      <c r="P297" s="83"/>
      <c r="Q297" s="83">
        <v>9917787.6099999994</v>
      </c>
      <c r="R297" s="216">
        <f t="shared" si="97"/>
        <v>110537.61</v>
      </c>
      <c r="S297" s="216">
        <v>110537.61</v>
      </c>
      <c r="T297" s="216"/>
      <c r="U297" s="216"/>
      <c r="V297" s="216"/>
      <c r="W297" s="216">
        <v>110537.61</v>
      </c>
      <c r="X297" s="168">
        <f t="shared" si="101"/>
        <v>1.1145389914233101</v>
      </c>
      <c r="Y297" s="216">
        <f t="shared" si="100"/>
        <v>823533.61</v>
      </c>
      <c r="Z297" s="23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  <c r="ID297" s="21"/>
      <c r="IE297" s="21"/>
      <c r="IF297" s="21"/>
      <c r="IG297" s="21"/>
      <c r="IH297" s="21"/>
      <c r="II297" s="21"/>
      <c r="IJ297" s="21"/>
      <c r="IK297" s="21"/>
      <c r="IL297" s="21"/>
      <c r="IM297" s="21"/>
      <c r="IN297" s="21"/>
      <c r="IO297" s="21"/>
      <c r="IP297" s="21"/>
      <c r="IQ297" s="21"/>
      <c r="IR297" s="21"/>
      <c r="IS297" s="21"/>
      <c r="IT297" s="21"/>
      <c r="IU297" s="21"/>
      <c r="IV297" s="21"/>
      <c r="IW297" s="21"/>
      <c r="IX297" s="21"/>
      <c r="IY297" s="21"/>
      <c r="IZ297" s="21"/>
      <c r="JA297" s="21"/>
      <c r="JB297" s="21"/>
      <c r="JC297" s="21"/>
      <c r="JD297" s="21"/>
      <c r="JE297" s="21"/>
      <c r="JF297" s="21"/>
      <c r="JG297" s="21"/>
      <c r="JH297" s="21"/>
      <c r="JI297" s="21"/>
      <c r="JJ297" s="21"/>
      <c r="JK297" s="21"/>
      <c r="JL297" s="21"/>
      <c r="JM297" s="21"/>
      <c r="JN297" s="21"/>
      <c r="JO297" s="21"/>
      <c r="JP297" s="21"/>
      <c r="JQ297" s="21"/>
      <c r="JR297" s="21"/>
      <c r="JS297" s="21"/>
      <c r="JT297" s="21"/>
      <c r="JU297" s="21"/>
      <c r="JV297" s="21"/>
      <c r="JW297" s="21"/>
      <c r="JX297" s="21"/>
      <c r="JY297" s="21"/>
      <c r="JZ297" s="21"/>
      <c r="KA297" s="21"/>
      <c r="KB297" s="21"/>
      <c r="KC297" s="21"/>
      <c r="KD297" s="21"/>
      <c r="KE297" s="21"/>
      <c r="KF297" s="21"/>
      <c r="KG297" s="21"/>
      <c r="KH297" s="21"/>
      <c r="KI297" s="21"/>
      <c r="KJ297" s="21"/>
      <c r="KK297" s="21"/>
      <c r="KL297" s="21"/>
      <c r="KM297" s="21"/>
      <c r="KN297" s="21"/>
      <c r="KO297" s="21"/>
      <c r="KP297" s="21"/>
      <c r="KQ297" s="21"/>
      <c r="KR297" s="21"/>
      <c r="KS297" s="21"/>
      <c r="KT297" s="21"/>
      <c r="KU297" s="21"/>
      <c r="KV297" s="21"/>
      <c r="KW297" s="21"/>
      <c r="KX297" s="21"/>
      <c r="KY297" s="21"/>
      <c r="KZ297" s="21"/>
      <c r="LA297" s="21"/>
      <c r="LB297" s="21"/>
      <c r="LC297" s="21"/>
      <c r="LD297" s="21"/>
      <c r="LE297" s="21"/>
      <c r="LF297" s="21"/>
      <c r="LG297" s="21"/>
      <c r="LH297" s="21"/>
      <c r="LI297" s="21"/>
      <c r="LJ297" s="21"/>
      <c r="LK297" s="21"/>
      <c r="LL297" s="21"/>
      <c r="LM297" s="21"/>
      <c r="LN297" s="21"/>
      <c r="LO297" s="21"/>
      <c r="LP297" s="21"/>
      <c r="LQ297" s="21"/>
      <c r="LR297" s="21"/>
      <c r="LS297" s="21"/>
      <c r="LT297" s="21"/>
      <c r="LU297" s="21"/>
      <c r="LV297" s="21"/>
      <c r="LW297" s="21"/>
      <c r="LX297" s="21"/>
      <c r="LY297" s="21"/>
      <c r="LZ297" s="21"/>
      <c r="MA297" s="21"/>
      <c r="MB297" s="21"/>
      <c r="MC297" s="21"/>
      <c r="MD297" s="21"/>
      <c r="ME297" s="21"/>
      <c r="MF297" s="21"/>
      <c r="MG297" s="21"/>
      <c r="MH297" s="21"/>
      <c r="MI297" s="21"/>
      <c r="MJ297" s="21"/>
      <c r="MK297" s="21"/>
      <c r="ML297" s="21"/>
      <c r="MM297" s="21"/>
      <c r="MN297" s="21"/>
      <c r="MO297" s="21"/>
      <c r="MP297" s="21"/>
      <c r="MQ297" s="21"/>
      <c r="MR297" s="21"/>
      <c r="MS297" s="21"/>
      <c r="MT297" s="21"/>
      <c r="MU297" s="21"/>
      <c r="MV297" s="21"/>
      <c r="MW297" s="21"/>
      <c r="MX297" s="21"/>
      <c r="MY297" s="21"/>
      <c r="MZ297" s="21"/>
      <c r="NA297" s="21"/>
      <c r="NB297" s="21"/>
      <c r="NC297" s="21"/>
      <c r="ND297" s="21"/>
      <c r="NE297" s="21"/>
      <c r="NF297" s="21"/>
      <c r="NG297" s="21"/>
      <c r="NH297" s="21"/>
      <c r="NI297" s="21"/>
      <c r="NJ297" s="21"/>
      <c r="NK297" s="21"/>
      <c r="NL297" s="21"/>
      <c r="NM297" s="21"/>
      <c r="NN297" s="21"/>
      <c r="NO297" s="21"/>
      <c r="NP297" s="21"/>
      <c r="NQ297" s="21"/>
      <c r="NR297" s="21"/>
      <c r="NS297" s="21"/>
      <c r="NT297" s="21"/>
      <c r="NU297" s="21"/>
      <c r="NV297" s="21"/>
      <c r="NW297" s="21"/>
      <c r="NX297" s="21"/>
      <c r="NY297" s="21"/>
      <c r="NZ297" s="21"/>
      <c r="OA297" s="21"/>
      <c r="OB297" s="21"/>
      <c r="OC297" s="21"/>
      <c r="OD297" s="21"/>
      <c r="OE297" s="21"/>
      <c r="OF297" s="21"/>
      <c r="OG297" s="21"/>
      <c r="OH297" s="21"/>
      <c r="OI297" s="21"/>
      <c r="OJ297" s="21"/>
      <c r="OK297" s="21"/>
      <c r="OL297" s="21"/>
      <c r="OM297" s="21"/>
      <c r="ON297" s="21"/>
      <c r="OO297" s="21"/>
      <c r="OP297" s="21"/>
      <c r="OQ297" s="21"/>
      <c r="OR297" s="21"/>
      <c r="OS297" s="21"/>
      <c r="OT297" s="21"/>
      <c r="OU297" s="21"/>
      <c r="OV297" s="21"/>
      <c r="OW297" s="21"/>
      <c r="OX297" s="21"/>
      <c r="OY297" s="21"/>
      <c r="OZ297" s="21"/>
      <c r="PA297" s="21"/>
      <c r="PB297" s="21"/>
      <c r="PC297" s="21"/>
      <c r="PD297" s="21"/>
      <c r="PE297" s="21"/>
      <c r="PF297" s="21"/>
      <c r="PG297" s="21"/>
      <c r="PH297" s="21"/>
      <c r="PI297" s="21"/>
      <c r="PJ297" s="21"/>
      <c r="PK297" s="21"/>
      <c r="PL297" s="21"/>
      <c r="PM297" s="21"/>
      <c r="PN297" s="21"/>
      <c r="PO297" s="21"/>
      <c r="PP297" s="21"/>
      <c r="PQ297" s="21"/>
      <c r="PR297" s="21"/>
      <c r="PS297" s="21"/>
      <c r="PT297" s="21"/>
      <c r="PU297" s="21"/>
      <c r="PV297" s="21"/>
      <c r="PW297" s="21"/>
      <c r="PX297" s="21"/>
      <c r="PY297" s="21"/>
      <c r="PZ297" s="21"/>
      <c r="QA297" s="21"/>
      <c r="QB297" s="21"/>
      <c r="QC297" s="21"/>
      <c r="QD297" s="21"/>
      <c r="QE297" s="21"/>
      <c r="QF297" s="21"/>
      <c r="QG297" s="21"/>
      <c r="QH297" s="21"/>
      <c r="QI297" s="21"/>
      <c r="QJ297" s="21"/>
      <c r="QK297" s="21"/>
      <c r="QL297" s="21"/>
      <c r="QM297" s="21"/>
      <c r="QN297" s="21"/>
      <c r="QO297" s="21"/>
      <c r="QP297" s="21"/>
      <c r="QQ297" s="21"/>
      <c r="QR297" s="21"/>
      <c r="QS297" s="21"/>
      <c r="QT297" s="21"/>
      <c r="QU297" s="21"/>
      <c r="QV297" s="21"/>
      <c r="QW297" s="21"/>
      <c r="QX297" s="21"/>
      <c r="QY297" s="21"/>
      <c r="QZ297" s="21"/>
      <c r="RA297" s="21"/>
      <c r="RB297" s="21"/>
      <c r="RC297" s="21"/>
      <c r="RD297" s="21"/>
      <c r="RE297" s="21"/>
      <c r="RF297" s="21"/>
      <c r="RG297" s="21"/>
      <c r="RH297" s="21"/>
      <c r="RI297" s="21"/>
      <c r="RJ297" s="21"/>
      <c r="RK297" s="21"/>
      <c r="RL297" s="21"/>
      <c r="RM297" s="21"/>
      <c r="RN297" s="21"/>
      <c r="RO297" s="21"/>
      <c r="RP297" s="21"/>
      <c r="RQ297" s="21"/>
      <c r="RR297" s="21"/>
      <c r="RS297" s="21"/>
      <c r="RT297" s="21"/>
      <c r="RU297" s="21"/>
      <c r="RV297" s="21"/>
      <c r="RW297" s="21"/>
      <c r="RX297" s="21"/>
      <c r="RY297" s="21"/>
      <c r="RZ297" s="21"/>
      <c r="SA297" s="21"/>
      <c r="SB297" s="21"/>
      <c r="SC297" s="21"/>
      <c r="SD297" s="21"/>
      <c r="SE297" s="21"/>
      <c r="SF297" s="21"/>
      <c r="SG297" s="21"/>
      <c r="SH297" s="21"/>
      <c r="SI297" s="21"/>
      <c r="SJ297" s="21"/>
      <c r="SK297" s="21"/>
      <c r="SL297" s="21"/>
      <c r="SM297" s="21"/>
      <c r="SN297" s="21"/>
    </row>
    <row r="298" spans="1:508" s="20" customFormat="1" ht="47.25" hidden="1" customHeight="1" x14ac:dyDescent="0.25">
      <c r="A298" s="54" t="s">
        <v>655</v>
      </c>
      <c r="B298" s="54" t="s">
        <v>656</v>
      </c>
      <c r="C298" s="54" t="s">
        <v>45</v>
      </c>
      <c r="D298" s="11" t="s">
        <v>365</v>
      </c>
      <c r="E298" s="203"/>
      <c r="F298" s="83"/>
      <c r="G298" s="83"/>
      <c r="H298" s="203"/>
      <c r="I298" s="203"/>
      <c r="J298" s="203"/>
      <c r="K298" s="186" t="e">
        <f t="shared" si="98"/>
        <v>#DIV/0!</v>
      </c>
      <c r="L298" s="203"/>
      <c r="M298" s="83"/>
      <c r="N298" s="83"/>
      <c r="O298" s="83"/>
      <c r="P298" s="83"/>
      <c r="Q298" s="83"/>
      <c r="R298" s="216"/>
      <c r="S298" s="216"/>
      <c r="T298" s="216"/>
      <c r="U298" s="216"/>
      <c r="V298" s="216"/>
      <c r="W298" s="216"/>
      <c r="X298" s="168" t="e">
        <f t="shared" si="101"/>
        <v>#DIV/0!</v>
      </c>
      <c r="Y298" s="216">
        <f t="shared" si="100"/>
        <v>0</v>
      </c>
      <c r="Z298" s="23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  <c r="IL298" s="21"/>
      <c r="IM298" s="21"/>
      <c r="IN298" s="21"/>
      <c r="IO298" s="21"/>
      <c r="IP298" s="21"/>
      <c r="IQ298" s="21"/>
      <c r="IR298" s="21"/>
      <c r="IS298" s="21"/>
      <c r="IT298" s="21"/>
      <c r="IU298" s="21"/>
      <c r="IV298" s="21"/>
      <c r="IW298" s="21"/>
      <c r="IX298" s="21"/>
      <c r="IY298" s="21"/>
      <c r="IZ298" s="21"/>
      <c r="JA298" s="21"/>
      <c r="JB298" s="21"/>
      <c r="JC298" s="21"/>
      <c r="JD298" s="21"/>
      <c r="JE298" s="21"/>
      <c r="JF298" s="21"/>
      <c r="JG298" s="21"/>
      <c r="JH298" s="21"/>
      <c r="JI298" s="21"/>
      <c r="JJ298" s="21"/>
      <c r="JK298" s="21"/>
      <c r="JL298" s="21"/>
      <c r="JM298" s="21"/>
      <c r="JN298" s="21"/>
      <c r="JO298" s="21"/>
      <c r="JP298" s="21"/>
      <c r="JQ298" s="21"/>
      <c r="JR298" s="21"/>
      <c r="JS298" s="21"/>
      <c r="JT298" s="21"/>
      <c r="JU298" s="21"/>
      <c r="JV298" s="21"/>
      <c r="JW298" s="21"/>
      <c r="JX298" s="21"/>
      <c r="JY298" s="21"/>
      <c r="JZ298" s="21"/>
      <c r="KA298" s="21"/>
      <c r="KB298" s="21"/>
      <c r="KC298" s="21"/>
      <c r="KD298" s="21"/>
      <c r="KE298" s="21"/>
      <c r="KF298" s="21"/>
      <c r="KG298" s="21"/>
      <c r="KH298" s="21"/>
      <c r="KI298" s="21"/>
      <c r="KJ298" s="21"/>
      <c r="KK298" s="21"/>
      <c r="KL298" s="21"/>
      <c r="KM298" s="21"/>
      <c r="KN298" s="21"/>
      <c r="KO298" s="21"/>
      <c r="KP298" s="21"/>
      <c r="KQ298" s="21"/>
      <c r="KR298" s="21"/>
      <c r="KS298" s="21"/>
      <c r="KT298" s="21"/>
      <c r="KU298" s="21"/>
      <c r="KV298" s="21"/>
      <c r="KW298" s="21"/>
      <c r="KX298" s="21"/>
      <c r="KY298" s="21"/>
      <c r="KZ298" s="21"/>
      <c r="LA298" s="21"/>
      <c r="LB298" s="21"/>
      <c r="LC298" s="21"/>
      <c r="LD298" s="21"/>
      <c r="LE298" s="21"/>
      <c r="LF298" s="21"/>
      <c r="LG298" s="21"/>
      <c r="LH298" s="21"/>
      <c r="LI298" s="21"/>
      <c r="LJ298" s="21"/>
      <c r="LK298" s="21"/>
      <c r="LL298" s="21"/>
      <c r="LM298" s="21"/>
      <c r="LN298" s="21"/>
      <c r="LO298" s="21"/>
      <c r="LP298" s="21"/>
      <c r="LQ298" s="21"/>
      <c r="LR298" s="21"/>
      <c r="LS298" s="21"/>
      <c r="LT298" s="21"/>
      <c r="LU298" s="21"/>
      <c r="LV298" s="21"/>
      <c r="LW298" s="21"/>
      <c r="LX298" s="21"/>
      <c r="LY298" s="21"/>
      <c r="LZ298" s="21"/>
      <c r="MA298" s="21"/>
      <c r="MB298" s="21"/>
      <c r="MC298" s="21"/>
      <c r="MD298" s="21"/>
      <c r="ME298" s="21"/>
      <c r="MF298" s="21"/>
      <c r="MG298" s="21"/>
      <c r="MH298" s="21"/>
      <c r="MI298" s="21"/>
      <c r="MJ298" s="21"/>
      <c r="MK298" s="21"/>
      <c r="ML298" s="21"/>
      <c r="MM298" s="21"/>
      <c r="MN298" s="21"/>
      <c r="MO298" s="21"/>
      <c r="MP298" s="21"/>
      <c r="MQ298" s="21"/>
      <c r="MR298" s="21"/>
      <c r="MS298" s="21"/>
      <c r="MT298" s="21"/>
      <c r="MU298" s="21"/>
      <c r="MV298" s="21"/>
      <c r="MW298" s="21"/>
      <c r="MX298" s="21"/>
      <c r="MY298" s="21"/>
      <c r="MZ298" s="21"/>
      <c r="NA298" s="21"/>
      <c r="NB298" s="21"/>
      <c r="NC298" s="21"/>
      <c r="ND298" s="21"/>
      <c r="NE298" s="21"/>
      <c r="NF298" s="21"/>
      <c r="NG298" s="21"/>
      <c r="NH298" s="21"/>
      <c r="NI298" s="21"/>
      <c r="NJ298" s="21"/>
      <c r="NK298" s="21"/>
      <c r="NL298" s="21"/>
      <c r="NM298" s="21"/>
      <c r="NN298" s="21"/>
      <c r="NO298" s="21"/>
      <c r="NP298" s="21"/>
      <c r="NQ298" s="21"/>
      <c r="NR298" s="21"/>
      <c r="NS298" s="21"/>
      <c r="NT298" s="21"/>
      <c r="NU298" s="21"/>
      <c r="NV298" s="21"/>
      <c r="NW298" s="21"/>
      <c r="NX298" s="21"/>
      <c r="NY298" s="21"/>
      <c r="NZ298" s="21"/>
      <c r="OA298" s="21"/>
      <c r="OB298" s="21"/>
      <c r="OC298" s="21"/>
      <c r="OD298" s="21"/>
      <c r="OE298" s="21"/>
      <c r="OF298" s="21"/>
      <c r="OG298" s="21"/>
      <c r="OH298" s="21"/>
      <c r="OI298" s="21"/>
      <c r="OJ298" s="21"/>
      <c r="OK298" s="21"/>
      <c r="OL298" s="21"/>
      <c r="OM298" s="21"/>
      <c r="ON298" s="21"/>
      <c r="OO298" s="21"/>
      <c r="OP298" s="21"/>
      <c r="OQ298" s="21"/>
      <c r="OR298" s="21"/>
      <c r="OS298" s="21"/>
      <c r="OT298" s="21"/>
      <c r="OU298" s="21"/>
      <c r="OV298" s="21"/>
      <c r="OW298" s="21"/>
      <c r="OX298" s="21"/>
      <c r="OY298" s="21"/>
      <c r="OZ298" s="21"/>
      <c r="PA298" s="21"/>
      <c r="PB298" s="21"/>
      <c r="PC298" s="21"/>
      <c r="PD298" s="21"/>
      <c r="PE298" s="21"/>
      <c r="PF298" s="21"/>
      <c r="PG298" s="21"/>
      <c r="PH298" s="21"/>
      <c r="PI298" s="21"/>
      <c r="PJ298" s="21"/>
      <c r="PK298" s="21"/>
      <c r="PL298" s="21"/>
      <c r="PM298" s="21"/>
      <c r="PN298" s="21"/>
      <c r="PO298" s="21"/>
      <c r="PP298" s="21"/>
      <c r="PQ298" s="21"/>
      <c r="PR298" s="21"/>
      <c r="PS298" s="21"/>
      <c r="PT298" s="21"/>
      <c r="PU298" s="21"/>
      <c r="PV298" s="21"/>
      <c r="PW298" s="21"/>
      <c r="PX298" s="21"/>
      <c r="PY298" s="21"/>
      <c r="PZ298" s="21"/>
      <c r="QA298" s="21"/>
      <c r="QB298" s="21"/>
      <c r="QC298" s="21"/>
      <c r="QD298" s="21"/>
      <c r="QE298" s="21"/>
      <c r="QF298" s="21"/>
      <c r="QG298" s="21"/>
      <c r="QH298" s="21"/>
      <c r="QI298" s="21"/>
      <c r="QJ298" s="21"/>
      <c r="QK298" s="21"/>
      <c r="QL298" s="21"/>
      <c r="QM298" s="21"/>
      <c r="QN298" s="21"/>
      <c r="QO298" s="21"/>
      <c r="QP298" s="21"/>
      <c r="QQ298" s="21"/>
      <c r="QR298" s="21"/>
      <c r="QS298" s="21"/>
      <c r="QT298" s="21"/>
      <c r="QU298" s="21"/>
      <c r="QV298" s="21"/>
      <c r="QW298" s="21"/>
      <c r="QX298" s="21"/>
      <c r="QY298" s="21"/>
      <c r="QZ298" s="21"/>
      <c r="RA298" s="21"/>
      <c r="RB298" s="21"/>
      <c r="RC298" s="21"/>
      <c r="RD298" s="21"/>
      <c r="RE298" s="21"/>
      <c r="RF298" s="21"/>
      <c r="RG298" s="21"/>
      <c r="RH298" s="21"/>
      <c r="RI298" s="21"/>
      <c r="RJ298" s="21"/>
      <c r="RK298" s="21"/>
      <c r="RL298" s="21"/>
      <c r="RM298" s="21"/>
      <c r="RN298" s="21"/>
      <c r="RO298" s="21"/>
      <c r="RP298" s="21"/>
      <c r="RQ298" s="21"/>
      <c r="RR298" s="21"/>
      <c r="RS298" s="21"/>
      <c r="RT298" s="21"/>
      <c r="RU298" s="21"/>
      <c r="RV298" s="21"/>
      <c r="RW298" s="21"/>
      <c r="RX298" s="21"/>
      <c r="RY298" s="21"/>
      <c r="RZ298" s="21"/>
      <c r="SA298" s="21"/>
      <c r="SB298" s="21"/>
      <c r="SC298" s="21"/>
      <c r="SD298" s="21"/>
      <c r="SE298" s="21"/>
      <c r="SF298" s="21"/>
      <c r="SG298" s="21"/>
      <c r="SH298" s="21"/>
      <c r="SI298" s="21"/>
      <c r="SJ298" s="21"/>
      <c r="SK298" s="21"/>
      <c r="SL298" s="21"/>
      <c r="SM298" s="21"/>
      <c r="SN298" s="21"/>
    </row>
    <row r="299" spans="1:508" s="24" customFormat="1" ht="33.75" customHeight="1" x14ac:dyDescent="0.25">
      <c r="A299" s="90" t="s">
        <v>27</v>
      </c>
      <c r="B299" s="90"/>
      <c r="C299" s="90"/>
      <c r="D299" s="13" t="s">
        <v>34</v>
      </c>
      <c r="E299" s="201">
        <f>E300</f>
        <v>1010200</v>
      </c>
      <c r="F299" s="80">
        <f t="shared" ref="F299:R300" si="102">F300</f>
        <v>784400</v>
      </c>
      <c r="G299" s="80">
        <f t="shared" si="102"/>
        <v>15200</v>
      </c>
      <c r="H299" s="201">
        <f t="shared" si="102"/>
        <v>778995.05</v>
      </c>
      <c r="I299" s="201">
        <f t="shared" si="102"/>
        <v>620277.72</v>
      </c>
      <c r="J299" s="201">
        <f t="shared" si="102"/>
        <v>9318.73</v>
      </c>
      <c r="K299" s="186">
        <f t="shared" si="98"/>
        <v>77.112952880617698</v>
      </c>
      <c r="L299" s="201">
        <f t="shared" si="102"/>
        <v>0</v>
      </c>
      <c r="M299" s="80"/>
      <c r="N299" s="80"/>
      <c r="O299" s="80"/>
      <c r="P299" s="80"/>
      <c r="Q299" s="80"/>
      <c r="R299" s="201">
        <f t="shared" si="102"/>
        <v>0</v>
      </c>
      <c r="S299" s="201"/>
      <c r="T299" s="201"/>
      <c r="U299" s="201"/>
      <c r="V299" s="201"/>
      <c r="W299" s="201"/>
      <c r="X299" s="168"/>
      <c r="Y299" s="201">
        <f t="shared" si="100"/>
        <v>778995.05</v>
      </c>
      <c r="Z299" s="231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  <c r="FN299" s="29"/>
      <c r="FO299" s="29"/>
      <c r="FP299" s="29"/>
      <c r="FQ299" s="29"/>
      <c r="FR299" s="29"/>
      <c r="FS299" s="29"/>
      <c r="FT299" s="29"/>
      <c r="FU299" s="29"/>
      <c r="FV299" s="29"/>
      <c r="FW299" s="29"/>
      <c r="FX299" s="29"/>
      <c r="FY299" s="29"/>
      <c r="FZ299" s="29"/>
      <c r="GA299" s="29"/>
      <c r="GB299" s="29"/>
      <c r="GC299" s="29"/>
      <c r="GD299" s="29"/>
      <c r="GE299" s="29"/>
      <c r="GF299" s="29"/>
      <c r="GG299" s="29"/>
      <c r="GH299" s="29"/>
      <c r="GI299" s="29"/>
      <c r="GJ299" s="29"/>
      <c r="GK299" s="29"/>
      <c r="GL299" s="29"/>
      <c r="GM299" s="29"/>
      <c r="GN299" s="29"/>
      <c r="GO299" s="29"/>
      <c r="GP299" s="29"/>
      <c r="GQ299" s="29"/>
      <c r="GR299" s="29"/>
      <c r="GS299" s="29"/>
      <c r="GT299" s="29"/>
      <c r="GU299" s="29"/>
      <c r="GV299" s="29"/>
      <c r="GW299" s="29"/>
      <c r="GX299" s="29"/>
      <c r="GY299" s="29"/>
      <c r="GZ299" s="29"/>
      <c r="HA299" s="29"/>
      <c r="HB299" s="29"/>
      <c r="HC299" s="29"/>
      <c r="HD299" s="29"/>
      <c r="HE299" s="29"/>
      <c r="HF299" s="29"/>
      <c r="HG299" s="29"/>
      <c r="HH299" s="29"/>
      <c r="HI299" s="29"/>
      <c r="HJ299" s="29"/>
      <c r="HK299" s="29"/>
      <c r="HL299" s="29"/>
      <c r="HM299" s="29"/>
      <c r="HN299" s="29"/>
      <c r="HO299" s="29"/>
      <c r="HP299" s="29"/>
      <c r="HQ299" s="29"/>
      <c r="HR299" s="29"/>
      <c r="HS299" s="29"/>
      <c r="HT299" s="29"/>
      <c r="HU299" s="29"/>
      <c r="HV299" s="29"/>
      <c r="HW299" s="29"/>
      <c r="HX299" s="29"/>
      <c r="HY299" s="29"/>
      <c r="HZ299" s="29"/>
      <c r="IA299" s="29"/>
      <c r="IB299" s="29"/>
      <c r="IC299" s="29"/>
      <c r="ID299" s="29"/>
      <c r="IE299" s="29"/>
      <c r="IF299" s="29"/>
      <c r="IG299" s="29"/>
      <c r="IH299" s="29"/>
      <c r="II299" s="29"/>
      <c r="IJ299" s="29"/>
      <c r="IK299" s="29"/>
      <c r="IL299" s="29"/>
      <c r="IM299" s="29"/>
      <c r="IN299" s="29"/>
      <c r="IO299" s="29"/>
      <c r="IP299" s="29"/>
      <c r="IQ299" s="29"/>
      <c r="IR299" s="29"/>
      <c r="IS299" s="29"/>
      <c r="IT299" s="29"/>
      <c r="IU299" s="29"/>
      <c r="IV299" s="29"/>
      <c r="IW299" s="29"/>
      <c r="IX299" s="29"/>
      <c r="IY299" s="29"/>
      <c r="IZ299" s="29"/>
      <c r="JA299" s="29"/>
      <c r="JB299" s="29"/>
      <c r="JC299" s="29"/>
      <c r="JD299" s="29"/>
      <c r="JE299" s="29"/>
      <c r="JF299" s="29"/>
      <c r="JG299" s="29"/>
      <c r="JH299" s="29"/>
      <c r="JI299" s="29"/>
      <c r="JJ299" s="29"/>
      <c r="JK299" s="29"/>
      <c r="JL299" s="29"/>
      <c r="JM299" s="29"/>
      <c r="JN299" s="29"/>
      <c r="JO299" s="29"/>
      <c r="JP299" s="29"/>
      <c r="JQ299" s="29"/>
      <c r="JR299" s="29"/>
      <c r="JS299" s="29"/>
      <c r="JT299" s="29"/>
      <c r="JU299" s="29"/>
      <c r="JV299" s="29"/>
      <c r="JW299" s="29"/>
      <c r="JX299" s="29"/>
      <c r="JY299" s="29"/>
      <c r="JZ299" s="29"/>
      <c r="KA299" s="29"/>
      <c r="KB299" s="29"/>
      <c r="KC299" s="29"/>
      <c r="KD299" s="29"/>
      <c r="KE299" s="29"/>
      <c r="KF299" s="29"/>
      <c r="KG299" s="29"/>
      <c r="KH299" s="29"/>
      <c r="KI299" s="29"/>
      <c r="KJ299" s="29"/>
      <c r="KK299" s="29"/>
      <c r="KL299" s="29"/>
      <c r="KM299" s="29"/>
      <c r="KN299" s="29"/>
      <c r="KO299" s="29"/>
      <c r="KP299" s="29"/>
      <c r="KQ299" s="29"/>
      <c r="KR299" s="29"/>
      <c r="KS299" s="29"/>
      <c r="KT299" s="29"/>
      <c r="KU299" s="29"/>
      <c r="KV299" s="29"/>
      <c r="KW299" s="29"/>
      <c r="KX299" s="29"/>
      <c r="KY299" s="29"/>
      <c r="KZ299" s="29"/>
      <c r="LA299" s="29"/>
      <c r="LB299" s="29"/>
      <c r="LC299" s="29"/>
      <c r="LD299" s="29"/>
      <c r="LE299" s="29"/>
      <c r="LF299" s="29"/>
      <c r="LG299" s="29"/>
      <c r="LH299" s="29"/>
      <c r="LI299" s="29"/>
      <c r="LJ299" s="29"/>
      <c r="LK299" s="29"/>
      <c r="LL299" s="29"/>
      <c r="LM299" s="29"/>
      <c r="LN299" s="29"/>
      <c r="LO299" s="29"/>
      <c r="LP299" s="29"/>
      <c r="LQ299" s="29"/>
      <c r="LR299" s="29"/>
      <c r="LS299" s="29"/>
      <c r="LT299" s="29"/>
      <c r="LU299" s="29"/>
      <c r="LV299" s="29"/>
      <c r="LW299" s="29"/>
      <c r="LX299" s="29"/>
      <c r="LY299" s="29"/>
      <c r="LZ299" s="29"/>
      <c r="MA299" s="29"/>
      <c r="MB299" s="29"/>
      <c r="MC299" s="29"/>
      <c r="MD299" s="29"/>
      <c r="ME299" s="29"/>
      <c r="MF299" s="29"/>
      <c r="MG299" s="29"/>
      <c r="MH299" s="29"/>
      <c r="MI299" s="29"/>
      <c r="MJ299" s="29"/>
      <c r="MK299" s="29"/>
      <c r="ML299" s="29"/>
      <c r="MM299" s="29"/>
      <c r="MN299" s="29"/>
      <c r="MO299" s="29"/>
      <c r="MP299" s="29"/>
      <c r="MQ299" s="29"/>
      <c r="MR299" s="29"/>
      <c r="MS299" s="29"/>
      <c r="MT299" s="29"/>
      <c r="MU299" s="29"/>
      <c r="MV299" s="29"/>
      <c r="MW299" s="29"/>
      <c r="MX299" s="29"/>
      <c r="MY299" s="29"/>
      <c r="MZ299" s="29"/>
      <c r="NA299" s="29"/>
      <c r="NB299" s="29"/>
      <c r="NC299" s="29"/>
      <c r="ND299" s="29"/>
      <c r="NE299" s="29"/>
      <c r="NF299" s="29"/>
      <c r="NG299" s="29"/>
      <c r="NH299" s="29"/>
      <c r="NI299" s="29"/>
      <c r="NJ299" s="29"/>
      <c r="NK299" s="29"/>
      <c r="NL299" s="29"/>
      <c r="NM299" s="29"/>
      <c r="NN299" s="29"/>
      <c r="NO299" s="29"/>
      <c r="NP299" s="29"/>
      <c r="NQ299" s="29"/>
      <c r="NR299" s="29"/>
      <c r="NS299" s="29"/>
      <c r="NT299" s="29"/>
      <c r="NU299" s="29"/>
      <c r="NV299" s="29"/>
      <c r="NW299" s="29"/>
      <c r="NX299" s="29"/>
      <c r="NY299" s="29"/>
      <c r="NZ299" s="29"/>
      <c r="OA299" s="29"/>
      <c r="OB299" s="29"/>
      <c r="OC299" s="29"/>
      <c r="OD299" s="29"/>
      <c r="OE299" s="29"/>
      <c r="OF299" s="29"/>
      <c r="OG299" s="29"/>
      <c r="OH299" s="29"/>
      <c r="OI299" s="29"/>
      <c r="OJ299" s="29"/>
      <c r="OK299" s="29"/>
      <c r="OL299" s="29"/>
      <c r="OM299" s="29"/>
      <c r="ON299" s="29"/>
      <c r="OO299" s="29"/>
      <c r="OP299" s="29"/>
      <c r="OQ299" s="29"/>
      <c r="OR299" s="29"/>
      <c r="OS299" s="29"/>
      <c r="OT299" s="29"/>
      <c r="OU299" s="29"/>
      <c r="OV299" s="29"/>
      <c r="OW299" s="29"/>
      <c r="OX299" s="29"/>
      <c r="OY299" s="29"/>
      <c r="OZ299" s="29"/>
      <c r="PA299" s="29"/>
      <c r="PB299" s="29"/>
      <c r="PC299" s="29"/>
      <c r="PD299" s="29"/>
      <c r="PE299" s="29"/>
      <c r="PF299" s="29"/>
      <c r="PG299" s="29"/>
      <c r="PH299" s="29"/>
      <c r="PI299" s="29"/>
      <c r="PJ299" s="29"/>
      <c r="PK299" s="29"/>
      <c r="PL299" s="29"/>
      <c r="PM299" s="29"/>
      <c r="PN299" s="29"/>
      <c r="PO299" s="29"/>
      <c r="PP299" s="29"/>
      <c r="PQ299" s="29"/>
      <c r="PR299" s="29"/>
      <c r="PS299" s="29"/>
      <c r="PT299" s="29"/>
      <c r="PU299" s="29"/>
      <c r="PV299" s="29"/>
      <c r="PW299" s="29"/>
      <c r="PX299" s="29"/>
      <c r="PY299" s="29"/>
      <c r="PZ299" s="29"/>
      <c r="QA299" s="29"/>
      <c r="QB299" s="29"/>
      <c r="QC299" s="29"/>
      <c r="QD299" s="29"/>
      <c r="QE299" s="29"/>
      <c r="QF299" s="29"/>
      <c r="QG299" s="29"/>
      <c r="QH299" s="29"/>
      <c r="QI299" s="29"/>
      <c r="QJ299" s="29"/>
      <c r="QK299" s="29"/>
      <c r="QL299" s="29"/>
      <c r="QM299" s="29"/>
      <c r="QN299" s="29"/>
      <c r="QO299" s="29"/>
      <c r="QP299" s="29"/>
      <c r="QQ299" s="29"/>
      <c r="QR299" s="29"/>
      <c r="QS299" s="29"/>
      <c r="QT299" s="29"/>
      <c r="QU299" s="29"/>
      <c r="QV299" s="29"/>
      <c r="QW299" s="29"/>
      <c r="QX299" s="29"/>
      <c r="QY299" s="29"/>
      <c r="QZ299" s="29"/>
      <c r="RA299" s="29"/>
      <c r="RB299" s="29"/>
      <c r="RC299" s="29"/>
      <c r="RD299" s="29"/>
      <c r="RE299" s="29"/>
      <c r="RF299" s="29"/>
      <c r="RG299" s="29"/>
      <c r="RH299" s="29"/>
      <c r="RI299" s="29"/>
      <c r="RJ299" s="29"/>
      <c r="RK299" s="29"/>
      <c r="RL299" s="29"/>
      <c r="RM299" s="29"/>
      <c r="RN299" s="29"/>
      <c r="RO299" s="29"/>
      <c r="RP299" s="29"/>
      <c r="RQ299" s="29"/>
      <c r="RR299" s="29"/>
      <c r="RS299" s="29"/>
      <c r="RT299" s="29"/>
      <c r="RU299" s="29"/>
      <c r="RV299" s="29"/>
      <c r="RW299" s="29"/>
      <c r="RX299" s="29"/>
      <c r="RY299" s="29"/>
      <c r="RZ299" s="29"/>
      <c r="SA299" s="29"/>
      <c r="SB299" s="29"/>
      <c r="SC299" s="29"/>
      <c r="SD299" s="29"/>
      <c r="SE299" s="29"/>
      <c r="SF299" s="29"/>
      <c r="SG299" s="29"/>
      <c r="SH299" s="29"/>
      <c r="SI299" s="29"/>
      <c r="SJ299" s="29"/>
      <c r="SK299" s="29"/>
      <c r="SL299" s="29"/>
      <c r="SM299" s="29"/>
      <c r="SN299" s="29"/>
    </row>
    <row r="300" spans="1:508" s="31" customFormat="1" ht="36.75" customHeight="1" x14ac:dyDescent="0.25">
      <c r="A300" s="81" t="s">
        <v>117</v>
      </c>
      <c r="B300" s="81"/>
      <c r="C300" s="81"/>
      <c r="D300" s="121" t="s">
        <v>34</v>
      </c>
      <c r="E300" s="202">
        <f>E301</f>
        <v>1010200</v>
      </c>
      <c r="F300" s="82">
        <f t="shared" si="102"/>
        <v>784400</v>
      </c>
      <c r="G300" s="82">
        <f t="shared" si="102"/>
        <v>15200</v>
      </c>
      <c r="H300" s="202">
        <f t="shared" si="102"/>
        <v>778995.05</v>
      </c>
      <c r="I300" s="202">
        <f t="shared" si="102"/>
        <v>620277.72</v>
      </c>
      <c r="J300" s="202">
        <f t="shared" si="102"/>
        <v>9318.73</v>
      </c>
      <c r="K300" s="187">
        <f t="shared" si="98"/>
        <v>77.112952880617698</v>
      </c>
      <c r="L300" s="202">
        <f t="shared" si="102"/>
        <v>0</v>
      </c>
      <c r="M300" s="82"/>
      <c r="N300" s="82"/>
      <c r="O300" s="82"/>
      <c r="P300" s="82"/>
      <c r="Q300" s="82"/>
      <c r="R300" s="202">
        <f t="shared" si="102"/>
        <v>0</v>
      </c>
      <c r="S300" s="202"/>
      <c r="T300" s="202"/>
      <c r="U300" s="202"/>
      <c r="V300" s="202"/>
      <c r="W300" s="202"/>
      <c r="X300" s="168"/>
      <c r="Y300" s="202">
        <f t="shared" si="100"/>
        <v>778995.05</v>
      </c>
      <c r="Z300" s="231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  <c r="IR300" s="30"/>
      <c r="IS300" s="30"/>
      <c r="IT300" s="30"/>
      <c r="IU300" s="30"/>
      <c r="IV300" s="30"/>
      <c r="IW300" s="30"/>
      <c r="IX300" s="30"/>
      <c r="IY300" s="30"/>
      <c r="IZ300" s="30"/>
      <c r="JA300" s="30"/>
      <c r="JB300" s="30"/>
      <c r="JC300" s="30"/>
      <c r="JD300" s="30"/>
      <c r="JE300" s="30"/>
      <c r="JF300" s="30"/>
      <c r="JG300" s="30"/>
      <c r="JH300" s="30"/>
      <c r="JI300" s="30"/>
      <c r="JJ300" s="30"/>
      <c r="JK300" s="30"/>
      <c r="JL300" s="30"/>
      <c r="JM300" s="30"/>
      <c r="JN300" s="30"/>
      <c r="JO300" s="30"/>
      <c r="JP300" s="30"/>
      <c r="JQ300" s="30"/>
      <c r="JR300" s="30"/>
      <c r="JS300" s="30"/>
      <c r="JT300" s="30"/>
      <c r="JU300" s="30"/>
      <c r="JV300" s="30"/>
      <c r="JW300" s="30"/>
      <c r="JX300" s="30"/>
      <c r="JY300" s="30"/>
      <c r="JZ300" s="30"/>
      <c r="KA300" s="30"/>
      <c r="KB300" s="30"/>
      <c r="KC300" s="30"/>
      <c r="KD300" s="30"/>
      <c r="KE300" s="30"/>
      <c r="KF300" s="30"/>
      <c r="KG300" s="30"/>
      <c r="KH300" s="30"/>
      <c r="KI300" s="30"/>
      <c r="KJ300" s="30"/>
      <c r="KK300" s="30"/>
      <c r="KL300" s="30"/>
      <c r="KM300" s="30"/>
      <c r="KN300" s="30"/>
      <c r="KO300" s="30"/>
      <c r="KP300" s="30"/>
      <c r="KQ300" s="30"/>
      <c r="KR300" s="30"/>
      <c r="KS300" s="30"/>
      <c r="KT300" s="30"/>
      <c r="KU300" s="30"/>
      <c r="KV300" s="30"/>
      <c r="KW300" s="30"/>
      <c r="KX300" s="30"/>
      <c r="KY300" s="30"/>
      <c r="KZ300" s="30"/>
      <c r="LA300" s="30"/>
      <c r="LB300" s="30"/>
      <c r="LC300" s="30"/>
      <c r="LD300" s="30"/>
      <c r="LE300" s="30"/>
      <c r="LF300" s="30"/>
      <c r="LG300" s="30"/>
      <c r="LH300" s="30"/>
      <c r="LI300" s="30"/>
      <c r="LJ300" s="30"/>
      <c r="LK300" s="30"/>
      <c r="LL300" s="30"/>
      <c r="LM300" s="30"/>
      <c r="LN300" s="30"/>
      <c r="LO300" s="30"/>
      <c r="LP300" s="30"/>
      <c r="LQ300" s="30"/>
      <c r="LR300" s="30"/>
      <c r="LS300" s="30"/>
      <c r="LT300" s="30"/>
      <c r="LU300" s="30"/>
      <c r="LV300" s="30"/>
      <c r="LW300" s="30"/>
      <c r="LX300" s="30"/>
      <c r="LY300" s="30"/>
      <c r="LZ300" s="30"/>
      <c r="MA300" s="30"/>
      <c r="MB300" s="30"/>
      <c r="MC300" s="30"/>
      <c r="MD300" s="30"/>
      <c r="ME300" s="30"/>
      <c r="MF300" s="30"/>
      <c r="MG300" s="30"/>
      <c r="MH300" s="30"/>
      <c r="MI300" s="30"/>
      <c r="MJ300" s="30"/>
      <c r="MK300" s="30"/>
      <c r="ML300" s="30"/>
      <c r="MM300" s="30"/>
      <c r="MN300" s="30"/>
      <c r="MO300" s="30"/>
      <c r="MP300" s="30"/>
      <c r="MQ300" s="30"/>
      <c r="MR300" s="30"/>
      <c r="MS300" s="30"/>
      <c r="MT300" s="30"/>
      <c r="MU300" s="30"/>
      <c r="MV300" s="30"/>
      <c r="MW300" s="30"/>
      <c r="MX300" s="30"/>
      <c r="MY300" s="30"/>
      <c r="MZ300" s="30"/>
      <c r="NA300" s="30"/>
      <c r="NB300" s="30"/>
      <c r="NC300" s="30"/>
      <c r="ND300" s="30"/>
      <c r="NE300" s="30"/>
      <c r="NF300" s="30"/>
      <c r="NG300" s="30"/>
      <c r="NH300" s="30"/>
      <c r="NI300" s="30"/>
      <c r="NJ300" s="30"/>
      <c r="NK300" s="30"/>
      <c r="NL300" s="30"/>
      <c r="NM300" s="30"/>
      <c r="NN300" s="30"/>
      <c r="NO300" s="30"/>
      <c r="NP300" s="30"/>
      <c r="NQ300" s="30"/>
      <c r="NR300" s="30"/>
      <c r="NS300" s="30"/>
      <c r="NT300" s="30"/>
      <c r="NU300" s="30"/>
      <c r="NV300" s="30"/>
      <c r="NW300" s="30"/>
      <c r="NX300" s="30"/>
      <c r="NY300" s="30"/>
      <c r="NZ300" s="30"/>
      <c r="OA300" s="30"/>
      <c r="OB300" s="30"/>
      <c r="OC300" s="30"/>
      <c r="OD300" s="30"/>
      <c r="OE300" s="30"/>
      <c r="OF300" s="30"/>
      <c r="OG300" s="30"/>
      <c r="OH300" s="30"/>
      <c r="OI300" s="30"/>
      <c r="OJ300" s="30"/>
      <c r="OK300" s="30"/>
      <c r="OL300" s="30"/>
      <c r="OM300" s="30"/>
      <c r="ON300" s="30"/>
      <c r="OO300" s="30"/>
      <c r="OP300" s="30"/>
      <c r="OQ300" s="30"/>
      <c r="OR300" s="30"/>
      <c r="OS300" s="30"/>
      <c r="OT300" s="30"/>
      <c r="OU300" s="30"/>
      <c r="OV300" s="30"/>
      <c r="OW300" s="30"/>
      <c r="OX300" s="30"/>
      <c r="OY300" s="30"/>
      <c r="OZ300" s="30"/>
      <c r="PA300" s="30"/>
      <c r="PB300" s="30"/>
      <c r="PC300" s="30"/>
      <c r="PD300" s="30"/>
      <c r="PE300" s="30"/>
      <c r="PF300" s="30"/>
      <c r="PG300" s="30"/>
      <c r="PH300" s="30"/>
      <c r="PI300" s="30"/>
      <c r="PJ300" s="30"/>
      <c r="PK300" s="30"/>
      <c r="PL300" s="30"/>
      <c r="PM300" s="30"/>
      <c r="PN300" s="30"/>
      <c r="PO300" s="30"/>
      <c r="PP300" s="30"/>
      <c r="PQ300" s="30"/>
      <c r="PR300" s="30"/>
      <c r="PS300" s="30"/>
      <c r="PT300" s="30"/>
      <c r="PU300" s="30"/>
      <c r="PV300" s="30"/>
      <c r="PW300" s="30"/>
      <c r="PX300" s="30"/>
      <c r="PY300" s="30"/>
      <c r="PZ300" s="30"/>
      <c r="QA300" s="30"/>
      <c r="QB300" s="30"/>
      <c r="QC300" s="30"/>
      <c r="QD300" s="30"/>
      <c r="QE300" s="30"/>
      <c r="QF300" s="30"/>
      <c r="QG300" s="30"/>
      <c r="QH300" s="30"/>
      <c r="QI300" s="30"/>
      <c r="QJ300" s="30"/>
      <c r="QK300" s="30"/>
      <c r="QL300" s="30"/>
      <c r="QM300" s="30"/>
      <c r="QN300" s="30"/>
      <c r="QO300" s="30"/>
      <c r="QP300" s="30"/>
      <c r="QQ300" s="30"/>
      <c r="QR300" s="30"/>
      <c r="QS300" s="30"/>
      <c r="QT300" s="30"/>
      <c r="QU300" s="30"/>
      <c r="QV300" s="30"/>
      <c r="QW300" s="30"/>
      <c r="QX300" s="30"/>
      <c r="QY300" s="30"/>
      <c r="QZ300" s="30"/>
      <c r="RA300" s="30"/>
      <c r="RB300" s="30"/>
      <c r="RC300" s="30"/>
      <c r="RD300" s="30"/>
      <c r="RE300" s="30"/>
      <c r="RF300" s="30"/>
      <c r="RG300" s="30"/>
      <c r="RH300" s="30"/>
      <c r="RI300" s="30"/>
      <c r="RJ300" s="30"/>
      <c r="RK300" s="30"/>
      <c r="RL300" s="30"/>
      <c r="RM300" s="30"/>
      <c r="RN300" s="30"/>
      <c r="RO300" s="30"/>
      <c r="RP300" s="30"/>
      <c r="RQ300" s="30"/>
      <c r="RR300" s="30"/>
      <c r="RS300" s="30"/>
      <c r="RT300" s="30"/>
      <c r="RU300" s="30"/>
      <c r="RV300" s="30"/>
      <c r="RW300" s="30"/>
      <c r="RX300" s="30"/>
      <c r="RY300" s="30"/>
      <c r="RZ300" s="30"/>
      <c r="SA300" s="30"/>
      <c r="SB300" s="30"/>
      <c r="SC300" s="30"/>
      <c r="SD300" s="30"/>
      <c r="SE300" s="30"/>
      <c r="SF300" s="30"/>
      <c r="SG300" s="30"/>
      <c r="SH300" s="30"/>
      <c r="SI300" s="30"/>
      <c r="SJ300" s="30"/>
      <c r="SK300" s="30"/>
      <c r="SL300" s="30"/>
      <c r="SM300" s="30"/>
      <c r="SN300" s="30"/>
    </row>
    <row r="301" spans="1:508" s="20" customFormat="1" ht="45.75" customHeight="1" x14ac:dyDescent="0.25">
      <c r="A301" s="54" t="s">
        <v>0</v>
      </c>
      <c r="B301" s="54" t="s">
        <v>118</v>
      </c>
      <c r="C301" s="54" t="s">
        <v>46</v>
      </c>
      <c r="D301" s="79" t="s">
        <v>486</v>
      </c>
      <c r="E301" s="203">
        <v>1010200</v>
      </c>
      <c r="F301" s="83">
        <v>784400</v>
      </c>
      <c r="G301" s="83">
        <v>15200</v>
      </c>
      <c r="H301" s="203">
        <v>778995.05</v>
      </c>
      <c r="I301" s="203">
        <v>620277.72</v>
      </c>
      <c r="J301" s="203">
        <v>9318.73</v>
      </c>
      <c r="K301" s="196">
        <f t="shared" si="98"/>
        <v>77.112952880617698</v>
      </c>
      <c r="L301" s="203">
        <f>N301+Q301</f>
        <v>0</v>
      </c>
      <c r="M301" s="83"/>
      <c r="N301" s="83"/>
      <c r="O301" s="83"/>
      <c r="P301" s="83"/>
      <c r="Q301" s="83"/>
      <c r="R301" s="216">
        <f>T301+W301</f>
        <v>0</v>
      </c>
      <c r="S301" s="216"/>
      <c r="T301" s="216"/>
      <c r="U301" s="216"/>
      <c r="V301" s="216"/>
      <c r="W301" s="216"/>
      <c r="X301" s="168"/>
      <c r="Y301" s="216">
        <f t="shared" si="100"/>
        <v>778995.05</v>
      </c>
      <c r="Z301" s="23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  <c r="IT301" s="21"/>
      <c r="IU301" s="21"/>
      <c r="IV301" s="21"/>
      <c r="IW301" s="21"/>
      <c r="IX301" s="21"/>
      <c r="IY301" s="21"/>
      <c r="IZ301" s="21"/>
      <c r="JA301" s="21"/>
      <c r="JB301" s="21"/>
      <c r="JC301" s="21"/>
      <c r="JD301" s="21"/>
      <c r="JE301" s="21"/>
      <c r="JF301" s="21"/>
      <c r="JG301" s="21"/>
      <c r="JH301" s="21"/>
      <c r="JI301" s="21"/>
      <c r="JJ301" s="21"/>
      <c r="JK301" s="21"/>
      <c r="JL301" s="21"/>
      <c r="JM301" s="21"/>
      <c r="JN301" s="21"/>
      <c r="JO301" s="21"/>
      <c r="JP301" s="21"/>
      <c r="JQ301" s="21"/>
      <c r="JR301" s="21"/>
      <c r="JS301" s="21"/>
      <c r="JT301" s="21"/>
      <c r="JU301" s="21"/>
      <c r="JV301" s="21"/>
      <c r="JW301" s="21"/>
      <c r="JX301" s="21"/>
      <c r="JY301" s="21"/>
      <c r="JZ301" s="21"/>
      <c r="KA301" s="21"/>
      <c r="KB301" s="21"/>
      <c r="KC301" s="21"/>
      <c r="KD301" s="21"/>
      <c r="KE301" s="21"/>
      <c r="KF301" s="21"/>
      <c r="KG301" s="21"/>
      <c r="KH301" s="21"/>
      <c r="KI301" s="21"/>
      <c r="KJ301" s="21"/>
      <c r="KK301" s="21"/>
      <c r="KL301" s="21"/>
      <c r="KM301" s="21"/>
      <c r="KN301" s="21"/>
      <c r="KO301" s="21"/>
      <c r="KP301" s="21"/>
      <c r="KQ301" s="21"/>
      <c r="KR301" s="21"/>
      <c r="KS301" s="21"/>
      <c r="KT301" s="21"/>
      <c r="KU301" s="21"/>
      <c r="KV301" s="21"/>
      <c r="KW301" s="21"/>
      <c r="KX301" s="21"/>
      <c r="KY301" s="21"/>
      <c r="KZ301" s="21"/>
      <c r="LA301" s="21"/>
      <c r="LB301" s="21"/>
      <c r="LC301" s="21"/>
      <c r="LD301" s="21"/>
      <c r="LE301" s="21"/>
      <c r="LF301" s="21"/>
      <c r="LG301" s="21"/>
      <c r="LH301" s="21"/>
      <c r="LI301" s="21"/>
      <c r="LJ301" s="21"/>
      <c r="LK301" s="21"/>
      <c r="LL301" s="21"/>
      <c r="LM301" s="21"/>
      <c r="LN301" s="21"/>
      <c r="LO301" s="21"/>
      <c r="LP301" s="21"/>
      <c r="LQ301" s="21"/>
      <c r="LR301" s="21"/>
      <c r="LS301" s="21"/>
      <c r="LT301" s="21"/>
      <c r="LU301" s="21"/>
      <c r="LV301" s="21"/>
      <c r="LW301" s="21"/>
      <c r="LX301" s="21"/>
      <c r="LY301" s="21"/>
      <c r="LZ301" s="21"/>
      <c r="MA301" s="21"/>
      <c r="MB301" s="21"/>
      <c r="MC301" s="21"/>
      <c r="MD301" s="21"/>
      <c r="ME301" s="21"/>
      <c r="MF301" s="21"/>
      <c r="MG301" s="21"/>
      <c r="MH301" s="21"/>
      <c r="MI301" s="21"/>
      <c r="MJ301" s="21"/>
      <c r="MK301" s="21"/>
      <c r="ML301" s="21"/>
      <c r="MM301" s="21"/>
      <c r="MN301" s="21"/>
      <c r="MO301" s="21"/>
      <c r="MP301" s="21"/>
      <c r="MQ301" s="21"/>
      <c r="MR301" s="21"/>
      <c r="MS301" s="21"/>
      <c r="MT301" s="21"/>
      <c r="MU301" s="21"/>
      <c r="MV301" s="21"/>
      <c r="MW301" s="21"/>
      <c r="MX301" s="21"/>
      <c r="MY301" s="21"/>
      <c r="MZ301" s="21"/>
      <c r="NA301" s="21"/>
      <c r="NB301" s="21"/>
      <c r="NC301" s="21"/>
      <c r="ND301" s="21"/>
      <c r="NE301" s="21"/>
      <c r="NF301" s="21"/>
      <c r="NG301" s="21"/>
      <c r="NH301" s="21"/>
      <c r="NI301" s="21"/>
      <c r="NJ301" s="21"/>
      <c r="NK301" s="21"/>
      <c r="NL301" s="21"/>
      <c r="NM301" s="21"/>
      <c r="NN301" s="21"/>
      <c r="NO301" s="21"/>
      <c r="NP301" s="21"/>
      <c r="NQ301" s="21"/>
      <c r="NR301" s="21"/>
      <c r="NS301" s="21"/>
      <c r="NT301" s="21"/>
      <c r="NU301" s="21"/>
      <c r="NV301" s="21"/>
      <c r="NW301" s="21"/>
      <c r="NX301" s="21"/>
      <c r="NY301" s="21"/>
      <c r="NZ301" s="21"/>
      <c r="OA301" s="21"/>
      <c r="OB301" s="21"/>
      <c r="OC301" s="21"/>
      <c r="OD301" s="21"/>
      <c r="OE301" s="21"/>
      <c r="OF301" s="21"/>
      <c r="OG301" s="21"/>
      <c r="OH301" s="21"/>
      <c r="OI301" s="21"/>
      <c r="OJ301" s="21"/>
      <c r="OK301" s="21"/>
      <c r="OL301" s="21"/>
      <c r="OM301" s="21"/>
      <c r="ON301" s="21"/>
      <c r="OO301" s="21"/>
      <c r="OP301" s="21"/>
      <c r="OQ301" s="21"/>
      <c r="OR301" s="21"/>
      <c r="OS301" s="21"/>
      <c r="OT301" s="21"/>
      <c r="OU301" s="21"/>
      <c r="OV301" s="21"/>
      <c r="OW301" s="21"/>
      <c r="OX301" s="21"/>
      <c r="OY301" s="21"/>
      <c r="OZ301" s="21"/>
      <c r="PA301" s="21"/>
      <c r="PB301" s="21"/>
      <c r="PC301" s="21"/>
      <c r="PD301" s="21"/>
      <c r="PE301" s="21"/>
      <c r="PF301" s="21"/>
      <c r="PG301" s="21"/>
      <c r="PH301" s="21"/>
      <c r="PI301" s="21"/>
      <c r="PJ301" s="21"/>
      <c r="PK301" s="21"/>
      <c r="PL301" s="21"/>
      <c r="PM301" s="21"/>
      <c r="PN301" s="21"/>
      <c r="PO301" s="21"/>
      <c r="PP301" s="21"/>
      <c r="PQ301" s="21"/>
      <c r="PR301" s="21"/>
      <c r="PS301" s="21"/>
      <c r="PT301" s="21"/>
      <c r="PU301" s="21"/>
      <c r="PV301" s="21"/>
      <c r="PW301" s="21"/>
      <c r="PX301" s="21"/>
      <c r="PY301" s="21"/>
      <c r="PZ301" s="21"/>
      <c r="QA301" s="21"/>
      <c r="QB301" s="21"/>
      <c r="QC301" s="21"/>
      <c r="QD301" s="21"/>
      <c r="QE301" s="21"/>
      <c r="QF301" s="21"/>
      <c r="QG301" s="21"/>
      <c r="QH301" s="21"/>
      <c r="QI301" s="21"/>
      <c r="QJ301" s="21"/>
      <c r="QK301" s="21"/>
      <c r="QL301" s="21"/>
      <c r="QM301" s="21"/>
      <c r="QN301" s="21"/>
      <c r="QO301" s="21"/>
      <c r="QP301" s="21"/>
      <c r="QQ301" s="21"/>
      <c r="QR301" s="21"/>
      <c r="QS301" s="21"/>
      <c r="QT301" s="21"/>
      <c r="QU301" s="21"/>
      <c r="QV301" s="21"/>
      <c r="QW301" s="21"/>
      <c r="QX301" s="21"/>
      <c r="QY301" s="21"/>
      <c r="QZ301" s="21"/>
      <c r="RA301" s="21"/>
      <c r="RB301" s="21"/>
      <c r="RC301" s="21"/>
      <c r="RD301" s="21"/>
      <c r="RE301" s="21"/>
      <c r="RF301" s="21"/>
      <c r="RG301" s="21"/>
      <c r="RH301" s="21"/>
      <c r="RI301" s="21"/>
      <c r="RJ301" s="21"/>
      <c r="RK301" s="21"/>
      <c r="RL301" s="21"/>
      <c r="RM301" s="21"/>
      <c r="RN301" s="21"/>
      <c r="RO301" s="21"/>
      <c r="RP301" s="21"/>
      <c r="RQ301" s="21"/>
      <c r="RR301" s="21"/>
      <c r="RS301" s="21"/>
      <c r="RT301" s="21"/>
      <c r="RU301" s="21"/>
      <c r="RV301" s="21"/>
      <c r="RW301" s="21"/>
      <c r="RX301" s="21"/>
      <c r="RY301" s="21"/>
      <c r="RZ301" s="21"/>
      <c r="SA301" s="21"/>
      <c r="SB301" s="21"/>
      <c r="SC301" s="21"/>
      <c r="SD301" s="21"/>
      <c r="SE301" s="21"/>
      <c r="SF301" s="21"/>
      <c r="SG301" s="21"/>
      <c r="SH301" s="21"/>
      <c r="SI301" s="21"/>
      <c r="SJ301" s="21"/>
      <c r="SK301" s="21"/>
      <c r="SL301" s="21"/>
      <c r="SM301" s="21"/>
      <c r="SN301" s="21"/>
    </row>
    <row r="302" spans="1:508" s="24" customFormat="1" ht="50.25" customHeight="1" x14ac:dyDescent="0.25">
      <c r="A302" s="90" t="s">
        <v>28</v>
      </c>
      <c r="B302" s="90"/>
      <c r="C302" s="90"/>
      <c r="D302" s="13" t="s">
        <v>33</v>
      </c>
      <c r="E302" s="201">
        <f>E303</f>
        <v>8259780</v>
      </c>
      <c r="F302" s="80">
        <f t="shared" ref="F302:W302" si="103">F303</f>
        <v>5265500</v>
      </c>
      <c r="G302" s="80">
        <f t="shared" si="103"/>
        <v>174800</v>
      </c>
      <c r="H302" s="201">
        <f t="shared" si="103"/>
        <v>1534781.77</v>
      </c>
      <c r="I302" s="201">
        <f t="shared" si="103"/>
        <v>1258062.77</v>
      </c>
      <c r="J302" s="201">
        <f t="shared" si="103"/>
        <v>33480.49</v>
      </c>
      <c r="K302" s="186">
        <f t="shared" si="98"/>
        <v>18.581388003070302</v>
      </c>
      <c r="L302" s="201">
        <f t="shared" si="103"/>
        <v>165142755</v>
      </c>
      <c r="M302" s="80">
        <f t="shared" si="103"/>
        <v>164885865</v>
      </c>
      <c r="N302" s="80">
        <f t="shared" si="103"/>
        <v>152500</v>
      </c>
      <c r="O302" s="80">
        <f t="shared" si="103"/>
        <v>0</v>
      </c>
      <c r="P302" s="80">
        <f t="shared" si="103"/>
        <v>0</v>
      </c>
      <c r="Q302" s="80">
        <f t="shared" si="103"/>
        <v>164990255</v>
      </c>
      <c r="R302" s="201">
        <f t="shared" si="103"/>
        <v>2146153.38</v>
      </c>
      <c r="S302" s="201">
        <f t="shared" si="103"/>
        <v>2134944</v>
      </c>
      <c r="T302" s="201">
        <f t="shared" si="103"/>
        <v>11209.38</v>
      </c>
      <c r="U302" s="201">
        <f t="shared" si="103"/>
        <v>0</v>
      </c>
      <c r="V302" s="201">
        <f t="shared" si="103"/>
        <v>0</v>
      </c>
      <c r="W302" s="201">
        <f t="shared" si="103"/>
        <v>2134944</v>
      </c>
      <c r="X302" s="137">
        <f t="shared" si="101"/>
        <v>1.2995746498234209</v>
      </c>
      <c r="Y302" s="201">
        <f t="shared" si="100"/>
        <v>3680935.15</v>
      </c>
      <c r="Z302" s="231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  <c r="HH302" s="29"/>
      <c r="HI302" s="29"/>
      <c r="HJ302" s="29"/>
      <c r="HK302" s="29"/>
      <c r="HL302" s="29"/>
      <c r="HM302" s="29"/>
      <c r="HN302" s="29"/>
      <c r="HO302" s="29"/>
      <c r="HP302" s="29"/>
      <c r="HQ302" s="29"/>
      <c r="HR302" s="29"/>
      <c r="HS302" s="29"/>
      <c r="HT302" s="29"/>
      <c r="HU302" s="29"/>
      <c r="HV302" s="29"/>
      <c r="HW302" s="29"/>
      <c r="HX302" s="29"/>
      <c r="HY302" s="29"/>
      <c r="HZ302" s="29"/>
      <c r="IA302" s="29"/>
      <c r="IB302" s="29"/>
      <c r="IC302" s="29"/>
      <c r="ID302" s="29"/>
      <c r="IE302" s="29"/>
      <c r="IF302" s="29"/>
      <c r="IG302" s="29"/>
      <c r="IH302" s="29"/>
      <c r="II302" s="29"/>
      <c r="IJ302" s="29"/>
      <c r="IK302" s="29"/>
      <c r="IL302" s="29"/>
      <c r="IM302" s="29"/>
      <c r="IN302" s="29"/>
      <c r="IO302" s="29"/>
      <c r="IP302" s="29"/>
      <c r="IQ302" s="29"/>
      <c r="IR302" s="29"/>
      <c r="IS302" s="29"/>
      <c r="IT302" s="29"/>
      <c r="IU302" s="29"/>
      <c r="IV302" s="29"/>
      <c r="IW302" s="29"/>
      <c r="IX302" s="29"/>
      <c r="IY302" s="29"/>
      <c r="IZ302" s="29"/>
      <c r="JA302" s="29"/>
      <c r="JB302" s="29"/>
      <c r="JC302" s="29"/>
      <c r="JD302" s="29"/>
      <c r="JE302" s="29"/>
      <c r="JF302" s="29"/>
      <c r="JG302" s="29"/>
      <c r="JH302" s="29"/>
      <c r="JI302" s="29"/>
      <c r="JJ302" s="29"/>
      <c r="JK302" s="29"/>
      <c r="JL302" s="29"/>
      <c r="JM302" s="29"/>
      <c r="JN302" s="29"/>
      <c r="JO302" s="29"/>
      <c r="JP302" s="29"/>
      <c r="JQ302" s="29"/>
      <c r="JR302" s="29"/>
      <c r="JS302" s="29"/>
      <c r="JT302" s="29"/>
      <c r="JU302" s="29"/>
      <c r="JV302" s="29"/>
      <c r="JW302" s="29"/>
      <c r="JX302" s="29"/>
      <c r="JY302" s="29"/>
      <c r="JZ302" s="29"/>
      <c r="KA302" s="29"/>
      <c r="KB302" s="29"/>
      <c r="KC302" s="29"/>
      <c r="KD302" s="29"/>
      <c r="KE302" s="29"/>
      <c r="KF302" s="29"/>
      <c r="KG302" s="29"/>
      <c r="KH302" s="29"/>
      <c r="KI302" s="29"/>
      <c r="KJ302" s="29"/>
      <c r="KK302" s="29"/>
      <c r="KL302" s="29"/>
      <c r="KM302" s="29"/>
      <c r="KN302" s="29"/>
      <c r="KO302" s="29"/>
      <c r="KP302" s="29"/>
      <c r="KQ302" s="29"/>
      <c r="KR302" s="29"/>
      <c r="KS302" s="29"/>
      <c r="KT302" s="29"/>
      <c r="KU302" s="29"/>
      <c r="KV302" s="29"/>
      <c r="KW302" s="29"/>
      <c r="KX302" s="29"/>
      <c r="KY302" s="29"/>
      <c r="KZ302" s="29"/>
      <c r="LA302" s="29"/>
      <c r="LB302" s="29"/>
      <c r="LC302" s="29"/>
      <c r="LD302" s="29"/>
      <c r="LE302" s="29"/>
      <c r="LF302" s="29"/>
      <c r="LG302" s="29"/>
      <c r="LH302" s="29"/>
      <c r="LI302" s="29"/>
      <c r="LJ302" s="29"/>
      <c r="LK302" s="29"/>
      <c r="LL302" s="29"/>
      <c r="LM302" s="29"/>
      <c r="LN302" s="29"/>
      <c r="LO302" s="29"/>
      <c r="LP302" s="29"/>
      <c r="LQ302" s="29"/>
      <c r="LR302" s="29"/>
      <c r="LS302" s="29"/>
      <c r="LT302" s="29"/>
      <c r="LU302" s="29"/>
      <c r="LV302" s="29"/>
      <c r="LW302" s="29"/>
      <c r="LX302" s="29"/>
      <c r="LY302" s="29"/>
      <c r="LZ302" s="29"/>
      <c r="MA302" s="29"/>
      <c r="MB302" s="29"/>
      <c r="MC302" s="29"/>
      <c r="MD302" s="29"/>
      <c r="ME302" s="29"/>
      <c r="MF302" s="29"/>
      <c r="MG302" s="29"/>
      <c r="MH302" s="29"/>
      <c r="MI302" s="29"/>
      <c r="MJ302" s="29"/>
      <c r="MK302" s="29"/>
      <c r="ML302" s="29"/>
      <c r="MM302" s="29"/>
      <c r="MN302" s="29"/>
      <c r="MO302" s="29"/>
      <c r="MP302" s="29"/>
      <c r="MQ302" s="29"/>
      <c r="MR302" s="29"/>
      <c r="MS302" s="29"/>
      <c r="MT302" s="29"/>
      <c r="MU302" s="29"/>
      <c r="MV302" s="29"/>
      <c r="MW302" s="29"/>
      <c r="MX302" s="29"/>
      <c r="MY302" s="29"/>
      <c r="MZ302" s="29"/>
      <c r="NA302" s="29"/>
      <c r="NB302" s="29"/>
      <c r="NC302" s="29"/>
      <c r="ND302" s="29"/>
      <c r="NE302" s="29"/>
      <c r="NF302" s="29"/>
      <c r="NG302" s="29"/>
      <c r="NH302" s="29"/>
      <c r="NI302" s="29"/>
      <c r="NJ302" s="29"/>
      <c r="NK302" s="29"/>
      <c r="NL302" s="29"/>
      <c r="NM302" s="29"/>
      <c r="NN302" s="29"/>
      <c r="NO302" s="29"/>
      <c r="NP302" s="29"/>
      <c r="NQ302" s="29"/>
      <c r="NR302" s="29"/>
      <c r="NS302" s="29"/>
      <c r="NT302" s="29"/>
      <c r="NU302" s="29"/>
      <c r="NV302" s="29"/>
      <c r="NW302" s="29"/>
      <c r="NX302" s="29"/>
      <c r="NY302" s="29"/>
      <c r="NZ302" s="29"/>
      <c r="OA302" s="29"/>
      <c r="OB302" s="29"/>
      <c r="OC302" s="29"/>
      <c r="OD302" s="29"/>
      <c r="OE302" s="29"/>
      <c r="OF302" s="29"/>
      <c r="OG302" s="29"/>
      <c r="OH302" s="29"/>
      <c r="OI302" s="29"/>
      <c r="OJ302" s="29"/>
      <c r="OK302" s="29"/>
      <c r="OL302" s="29"/>
      <c r="OM302" s="29"/>
      <c r="ON302" s="29"/>
      <c r="OO302" s="29"/>
      <c r="OP302" s="29"/>
      <c r="OQ302" s="29"/>
      <c r="OR302" s="29"/>
      <c r="OS302" s="29"/>
      <c r="OT302" s="29"/>
      <c r="OU302" s="29"/>
      <c r="OV302" s="29"/>
      <c r="OW302" s="29"/>
      <c r="OX302" s="29"/>
      <c r="OY302" s="29"/>
      <c r="OZ302" s="29"/>
      <c r="PA302" s="29"/>
      <c r="PB302" s="29"/>
      <c r="PC302" s="29"/>
      <c r="PD302" s="29"/>
      <c r="PE302" s="29"/>
      <c r="PF302" s="29"/>
      <c r="PG302" s="29"/>
      <c r="PH302" s="29"/>
      <c r="PI302" s="29"/>
      <c r="PJ302" s="29"/>
      <c r="PK302" s="29"/>
      <c r="PL302" s="29"/>
      <c r="PM302" s="29"/>
      <c r="PN302" s="29"/>
      <c r="PO302" s="29"/>
      <c r="PP302" s="29"/>
      <c r="PQ302" s="29"/>
      <c r="PR302" s="29"/>
      <c r="PS302" s="29"/>
      <c r="PT302" s="29"/>
      <c r="PU302" s="29"/>
      <c r="PV302" s="29"/>
      <c r="PW302" s="29"/>
      <c r="PX302" s="29"/>
      <c r="PY302" s="29"/>
      <c r="PZ302" s="29"/>
      <c r="QA302" s="29"/>
      <c r="QB302" s="29"/>
      <c r="QC302" s="29"/>
      <c r="QD302" s="29"/>
      <c r="QE302" s="29"/>
      <c r="QF302" s="29"/>
      <c r="QG302" s="29"/>
      <c r="QH302" s="29"/>
      <c r="QI302" s="29"/>
      <c r="QJ302" s="29"/>
      <c r="QK302" s="29"/>
      <c r="QL302" s="29"/>
      <c r="QM302" s="29"/>
      <c r="QN302" s="29"/>
      <c r="QO302" s="29"/>
      <c r="QP302" s="29"/>
      <c r="QQ302" s="29"/>
      <c r="QR302" s="29"/>
      <c r="QS302" s="29"/>
      <c r="QT302" s="29"/>
      <c r="QU302" s="29"/>
      <c r="QV302" s="29"/>
      <c r="QW302" s="29"/>
      <c r="QX302" s="29"/>
      <c r="QY302" s="29"/>
      <c r="QZ302" s="29"/>
      <c r="RA302" s="29"/>
      <c r="RB302" s="29"/>
      <c r="RC302" s="29"/>
      <c r="RD302" s="29"/>
      <c r="RE302" s="29"/>
      <c r="RF302" s="29"/>
      <c r="RG302" s="29"/>
      <c r="RH302" s="29"/>
      <c r="RI302" s="29"/>
      <c r="RJ302" s="29"/>
      <c r="RK302" s="29"/>
      <c r="RL302" s="29"/>
      <c r="RM302" s="29"/>
      <c r="RN302" s="29"/>
      <c r="RO302" s="29"/>
      <c r="RP302" s="29"/>
      <c r="RQ302" s="29"/>
      <c r="RR302" s="29"/>
      <c r="RS302" s="29"/>
      <c r="RT302" s="29"/>
      <c r="RU302" s="29"/>
      <c r="RV302" s="29"/>
      <c r="RW302" s="29"/>
      <c r="RX302" s="29"/>
      <c r="RY302" s="29"/>
      <c r="RZ302" s="29"/>
      <c r="SA302" s="29"/>
      <c r="SB302" s="29"/>
      <c r="SC302" s="29"/>
      <c r="SD302" s="29"/>
      <c r="SE302" s="29"/>
      <c r="SF302" s="29"/>
      <c r="SG302" s="29"/>
      <c r="SH302" s="29"/>
      <c r="SI302" s="29"/>
      <c r="SJ302" s="29"/>
      <c r="SK302" s="29"/>
      <c r="SL302" s="29"/>
      <c r="SM302" s="29"/>
      <c r="SN302" s="29"/>
    </row>
    <row r="303" spans="1:508" s="31" customFormat="1" ht="47.25" x14ac:dyDescent="0.25">
      <c r="A303" s="81" t="s">
        <v>29</v>
      </c>
      <c r="B303" s="81"/>
      <c r="C303" s="81"/>
      <c r="D303" s="121" t="s">
        <v>417</v>
      </c>
      <c r="E303" s="202">
        <f>SUM(E306+E311+E312+E313+E314+E315+E316+E318+E319+E320+E321+E323+E324+E317+E326+E327+E307+E308+E309+E310)</f>
        <v>8259780</v>
      </c>
      <c r="F303" s="82">
        <f t="shared" ref="F303:W303" si="104">SUM(F306+F311+F312+F313+F314+F315+F316+F318+F319+F320+F321+F323+F324+F317+F326+F327+F307+F308+F309+F310)</f>
        <v>5265500</v>
      </c>
      <c r="G303" s="82">
        <f t="shared" si="104"/>
        <v>174800</v>
      </c>
      <c r="H303" s="202">
        <f t="shared" si="104"/>
        <v>1534781.77</v>
      </c>
      <c r="I303" s="202">
        <f t="shared" si="104"/>
        <v>1258062.77</v>
      </c>
      <c r="J303" s="202">
        <f t="shared" si="104"/>
        <v>33480.49</v>
      </c>
      <c r="K303" s="187">
        <f t="shared" si="98"/>
        <v>18.581388003070302</v>
      </c>
      <c r="L303" s="202">
        <f t="shared" si="104"/>
        <v>165142755</v>
      </c>
      <c r="M303" s="82">
        <f t="shared" si="104"/>
        <v>164885865</v>
      </c>
      <c r="N303" s="82">
        <f t="shared" si="104"/>
        <v>152500</v>
      </c>
      <c r="O303" s="82">
        <f t="shared" si="104"/>
        <v>0</v>
      </c>
      <c r="P303" s="82">
        <f t="shared" si="104"/>
        <v>0</v>
      </c>
      <c r="Q303" s="82">
        <f t="shared" si="104"/>
        <v>164990255</v>
      </c>
      <c r="R303" s="202">
        <f t="shared" si="104"/>
        <v>2146153.38</v>
      </c>
      <c r="S303" s="202">
        <f t="shared" si="104"/>
        <v>2134944</v>
      </c>
      <c r="T303" s="202">
        <f t="shared" si="104"/>
        <v>11209.38</v>
      </c>
      <c r="U303" s="202">
        <f t="shared" si="104"/>
        <v>0</v>
      </c>
      <c r="V303" s="202">
        <f t="shared" si="104"/>
        <v>0</v>
      </c>
      <c r="W303" s="202">
        <f t="shared" si="104"/>
        <v>2134944</v>
      </c>
      <c r="X303" s="158">
        <f t="shared" si="101"/>
        <v>1.2995746498234209</v>
      </c>
      <c r="Y303" s="202">
        <f t="shared" si="100"/>
        <v>3680935.15</v>
      </c>
      <c r="Z303" s="231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  <c r="IR303" s="30"/>
      <c r="IS303" s="30"/>
      <c r="IT303" s="30"/>
      <c r="IU303" s="30"/>
      <c r="IV303" s="30"/>
      <c r="IW303" s="30"/>
      <c r="IX303" s="30"/>
      <c r="IY303" s="30"/>
      <c r="IZ303" s="30"/>
      <c r="JA303" s="30"/>
      <c r="JB303" s="30"/>
      <c r="JC303" s="30"/>
      <c r="JD303" s="30"/>
      <c r="JE303" s="30"/>
      <c r="JF303" s="30"/>
      <c r="JG303" s="30"/>
      <c r="JH303" s="30"/>
      <c r="JI303" s="30"/>
      <c r="JJ303" s="30"/>
      <c r="JK303" s="30"/>
      <c r="JL303" s="30"/>
      <c r="JM303" s="30"/>
      <c r="JN303" s="30"/>
      <c r="JO303" s="30"/>
      <c r="JP303" s="30"/>
      <c r="JQ303" s="30"/>
      <c r="JR303" s="30"/>
      <c r="JS303" s="30"/>
      <c r="JT303" s="30"/>
      <c r="JU303" s="30"/>
      <c r="JV303" s="30"/>
      <c r="JW303" s="30"/>
      <c r="JX303" s="30"/>
      <c r="JY303" s="30"/>
      <c r="JZ303" s="30"/>
      <c r="KA303" s="30"/>
      <c r="KB303" s="30"/>
      <c r="KC303" s="30"/>
      <c r="KD303" s="30"/>
      <c r="KE303" s="30"/>
      <c r="KF303" s="30"/>
      <c r="KG303" s="30"/>
      <c r="KH303" s="30"/>
      <c r="KI303" s="30"/>
      <c r="KJ303" s="30"/>
      <c r="KK303" s="30"/>
      <c r="KL303" s="30"/>
      <c r="KM303" s="30"/>
      <c r="KN303" s="30"/>
      <c r="KO303" s="30"/>
      <c r="KP303" s="30"/>
      <c r="KQ303" s="30"/>
      <c r="KR303" s="30"/>
      <c r="KS303" s="30"/>
      <c r="KT303" s="30"/>
      <c r="KU303" s="30"/>
      <c r="KV303" s="30"/>
      <c r="KW303" s="30"/>
      <c r="KX303" s="30"/>
      <c r="KY303" s="30"/>
      <c r="KZ303" s="30"/>
      <c r="LA303" s="30"/>
      <c r="LB303" s="30"/>
      <c r="LC303" s="30"/>
      <c r="LD303" s="30"/>
      <c r="LE303" s="30"/>
      <c r="LF303" s="30"/>
      <c r="LG303" s="30"/>
      <c r="LH303" s="30"/>
      <c r="LI303" s="30"/>
      <c r="LJ303" s="30"/>
      <c r="LK303" s="30"/>
      <c r="LL303" s="30"/>
      <c r="LM303" s="30"/>
      <c r="LN303" s="30"/>
      <c r="LO303" s="30"/>
      <c r="LP303" s="30"/>
      <c r="LQ303" s="30"/>
      <c r="LR303" s="30"/>
      <c r="LS303" s="30"/>
      <c r="LT303" s="30"/>
      <c r="LU303" s="30"/>
      <c r="LV303" s="30"/>
      <c r="LW303" s="30"/>
      <c r="LX303" s="30"/>
      <c r="LY303" s="30"/>
      <c r="LZ303" s="30"/>
      <c r="MA303" s="30"/>
      <c r="MB303" s="30"/>
      <c r="MC303" s="30"/>
      <c r="MD303" s="30"/>
      <c r="ME303" s="30"/>
      <c r="MF303" s="30"/>
      <c r="MG303" s="30"/>
      <c r="MH303" s="30"/>
      <c r="MI303" s="30"/>
      <c r="MJ303" s="30"/>
      <c r="MK303" s="30"/>
      <c r="ML303" s="30"/>
      <c r="MM303" s="30"/>
      <c r="MN303" s="30"/>
      <c r="MO303" s="30"/>
      <c r="MP303" s="30"/>
      <c r="MQ303" s="30"/>
      <c r="MR303" s="30"/>
      <c r="MS303" s="30"/>
      <c r="MT303" s="30"/>
      <c r="MU303" s="30"/>
      <c r="MV303" s="30"/>
      <c r="MW303" s="30"/>
      <c r="MX303" s="30"/>
      <c r="MY303" s="30"/>
      <c r="MZ303" s="30"/>
      <c r="NA303" s="30"/>
      <c r="NB303" s="30"/>
      <c r="NC303" s="30"/>
      <c r="ND303" s="30"/>
      <c r="NE303" s="30"/>
      <c r="NF303" s="30"/>
      <c r="NG303" s="30"/>
      <c r="NH303" s="30"/>
      <c r="NI303" s="30"/>
      <c r="NJ303" s="30"/>
      <c r="NK303" s="30"/>
      <c r="NL303" s="30"/>
      <c r="NM303" s="30"/>
      <c r="NN303" s="30"/>
      <c r="NO303" s="30"/>
      <c r="NP303" s="30"/>
      <c r="NQ303" s="30"/>
      <c r="NR303" s="30"/>
      <c r="NS303" s="30"/>
      <c r="NT303" s="30"/>
      <c r="NU303" s="30"/>
      <c r="NV303" s="30"/>
      <c r="NW303" s="30"/>
      <c r="NX303" s="30"/>
      <c r="NY303" s="30"/>
      <c r="NZ303" s="30"/>
      <c r="OA303" s="30"/>
      <c r="OB303" s="30"/>
      <c r="OC303" s="30"/>
      <c r="OD303" s="30"/>
      <c r="OE303" s="30"/>
      <c r="OF303" s="30"/>
      <c r="OG303" s="30"/>
      <c r="OH303" s="30"/>
      <c r="OI303" s="30"/>
      <c r="OJ303" s="30"/>
      <c r="OK303" s="30"/>
      <c r="OL303" s="30"/>
      <c r="OM303" s="30"/>
      <c r="ON303" s="30"/>
      <c r="OO303" s="30"/>
      <c r="OP303" s="30"/>
      <c r="OQ303" s="30"/>
      <c r="OR303" s="30"/>
      <c r="OS303" s="30"/>
      <c r="OT303" s="30"/>
      <c r="OU303" s="30"/>
      <c r="OV303" s="30"/>
      <c r="OW303" s="30"/>
      <c r="OX303" s="30"/>
      <c r="OY303" s="30"/>
      <c r="OZ303" s="30"/>
      <c r="PA303" s="30"/>
      <c r="PB303" s="30"/>
      <c r="PC303" s="30"/>
      <c r="PD303" s="30"/>
      <c r="PE303" s="30"/>
      <c r="PF303" s="30"/>
      <c r="PG303" s="30"/>
      <c r="PH303" s="30"/>
      <c r="PI303" s="30"/>
      <c r="PJ303" s="30"/>
      <c r="PK303" s="30"/>
      <c r="PL303" s="30"/>
      <c r="PM303" s="30"/>
      <c r="PN303" s="30"/>
      <c r="PO303" s="30"/>
      <c r="PP303" s="30"/>
      <c r="PQ303" s="30"/>
      <c r="PR303" s="30"/>
      <c r="PS303" s="30"/>
      <c r="PT303" s="30"/>
      <c r="PU303" s="30"/>
      <c r="PV303" s="30"/>
      <c r="PW303" s="30"/>
      <c r="PX303" s="30"/>
      <c r="PY303" s="30"/>
      <c r="PZ303" s="30"/>
      <c r="QA303" s="30"/>
      <c r="QB303" s="30"/>
      <c r="QC303" s="30"/>
      <c r="QD303" s="30"/>
      <c r="QE303" s="30"/>
      <c r="QF303" s="30"/>
      <c r="QG303" s="30"/>
      <c r="QH303" s="30"/>
      <c r="QI303" s="30"/>
      <c r="QJ303" s="30"/>
      <c r="QK303" s="30"/>
      <c r="QL303" s="30"/>
      <c r="QM303" s="30"/>
      <c r="QN303" s="30"/>
      <c r="QO303" s="30"/>
      <c r="QP303" s="30"/>
      <c r="QQ303" s="30"/>
      <c r="QR303" s="30"/>
      <c r="QS303" s="30"/>
      <c r="QT303" s="30"/>
      <c r="QU303" s="30"/>
      <c r="QV303" s="30"/>
      <c r="QW303" s="30"/>
      <c r="QX303" s="30"/>
      <c r="QY303" s="30"/>
      <c r="QZ303" s="30"/>
      <c r="RA303" s="30"/>
      <c r="RB303" s="30"/>
      <c r="RC303" s="30"/>
      <c r="RD303" s="30"/>
      <c r="RE303" s="30"/>
      <c r="RF303" s="30"/>
      <c r="RG303" s="30"/>
      <c r="RH303" s="30"/>
      <c r="RI303" s="30"/>
      <c r="RJ303" s="30"/>
      <c r="RK303" s="30"/>
      <c r="RL303" s="30"/>
      <c r="RM303" s="30"/>
      <c r="RN303" s="30"/>
      <c r="RO303" s="30"/>
      <c r="RP303" s="30"/>
      <c r="RQ303" s="30"/>
      <c r="RR303" s="30"/>
      <c r="RS303" s="30"/>
      <c r="RT303" s="30"/>
      <c r="RU303" s="30"/>
      <c r="RV303" s="30"/>
      <c r="RW303" s="30"/>
      <c r="RX303" s="30"/>
      <c r="RY303" s="30"/>
      <c r="RZ303" s="30"/>
      <c r="SA303" s="30"/>
      <c r="SB303" s="30"/>
      <c r="SC303" s="30"/>
      <c r="SD303" s="30"/>
      <c r="SE303" s="30"/>
      <c r="SF303" s="30"/>
      <c r="SG303" s="30"/>
      <c r="SH303" s="30"/>
      <c r="SI303" s="30"/>
      <c r="SJ303" s="30"/>
      <c r="SK303" s="30"/>
      <c r="SL303" s="30"/>
      <c r="SM303" s="30"/>
      <c r="SN303" s="30"/>
    </row>
    <row r="304" spans="1:508" s="31" customFormat="1" ht="63" hidden="1" customHeight="1" x14ac:dyDescent="0.25">
      <c r="A304" s="81"/>
      <c r="B304" s="81"/>
      <c r="C304" s="81"/>
      <c r="D304" s="62" t="s">
        <v>659</v>
      </c>
      <c r="E304" s="202">
        <f>E322</f>
        <v>0</v>
      </c>
      <c r="F304" s="82">
        <f t="shared" ref="F304:W304" si="105">F322</f>
        <v>0</v>
      </c>
      <c r="G304" s="82">
        <f t="shared" si="105"/>
        <v>0</v>
      </c>
      <c r="H304" s="202">
        <f t="shared" si="105"/>
        <v>0</v>
      </c>
      <c r="I304" s="202">
        <f t="shared" si="105"/>
        <v>0</v>
      </c>
      <c r="J304" s="202">
        <f t="shared" si="105"/>
        <v>0</v>
      </c>
      <c r="K304" s="186" t="e">
        <f t="shared" si="98"/>
        <v>#DIV/0!</v>
      </c>
      <c r="L304" s="202">
        <f t="shared" si="105"/>
        <v>0</v>
      </c>
      <c r="M304" s="82">
        <f t="shared" si="105"/>
        <v>0</v>
      </c>
      <c r="N304" s="82">
        <f t="shared" si="105"/>
        <v>0</v>
      </c>
      <c r="O304" s="82">
        <f t="shared" si="105"/>
        <v>0</v>
      </c>
      <c r="P304" s="82">
        <f t="shared" si="105"/>
        <v>0</v>
      </c>
      <c r="Q304" s="82">
        <f t="shared" si="105"/>
        <v>0</v>
      </c>
      <c r="R304" s="202">
        <f t="shared" si="105"/>
        <v>0</v>
      </c>
      <c r="S304" s="202">
        <f t="shared" si="105"/>
        <v>0</v>
      </c>
      <c r="T304" s="202">
        <f t="shared" si="105"/>
        <v>0</v>
      </c>
      <c r="U304" s="202">
        <f t="shared" si="105"/>
        <v>0</v>
      </c>
      <c r="V304" s="202">
        <f t="shared" si="105"/>
        <v>0</v>
      </c>
      <c r="W304" s="202">
        <f t="shared" si="105"/>
        <v>0</v>
      </c>
      <c r="X304" s="158" t="e">
        <f t="shared" si="101"/>
        <v>#DIV/0!</v>
      </c>
      <c r="Y304" s="202">
        <f t="shared" si="100"/>
        <v>0</v>
      </c>
      <c r="Z304" s="231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  <c r="IP304" s="30"/>
      <c r="IQ304" s="30"/>
      <c r="IR304" s="30"/>
      <c r="IS304" s="30"/>
      <c r="IT304" s="30"/>
      <c r="IU304" s="30"/>
      <c r="IV304" s="30"/>
      <c r="IW304" s="30"/>
      <c r="IX304" s="30"/>
      <c r="IY304" s="30"/>
      <c r="IZ304" s="30"/>
      <c r="JA304" s="30"/>
      <c r="JB304" s="30"/>
      <c r="JC304" s="30"/>
      <c r="JD304" s="30"/>
      <c r="JE304" s="30"/>
      <c r="JF304" s="30"/>
      <c r="JG304" s="30"/>
      <c r="JH304" s="30"/>
      <c r="JI304" s="30"/>
      <c r="JJ304" s="30"/>
      <c r="JK304" s="30"/>
      <c r="JL304" s="30"/>
      <c r="JM304" s="30"/>
      <c r="JN304" s="30"/>
      <c r="JO304" s="30"/>
      <c r="JP304" s="30"/>
      <c r="JQ304" s="30"/>
      <c r="JR304" s="30"/>
      <c r="JS304" s="30"/>
      <c r="JT304" s="30"/>
      <c r="JU304" s="30"/>
      <c r="JV304" s="30"/>
      <c r="JW304" s="30"/>
      <c r="JX304" s="30"/>
      <c r="JY304" s="30"/>
      <c r="JZ304" s="30"/>
      <c r="KA304" s="30"/>
      <c r="KB304" s="30"/>
      <c r="KC304" s="30"/>
      <c r="KD304" s="30"/>
      <c r="KE304" s="30"/>
      <c r="KF304" s="30"/>
      <c r="KG304" s="30"/>
      <c r="KH304" s="30"/>
      <c r="KI304" s="30"/>
      <c r="KJ304" s="30"/>
      <c r="KK304" s="30"/>
      <c r="KL304" s="30"/>
      <c r="KM304" s="30"/>
      <c r="KN304" s="30"/>
      <c r="KO304" s="30"/>
      <c r="KP304" s="30"/>
      <c r="KQ304" s="30"/>
      <c r="KR304" s="30"/>
      <c r="KS304" s="30"/>
      <c r="KT304" s="30"/>
      <c r="KU304" s="30"/>
      <c r="KV304" s="30"/>
      <c r="KW304" s="30"/>
      <c r="KX304" s="30"/>
      <c r="KY304" s="30"/>
      <c r="KZ304" s="30"/>
      <c r="LA304" s="30"/>
      <c r="LB304" s="30"/>
      <c r="LC304" s="30"/>
      <c r="LD304" s="30"/>
      <c r="LE304" s="30"/>
      <c r="LF304" s="30"/>
      <c r="LG304" s="30"/>
      <c r="LH304" s="30"/>
      <c r="LI304" s="30"/>
      <c r="LJ304" s="30"/>
      <c r="LK304" s="30"/>
      <c r="LL304" s="30"/>
      <c r="LM304" s="30"/>
      <c r="LN304" s="30"/>
      <c r="LO304" s="30"/>
      <c r="LP304" s="30"/>
      <c r="LQ304" s="30"/>
      <c r="LR304" s="30"/>
      <c r="LS304" s="30"/>
      <c r="LT304" s="30"/>
      <c r="LU304" s="30"/>
      <c r="LV304" s="30"/>
      <c r="LW304" s="30"/>
      <c r="LX304" s="30"/>
      <c r="LY304" s="30"/>
      <c r="LZ304" s="30"/>
      <c r="MA304" s="30"/>
      <c r="MB304" s="30"/>
      <c r="MC304" s="30"/>
      <c r="MD304" s="30"/>
      <c r="ME304" s="30"/>
      <c r="MF304" s="30"/>
      <c r="MG304" s="30"/>
      <c r="MH304" s="30"/>
      <c r="MI304" s="30"/>
      <c r="MJ304" s="30"/>
      <c r="MK304" s="30"/>
      <c r="ML304" s="30"/>
      <c r="MM304" s="30"/>
      <c r="MN304" s="30"/>
      <c r="MO304" s="30"/>
      <c r="MP304" s="30"/>
      <c r="MQ304" s="30"/>
      <c r="MR304" s="30"/>
      <c r="MS304" s="30"/>
      <c r="MT304" s="30"/>
      <c r="MU304" s="30"/>
      <c r="MV304" s="30"/>
      <c r="MW304" s="30"/>
      <c r="MX304" s="30"/>
      <c r="MY304" s="30"/>
      <c r="MZ304" s="30"/>
      <c r="NA304" s="30"/>
      <c r="NB304" s="30"/>
      <c r="NC304" s="30"/>
      <c r="ND304" s="30"/>
      <c r="NE304" s="30"/>
      <c r="NF304" s="30"/>
      <c r="NG304" s="30"/>
      <c r="NH304" s="30"/>
      <c r="NI304" s="30"/>
      <c r="NJ304" s="30"/>
      <c r="NK304" s="30"/>
      <c r="NL304" s="30"/>
      <c r="NM304" s="30"/>
      <c r="NN304" s="30"/>
      <c r="NO304" s="30"/>
      <c r="NP304" s="30"/>
      <c r="NQ304" s="30"/>
      <c r="NR304" s="30"/>
      <c r="NS304" s="30"/>
      <c r="NT304" s="30"/>
      <c r="NU304" s="30"/>
      <c r="NV304" s="30"/>
      <c r="NW304" s="30"/>
      <c r="NX304" s="30"/>
      <c r="NY304" s="30"/>
      <c r="NZ304" s="30"/>
      <c r="OA304" s="30"/>
      <c r="OB304" s="30"/>
      <c r="OC304" s="30"/>
      <c r="OD304" s="30"/>
      <c r="OE304" s="30"/>
      <c r="OF304" s="30"/>
      <c r="OG304" s="30"/>
      <c r="OH304" s="30"/>
      <c r="OI304" s="30"/>
      <c r="OJ304" s="30"/>
      <c r="OK304" s="30"/>
      <c r="OL304" s="30"/>
      <c r="OM304" s="30"/>
      <c r="ON304" s="30"/>
      <c r="OO304" s="30"/>
      <c r="OP304" s="30"/>
      <c r="OQ304" s="30"/>
      <c r="OR304" s="30"/>
      <c r="OS304" s="30"/>
      <c r="OT304" s="30"/>
      <c r="OU304" s="30"/>
      <c r="OV304" s="30"/>
      <c r="OW304" s="30"/>
      <c r="OX304" s="30"/>
      <c r="OY304" s="30"/>
      <c r="OZ304" s="30"/>
      <c r="PA304" s="30"/>
      <c r="PB304" s="30"/>
      <c r="PC304" s="30"/>
      <c r="PD304" s="30"/>
      <c r="PE304" s="30"/>
      <c r="PF304" s="30"/>
      <c r="PG304" s="30"/>
      <c r="PH304" s="30"/>
      <c r="PI304" s="30"/>
      <c r="PJ304" s="30"/>
      <c r="PK304" s="30"/>
      <c r="PL304" s="30"/>
      <c r="PM304" s="30"/>
      <c r="PN304" s="30"/>
      <c r="PO304" s="30"/>
      <c r="PP304" s="30"/>
      <c r="PQ304" s="30"/>
      <c r="PR304" s="30"/>
      <c r="PS304" s="30"/>
      <c r="PT304" s="30"/>
      <c r="PU304" s="30"/>
      <c r="PV304" s="30"/>
      <c r="PW304" s="30"/>
      <c r="PX304" s="30"/>
      <c r="PY304" s="30"/>
      <c r="PZ304" s="30"/>
      <c r="QA304" s="30"/>
      <c r="QB304" s="30"/>
      <c r="QC304" s="30"/>
      <c r="QD304" s="30"/>
      <c r="QE304" s="30"/>
      <c r="QF304" s="30"/>
      <c r="QG304" s="30"/>
      <c r="QH304" s="30"/>
      <c r="QI304" s="30"/>
      <c r="QJ304" s="30"/>
      <c r="QK304" s="30"/>
      <c r="QL304" s="30"/>
      <c r="QM304" s="30"/>
      <c r="QN304" s="30"/>
      <c r="QO304" s="30"/>
      <c r="QP304" s="30"/>
      <c r="QQ304" s="30"/>
      <c r="QR304" s="30"/>
      <c r="QS304" s="30"/>
      <c r="QT304" s="30"/>
      <c r="QU304" s="30"/>
      <c r="QV304" s="30"/>
      <c r="QW304" s="30"/>
      <c r="QX304" s="30"/>
      <c r="QY304" s="30"/>
      <c r="QZ304" s="30"/>
      <c r="RA304" s="30"/>
      <c r="RB304" s="30"/>
      <c r="RC304" s="30"/>
      <c r="RD304" s="30"/>
      <c r="RE304" s="30"/>
      <c r="RF304" s="30"/>
      <c r="RG304" s="30"/>
      <c r="RH304" s="30"/>
      <c r="RI304" s="30"/>
      <c r="RJ304" s="30"/>
      <c r="RK304" s="30"/>
      <c r="RL304" s="30"/>
      <c r="RM304" s="30"/>
      <c r="RN304" s="30"/>
      <c r="RO304" s="30"/>
      <c r="RP304" s="30"/>
      <c r="RQ304" s="30"/>
      <c r="RR304" s="30"/>
      <c r="RS304" s="30"/>
      <c r="RT304" s="30"/>
      <c r="RU304" s="30"/>
      <c r="RV304" s="30"/>
      <c r="RW304" s="30"/>
      <c r="RX304" s="30"/>
      <c r="RY304" s="30"/>
      <c r="RZ304" s="30"/>
      <c r="SA304" s="30"/>
      <c r="SB304" s="30"/>
      <c r="SC304" s="30"/>
      <c r="SD304" s="30"/>
      <c r="SE304" s="30"/>
      <c r="SF304" s="30"/>
      <c r="SG304" s="30"/>
      <c r="SH304" s="30"/>
      <c r="SI304" s="30"/>
      <c r="SJ304" s="30"/>
      <c r="SK304" s="30"/>
      <c r="SL304" s="30"/>
      <c r="SM304" s="30"/>
      <c r="SN304" s="30"/>
    </row>
    <row r="305" spans="1:508" s="31" customFormat="1" ht="20.25" customHeight="1" x14ac:dyDescent="0.25">
      <c r="A305" s="81"/>
      <c r="B305" s="81"/>
      <c r="C305" s="81"/>
      <c r="D305" s="98" t="s">
        <v>416</v>
      </c>
      <c r="E305" s="202">
        <f>E325</f>
        <v>0</v>
      </c>
      <c r="F305" s="82">
        <f t="shared" ref="F305:W305" si="106">F325</f>
        <v>0</v>
      </c>
      <c r="G305" s="82">
        <f t="shared" si="106"/>
        <v>0</v>
      </c>
      <c r="H305" s="202">
        <f t="shared" si="106"/>
        <v>0</v>
      </c>
      <c r="I305" s="202">
        <f t="shared" si="106"/>
        <v>0</v>
      </c>
      <c r="J305" s="202">
        <f t="shared" si="106"/>
        <v>0</v>
      </c>
      <c r="K305" s="186"/>
      <c r="L305" s="202">
        <f t="shared" si="106"/>
        <v>92214546</v>
      </c>
      <c r="M305" s="82">
        <f t="shared" si="106"/>
        <v>92214546</v>
      </c>
      <c r="N305" s="82">
        <f t="shared" si="106"/>
        <v>0</v>
      </c>
      <c r="O305" s="82">
        <f t="shared" si="106"/>
        <v>0</v>
      </c>
      <c r="P305" s="82">
        <f t="shared" si="106"/>
        <v>0</v>
      </c>
      <c r="Q305" s="82">
        <f t="shared" si="106"/>
        <v>92214546</v>
      </c>
      <c r="R305" s="202">
        <f t="shared" si="106"/>
        <v>0</v>
      </c>
      <c r="S305" s="202">
        <f t="shared" si="106"/>
        <v>0</v>
      </c>
      <c r="T305" s="202">
        <f t="shared" si="106"/>
        <v>0</v>
      </c>
      <c r="U305" s="202">
        <f t="shared" si="106"/>
        <v>0</v>
      </c>
      <c r="V305" s="202">
        <f t="shared" si="106"/>
        <v>0</v>
      </c>
      <c r="W305" s="202">
        <f t="shared" si="106"/>
        <v>0</v>
      </c>
      <c r="X305" s="158">
        <f t="shared" si="101"/>
        <v>0</v>
      </c>
      <c r="Y305" s="202">
        <f t="shared" si="100"/>
        <v>0</v>
      </c>
      <c r="Z305" s="231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  <c r="IL305" s="30"/>
      <c r="IM305" s="30"/>
      <c r="IN305" s="30"/>
      <c r="IO305" s="30"/>
      <c r="IP305" s="30"/>
      <c r="IQ305" s="30"/>
      <c r="IR305" s="30"/>
      <c r="IS305" s="30"/>
      <c r="IT305" s="30"/>
      <c r="IU305" s="30"/>
      <c r="IV305" s="30"/>
      <c r="IW305" s="30"/>
      <c r="IX305" s="30"/>
      <c r="IY305" s="30"/>
      <c r="IZ305" s="30"/>
      <c r="JA305" s="30"/>
      <c r="JB305" s="30"/>
      <c r="JC305" s="30"/>
      <c r="JD305" s="30"/>
      <c r="JE305" s="30"/>
      <c r="JF305" s="30"/>
      <c r="JG305" s="30"/>
      <c r="JH305" s="30"/>
      <c r="JI305" s="30"/>
      <c r="JJ305" s="30"/>
      <c r="JK305" s="30"/>
      <c r="JL305" s="30"/>
      <c r="JM305" s="30"/>
      <c r="JN305" s="30"/>
      <c r="JO305" s="30"/>
      <c r="JP305" s="30"/>
      <c r="JQ305" s="30"/>
      <c r="JR305" s="30"/>
      <c r="JS305" s="30"/>
      <c r="JT305" s="30"/>
      <c r="JU305" s="30"/>
      <c r="JV305" s="30"/>
      <c r="JW305" s="30"/>
      <c r="JX305" s="30"/>
      <c r="JY305" s="30"/>
      <c r="JZ305" s="30"/>
      <c r="KA305" s="30"/>
      <c r="KB305" s="30"/>
      <c r="KC305" s="30"/>
      <c r="KD305" s="30"/>
      <c r="KE305" s="30"/>
      <c r="KF305" s="30"/>
      <c r="KG305" s="30"/>
      <c r="KH305" s="30"/>
      <c r="KI305" s="30"/>
      <c r="KJ305" s="30"/>
      <c r="KK305" s="30"/>
      <c r="KL305" s="30"/>
      <c r="KM305" s="30"/>
      <c r="KN305" s="30"/>
      <c r="KO305" s="30"/>
      <c r="KP305" s="30"/>
      <c r="KQ305" s="30"/>
      <c r="KR305" s="30"/>
      <c r="KS305" s="30"/>
      <c r="KT305" s="30"/>
      <c r="KU305" s="30"/>
      <c r="KV305" s="30"/>
      <c r="KW305" s="30"/>
      <c r="KX305" s="30"/>
      <c r="KY305" s="30"/>
      <c r="KZ305" s="30"/>
      <c r="LA305" s="30"/>
      <c r="LB305" s="30"/>
      <c r="LC305" s="30"/>
      <c r="LD305" s="30"/>
      <c r="LE305" s="30"/>
      <c r="LF305" s="30"/>
      <c r="LG305" s="30"/>
      <c r="LH305" s="30"/>
      <c r="LI305" s="30"/>
      <c r="LJ305" s="30"/>
      <c r="LK305" s="30"/>
      <c r="LL305" s="30"/>
      <c r="LM305" s="30"/>
      <c r="LN305" s="30"/>
      <c r="LO305" s="30"/>
      <c r="LP305" s="30"/>
      <c r="LQ305" s="30"/>
      <c r="LR305" s="30"/>
      <c r="LS305" s="30"/>
      <c r="LT305" s="30"/>
      <c r="LU305" s="30"/>
      <c r="LV305" s="30"/>
      <c r="LW305" s="30"/>
      <c r="LX305" s="30"/>
      <c r="LY305" s="30"/>
      <c r="LZ305" s="30"/>
      <c r="MA305" s="30"/>
      <c r="MB305" s="30"/>
      <c r="MC305" s="30"/>
      <c r="MD305" s="30"/>
      <c r="ME305" s="30"/>
      <c r="MF305" s="30"/>
      <c r="MG305" s="30"/>
      <c r="MH305" s="30"/>
      <c r="MI305" s="30"/>
      <c r="MJ305" s="30"/>
      <c r="MK305" s="30"/>
      <c r="ML305" s="30"/>
      <c r="MM305" s="30"/>
      <c r="MN305" s="30"/>
      <c r="MO305" s="30"/>
      <c r="MP305" s="30"/>
      <c r="MQ305" s="30"/>
      <c r="MR305" s="30"/>
      <c r="MS305" s="30"/>
      <c r="MT305" s="30"/>
      <c r="MU305" s="30"/>
      <c r="MV305" s="30"/>
      <c r="MW305" s="30"/>
      <c r="MX305" s="30"/>
      <c r="MY305" s="30"/>
      <c r="MZ305" s="30"/>
      <c r="NA305" s="30"/>
      <c r="NB305" s="30"/>
      <c r="NC305" s="30"/>
      <c r="ND305" s="30"/>
      <c r="NE305" s="30"/>
      <c r="NF305" s="30"/>
      <c r="NG305" s="30"/>
      <c r="NH305" s="30"/>
      <c r="NI305" s="30"/>
      <c r="NJ305" s="30"/>
      <c r="NK305" s="30"/>
      <c r="NL305" s="30"/>
      <c r="NM305" s="30"/>
      <c r="NN305" s="30"/>
      <c r="NO305" s="30"/>
      <c r="NP305" s="30"/>
      <c r="NQ305" s="30"/>
      <c r="NR305" s="30"/>
      <c r="NS305" s="30"/>
      <c r="NT305" s="30"/>
      <c r="NU305" s="30"/>
      <c r="NV305" s="30"/>
      <c r="NW305" s="30"/>
      <c r="NX305" s="30"/>
      <c r="NY305" s="30"/>
      <c r="NZ305" s="30"/>
      <c r="OA305" s="30"/>
      <c r="OB305" s="30"/>
      <c r="OC305" s="30"/>
      <c r="OD305" s="30"/>
      <c r="OE305" s="30"/>
      <c r="OF305" s="30"/>
      <c r="OG305" s="30"/>
      <c r="OH305" s="30"/>
      <c r="OI305" s="30"/>
      <c r="OJ305" s="30"/>
      <c r="OK305" s="30"/>
      <c r="OL305" s="30"/>
      <c r="OM305" s="30"/>
      <c r="ON305" s="30"/>
      <c r="OO305" s="30"/>
      <c r="OP305" s="30"/>
      <c r="OQ305" s="30"/>
      <c r="OR305" s="30"/>
      <c r="OS305" s="30"/>
      <c r="OT305" s="30"/>
      <c r="OU305" s="30"/>
      <c r="OV305" s="30"/>
      <c r="OW305" s="30"/>
      <c r="OX305" s="30"/>
      <c r="OY305" s="30"/>
      <c r="OZ305" s="30"/>
      <c r="PA305" s="30"/>
      <c r="PB305" s="30"/>
      <c r="PC305" s="30"/>
      <c r="PD305" s="30"/>
      <c r="PE305" s="30"/>
      <c r="PF305" s="30"/>
      <c r="PG305" s="30"/>
      <c r="PH305" s="30"/>
      <c r="PI305" s="30"/>
      <c r="PJ305" s="30"/>
      <c r="PK305" s="30"/>
      <c r="PL305" s="30"/>
      <c r="PM305" s="30"/>
      <c r="PN305" s="30"/>
      <c r="PO305" s="30"/>
      <c r="PP305" s="30"/>
      <c r="PQ305" s="30"/>
      <c r="PR305" s="30"/>
      <c r="PS305" s="30"/>
      <c r="PT305" s="30"/>
      <c r="PU305" s="30"/>
      <c r="PV305" s="30"/>
      <c r="PW305" s="30"/>
      <c r="PX305" s="30"/>
      <c r="PY305" s="30"/>
      <c r="PZ305" s="30"/>
      <c r="QA305" s="30"/>
      <c r="QB305" s="30"/>
      <c r="QC305" s="30"/>
      <c r="QD305" s="30"/>
      <c r="QE305" s="30"/>
      <c r="QF305" s="30"/>
      <c r="QG305" s="30"/>
      <c r="QH305" s="30"/>
      <c r="QI305" s="30"/>
      <c r="QJ305" s="30"/>
      <c r="QK305" s="30"/>
      <c r="QL305" s="30"/>
      <c r="QM305" s="30"/>
      <c r="QN305" s="30"/>
      <c r="QO305" s="30"/>
      <c r="QP305" s="30"/>
      <c r="QQ305" s="30"/>
      <c r="QR305" s="30"/>
      <c r="QS305" s="30"/>
      <c r="QT305" s="30"/>
      <c r="QU305" s="30"/>
      <c r="QV305" s="30"/>
      <c r="QW305" s="30"/>
      <c r="QX305" s="30"/>
      <c r="QY305" s="30"/>
      <c r="QZ305" s="30"/>
      <c r="RA305" s="30"/>
      <c r="RB305" s="30"/>
      <c r="RC305" s="30"/>
      <c r="RD305" s="30"/>
      <c r="RE305" s="30"/>
      <c r="RF305" s="30"/>
      <c r="RG305" s="30"/>
      <c r="RH305" s="30"/>
      <c r="RI305" s="30"/>
      <c r="RJ305" s="30"/>
      <c r="RK305" s="30"/>
      <c r="RL305" s="30"/>
      <c r="RM305" s="30"/>
      <c r="RN305" s="30"/>
      <c r="RO305" s="30"/>
      <c r="RP305" s="30"/>
      <c r="RQ305" s="30"/>
      <c r="RR305" s="30"/>
      <c r="RS305" s="30"/>
      <c r="RT305" s="30"/>
      <c r="RU305" s="30"/>
      <c r="RV305" s="30"/>
      <c r="RW305" s="30"/>
      <c r="RX305" s="30"/>
      <c r="RY305" s="30"/>
      <c r="RZ305" s="30"/>
      <c r="SA305" s="30"/>
      <c r="SB305" s="30"/>
      <c r="SC305" s="30"/>
      <c r="SD305" s="30"/>
      <c r="SE305" s="30"/>
      <c r="SF305" s="30"/>
      <c r="SG305" s="30"/>
      <c r="SH305" s="30"/>
      <c r="SI305" s="30"/>
      <c r="SJ305" s="30"/>
      <c r="SK305" s="30"/>
      <c r="SL305" s="30"/>
      <c r="SM305" s="30"/>
      <c r="SN305" s="30"/>
    </row>
    <row r="306" spans="1:508" s="20" customFormat="1" ht="47.25" x14ac:dyDescent="0.25">
      <c r="A306" s="54" t="s">
        <v>139</v>
      </c>
      <c r="B306" s="54" t="s">
        <v>118</v>
      </c>
      <c r="C306" s="54" t="s">
        <v>46</v>
      </c>
      <c r="D306" s="79" t="s">
        <v>486</v>
      </c>
      <c r="E306" s="203">
        <v>6598700</v>
      </c>
      <c r="F306" s="83">
        <v>5265500</v>
      </c>
      <c r="G306" s="83">
        <v>174800</v>
      </c>
      <c r="H306" s="203">
        <v>1534781.77</v>
      </c>
      <c r="I306" s="203">
        <v>1258062.77</v>
      </c>
      <c r="J306" s="203">
        <v>33480.49</v>
      </c>
      <c r="K306" s="196">
        <f t="shared" si="98"/>
        <v>23.25885053116523</v>
      </c>
      <c r="L306" s="203">
        <f t="shared" ref="L306:L327" si="107">N306+Q306</f>
        <v>152500</v>
      </c>
      <c r="M306" s="83"/>
      <c r="N306" s="83">
        <v>152500</v>
      </c>
      <c r="O306" s="83"/>
      <c r="P306" s="83"/>
      <c r="Q306" s="83"/>
      <c r="R306" s="216">
        <f t="shared" ref="R306:R327" si="108">T306+W306</f>
        <v>11209.38</v>
      </c>
      <c r="S306" s="216"/>
      <c r="T306" s="216">
        <v>11209.38</v>
      </c>
      <c r="U306" s="216"/>
      <c r="V306" s="216"/>
      <c r="W306" s="216"/>
      <c r="X306" s="168">
        <f t="shared" si="101"/>
        <v>7.3504131147540983</v>
      </c>
      <c r="Y306" s="216">
        <f t="shared" si="100"/>
        <v>1545991.15</v>
      </c>
      <c r="Z306" s="23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  <c r="ID306" s="21"/>
      <c r="IE306" s="21"/>
      <c r="IF306" s="21"/>
      <c r="IG306" s="21"/>
      <c r="IH306" s="21"/>
      <c r="II306" s="21"/>
      <c r="IJ306" s="21"/>
      <c r="IK306" s="21"/>
      <c r="IL306" s="21"/>
      <c r="IM306" s="21"/>
      <c r="IN306" s="21"/>
      <c r="IO306" s="21"/>
      <c r="IP306" s="21"/>
      <c r="IQ306" s="21"/>
      <c r="IR306" s="21"/>
      <c r="IS306" s="21"/>
      <c r="IT306" s="21"/>
      <c r="IU306" s="21"/>
      <c r="IV306" s="21"/>
      <c r="IW306" s="21"/>
      <c r="IX306" s="21"/>
      <c r="IY306" s="21"/>
      <c r="IZ306" s="21"/>
      <c r="JA306" s="21"/>
      <c r="JB306" s="21"/>
      <c r="JC306" s="21"/>
      <c r="JD306" s="21"/>
      <c r="JE306" s="21"/>
      <c r="JF306" s="21"/>
      <c r="JG306" s="21"/>
      <c r="JH306" s="21"/>
      <c r="JI306" s="21"/>
      <c r="JJ306" s="21"/>
      <c r="JK306" s="21"/>
      <c r="JL306" s="21"/>
      <c r="JM306" s="21"/>
      <c r="JN306" s="21"/>
      <c r="JO306" s="21"/>
      <c r="JP306" s="21"/>
      <c r="JQ306" s="21"/>
      <c r="JR306" s="21"/>
      <c r="JS306" s="21"/>
      <c r="JT306" s="21"/>
      <c r="JU306" s="21"/>
      <c r="JV306" s="21"/>
      <c r="JW306" s="21"/>
      <c r="JX306" s="21"/>
      <c r="JY306" s="21"/>
      <c r="JZ306" s="21"/>
      <c r="KA306" s="21"/>
      <c r="KB306" s="21"/>
      <c r="KC306" s="21"/>
      <c r="KD306" s="21"/>
      <c r="KE306" s="21"/>
      <c r="KF306" s="21"/>
      <c r="KG306" s="21"/>
      <c r="KH306" s="21"/>
      <c r="KI306" s="21"/>
      <c r="KJ306" s="21"/>
      <c r="KK306" s="21"/>
      <c r="KL306" s="21"/>
      <c r="KM306" s="21"/>
      <c r="KN306" s="21"/>
      <c r="KO306" s="21"/>
      <c r="KP306" s="21"/>
      <c r="KQ306" s="21"/>
      <c r="KR306" s="21"/>
      <c r="KS306" s="21"/>
      <c r="KT306" s="21"/>
      <c r="KU306" s="21"/>
      <c r="KV306" s="21"/>
      <c r="KW306" s="21"/>
      <c r="KX306" s="21"/>
      <c r="KY306" s="21"/>
      <c r="KZ306" s="21"/>
      <c r="LA306" s="21"/>
      <c r="LB306" s="21"/>
      <c r="LC306" s="21"/>
      <c r="LD306" s="21"/>
      <c r="LE306" s="21"/>
      <c r="LF306" s="21"/>
      <c r="LG306" s="21"/>
      <c r="LH306" s="21"/>
      <c r="LI306" s="21"/>
      <c r="LJ306" s="21"/>
      <c r="LK306" s="21"/>
      <c r="LL306" s="21"/>
      <c r="LM306" s="21"/>
      <c r="LN306" s="21"/>
      <c r="LO306" s="21"/>
      <c r="LP306" s="21"/>
      <c r="LQ306" s="21"/>
      <c r="LR306" s="21"/>
      <c r="LS306" s="21"/>
      <c r="LT306" s="21"/>
      <c r="LU306" s="21"/>
      <c r="LV306" s="21"/>
      <c r="LW306" s="21"/>
      <c r="LX306" s="21"/>
      <c r="LY306" s="21"/>
      <c r="LZ306" s="21"/>
      <c r="MA306" s="21"/>
      <c r="MB306" s="21"/>
      <c r="MC306" s="21"/>
      <c r="MD306" s="21"/>
      <c r="ME306" s="21"/>
      <c r="MF306" s="21"/>
      <c r="MG306" s="21"/>
      <c r="MH306" s="21"/>
      <c r="MI306" s="21"/>
      <c r="MJ306" s="21"/>
      <c r="MK306" s="21"/>
      <c r="ML306" s="21"/>
      <c r="MM306" s="21"/>
      <c r="MN306" s="21"/>
      <c r="MO306" s="21"/>
      <c r="MP306" s="21"/>
      <c r="MQ306" s="21"/>
      <c r="MR306" s="21"/>
      <c r="MS306" s="21"/>
      <c r="MT306" s="21"/>
      <c r="MU306" s="21"/>
      <c r="MV306" s="21"/>
      <c r="MW306" s="21"/>
      <c r="MX306" s="21"/>
      <c r="MY306" s="21"/>
      <c r="MZ306" s="21"/>
      <c r="NA306" s="21"/>
      <c r="NB306" s="21"/>
      <c r="NC306" s="21"/>
      <c r="ND306" s="21"/>
      <c r="NE306" s="21"/>
      <c r="NF306" s="21"/>
      <c r="NG306" s="21"/>
      <c r="NH306" s="21"/>
      <c r="NI306" s="21"/>
      <c r="NJ306" s="21"/>
      <c r="NK306" s="21"/>
      <c r="NL306" s="21"/>
      <c r="NM306" s="21"/>
      <c r="NN306" s="21"/>
      <c r="NO306" s="21"/>
      <c r="NP306" s="21"/>
      <c r="NQ306" s="21"/>
      <c r="NR306" s="21"/>
      <c r="NS306" s="21"/>
      <c r="NT306" s="21"/>
      <c r="NU306" s="21"/>
      <c r="NV306" s="21"/>
      <c r="NW306" s="21"/>
      <c r="NX306" s="21"/>
      <c r="NY306" s="21"/>
      <c r="NZ306" s="21"/>
      <c r="OA306" s="21"/>
      <c r="OB306" s="21"/>
      <c r="OC306" s="21"/>
      <c r="OD306" s="21"/>
      <c r="OE306" s="21"/>
      <c r="OF306" s="21"/>
      <c r="OG306" s="21"/>
      <c r="OH306" s="21"/>
      <c r="OI306" s="21"/>
      <c r="OJ306" s="21"/>
      <c r="OK306" s="21"/>
      <c r="OL306" s="21"/>
      <c r="OM306" s="21"/>
      <c r="ON306" s="21"/>
      <c r="OO306" s="21"/>
      <c r="OP306" s="21"/>
      <c r="OQ306" s="21"/>
      <c r="OR306" s="21"/>
      <c r="OS306" s="21"/>
      <c r="OT306" s="21"/>
      <c r="OU306" s="21"/>
      <c r="OV306" s="21"/>
      <c r="OW306" s="21"/>
      <c r="OX306" s="21"/>
      <c r="OY306" s="21"/>
      <c r="OZ306" s="21"/>
      <c r="PA306" s="21"/>
      <c r="PB306" s="21"/>
      <c r="PC306" s="21"/>
      <c r="PD306" s="21"/>
      <c r="PE306" s="21"/>
      <c r="PF306" s="21"/>
      <c r="PG306" s="21"/>
      <c r="PH306" s="21"/>
      <c r="PI306" s="21"/>
      <c r="PJ306" s="21"/>
      <c r="PK306" s="21"/>
      <c r="PL306" s="21"/>
      <c r="PM306" s="21"/>
      <c r="PN306" s="21"/>
      <c r="PO306" s="21"/>
      <c r="PP306" s="21"/>
      <c r="PQ306" s="21"/>
      <c r="PR306" s="21"/>
      <c r="PS306" s="21"/>
      <c r="PT306" s="21"/>
      <c r="PU306" s="21"/>
      <c r="PV306" s="21"/>
      <c r="PW306" s="21"/>
      <c r="PX306" s="21"/>
      <c r="PY306" s="21"/>
      <c r="PZ306" s="21"/>
      <c r="QA306" s="21"/>
      <c r="QB306" s="21"/>
      <c r="QC306" s="21"/>
      <c r="QD306" s="21"/>
      <c r="QE306" s="21"/>
      <c r="QF306" s="21"/>
      <c r="QG306" s="21"/>
      <c r="QH306" s="21"/>
      <c r="QI306" s="21"/>
      <c r="QJ306" s="21"/>
      <c r="QK306" s="21"/>
      <c r="QL306" s="21"/>
      <c r="QM306" s="21"/>
      <c r="QN306" s="21"/>
      <c r="QO306" s="21"/>
      <c r="QP306" s="21"/>
      <c r="QQ306" s="21"/>
      <c r="QR306" s="21"/>
      <c r="QS306" s="21"/>
      <c r="QT306" s="21"/>
      <c r="QU306" s="21"/>
      <c r="QV306" s="21"/>
      <c r="QW306" s="21"/>
      <c r="QX306" s="21"/>
      <c r="QY306" s="21"/>
      <c r="QZ306" s="21"/>
      <c r="RA306" s="21"/>
      <c r="RB306" s="21"/>
      <c r="RC306" s="21"/>
      <c r="RD306" s="21"/>
      <c r="RE306" s="21"/>
      <c r="RF306" s="21"/>
      <c r="RG306" s="21"/>
      <c r="RH306" s="21"/>
      <c r="RI306" s="21"/>
      <c r="RJ306" s="21"/>
      <c r="RK306" s="21"/>
      <c r="RL306" s="21"/>
      <c r="RM306" s="21"/>
      <c r="RN306" s="21"/>
      <c r="RO306" s="21"/>
      <c r="RP306" s="21"/>
      <c r="RQ306" s="21"/>
      <c r="RR306" s="21"/>
      <c r="RS306" s="21"/>
      <c r="RT306" s="21"/>
      <c r="RU306" s="21"/>
      <c r="RV306" s="21"/>
      <c r="RW306" s="21"/>
      <c r="RX306" s="21"/>
      <c r="RY306" s="21"/>
      <c r="RZ306" s="21"/>
      <c r="SA306" s="21"/>
      <c r="SB306" s="21"/>
      <c r="SC306" s="21"/>
      <c r="SD306" s="21"/>
      <c r="SE306" s="21"/>
      <c r="SF306" s="21"/>
      <c r="SG306" s="21"/>
      <c r="SH306" s="21"/>
      <c r="SI306" s="21"/>
      <c r="SJ306" s="21"/>
      <c r="SK306" s="21"/>
      <c r="SL306" s="21"/>
      <c r="SM306" s="21"/>
      <c r="SN306" s="21"/>
    </row>
    <row r="307" spans="1:508" s="20" customFormat="1" ht="15.75" hidden="1" customHeight="1" x14ac:dyDescent="0.25">
      <c r="A307" s="54" t="s">
        <v>625</v>
      </c>
      <c r="B307" s="54" t="s">
        <v>48</v>
      </c>
      <c r="C307" s="54" t="s">
        <v>49</v>
      </c>
      <c r="D307" s="79" t="s">
        <v>495</v>
      </c>
      <c r="E307" s="203"/>
      <c r="F307" s="83"/>
      <c r="G307" s="83"/>
      <c r="H307" s="203"/>
      <c r="I307" s="203"/>
      <c r="J307" s="203"/>
      <c r="K307" s="196" t="e">
        <f t="shared" si="98"/>
        <v>#DIV/0!</v>
      </c>
      <c r="L307" s="203">
        <f t="shared" si="107"/>
        <v>0</v>
      </c>
      <c r="M307" s="83"/>
      <c r="N307" s="83"/>
      <c r="O307" s="83"/>
      <c r="P307" s="83"/>
      <c r="Q307" s="83"/>
      <c r="R307" s="216">
        <f t="shared" si="108"/>
        <v>0</v>
      </c>
      <c r="S307" s="216"/>
      <c r="T307" s="216"/>
      <c r="U307" s="216"/>
      <c r="V307" s="216"/>
      <c r="W307" s="216"/>
      <c r="X307" s="168" t="e">
        <f t="shared" si="101"/>
        <v>#DIV/0!</v>
      </c>
      <c r="Y307" s="216">
        <f t="shared" si="100"/>
        <v>0</v>
      </c>
      <c r="Z307" s="23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  <c r="IL307" s="21"/>
      <c r="IM307" s="21"/>
      <c r="IN307" s="21"/>
      <c r="IO307" s="21"/>
      <c r="IP307" s="21"/>
      <c r="IQ307" s="21"/>
      <c r="IR307" s="21"/>
      <c r="IS307" s="21"/>
      <c r="IT307" s="21"/>
      <c r="IU307" s="21"/>
      <c r="IV307" s="21"/>
      <c r="IW307" s="21"/>
      <c r="IX307" s="21"/>
      <c r="IY307" s="21"/>
      <c r="IZ307" s="21"/>
      <c r="JA307" s="21"/>
      <c r="JB307" s="21"/>
      <c r="JC307" s="21"/>
      <c r="JD307" s="21"/>
      <c r="JE307" s="21"/>
      <c r="JF307" s="21"/>
      <c r="JG307" s="21"/>
      <c r="JH307" s="21"/>
      <c r="JI307" s="21"/>
      <c r="JJ307" s="21"/>
      <c r="JK307" s="21"/>
      <c r="JL307" s="21"/>
      <c r="JM307" s="21"/>
      <c r="JN307" s="21"/>
      <c r="JO307" s="21"/>
      <c r="JP307" s="21"/>
      <c r="JQ307" s="21"/>
      <c r="JR307" s="21"/>
      <c r="JS307" s="21"/>
      <c r="JT307" s="21"/>
      <c r="JU307" s="21"/>
      <c r="JV307" s="21"/>
      <c r="JW307" s="21"/>
      <c r="JX307" s="21"/>
      <c r="JY307" s="21"/>
      <c r="JZ307" s="21"/>
      <c r="KA307" s="21"/>
      <c r="KB307" s="21"/>
      <c r="KC307" s="21"/>
      <c r="KD307" s="21"/>
      <c r="KE307" s="21"/>
      <c r="KF307" s="21"/>
      <c r="KG307" s="21"/>
      <c r="KH307" s="21"/>
      <c r="KI307" s="21"/>
      <c r="KJ307" s="21"/>
      <c r="KK307" s="21"/>
      <c r="KL307" s="21"/>
      <c r="KM307" s="21"/>
      <c r="KN307" s="21"/>
      <c r="KO307" s="21"/>
      <c r="KP307" s="21"/>
      <c r="KQ307" s="21"/>
      <c r="KR307" s="21"/>
      <c r="KS307" s="21"/>
      <c r="KT307" s="21"/>
      <c r="KU307" s="21"/>
      <c r="KV307" s="21"/>
      <c r="KW307" s="21"/>
      <c r="KX307" s="21"/>
      <c r="KY307" s="21"/>
      <c r="KZ307" s="21"/>
      <c r="LA307" s="21"/>
      <c r="LB307" s="21"/>
      <c r="LC307" s="21"/>
      <c r="LD307" s="21"/>
      <c r="LE307" s="21"/>
      <c r="LF307" s="21"/>
      <c r="LG307" s="21"/>
      <c r="LH307" s="21"/>
      <c r="LI307" s="21"/>
      <c r="LJ307" s="21"/>
      <c r="LK307" s="21"/>
      <c r="LL307" s="21"/>
      <c r="LM307" s="21"/>
      <c r="LN307" s="21"/>
      <c r="LO307" s="21"/>
      <c r="LP307" s="21"/>
      <c r="LQ307" s="21"/>
      <c r="LR307" s="21"/>
      <c r="LS307" s="21"/>
      <c r="LT307" s="21"/>
      <c r="LU307" s="21"/>
      <c r="LV307" s="21"/>
      <c r="LW307" s="21"/>
      <c r="LX307" s="21"/>
      <c r="LY307" s="21"/>
      <c r="LZ307" s="21"/>
      <c r="MA307" s="21"/>
      <c r="MB307" s="21"/>
      <c r="MC307" s="21"/>
      <c r="MD307" s="21"/>
      <c r="ME307" s="21"/>
      <c r="MF307" s="21"/>
      <c r="MG307" s="21"/>
      <c r="MH307" s="21"/>
      <c r="MI307" s="21"/>
      <c r="MJ307" s="21"/>
      <c r="MK307" s="21"/>
      <c r="ML307" s="21"/>
      <c r="MM307" s="21"/>
      <c r="MN307" s="21"/>
      <c r="MO307" s="21"/>
      <c r="MP307" s="21"/>
      <c r="MQ307" s="21"/>
      <c r="MR307" s="21"/>
      <c r="MS307" s="21"/>
      <c r="MT307" s="21"/>
      <c r="MU307" s="21"/>
      <c r="MV307" s="21"/>
      <c r="MW307" s="21"/>
      <c r="MX307" s="21"/>
      <c r="MY307" s="21"/>
      <c r="MZ307" s="21"/>
      <c r="NA307" s="21"/>
      <c r="NB307" s="21"/>
      <c r="NC307" s="21"/>
      <c r="ND307" s="21"/>
      <c r="NE307" s="21"/>
      <c r="NF307" s="21"/>
      <c r="NG307" s="21"/>
      <c r="NH307" s="21"/>
      <c r="NI307" s="21"/>
      <c r="NJ307" s="21"/>
      <c r="NK307" s="21"/>
      <c r="NL307" s="21"/>
      <c r="NM307" s="21"/>
      <c r="NN307" s="21"/>
      <c r="NO307" s="21"/>
      <c r="NP307" s="21"/>
      <c r="NQ307" s="21"/>
      <c r="NR307" s="21"/>
      <c r="NS307" s="21"/>
      <c r="NT307" s="21"/>
      <c r="NU307" s="21"/>
      <c r="NV307" s="21"/>
      <c r="NW307" s="21"/>
      <c r="NX307" s="21"/>
      <c r="NY307" s="21"/>
      <c r="NZ307" s="21"/>
      <c r="OA307" s="21"/>
      <c r="OB307" s="21"/>
      <c r="OC307" s="21"/>
      <c r="OD307" s="21"/>
      <c r="OE307" s="21"/>
      <c r="OF307" s="21"/>
      <c r="OG307" s="21"/>
      <c r="OH307" s="21"/>
      <c r="OI307" s="21"/>
      <c r="OJ307" s="21"/>
      <c r="OK307" s="21"/>
      <c r="OL307" s="21"/>
      <c r="OM307" s="21"/>
      <c r="ON307" s="21"/>
      <c r="OO307" s="21"/>
      <c r="OP307" s="21"/>
      <c r="OQ307" s="21"/>
      <c r="OR307" s="21"/>
      <c r="OS307" s="21"/>
      <c r="OT307" s="21"/>
      <c r="OU307" s="21"/>
      <c r="OV307" s="21"/>
      <c r="OW307" s="21"/>
      <c r="OX307" s="21"/>
      <c r="OY307" s="21"/>
      <c r="OZ307" s="21"/>
      <c r="PA307" s="21"/>
      <c r="PB307" s="21"/>
      <c r="PC307" s="21"/>
      <c r="PD307" s="21"/>
      <c r="PE307" s="21"/>
      <c r="PF307" s="21"/>
      <c r="PG307" s="21"/>
      <c r="PH307" s="21"/>
      <c r="PI307" s="21"/>
      <c r="PJ307" s="21"/>
      <c r="PK307" s="21"/>
      <c r="PL307" s="21"/>
      <c r="PM307" s="21"/>
      <c r="PN307" s="21"/>
      <c r="PO307" s="21"/>
      <c r="PP307" s="21"/>
      <c r="PQ307" s="21"/>
      <c r="PR307" s="21"/>
      <c r="PS307" s="21"/>
      <c r="PT307" s="21"/>
      <c r="PU307" s="21"/>
      <c r="PV307" s="21"/>
      <c r="PW307" s="21"/>
      <c r="PX307" s="21"/>
      <c r="PY307" s="21"/>
      <c r="PZ307" s="21"/>
      <c r="QA307" s="21"/>
      <c r="QB307" s="21"/>
      <c r="QC307" s="21"/>
      <c r="QD307" s="21"/>
      <c r="QE307" s="21"/>
      <c r="QF307" s="21"/>
      <c r="QG307" s="21"/>
      <c r="QH307" s="21"/>
      <c r="QI307" s="21"/>
      <c r="QJ307" s="21"/>
      <c r="QK307" s="21"/>
      <c r="QL307" s="21"/>
      <c r="QM307" s="21"/>
      <c r="QN307" s="21"/>
      <c r="QO307" s="21"/>
      <c r="QP307" s="21"/>
      <c r="QQ307" s="21"/>
      <c r="QR307" s="21"/>
      <c r="QS307" s="21"/>
      <c r="QT307" s="21"/>
      <c r="QU307" s="21"/>
      <c r="QV307" s="21"/>
      <c r="QW307" s="21"/>
      <c r="QX307" s="21"/>
      <c r="QY307" s="21"/>
      <c r="QZ307" s="21"/>
      <c r="RA307" s="21"/>
      <c r="RB307" s="21"/>
      <c r="RC307" s="21"/>
      <c r="RD307" s="21"/>
      <c r="RE307" s="21"/>
      <c r="RF307" s="21"/>
      <c r="RG307" s="21"/>
      <c r="RH307" s="21"/>
      <c r="RI307" s="21"/>
      <c r="RJ307" s="21"/>
      <c r="RK307" s="21"/>
      <c r="RL307" s="21"/>
      <c r="RM307" s="21"/>
      <c r="RN307" s="21"/>
      <c r="RO307" s="21"/>
      <c r="RP307" s="21"/>
      <c r="RQ307" s="21"/>
      <c r="RR307" s="21"/>
      <c r="RS307" s="21"/>
      <c r="RT307" s="21"/>
      <c r="RU307" s="21"/>
      <c r="RV307" s="21"/>
      <c r="RW307" s="21"/>
      <c r="RX307" s="21"/>
      <c r="RY307" s="21"/>
      <c r="RZ307" s="21"/>
      <c r="SA307" s="21"/>
      <c r="SB307" s="21"/>
      <c r="SC307" s="21"/>
      <c r="SD307" s="21"/>
      <c r="SE307" s="21"/>
      <c r="SF307" s="21"/>
      <c r="SG307" s="21"/>
      <c r="SH307" s="21"/>
      <c r="SI307" s="21"/>
      <c r="SJ307" s="21"/>
      <c r="SK307" s="21"/>
      <c r="SL307" s="21"/>
      <c r="SM307" s="21"/>
      <c r="SN307" s="21"/>
    </row>
    <row r="308" spans="1:508" s="20" customFormat="1" ht="30.75" hidden="1" customHeight="1" x14ac:dyDescent="0.25">
      <c r="A308" s="54" t="s">
        <v>626</v>
      </c>
      <c r="B308" s="54" t="s">
        <v>627</v>
      </c>
      <c r="C308" s="54" t="s">
        <v>51</v>
      </c>
      <c r="D308" s="79" t="s">
        <v>463</v>
      </c>
      <c r="E308" s="203"/>
      <c r="F308" s="83"/>
      <c r="G308" s="83"/>
      <c r="H308" s="203"/>
      <c r="I308" s="203"/>
      <c r="J308" s="203"/>
      <c r="K308" s="196" t="e">
        <f t="shared" si="98"/>
        <v>#DIV/0!</v>
      </c>
      <c r="L308" s="203">
        <f t="shared" si="107"/>
        <v>0</v>
      </c>
      <c r="M308" s="83"/>
      <c r="N308" s="83"/>
      <c r="O308" s="83"/>
      <c r="P308" s="83"/>
      <c r="Q308" s="83"/>
      <c r="R308" s="216">
        <f t="shared" si="108"/>
        <v>0</v>
      </c>
      <c r="S308" s="216"/>
      <c r="T308" s="216"/>
      <c r="U308" s="216"/>
      <c r="V308" s="216"/>
      <c r="W308" s="216"/>
      <c r="X308" s="168" t="e">
        <f t="shared" si="101"/>
        <v>#DIV/0!</v>
      </c>
      <c r="Y308" s="216">
        <f t="shared" si="100"/>
        <v>0</v>
      </c>
      <c r="Z308" s="23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  <c r="ID308" s="21"/>
      <c r="IE308" s="21"/>
      <c r="IF308" s="21"/>
      <c r="IG308" s="21"/>
      <c r="IH308" s="21"/>
      <c r="II308" s="21"/>
      <c r="IJ308" s="21"/>
      <c r="IK308" s="21"/>
      <c r="IL308" s="21"/>
      <c r="IM308" s="21"/>
      <c r="IN308" s="21"/>
      <c r="IO308" s="21"/>
      <c r="IP308" s="21"/>
      <c r="IQ308" s="21"/>
      <c r="IR308" s="21"/>
      <c r="IS308" s="21"/>
      <c r="IT308" s="21"/>
      <c r="IU308" s="21"/>
      <c r="IV308" s="21"/>
      <c r="IW308" s="21"/>
      <c r="IX308" s="21"/>
      <c r="IY308" s="21"/>
      <c r="IZ308" s="21"/>
      <c r="JA308" s="21"/>
      <c r="JB308" s="21"/>
      <c r="JC308" s="21"/>
      <c r="JD308" s="21"/>
      <c r="JE308" s="21"/>
      <c r="JF308" s="21"/>
      <c r="JG308" s="21"/>
      <c r="JH308" s="21"/>
      <c r="JI308" s="21"/>
      <c r="JJ308" s="21"/>
      <c r="JK308" s="21"/>
      <c r="JL308" s="21"/>
      <c r="JM308" s="21"/>
      <c r="JN308" s="21"/>
      <c r="JO308" s="21"/>
      <c r="JP308" s="21"/>
      <c r="JQ308" s="21"/>
      <c r="JR308" s="21"/>
      <c r="JS308" s="21"/>
      <c r="JT308" s="21"/>
      <c r="JU308" s="21"/>
      <c r="JV308" s="21"/>
      <c r="JW308" s="21"/>
      <c r="JX308" s="21"/>
      <c r="JY308" s="21"/>
      <c r="JZ308" s="21"/>
      <c r="KA308" s="21"/>
      <c r="KB308" s="21"/>
      <c r="KC308" s="21"/>
      <c r="KD308" s="21"/>
      <c r="KE308" s="21"/>
      <c r="KF308" s="21"/>
      <c r="KG308" s="21"/>
      <c r="KH308" s="21"/>
      <c r="KI308" s="21"/>
      <c r="KJ308" s="21"/>
      <c r="KK308" s="21"/>
      <c r="KL308" s="21"/>
      <c r="KM308" s="21"/>
      <c r="KN308" s="21"/>
      <c r="KO308" s="21"/>
      <c r="KP308" s="21"/>
      <c r="KQ308" s="21"/>
      <c r="KR308" s="21"/>
      <c r="KS308" s="21"/>
      <c r="KT308" s="21"/>
      <c r="KU308" s="21"/>
      <c r="KV308" s="21"/>
      <c r="KW308" s="21"/>
      <c r="KX308" s="21"/>
      <c r="KY308" s="21"/>
      <c r="KZ308" s="21"/>
      <c r="LA308" s="21"/>
      <c r="LB308" s="21"/>
      <c r="LC308" s="21"/>
      <c r="LD308" s="21"/>
      <c r="LE308" s="21"/>
      <c r="LF308" s="21"/>
      <c r="LG308" s="21"/>
      <c r="LH308" s="21"/>
      <c r="LI308" s="21"/>
      <c r="LJ308" s="21"/>
      <c r="LK308" s="21"/>
      <c r="LL308" s="21"/>
      <c r="LM308" s="21"/>
      <c r="LN308" s="21"/>
      <c r="LO308" s="21"/>
      <c r="LP308" s="21"/>
      <c r="LQ308" s="21"/>
      <c r="LR308" s="21"/>
      <c r="LS308" s="21"/>
      <c r="LT308" s="21"/>
      <c r="LU308" s="21"/>
      <c r="LV308" s="21"/>
      <c r="LW308" s="21"/>
      <c r="LX308" s="21"/>
      <c r="LY308" s="21"/>
      <c r="LZ308" s="21"/>
      <c r="MA308" s="21"/>
      <c r="MB308" s="21"/>
      <c r="MC308" s="21"/>
      <c r="MD308" s="21"/>
      <c r="ME308" s="21"/>
      <c r="MF308" s="21"/>
      <c r="MG308" s="21"/>
      <c r="MH308" s="21"/>
      <c r="MI308" s="21"/>
      <c r="MJ308" s="21"/>
      <c r="MK308" s="21"/>
      <c r="ML308" s="21"/>
      <c r="MM308" s="21"/>
      <c r="MN308" s="21"/>
      <c r="MO308" s="21"/>
      <c r="MP308" s="21"/>
      <c r="MQ308" s="21"/>
      <c r="MR308" s="21"/>
      <c r="MS308" s="21"/>
      <c r="MT308" s="21"/>
      <c r="MU308" s="21"/>
      <c r="MV308" s="21"/>
      <c r="MW308" s="21"/>
      <c r="MX308" s="21"/>
      <c r="MY308" s="21"/>
      <c r="MZ308" s="21"/>
      <c r="NA308" s="21"/>
      <c r="NB308" s="21"/>
      <c r="NC308" s="21"/>
      <c r="ND308" s="21"/>
      <c r="NE308" s="21"/>
      <c r="NF308" s="21"/>
      <c r="NG308" s="21"/>
      <c r="NH308" s="21"/>
      <c r="NI308" s="21"/>
      <c r="NJ308" s="21"/>
      <c r="NK308" s="21"/>
      <c r="NL308" s="21"/>
      <c r="NM308" s="21"/>
      <c r="NN308" s="21"/>
      <c r="NO308" s="21"/>
      <c r="NP308" s="21"/>
      <c r="NQ308" s="21"/>
      <c r="NR308" s="21"/>
      <c r="NS308" s="21"/>
      <c r="NT308" s="21"/>
      <c r="NU308" s="21"/>
      <c r="NV308" s="21"/>
      <c r="NW308" s="21"/>
      <c r="NX308" s="21"/>
      <c r="NY308" s="21"/>
      <c r="NZ308" s="21"/>
      <c r="OA308" s="21"/>
      <c r="OB308" s="21"/>
      <c r="OC308" s="21"/>
      <c r="OD308" s="21"/>
      <c r="OE308" s="21"/>
      <c r="OF308" s="21"/>
      <c r="OG308" s="21"/>
      <c r="OH308" s="21"/>
      <c r="OI308" s="21"/>
      <c r="OJ308" s="21"/>
      <c r="OK308" s="21"/>
      <c r="OL308" s="21"/>
      <c r="OM308" s="21"/>
      <c r="ON308" s="21"/>
      <c r="OO308" s="21"/>
      <c r="OP308" s="21"/>
      <c r="OQ308" s="21"/>
      <c r="OR308" s="21"/>
      <c r="OS308" s="21"/>
      <c r="OT308" s="21"/>
      <c r="OU308" s="21"/>
      <c r="OV308" s="21"/>
      <c r="OW308" s="21"/>
      <c r="OX308" s="21"/>
      <c r="OY308" s="21"/>
      <c r="OZ308" s="21"/>
      <c r="PA308" s="21"/>
      <c r="PB308" s="21"/>
      <c r="PC308" s="21"/>
      <c r="PD308" s="21"/>
      <c r="PE308" s="21"/>
      <c r="PF308" s="21"/>
      <c r="PG308" s="21"/>
      <c r="PH308" s="21"/>
      <c r="PI308" s="21"/>
      <c r="PJ308" s="21"/>
      <c r="PK308" s="21"/>
      <c r="PL308" s="21"/>
      <c r="PM308" s="21"/>
      <c r="PN308" s="21"/>
      <c r="PO308" s="21"/>
      <c r="PP308" s="21"/>
      <c r="PQ308" s="21"/>
      <c r="PR308" s="21"/>
      <c r="PS308" s="21"/>
      <c r="PT308" s="21"/>
      <c r="PU308" s="21"/>
      <c r="PV308" s="21"/>
      <c r="PW308" s="21"/>
      <c r="PX308" s="21"/>
      <c r="PY308" s="21"/>
      <c r="PZ308" s="21"/>
      <c r="QA308" s="21"/>
      <c r="QB308" s="21"/>
      <c r="QC308" s="21"/>
      <c r="QD308" s="21"/>
      <c r="QE308" s="21"/>
      <c r="QF308" s="21"/>
      <c r="QG308" s="21"/>
      <c r="QH308" s="21"/>
      <c r="QI308" s="21"/>
      <c r="QJ308" s="21"/>
      <c r="QK308" s="21"/>
      <c r="QL308" s="21"/>
      <c r="QM308" s="21"/>
      <c r="QN308" s="21"/>
      <c r="QO308" s="21"/>
      <c r="QP308" s="21"/>
      <c r="QQ308" s="21"/>
      <c r="QR308" s="21"/>
      <c r="QS308" s="21"/>
      <c r="QT308" s="21"/>
      <c r="QU308" s="21"/>
      <c r="QV308" s="21"/>
      <c r="QW308" s="21"/>
      <c r="QX308" s="21"/>
      <c r="QY308" s="21"/>
      <c r="QZ308" s="21"/>
      <c r="RA308" s="21"/>
      <c r="RB308" s="21"/>
      <c r="RC308" s="21"/>
      <c r="RD308" s="21"/>
      <c r="RE308" s="21"/>
      <c r="RF308" s="21"/>
      <c r="RG308" s="21"/>
      <c r="RH308" s="21"/>
      <c r="RI308" s="21"/>
      <c r="RJ308" s="21"/>
      <c r="RK308" s="21"/>
      <c r="RL308" s="21"/>
      <c r="RM308" s="21"/>
      <c r="RN308" s="21"/>
      <c r="RO308" s="21"/>
      <c r="RP308" s="21"/>
      <c r="RQ308" s="21"/>
      <c r="RR308" s="21"/>
      <c r="RS308" s="21"/>
      <c r="RT308" s="21"/>
      <c r="RU308" s="21"/>
      <c r="RV308" s="21"/>
      <c r="RW308" s="21"/>
      <c r="RX308" s="21"/>
      <c r="RY308" s="21"/>
      <c r="RZ308" s="21"/>
      <c r="SA308" s="21"/>
      <c r="SB308" s="21"/>
      <c r="SC308" s="21"/>
      <c r="SD308" s="21"/>
      <c r="SE308" s="21"/>
      <c r="SF308" s="21"/>
      <c r="SG308" s="21"/>
      <c r="SH308" s="21"/>
      <c r="SI308" s="21"/>
      <c r="SJ308" s="21"/>
      <c r="SK308" s="21"/>
      <c r="SL308" s="21"/>
      <c r="SM308" s="21"/>
      <c r="SN308" s="21"/>
    </row>
    <row r="309" spans="1:508" s="20" customFormat="1" ht="63" hidden="1" customHeight="1" x14ac:dyDescent="0.25">
      <c r="A309" s="54" t="s">
        <v>623</v>
      </c>
      <c r="B309" s="54" t="s">
        <v>624</v>
      </c>
      <c r="C309" s="54" t="s">
        <v>55</v>
      </c>
      <c r="D309" s="79" t="s">
        <v>465</v>
      </c>
      <c r="E309" s="203"/>
      <c r="F309" s="83"/>
      <c r="G309" s="83"/>
      <c r="H309" s="203"/>
      <c r="I309" s="203"/>
      <c r="J309" s="203"/>
      <c r="K309" s="196" t="e">
        <f t="shared" si="98"/>
        <v>#DIV/0!</v>
      </c>
      <c r="L309" s="203">
        <f t="shared" si="107"/>
        <v>0</v>
      </c>
      <c r="M309" s="83"/>
      <c r="N309" s="83"/>
      <c r="O309" s="83"/>
      <c r="P309" s="83"/>
      <c r="Q309" s="83"/>
      <c r="R309" s="216">
        <f t="shared" si="108"/>
        <v>0</v>
      </c>
      <c r="S309" s="216"/>
      <c r="T309" s="216"/>
      <c r="U309" s="216"/>
      <c r="V309" s="216"/>
      <c r="W309" s="216"/>
      <c r="X309" s="168" t="e">
        <f t="shared" si="101"/>
        <v>#DIV/0!</v>
      </c>
      <c r="Y309" s="216">
        <f t="shared" si="100"/>
        <v>0</v>
      </c>
      <c r="Z309" s="23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  <c r="ID309" s="21"/>
      <c r="IE309" s="21"/>
      <c r="IF309" s="21"/>
      <c r="IG309" s="21"/>
      <c r="IH309" s="21"/>
      <c r="II309" s="21"/>
      <c r="IJ309" s="21"/>
      <c r="IK309" s="21"/>
      <c r="IL309" s="21"/>
      <c r="IM309" s="21"/>
      <c r="IN309" s="21"/>
      <c r="IO309" s="21"/>
      <c r="IP309" s="21"/>
      <c r="IQ309" s="21"/>
      <c r="IR309" s="21"/>
      <c r="IS309" s="21"/>
      <c r="IT309" s="21"/>
      <c r="IU309" s="21"/>
      <c r="IV309" s="21"/>
      <c r="IW309" s="21"/>
      <c r="IX309" s="21"/>
      <c r="IY309" s="21"/>
      <c r="IZ309" s="21"/>
      <c r="JA309" s="21"/>
      <c r="JB309" s="21"/>
      <c r="JC309" s="21"/>
      <c r="JD309" s="21"/>
      <c r="JE309" s="21"/>
      <c r="JF309" s="21"/>
      <c r="JG309" s="21"/>
      <c r="JH309" s="21"/>
      <c r="JI309" s="21"/>
      <c r="JJ309" s="21"/>
      <c r="JK309" s="21"/>
      <c r="JL309" s="21"/>
      <c r="JM309" s="21"/>
      <c r="JN309" s="21"/>
      <c r="JO309" s="21"/>
      <c r="JP309" s="21"/>
      <c r="JQ309" s="21"/>
      <c r="JR309" s="21"/>
      <c r="JS309" s="21"/>
      <c r="JT309" s="21"/>
      <c r="JU309" s="21"/>
      <c r="JV309" s="21"/>
      <c r="JW309" s="21"/>
      <c r="JX309" s="21"/>
      <c r="JY309" s="21"/>
      <c r="JZ309" s="21"/>
      <c r="KA309" s="21"/>
      <c r="KB309" s="21"/>
      <c r="KC309" s="21"/>
      <c r="KD309" s="21"/>
      <c r="KE309" s="21"/>
      <c r="KF309" s="21"/>
      <c r="KG309" s="21"/>
      <c r="KH309" s="21"/>
      <c r="KI309" s="21"/>
      <c r="KJ309" s="21"/>
      <c r="KK309" s="21"/>
      <c r="KL309" s="21"/>
      <c r="KM309" s="21"/>
      <c r="KN309" s="21"/>
      <c r="KO309" s="21"/>
      <c r="KP309" s="21"/>
      <c r="KQ309" s="21"/>
      <c r="KR309" s="21"/>
      <c r="KS309" s="21"/>
      <c r="KT309" s="21"/>
      <c r="KU309" s="21"/>
      <c r="KV309" s="21"/>
      <c r="KW309" s="21"/>
      <c r="KX309" s="21"/>
      <c r="KY309" s="21"/>
      <c r="KZ309" s="21"/>
      <c r="LA309" s="21"/>
      <c r="LB309" s="21"/>
      <c r="LC309" s="21"/>
      <c r="LD309" s="21"/>
      <c r="LE309" s="21"/>
      <c r="LF309" s="21"/>
      <c r="LG309" s="21"/>
      <c r="LH309" s="21"/>
      <c r="LI309" s="21"/>
      <c r="LJ309" s="21"/>
      <c r="LK309" s="21"/>
      <c r="LL309" s="21"/>
      <c r="LM309" s="21"/>
      <c r="LN309" s="21"/>
      <c r="LO309" s="21"/>
      <c r="LP309" s="21"/>
      <c r="LQ309" s="21"/>
      <c r="LR309" s="21"/>
      <c r="LS309" s="21"/>
      <c r="LT309" s="21"/>
      <c r="LU309" s="21"/>
      <c r="LV309" s="21"/>
      <c r="LW309" s="21"/>
      <c r="LX309" s="21"/>
      <c r="LY309" s="21"/>
      <c r="LZ309" s="21"/>
      <c r="MA309" s="21"/>
      <c r="MB309" s="21"/>
      <c r="MC309" s="21"/>
      <c r="MD309" s="21"/>
      <c r="ME309" s="21"/>
      <c r="MF309" s="21"/>
      <c r="MG309" s="21"/>
      <c r="MH309" s="21"/>
      <c r="MI309" s="21"/>
      <c r="MJ309" s="21"/>
      <c r="MK309" s="21"/>
      <c r="ML309" s="21"/>
      <c r="MM309" s="21"/>
      <c r="MN309" s="21"/>
      <c r="MO309" s="21"/>
      <c r="MP309" s="21"/>
      <c r="MQ309" s="21"/>
      <c r="MR309" s="21"/>
      <c r="MS309" s="21"/>
      <c r="MT309" s="21"/>
      <c r="MU309" s="21"/>
      <c r="MV309" s="21"/>
      <c r="MW309" s="21"/>
      <c r="MX309" s="21"/>
      <c r="MY309" s="21"/>
      <c r="MZ309" s="21"/>
      <c r="NA309" s="21"/>
      <c r="NB309" s="21"/>
      <c r="NC309" s="21"/>
      <c r="ND309" s="21"/>
      <c r="NE309" s="21"/>
      <c r="NF309" s="21"/>
      <c r="NG309" s="21"/>
      <c r="NH309" s="21"/>
      <c r="NI309" s="21"/>
      <c r="NJ309" s="21"/>
      <c r="NK309" s="21"/>
      <c r="NL309" s="21"/>
      <c r="NM309" s="21"/>
      <c r="NN309" s="21"/>
      <c r="NO309" s="21"/>
      <c r="NP309" s="21"/>
      <c r="NQ309" s="21"/>
      <c r="NR309" s="21"/>
      <c r="NS309" s="21"/>
      <c r="NT309" s="21"/>
      <c r="NU309" s="21"/>
      <c r="NV309" s="21"/>
      <c r="NW309" s="21"/>
      <c r="NX309" s="21"/>
      <c r="NY309" s="21"/>
      <c r="NZ309" s="21"/>
      <c r="OA309" s="21"/>
      <c r="OB309" s="21"/>
      <c r="OC309" s="21"/>
      <c r="OD309" s="21"/>
      <c r="OE309" s="21"/>
      <c r="OF309" s="21"/>
      <c r="OG309" s="21"/>
      <c r="OH309" s="21"/>
      <c r="OI309" s="21"/>
      <c r="OJ309" s="21"/>
      <c r="OK309" s="21"/>
      <c r="OL309" s="21"/>
      <c r="OM309" s="21"/>
      <c r="ON309" s="21"/>
      <c r="OO309" s="21"/>
      <c r="OP309" s="21"/>
      <c r="OQ309" s="21"/>
      <c r="OR309" s="21"/>
      <c r="OS309" s="21"/>
      <c r="OT309" s="21"/>
      <c r="OU309" s="21"/>
      <c r="OV309" s="21"/>
      <c r="OW309" s="21"/>
      <c r="OX309" s="21"/>
      <c r="OY309" s="21"/>
      <c r="OZ309" s="21"/>
      <c r="PA309" s="21"/>
      <c r="PB309" s="21"/>
      <c r="PC309" s="21"/>
      <c r="PD309" s="21"/>
      <c r="PE309" s="21"/>
      <c r="PF309" s="21"/>
      <c r="PG309" s="21"/>
      <c r="PH309" s="21"/>
      <c r="PI309" s="21"/>
      <c r="PJ309" s="21"/>
      <c r="PK309" s="21"/>
      <c r="PL309" s="21"/>
      <c r="PM309" s="21"/>
      <c r="PN309" s="21"/>
      <c r="PO309" s="21"/>
      <c r="PP309" s="21"/>
      <c r="PQ309" s="21"/>
      <c r="PR309" s="21"/>
      <c r="PS309" s="21"/>
      <c r="PT309" s="21"/>
      <c r="PU309" s="21"/>
      <c r="PV309" s="21"/>
      <c r="PW309" s="21"/>
      <c r="PX309" s="21"/>
      <c r="PY309" s="21"/>
      <c r="PZ309" s="21"/>
      <c r="QA309" s="21"/>
      <c r="QB309" s="21"/>
      <c r="QC309" s="21"/>
      <c r="QD309" s="21"/>
      <c r="QE309" s="21"/>
      <c r="QF309" s="21"/>
      <c r="QG309" s="21"/>
      <c r="QH309" s="21"/>
      <c r="QI309" s="21"/>
      <c r="QJ309" s="21"/>
      <c r="QK309" s="21"/>
      <c r="QL309" s="21"/>
      <c r="QM309" s="21"/>
      <c r="QN309" s="21"/>
      <c r="QO309" s="21"/>
      <c r="QP309" s="21"/>
      <c r="QQ309" s="21"/>
      <c r="QR309" s="21"/>
      <c r="QS309" s="21"/>
      <c r="QT309" s="21"/>
      <c r="QU309" s="21"/>
      <c r="QV309" s="21"/>
      <c r="QW309" s="21"/>
      <c r="QX309" s="21"/>
      <c r="QY309" s="21"/>
      <c r="QZ309" s="21"/>
      <c r="RA309" s="21"/>
      <c r="RB309" s="21"/>
      <c r="RC309" s="21"/>
      <c r="RD309" s="21"/>
      <c r="RE309" s="21"/>
      <c r="RF309" s="21"/>
      <c r="RG309" s="21"/>
      <c r="RH309" s="21"/>
      <c r="RI309" s="21"/>
      <c r="RJ309" s="21"/>
      <c r="RK309" s="21"/>
      <c r="RL309" s="21"/>
      <c r="RM309" s="21"/>
      <c r="RN309" s="21"/>
      <c r="RO309" s="21"/>
      <c r="RP309" s="21"/>
      <c r="RQ309" s="21"/>
      <c r="RR309" s="21"/>
      <c r="RS309" s="21"/>
      <c r="RT309" s="21"/>
      <c r="RU309" s="21"/>
      <c r="RV309" s="21"/>
      <c r="RW309" s="21"/>
      <c r="RX309" s="21"/>
      <c r="RY309" s="21"/>
      <c r="RZ309" s="21"/>
      <c r="SA309" s="21"/>
      <c r="SB309" s="21"/>
      <c r="SC309" s="21"/>
      <c r="SD309" s="21"/>
      <c r="SE309" s="21"/>
      <c r="SF309" s="21"/>
      <c r="SG309" s="21"/>
      <c r="SH309" s="21"/>
      <c r="SI309" s="21"/>
      <c r="SJ309" s="21"/>
      <c r="SK309" s="21"/>
      <c r="SL309" s="21"/>
      <c r="SM309" s="21"/>
      <c r="SN309" s="21"/>
    </row>
    <row r="310" spans="1:508" s="20" customFormat="1" ht="31.5" hidden="1" customHeight="1" x14ac:dyDescent="0.25">
      <c r="A310" s="54" t="s">
        <v>622</v>
      </c>
      <c r="B310" s="54" t="s">
        <v>60</v>
      </c>
      <c r="C310" s="54" t="s">
        <v>61</v>
      </c>
      <c r="D310" s="79" t="s">
        <v>620</v>
      </c>
      <c r="E310" s="203"/>
      <c r="F310" s="83"/>
      <c r="G310" s="83"/>
      <c r="H310" s="203"/>
      <c r="I310" s="203"/>
      <c r="J310" s="203"/>
      <c r="K310" s="196" t="e">
        <f t="shared" si="98"/>
        <v>#DIV/0!</v>
      </c>
      <c r="L310" s="203">
        <f t="shared" si="107"/>
        <v>0</v>
      </c>
      <c r="M310" s="83"/>
      <c r="N310" s="83"/>
      <c r="O310" s="83"/>
      <c r="P310" s="83"/>
      <c r="Q310" s="83"/>
      <c r="R310" s="216">
        <f t="shared" si="108"/>
        <v>0</v>
      </c>
      <c r="S310" s="216"/>
      <c r="T310" s="216"/>
      <c r="U310" s="216"/>
      <c r="V310" s="216"/>
      <c r="W310" s="216"/>
      <c r="X310" s="168" t="e">
        <f t="shared" si="101"/>
        <v>#DIV/0!</v>
      </c>
      <c r="Y310" s="216">
        <f t="shared" si="100"/>
        <v>0</v>
      </c>
      <c r="Z310" s="23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  <c r="IL310" s="21"/>
      <c r="IM310" s="21"/>
      <c r="IN310" s="21"/>
      <c r="IO310" s="21"/>
      <c r="IP310" s="21"/>
      <c r="IQ310" s="21"/>
      <c r="IR310" s="21"/>
      <c r="IS310" s="21"/>
      <c r="IT310" s="21"/>
      <c r="IU310" s="21"/>
      <c r="IV310" s="21"/>
      <c r="IW310" s="21"/>
      <c r="IX310" s="21"/>
      <c r="IY310" s="21"/>
      <c r="IZ310" s="21"/>
      <c r="JA310" s="21"/>
      <c r="JB310" s="21"/>
      <c r="JC310" s="21"/>
      <c r="JD310" s="21"/>
      <c r="JE310" s="21"/>
      <c r="JF310" s="21"/>
      <c r="JG310" s="21"/>
      <c r="JH310" s="21"/>
      <c r="JI310" s="21"/>
      <c r="JJ310" s="21"/>
      <c r="JK310" s="21"/>
      <c r="JL310" s="21"/>
      <c r="JM310" s="21"/>
      <c r="JN310" s="21"/>
      <c r="JO310" s="21"/>
      <c r="JP310" s="21"/>
      <c r="JQ310" s="21"/>
      <c r="JR310" s="21"/>
      <c r="JS310" s="21"/>
      <c r="JT310" s="21"/>
      <c r="JU310" s="21"/>
      <c r="JV310" s="21"/>
      <c r="JW310" s="21"/>
      <c r="JX310" s="21"/>
      <c r="JY310" s="21"/>
      <c r="JZ310" s="21"/>
      <c r="KA310" s="21"/>
      <c r="KB310" s="21"/>
      <c r="KC310" s="21"/>
      <c r="KD310" s="21"/>
      <c r="KE310" s="21"/>
      <c r="KF310" s="21"/>
      <c r="KG310" s="21"/>
      <c r="KH310" s="21"/>
      <c r="KI310" s="21"/>
      <c r="KJ310" s="21"/>
      <c r="KK310" s="21"/>
      <c r="KL310" s="21"/>
      <c r="KM310" s="21"/>
      <c r="KN310" s="21"/>
      <c r="KO310" s="21"/>
      <c r="KP310" s="21"/>
      <c r="KQ310" s="21"/>
      <c r="KR310" s="21"/>
      <c r="KS310" s="21"/>
      <c r="KT310" s="21"/>
      <c r="KU310" s="21"/>
      <c r="KV310" s="21"/>
      <c r="KW310" s="21"/>
      <c r="KX310" s="21"/>
      <c r="KY310" s="21"/>
      <c r="KZ310" s="21"/>
      <c r="LA310" s="21"/>
      <c r="LB310" s="21"/>
      <c r="LC310" s="21"/>
      <c r="LD310" s="21"/>
      <c r="LE310" s="21"/>
      <c r="LF310" s="21"/>
      <c r="LG310" s="21"/>
      <c r="LH310" s="21"/>
      <c r="LI310" s="21"/>
      <c r="LJ310" s="21"/>
      <c r="LK310" s="21"/>
      <c r="LL310" s="21"/>
      <c r="LM310" s="21"/>
      <c r="LN310" s="21"/>
      <c r="LO310" s="21"/>
      <c r="LP310" s="21"/>
      <c r="LQ310" s="21"/>
      <c r="LR310" s="21"/>
      <c r="LS310" s="21"/>
      <c r="LT310" s="21"/>
      <c r="LU310" s="21"/>
      <c r="LV310" s="21"/>
      <c r="LW310" s="21"/>
      <c r="LX310" s="21"/>
      <c r="LY310" s="21"/>
      <c r="LZ310" s="21"/>
      <c r="MA310" s="21"/>
      <c r="MB310" s="21"/>
      <c r="MC310" s="21"/>
      <c r="MD310" s="21"/>
      <c r="ME310" s="21"/>
      <c r="MF310" s="21"/>
      <c r="MG310" s="21"/>
      <c r="MH310" s="21"/>
      <c r="MI310" s="21"/>
      <c r="MJ310" s="21"/>
      <c r="MK310" s="21"/>
      <c r="ML310" s="21"/>
      <c r="MM310" s="21"/>
      <c r="MN310" s="21"/>
      <c r="MO310" s="21"/>
      <c r="MP310" s="21"/>
      <c r="MQ310" s="21"/>
      <c r="MR310" s="21"/>
      <c r="MS310" s="21"/>
      <c r="MT310" s="21"/>
      <c r="MU310" s="21"/>
      <c r="MV310" s="21"/>
      <c r="MW310" s="21"/>
      <c r="MX310" s="21"/>
      <c r="MY310" s="21"/>
      <c r="MZ310" s="21"/>
      <c r="NA310" s="21"/>
      <c r="NB310" s="21"/>
      <c r="NC310" s="21"/>
      <c r="ND310" s="21"/>
      <c r="NE310" s="21"/>
      <c r="NF310" s="21"/>
      <c r="NG310" s="21"/>
      <c r="NH310" s="21"/>
      <c r="NI310" s="21"/>
      <c r="NJ310" s="21"/>
      <c r="NK310" s="21"/>
      <c r="NL310" s="21"/>
      <c r="NM310" s="21"/>
      <c r="NN310" s="21"/>
      <c r="NO310" s="21"/>
      <c r="NP310" s="21"/>
      <c r="NQ310" s="21"/>
      <c r="NR310" s="21"/>
      <c r="NS310" s="21"/>
      <c r="NT310" s="21"/>
      <c r="NU310" s="21"/>
      <c r="NV310" s="21"/>
      <c r="NW310" s="21"/>
      <c r="NX310" s="21"/>
      <c r="NY310" s="21"/>
      <c r="NZ310" s="21"/>
      <c r="OA310" s="21"/>
      <c r="OB310" s="21"/>
      <c r="OC310" s="21"/>
      <c r="OD310" s="21"/>
      <c r="OE310" s="21"/>
      <c r="OF310" s="21"/>
      <c r="OG310" s="21"/>
      <c r="OH310" s="21"/>
      <c r="OI310" s="21"/>
      <c r="OJ310" s="21"/>
      <c r="OK310" s="21"/>
      <c r="OL310" s="21"/>
      <c r="OM310" s="21"/>
      <c r="ON310" s="21"/>
      <c r="OO310" s="21"/>
      <c r="OP310" s="21"/>
      <c r="OQ310" s="21"/>
      <c r="OR310" s="21"/>
      <c r="OS310" s="21"/>
      <c r="OT310" s="21"/>
      <c r="OU310" s="21"/>
      <c r="OV310" s="21"/>
      <c r="OW310" s="21"/>
      <c r="OX310" s="21"/>
      <c r="OY310" s="21"/>
      <c r="OZ310" s="21"/>
      <c r="PA310" s="21"/>
      <c r="PB310" s="21"/>
      <c r="PC310" s="21"/>
      <c r="PD310" s="21"/>
      <c r="PE310" s="21"/>
      <c r="PF310" s="21"/>
      <c r="PG310" s="21"/>
      <c r="PH310" s="21"/>
      <c r="PI310" s="21"/>
      <c r="PJ310" s="21"/>
      <c r="PK310" s="21"/>
      <c r="PL310" s="21"/>
      <c r="PM310" s="21"/>
      <c r="PN310" s="21"/>
      <c r="PO310" s="21"/>
      <c r="PP310" s="21"/>
      <c r="PQ310" s="21"/>
      <c r="PR310" s="21"/>
      <c r="PS310" s="21"/>
      <c r="PT310" s="21"/>
      <c r="PU310" s="21"/>
      <c r="PV310" s="21"/>
      <c r="PW310" s="21"/>
      <c r="PX310" s="21"/>
      <c r="PY310" s="21"/>
      <c r="PZ310" s="21"/>
      <c r="QA310" s="21"/>
      <c r="QB310" s="21"/>
      <c r="QC310" s="21"/>
      <c r="QD310" s="21"/>
      <c r="QE310" s="21"/>
      <c r="QF310" s="21"/>
      <c r="QG310" s="21"/>
      <c r="QH310" s="21"/>
      <c r="QI310" s="21"/>
      <c r="QJ310" s="21"/>
      <c r="QK310" s="21"/>
      <c r="QL310" s="21"/>
      <c r="QM310" s="21"/>
      <c r="QN310" s="21"/>
      <c r="QO310" s="21"/>
      <c r="QP310" s="21"/>
      <c r="QQ310" s="21"/>
      <c r="QR310" s="21"/>
      <c r="QS310" s="21"/>
      <c r="QT310" s="21"/>
      <c r="QU310" s="21"/>
      <c r="QV310" s="21"/>
      <c r="QW310" s="21"/>
      <c r="QX310" s="21"/>
      <c r="QY310" s="21"/>
      <c r="QZ310" s="21"/>
      <c r="RA310" s="21"/>
      <c r="RB310" s="21"/>
      <c r="RC310" s="21"/>
      <c r="RD310" s="21"/>
      <c r="RE310" s="21"/>
      <c r="RF310" s="21"/>
      <c r="RG310" s="21"/>
      <c r="RH310" s="21"/>
      <c r="RI310" s="21"/>
      <c r="RJ310" s="21"/>
      <c r="RK310" s="21"/>
      <c r="RL310" s="21"/>
      <c r="RM310" s="21"/>
      <c r="RN310" s="21"/>
      <c r="RO310" s="21"/>
      <c r="RP310" s="21"/>
      <c r="RQ310" s="21"/>
      <c r="RR310" s="21"/>
      <c r="RS310" s="21"/>
      <c r="RT310" s="21"/>
      <c r="RU310" s="21"/>
      <c r="RV310" s="21"/>
      <c r="RW310" s="21"/>
      <c r="RX310" s="21"/>
      <c r="RY310" s="21"/>
      <c r="RZ310" s="21"/>
      <c r="SA310" s="21"/>
      <c r="SB310" s="21"/>
      <c r="SC310" s="21"/>
      <c r="SD310" s="21"/>
      <c r="SE310" s="21"/>
      <c r="SF310" s="21"/>
      <c r="SG310" s="21"/>
      <c r="SH310" s="21"/>
      <c r="SI310" s="21"/>
      <c r="SJ310" s="21"/>
      <c r="SK310" s="21"/>
      <c r="SL310" s="21"/>
      <c r="SM310" s="21"/>
      <c r="SN310" s="21"/>
    </row>
    <row r="311" spans="1:508" s="20" customFormat="1" ht="62.25" hidden="1" customHeight="1" x14ac:dyDescent="0.25">
      <c r="A311" s="54" t="s">
        <v>204</v>
      </c>
      <c r="B311" s="54" t="s">
        <v>129</v>
      </c>
      <c r="C311" s="54" t="s">
        <v>69</v>
      </c>
      <c r="D311" s="11" t="s">
        <v>130</v>
      </c>
      <c r="E311" s="203"/>
      <c r="F311" s="83"/>
      <c r="G311" s="83"/>
      <c r="H311" s="203"/>
      <c r="I311" s="203"/>
      <c r="J311" s="203"/>
      <c r="K311" s="196" t="e">
        <f t="shared" si="98"/>
        <v>#DIV/0!</v>
      </c>
      <c r="L311" s="203">
        <f t="shared" si="107"/>
        <v>0</v>
      </c>
      <c r="M311" s="83"/>
      <c r="N311" s="83"/>
      <c r="O311" s="83"/>
      <c r="P311" s="83"/>
      <c r="Q311" s="83"/>
      <c r="R311" s="216">
        <f t="shared" si="108"/>
        <v>0</v>
      </c>
      <c r="S311" s="216"/>
      <c r="T311" s="216"/>
      <c r="U311" s="216"/>
      <c r="V311" s="216"/>
      <c r="W311" s="216"/>
      <c r="X311" s="168" t="e">
        <f t="shared" si="101"/>
        <v>#DIV/0!</v>
      </c>
      <c r="Y311" s="216">
        <f t="shared" si="100"/>
        <v>0</v>
      </c>
      <c r="Z311" s="23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  <c r="ID311" s="21"/>
      <c r="IE311" s="21"/>
      <c r="IF311" s="21"/>
      <c r="IG311" s="21"/>
      <c r="IH311" s="21"/>
      <c r="II311" s="21"/>
      <c r="IJ311" s="21"/>
      <c r="IK311" s="21"/>
      <c r="IL311" s="21"/>
      <c r="IM311" s="21"/>
      <c r="IN311" s="21"/>
      <c r="IO311" s="21"/>
      <c r="IP311" s="21"/>
      <c r="IQ311" s="21"/>
      <c r="IR311" s="21"/>
      <c r="IS311" s="21"/>
      <c r="IT311" s="21"/>
      <c r="IU311" s="21"/>
      <c r="IV311" s="21"/>
      <c r="IW311" s="21"/>
      <c r="IX311" s="21"/>
      <c r="IY311" s="21"/>
      <c r="IZ311" s="21"/>
      <c r="JA311" s="21"/>
      <c r="JB311" s="21"/>
      <c r="JC311" s="21"/>
      <c r="JD311" s="21"/>
      <c r="JE311" s="21"/>
      <c r="JF311" s="21"/>
      <c r="JG311" s="21"/>
      <c r="JH311" s="21"/>
      <c r="JI311" s="21"/>
      <c r="JJ311" s="21"/>
      <c r="JK311" s="21"/>
      <c r="JL311" s="21"/>
      <c r="JM311" s="21"/>
      <c r="JN311" s="21"/>
      <c r="JO311" s="21"/>
      <c r="JP311" s="21"/>
      <c r="JQ311" s="21"/>
      <c r="JR311" s="21"/>
      <c r="JS311" s="21"/>
      <c r="JT311" s="21"/>
      <c r="JU311" s="21"/>
      <c r="JV311" s="21"/>
      <c r="JW311" s="21"/>
      <c r="JX311" s="21"/>
      <c r="JY311" s="21"/>
      <c r="JZ311" s="21"/>
      <c r="KA311" s="21"/>
      <c r="KB311" s="21"/>
      <c r="KC311" s="21"/>
      <c r="KD311" s="21"/>
      <c r="KE311" s="21"/>
      <c r="KF311" s="21"/>
      <c r="KG311" s="21"/>
      <c r="KH311" s="21"/>
      <c r="KI311" s="21"/>
      <c r="KJ311" s="21"/>
      <c r="KK311" s="21"/>
      <c r="KL311" s="21"/>
      <c r="KM311" s="21"/>
      <c r="KN311" s="21"/>
      <c r="KO311" s="21"/>
      <c r="KP311" s="21"/>
      <c r="KQ311" s="21"/>
      <c r="KR311" s="21"/>
      <c r="KS311" s="21"/>
      <c r="KT311" s="21"/>
      <c r="KU311" s="21"/>
      <c r="KV311" s="21"/>
      <c r="KW311" s="21"/>
      <c r="KX311" s="21"/>
      <c r="KY311" s="21"/>
      <c r="KZ311" s="21"/>
      <c r="LA311" s="21"/>
      <c r="LB311" s="21"/>
      <c r="LC311" s="21"/>
      <c r="LD311" s="21"/>
      <c r="LE311" s="21"/>
      <c r="LF311" s="21"/>
      <c r="LG311" s="21"/>
      <c r="LH311" s="21"/>
      <c r="LI311" s="21"/>
      <c r="LJ311" s="21"/>
      <c r="LK311" s="21"/>
      <c r="LL311" s="21"/>
      <c r="LM311" s="21"/>
      <c r="LN311" s="21"/>
      <c r="LO311" s="21"/>
      <c r="LP311" s="21"/>
      <c r="LQ311" s="21"/>
      <c r="LR311" s="21"/>
      <c r="LS311" s="21"/>
      <c r="LT311" s="21"/>
      <c r="LU311" s="21"/>
      <c r="LV311" s="21"/>
      <c r="LW311" s="21"/>
      <c r="LX311" s="21"/>
      <c r="LY311" s="21"/>
      <c r="LZ311" s="21"/>
      <c r="MA311" s="21"/>
      <c r="MB311" s="21"/>
      <c r="MC311" s="21"/>
      <c r="MD311" s="21"/>
      <c r="ME311" s="21"/>
      <c r="MF311" s="21"/>
      <c r="MG311" s="21"/>
      <c r="MH311" s="21"/>
      <c r="MI311" s="21"/>
      <c r="MJ311" s="21"/>
      <c r="MK311" s="21"/>
      <c r="ML311" s="21"/>
      <c r="MM311" s="21"/>
      <c r="MN311" s="21"/>
      <c r="MO311" s="21"/>
      <c r="MP311" s="21"/>
      <c r="MQ311" s="21"/>
      <c r="MR311" s="21"/>
      <c r="MS311" s="21"/>
      <c r="MT311" s="21"/>
      <c r="MU311" s="21"/>
      <c r="MV311" s="21"/>
      <c r="MW311" s="21"/>
      <c r="MX311" s="21"/>
      <c r="MY311" s="21"/>
      <c r="MZ311" s="21"/>
      <c r="NA311" s="21"/>
      <c r="NB311" s="21"/>
      <c r="NC311" s="21"/>
      <c r="ND311" s="21"/>
      <c r="NE311" s="21"/>
      <c r="NF311" s="21"/>
      <c r="NG311" s="21"/>
      <c r="NH311" s="21"/>
      <c r="NI311" s="21"/>
      <c r="NJ311" s="21"/>
      <c r="NK311" s="21"/>
      <c r="NL311" s="21"/>
      <c r="NM311" s="21"/>
      <c r="NN311" s="21"/>
      <c r="NO311" s="21"/>
      <c r="NP311" s="21"/>
      <c r="NQ311" s="21"/>
      <c r="NR311" s="21"/>
      <c r="NS311" s="21"/>
      <c r="NT311" s="21"/>
      <c r="NU311" s="21"/>
      <c r="NV311" s="21"/>
      <c r="NW311" s="21"/>
      <c r="NX311" s="21"/>
      <c r="NY311" s="21"/>
      <c r="NZ311" s="21"/>
      <c r="OA311" s="21"/>
      <c r="OB311" s="21"/>
      <c r="OC311" s="21"/>
      <c r="OD311" s="21"/>
      <c r="OE311" s="21"/>
      <c r="OF311" s="21"/>
      <c r="OG311" s="21"/>
      <c r="OH311" s="21"/>
      <c r="OI311" s="21"/>
      <c r="OJ311" s="21"/>
      <c r="OK311" s="21"/>
      <c r="OL311" s="21"/>
      <c r="OM311" s="21"/>
      <c r="ON311" s="21"/>
      <c r="OO311" s="21"/>
      <c r="OP311" s="21"/>
      <c r="OQ311" s="21"/>
      <c r="OR311" s="21"/>
      <c r="OS311" s="21"/>
      <c r="OT311" s="21"/>
      <c r="OU311" s="21"/>
      <c r="OV311" s="21"/>
      <c r="OW311" s="21"/>
      <c r="OX311" s="21"/>
      <c r="OY311" s="21"/>
      <c r="OZ311" s="21"/>
      <c r="PA311" s="21"/>
      <c r="PB311" s="21"/>
      <c r="PC311" s="21"/>
      <c r="PD311" s="21"/>
      <c r="PE311" s="21"/>
      <c r="PF311" s="21"/>
      <c r="PG311" s="21"/>
      <c r="PH311" s="21"/>
      <c r="PI311" s="21"/>
      <c r="PJ311" s="21"/>
      <c r="PK311" s="21"/>
      <c r="PL311" s="21"/>
      <c r="PM311" s="21"/>
      <c r="PN311" s="21"/>
      <c r="PO311" s="21"/>
      <c r="PP311" s="21"/>
      <c r="PQ311" s="21"/>
      <c r="PR311" s="21"/>
      <c r="PS311" s="21"/>
      <c r="PT311" s="21"/>
      <c r="PU311" s="21"/>
      <c r="PV311" s="21"/>
      <c r="PW311" s="21"/>
      <c r="PX311" s="21"/>
      <c r="PY311" s="21"/>
      <c r="PZ311" s="21"/>
      <c r="QA311" s="21"/>
      <c r="QB311" s="21"/>
      <c r="QC311" s="21"/>
      <c r="QD311" s="21"/>
      <c r="QE311" s="21"/>
      <c r="QF311" s="21"/>
      <c r="QG311" s="21"/>
      <c r="QH311" s="21"/>
      <c r="QI311" s="21"/>
      <c r="QJ311" s="21"/>
      <c r="QK311" s="21"/>
      <c r="QL311" s="21"/>
      <c r="QM311" s="21"/>
      <c r="QN311" s="21"/>
      <c r="QO311" s="21"/>
      <c r="QP311" s="21"/>
      <c r="QQ311" s="21"/>
      <c r="QR311" s="21"/>
      <c r="QS311" s="21"/>
      <c r="QT311" s="21"/>
      <c r="QU311" s="21"/>
      <c r="QV311" s="21"/>
      <c r="QW311" s="21"/>
      <c r="QX311" s="21"/>
      <c r="QY311" s="21"/>
      <c r="QZ311" s="21"/>
      <c r="RA311" s="21"/>
      <c r="RB311" s="21"/>
      <c r="RC311" s="21"/>
      <c r="RD311" s="21"/>
      <c r="RE311" s="21"/>
      <c r="RF311" s="21"/>
      <c r="RG311" s="21"/>
      <c r="RH311" s="21"/>
      <c r="RI311" s="21"/>
      <c r="RJ311" s="21"/>
      <c r="RK311" s="21"/>
      <c r="RL311" s="21"/>
      <c r="RM311" s="21"/>
      <c r="RN311" s="21"/>
      <c r="RO311" s="21"/>
      <c r="RP311" s="21"/>
      <c r="RQ311" s="21"/>
      <c r="RR311" s="21"/>
      <c r="RS311" s="21"/>
      <c r="RT311" s="21"/>
      <c r="RU311" s="21"/>
      <c r="RV311" s="21"/>
      <c r="RW311" s="21"/>
      <c r="RX311" s="21"/>
      <c r="RY311" s="21"/>
      <c r="RZ311" s="21"/>
      <c r="SA311" s="21"/>
      <c r="SB311" s="21"/>
      <c r="SC311" s="21"/>
      <c r="SD311" s="21"/>
      <c r="SE311" s="21"/>
      <c r="SF311" s="21"/>
      <c r="SG311" s="21"/>
      <c r="SH311" s="21"/>
      <c r="SI311" s="21"/>
      <c r="SJ311" s="21"/>
      <c r="SK311" s="21"/>
      <c r="SL311" s="21"/>
      <c r="SM311" s="21"/>
      <c r="SN311" s="21"/>
    </row>
    <row r="312" spans="1:508" s="20" customFormat="1" ht="65.25" customHeight="1" x14ac:dyDescent="0.25">
      <c r="A312" s="54" t="s">
        <v>205</v>
      </c>
      <c r="B312" s="54" t="s">
        <v>133</v>
      </c>
      <c r="C312" s="54" t="s">
        <v>67</v>
      </c>
      <c r="D312" s="11" t="s">
        <v>521</v>
      </c>
      <c r="E312" s="203"/>
      <c r="F312" s="83"/>
      <c r="G312" s="83"/>
      <c r="H312" s="203"/>
      <c r="I312" s="203"/>
      <c r="J312" s="203"/>
      <c r="K312" s="196"/>
      <c r="L312" s="203">
        <f t="shared" si="107"/>
        <v>104390</v>
      </c>
      <c r="M312" s="83"/>
      <c r="N312" s="83"/>
      <c r="O312" s="83"/>
      <c r="P312" s="83"/>
      <c r="Q312" s="83">
        <v>104390</v>
      </c>
      <c r="R312" s="216">
        <f t="shared" si="108"/>
        <v>0</v>
      </c>
      <c r="S312" s="216"/>
      <c r="T312" s="216"/>
      <c r="U312" s="216"/>
      <c r="V312" s="216"/>
      <c r="W312" s="216"/>
      <c r="X312" s="168">
        <f t="shared" si="101"/>
        <v>0</v>
      </c>
      <c r="Y312" s="216">
        <f t="shared" si="100"/>
        <v>0</v>
      </c>
      <c r="Z312" s="23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  <c r="IR312" s="21"/>
      <c r="IS312" s="21"/>
      <c r="IT312" s="21"/>
      <c r="IU312" s="21"/>
      <c r="IV312" s="21"/>
      <c r="IW312" s="21"/>
      <c r="IX312" s="21"/>
      <c r="IY312" s="21"/>
      <c r="IZ312" s="21"/>
      <c r="JA312" s="21"/>
      <c r="JB312" s="21"/>
      <c r="JC312" s="21"/>
      <c r="JD312" s="21"/>
      <c r="JE312" s="21"/>
      <c r="JF312" s="21"/>
      <c r="JG312" s="21"/>
      <c r="JH312" s="21"/>
      <c r="JI312" s="21"/>
      <c r="JJ312" s="21"/>
      <c r="JK312" s="21"/>
      <c r="JL312" s="21"/>
      <c r="JM312" s="21"/>
      <c r="JN312" s="21"/>
      <c r="JO312" s="21"/>
      <c r="JP312" s="21"/>
      <c r="JQ312" s="21"/>
      <c r="JR312" s="21"/>
      <c r="JS312" s="21"/>
      <c r="JT312" s="21"/>
      <c r="JU312" s="21"/>
      <c r="JV312" s="21"/>
      <c r="JW312" s="21"/>
      <c r="JX312" s="21"/>
      <c r="JY312" s="21"/>
      <c r="JZ312" s="21"/>
      <c r="KA312" s="21"/>
      <c r="KB312" s="21"/>
      <c r="KC312" s="21"/>
      <c r="KD312" s="21"/>
      <c r="KE312" s="21"/>
      <c r="KF312" s="21"/>
      <c r="KG312" s="21"/>
      <c r="KH312" s="21"/>
      <c r="KI312" s="21"/>
      <c r="KJ312" s="21"/>
      <c r="KK312" s="21"/>
      <c r="KL312" s="21"/>
      <c r="KM312" s="21"/>
      <c r="KN312" s="21"/>
      <c r="KO312" s="21"/>
      <c r="KP312" s="21"/>
      <c r="KQ312" s="21"/>
      <c r="KR312" s="21"/>
      <c r="KS312" s="21"/>
      <c r="KT312" s="21"/>
      <c r="KU312" s="21"/>
      <c r="KV312" s="21"/>
      <c r="KW312" s="21"/>
      <c r="KX312" s="21"/>
      <c r="KY312" s="21"/>
      <c r="KZ312" s="21"/>
      <c r="LA312" s="21"/>
      <c r="LB312" s="21"/>
      <c r="LC312" s="21"/>
      <c r="LD312" s="21"/>
      <c r="LE312" s="21"/>
      <c r="LF312" s="21"/>
      <c r="LG312" s="21"/>
      <c r="LH312" s="21"/>
      <c r="LI312" s="21"/>
      <c r="LJ312" s="21"/>
      <c r="LK312" s="21"/>
      <c r="LL312" s="21"/>
      <c r="LM312" s="21"/>
      <c r="LN312" s="21"/>
      <c r="LO312" s="21"/>
      <c r="LP312" s="21"/>
      <c r="LQ312" s="21"/>
      <c r="LR312" s="21"/>
      <c r="LS312" s="21"/>
      <c r="LT312" s="21"/>
      <c r="LU312" s="21"/>
      <c r="LV312" s="21"/>
      <c r="LW312" s="21"/>
      <c r="LX312" s="21"/>
      <c r="LY312" s="21"/>
      <c r="LZ312" s="21"/>
      <c r="MA312" s="21"/>
      <c r="MB312" s="21"/>
      <c r="MC312" s="21"/>
      <c r="MD312" s="21"/>
      <c r="ME312" s="21"/>
      <c r="MF312" s="21"/>
      <c r="MG312" s="21"/>
      <c r="MH312" s="21"/>
      <c r="MI312" s="21"/>
      <c r="MJ312" s="21"/>
      <c r="MK312" s="21"/>
      <c r="ML312" s="21"/>
      <c r="MM312" s="21"/>
      <c r="MN312" s="21"/>
      <c r="MO312" s="21"/>
      <c r="MP312" s="21"/>
      <c r="MQ312" s="21"/>
      <c r="MR312" s="21"/>
      <c r="MS312" s="21"/>
      <c r="MT312" s="21"/>
      <c r="MU312" s="21"/>
      <c r="MV312" s="21"/>
      <c r="MW312" s="21"/>
      <c r="MX312" s="21"/>
      <c r="MY312" s="21"/>
      <c r="MZ312" s="21"/>
      <c r="NA312" s="21"/>
      <c r="NB312" s="21"/>
      <c r="NC312" s="21"/>
      <c r="ND312" s="21"/>
      <c r="NE312" s="21"/>
      <c r="NF312" s="21"/>
      <c r="NG312" s="21"/>
      <c r="NH312" s="21"/>
      <c r="NI312" s="21"/>
      <c r="NJ312" s="21"/>
      <c r="NK312" s="21"/>
      <c r="NL312" s="21"/>
      <c r="NM312" s="21"/>
      <c r="NN312" s="21"/>
      <c r="NO312" s="21"/>
      <c r="NP312" s="21"/>
      <c r="NQ312" s="21"/>
      <c r="NR312" s="21"/>
      <c r="NS312" s="21"/>
      <c r="NT312" s="21"/>
      <c r="NU312" s="21"/>
      <c r="NV312" s="21"/>
      <c r="NW312" s="21"/>
      <c r="NX312" s="21"/>
      <c r="NY312" s="21"/>
      <c r="NZ312" s="21"/>
      <c r="OA312" s="21"/>
      <c r="OB312" s="21"/>
      <c r="OC312" s="21"/>
      <c r="OD312" s="21"/>
      <c r="OE312" s="21"/>
      <c r="OF312" s="21"/>
      <c r="OG312" s="21"/>
      <c r="OH312" s="21"/>
      <c r="OI312" s="21"/>
      <c r="OJ312" s="21"/>
      <c r="OK312" s="21"/>
      <c r="OL312" s="21"/>
      <c r="OM312" s="21"/>
      <c r="ON312" s="21"/>
      <c r="OO312" s="21"/>
      <c r="OP312" s="21"/>
      <c r="OQ312" s="21"/>
      <c r="OR312" s="21"/>
      <c r="OS312" s="21"/>
      <c r="OT312" s="21"/>
      <c r="OU312" s="21"/>
      <c r="OV312" s="21"/>
      <c r="OW312" s="21"/>
      <c r="OX312" s="21"/>
      <c r="OY312" s="21"/>
      <c r="OZ312" s="21"/>
      <c r="PA312" s="21"/>
      <c r="PB312" s="21"/>
      <c r="PC312" s="21"/>
      <c r="PD312" s="21"/>
      <c r="PE312" s="21"/>
      <c r="PF312" s="21"/>
      <c r="PG312" s="21"/>
      <c r="PH312" s="21"/>
      <c r="PI312" s="21"/>
      <c r="PJ312" s="21"/>
      <c r="PK312" s="21"/>
      <c r="PL312" s="21"/>
      <c r="PM312" s="21"/>
      <c r="PN312" s="21"/>
      <c r="PO312" s="21"/>
      <c r="PP312" s="21"/>
      <c r="PQ312" s="21"/>
      <c r="PR312" s="21"/>
      <c r="PS312" s="21"/>
      <c r="PT312" s="21"/>
      <c r="PU312" s="21"/>
      <c r="PV312" s="21"/>
      <c r="PW312" s="21"/>
      <c r="PX312" s="21"/>
      <c r="PY312" s="21"/>
      <c r="PZ312" s="21"/>
      <c r="QA312" s="21"/>
      <c r="QB312" s="21"/>
      <c r="QC312" s="21"/>
      <c r="QD312" s="21"/>
      <c r="QE312" s="21"/>
      <c r="QF312" s="21"/>
      <c r="QG312" s="21"/>
      <c r="QH312" s="21"/>
      <c r="QI312" s="21"/>
      <c r="QJ312" s="21"/>
      <c r="QK312" s="21"/>
      <c r="QL312" s="21"/>
      <c r="QM312" s="21"/>
      <c r="QN312" s="21"/>
      <c r="QO312" s="21"/>
      <c r="QP312" s="21"/>
      <c r="QQ312" s="21"/>
      <c r="QR312" s="21"/>
      <c r="QS312" s="21"/>
      <c r="QT312" s="21"/>
      <c r="QU312" s="21"/>
      <c r="QV312" s="21"/>
      <c r="QW312" s="21"/>
      <c r="QX312" s="21"/>
      <c r="QY312" s="21"/>
      <c r="QZ312" s="21"/>
      <c r="RA312" s="21"/>
      <c r="RB312" s="21"/>
      <c r="RC312" s="21"/>
      <c r="RD312" s="21"/>
      <c r="RE312" s="21"/>
      <c r="RF312" s="21"/>
      <c r="RG312" s="21"/>
      <c r="RH312" s="21"/>
      <c r="RI312" s="21"/>
      <c r="RJ312" s="21"/>
      <c r="RK312" s="21"/>
      <c r="RL312" s="21"/>
      <c r="RM312" s="21"/>
      <c r="RN312" s="21"/>
      <c r="RO312" s="21"/>
      <c r="RP312" s="21"/>
      <c r="RQ312" s="21"/>
      <c r="RR312" s="21"/>
      <c r="RS312" s="21"/>
      <c r="RT312" s="21"/>
      <c r="RU312" s="21"/>
      <c r="RV312" s="21"/>
      <c r="RW312" s="21"/>
      <c r="RX312" s="21"/>
      <c r="RY312" s="21"/>
      <c r="RZ312" s="21"/>
      <c r="SA312" s="21"/>
      <c r="SB312" s="21"/>
      <c r="SC312" s="21"/>
      <c r="SD312" s="21"/>
      <c r="SE312" s="21"/>
      <c r="SF312" s="21"/>
      <c r="SG312" s="21"/>
      <c r="SH312" s="21"/>
      <c r="SI312" s="21"/>
      <c r="SJ312" s="21"/>
      <c r="SK312" s="21"/>
      <c r="SL312" s="21"/>
      <c r="SM312" s="21"/>
      <c r="SN312" s="21"/>
    </row>
    <row r="313" spans="1:508" s="20" customFormat="1" ht="31.5" x14ac:dyDescent="0.25">
      <c r="A313" s="54" t="s">
        <v>274</v>
      </c>
      <c r="B313" s="54" t="s">
        <v>271</v>
      </c>
      <c r="C313" s="54" t="s">
        <v>110</v>
      </c>
      <c r="D313" s="11" t="s">
        <v>592</v>
      </c>
      <c r="E313" s="203"/>
      <c r="F313" s="83"/>
      <c r="G313" s="83"/>
      <c r="H313" s="203"/>
      <c r="I313" s="203"/>
      <c r="J313" s="203"/>
      <c r="K313" s="196"/>
      <c r="L313" s="203">
        <f t="shared" si="107"/>
        <v>4443714</v>
      </c>
      <c r="M313" s="83">
        <v>4443714</v>
      </c>
      <c r="N313" s="83"/>
      <c r="O313" s="83"/>
      <c r="P313" s="83"/>
      <c r="Q313" s="83">
        <v>4443714</v>
      </c>
      <c r="R313" s="216">
        <f t="shared" si="108"/>
        <v>0</v>
      </c>
      <c r="S313" s="216"/>
      <c r="T313" s="216"/>
      <c r="U313" s="216"/>
      <c r="V313" s="216"/>
      <c r="W313" s="216"/>
      <c r="X313" s="168">
        <f t="shared" si="101"/>
        <v>0</v>
      </c>
      <c r="Y313" s="216">
        <f t="shared" si="100"/>
        <v>0</v>
      </c>
      <c r="Z313" s="23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1"/>
      <c r="IT313" s="21"/>
      <c r="IU313" s="21"/>
      <c r="IV313" s="21"/>
      <c r="IW313" s="21"/>
      <c r="IX313" s="21"/>
      <c r="IY313" s="21"/>
      <c r="IZ313" s="21"/>
      <c r="JA313" s="21"/>
      <c r="JB313" s="21"/>
      <c r="JC313" s="21"/>
      <c r="JD313" s="21"/>
      <c r="JE313" s="21"/>
      <c r="JF313" s="21"/>
      <c r="JG313" s="21"/>
      <c r="JH313" s="21"/>
      <c r="JI313" s="21"/>
      <c r="JJ313" s="21"/>
      <c r="JK313" s="21"/>
      <c r="JL313" s="21"/>
      <c r="JM313" s="21"/>
      <c r="JN313" s="21"/>
      <c r="JO313" s="21"/>
      <c r="JP313" s="21"/>
      <c r="JQ313" s="21"/>
      <c r="JR313" s="21"/>
      <c r="JS313" s="21"/>
      <c r="JT313" s="21"/>
      <c r="JU313" s="21"/>
      <c r="JV313" s="21"/>
      <c r="JW313" s="21"/>
      <c r="JX313" s="21"/>
      <c r="JY313" s="21"/>
      <c r="JZ313" s="21"/>
      <c r="KA313" s="21"/>
      <c r="KB313" s="21"/>
      <c r="KC313" s="21"/>
      <c r="KD313" s="21"/>
      <c r="KE313" s="21"/>
      <c r="KF313" s="21"/>
      <c r="KG313" s="21"/>
      <c r="KH313" s="21"/>
      <c r="KI313" s="21"/>
      <c r="KJ313" s="21"/>
      <c r="KK313" s="21"/>
      <c r="KL313" s="21"/>
      <c r="KM313" s="21"/>
      <c r="KN313" s="21"/>
      <c r="KO313" s="21"/>
      <c r="KP313" s="21"/>
      <c r="KQ313" s="21"/>
      <c r="KR313" s="21"/>
      <c r="KS313" s="21"/>
      <c r="KT313" s="21"/>
      <c r="KU313" s="21"/>
      <c r="KV313" s="21"/>
      <c r="KW313" s="21"/>
      <c r="KX313" s="21"/>
      <c r="KY313" s="21"/>
      <c r="KZ313" s="21"/>
      <c r="LA313" s="21"/>
      <c r="LB313" s="21"/>
      <c r="LC313" s="21"/>
      <c r="LD313" s="21"/>
      <c r="LE313" s="21"/>
      <c r="LF313" s="21"/>
      <c r="LG313" s="21"/>
      <c r="LH313" s="21"/>
      <c r="LI313" s="21"/>
      <c r="LJ313" s="21"/>
      <c r="LK313" s="21"/>
      <c r="LL313" s="21"/>
      <c r="LM313" s="21"/>
      <c r="LN313" s="21"/>
      <c r="LO313" s="21"/>
      <c r="LP313" s="21"/>
      <c r="LQ313" s="21"/>
      <c r="LR313" s="21"/>
      <c r="LS313" s="21"/>
      <c r="LT313" s="21"/>
      <c r="LU313" s="21"/>
      <c r="LV313" s="21"/>
      <c r="LW313" s="21"/>
      <c r="LX313" s="21"/>
      <c r="LY313" s="21"/>
      <c r="LZ313" s="21"/>
      <c r="MA313" s="21"/>
      <c r="MB313" s="21"/>
      <c r="MC313" s="21"/>
      <c r="MD313" s="21"/>
      <c r="ME313" s="21"/>
      <c r="MF313" s="21"/>
      <c r="MG313" s="21"/>
      <c r="MH313" s="21"/>
      <c r="MI313" s="21"/>
      <c r="MJ313" s="21"/>
      <c r="MK313" s="21"/>
      <c r="ML313" s="21"/>
      <c r="MM313" s="21"/>
      <c r="MN313" s="21"/>
      <c r="MO313" s="21"/>
      <c r="MP313" s="21"/>
      <c r="MQ313" s="21"/>
      <c r="MR313" s="21"/>
      <c r="MS313" s="21"/>
      <c r="MT313" s="21"/>
      <c r="MU313" s="21"/>
      <c r="MV313" s="21"/>
      <c r="MW313" s="21"/>
      <c r="MX313" s="21"/>
      <c r="MY313" s="21"/>
      <c r="MZ313" s="21"/>
      <c r="NA313" s="21"/>
      <c r="NB313" s="21"/>
      <c r="NC313" s="21"/>
      <c r="ND313" s="21"/>
      <c r="NE313" s="21"/>
      <c r="NF313" s="21"/>
      <c r="NG313" s="21"/>
      <c r="NH313" s="21"/>
      <c r="NI313" s="21"/>
      <c r="NJ313" s="21"/>
      <c r="NK313" s="21"/>
      <c r="NL313" s="21"/>
      <c r="NM313" s="21"/>
      <c r="NN313" s="21"/>
      <c r="NO313" s="21"/>
      <c r="NP313" s="21"/>
      <c r="NQ313" s="21"/>
      <c r="NR313" s="21"/>
      <c r="NS313" s="21"/>
      <c r="NT313" s="21"/>
      <c r="NU313" s="21"/>
      <c r="NV313" s="21"/>
      <c r="NW313" s="21"/>
      <c r="NX313" s="21"/>
      <c r="NY313" s="21"/>
      <c r="NZ313" s="21"/>
      <c r="OA313" s="21"/>
      <c r="OB313" s="21"/>
      <c r="OC313" s="21"/>
      <c r="OD313" s="21"/>
      <c r="OE313" s="21"/>
      <c r="OF313" s="21"/>
      <c r="OG313" s="21"/>
      <c r="OH313" s="21"/>
      <c r="OI313" s="21"/>
      <c r="OJ313" s="21"/>
      <c r="OK313" s="21"/>
      <c r="OL313" s="21"/>
      <c r="OM313" s="21"/>
      <c r="ON313" s="21"/>
      <c r="OO313" s="21"/>
      <c r="OP313" s="21"/>
      <c r="OQ313" s="21"/>
      <c r="OR313" s="21"/>
      <c r="OS313" s="21"/>
      <c r="OT313" s="21"/>
      <c r="OU313" s="21"/>
      <c r="OV313" s="21"/>
      <c r="OW313" s="21"/>
      <c r="OX313" s="21"/>
      <c r="OY313" s="21"/>
      <c r="OZ313" s="21"/>
      <c r="PA313" s="21"/>
      <c r="PB313" s="21"/>
      <c r="PC313" s="21"/>
      <c r="PD313" s="21"/>
      <c r="PE313" s="21"/>
      <c r="PF313" s="21"/>
      <c r="PG313" s="21"/>
      <c r="PH313" s="21"/>
      <c r="PI313" s="21"/>
      <c r="PJ313" s="21"/>
      <c r="PK313" s="21"/>
      <c r="PL313" s="21"/>
      <c r="PM313" s="21"/>
      <c r="PN313" s="21"/>
      <c r="PO313" s="21"/>
      <c r="PP313" s="21"/>
      <c r="PQ313" s="21"/>
      <c r="PR313" s="21"/>
      <c r="PS313" s="21"/>
      <c r="PT313" s="21"/>
      <c r="PU313" s="21"/>
      <c r="PV313" s="21"/>
      <c r="PW313" s="21"/>
      <c r="PX313" s="21"/>
      <c r="PY313" s="21"/>
      <c r="PZ313" s="21"/>
      <c r="QA313" s="21"/>
      <c r="QB313" s="21"/>
      <c r="QC313" s="21"/>
      <c r="QD313" s="21"/>
      <c r="QE313" s="21"/>
      <c r="QF313" s="21"/>
      <c r="QG313" s="21"/>
      <c r="QH313" s="21"/>
      <c r="QI313" s="21"/>
      <c r="QJ313" s="21"/>
      <c r="QK313" s="21"/>
      <c r="QL313" s="21"/>
      <c r="QM313" s="21"/>
      <c r="QN313" s="21"/>
      <c r="QO313" s="21"/>
      <c r="QP313" s="21"/>
      <c r="QQ313" s="21"/>
      <c r="QR313" s="21"/>
      <c r="QS313" s="21"/>
      <c r="QT313" s="21"/>
      <c r="QU313" s="21"/>
      <c r="QV313" s="21"/>
      <c r="QW313" s="21"/>
      <c r="QX313" s="21"/>
      <c r="QY313" s="21"/>
      <c r="QZ313" s="21"/>
      <c r="RA313" s="21"/>
      <c r="RB313" s="21"/>
      <c r="RC313" s="21"/>
      <c r="RD313" s="21"/>
      <c r="RE313" s="21"/>
      <c r="RF313" s="21"/>
      <c r="RG313" s="21"/>
      <c r="RH313" s="21"/>
      <c r="RI313" s="21"/>
      <c r="RJ313" s="21"/>
      <c r="RK313" s="21"/>
      <c r="RL313" s="21"/>
      <c r="RM313" s="21"/>
      <c r="RN313" s="21"/>
      <c r="RO313" s="21"/>
      <c r="RP313" s="21"/>
      <c r="RQ313" s="21"/>
      <c r="RR313" s="21"/>
      <c r="RS313" s="21"/>
      <c r="RT313" s="21"/>
      <c r="RU313" s="21"/>
      <c r="RV313" s="21"/>
      <c r="RW313" s="21"/>
      <c r="RX313" s="21"/>
      <c r="RY313" s="21"/>
      <c r="RZ313" s="21"/>
      <c r="SA313" s="21"/>
      <c r="SB313" s="21"/>
      <c r="SC313" s="21"/>
      <c r="SD313" s="21"/>
      <c r="SE313" s="21"/>
      <c r="SF313" s="21"/>
      <c r="SG313" s="21"/>
      <c r="SH313" s="21"/>
      <c r="SI313" s="21"/>
      <c r="SJ313" s="21"/>
      <c r="SK313" s="21"/>
      <c r="SL313" s="21"/>
      <c r="SM313" s="21"/>
      <c r="SN313" s="21"/>
    </row>
    <row r="314" spans="1:508" s="20" customFormat="1" ht="18.75" x14ac:dyDescent="0.25">
      <c r="A314" s="54" t="s">
        <v>275</v>
      </c>
      <c r="B314" s="54" t="s">
        <v>276</v>
      </c>
      <c r="C314" s="54" t="s">
        <v>110</v>
      </c>
      <c r="D314" s="122" t="s">
        <v>536</v>
      </c>
      <c r="E314" s="203">
        <v>0</v>
      </c>
      <c r="F314" s="83"/>
      <c r="G314" s="83"/>
      <c r="H314" s="203"/>
      <c r="I314" s="203"/>
      <c r="J314" s="203"/>
      <c r="K314" s="196"/>
      <c r="L314" s="203">
        <f t="shared" si="107"/>
        <v>5154392</v>
      </c>
      <c r="M314" s="83">
        <v>5154392</v>
      </c>
      <c r="N314" s="83"/>
      <c r="O314" s="83"/>
      <c r="P314" s="83"/>
      <c r="Q314" s="83">
        <v>5154392</v>
      </c>
      <c r="R314" s="216">
        <f t="shared" si="108"/>
        <v>0</v>
      </c>
      <c r="S314" s="216"/>
      <c r="T314" s="216"/>
      <c r="U314" s="216"/>
      <c r="V314" s="216"/>
      <c r="W314" s="216"/>
      <c r="X314" s="168">
        <f t="shared" si="101"/>
        <v>0</v>
      </c>
      <c r="Y314" s="216">
        <f t="shared" si="100"/>
        <v>0</v>
      </c>
      <c r="Z314" s="23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21"/>
      <c r="IM314" s="21"/>
      <c r="IN314" s="21"/>
      <c r="IO314" s="21"/>
      <c r="IP314" s="21"/>
      <c r="IQ314" s="21"/>
      <c r="IR314" s="21"/>
      <c r="IS314" s="21"/>
      <c r="IT314" s="21"/>
      <c r="IU314" s="21"/>
      <c r="IV314" s="21"/>
      <c r="IW314" s="21"/>
      <c r="IX314" s="21"/>
      <c r="IY314" s="21"/>
      <c r="IZ314" s="21"/>
      <c r="JA314" s="21"/>
      <c r="JB314" s="21"/>
      <c r="JC314" s="21"/>
      <c r="JD314" s="21"/>
      <c r="JE314" s="21"/>
      <c r="JF314" s="21"/>
      <c r="JG314" s="21"/>
      <c r="JH314" s="21"/>
      <c r="JI314" s="21"/>
      <c r="JJ314" s="21"/>
      <c r="JK314" s="21"/>
      <c r="JL314" s="21"/>
      <c r="JM314" s="21"/>
      <c r="JN314" s="21"/>
      <c r="JO314" s="21"/>
      <c r="JP314" s="21"/>
      <c r="JQ314" s="21"/>
      <c r="JR314" s="21"/>
      <c r="JS314" s="21"/>
      <c r="JT314" s="21"/>
      <c r="JU314" s="21"/>
      <c r="JV314" s="21"/>
      <c r="JW314" s="21"/>
      <c r="JX314" s="21"/>
      <c r="JY314" s="21"/>
      <c r="JZ314" s="21"/>
      <c r="KA314" s="21"/>
      <c r="KB314" s="21"/>
      <c r="KC314" s="21"/>
      <c r="KD314" s="21"/>
      <c r="KE314" s="21"/>
      <c r="KF314" s="21"/>
      <c r="KG314" s="21"/>
      <c r="KH314" s="21"/>
      <c r="KI314" s="21"/>
      <c r="KJ314" s="21"/>
      <c r="KK314" s="21"/>
      <c r="KL314" s="21"/>
      <c r="KM314" s="21"/>
      <c r="KN314" s="21"/>
      <c r="KO314" s="21"/>
      <c r="KP314" s="21"/>
      <c r="KQ314" s="21"/>
      <c r="KR314" s="21"/>
      <c r="KS314" s="21"/>
      <c r="KT314" s="21"/>
      <c r="KU314" s="21"/>
      <c r="KV314" s="21"/>
      <c r="KW314" s="21"/>
      <c r="KX314" s="21"/>
      <c r="KY314" s="21"/>
      <c r="KZ314" s="21"/>
      <c r="LA314" s="21"/>
      <c r="LB314" s="21"/>
      <c r="LC314" s="21"/>
      <c r="LD314" s="21"/>
      <c r="LE314" s="21"/>
      <c r="LF314" s="21"/>
      <c r="LG314" s="21"/>
      <c r="LH314" s="21"/>
      <c r="LI314" s="21"/>
      <c r="LJ314" s="21"/>
      <c r="LK314" s="21"/>
      <c r="LL314" s="21"/>
      <c r="LM314" s="21"/>
      <c r="LN314" s="21"/>
      <c r="LO314" s="21"/>
      <c r="LP314" s="21"/>
      <c r="LQ314" s="21"/>
      <c r="LR314" s="21"/>
      <c r="LS314" s="21"/>
      <c r="LT314" s="21"/>
      <c r="LU314" s="21"/>
      <c r="LV314" s="21"/>
      <c r="LW314" s="21"/>
      <c r="LX314" s="21"/>
      <c r="LY314" s="21"/>
      <c r="LZ314" s="21"/>
      <c r="MA314" s="21"/>
      <c r="MB314" s="21"/>
      <c r="MC314" s="21"/>
      <c r="MD314" s="21"/>
      <c r="ME314" s="21"/>
      <c r="MF314" s="21"/>
      <c r="MG314" s="21"/>
      <c r="MH314" s="21"/>
      <c r="MI314" s="21"/>
      <c r="MJ314" s="21"/>
      <c r="MK314" s="21"/>
      <c r="ML314" s="21"/>
      <c r="MM314" s="21"/>
      <c r="MN314" s="21"/>
      <c r="MO314" s="21"/>
      <c r="MP314" s="21"/>
      <c r="MQ314" s="21"/>
      <c r="MR314" s="21"/>
      <c r="MS314" s="21"/>
      <c r="MT314" s="21"/>
      <c r="MU314" s="21"/>
      <c r="MV314" s="21"/>
      <c r="MW314" s="21"/>
      <c r="MX314" s="21"/>
      <c r="MY314" s="21"/>
      <c r="MZ314" s="21"/>
      <c r="NA314" s="21"/>
      <c r="NB314" s="21"/>
      <c r="NC314" s="21"/>
      <c r="ND314" s="21"/>
      <c r="NE314" s="21"/>
      <c r="NF314" s="21"/>
      <c r="NG314" s="21"/>
      <c r="NH314" s="21"/>
      <c r="NI314" s="21"/>
      <c r="NJ314" s="21"/>
      <c r="NK314" s="21"/>
      <c r="NL314" s="21"/>
      <c r="NM314" s="21"/>
      <c r="NN314" s="21"/>
      <c r="NO314" s="21"/>
      <c r="NP314" s="21"/>
      <c r="NQ314" s="21"/>
      <c r="NR314" s="21"/>
      <c r="NS314" s="21"/>
      <c r="NT314" s="21"/>
      <c r="NU314" s="21"/>
      <c r="NV314" s="21"/>
      <c r="NW314" s="21"/>
      <c r="NX314" s="21"/>
      <c r="NY314" s="21"/>
      <c r="NZ314" s="21"/>
      <c r="OA314" s="21"/>
      <c r="OB314" s="21"/>
      <c r="OC314" s="21"/>
      <c r="OD314" s="21"/>
      <c r="OE314" s="21"/>
      <c r="OF314" s="21"/>
      <c r="OG314" s="21"/>
      <c r="OH314" s="21"/>
      <c r="OI314" s="21"/>
      <c r="OJ314" s="21"/>
      <c r="OK314" s="21"/>
      <c r="OL314" s="21"/>
      <c r="OM314" s="21"/>
      <c r="ON314" s="21"/>
      <c r="OO314" s="21"/>
      <c r="OP314" s="21"/>
      <c r="OQ314" s="21"/>
      <c r="OR314" s="21"/>
      <c r="OS314" s="21"/>
      <c r="OT314" s="21"/>
      <c r="OU314" s="21"/>
      <c r="OV314" s="21"/>
      <c r="OW314" s="21"/>
      <c r="OX314" s="21"/>
      <c r="OY314" s="21"/>
      <c r="OZ314" s="21"/>
      <c r="PA314" s="21"/>
      <c r="PB314" s="21"/>
      <c r="PC314" s="21"/>
      <c r="PD314" s="21"/>
      <c r="PE314" s="21"/>
      <c r="PF314" s="21"/>
      <c r="PG314" s="21"/>
      <c r="PH314" s="21"/>
      <c r="PI314" s="21"/>
      <c r="PJ314" s="21"/>
      <c r="PK314" s="21"/>
      <c r="PL314" s="21"/>
      <c r="PM314" s="21"/>
      <c r="PN314" s="21"/>
      <c r="PO314" s="21"/>
      <c r="PP314" s="21"/>
      <c r="PQ314" s="21"/>
      <c r="PR314" s="21"/>
      <c r="PS314" s="21"/>
      <c r="PT314" s="21"/>
      <c r="PU314" s="21"/>
      <c r="PV314" s="21"/>
      <c r="PW314" s="21"/>
      <c r="PX314" s="21"/>
      <c r="PY314" s="21"/>
      <c r="PZ314" s="21"/>
      <c r="QA314" s="21"/>
      <c r="QB314" s="21"/>
      <c r="QC314" s="21"/>
      <c r="QD314" s="21"/>
      <c r="QE314" s="21"/>
      <c r="QF314" s="21"/>
      <c r="QG314" s="21"/>
      <c r="QH314" s="21"/>
      <c r="QI314" s="21"/>
      <c r="QJ314" s="21"/>
      <c r="QK314" s="21"/>
      <c r="QL314" s="21"/>
      <c r="QM314" s="21"/>
      <c r="QN314" s="21"/>
      <c r="QO314" s="21"/>
      <c r="QP314" s="21"/>
      <c r="QQ314" s="21"/>
      <c r="QR314" s="21"/>
      <c r="QS314" s="21"/>
      <c r="QT314" s="21"/>
      <c r="QU314" s="21"/>
      <c r="QV314" s="21"/>
      <c r="QW314" s="21"/>
      <c r="QX314" s="21"/>
      <c r="QY314" s="21"/>
      <c r="QZ314" s="21"/>
      <c r="RA314" s="21"/>
      <c r="RB314" s="21"/>
      <c r="RC314" s="21"/>
      <c r="RD314" s="21"/>
      <c r="RE314" s="21"/>
      <c r="RF314" s="21"/>
      <c r="RG314" s="21"/>
      <c r="RH314" s="21"/>
      <c r="RI314" s="21"/>
      <c r="RJ314" s="21"/>
      <c r="RK314" s="21"/>
      <c r="RL314" s="21"/>
      <c r="RM314" s="21"/>
      <c r="RN314" s="21"/>
      <c r="RO314" s="21"/>
      <c r="RP314" s="21"/>
      <c r="RQ314" s="21"/>
      <c r="RR314" s="21"/>
      <c r="RS314" s="21"/>
      <c r="RT314" s="21"/>
      <c r="RU314" s="21"/>
      <c r="RV314" s="21"/>
      <c r="RW314" s="21"/>
      <c r="RX314" s="21"/>
      <c r="RY314" s="21"/>
      <c r="RZ314" s="21"/>
      <c r="SA314" s="21"/>
      <c r="SB314" s="21"/>
      <c r="SC314" s="21"/>
      <c r="SD314" s="21"/>
      <c r="SE314" s="21"/>
      <c r="SF314" s="21"/>
      <c r="SG314" s="21"/>
      <c r="SH314" s="21"/>
      <c r="SI314" s="21"/>
      <c r="SJ314" s="21"/>
      <c r="SK314" s="21"/>
      <c r="SL314" s="21"/>
      <c r="SM314" s="21"/>
      <c r="SN314" s="21"/>
    </row>
    <row r="315" spans="1:508" s="20" customFormat="1" ht="18.75" x14ac:dyDescent="0.25">
      <c r="A315" s="54" t="s">
        <v>277</v>
      </c>
      <c r="B315" s="54" t="s">
        <v>278</v>
      </c>
      <c r="C315" s="54" t="s">
        <v>110</v>
      </c>
      <c r="D315" s="122" t="s">
        <v>537</v>
      </c>
      <c r="E315" s="203">
        <v>0</v>
      </c>
      <c r="F315" s="83"/>
      <c r="G315" s="83"/>
      <c r="H315" s="203"/>
      <c r="I315" s="203"/>
      <c r="J315" s="203"/>
      <c r="K315" s="196"/>
      <c r="L315" s="203">
        <f t="shared" si="107"/>
        <v>6971975</v>
      </c>
      <c r="M315" s="83">
        <v>6971975</v>
      </c>
      <c r="N315" s="83"/>
      <c r="O315" s="83"/>
      <c r="P315" s="83"/>
      <c r="Q315" s="83">
        <v>6971975</v>
      </c>
      <c r="R315" s="216">
        <f t="shared" si="108"/>
        <v>0</v>
      </c>
      <c r="S315" s="216"/>
      <c r="T315" s="216"/>
      <c r="U315" s="216"/>
      <c r="V315" s="216"/>
      <c r="W315" s="216"/>
      <c r="X315" s="168">
        <f t="shared" si="101"/>
        <v>0</v>
      </c>
      <c r="Y315" s="216">
        <f t="shared" si="100"/>
        <v>0</v>
      </c>
      <c r="Z315" s="23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  <c r="IB315" s="21"/>
      <c r="IC315" s="21"/>
      <c r="ID315" s="21"/>
      <c r="IE315" s="21"/>
      <c r="IF315" s="21"/>
      <c r="IG315" s="21"/>
      <c r="IH315" s="21"/>
      <c r="II315" s="21"/>
      <c r="IJ315" s="21"/>
      <c r="IK315" s="21"/>
      <c r="IL315" s="21"/>
      <c r="IM315" s="21"/>
      <c r="IN315" s="21"/>
      <c r="IO315" s="21"/>
      <c r="IP315" s="21"/>
      <c r="IQ315" s="21"/>
      <c r="IR315" s="21"/>
      <c r="IS315" s="21"/>
      <c r="IT315" s="21"/>
      <c r="IU315" s="21"/>
      <c r="IV315" s="21"/>
      <c r="IW315" s="21"/>
      <c r="IX315" s="21"/>
      <c r="IY315" s="21"/>
      <c r="IZ315" s="21"/>
      <c r="JA315" s="21"/>
      <c r="JB315" s="21"/>
      <c r="JC315" s="21"/>
      <c r="JD315" s="21"/>
      <c r="JE315" s="21"/>
      <c r="JF315" s="21"/>
      <c r="JG315" s="21"/>
      <c r="JH315" s="21"/>
      <c r="JI315" s="21"/>
      <c r="JJ315" s="21"/>
      <c r="JK315" s="21"/>
      <c r="JL315" s="21"/>
      <c r="JM315" s="21"/>
      <c r="JN315" s="21"/>
      <c r="JO315" s="21"/>
      <c r="JP315" s="21"/>
      <c r="JQ315" s="21"/>
      <c r="JR315" s="21"/>
      <c r="JS315" s="21"/>
      <c r="JT315" s="21"/>
      <c r="JU315" s="21"/>
      <c r="JV315" s="21"/>
      <c r="JW315" s="21"/>
      <c r="JX315" s="21"/>
      <c r="JY315" s="21"/>
      <c r="JZ315" s="21"/>
      <c r="KA315" s="21"/>
      <c r="KB315" s="21"/>
      <c r="KC315" s="21"/>
      <c r="KD315" s="21"/>
      <c r="KE315" s="21"/>
      <c r="KF315" s="21"/>
      <c r="KG315" s="21"/>
      <c r="KH315" s="21"/>
      <c r="KI315" s="21"/>
      <c r="KJ315" s="21"/>
      <c r="KK315" s="21"/>
      <c r="KL315" s="21"/>
      <c r="KM315" s="21"/>
      <c r="KN315" s="21"/>
      <c r="KO315" s="21"/>
      <c r="KP315" s="21"/>
      <c r="KQ315" s="21"/>
      <c r="KR315" s="21"/>
      <c r="KS315" s="21"/>
      <c r="KT315" s="21"/>
      <c r="KU315" s="21"/>
      <c r="KV315" s="21"/>
      <c r="KW315" s="21"/>
      <c r="KX315" s="21"/>
      <c r="KY315" s="21"/>
      <c r="KZ315" s="21"/>
      <c r="LA315" s="21"/>
      <c r="LB315" s="21"/>
      <c r="LC315" s="21"/>
      <c r="LD315" s="21"/>
      <c r="LE315" s="21"/>
      <c r="LF315" s="21"/>
      <c r="LG315" s="21"/>
      <c r="LH315" s="21"/>
      <c r="LI315" s="21"/>
      <c r="LJ315" s="21"/>
      <c r="LK315" s="21"/>
      <c r="LL315" s="21"/>
      <c r="LM315" s="21"/>
      <c r="LN315" s="21"/>
      <c r="LO315" s="21"/>
      <c r="LP315" s="21"/>
      <c r="LQ315" s="21"/>
      <c r="LR315" s="21"/>
      <c r="LS315" s="21"/>
      <c r="LT315" s="21"/>
      <c r="LU315" s="21"/>
      <c r="LV315" s="21"/>
      <c r="LW315" s="21"/>
      <c r="LX315" s="21"/>
      <c r="LY315" s="21"/>
      <c r="LZ315" s="21"/>
      <c r="MA315" s="21"/>
      <c r="MB315" s="21"/>
      <c r="MC315" s="21"/>
      <c r="MD315" s="21"/>
      <c r="ME315" s="21"/>
      <c r="MF315" s="21"/>
      <c r="MG315" s="21"/>
      <c r="MH315" s="21"/>
      <c r="MI315" s="21"/>
      <c r="MJ315" s="21"/>
      <c r="MK315" s="21"/>
      <c r="ML315" s="21"/>
      <c r="MM315" s="21"/>
      <c r="MN315" s="21"/>
      <c r="MO315" s="21"/>
      <c r="MP315" s="21"/>
      <c r="MQ315" s="21"/>
      <c r="MR315" s="21"/>
      <c r="MS315" s="21"/>
      <c r="MT315" s="21"/>
      <c r="MU315" s="21"/>
      <c r="MV315" s="21"/>
      <c r="MW315" s="21"/>
      <c r="MX315" s="21"/>
      <c r="MY315" s="21"/>
      <c r="MZ315" s="21"/>
      <c r="NA315" s="21"/>
      <c r="NB315" s="21"/>
      <c r="NC315" s="21"/>
      <c r="ND315" s="21"/>
      <c r="NE315" s="21"/>
      <c r="NF315" s="21"/>
      <c r="NG315" s="21"/>
      <c r="NH315" s="21"/>
      <c r="NI315" s="21"/>
      <c r="NJ315" s="21"/>
      <c r="NK315" s="21"/>
      <c r="NL315" s="21"/>
      <c r="NM315" s="21"/>
      <c r="NN315" s="21"/>
      <c r="NO315" s="21"/>
      <c r="NP315" s="21"/>
      <c r="NQ315" s="21"/>
      <c r="NR315" s="21"/>
      <c r="NS315" s="21"/>
      <c r="NT315" s="21"/>
      <c r="NU315" s="21"/>
      <c r="NV315" s="21"/>
      <c r="NW315" s="21"/>
      <c r="NX315" s="21"/>
      <c r="NY315" s="21"/>
      <c r="NZ315" s="21"/>
      <c r="OA315" s="21"/>
      <c r="OB315" s="21"/>
      <c r="OC315" s="21"/>
      <c r="OD315" s="21"/>
      <c r="OE315" s="21"/>
      <c r="OF315" s="21"/>
      <c r="OG315" s="21"/>
      <c r="OH315" s="21"/>
      <c r="OI315" s="21"/>
      <c r="OJ315" s="21"/>
      <c r="OK315" s="21"/>
      <c r="OL315" s="21"/>
      <c r="OM315" s="21"/>
      <c r="ON315" s="21"/>
      <c r="OO315" s="21"/>
      <c r="OP315" s="21"/>
      <c r="OQ315" s="21"/>
      <c r="OR315" s="21"/>
      <c r="OS315" s="21"/>
      <c r="OT315" s="21"/>
      <c r="OU315" s="21"/>
      <c r="OV315" s="21"/>
      <c r="OW315" s="21"/>
      <c r="OX315" s="21"/>
      <c r="OY315" s="21"/>
      <c r="OZ315" s="21"/>
      <c r="PA315" s="21"/>
      <c r="PB315" s="21"/>
      <c r="PC315" s="21"/>
      <c r="PD315" s="21"/>
      <c r="PE315" s="21"/>
      <c r="PF315" s="21"/>
      <c r="PG315" s="21"/>
      <c r="PH315" s="21"/>
      <c r="PI315" s="21"/>
      <c r="PJ315" s="21"/>
      <c r="PK315" s="21"/>
      <c r="PL315" s="21"/>
      <c r="PM315" s="21"/>
      <c r="PN315" s="21"/>
      <c r="PO315" s="21"/>
      <c r="PP315" s="21"/>
      <c r="PQ315" s="21"/>
      <c r="PR315" s="21"/>
      <c r="PS315" s="21"/>
      <c r="PT315" s="21"/>
      <c r="PU315" s="21"/>
      <c r="PV315" s="21"/>
      <c r="PW315" s="21"/>
      <c r="PX315" s="21"/>
      <c r="PY315" s="21"/>
      <c r="PZ315" s="21"/>
      <c r="QA315" s="21"/>
      <c r="QB315" s="21"/>
      <c r="QC315" s="21"/>
      <c r="QD315" s="21"/>
      <c r="QE315" s="21"/>
      <c r="QF315" s="21"/>
      <c r="QG315" s="21"/>
      <c r="QH315" s="21"/>
      <c r="QI315" s="21"/>
      <c r="QJ315" s="21"/>
      <c r="QK315" s="21"/>
      <c r="QL315" s="21"/>
      <c r="QM315" s="21"/>
      <c r="QN315" s="21"/>
      <c r="QO315" s="21"/>
      <c r="QP315" s="21"/>
      <c r="QQ315" s="21"/>
      <c r="QR315" s="21"/>
      <c r="QS315" s="21"/>
      <c r="QT315" s="21"/>
      <c r="QU315" s="21"/>
      <c r="QV315" s="21"/>
      <c r="QW315" s="21"/>
      <c r="QX315" s="21"/>
      <c r="QY315" s="21"/>
      <c r="QZ315" s="21"/>
      <c r="RA315" s="21"/>
      <c r="RB315" s="21"/>
      <c r="RC315" s="21"/>
      <c r="RD315" s="21"/>
      <c r="RE315" s="21"/>
      <c r="RF315" s="21"/>
      <c r="RG315" s="21"/>
      <c r="RH315" s="21"/>
      <c r="RI315" s="21"/>
      <c r="RJ315" s="21"/>
      <c r="RK315" s="21"/>
      <c r="RL315" s="21"/>
      <c r="RM315" s="21"/>
      <c r="RN315" s="21"/>
      <c r="RO315" s="21"/>
      <c r="RP315" s="21"/>
      <c r="RQ315" s="21"/>
      <c r="RR315" s="21"/>
      <c r="RS315" s="21"/>
      <c r="RT315" s="21"/>
      <c r="RU315" s="21"/>
      <c r="RV315" s="21"/>
      <c r="RW315" s="21"/>
      <c r="RX315" s="21"/>
      <c r="RY315" s="21"/>
      <c r="RZ315" s="21"/>
      <c r="SA315" s="21"/>
      <c r="SB315" s="21"/>
      <c r="SC315" s="21"/>
      <c r="SD315" s="21"/>
      <c r="SE315" s="21"/>
      <c r="SF315" s="21"/>
      <c r="SG315" s="21"/>
      <c r="SH315" s="21"/>
      <c r="SI315" s="21"/>
      <c r="SJ315" s="21"/>
      <c r="SK315" s="21"/>
      <c r="SL315" s="21"/>
      <c r="SM315" s="21"/>
      <c r="SN315" s="21"/>
    </row>
    <row r="316" spans="1:508" s="20" customFormat="1" ht="18.75" hidden="1" customHeight="1" x14ac:dyDescent="0.25">
      <c r="A316" s="54" t="s">
        <v>549</v>
      </c>
      <c r="B316" s="54">
        <v>7324</v>
      </c>
      <c r="C316" s="54">
        <v>443</v>
      </c>
      <c r="D316" s="122" t="s">
        <v>539</v>
      </c>
      <c r="E316" s="203">
        <v>0</v>
      </c>
      <c r="F316" s="83"/>
      <c r="G316" s="83"/>
      <c r="H316" s="203"/>
      <c r="I316" s="203"/>
      <c r="J316" s="203"/>
      <c r="K316" s="196" t="e">
        <f t="shared" si="98"/>
        <v>#DIV/0!</v>
      </c>
      <c r="L316" s="203">
        <f t="shared" si="107"/>
        <v>0</v>
      </c>
      <c r="M316" s="83"/>
      <c r="N316" s="83"/>
      <c r="O316" s="83"/>
      <c r="P316" s="83"/>
      <c r="Q316" s="83"/>
      <c r="R316" s="216">
        <f t="shared" si="108"/>
        <v>0</v>
      </c>
      <c r="S316" s="216"/>
      <c r="T316" s="216"/>
      <c r="U316" s="216"/>
      <c r="V316" s="216"/>
      <c r="W316" s="216"/>
      <c r="X316" s="168" t="e">
        <f t="shared" si="101"/>
        <v>#DIV/0!</v>
      </c>
      <c r="Y316" s="216">
        <f t="shared" si="100"/>
        <v>0</v>
      </c>
      <c r="Z316" s="23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  <c r="IR316" s="21"/>
      <c r="IS316" s="21"/>
      <c r="IT316" s="21"/>
      <c r="IU316" s="21"/>
      <c r="IV316" s="21"/>
      <c r="IW316" s="21"/>
      <c r="IX316" s="21"/>
      <c r="IY316" s="21"/>
      <c r="IZ316" s="21"/>
      <c r="JA316" s="21"/>
      <c r="JB316" s="21"/>
      <c r="JC316" s="21"/>
      <c r="JD316" s="21"/>
      <c r="JE316" s="21"/>
      <c r="JF316" s="21"/>
      <c r="JG316" s="21"/>
      <c r="JH316" s="21"/>
      <c r="JI316" s="21"/>
      <c r="JJ316" s="21"/>
      <c r="JK316" s="21"/>
      <c r="JL316" s="21"/>
      <c r="JM316" s="21"/>
      <c r="JN316" s="21"/>
      <c r="JO316" s="21"/>
      <c r="JP316" s="21"/>
      <c r="JQ316" s="21"/>
      <c r="JR316" s="21"/>
      <c r="JS316" s="21"/>
      <c r="JT316" s="21"/>
      <c r="JU316" s="21"/>
      <c r="JV316" s="21"/>
      <c r="JW316" s="21"/>
      <c r="JX316" s="21"/>
      <c r="JY316" s="21"/>
      <c r="JZ316" s="21"/>
      <c r="KA316" s="21"/>
      <c r="KB316" s="21"/>
      <c r="KC316" s="21"/>
      <c r="KD316" s="21"/>
      <c r="KE316" s="21"/>
      <c r="KF316" s="21"/>
      <c r="KG316" s="21"/>
      <c r="KH316" s="21"/>
      <c r="KI316" s="21"/>
      <c r="KJ316" s="21"/>
      <c r="KK316" s="21"/>
      <c r="KL316" s="21"/>
      <c r="KM316" s="21"/>
      <c r="KN316" s="21"/>
      <c r="KO316" s="21"/>
      <c r="KP316" s="21"/>
      <c r="KQ316" s="21"/>
      <c r="KR316" s="21"/>
      <c r="KS316" s="21"/>
      <c r="KT316" s="21"/>
      <c r="KU316" s="21"/>
      <c r="KV316" s="21"/>
      <c r="KW316" s="21"/>
      <c r="KX316" s="21"/>
      <c r="KY316" s="21"/>
      <c r="KZ316" s="21"/>
      <c r="LA316" s="21"/>
      <c r="LB316" s="21"/>
      <c r="LC316" s="21"/>
      <c r="LD316" s="21"/>
      <c r="LE316" s="21"/>
      <c r="LF316" s="21"/>
      <c r="LG316" s="21"/>
      <c r="LH316" s="21"/>
      <c r="LI316" s="21"/>
      <c r="LJ316" s="21"/>
      <c r="LK316" s="21"/>
      <c r="LL316" s="21"/>
      <c r="LM316" s="21"/>
      <c r="LN316" s="21"/>
      <c r="LO316" s="21"/>
      <c r="LP316" s="21"/>
      <c r="LQ316" s="21"/>
      <c r="LR316" s="21"/>
      <c r="LS316" s="21"/>
      <c r="LT316" s="21"/>
      <c r="LU316" s="21"/>
      <c r="LV316" s="21"/>
      <c r="LW316" s="21"/>
      <c r="LX316" s="21"/>
      <c r="LY316" s="21"/>
      <c r="LZ316" s="21"/>
      <c r="MA316" s="21"/>
      <c r="MB316" s="21"/>
      <c r="MC316" s="21"/>
      <c r="MD316" s="21"/>
      <c r="ME316" s="21"/>
      <c r="MF316" s="21"/>
      <c r="MG316" s="21"/>
      <c r="MH316" s="21"/>
      <c r="MI316" s="21"/>
      <c r="MJ316" s="21"/>
      <c r="MK316" s="21"/>
      <c r="ML316" s="21"/>
      <c r="MM316" s="21"/>
      <c r="MN316" s="21"/>
      <c r="MO316" s="21"/>
      <c r="MP316" s="21"/>
      <c r="MQ316" s="21"/>
      <c r="MR316" s="21"/>
      <c r="MS316" s="21"/>
      <c r="MT316" s="21"/>
      <c r="MU316" s="21"/>
      <c r="MV316" s="21"/>
      <c r="MW316" s="21"/>
      <c r="MX316" s="21"/>
      <c r="MY316" s="21"/>
      <c r="MZ316" s="21"/>
      <c r="NA316" s="21"/>
      <c r="NB316" s="21"/>
      <c r="NC316" s="21"/>
      <c r="ND316" s="21"/>
      <c r="NE316" s="21"/>
      <c r="NF316" s="21"/>
      <c r="NG316" s="21"/>
      <c r="NH316" s="21"/>
      <c r="NI316" s="21"/>
      <c r="NJ316" s="21"/>
      <c r="NK316" s="21"/>
      <c r="NL316" s="21"/>
      <c r="NM316" s="21"/>
      <c r="NN316" s="21"/>
      <c r="NO316" s="21"/>
      <c r="NP316" s="21"/>
      <c r="NQ316" s="21"/>
      <c r="NR316" s="21"/>
      <c r="NS316" s="21"/>
      <c r="NT316" s="21"/>
      <c r="NU316" s="21"/>
      <c r="NV316" s="21"/>
      <c r="NW316" s="21"/>
      <c r="NX316" s="21"/>
      <c r="NY316" s="21"/>
      <c r="NZ316" s="21"/>
      <c r="OA316" s="21"/>
      <c r="OB316" s="21"/>
      <c r="OC316" s="21"/>
      <c r="OD316" s="21"/>
      <c r="OE316" s="21"/>
      <c r="OF316" s="21"/>
      <c r="OG316" s="21"/>
      <c r="OH316" s="21"/>
      <c r="OI316" s="21"/>
      <c r="OJ316" s="21"/>
      <c r="OK316" s="21"/>
      <c r="OL316" s="21"/>
      <c r="OM316" s="21"/>
      <c r="ON316" s="21"/>
      <c r="OO316" s="21"/>
      <c r="OP316" s="21"/>
      <c r="OQ316" s="21"/>
      <c r="OR316" s="21"/>
      <c r="OS316" s="21"/>
      <c r="OT316" s="21"/>
      <c r="OU316" s="21"/>
      <c r="OV316" s="21"/>
      <c r="OW316" s="21"/>
      <c r="OX316" s="21"/>
      <c r="OY316" s="21"/>
      <c r="OZ316" s="21"/>
      <c r="PA316" s="21"/>
      <c r="PB316" s="21"/>
      <c r="PC316" s="21"/>
      <c r="PD316" s="21"/>
      <c r="PE316" s="21"/>
      <c r="PF316" s="21"/>
      <c r="PG316" s="21"/>
      <c r="PH316" s="21"/>
      <c r="PI316" s="21"/>
      <c r="PJ316" s="21"/>
      <c r="PK316" s="21"/>
      <c r="PL316" s="21"/>
      <c r="PM316" s="21"/>
      <c r="PN316" s="21"/>
      <c r="PO316" s="21"/>
      <c r="PP316" s="21"/>
      <c r="PQ316" s="21"/>
      <c r="PR316" s="21"/>
      <c r="PS316" s="21"/>
      <c r="PT316" s="21"/>
      <c r="PU316" s="21"/>
      <c r="PV316" s="21"/>
      <c r="PW316" s="21"/>
      <c r="PX316" s="21"/>
      <c r="PY316" s="21"/>
      <c r="PZ316" s="21"/>
      <c r="QA316" s="21"/>
      <c r="QB316" s="21"/>
      <c r="QC316" s="21"/>
      <c r="QD316" s="21"/>
      <c r="QE316" s="21"/>
      <c r="QF316" s="21"/>
      <c r="QG316" s="21"/>
      <c r="QH316" s="21"/>
      <c r="QI316" s="21"/>
      <c r="QJ316" s="21"/>
      <c r="QK316" s="21"/>
      <c r="QL316" s="21"/>
      <c r="QM316" s="21"/>
      <c r="QN316" s="21"/>
      <c r="QO316" s="21"/>
      <c r="QP316" s="21"/>
      <c r="QQ316" s="21"/>
      <c r="QR316" s="21"/>
      <c r="QS316" s="21"/>
      <c r="QT316" s="21"/>
      <c r="QU316" s="21"/>
      <c r="QV316" s="21"/>
      <c r="QW316" s="21"/>
      <c r="QX316" s="21"/>
      <c r="QY316" s="21"/>
      <c r="QZ316" s="21"/>
      <c r="RA316" s="21"/>
      <c r="RB316" s="21"/>
      <c r="RC316" s="21"/>
      <c r="RD316" s="21"/>
      <c r="RE316" s="21"/>
      <c r="RF316" s="21"/>
      <c r="RG316" s="21"/>
      <c r="RH316" s="21"/>
      <c r="RI316" s="21"/>
      <c r="RJ316" s="21"/>
      <c r="RK316" s="21"/>
      <c r="RL316" s="21"/>
      <c r="RM316" s="21"/>
      <c r="RN316" s="21"/>
      <c r="RO316" s="21"/>
      <c r="RP316" s="21"/>
      <c r="RQ316" s="21"/>
      <c r="RR316" s="21"/>
      <c r="RS316" s="21"/>
      <c r="RT316" s="21"/>
      <c r="RU316" s="21"/>
      <c r="RV316" s="21"/>
      <c r="RW316" s="21"/>
      <c r="RX316" s="21"/>
      <c r="RY316" s="21"/>
      <c r="RZ316" s="21"/>
      <c r="SA316" s="21"/>
      <c r="SB316" s="21"/>
      <c r="SC316" s="21"/>
      <c r="SD316" s="21"/>
      <c r="SE316" s="21"/>
      <c r="SF316" s="21"/>
      <c r="SG316" s="21"/>
      <c r="SH316" s="21"/>
      <c r="SI316" s="21"/>
      <c r="SJ316" s="21"/>
      <c r="SK316" s="21"/>
      <c r="SL316" s="21"/>
      <c r="SM316" s="21"/>
      <c r="SN316" s="21"/>
    </row>
    <row r="317" spans="1:508" s="20" customFormat="1" ht="34.5" x14ac:dyDescent="0.25">
      <c r="A317" s="54" t="s">
        <v>357</v>
      </c>
      <c r="B317" s="54">
        <v>7325</v>
      </c>
      <c r="C317" s="54" t="s">
        <v>110</v>
      </c>
      <c r="D317" s="122" t="s">
        <v>534</v>
      </c>
      <c r="E317" s="203">
        <v>0</v>
      </c>
      <c r="F317" s="83"/>
      <c r="G317" s="83"/>
      <c r="H317" s="203"/>
      <c r="I317" s="203"/>
      <c r="J317" s="203"/>
      <c r="K317" s="196"/>
      <c r="L317" s="203">
        <f t="shared" si="107"/>
        <v>293385</v>
      </c>
      <c r="M317" s="83">
        <v>293385</v>
      </c>
      <c r="N317" s="83"/>
      <c r="O317" s="83"/>
      <c r="P317" s="83"/>
      <c r="Q317" s="83">
        <v>293385</v>
      </c>
      <c r="R317" s="216">
        <f t="shared" si="108"/>
        <v>0</v>
      </c>
      <c r="S317" s="216"/>
      <c r="T317" s="216"/>
      <c r="U317" s="216"/>
      <c r="V317" s="216"/>
      <c r="W317" s="216"/>
      <c r="X317" s="168">
        <f t="shared" si="101"/>
        <v>0</v>
      </c>
      <c r="Y317" s="216">
        <f t="shared" si="100"/>
        <v>0</v>
      </c>
      <c r="Z317" s="23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  <c r="IU317" s="21"/>
      <c r="IV317" s="21"/>
      <c r="IW317" s="21"/>
      <c r="IX317" s="21"/>
      <c r="IY317" s="21"/>
      <c r="IZ317" s="21"/>
      <c r="JA317" s="21"/>
      <c r="JB317" s="21"/>
      <c r="JC317" s="21"/>
      <c r="JD317" s="21"/>
      <c r="JE317" s="21"/>
      <c r="JF317" s="21"/>
      <c r="JG317" s="21"/>
      <c r="JH317" s="21"/>
      <c r="JI317" s="21"/>
      <c r="JJ317" s="21"/>
      <c r="JK317" s="21"/>
      <c r="JL317" s="21"/>
      <c r="JM317" s="21"/>
      <c r="JN317" s="21"/>
      <c r="JO317" s="21"/>
      <c r="JP317" s="21"/>
      <c r="JQ317" s="21"/>
      <c r="JR317" s="21"/>
      <c r="JS317" s="21"/>
      <c r="JT317" s="21"/>
      <c r="JU317" s="21"/>
      <c r="JV317" s="21"/>
      <c r="JW317" s="21"/>
      <c r="JX317" s="21"/>
      <c r="JY317" s="21"/>
      <c r="JZ317" s="21"/>
      <c r="KA317" s="21"/>
      <c r="KB317" s="21"/>
      <c r="KC317" s="21"/>
      <c r="KD317" s="21"/>
      <c r="KE317" s="21"/>
      <c r="KF317" s="21"/>
      <c r="KG317" s="21"/>
      <c r="KH317" s="21"/>
      <c r="KI317" s="21"/>
      <c r="KJ317" s="21"/>
      <c r="KK317" s="21"/>
      <c r="KL317" s="21"/>
      <c r="KM317" s="21"/>
      <c r="KN317" s="21"/>
      <c r="KO317" s="21"/>
      <c r="KP317" s="21"/>
      <c r="KQ317" s="21"/>
      <c r="KR317" s="21"/>
      <c r="KS317" s="21"/>
      <c r="KT317" s="21"/>
      <c r="KU317" s="21"/>
      <c r="KV317" s="21"/>
      <c r="KW317" s="21"/>
      <c r="KX317" s="21"/>
      <c r="KY317" s="21"/>
      <c r="KZ317" s="21"/>
      <c r="LA317" s="21"/>
      <c r="LB317" s="21"/>
      <c r="LC317" s="21"/>
      <c r="LD317" s="21"/>
      <c r="LE317" s="21"/>
      <c r="LF317" s="21"/>
      <c r="LG317" s="21"/>
      <c r="LH317" s="21"/>
      <c r="LI317" s="21"/>
      <c r="LJ317" s="21"/>
      <c r="LK317" s="21"/>
      <c r="LL317" s="21"/>
      <c r="LM317" s="21"/>
      <c r="LN317" s="21"/>
      <c r="LO317" s="21"/>
      <c r="LP317" s="21"/>
      <c r="LQ317" s="21"/>
      <c r="LR317" s="21"/>
      <c r="LS317" s="21"/>
      <c r="LT317" s="21"/>
      <c r="LU317" s="21"/>
      <c r="LV317" s="21"/>
      <c r="LW317" s="21"/>
      <c r="LX317" s="21"/>
      <c r="LY317" s="21"/>
      <c r="LZ317" s="21"/>
      <c r="MA317" s="21"/>
      <c r="MB317" s="21"/>
      <c r="MC317" s="21"/>
      <c r="MD317" s="21"/>
      <c r="ME317" s="21"/>
      <c r="MF317" s="21"/>
      <c r="MG317" s="21"/>
      <c r="MH317" s="21"/>
      <c r="MI317" s="21"/>
      <c r="MJ317" s="21"/>
      <c r="MK317" s="21"/>
      <c r="ML317" s="21"/>
      <c r="MM317" s="21"/>
      <c r="MN317" s="21"/>
      <c r="MO317" s="21"/>
      <c r="MP317" s="21"/>
      <c r="MQ317" s="21"/>
      <c r="MR317" s="21"/>
      <c r="MS317" s="21"/>
      <c r="MT317" s="21"/>
      <c r="MU317" s="21"/>
      <c r="MV317" s="21"/>
      <c r="MW317" s="21"/>
      <c r="MX317" s="21"/>
      <c r="MY317" s="21"/>
      <c r="MZ317" s="21"/>
      <c r="NA317" s="21"/>
      <c r="NB317" s="21"/>
      <c r="NC317" s="21"/>
      <c r="ND317" s="21"/>
      <c r="NE317" s="21"/>
      <c r="NF317" s="21"/>
      <c r="NG317" s="21"/>
      <c r="NH317" s="21"/>
      <c r="NI317" s="21"/>
      <c r="NJ317" s="21"/>
      <c r="NK317" s="21"/>
      <c r="NL317" s="21"/>
      <c r="NM317" s="21"/>
      <c r="NN317" s="21"/>
      <c r="NO317" s="21"/>
      <c r="NP317" s="21"/>
      <c r="NQ317" s="21"/>
      <c r="NR317" s="21"/>
      <c r="NS317" s="21"/>
      <c r="NT317" s="21"/>
      <c r="NU317" s="21"/>
      <c r="NV317" s="21"/>
      <c r="NW317" s="21"/>
      <c r="NX317" s="21"/>
      <c r="NY317" s="21"/>
      <c r="NZ317" s="21"/>
      <c r="OA317" s="21"/>
      <c r="OB317" s="21"/>
      <c r="OC317" s="21"/>
      <c r="OD317" s="21"/>
      <c r="OE317" s="21"/>
      <c r="OF317" s="21"/>
      <c r="OG317" s="21"/>
      <c r="OH317" s="21"/>
      <c r="OI317" s="21"/>
      <c r="OJ317" s="21"/>
      <c r="OK317" s="21"/>
      <c r="OL317" s="21"/>
      <c r="OM317" s="21"/>
      <c r="ON317" s="21"/>
      <c r="OO317" s="21"/>
      <c r="OP317" s="21"/>
      <c r="OQ317" s="21"/>
      <c r="OR317" s="21"/>
      <c r="OS317" s="21"/>
      <c r="OT317" s="21"/>
      <c r="OU317" s="21"/>
      <c r="OV317" s="21"/>
      <c r="OW317" s="21"/>
      <c r="OX317" s="21"/>
      <c r="OY317" s="21"/>
      <c r="OZ317" s="21"/>
      <c r="PA317" s="21"/>
      <c r="PB317" s="21"/>
      <c r="PC317" s="21"/>
      <c r="PD317" s="21"/>
      <c r="PE317" s="21"/>
      <c r="PF317" s="21"/>
      <c r="PG317" s="21"/>
      <c r="PH317" s="21"/>
      <c r="PI317" s="21"/>
      <c r="PJ317" s="21"/>
      <c r="PK317" s="21"/>
      <c r="PL317" s="21"/>
      <c r="PM317" s="21"/>
      <c r="PN317" s="21"/>
      <c r="PO317" s="21"/>
      <c r="PP317" s="21"/>
      <c r="PQ317" s="21"/>
      <c r="PR317" s="21"/>
      <c r="PS317" s="21"/>
      <c r="PT317" s="21"/>
      <c r="PU317" s="21"/>
      <c r="PV317" s="21"/>
      <c r="PW317" s="21"/>
      <c r="PX317" s="21"/>
      <c r="PY317" s="21"/>
      <c r="PZ317" s="21"/>
      <c r="QA317" s="21"/>
      <c r="QB317" s="21"/>
      <c r="QC317" s="21"/>
      <c r="QD317" s="21"/>
      <c r="QE317" s="21"/>
      <c r="QF317" s="21"/>
      <c r="QG317" s="21"/>
      <c r="QH317" s="21"/>
      <c r="QI317" s="21"/>
      <c r="QJ317" s="21"/>
      <c r="QK317" s="21"/>
      <c r="QL317" s="21"/>
      <c r="QM317" s="21"/>
      <c r="QN317" s="21"/>
      <c r="QO317" s="21"/>
      <c r="QP317" s="21"/>
      <c r="QQ317" s="21"/>
      <c r="QR317" s="21"/>
      <c r="QS317" s="21"/>
      <c r="QT317" s="21"/>
      <c r="QU317" s="21"/>
      <c r="QV317" s="21"/>
      <c r="QW317" s="21"/>
      <c r="QX317" s="21"/>
      <c r="QY317" s="21"/>
      <c r="QZ317" s="21"/>
      <c r="RA317" s="21"/>
      <c r="RB317" s="21"/>
      <c r="RC317" s="21"/>
      <c r="RD317" s="21"/>
      <c r="RE317" s="21"/>
      <c r="RF317" s="21"/>
      <c r="RG317" s="21"/>
      <c r="RH317" s="21"/>
      <c r="RI317" s="21"/>
      <c r="RJ317" s="21"/>
      <c r="RK317" s="21"/>
      <c r="RL317" s="21"/>
      <c r="RM317" s="21"/>
      <c r="RN317" s="21"/>
      <c r="RO317" s="21"/>
      <c r="RP317" s="21"/>
      <c r="RQ317" s="21"/>
      <c r="RR317" s="21"/>
      <c r="RS317" s="21"/>
      <c r="RT317" s="21"/>
      <c r="RU317" s="21"/>
      <c r="RV317" s="21"/>
      <c r="RW317" s="21"/>
      <c r="RX317" s="21"/>
      <c r="RY317" s="21"/>
      <c r="RZ317" s="21"/>
      <c r="SA317" s="21"/>
      <c r="SB317" s="21"/>
      <c r="SC317" s="21"/>
      <c r="SD317" s="21"/>
      <c r="SE317" s="21"/>
      <c r="SF317" s="21"/>
      <c r="SG317" s="21"/>
      <c r="SH317" s="21"/>
      <c r="SI317" s="21"/>
      <c r="SJ317" s="21"/>
      <c r="SK317" s="21"/>
      <c r="SL317" s="21"/>
      <c r="SM317" s="21"/>
      <c r="SN317" s="21"/>
    </row>
    <row r="318" spans="1:508" s="20" customFormat="1" ht="18" customHeight="1" x14ac:dyDescent="0.25">
      <c r="A318" s="54" t="s">
        <v>279</v>
      </c>
      <c r="B318" s="54" t="s">
        <v>273</v>
      </c>
      <c r="C318" s="54" t="s">
        <v>110</v>
      </c>
      <c r="D318" s="122" t="s">
        <v>535</v>
      </c>
      <c r="E318" s="203">
        <v>0</v>
      </c>
      <c r="F318" s="83"/>
      <c r="G318" s="83"/>
      <c r="H318" s="203"/>
      <c r="I318" s="203"/>
      <c r="J318" s="203"/>
      <c r="K318" s="196"/>
      <c r="L318" s="203">
        <f t="shared" si="107"/>
        <v>11981473</v>
      </c>
      <c r="M318" s="83">
        <v>11981473</v>
      </c>
      <c r="N318" s="83"/>
      <c r="O318" s="83"/>
      <c r="P318" s="83"/>
      <c r="Q318" s="83">
        <v>11981473</v>
      </c>
      <c r="R318" s="216">
        <f t="shared" si="108"/>
        <v>1951473</v>
      </c>
      <c r="S318" s="216">
        <v>1951473</v>
      </c>
      <c r="T318" s="216"/>
      <c r="U318" s="216"/>
      <c r="V318" s="216"/>
      <c r="W318" s="216">
        <v>1951473</v>
      </c>
      <c r="X318" s="168">
        <f t="shared" si="101"/>
        <v>16.287421421389507</v>
      </c>
      <c r="Y318" s="216">
        <f t="shared" si="100"/>
        <v>1951473</v>
      </c>
      <c r="Z318" s="23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  <c r="IL318" s="21"/>
      <c r="IM318" s="21"/>
      <c r="IN318" s="21"/>
      <c r="IO318" s="21"/>
      <c r="IP318" s="21"/>
      <c r="IQ318" s="21"/>
      <c r="IR318" s="21"/>
      <c r="IS318" s="21"/>
      <c r="IT318" s="21"/>
      <c r="IU318" s="21"/>
      <c r="IV318" s="21"/>
      <c r="IW318" s="21"/>
      <c r="IX318" s="21"/>
      <c r="IY318" s="21"/>
      <c r="IZ318" s="21"/>
      <c r="JA318" s="21"/>
      <c r="JB318" s="21"/>
      <c r="JC318" s="21"/>
      <c r="JD318" s="21"/>
      <c r="JE318" s="21"/>
      <c r="JF318" s="21"/>
      <c r="JG318" s="21"/>
      <c r="JH318" s="21"/>
      <c r="JI318" s="21"/>
      <c r="JJ318" s="21"/>
      <c r="JK318" s="21"/>
      <c r="JL318" s="21"/>
      <c r="JM318" s="21"/>
      <c r="JN318" s="21"/>
      <c r="JO318" s="21"/>
      <c r="JP318" s="21"/>
      <c r="JQ318" s="21"/>
      <c r="JR318" s="21"/>
      <c r="JS318" s="21"/>
      <c r="JT318" s="21"/>
      <c r="JU318" s="21"/>
      <c r="JV318" s="21"/>
      <c r="JW318" s="21"/>
      <c r="JX318" s="21"/>
      <c r="JY318" s="21"/>
      <c r="JZ318" s="21"/>
      <c r="KA318" s="21"/>
      <c r="KB318" s="21"/>
      <c r="KC318" s="21"/>
      <c r="KD318" s="21"/>
      <c r="KE318" s="21"/>
      <c r="KF318" s="21"/>
      <c r="KG318" s="21"/>
      <c r="KH318" s="21"/>
      <c r="KI318" s="21"/>
      <c r="KJ318" s="21"/>
      <c r="KK318" s="21"/>
      <c r="KL318" s="21"/>
      <c r="KM318" s="21"/>
      <c r="KN318" s="21"/>
      <c r="KO318" s="21"/>
      <c r="KP318" s="21"/>
      <c r="KQ318" s="21"/>
      <c r="KR318" s="21"/>
      <c r="KS318" s="21"/>
      <c r="KT318" s="21"/>
      <c r="KU318" s="21"/>
      <c r="KV318" s="21"/>
      <c r="KW318" s="21"/>
      <c r="KX318" s="21"/>
      <c r="KY318" s="21"/>
      <c r="KZ318" s="21"/>
      <c r="LA318" s="21"/>
      <c r="LB318" s="21"/>
      <c r="LC318" s="21"/>
      <c r="LD318" s="21"/>
      <c r="LE318" s="21"/>
      <c r="LF318" s="21"/>
      <c r="LG318" s="21"/>
      <c r="LH318" s="21"/>
      <c r="LI318" s="21"/>
      <c r="LJ318" s="21"/>
      <c r="LK318" s="21"/>
      <c r="LL318" s="21"/>
      <c r="LM318" s="21"/>
      <c r="LN318" s="21"/>
      <c r="LO318" s="21"/>
      <c r="LP318" s="21"/>
      <c r="LQ318" s="21"/>
      <c r="LR318" s="21"/>
      <c r="LS318" s="21"/>
      <c r="LT318" s="21"/>
      <c r="LU318" s="21"/>
      <c r="LV318" s="21"/>
      <c r="LW318" s="21"/>
      <c r="LX318" s="21"/>
      <c r="LY318" s="21"/>
      <c r="LZ318" s="21"/>
      <c r="MA318" s="21"/>
      <c r="MB318" s="21"/>
      <c r="MC318" s="21"/>
      <c r="MD318" s="21"/>
      <c r="ME318" s="21"/>
      <c r="MF318" s="21"/>
      <c r="MG318" s="21"/>
      <c r="MH318" s="21"/>
      <c r="MI318" s="21"/>
      <c r="MJ318" s="21"/>
      <c r="MK318" s="21"/>
      <c r="ML318" s="21"/>
      <c r="MM318" s="21"/>
      <c r="MN318" s="21"/>
      <c r="MO318" s="21"/>
      <c r="MP318" s="21"/>
      <c r="MQ318" s="21"/>
      <c r="MR318" s="21"/>
      <c r="MS318" s="21"/>
      <c r="MT318" s="21"/>
      <c r="MU318" s="21"/>
      <c r="MV318" s="21"/>
      <c r="MW318" s="21"/>
      <c r="MX318" s="21"/>
      <c r="MY318" s="21"/>
      <c r="MZ318" s="21"/>
      <c r="NA318" s="21"/>
      <c r="NB318" s="21"/>
      <c r="NC318" s="21"/>
      <c r="ND318" s="21"/>
      <c r="NE318" s="21"/>
      <c r="NF318" s="21"/>
      <c r="NG318" s="21"/>
      <c r="NH318" s="21"/>
      <c r="NI318" s="21"/>
      <c r="NJ318" s="21"/>
      <c r="NK318" s="21"/>
      <c r="NL318" s="21"/>
      <c r="NM318" s="21"/>
      <c r="NN318" s="21"/>
      <c r="NO318" s="21"/>
      <c r="NP318" s="21"/>
      <c r="NQ318" s="21"/>
      <c r="NR318" s="21"/>
      <c r="NS318" s="21"/>
      <c r="NT318" s="21"/>
      <c r="NU318" s="21"/>
      <c r="NV318" s="21"/>
      <c r="NW318" s="21"/>
      <c r="NX318" s="21"/>
      <c r="NY318" s="21"/>
      <c r="NZ318" s="21"/>
      <c r="OA318" s="21"/>
      <c r="OB318" s="21"/>
      <c r="OC318" s="21"/>
      <c r="OD318" s="21"/>
      <c r="OE318" s="21"/>
      <c r="OF318" s="21"/>
      <c r="OG318" s="21"/>
      <c r="OH318" s="21"/>
      <c r="OI318" s="21"/>
      <c r="OJ318" s="21"/>
      <c r="OK318" s="21"/>
      <c r="OL318" s="21"/>
      <c r="OM318" s="21"/>
      <c r="ON318" s="21"/>
      <c r="OO318" s="21"/>
      <c r="OP318" s="21"/>
      <c r="OQ318" s="21"/>
      <c r="OR318" s="21"/>
      <c r="OS318" s="21"/>
      <c r="OT318" s="21"/>
      <c r="OU318" s="21"/>
      <c r="OV318" s="21"/>
      <c r="OW318" s="21"/>
      <c r="OX318" s="21"/>
      <c r="OY318" s="21"/>
      <c r="OZ318" s="21"/>
      <c r="PA318" s="21"/>
      <c r="PB318" s="21"/>
      <c r="PC318" s="21"/>
      <c r="PD318" s="21"/>
      <c r="PE318" s="21"/>
      <c r="PF318" s="21"/>
      <c r="PG318" s="21"/>
      <c r="PH318" s="21"/>
      <c r="PI318" s="21"/>
      <c r="PJ318" s="21"/>
      <c r="PK318" s="21"/>
      <c r="PL318" s="21"/>
      <c r="PM318" s="21"/>
      <c r="PN318" s="21"/>
      <c r="PO318" s="21"/>
      <c r="PP318" s="21"/>
      <c r="PQ318" s="21"/>
      <c r="PR318" s="21"/>
      <c r="PS318" s="21"/>
      <c r="PT318" s="21"/>
      <c r="PU318" s="21"/>
      <c r="PV318" s="21"/>
      <c r="PW318" s="21"/>
      <c r="PX318" s="21"/>
      <c r="PY318" s="21"/>
      <c r="PZ318" s="21"/>
      <c r="QA318" s="21"/>
      <c r="QB318" s="21"/>
      <c r="QC318" s="21"/>
      <c r="QD318" s="21"/>
      <c r="QE318" s="21"/>
      <c r="QF318" s="21"/>
      <c r="QG318" s="21"/>
      <c r="QH318" s="21"/>
      <c r="QI318" s="21"/>
      <c r="QJ318" s="21"/>
      <c r="QK318" s="21"/>
      <c r="QL318" s="21"/>
      <c r="QM318" s="21"/>
      <c r="QN318" s="21"/>
      <c r="QO318" s="21"/>
      <c r="QP318" s="21"/>
      <c r="QQ318" s="21"/>
      <c r="QR318" s="21"/>
      <c r="QS318" s="21"/>
      <c r="QT318" s="21"/>
      <c r="QU318" s="21"/>
      <c r="QV318" s="21"/>
      <c r="QW318" s="21"/>
      <c r="QX318" s="21"/>
      <c r="QY318" s="21"/>
      <c r="QZ318" s="21"/>
      <c r="RA318" s="21"/>
      <c r="RB318" s="21"/>
      <c r="RC318" s="21"/>
      <c r="RD318" s="21"/>
      <c r="RE318" s="21"/>
      <c r="RF318" s="21"/>
      <c r="RG318" s="21"/>
      <c r="RH318" s="21"/>
      <c r="RI318" s="21"/>
      <c r="RJ318" s="21"/>
      <c r="RK318" s="21"/>
      <c r="RL318" s="21"/>
      <c r="RM318" s="21"/>
      <c r="RN318" s="21"/>
      <c r="RO318" s="21"/>
      <c r="RP318" s="21"/>
      <c r="RQ318" s="21"/>
      <c r="RR318" s="21"/>
      <c r="RS318" s="21"/>
      <c r="RT318" s="21"/>
      <c r="RU318" s="21"/>
      <c r="RV318" s="21"/>
      <c r="RW318" s="21"/>
      <c r="RX318" s="21"/>
      <c r="RY318" s="21"/>
      <c r="RZ318" s="21"/>
      <c r="SA318" s="21"/>
      <c r="SB318" s="21"/>
      <c r="SC318" s="21"/>
      <c r="SD318" s="21"/>
      <c r="SE318" s="21"/>
      <c r="SF318" s="21"/>
      <c r="SG318" s="21"/>
      <c r="SH318" s="21"/>
      <c r="SI318" s="21"/>
      <c r="SJ318" s="21"/>
      <c r="SK318" s="21"/>
      <c r="SL318" s="21"/>
      <c r="SM318" s="21"/>
      <c r="SN318" s="21"/>
    </row>
    <row r="319" spans="1:508" s="20" customFormat="1" ht="31.5" customHeight="1" x14ac:dyDescent="0.25">
      <c r="A319" s="54" t="s">
        <v>424</v>
      </c>
      <c r="B319" s="54">
        <v>7340</v>
      </c>
      <c r="C319" s="54" t="s">
        <v>110</v>
      </c>
      <c r="D319" s="11" t="s">
        <v>1</v>
      </c>
      <c r="E319" s="203">
        <v>0</v>
      </c>
      <c r="F319" s="83"/>
      <c r="G319" s="83"/>
      <c r="H319" s="203"/>
      <c r="I319" s="203"/>
      <c r="J319" s="203"/>
      <c r="K319" s="196"/>
      <c r="L319" s="203">
        <f t="shared" si="107"/>
        <v>300000</v>
      </c>
      <c r="M319" s="83">
        <v>300000</v>
      </c>
      <c r="N319" s="83"/>
      <c r="O319" s="83"/>
      <c r="P319" s="83"/>
      <c r="Q319" s="83">
        <v>300000</v>
      </c>
      <c r="R319" s="216">
        <f t="shared" si="108"/>
        <v>0</v>
      </c>
      <c r="S319" s="216"/>
      <c r="T319" s="216"/>
      <c r="U319" s="216"/>
      <c r="V319" s="216"/>
      <c r="W319" s="216"/>
      <c r="X319" s="168">
        <f t="shared" si="101"/>
        <v>0</v>
      </c>
      <c r="Y319" s="216">
        <f t="shared" si="100"/>
        <v>0</v>
      </c>
      <c r="Z319" s="23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  <c r="IT319" s="21"/>
      <c r="IU319" s="21"/>
      <c r="IV319" s="21"/>
      <c r="IW319" s="21"/>
      <c r="IX319" s="21"/>
      <c r="IY319" s="21"/>
      <c r="IZ319" s="21"/>
      <c r="JA319" s="21"/>
      <c r="JB319" s="21"/>
      <c r="JC319" s="21"/>
      <c r="JD319" s="21"/>
      <c r="JE319" s="21"/>
      <c r="JF319" s="21"/>
      <c r="JG319" s="21"/>
      <c r="JH319" s="21"/>
      <c r="JI319" s="21"/>
      <c r="JJ319" s="21"/>
      <c r="JK319" s="21"/>
      <c r="JL319" s="21"/>
      <c r="JM319" s="21"/>
      <c r="JN319" s="21"/>
      <c r="JO319" s="21"/>
      <c r="JP319" s="21"/>
      <c r="JQ319" s="21"/>
      <c r="JR319" s="21"/>
      <c r="JS319" s="21"/>
      <c r="JT319" s="21"/>
      <c r="JU319" s="21"/>
      <c r="JV319" s="21"/>
      <c r="JW319" s="21"/>
      <c r="JX319" s="21"/>
      <c r="JY319" s="21"/>
      <c r="JZ319" s="21"/>
      <c r="KA319" s="21"/>
      <c r="KB319" s="21"/>
      <c r="KC319" s="21"/>
      <c r="KD319" s="21"/>
      <c r="KE319" s="21"/>
      <c r="KF319" s="21"/>
      <c r="KG319" s="21"/>
      <c r="KH319" s="21"/>
      <c r="KI319" s="21"/>
      <c r="KJ319" s="21"/>
      <c r="KK319" s="21"/>
      <c r="KL319" s="21"/>
      <c r="KM319" s="21"/>
      <c r="KN319" s="21"/>
      <c r="KO319" s="21"/>
      <c r="KP319" s="21"/>
      <c r="KQ319" s="21"/>
      <c r="KR319" s="21"/>
      <c r="KS319" s="21"/>
      <c r="KT319" s="21"/>
      <c r="KU319" s="21"/>
      <c r="KV319" s="21"/>
      <c r="KW319" s="21"/>
      <c r="KX319" s="21"/>
      <c r="KY319" s="21"/>
      <c r="KZ319" s="21"/>
      <c r="LA319" s="21"/>
      <c r="LB319" s="21"/>
      <c r="LC319" s="21"/>
      <c r="LD319" s="21"/>
      <c r="LE319" s="21"/>
      <c r="LF319" s="21"/>
      <c r="LG319" s="21"/>
      <c r="LH319" s="21"/>
      <c r="LI319" s="21"/>
      <c r="LJ319" s="21"/>
      <c r="LK319" s="21"/>
      <c r="LL319" s="21"/>
      <c r="LM319" s="21"/>
      <c r="LN319" s="21"/>
      <c r="LO319" s="21"/>
      <c r="LP319" s="21"/>
      <c r="LQ319" s="21"/>
      <c r="LR319" s="21"/>
      <c r="LS319" s="21"/>
      <c r="LT319" s="21"/>
      <c r="LU319" s="21"/>
      <c r="LV319" s="21"/>
      <c r="LW319" s="21"/>
      <c r="LX319" s="21"/>
      <c r="LY319" s="21"/>
      <c r="LZ319" s="21"/>
      <c r="MA319" s="21"/>
      <c r="MB319" s="21"/>
      <c r="MC319" s="21"/>
      <c r="MD319" s="21"/>
      <c r="ME319" s="21"/>
      <c r="MF319" s="21"/>
      <c r="MG319" s="21"/>
      <c r="MH319" s="21"/>
      <c r="MI319" s="21"/>
      <c r="MJ319" s="21"/>
      <c r="MK319" s="21"/>
      <c r="ML319" s="21"/>
      <c r="MM319" s="21"/>
      <c r="MN319" s="21"/>
      <c r="MO319" s="21"/>
      <c r="MP319" s="21"/>
      <c r="MQ319" s="21"/>
      <c r="MR319" s="21"/>
      <c r="MS319" s="21"/>
      <c r="MT319" s="21"/>
      <c r="MU319" s="21"/>
      <c r="MV319" s="21"/>
      <c r="MW319" s="21"/>
      <c r="MX319" s="21"/>
      <c r="MY319" s="21"/>
      <c r="MZ319" s="21"/>
      <c r="NA319" s="21"/>
      <c r="NB319" s="21"/>
      <c r="NC319" s="21"/>
      <c r="ND319" s="21"/>
      <c r="NE319" s="21"/>
      <c r="NF319" s="21"/>
      <c r="NG319" s="21"/>
      <c r="NH319" s="21"/>
      <c r="NI319" s="21"/>
      <c r="NJ319" s="21"/>
      <c r="NK319" s="21"/>
      <c r="NL319" s="21"/>
      <c r="NM319" s="21"/>
      <c r="NN319" s="21"/>
      <c r="NO319" s="21"/>
      <c r="NP319" s="21"/>
      <c r="NQ319" s="21"/>
      <c r="NR319" s="21"/>
      <c r="NS319" s="21"/>
      <c r="NT319" s="21"/>
      <c r="NU319" s="21"/>
      <c r="NV319" s="21"/>
      <c r="NW319" s="21"/>
      <c r="NX319" s="21"/>
      <c r="NY319" s="21"/>
      <c r="NZ319" s="21"/>
      <c r="OA319" s="21"/>
      <c r="OB319" s="21"/>
      <c r="OC319" s="21"/>
      <c r="OD319" s="21"/>
      <c r="OE319" s="21"/>
      <c r="OF319" s="21"/>
      <c r="OG319" s="21"/>
      <c r="OH319" s="21"/>
      <c r="OI319" s="21"/>
      <c r="OJ319" s="21"/>
      <c r="OK319" s="21"/>
      <c r="OL319" s="21"/>
      <c r="OM319" s="21"/>
      <c r="ON319" s="21"/>
      <c r="OO319" s="21"/>
      <c r="OP319" s="21"/>
      <c r="OQ319" s="21"/>
      <c r="OR319" s="21"/>
      <c r="OS319" s="21"/>
      <c r="OT319" s="21"/>
      <c r="OU319" s="21"/>
      <c r="OV319" s="21"/>
      <c r="OW319" s="21"/>
      <c r="OX319" s="21"/>
      <c r="OY319" s="21"/>
      <c r="OZ319" s="21"/>
      <c r="PA319" s="21"/>
      <c r="PB319" s="21"/>
      <c r="PC319" s="21"/>
      <c r="PD319" s="21"/>
      <c r="PE319" s="21"/>
      <c r="PF319" s="21"/>
      <c r="PG319" s="21"/>
      <c r="PH319" s="21"/>
      <c r="PI319" s="21"/>
      <c r="PJ319" s="21"/>
      <c r="PK319" s="21"/>
      <c r="PL319" s="21"/>
      <c r="PM319" s="21"/>
      <c r="PN319" s="21"/>
      <c r="PO319" s="21"/>
      <c r="PP319" s="21"/>
      <c r="PQ319" s="21"/>
      <c r="PR319" s="21"/>
      <c r="PS319" s="21"/>
      <c r="PT319" s="21"/>
      <c r="PU319" s="21"/>
      <c r="PV319" s="21"/>
      <c r="PW319" s="21"/>
      <c r="PX319" s="21"/>
      <c r="PY319" s="21"/>
      <c r="PZ319" s="21"/>
      <c r="QA319" s="21"/>
      <c r="QB319" s="21"/>
      <c r="QC319" s="21"/>
      <c r="QD319" s="21"/>
      <c r="QE319" s="21"/>
      <c r="QF319" s="21"/>
      <c r="QG319" s="21"/>
      <c r="QH319" s="21"/>
      <c r="QI319" s="21"/>
      <c r="QJ319" s="21"/>
      <c r="QK319" s="21"/>
      <c r="QL319" s="21"/>
      <c r="QM319" s="21"/>
      <c r="QN319" s="21"/>
      <c r="QO319" s="21"/>
      <c r="QP319" s="21"/>
      <c r="QQ319" s="21"/>
      <c r="QR319" s="21"/>
      <c r="QS319" s="21"/>
      <c r="QT319" s="21"/>
      <c r="QU319" s="21"/>
      <c r="QV319" s="21"/>
      <c r="QW319" s="21"/>
      <c r="QX319" s="21"/>
      <c r="QY319" s="21"/>
      <c r="QZ319" s="21"/>
      <c r="RA319" s="21"/>
      <c r="RB319" s="21"/>
      <c r="RC319" s="21"/>
      <c r="RD319" s="21"/>
      <c r="RE319" s="21"/>
      <c r="RF319" s="21"/>
      <c r="RG319" s="21"/>
      <c r="RH319" s="21"/>
      <c r="RI319" s="21"/>
      <c r="RJ319" s="21"/>
      <c r="RK319" s="21"/>
      <c r="RL319" s="21"/>
      <c r="RM319" s="21"/>
      <c r="RN319" s="21"/>
      <c r="RO319" s="21"/>
      <c r="RP319" s="21"/>
      <c r="RQ319" s="21"/>
      <c r="RR319" s="21"/>
      <c r="RS319" s="21"/>
      <c r="RT319" s="21"/>
      <c r="RU319" s="21"/>
      <c r="RV319" s="21"/>
      <c r="RW319" s="21"/>
      <c r="RX319" s="21"/>
      <c r="RY319" s="21"/>
      <c r="RZ319" s="21"/>
      <c r="SA319" s="21"/>
      <c r="SB319" s="21"/>
      <c r="SC319" s="21"/>
      <c r="SD319" s="21"/>
      <c r="SE319" s="21"/>
      <c r="SF319" s="21"/>
      <c r="SG319" s="21"/>
      <c r="SH319" s="21"/>
      <c r="SI319" s="21"/>
      <c r="SJ319" s="21"/>
      <c r="SK319" s="21"/>
      <c r="SL319" s="21"/>
      <c r="SM319" s="21"/>
      <c r="SN319" s="21"/>
    </row>
    <row r="320" spans="1:508" s="20" customFormat="1" ht="53.25" customHeight="1" x14ac:dyDescent="0.25">
      <c r="A320" s="54" t="s">
        <v>369</v>
      </c>
      <c r="B320" s="54">
        <v>7361</v>
      </c>
      <c r="C320" s="54" t="s">
        <v>81</v>
      </c>
      <c r="D320" s="11" t="s">
        <v>370</v>
      </c>
      <c r="E320" s="203">
        <v>0</v>
      </c>
      <c r="F320" s="83"/>
      <c r="G320" s="83"/>
      <c r="H320" s="203"/>
      <c r="I320" s="203"/>
      <c r="J320" s="203"/>
      <c r="K320" s="196"/>
      <c r="L320" s="203">
        <f t="shared" si="107"/>
        <v>9683471</v>
      </c>
      <c r="M320" s="83">
        <v>9683471</v>
      </c>
      <c r="N320" s="83"/>
      <c r="O320" s="83"/>
      <c r="P320" s="83"/>
      <c r="Q320" s="83">
        <v>9683471</v>
      </c>
      <c r="R320" s="216">
        <f t="shared" si="108"/>
        <v>183471</v>
      </c>
      <c r="S320" s="216">
        <v>183471</v>
      </c>
      <c r="T320" s="216"/>
      <c r="U320" s="216"/>
      <c r="V320" s="216"/>
      <c r="W320" s="216">
        <v>183471</v>
      </c>
      <c r="X320" s="168">
        <f t="shared" si="101"/>
        <v>1.8946821857575655</v>
      </c>
      <c r="Y320" s="216">
        <f t="shared" si="100"/>
        <v>183471</v>
      </c>
      <c r="Z320" s="23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21"/>
      <c r="IH320" s="21"/>
      <c r="II320" s="21"/>
      <c r="IJ320" s="21"/>
      <c r="IK320" s="21"/>
      <c r="IL320" s="21"/>
      <c r="IM320" s="21"/>
      <c r="IN320" s="21"/>
      <c r="IO320" s="21"/>
      <c r="IP320" s="21"/>
      <c r="IQ320" s="21"/>
      <c r="IR320" s="21"/>
      <c r="IS320" s="21"/>
      <c r="IT320" s="21"/>
      <c r="IU320" s="21"/>
      <c r="IV320" s="21"/>
      <c r="IW320" s="21"/>
      <c r="IX320" s="21"/>
      <c r="IY320" s="21"/>
      <c r="IZ320" s="21"/>
      <c r="JA320" s="21"/>
      <c r="JB320" s="21"/>
      <c r="JC320" s="21"/>
      <c r="JD320" s="21"/>
      <c r="JE320" s="21"/>
      <c r="JF320" s="21"/>
      <c r="JG320" s="21"/>
      <c r="JH320" s="21"/>
      <c r="JI320" s="21"/>
      <c r="JJ320" s="21"/>
      <c r="JK320" s="21"/>
      <c r="JL320" s="21"/>
      <c r="JM320" s="21"/>
      <c r="JN320" s="21"/>
      <c r="JO320" s="21"/>
      <c r="JP320" s="21"/>
      <c r="JQ320" s="21"/>
      <c r="JR320" s="21"/>
      <c r="JS320" s="21"/>
      <c r="JT320" s="21"/>
      <c r="JU320" s="21"/>
      <c r="JV320" s="21"/>
      <c r="JW320" s="21"/>
      <c r="JX320" s="21"/>
      <c r="JY320" s="21"/>
      <c r="JZ320" s="21"/>
      <c r="KA320" s="21"/>
      <c r="KB320" s="21"/>
      <c r="KC320" s="21"/>
      <c r="KD320" s="21"/>
      <c r="KE320" s="21"/>
      <c r="KF320" s="21"/>
      <c r="KG320" s="21"/>
      <c r="KH320" s="21"/>
      <c r="KI320" s="21"/>
      <c r="KJ320" s="21"/>
      <c r="KK320" s="21"/>
      <c r="KL320" s="21"/>
      <c r="KM320" s="21"/>
      <c r="KN320" s="21"/>
      <c r="KO320" s="21"/>
      <c r="KP320" s="21"/>
      <c r="KQ320" s="21"/>
      <c r="KR320" s="21"/>
      <c r="KS320" s="21"/>
      <c r="KT320" s="21"/>
      <c r="KU320" s="21"/>
      <c r="KV320" s="21"/>
      <c r="KW320" s="21"/>
      <c r="KX320" s="21"/>
      <c r="KY320" s="21"/>
      <c r="KZ320" s="21"/>
      <c r="LA320" s="21"/>
      <c r="LB320" s="21"/>
      <c r="LC320" s="21"/>
      <c r="LD320" s="21"/>
      <c r="LE320" s="21"/>
      <c r="LF320" s="21"/>
      <c r="LG320" s="21"/>
      <c r="LH320" s="21"/>
      <c r="LI320" s="21"/>
      <c r="LJ320" s="21"/>
      <c r="LK320" s="21"/>
      <c r="LL320" s="21"/>
      <c r="LM320" s="21"/>
      <c r="LN320" s="21"/>
      <c r="LO320" s="21"/>
      <c r="LP320" s="21"/>
      <c r="LQ320" s="21"/>
      <c r="LR320" s="21"/>
      <c r="LS320" s="21"/>
      <c r="LT320" s="21"/>
      <c r="LU320" s="21"/>
      <c r="LV320" s="21"/>
      <c r="LW320" s="21"/>
      <c r="LX320" s="21"/>
      <c r="LY320" s="21"/>
      <c r="LZ320" s="21"/>
      <c r="MA320" s="21"/>
      <c r="MB320" s="21"/>
      <c r="MC320" s="21"/>
      <c r="MD320" s="21"/>
      <c r="ME320" s="21"/>
      <c r="MF320" s="21"/>
      <c r="MG320" s="21"/>
      <c r="MH320" s="21"/>
      <c r="MI320" s="21"/>
      <c r="MJ320" s="21"/>
      <c r="MK320" s="21"/>
      <c r="ML320" s="21"/>
      <c r="MM320" s="21"/>
      <c r="MN320" s="21"/>
      <c r="MO320" s="21"/>
      <c r="MP320" s="21"/>
      <c r="MQ320" s="21"/>
      <c r="MR320" s="21"/>
      <c r="MS320" s="21"/>
      <c r="MT320" s="21"/>
      <c r="MU320" s="21"/>
      <c r="MV320" s="21"/>
      <c r="MW320" s="21"/>
      <c r="MX320" s="21"/>
      <c r="MY320" s="21"/>
      <c r="MZ320" s="21"/>
      <c r="NA320" s="21"/>
      <c r="NB320" s="21"/>
      <c r="NC320" s="21"/>
      <c r="ND320" s="21"/>
      <c r="NE320" s="21"/>
      <c r="NF320" s="21"/>
      <c r="NG320" s="21"/>
      <c r="NH320" s="21"/>
      <c r="NI320" s="21"/>
      <c r="NJ320" s="21"/>
      <c r="NK320" s="21"/>
      <c r="NL320" s="21"/>
      <c r="NM320" s="21"/>
      <c r="NN320" s="21"/>
      <c r="NO320" s="21"/>
      <c r="NP320" s="21"/>
      <c r="NQ320" s="21"/>
      <c r="NR320" s="21"/>
      <c r="NS320" s="21"/>
      <c r="NT320" s="21"/>
      <c r="NU320" s="21"/>
      <c r="NV320" s="21"/>
      <c r="NW320" s="21"/>
      <c r="NX320" s="21"/>
      <c r="NY320" s="21"/>
      <c r="NZ320" s="21"/>
      <c r="OA320" s="21"/>
      <c r="OB320" s="21"/>
      <c r="OC320" s="21"/>
      <c r="OD320" s="21"/>
      <c r="OE320" s="21"/>
      <c r="OF320" s="21"/>
      <c r="OG320" s="21"/>
      <c r="OH320" s="21"/>
      <c r="OI320" s="21"/>
      <c r="OJ320" s="21"/>
      <c r="OK320" s="21"/>
      <c r="OL320" s="21"/>
      <c r="OM320" s="21"/>
      <c r="ON320" s="21"/>
      <c r="OO320" s="21"/>
      <c r="OP320" s="21"/>
      <c r="OQ320" s="21"/>
      <c r="OR320" s="21"/>
      <c r="OS320" s="21"/>
      <c r="OT320" s="21"/>
      <c r="OU320" s="21"/>
      <c r="OV320" s="21"/>
      <c r="OW320" s="21"/>
      <c r="OX320" s="21"/>
      <c r="OY320" s="21"/>
      <c r="OZ320" s="21"/>
      <c r="PA320" s="21"/>
      <c r="PB320" s="21"/>
      <c r="PC320" s="21"/>
      <c r="PD320" s="21"/>
      <c r="PE320" s="21"/>
      <c r="PF320" s="21"/>
      <c r="PG320" s="21"/>
      <c r="PH320" s="21"/>
      <c r="PI320" s="21"/>
      <c r="PJ320" s="21"/>
      <c r="PK320" s="21"/>
      <c r="PL320" s="21"/>
      <c r="PM320" s="21"/>
      <c r="PN320" s="21"/>
      <c r="PO320" s="21"/>
      <c r="PP320" s="21"/>
      <c r="PQ320" s="21"/>
      <c r="PR320" s="21"/>
      <c r="PS320" s="21"/>
      <c r="PT320" s="21"/>
      <c r="PU320" s="21"/>
      <c r="PV320" s="21"/>
      <c r="PW320" s="21"/>
      <c r="PX320" s="21"/>
      <c r="PY320" s="21"/>
      <c r="PZ320" s="21"/>
      <c r="QA320" s="21"/>
      <c r="QB320" s="21"/>
      <c r="QC320" s="21"/>
      <c r="QD320" s="21"/>
      <c r="QE320" s="21"/>
      <c r="QF320" s="21"/>
      <c r="QG320" s="21"/>
      <c r="QH320" s="21"/>
      <c r="QI320" s="21"/>
      <c r="QJ320" s="21"/>
      <c r="QK320" s="21"/>
      <c r="QL320" s="21"/>
      <c r="QM320" s="21"/>
      <c r="QN320" s="21"/>
      <c r="QO320" s="21"/>
      <c r="QP320" s="21"/>
      <c r="QQ320" s="21"/>
      <c r="QR320" s="21"/>
      <c r="QS320" s="21"/>
      <c r="QT320" s="21"/>
      <c r="QU320" s="21"/>
      <c r="QV320" s="21"/>
      <c r="QW320" s="21"/>
      <c r="QX320" s="21"/>
      <c r="QY320" s="21"/>
      <c r="QZ320" s="21"/>
      <c r="RA320" s="21"/>
      <c r="RB320" s="21"/>
      <c r="RC320" s="21"/>
      <c r="RD320" s="21"/>
      <c r="RE320" s="21"/>
      <c r="RF320" s="21"/>
      <c r="RG320" s="21"/>
      <c r="RH320" s="21"/>
      <c r="RI320" s="21"/>
      <c r="RJ320" s="21"/>
      <c r="RK320" s="21"/>
      <c r="RL320" s="21"/>
      <c r="RM320" s="21"/>
      <c r="RN320" s="21"/>
      <c r="RO320" s="21"/>
      <c r="RP320" s="21"/>
      <c r="RQ320" s="21"/>
      <c r="RR320" s="21"/>
      <c r="RS320" s="21"/>
      <c r="RT320" s="21"/>
      <c r="RU320" s="21"/>
      <c r="RV320" s="21"/>
      <c r="RW320" s="21"/>
      <c r="RX320" s="21"/>
      <c r="RY320" s="21"/>
      <c r="RZ320" s="21"/>
      <c r="SA320" s="21"/>
      <c r="SB320" s="21"/>
      <c r="SC320" s="21"/>
      <c r="SD320" s="21"/>
      <c r="SE320" s="21"/>
      <c r="SF320" s="21"/>
      <c r="SG320" s="21"/>
      <c r="SH320" s="21"/>
      <c r="SI320" s="21"/>
      <c r="SJ320" s="21"/>
      <c r="SK320" s="21"/>
      <c r="SL320" s="21"/>
      <c r="SM320" s="21"/>
      <c r="SN320" s="21"/>
    </row>
    <row r="321" spans="1:508" s="20" customFormat="1" ht="63" hidden="1" customHeight="1" x14ac:dyDescent="0.25">
      <c r="A321" s="54" t="s">
        <v>364</v>
      </c>
      <c r="B321" s="54">
        <v>7363</v>
      </c>
      <c r="C321" s="54" t="s">
        <v>81</v>
      </c>
      <c r="D321" s="55" t="s">
        <v>395</v>
      </c>
      <c r="E321" s="203">
        <v>0</v>
      </c>
      <c r="F321" s="83"/>
      <c r="G321" s="83"/>
      <c r="H321" s="203"/>
      <c r="I321" s="203"/>
      <c r="J321" s="203"/>
      <c r="K321" s="196" t="e">
        <f t="shared" si="98"/>
        <v>#DIV/0!</v>
      </c>
      <c r="L321" s="203">
        <f t="shared" si="107"/>
        <v>0</v>
      </c>
      <c r="M321" s="83"/>
      <c r="N321" s="83"/>
      <c r="O321" s="83"/>
      <c r="P321" s="83"/>
      <c r="Q321" s="83"/>
      <c r="R321" s="216">
        <f t="shared" si="108"/>
        <v>0</v>
      </c>
      <c r="S321" s="216"/>
      <c r="T321" s="216"/>
      <c r="U321" s="216"/>
      <c r="V321" s="216"/>
      <c r="W321" s="216"/>
      <c r="X321" s="168" t="e">
        <f t="shared" si="101"/>
        <v>#DIV/0!</v>
      </c>
      <c r="Y321" s="216">
        <f t="shared" si="100"/>
        <v>0</v>
      </c>
      <c r="Z321" s="23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  <c r="ID321" s="21"/>
      <c r="IE321" s="21"/>
      <c r="IF321" s="21"/>
      <c r="IG321" s="21"/>
      <c r="IH321" s="21"/>
      <c r="II321" s="21"/>
      <c r="IJ321" s="21"/>
      <c r="IK321" s="21"/>
      <c r="IL321" s="21"/>
      <c r="IM321" s="21"/>
      <c r="IN321" s="21"/>
      <c r="IO321" s="21"/>
      <c r="IP321" s="21"/>
      <c r="IQ321" s="21"/>
      <c r="IR321" s="21"/>
      <c r="IS321" s="21"/>
      <c r="IT321" s="21"/>
      <c r="IU321" s="21"/>
      <c r="IV321" s="21"/>
      <c r="IW321" s="21"/>
      <c r="IX321" s="21"/>
      <c r="IY321" s="21"/>
      <c r="IZ321" s="21"/>
      <c r="JA321" s="21"/>
      <c r="JB321" s="21"/>
      <c r="JC321" s="21"/>
      <c r="JD321" s="21"/>
      <c r="JE321" s="21"/>
      <c r="JF321" s="21"/>
      <c r="JG321" s="21"/>
      <c r="JH321" s="21"/>
      <c r="JI321" s="21"/>
      <c r="JJ321" s="21"/>
      <c r="JK321" s="21"/>
      <c r="JL321" s="21"/>
      <c r="JM321" s="21"/>
      <c r="JN321" s="21"/>
      <c r="JO321" s="21"/>
      <c r="JP321" s="21"/>
      <c r="JQ321" s="21"/>
      <c r="JR321" s="21"/>
      <c r="JS321" s="21"/>
      <c r="JT321" s="21"/>
      <c r="JU321" s="21"/>
      <c r="JV321" s="21"/>
      <c r="JW321" s="21"/>
      <c r="JX321" s="21"/>
      <c r="JY321" s="21"/>
      <c r="JZ321" s="21"/>
      <c r="KA321" s="21"/>
      <c r="KB321" s="21"/>
      <c r="KC321" s="21"/>
      <c r="KD321" s="21"/>
      <c r="KE321" s="21"/>
      <c r="KF321" s="21"/>
      <c r="KG321" s="21"/>
      <c r="KH321" s="21"/>
      <c r="KI321" s="21"/>
      <c r="KJ321" s="21"/>
      <c r="KK321" s="21"/>
      <c r="KL321" s="21"/>
      <c r="KM321" s="21"/>
      <c r="KN321" s="21"/>
      <c r="KO321" s="21"/>
      <c r="KP321" s="21"/>
      <c r="KQ321" s="21"/>
      <c r="KR321" s="21"/>
      <c r="KS321" s="21"/>
      <c r="KT321" s="21"/>
      <c r="KU321" s="21"/>
      <c r="KV321" s="21"/>
      <c r="KW321" s="21"/>
      <c r="KX321" s="21"/>
      <c r="KY321" s="21"/>
      <c r="KZ321" s="21"/>
      <c r="LA321" s="21"/>
      <c r="LB321" s="21"/>
      <c r="LC321" s="21"/>
      <c r="LD321" s="21"/>
      <c r="LE321" s="21"/>
      <c r="LF321" s="21"/>
      <c r="LG321" s="21"/>
      <c r="LH321" s="21"/>
      <c r="LI321" s="21"/>
      <c r="LJ321" s="21"/>
      <c r="LK321" s="21"/>
      <c r="LL321" s="21"/>
      <c r="LM321" s="21"/>
      <c r="LN321" s="21"/>
      <c r="LO321" s="21"/>
      <c r="LP321" s="21"/>
      <c r="LQ321" s="21"/>
      <c r="LR321" s="21"/>
      <c r="LS321" s="21"/>
      <c r="LT321" s="21"/>
      <c r="LU321" s="21"/>
      <c r="LV321" s="21"/>
      <c r="LW321" s="21"/>
      <c r="LX321" s="21"/>
      <c r="LY321" s="21"/>
      <c r="LZ321" s="21"/>
      <c r="MA321" s="21"/>
      <c r="MB321" s="21"/>
      <c r="MC321" s="21"/>
      <c r="MD321" s="21"/>
      <c r="ME321" s="21"/>
      <c r="MF321" s="21"/>
      <c r="MG321" s="21"/>
      <c r="MH321" s="21"/>
      <c r="MI321" s="21"/>
      <c r="MJ321" s="21"/>
      <c r="MK321" s="21"/>
      <c r="ML321" s="21"/>
      <c r="MM321" s="21"/>
      <c r="MN321" s="21"/>
      <c r="MO321" s="21"/>
      <c r="MP321" s="21"/>
      <c r="MQ321" s="21"/>
      <c r="MR321" s="21"/>
      <c r="MS321" s="21"/>
      <c r="MT321" s="21"/>
      <c r="MU321" s="21"/>
      <c r="MV321" s="21"/>
      <c r="MW321" s="21"/>
      <c r="MX321" s="21"/>
      <c r="MY321" s="21"/>
      <c r="MZ321" s="21"/>
      <c r="NA321" s="21"/>
      <c r="NB321" s="21"/>
      <c r="NC321" s="21"/>
      <c r="ND321" s="21"/>
      <c r="NE321" s="21"/>
      <c r="NF321" s="21"/>
      <c r="NG321" s="21"/>
      <c r="NH321" s="21"/>
      <c r="NI321" s="21"/>
      <c r="NJ321" s="21"/>
      <c r="NK321" s="21"/>
      <c r="NL321" s="21"/>
      <c r="NM321" s="21"/>
      <c r="NN321" s="21"/>
      <c r="NO321" s="21"/>
      <c r="NP321" s="21"/>
      <c r="NQ321" s="21"/>
      <c r="NR321" s="21"/>
      <c r="NS321" s="21"/>
      <c r="NT321" s="21"/>
      <c r="NU321" s="21"/>
      <c r="NV321" s="21"/>
      <c r="NW321" s="21"/>
      <c r="NX321" s="21"/>
      <c r="NY321" s="21"/>
      <c r="NZ321" s="21"/>
      <c r="OA321" s="21"/>
      <c r="OB321" s="21"/>
      <c r="OC321" s="21"/>
      <c r="OD321" s="21"/>
      <c r="OE321" s="21"/>
      <c r="OF321" s="21"/>
      <c r="OG321" s="21"/>
      <c r="OH321" s="21"/>
      <c r="OI321" s="21"/>
      <c r="OJ321" s="21"/>
      <c r="OK321" s="21"/>
      <c r="OL321" s="21"/>
      <c r="OM321" s="21"/>
      <c r="ON321" s="21"/>
      <c r="OO321" s="21"/>
      <c r="OP321" s="21"/>
      <c r="OQ321" s="21"/>
      <c r="OR321" s="21"/>
      <c r="OS321" s="21"/>
      <c r="OT321" s="21"/>
      <c r="OU321" s="21"/>
      <c r="OV321" s="21"/>
      <c r="OW321" s="21"/>
      <c r="OX321" s="21"/>
      <c r="OY321" s="21"/>
      <c r="OZ321" s="21"/>
      <c r="PA321" s="21"/>
      <c r="PB321" s="21"/>
      <c r="PC321" s="21"/>
      <c r="PD321" s="21"/>
      <c r="PE321" s="21"/>
      <c r="PF321" s="21"/>
      <c r="PG321" s="21"/>
      <c r="PH321" s="21"/>
      <c r="PI321" s="21"/>
      <c r="PJ321" s="21"/>
      <c r="PK321" s="21"/>
      <c r="PL321" s="21"/>
      <c r="PM321" s="21"/>
      <c r="PN321" s="21"/>
      <c r="PO321" s="21"/>
      <c r="PP321" s="21"/>
      <c r="PQ321" s="21"/>
      <c r="PR321" s="21"/>
      <c r="PS321" s="21"/>
      <c r="PT321" s="21"/>
      <c r="PU321" s="21"/>
      <c r="PV321" s="21"/>
      <c r="PW321" s="21"/>
      <c r="PX321" s="21"/>
      <c r="PY321" s="21"/>
      <c r="PZ321" s="21"/>
      <c r="QA321" s="21"/>
      <c r="QB321" s="21"/>
      <c r="QC321" s="21"/>
      <c r="QD321" s="21"/>
      <c r="QE321" s="21"/>
      <c r="QF321" s="21"/>
      <c r="QG321" s="21"/>
      <c r="QH321" s="21"/>
      <c r="QI321" s="21"/>
      <c r="QJ321" s="21"/>
      <c r="QK321" s="21"/>
      <c r="QL321" s="21"/>
      <c r="QM321" s="21"/>
      <c r="QN321" s="21"/>
      <c r="QO321" s="21"/>
      <c r="QP321" s="21"/>
      <c r="QQ321" s="21"/>
      <c r="QR321" s="21"/>
      <c r="QS321" s="21"/>
      <c r="QT321" s="21"/>
      <c r="QU321" s="21"/>
      <c r="QV321" s="21"/>
      <c r="QW321" s="21"/>
      <c r="QX321" s="21"/>
      <c r="QY321" s="21"/>
      <c r="QZ321" s="21"/>
      <c r="RA321" s="21"/>
      <c r="RB321" s="21"/>
      <c r="RC321" s="21"/>
      <c r="RD321" s="21"/>
      <c r="RE321" s="21"/>
      <c r="RF321" s="21"/>
      <c r="RG321" s="21"/>
      <c r="RH321" s="21"/>
      <c r="RI321" s="21"/>
      <c r="RJ321" s="21"/>
      <c r="RK321" s="21"/>
      <c r="RL321" s="21"/>
      <c r="RM321" s="21"/>
      <c r="RN321" s="21"/>
      <c r="RO321" s="21"/>
      <c r="RP321" s="21"/>
      <c r="RQ321" s="21"/>
      <c r="RR321" s="21"/>
      <c r="RS321" s="21"/>
      <c r="RT321" s="21"/>
      <c r="RU321" s="21"/>
      <c r="RV321" s="21"/>
      <c r="RW321" s="21"/>
      <c r="RX321" s="21"/>
      <c r="RY321" s="21"/>
      <c r="RZ321" s="21"/>
      <c r="SA321" s="21"/>
      <c r="SB321" s="21"/>
      <c r="SC321" s="21"/>
      <c r="SD321" s="21"/>
      <c r="SE321" s="21"/>
      <c r="SF321" s="21"/>
      <c r="SG321" s="21"/>
      <c r="SH321" s="21"/>
      <c r="SI321" s="21"/>
      <c r="SJ321" s="21"/>
      <c r="SK321" s="21"/>
      <c r="SL321" s="21"/>
      <c r="SM321" s="21"/>
      <c r="SN321" s="21"/>
    </row>
    <row r="322" spans="1:508" s="22" customFormat="1" ht="64.5" hidden="1" customHeight="1" x14ac:dyDescent="0.25">
      <c r="A322" s="69"/>
      <c r="B322" s="69"/>
      <c r="C322" s="69"/>
      <c r="D322" s="72" t="s">
        <v>659</v>
      </c>
      <c r="E322" s="204">
        <v>0</v>
      </c>
      <c r="F322" s="84"/>
      <c r="G322" s="84"/>
      <c r="H322" s="204"/>
      <c r="I322" s="204"/>
      <c r="J322" s="204"/>
      <c r="K322" s="196" t="e">
        <f t="shared" si="98"/>
        <v>#DIV/0!</v>
      </c>
      <c r="L322" s="204">
        <f t="shared" si="107"/>
        <v>0</v>
      </c>
      <c r="M322" s="84"/>
      <c r="N322" s="84"/>
      <c r="O322" s="84"/>
      <c r="P322" s="84"/>
      <c r="Q322" s="84"/>
      <c r="R322" s="218">
        <f t="shared" si="108"/>
        <v>0</v>
      </c>
      <c r="S322" s="218"/>
      <c r="T322" s="218"/>
      <c r="U322" s="218"/>
      <c r="V322" s="218"/>
      <c r="W322" s="218"/>
      <c r="X322" s="168" t="e">
        <f t="shared" si="101"/>
        <v>#DIV/0!</v>
      </c>
      <c r="Y322" s="218">
        <f t="shared" si="100"/>
        <v>0</v>
      </c>
      <c r="Z322" s="231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  <c r="GF322" s="27"/>
      <c r="GG322" s="27"/>
      <c r="GH322" s="27"/>
      <c r="GI322" s="27"/>
      <c r="GJ322" s="27"/>
      <c r="GK322" s="27"/>
      <c r="GL322" s="27"/>
      <c r="GM322" s="27"/>
      <c r="GN322" s="27"/>
      <c r="GO322" s="27"/>
      <c r="GP322" s="27"/>
      <c r="GQ322" s="27"/>
      <c r="GR322" s="27"/>
      <c r="GS322" s="27"/>
      <c r="GT322" s="27"/>
      <c r="GU322" s="27"/>
      <c r="GV322" s="27"/>
      <c r="GW322" s="27"/>
      <c r="GX322" s="27"/>
      <c r="GY322" s="27"/>
      <c r="GZ322" s="27"/>
      <c r="HA322" s="27"/>
      <c r="HB322" s="27"/>
      <c r="HC322" s="27"/>
      <c r="HD322" s="27"/>
      <c r="HE322" s="27"/>
      <c r="HF322" s="27"/>
      <c r="HG322" s="27"/>
      <c r="HH322" s="27"/>
      <c r="HI322" s="27"/>
      <c r="HJ322" s="27"/>
      <c r="HK322" s="27"/>
      <c r="HL322" s="27"/>
      <c r="HM322" s="27"/>
      <c r="HN322" s="27"/>
      <c r="HO322" s="27"/>
      <c r="HP322" s="27"/>
      <c r="HQ322" s="27"/>
      <c r="HR322" s="27"/>
      <c r="HS322" s="27"/>
      <c r="HT322" s="27"/>
      <c r="HU322" s="27"/>
      <c r="HV322" s="27"/>
      <c r="HW322" s="27"/>
      <c r="HX322" s="27"/>
      <c r="HY322" s="27"/>
      <c r="HZ322" s="27"/>
      <c r="IA322" s="27"/>
      <c r="IB322" s="27"/>
      <c r="IC322" s="27"/>
      <c r="ID322" s="27"/>
      <c r="IE322" s="27"/>
      <c r="IF322" s="27"/>
      <c r="IG322" s="27"/>
      <c r="IH322" s="27"/>
      <c r="II322" s="27"/>
      <c r="IJ322" s="27"/>
      <c r="IK322" s="27"/>
      <c r="IL322" s="27"/>
      <c r="IM322" s="27"/>
      <c r="IN322" s="27"/>
      <c r="IO322" s="27"/>
      <c r="IP322" s="27"/>
      <c r="IQ322" s="27"/>
      <c r="IR322" s="27"/>
      <c r="IS322" s="27"/>
      <c r="IT322" s="27"/>
      <c r="IU322" s="27"/>
      <c r="IV322" s="27"/>
      <c r="IW322" s="27"/>
      <c r="IX322" s="27"/>
      <c r="IY322" s="27"/>
      <c r="IZ322" s="27"/>
      <c r="JA322" s="27"/>
      <c r="JB322" s="27"/>
      <c r="JC322" s="27"/>
      <c r="JD322" s="27"/>
      <c r="JE322" s="27"/>
      <c r="JF322" s="27"/>
      <c r="JG322" s="27"/>
      <c r="JH322" s="27"/>
      <c r="JI322" s="27"/>
      <c r="JJ322" s="27"/>
      <c r="JK322" s="27"/>
      <c r="JL322" s="27"/>
      <c r="JM322" s="27"/>
      <c r="JN322" s="27"/>
      <c r="JO322" s="27"/>
      <c r="JP322" s="27"/>
      <c r="JQ322" s="27"/>
      <c r="JR322" s="27"/>
      <c r="JS322" s="27"/>
      <c r="JT322" s="27"/>
      <c r="JU322" s="27"/>
      <c r="JV322" s="27"/>
      <c r="JW322" s="27"/>
      <c r="JX322" s="27"/>
      <c r="JY322" s="27"/>
      <c r="JZ322" s="27"/>
      <c r="KA322" s="27"/>
      <c r="KB322" s="27"/>
      <c r="KC322" s="27"/>
      <c r="KD322" s="27"/>
      <c r="KE322" s="27"/>
      <c r="KF322" s="27"/>
      <c r="KG322" s="27"/>
      <c r="KH322" s="27"/>
      <c r="KI322" s="27"/>
      <c r="KJ322" s="27"/>
      <c r="KK322" s="27"/>
      <c r="KL322" s="27"/>
      <c r="KM322" s="27"/>
      <c r="KN322" s="27"/>
      <c r="KO322" s="27"/>
      <c r="KP322" s="27"/>
      <c r="KQ322" s="27"/>
      <c r="KR322" s="27"/>
      <c r="KS322" s="27"/>
      <c r="KT322" s="27"/>
      <c r="KU322" s="27"/>
      <c r="KV322" s="27"/>
      <c r="KW322" s="27"/>
      <c r="KX322" s="27"/>
      <c r="KY322" s="27"/>
      <c r="KZ322" s="27"/>
      <c r="LA322" s="27"/>
      <c r="LB322" s="27"/>
      <c r="LC322" s="27"/>
      <c r="LD322" s="27"/>
      <c r="LE322" s="27"/>
      <c r="LF322" s="27"/>
      <c r="LG322" s="27"/>
      <c r="LH322" s="27"/>
      <c r="LI322" s="27"/>
      <c r="LJ322" s="27"/>
      <c r="LK322" s="27"/>
      <c r="LL322" s="27"/>
      <c r="LM322" s="27"/>
      <c r="LN322" s="27"/>
      <c r="LO322" s="27"/>
      <c r="LP322" s="27"/>
      <c r="LQ322" s="27"/>
      <c r="LR322" s="27"/>
      <c r="LS322" s="27"/>
      <c r="LT322" s="27"/>
      <c r="LU322" s="27"/>
      <c r="LV322" s="27"/>
      <c r="LW322" s="27"/>
      <c r="LX322" s="27"/>
      <c r="LY322" s="27"/>
      <c r="LZ322" s="27"/>
      <c r="MA322" s="27"/>
      <c r="MB322" s="27"/>
      <c r="MC322" s="27"/>
      <c r="MD322" s="27"/>
      <c r="ME322" s="27"/>
      <c r="MF322" s="27"/>
      <c r="MG322" s="27"/>
      <c r="MH322" s="27"/>
      <c r="MI322" s="27"/>
      <c r="MJ322" s="27"/>
      <c r="MK322" s="27"/>
      <c r="ML322" s="27"/>
      <c r="MM322" s="27"/>
      <c r="MN322" s="27"/>
      <c r="MO322" s="27"/>
      <c r="MP322" s="27"/>
      <c r="MQ322" s="27"/>
      <c r="MR322" s="27"/>
      <c r="MS322" s="27"/>
      <c r="MT322" s="27"/>
      <c r="MU322" s="27"/>
      <c r="MV322" s="27"/>
      <c r="MW322" s="27"/>
      <c r="MX322" s="27"/>
      <c r="MY322" s="27"/>
      <c r="MZ322" s="27"/>
      <c r="NA322" s="27"/>
      <c r="NB322" s="27"/>
      <c r="NC322" s="27"/>
      <c r="ND322" s="27"/>
      <c r="NE322" s="27"/>
      <c r="NF322" s="27"/>
      <c r="NG322" s="27"/>
      <c r="NH322" s="27"/>
      <c r="NI322" s="27"/>
      <c r="NJ322" s="27"/>
      <c r="NK322" s="27"/>
      <c r="NL322" s="27"/>
      <c r="NM322" s="27"/>
      <c r="NN322" s="27"/>
      <c r="NO322" s="27"/>
      <c r="NP322" s="27"/>
      <c r="NQ322" s="27"/>
      <c r="NR322" s="27"/>
      <c r="NS322" s="27"/>
      <c r="NT322" s="27"/>
      <c r="NU322" s="27"/>
      <c r="NV322" s="27"/>
      <c r="NW322" s="27"/>
      <c r="NX322" s="27"/>
      <c r="NY322" s="27"/>
      <c r="NZ322" s="27"/>
      <c r="OA322" s="27"/>
      <c r="OB322" s="27"/>
      <c r="OC322" s="27"/>
      <c r="OD322" s="27"/>
      <c r="OE322" s="27"/>
      <c r="OF322" s="27"/>
      <c r="OG322" s="27"/>
      <c r="OH322" s="27"/>
      <c r="OI322" s="27"/>
      <c r="OJ322" s="27"/>
      <c r="OK322" s="27"/>
      <c r="OL322" s="27"/>
      <c r="OM322" s="27"/>
      <c r="ON322" s="27"/>
      <c r="OO322" s="27"/>
      <c r="OP322" s="27"/>
      <c r="OQ322" s="27"/>
      <c r="OR322" s="27"/>
      <c r="OS322" s="27"/>
      <c r="OT322" s="27"/>
      <c r="OU322" s="27"/>
      <c r="OV322" s="27"/>
      <c r="OW322" s="27"/>
      <c r="OX322" s="27"/>
      <c r="OY322" s="27"/>
      <c r="OZ322" s="27"/>
      <c r="PA322" s="27"/>
      <c r="PB322" s="27"/>
      <c r="PC322" s="27"/>
      <c r="PD322" s="27"/>
      <c r="PE322" s="27"/>
      <c r="PF322" s="27"/>
      <c r="PG322" s="27"/>
      <c r="PH322" s="27"/>
      <c r="PI322" s="27"/>
      <c r="PJ322" s="27"/>
      <c r="PK322" s="27"/>
      <c r="PL322" s="27"/>
      <c r="PM322" s="27"/>
      <c r="PN322" s="27"/>
      <c r="PO322" s="27"/>
      <c r="PP322" s="27"/>
      <c r="PQ322" s="27"/>
      <c r="PR322" s="27"/>
      <c r="PS322" s="27"/>
      <c r="PT322" s="27"/>
      <c r="PU322" s="27"/>
      <c r="PV322" s="27"/>
      <c r="PW322" s="27"/>
      <c r="PX322" s="27"/>
      <c r="PY322" s="27"/>
      <c r="PZ322" s="27"/>
      <c r="QA322" s="27"/>
      <c r="QB322" s="27"/>
      <c r="QC322" s="27"/>
      <c r="QD322" s="27"/>
      <c r="QE322" s="27"/>
      <c r="QF322" s="27"/>
      <c r="QG322" s="27"/>
      <c r="QH322" s="27"/>
      <c r="QI322" s="27"/>
      <c r="QJ322" s="27"/>
      <c r="QK322" s="27"/>
      <c r="QL322" s="27"/>
      <c r="QM322" s="27"/>
      <c r="QN322" s="27"/>
      <c r="QO322" s="27"/>
      <c r="QP322" s="27"/>
      <c r="QQ322" s="27"/>
      <c r="QR322" s="27"/>
      <c r="QS322" s="27"/>
      <c r="QT322" s="27"/>
      <c r="QU322" s="27"/>
      <c r="QV322" s="27"/>
      <c r="QW322" s="27"/>
      <c r="QX322" s="27"/>
      <c r="QY322" s="27"/>
      <c r="QZ322" s="27"/>
      <c r="RA322" s="27"/>
      <c r="RB322" s="27"/>
      <c r="RC322" s="27"/>
      <c r="RD322" s="27"/>
      <c r="RE322" s="27"/>
      <c r="RF322" s="27"/>
      <c r="RG322" s="27"/>
      <c r="RH322" s="27"/>
      <c r="RI322" s="27"/>
      <c r="RJ322" s="27"/>
      <c r="RK322" s="27"/>
      <c r="RL322" s="27"/>
      <c r="RM322" s="27"/>
      <c r="RN322" s="27"/>
      <c r="RO322" s="27"/>
      <c r="RP322" s="27"/>
      <c r="RQ322" s="27"/>
      <c r="RR322" s="27"/>
      <c r="RS322" s="27"/>
      <c r="RT322" s="27"/>
      <c r="RU322" s="27"/>
      <c r="RV322" s="27"/>
      <c r="RW322" s="27"/>
      <c r="RX322" s="27"/>
      <c r="RY322" s="27"/>
      <c r="RZ322" s="27"/>
      <c r="SA322" s="27"/>
      <c r="SB322" s="27"/>
      <c r="SC322" s="27"/>
      <c r="SD322" s="27"/>
      <c r="SE322" s="27"/>
      <c r="SF322" s="27"/>
      <c r="SG322" s="27"/>
      <c r="SH322" s="27"/>
      <c r="SI322" s="27"/>
      <c r="SJ322" s="27"/>
      <c r="SK322" s="27"/>
      <c r="SL322" s="27"/>
      <c r="SM322" s="27"/>
      <c r="SN322" s="27"/>
    </row>
    <row r="323" spans="1:508" s="20" customFormat="1" ht="31.5" hidden="1" customHeight="1" x14ac:dyDescent="0.25">
      <c r="A323" s="54" t="s">
        <v>426</v>
      </c>
      <c r="B323" s="54">
        <v>7370</v>
      </c>
      <c r="C323" s="54" t="s">
        <v>81</v>
      </c>
      <c r="D323" s="11" t="s">
        <v>427</v>
      </c>
      <c r="E323" s="203"/>
      <c r="F323" s="83"/>
      <c r="G323" s="83"/>
      <c r="H323" s="203"/>
      <c r="I323" s="203"/>
      <c r="J323" s="203"/>
      <c r="K323" s="196" t="e">
        <f t="shared" si="98"/>
        <v>#DIV/0!</v>
      </c>
      <c r="L323" s="203">
        <f t="shared" si="107"/>
        <v>0</v>
      </c>
      <c r="M323" s="83"/>
      <c r="N323" s="83"/>
      <c r="O323" s="83"/>
      <c r="P323" s="83"/>
      <c r="Q323" s="83"/>
      <c r="R323" s="216">
        <f t="shared" si="108"/>
        <v>0</v>
      </c>
      <c r="S323" s="216"/>
      <c r="T323" s="216"/>
      <c r="U323" s="216"/>
      <c r="V323" s="216"/>
      <c r="W323" s="216"/>
      <c r="X323" s="168" t="e">
        <f t="shared" si="101"/>
        <v>#DIV/0!</v>
      </c>
      <c r="Y323" s="216">
        <f t="shared" si="100"/>
        <v>0</v>
      </c>
      <c r="Z323" s="23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21"/>
      <c r="IM323" s="21"/>
      <c r="IN323" s="21"/>
      <c r="IO323" s="21"/>
      <c r="IP323" s="21"/>
      <c r="IQ323" s="21"/>
      <c r="IR323" s="21"/>
      <c r="IS323" s="21"/>
      <c r="IT323" s="21"/>
      <c r="IU323" s="21"/>
      <c r="IV323" s="21"/>
      <c r="IW323" s="21"/>
      <c r="IX323" s="21"/>
      <c r="IY323" s="21"/>
      <c r="IZ323" s="21"/>
      <c r="JA323" s="21"/>
      <c r="JB323" s="21"/>
      <c r="JC323" s="21"/>
      <c r="JD323" s="21"/>
      <c r="JE323" s="21"/>
      <c r="JF323" s="21"/>
      <c r="JG323" s="21"/>
      <c r="JH323" s="21"/>
      <c r="JI323" s="21"/>
      <c r="JJ323" s="21"/>
      <c r="JK323" s="21"/>
      <c r="JL323" s="21"/>
      <c r="JM323" s="21"/>
      <c r="JN323" s="21"/>
      <c r="JO323" s="21"/>
      <c r="JP323" s="21"/>
      <c r="JQ323" s="21"/>
      <c r="JR323" s="21"/>
      <c r="JS323" s="21"/>
      <c r="JT323" s="21"/>
      <c r="JU323" s="21"/>
      <c r="JV323" s="21"/>
      <c r="JW323" s="21"/>
      <c r="JX323" s="21"/>
      <c r="JY323" s="21"/>
      <c r="JZ323" s="21"/>
      <c r="KA323" s="21"/>
      <c r="KB323" s="21"/>
      <c r="KC323" s="21"/>
      <c r="KD323" s="21"/>
      <c r="KE323" s="21"/>
      <c r="KF323" s="21"/>
      <c r="KG323" s="21"/>
      <c r="KH323" s="21"/>
      <c r="KI323" s="21"/>
      <c r="KJ323" s="21"/>
      <c r="KK323" s="21"/>
      <c r="KL323" s="21"/>
      <c r="KM323" s="21"/>
      <c r="KN323" s="21"/>
      <c r="KO323" s="21"/>
      <c r="KP323" s="21"/>
      <c r="KQ323" s="21"/>
      <c r="KR323" s="21"/>
      <c r="KS323" s="21"/>
      <c r="KT323" s="21"/>
      <c r="KU323" s="21"/>
      <c r="KV323" s="21"/>
      <c r="KW323" s="21"/>
      <c r="KX323" s="21"/>
      <c r="KY323" s="21"/>
      <c r="KZ323" s="21"/>
      <c r="LA323" s="21"/>
      <c r="LB323" s="21"/>
      <c r="LC323" s="21"/>
      <c r="LD323" s="21"/>
      <c r="LE323" s="21"/>
      <c r="LF323" s="21"/>
      <c r="LG323" s="21"/>
      <c r="LH323" s="21"/>
      <c r="LI323" s="21"/>
      <c r="LJ323" s="21"/>
      <c r="LK323" s="21"/>
      <c r="LL323" s="21"/>
      <c r="LM323" s="21"/>
      <c r="LN323" s="21"/>
      <c r="LO323" s="21"/>
      <c r="LP323" s="21"/>
      <c r="LQ323" s="21"/>
      <c r="LR323" s="21"/>
      <c r="LS323" s="21"/>
      <c r="LT323" s="21"/>
      <c r="LU323" s="21"/>
      <c r="LV323" s="21"/>
      <c r="LW323" s="21"/>
      <c r="LX323" s="21"/>
      <c r="LY323" s="21"/>
      <c r="LZ323" s="21"/>
      <c r="MA323" s="21"/>
      <c r="MB323" s="21"/>
      <c r="MC323" s="21"/>
      <c r="MD323" s="21"/>
      <c r="ME323" s="21"/>
      <c r="MF323" s="21"/>
      <c r="MG323" s="21"/>
      <c r="MH323" s="21"/>
      <c r="MI323" s="21"/>
      <c r="MJ323" s="21"/>
      <c r="MK323" s="21"/>
      <c r="ML323" s="21"/>
      <c r="MM323" s="21"/>
      <c r="MN323" s="21"/>
      <c r="MO323" s="21"/>
      <c r="MP323" s="21"/>
      <c r="MQ323" s="21"/>
      <c r="MR323" s="21"/>
      <c r="MS323" s="21"/>
      <c r="MT323" s="21"/>
      <c r="MU323" s="21"/>
      <c r="MV323" s="21"/>
      <c r="MW323" s="21"/>
      <c r="MX323" s="21"/>
      <c r="MY323" s="21"/>
      <c r="MZ323" s="21"/>
      <c r="NA323" s="21"/>
      <c r="NB323" s="21"/>
      <c r="NC323" s="21"/>
      <c r="ND323" s="21"/>
      <c r="NE323" s="21"/>
      <c r="NF323" s="21"/>
      <c r="NG323" s="21"/>
      <c r="NH323" s="21"/>
      <c r="NI323" s="21"/>
      <c r="NJ323" s="21"/>
      <c r="NK323" s="21"/>
      <c r="NL323" s="21"/>
      <c r="NM323" s="21"/>
      <c r="NN323" s="21"/>
      <c r="NO323" s="21"/>
      <c r="NP323" s="21"/>
      <c r="NQ323" s="21"/>
      <c r="NR323" s="21"/>
      <c r="NS323" s="21"/>
      <c r="NT323" s="21"/>
      <c r="NU323" s="21"/>
      <c r="NV323" s="21"/>
      <c r="NW323" s="21"/>
      <c r="NX323" s="21"/>
      <c r="NY323" s="21"/>
      <c r="NZ323" s="21"/>
      <c r="OA323" s="21"/>
      <c r="OB323" s="21"/>
      <c r="OC323" s="21"/>
      <c r="OD323" s="21"/>
      <c r="OE323" s="21"/>
      <c r="OF323" s="21"/>
      <c r="OG323" s="21"/>
      <c r="OH323" s="21"/>
      <c r="OI323" s="21"/>
      <c r="OJ323" s="21"/>
      <c r="OK323" s="21"/>
      <c r="OL323" s="21"/>
      <c r="OM323" s="21"/>
      <c r="ON323" s="21"/>
      <c r="OO323" s="21"/>
      <c r="OP323" s="21"/>
      <c r="OQ323" s="21"/>
      <c r="OR323" s="21"/>
      <c r="OS323" s="21"/>
      <c r="OT323" s="21"/>
      <c r="OU323" s="21"/>
      <c r="OV323" s="21"/>
      <c r="OW323" s="21"/>
      <c r="OX323" s="21"/>
      <c r="OY323" s="21"/>
      <c r="OZ323" s="21"/>
      <c r="PA323" s="21"/>
      <c r="PB323" s="21"/>
      <c r="PC323" s="21"/>
      <c r="PD323" s="21"/>
      <c r="PE323" s="21"/>
      <c r="PF323" s="21"/>
      <c r="PG323" s="21"/>
      <c r="PH323" s="21"/>
      <c r="PI323" s="21"/>
      <c r="PJ323" s="21"/>
      <c r="PK323" s="21"/>
      <c r="PL323" s="21"/>
      <c r="PM323" s="21"/>
      <c r="PN323" s="21"/>
      <c r="PO323" s="21"/>
      <c r="PP323" s="21"/>
      <c r="PQ323" s="21"/>
      <c r="PR323" s="21"/>
      <c r="PS323" s="21"/>
      <c r="PT323" s="21"/>
      <c r="PU323" s="21"/>
      <c r="PV323" s="21"/>
      <c r="PW323" s="21"/>
      <c r="PX323" s="21"/>
      <c r="PY323" s="21"/>
      <c r="PZ323" s="21"/>
      <c r="QA323" s="21"/>
      <c r="QB323" s="21"/>
      <c r="QC323" s="21"/>
      <c r="QD323" s="21"/>
      <c r="QE323" s="21"/>
      <c r="QF323" s="21"/>
      <c r="QG323" s="21"/>
      <c r="QH323" s="21"/>
      <c r="QI323" s="21"/>
      <c r="QJ323" s="21"/>
      <c r="QK323" s="21"/>
      <c r="QL323" s="21"/>
      <c r="QM323" s="21"/>
      <c r="QN323" s="21"/>
      <c r="QO323" s="21"/>
      <c r="QP323" s="21"/>
      <c r="QQ323" s="21"/>
      <c r="QR323" s="21"/>
      <c r="QS323" s="21"/>
      <c r="QT323" s="21"/>
      <c r="QU323" s="21"/>
      <c r="QV323" s="21"/>
      <c r="QW323" s="21"/>
      <c r="QX323" s="21"/>
      <c r="QY323" s="21"/>
      <c r="QZ323" s="21"/>
      <c r="RA323" s="21"/>
      <c r="RB323" s="21"/>
      <c r="RC323" s="21"/>
      <c r="RD323" s="21"/>
      <c r="RE323" s="21"/>
      <c r="RF323" s="21"/>
      <c r="RG323" s="21"/>
      <c r="RH323" s="21"/>
      <c r="RI323" s="21"/>
      <c r="RJ323" s="21"/>
      <c r="RK323" s="21"/>
      <c r="RL323" s="21"/>
      <c r="RM323" s="21"/>
      <c r="RN323" s="21"/>
      <c r="RO323" s="21"/>
      <c r="RP323" s="21"/>
      <c r="RQ323" s="21"/>
      <c r="RR323" s="21"/>
      <c r="RS323" s="21"/>
      <c r="RT323" s="21"/>
      <c r="RU323" s="21"/>
      <c r="RV323" s="21"/>
      <c r="RW323" s="21"/>
      <c r="RX323" s="21"/>
      <c r="RY323" s="21"/>
      <c r="RZ323" s="21"/>
      <c r="SA323" s="21"/>
      <c r="SB323" s="21"/>
      <c r="SC323" s="21"/>
      <c r="SD323" s="21"/>
      <c r="SE323" s="21"/>
      <c r="SF323" s="21"/>
      <c r="SG323" s="21"/>
      <c r="SH323" s="21"/>
      <c r="SI323" s="21"/>
      <c r="SJ323" s="21"/>
      <c r="SK323" s="21"/>
      <c r="SL323" s="21"/>
      <c r="SM323" s="21"/>
      <c r="SN323" s="21"/>
    </row>
    <row r="324" spans="1:508" s="20" customFormat="1" ht="21.75" customHeight="1" x14ac:dyDescent="0.25">
      <c r="A324" s="54" t="s">
        <v>145</v>
      </c>
      <c r="B324" s="54" t="s">
        <v>2</v>
      </c>
      <c r="C324" s="54" t="s">
        <v>85</v>
      </c>
      <c r="D324" s="11" t="s">
        <v>461</v>
      </c>
      <c r="E324" s="203">
        <v>1661080</v>
      </c>
      <c r="F324" s="83"/>
      <c r="G324" s="83"/>
      <c r="H324" s="203"/>
      <c r="I324" s="203"/>
      <c r="J324" s="203"/>
      <c r="K324" s="196">
        <f t="shared" si="98"/>
        <v>0</v>
      </c>
      <c r="L324" s="203">
        <f t="shared" si="107"/>
        <v>126057455</v>
      </c>
      <c r="M324" s="83">
        <v>126057455</v>
      </c>
      <c r="N324" s="83"/>
      <c r="O324" s="83"/>
      <c r="P324" s="83"/>
      <c r="Q324" s="83">
        <v>126057455</v>
      </c>
      <c r="R324" s="216">
        <f t="shared" si="108"/>
        <v>0</v>
      </c>
      <c r="S324" s="216"/>
      <c r="T324" s="216"/>
      <c r="U324" s="216"/>
      <c r="V324" s="216"/>
      <c r="W324" s="216"/>
      <c r="X324" s="168">
        <f t="shared" si="101"/>
        <v>0</v>
      </c>
      <c r="Y324" s="216">
        <f t="shared" si="100"/>
        <v>0</v>
      </c>
      <c r="Z324" s="23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  <c r="IP324" s="21"/>
      <c r="IQ324" s="21"/>
      <c r="IR324" s="21"/>
      <c r="IS324" s="21"/>
      <c r="IT324" s="21"/>
      <c r="IU324" s="21"/>
      <c r="IV324" s="21"/>
      <c r="IW324" s="21"/>
      <c r="IX324" s="21"/>
      <c r="IY324" s="21"/>
      <c r="IZ324" s="21"/>
      <c r="JA324" s="21"/>
      <c r="JB324" s="21"/>
      <c r="JC324" s="21"/>
      <c r="JD324" s="21"/>
      <c r="JE324" s="21"/>
      <c r="JF324" s="21"/>
      <c r="JG324" s="21"/>
      <c r="JH324" s="21"/>
      <c r="JI324" s="21"/>
      <c r="JJ324" s="21"/>
      <c r="JK324" s="21"/>
      <c r="JL324" s="21"/>
      <c r="JM324" s="21"/>
      <c r="JN324" s="21"/>
      <c r="JO324" s="21"/>
      <c r="JP324" s="21"/>
      <c r="JQ324" s="21"/>
      <c r="JR324" s="21"/>
      <c r="JS324" s="21"/>
      <c r="JT324" s="21"/>
      <c r="JU324" s="21"/>
      <c r="JV324" s="21"/>
      <c r="JW324" s="21"/>
      <c r="JX324" s="21"/>
      <c r="JY324" s="21"/>
      <c r="JZ324" s="21"/>
      <c r="KA324" s="21"/>
      <c r="KB324" s="21"/>
      <c r="KC324" s="21"/>
      <c r="KD324" s="21"/>
      <c r="KE324" s="21"/>
      <c r="KF324" s="21"/>
      <c r="KG324" s="21"/>
      <c r="KH324" s="21"/>
      <c r="KI324" s="21"/>
      <c r="KJ324" s="21"/>
      <c r="KK324" s="21"/>
      <c r="KL324" s="21"/>
      <c r="KM324" s="21"/>
      <c r="KN324" s="21"/>
      <c r="KO324" s="21"/>
      <c r="KP324" s="21"/>
      <c r="KQ324" s="21"/>
      <c r="KR324" s="21"/>
      <c r="KS324" s="21"/>
      <c r="KT324" s="21"/>
      <c r="KU324" s="21"/>
      <c r="KV324" s="21"/>
      <c r="KW324" s="21"/>
      <c r="KX324" s="21"/>
      <c r="KY324" s="21"/>
      <c r="KZ324" s="21"/>
      <c r="LA324" s="21"/>
      <c r="LB324" s="21"/>
      <c r="LC324" s="21"/>
      <c r="LD324" s="21"/>
      <c r="LE324" s="21"/>
      <c r="LF324" s="21"/>
      <c r="LG324" s="21"/>
      <c r="LH324" s="21"/>
      <c r="LI324" s="21"/>
      <c r="LJ324" s="21"/>
      <c r="LK324" s="21"/>
      <c r="LL324" s="21"/>
      <c r="LM324" s="21"/>
      <c r="LN324" s="21"/>
      <c r="LO324" s="21"/>
      <c r="LP324" s="21"/>
      <c r="LQ324" s="21"/>
      <c r="LR324" s="21"/>
      <c r="LS324" s="21"/>
      <c r="LT324" s="21"/>
      <c r="LU324" s="21"/>
      <c r="LV324" s="21"/>
      <c r="LW324" s="21"/>
      <c r="LX324" s="21"/>
      <c r="LY324" s="21"/>
      <c r="LZ324" s="21"/>
      <c r="MA324" s="21"/>
      <c r="MB324" s="21"/>
      <c r="MC324" s="21"/>
      <c r="MD324" s="21"/>
      <c r="ME324" s="21"/>
      <c r="MF324" s="21"/>
      <c r="MG324" s="21"/>
      <c r="MH324" s="21"/>
      <c r="MI324" s="21"/>
      <c r="MJ324" s="21"/>
      <c r="MK324" s="21"/>
      <c r="ML324" s="21"/>
      <c r="MM324" s="21"/>
      <c r="MN324" s="21"/>
      <c r="MO324" s="21"/>
      <c r="MP324" s="21"/>
      <c r="MQ324" s="21"/>
      <c r="MR324" s="21"/>
      <c r="MS324" s="21"/>
      <c r="MT324" s="21"/>
      <c r="MU324" s="21"/>
      <c r="MV324" s="21"/>
      <c r="MW324" s="21"/>
      <c r="MX324" s="21"/>
      <c r="MY324" s="21"/>
      <c r="MZ324" s="21"/>
      <c r="NA324" s="21"/>
      <c r="NB324" s="21"/>
      <c r="NC324" s="21"/>
      <c r="ND324" s="21"/>
      <c r="NE324" s="21"/>
      <c r="NF324" s="21"/>
      <c r="NG324" s="21"/>
      <c r="NH324" s="21"/>
      <c r="NI324" s="21"/>
      <c r="NJ324" s="21"/>
      <c r="NK324" s="21"/>
      <c r="NL324" s="21"/>
      <c r="NM324" s="21"/>
      <c r="NN324" s="21"/>
      <c r="NO324" s="21"/>
      <c r="NP324" s="21"/>
      <c r="NQ324" s="21"/>
      <c r="NR324" s="21"/>
      <c r="NS324" s="21"/>
      <c r="NT324" s="21"/>
      <c r="NU324" s="21"/>
      <c r="NV324" s="21"/>
      <c r="NW324" s="21"/>
      <c r="NX324" s="21"/>
      <c r="NY324" s="21"/>
      <c r="NZ324" s="21"/>
      <c r="OA324" s="21"/>
      <c r="OB324" s="21"/>
      <c r="OC324" s="21"/>
      <c r="OD324" s="21"/>
      <c r="OE324" s="21"/>
      <c r="OF324" s="21"/>
      <c r="OG324" s="21"/>
      <c r="OH324" s="21"/>
      <c r="OI324" s="21"/>
      <c r="OJ324" s="21"/>
      <c r="OK324" s="21"/>
      <c r="OL324" s="21"/>
      <c r="OM324" s="21"/>
      <c r="ON324" s="21"/>
      <c r="OO324" s="21"/>
      <c r="OP324" s="21"/>
      <c r="OQ324" s="21"/>
      <c r="OR324" s="21"/>
      <c r="OS324" s="21"/>
      <c r="OT324" s="21"/>
      <c r="OU324" s="21"/>
      <c r="OV324" s="21"/>
      <c r="OW324" s="21"/>
      <c r="OX324" s="21"/>
      <c r="OY324" s="21"/>
      <c r="OZ324" s="21"/>
      <c r="PA324" s="21"/>
      <c r="PB324" s="21"/>
      <c r="PC324" s="21"/>
      <c r="PD324" s="21"/>
      <c r="PE324" s="21"/>
      <c r="PF324" s="21"/>
      <c r="PG324" s="21"/>
      <c r="PH324" s="21"/>
      <c r="PI324" s="21"/>
      <c r="PJ324" s="21"/>
      <c r="PK324" s="21"/>
      <c r="PL324" s="21"/>
      <c r="PM324" s="21"/>
      <c r="PN324" s="21"/>
      <c r="PO324" s="21"/>
      <c r="PP324" s="21"/>
      <c r="PQ324" s="21"/>
      <c r="PR324" s="21"/>
      <c r="PS324" s="21"/>
      <c r="PT324" s="21"/>
      <c r="PU324" s="21"/>
      <c r="PV324" s="21"/>
      <c r="PW324" s="21"/>
      <c r="PX324" s="21"/>
      <c r="PY324" s="21"/>
      <c r="PZ324" s="21"/>
      <c r="QA324" s="21"/>
      <c r="QB324" s="21"/>
      <c r="QC324" s="21"/>
      <c r="QD324" s="21"/>
      <c r="QE324" s="21"/>
      <c r="QF324" s="21"/>
      <c r="QG324" s="21"/>
      <c r="QH324" s="21"/>
      <c r="QI324" s="21"/>
      <c r="QJ324" s="21"/>
      <c r="QK324" s="21"/>
      <c r="QL324" s="21"/>
      <c r="QM324" s="21"/>
      <c r="QN324" s="21"/>
      <c r="QO324" s="21"/>
      <c r="QP324" s="21"/>
      <c r="QQ324" s="21"/>
      <c r="QR324" s="21"/>
      <c r="QS324" s="21"/>
      <c r="QT324" s="21"/>
      <c r="QU324" s="21"/>
      <c r="QV324" s="21"/>
      <c r="QW324" s="21"/>
      <c r="QX324" s="21"/>
      <c r="QY324" s="21"/>
      <c r="QZ324" s="21"/>
      <c r="RA324" s="21"/>
      <c r="RB324" s="21"/>
      <c r="RC324" s="21"/>
      <c r="RD324" s="21"/>
      <c r="RE324" s="21"/>
      <c r="RF324" s="21"/>
      <c r="RG324" s="21"/>
      <c r="RH324" s="21"/>
      <c r="RI324" s="21"/>
      <c r="RJ324" s="21"/>
      <c r="RK324" s="21"/>
      <c r="RL324" s="21"/>
      <c r="RM324" s="21"/>
      <c r="RN324" s="21"/>
      <c r="RO324" s="21"/>
      <c r="RP324" s="21"/>
      <c r="RQ324" s="21"/>
      <c r="RR324" s="21"/>
      <c r="RS324" s="21"/>
      <c r="RT324" s="21"/>
      <c r="RU324" s="21"/>
      <c r="RV324" s="21"/>
      <c r="RW324" s="21"/>
      <c r="RX324" s="21"/>
      <c r="RY324" s="21"/>
      <c r="RZ324" s="21"/>
      <c r="SA324" s="21"/>
      <c r="SB324" s="21"/>
      <c r="SC324" s="21"/>
      <c r="SD324" s="21"/>
      <c r="SE324" s="21"/>
      <c r="SF324" s="21"/>
      <c r="SG324" s="21"/>
      <c r="SH324" s="21"/>
      <c r="SI324" s="21"/>
      <c r="SJ324" s="21"/>
      <c r="SK324" s="21"/>
      <c r="SL324" s="21"/>
      <c r="SM324" s="21"/>
      <c r="SN324" s="21"/>
    </row>
    <row r="325" spans="1:508" s="22" customFormat="1" ht="17.25" customHeight="1" x14ac:dyDescent="0.25">
      <c r="A325" s="69"/>
      <c r="B325" s="69"/>
      <c r="C325" s="69"/>
      <c r="D325" s="75" t="s">
        <v>416</v>
      </c>
      <c r="E325" s="204"/>
      <c r="F325" s="84"/>
      <c r="G325" s="84"/>
      <c r="H325" s="204"/>
      <c r="I325" s="204"/>
      <c r="J325" s="204"/>
      <c r="K325" s="196"/>
      <c r="L325" s="204">
        <f t="shared" si="107"/>
        <v>92214546</v>
      </c>
      <c r="M325" s="84">
        <v>92214546</v>
      </c>
      <c r="N325" s="84"/>
      <c r="O325" s="84"/>
      <c r="P325" s="84"/>
      <c r="Q325" s="84">
        <v>92214546</v>
      </c>
      <c r="R325" s="218">
        <f t="shared" si="108"/>
        <v>0</v>
      </c>
      <c r="S325" s="218"/>
      <c r="T325" s="218"/>
      <c r="U325" s="218"/>
      <c r="V325" s="218"/>
      <c r="W325" s="218"/>
      <c r="X325" s="168">
        <f t="shared" si="101"/>
        <v>0</v>
      </c>
      <c r="Y325" s="218">
        <f t="shared" si="100"/>
        <v>0</v>
      </c>
      <c r="Z325" s="231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  <c r="FJ325" s="27"/>
      <c r="FK325" s="27"/>
      <c r="FL325" s="27"/>
      <c r="FM325" s="27"/>
      <c r="FN325" s="27"/>
      <c r="FO325" s="27"/>
      <c r="FP325" s="27"/>
      <c r="FQ325" s="27"/>
      <c r="FR325" s="27"/>
      <c r="FS325" s="27"/>
      <c r="FT325" s="27"/>
      <c r="FU325" s="27"/>
      <c r="FV325" s="27"/>
      <c r="FW325" s="27"/>
      <c r="FX325" s="27"/>
      <c r="FY325" s="27"/>
      <c r="FZ325" s="27"/>
      <c r="GA325" s="27"/>
      <c r="GB325" s="27"/>
      <c r="GC325" s="27"/>
      <c r="GD325" s="27"/>
      <c r="GE325" s="27"/>
      <c r="GF325" s="27"/>
      <c r="GG325" s="27"/>
      <c r="GH325" s="27"/>
      <c r="GI325" s="27"/>
      <c r="GJ325" s="27"/>
      <c r="GK325" s="27"/>
      <c r="GL325" s="27"/>
      <c r="GM325" s="27"/>
      <c r="GN325" s="27"/>
      <c r="GO325" s="27"/>
      <c r="GP325" s="27"/>
      <c r="GQ325" s="27"/>
      <c r="GR325" s="27"/>
      <c r="GS325" s="27"/>
      <c r="GT325" s="27"/>
      <c r="GU325" s="27"/>
      <c r="GV325" s="27"/>
      <c r="GW325" s="27"/>
      <c r="GX325" s="27"/>
      <c r="GY325" s="27"/>
      <c r="GZ325" s="27"/>
      <c r="HA325" s="27"/>
      <c r="HB325" s="27"/>
      <c r="HC325" s="27"/>
      <c r="HD325" s="27"/>
      <c r="HE325" s="27"/>
      <c r="HF325" s="27"/>
      <c r="HG325" s="27"/>
      <c r="HH325" s="27"/>
      <c r="HI325" s="27"/>
      <c r="HJ325" s="27"/>
      <c r="HK325" s="27"/>
      <c r="HL325" s="27"/>
      <c r="HM325" s="27"/>
      <c r="HN325" s="27"/>
      <c r="HO325" s="27"/>
      <c r="HP325" s="27"/>
      <c r="HQ325" s="27"/>
      <c r="HR325" s="27"/>
      <c r="HS325" s="27"/>
      <c r="HT325" s="27"/>
      <c r="HU325" s="27"/>
      <c r="HV325" s="27"/>
      <c r="HW325" s="27"/>
      <c r="HX325" s="27"/>
      <c r="HY325" s="27"/>
      <c r="HZ325" s="27"/>
      <c r="IA325" s="27"/>
      <c r="IB325" s="27"/>
      <c r="IC325" s="27"/>
      <c r="ID325" s="27"/>
      <c r="IE325" s="27"/>
      <c r="IF325" s="27"/>
      <c r="IG325" s="27"/>
      <c r="IH325" s="27"/>
      <c r="II325" s="27"/>
      <c r="IJ325" s="27"/>
      <c r="IK325" s="27"/>
      <c r="IL325" s="27"/>
      <c r="IM325" s="27"/>
      <c r="IN325" s="27"/>
      <c r="IO325" s="27"/>
      <c r="IP325" s="27"/>
      <c r="IQ325" s="27"/>
      <c r="IR325" s="27"/>
      <c r="IS325" s="27"/>
      <c r="IT325" s="27"/>
      <c r="IU325" s="27"/>
      <c r="IV325" s="27"/>
      <c r="IW325" s="27"/>
      <c r="IX325" s="27"/>
      <c r="IY325" s="27"/>
      <c r="IZ325" s="27"/>
      <c r="JA325" s="27"/>
      <c r="JB325" s="27"/>
      <c r="JC325" s="27"/>
      <c r="JD325" s="27"/>
      <c r="JE325" s="27"/>
      <c r="JF325" s="27"/>
      <c r="JG325" s="27"/>
      <c r="JH325" s="27"/>
      <c r="JI325" s="27"/>
      <c r="JJ325" s="27"/>
      <c r="JK325" s="27"/>
      <c r="JL325" s="27"/>
      <c r="JM325" s="27"/>
      <c r="JN325" s="27"/>
      <c r="JO325" s="27"/>
      <c r="JP325" s="27"/>
      <c r="JQ325" s="27"/>
      <c r="JR325" s="27"/>
      <c r="JS325" s="27"/>
      <c r="JT325" s="27"/>
      <c r="JU325" s="27"/>
      <c r="JV325" s="27"/>
      <c r="JW325" s="27"/>
      <c r="JX325" s="27"/>
      <c r="JY325" s="27"/>
      <c r="JZ325" s="27"/>
      <c r="KA325" s="27"/>
      <c r="KB325" s="27"/>
      <c r="KC325" s="27"/>
      <c r="KD325" s="27"/>
      <c r="KE325" s="27"/>
      <c r="KF325" s="27"/>
      <c r="KG325" s="27"/>
      <c r="KH325" s="27"/>
      <c r="KI325" s="27"/>
      <c r="KJ325" s="27"/>
      <c r="KK325" s="27"/>
      <c r="KL325" s="27"/>
      <c r="KM325" s="27"/>
      <c r="KN325" s="27"/>
      <c r="KO325" s="27"/>
      <c r="KP325" s="27"/>
      <c r="KQ325" s="27"/>
      <c r="KR325" s="27"/>
      <c r="KS325" s="27"/>
      <c r="KT325" s="27"/>
      <c r="KU325" s="27"/>
      <c r="KV325" s="27"/>
      <c r="KW325" s="27"/>
      <c r="KX325" s="27"/>
      <c r="KY325" s="27"/>
      <c r="KZ325" s="27"/>
      <c r="LA325" s="27"/>
      <c r="LB325" s="27"/>
      <c r="LC325" s="27"/>
      <c r="LD325" s="27"/>
      <c r="LE325" s="27"/>
      <c r="LF325" s="27"/>
      <c r="LG325" s="27"/>
      <c r="LH325" s="27"/>
      <c r="LI325" s="27"/>
      <c r="LJ325" s="27"/>
      <c r="LK325" s="27"/>
      <c r="LL325" s="27"/>
      <c r="LM325" s="27"/>
      <c r="LN325" s="27"/>
      <c r="LO325" s="27"/>
      <c r="LP325" s="27"/>
      <c r="LQ325" s="27"/>
      <c r="LR325" s="27"/>
      <c r="LS325" s="27"/>
      <c r="LT325" s="27"/>
      <c r="LU325" s="27"/>
      <c r="LV325" s="27"/>
      <c r="LW325" s="27"/>
      <c r="LX325" s="27"/>
      <c r="LY325" s="27"/>
      <c r="LZ325" s="27"/>
      <c r="MA325" s="27"/>
      <c r="MB325" s="27"/>
      <c r="MC325" s="27"/>
      <c r="MD325" s="27"/>
      <c r="ME325" s="27"/>
      <c r="MF325" s="27"/>
      <c r="MG325" s="27"/>
      <c r="MH325" s="27"/>
      <c r="MI325" s="27"/>
      <c r="MJ325" s="27"/>
      <c r="MK325" s="27"/>
      <c r="ML325" s="27"/>
      <c r="MM325" s="27"/>
      <c r="MN325" s="27"/>
      <c r="MO325" s="27"/>
      <c r="MP325" s="27"/>
      <c r="MQ325" s="27"/>
      <c r="MR325" s="27"/>
      <c r="MS325" s="27"/>
      <c r="MT325" s="27"/>
      <c r="MU325" s="27"/>
      <c r="MV325" s="27"/>
      <c r="MW325" s="27"/>
      <c r="MX325" s="27"/>
      <c r="MY325" s="27"/>
      <c r="MZ325" s="27"/>
      <c r="NA325" s="27"/>
      <c r="NB325" s="27"/>
      <c r="NC325" s="27"/>
      <c r="ND325" s="27"/>
      <c r="NE325" s="27"/>
      <c r="NF325" s="27"/>
      <c r="NG325" s="27"/>
      <c r="NH325" s="27"/>
      <c r="NI325" s="27"/>
      <c r="NJ325" s="27"/>
      <c r="NK325" s="27"/>
      <c r="NL325" s="27"/>
      <c r="NM325" s="27"/>
      <c r="NN325" s="27"/>
      <c r="NO325" s="27"/>
      <c r="NP325" s="27"/>
      <c r="NQ325" s="27"/>
      <c r="NR325" s="27"/>
      <c r="NS325" s="27"/>
      <c r="NT325" s="27"/>
      <c r="NU325" s="27"/>
      <c r="NV325" s="27"/>
      <c r="NW325" s="27"/>
      <c r="NX325" s="27"/>
      <c r="NY325" s="27"/>
      <c r="NZ325" s="27"/>
      <c r="OA325" s="27"/>
      <c r="OB325" s="27"/>
      <c r="OC325" s="27"/>
      <c r="OD325" s="27"/>
      <c r="OE325" s="27"/>
      <c r="OF325" s="27"/>
      <c r="OG325" s="27"/>
      <c r="OH325" s="27"/>
      <c r="OI325" s="27"/>
      <c r="OJ325" s="27"/>
      <c r="OK325" s="27"/>
      <c r="OL325" s="27"/>
      <c r="OM325" s="27"/>
      <c r="ON325" s="27"/>
      <c r="OO325" s="27"/>
      <c r="OP325" s="27"/>
      <c r="OQ325" s="27"/>
      <c r="OR325" s="27"/>
      <c r="OS325" s="27"/>
      <c r="OT325" s="27"/>
      <c r="OU325" s="27"/>
      <c r="OV325" s="27"/>
      <c r="OW325" s="27"/>
      <c r="OX325" s="27"/>
      <c r="OY325" s="27"/>
      <c r="OZ325" s="27"/>
      <c r="PA325" s="27"/>
      <c r="PB325" s="27"/>
      <c r="PC325" s="27"/>
      <c r="PD325" s="27"/>
      <c r="PE325" s="27"/>
      <c r="PF325" s="27"/>
      <c r="PG325" s="27"/>
      <c r="PH325" s="27"/>
      <c r="PI325" s="27"/>
      <c r="PJ325" s="27"/>
      <c r="PK325" s="27"/>
      <c r="PL325" s="27"/>
      <c r="PM325" s="27"/>
      <c r="PN325" s="27"/>
      <c r="PO325" s="27"/>
      <c r="PP325" s="27"/>
      <c r="PQ325" s="27"/>
      <c r="PR325" s="27"/>
      <c r="PS325" s="27"/>
      <c r="PT325" s="27"/>
      <c r="PU325" s="27"/>
      <c r="PV325" s="27"/>
      <c r="PW325" s="27"/>
      <c r="PX325" s="27"/>
      <c r="PY325" s="27"/>
      <c r="PZ325" s="27"/>
      <c r="QA325" s="27"/>
      <c r="QB325" s="27"/>
      <c r="QC325" s="27"/>
      <c r="QD325" s="27"/>
      <c r="QE325" s="27"/>
      <c r="QF325" s="27"/>
      <c r="QG325" s="27"/>
      <c r="QH325" s="27"/>
      <c r="QI325" s="27"/>
      <c r="QJ325" s="27"/>
      <c r="QK325" s="27"/>
      <c r="QL325" s="27"/>
      <c r="QM325" s="27"/>
      <c r="QN325" s="27"/>
      <c r="QO325" s="27"/>
      <c r="QP325" s="27"/>
      <c r="QQ325" s="27"/>
      <c r="QR325" s="27"/>
      <c r="QS325" s="27"/>
      <c r="QT325" s="27"/>
      <c r="QU325" s="27"/>
      <c r="QV325" s="27"/>
      <c r="QW325" s="27"/>
      <c r="QX325" s="27"/>
      <c r="QY325" s="27"/>
      <c r="QZ325" s="27"/>
      <c r="RA325" s="27"/>
      <c r="RB325" s="27"/>
      <c r="RC325" s="27"/>
      <c r="RD325" s="27"/>
      <c r="RE325" s="27"/>
      <c r="RF325" s="27"/>
      <c r="RG325" s="27"/>
      <c r="RH325" s="27"/>
      <c r="RI325" s="27"/>
      <c r="RJ325" s="27"/>
      <c r="RK325" s="27"/>
      <c r="RL325" s="27"/>
      <c r="RM325" s="27"/>
      <c r="RN325" s="27"/>
      <c r="RO325" s="27"/>
      <c r="RP325" s="27"/>
      <c r="RQ325" s="27"/>
      <c r="RR325" s="27"/>
      <c r="RS325" s="27"/>
      <c r="RT325" s="27"/>
      <c r="RU325" s="27"/>
      <c r="RV325" s="27"/>
      <c r="RW325" s="27"/>
      <c r="RX325" s="27"/>
      <c r="RY325" s="27"/>
      <c r="RZ325" s="27"/>
      <c r="SA325" s="27"/>
      <c r="SB325" s="27"/>
      <c r="SC325" s="27"/>
      <c r="SD325" s="27"/>
      <c r="SE325" s="27"/>
      <c r="SF325" s="27"/>
      <c r="SG325" s="27"/>
      <c r="SH325" s="27"/>
      <c r="SI325" s="27"/>
      <c r="SJ325" s="27"/>
      <c r="SK325" s="27"/>
      <c r="SL325" s="27"/>
      <c r="SM325" s="27"/>
      <c r="SN325" s="27"/>
    </row>
    <row r="326" spans="1:508" s="20" customFormat="1" ht="126" hidden="1" customHeight="1" x14ac:dyDescent="0.25">
      <c r="A326" s="54" t="s">
        <v>367</v>
      </c>
      <c r="B326" s="54">
        <v>7691</v>
      </c>
      <c r="C326" s="53" t="s">
        <v>81</v>
      </c>
      <c r="D326" s="11" t="s">
        <v>313</v>
      </c>
      <c r="E326" s="203">
        <v>0</v>
      </c>
      <c r="F326" s="83"/>
      <c r="G326" s="83"/>
      <c r="H326" s="203"/>
      <c r="I326" s="203"/>
      <c r="J326" s="203"/>
      <c r="K326" s="186" t="e">
        <f t="shared" si="98"/>
        <v>#DIV/0!</v>
      </c>
      <c r="L326" s="203">
        <f t="shared" si="107"/>
        <v>0</v>
      </c>
      <c r="M326" s="83"/>
      <c r="N326" s="83"/>
      <c r="O326" s="83"/>
      <c r="P326" s="83"/>
      <c r="Q326" s="83"/>
      <c r="R326" s="216">
        <f t="shared" si="108"/>
        <v>0</v>
      </c>
      <c r="S326" s="216"/>
      <c r="T326" s="216"/>
      <c r="U326" s="216"/>
      <c r="V326" s="216"/>
      <c r="W326" s="216"/>
      <c r="X326" s="168" t="e">
        <f t="shared" si="101"/>
        <v>#DIV/0!</v>
      </c>
      <c r="Y326" s="216">
        <f t="shared" si="100"/>
        <v>0</v>
      </c>
      <c r="Z326" s="23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  <c r="ID326" s="21"/>
      <c r="IE326" s="21"/>
      <c r="IF326" s="21"/>
      <c r="IG326" s="21"/>
      <c r="IH326" s="21"/>
      <c r="II326" s="21"/>
      <c r="IJ326" s="21"/>
      <c r="IK326" s="21"/>
      <c r="IL326" s="21"/>
      <c r="IM326" s="21"/>
      <c r="IN326" s="21"/>
      <c r="IO326" s="21"/>
      <c r="IP326" s="21"/>
      <c r="IQ326" s="21"/>
      <c r="IR326" s="21"/>
      <c r="IS326" s="21"/>
      <c r="IT326" s="21"/>
      <c r="IU326" s="21"/>
      <c r="IV326" s="21"/>
      <c r="IW326" s="21"/>
      <c r="IX326" s="21"/>
      <c r="IY326" s="21"/>
      <c r="IZ326" s="21"/>
      <c r="JA326" s="21"/>
      <c r="JB326" s="21"/>
      <c r="JC326" s="21"/>
      <c r="JD326" s="21"/>
      <c r="JE326" s="21"/>
      <c r="JF326" s="21"/>
      <c r="JG326" s="21"/>
      <c r="JH326" s="21"/>
      <c r="JI326" s="21"/>
      <c r="JJ326" s="21"/>
      <c r="JK326" s="21"/>
      <c r="JL326" s="21"/>
      <c r="JM326" s="21"/>
      <c r="JN326" s="21"/>
      <c r="JO326" s="21"/>
      <c r="JP326" s="21"/>
      <c r="JQ326" s="21"/>
      <c r="JR326" s="21"/>
      <c r="JS326" s="21"/>
      <c r="JT326" s="21"/>
      <c r="JU326" s="21"/>
      <c r="JV326" s="21"/>
      <c r="JW326" s="21"/>
      <c r="JX326" s="21"/>
      <c r="JY326" s="21"/>
      <c r="JZ326" s="21"/>
      <c r="KA326" s="21"/>
      <c r="KB326" s="21"/>
      <c r="KC326" s="21"/>
      <c r="KD326" s="21"/>
      <c r="KE326" s="21"/>
      <c r="KF326" s="21"/>
      <c r="KG326" s="21"/>
      <c r="KH326" s="21"/>
      <c r="KI326" s="21"/>
      <c r="KJ326" s="21"/>
      <c r="KK326" s="21"/>
      <c r="KL326" s="21"/>
      <c r="KM326" s="21"/>
      <c r="KN326" s="21"/>
      <c r="KO326" s="21"/>
      <c r="KP326" s="21"/>
      <c r="KQ326" s="21"/>
      <c r="KR326" s="21"/>
      <c r="KS326" s="21"/>
      <c r="KT326" s="21"/>
      <c r="KU326" s="21"/>
      <c r="KV326" s="21"/>
      <c r="KW326" s="21"/>
      <c r="KX326" s="21"/>
      <c r="KY326" s="21"/>
      <c r="KZ326" s="21"/>
      <c r="LA326" s="21"/>
      <c r="LB326" s="21"/>
      <c r="LC326" s="21"/>
      <c r="LD326" s="21"/>
      <c r="LE326" s="21"/>
      <c r="LF326" s="21"/>
      <c r="LG326" s="21"/>
      <c r="LH326" s="21"/>
      <c r="LI326" s="21"/>
      <c r="LJ326" s="21"/>
      <c r="LK326" s="21"/>
      <c r="LL326" s="21"/>
      <c r="LM326" s="21"/>
      <c r="LN326" s="21"/>
      <c r="LO326" s="21"/>
      <c r="LP326" s="21"/>
      <c r="LQ326" s="21"/>
      <c r="LR326" s="21"/>
      <c r="LS326" s="21"/>
      <c r="LT326" s="21"/>
      <c r="LU326" s="21"/>
      <c r="LV326" s="21"/>
      <c r="LW326" s="21"/>
      <c r="LX326" s="21"/>
      <c r="LY326" s="21"/>
      <c r="LZ326" s="21"/>
      <c r="MA326" s="21"/>
      <c r="MB326" s="21"/>
      <c r="MC326" s="21"/>
      <c r="MD326" s="21"/>
      <c r="ME326" s="21"/>
      <c r="MF326" s="21"/>
      <c r="MG326" s="21"/>
      <c r="MH326" s="21"/>
      <c r="MI326" s="21"/>
      <c r="MJ326" s="21"/>
      <c r="MK326" s="21"/>
      <c r="ML326" s="21"/>
      <c r="MM326" s="21"/>
      <c r="MN326" s="21"/>
      <c r="MO326" s="21"/>
      <c r="MP326" s="21"/>
      <c r="MQ326" s="21"/>
      <c r="MR326" s="21"/>
      <c r="MS326" s="21"/>
      <c r="MT326" s="21"/>
      <c r="MU326" s="21"/>
      <c r="MV326" s="21"/>
      <c r="MW326" s="21"/>
      <c r="MX326" s="21"/>
      <c r="MY326" s="21"/>
      <c r="MZ326" s="21"/>
      <c r="NA326" s="21"/>
      <c r="NB326" s="21"/>
      <c r="NC326" s="21"/>
      <c r="ND326" s="21"/>
      <c r="NE326" s="21"/>
      <c r="NF326" s="21"/>
      <c r="NG326" s="21"/>
      <c r="NH326" s="21"/>
      <c r="NI326" s="21"/>
      <c r="NJ326" s="21"/>
      <c r="NK326" s="21"/>
      <c r="NL326" s="21"/>
      <c r="NM326" s="21"/>
      <c r="NN326" s="21"/>
      <c r="NO326" s="21"/>
      <c r="NP326" s="21"/>
      <c r="NQ326" s="21"/>
      <c r="NR326" s="21"/>
      <c r="NS326" s="21"/>
      <c r="NT326" s="21"/>
      <c r="NU326" s="21"/>
      <c r="NV326" s="21"/>
      <c r="NW326" s="21"/>
      <c r="NX326" s="21"/>
      <c r="NY326" s="21"/>
      <c r="NZ326" s="21"/>
      <c r="OA326" s="21"/>
      <c r="OB326" s="21"/>
      <c r="OC326" s="21"/>
      <c r="OD326" s="21"/>
      <c r="OE326" s="21"/>
      <c r="OF326" s="21"/>
      <c r="OG326" s="21"/>
      <c r="OH326" s="21"/>
      <c r="OI326" s="21"/>
      <c r="OJ326" s="21"/>
      <c r="OK326" s="21"/>
      <c r="OL326" s="21"/>
      <c r="OM326" s="21"/>
      <c r="ON326" s="21"/>
      <c r="OO326" s="21"/>
      <c r="OP326" s="21"/>
      <c r="OQ326" s="21"/>
      <c r="OR326" s="21"/>
      <c r="OS326" s="21"/>
      <c r="OT326" s="21"/>
      <c r="OU326" s="21"/>
      <c r="OV326" s="21"/>
      <c r="OW326" s="21"/>
      <c r="OX326" s="21"/>
      <c r="OY326" s="21"/>
      <c r="OZ326" s="21"/>
      <c r="PA326" s="21"/>
      <c r="PB326" s="21"/>
      <c r="PC326" s="21"/>
      <c r="PD326" s="21"/>
      <c r="PE326" s="21"/>
      <c r="PF326" s="21"/>
      <c r="PG326" s="21"/>
      <c r="PH326" s="21"/>
      <c r="PI326" s="21"/>
      <c r="PJ326" s="21"/>
      <c r="PK326" s="21"/>
      <c r="PL326" s="21"/>
      <c r="PM326" s="21"/>
      <c r="PN326" s="21"/>
      <c r="PO326" s="21"/>
      <c r="PP326" s="21"/>
      <c r="PQ326" s="21"/>
      <c r="PR326" s="21"/>
      <c r="PS326" s="21"/>
      <c r="PT326" s="21"/>
      <c r="PU326" s="21"/>
      <c r="PV326" s="21"/>
      <c r="PW326" s="21"/>
      <c r="PX326" s="21"/>
      <c r="PY326" s="21"/>
      <c r="PZ326" s="21"/>
      <c r="QA326" s="21"/>
      <c r="QB326" s="21"/>
      <c r="QC326" s="21"/>
      <c r="QD326" s="21"/>
      <c r="QE326" s="21"/>
      <c r="QF326" s="21"/>
      <c r="QG326" s="21"/>
      <c r="QH326" s="21"/>
      <c r="QI326" s="21"/>
      <c r="QJ326" s="21"/>
      <c r="QK326" s="21"/>
      <c r="QL326" s="21"/>
      <c r="QM326" s="21"/>
      <c r="QN326" s="21"/>
      <c r="QO326" s="21"/>
      <c r="QP326" s="21"/>
      <c r="QQ326" s="21"/>
      <c r="QR326" s="21"/>
      <c r="QS326" s="21"/>
      <c r="QT326" s="21"/>
      <c r="QU326" s="21"/>
      <c r="QV326" s="21"/>
      <c r="QW326" s="21"/>
      <c r="QX326" s="21"/>
      <c r="QY326" s="21"/>
      <c r="QZ326" s="21"/>
      <c r="RA326" s="21"/>
      <c r="RB326" s="21"/>
      <c r="RC326" s="21"/>
      <c r="RD326" s="21"/>
      <c r="RE326" s="21"/>
      <c r="RF326" s="21"/>
      <c r="RG326" s="21"/>
      <c r="RH326" s="21"/>
      <c r="RI326" s="21"/>
      <c r="RJ326" s="21"/>
      <c r="RK326" s="21"/>
      <c r="RL326" s="21"/>
      <c r="RM326" s="21"/>
      <c r="RN326" s="21"/>
      <c r="RO326" s="21"/>
      <c r="RP326" s="21"/>
      <c r="RQ326" s="21"/>
      <c r="RR326" s="21"/>
      <c r="RS326" s="21"/>
      <c r="RT326" s="21"/>
      <c r="RU326" s="21"/>
      <c r="RV326" s="21"/>
      <c r="RW326" s="21"/>
      <c r="RX326" s="21"/>
      <c r="RY326" s="21"/>
      <c r="RZ326" s="21"/>
      <c r="SA326" s="21"/>
      <c r="SB326" s="21"/>
      <c r="SC326" s="21"/>
      <c r="SD326" s="21"/>
      <c r="SE326" s="21"/>
      <c r="SF326" s="21"/>
      <c r="SG326" s="21"/>
      <c r="SH326" s="21"/>
      <c r="SI326" s="21"/>
      <c r="SJ326" s="21"/>
      <c r="SK326" s="21"/>
      <c r="SL326" s="21"/>
      <c r="SM326" s="21"/>
      <c r="SN326" s="21"/>
    </row>
    <row r="327" spans="1:508" s="20" customFormat="1" ht="33.75" hidden="1" customHeight="1" x14ac:dyDescent="0.25">
      <c r="A327" s="54" t="s">
        <v>518</v>
      </c>
      <c r="B327" s="54">
        <v>9750</v>
      </c>
      <c r="C327" s="54" t="s">
        <v>45</v>
      </c>
      <c r="D327" s="11" t="s">
        <v>519</v>
      </c>
      <c r="E327" s="203">
        <v>0</v>
      </c>
      <c r="F327" s="83"/>
      <c r="G327" s="83"/>
      <c r="H327" s="203"/>
      <c r="I327" s="203"/>
      <c r="J327" s="203"/>
      <c r="K327" s="186" t="e">
        <f t="shared" si="98"/>
        <v>#DIV/0!</v>
      </c>
      <c r="L327" s="203">
        <f t="shared" si="107"/>
        <v>0</v>
      </c>
      <c r="M327" s="83"/>
      <c r="N327" s="83"/>
      <c r="O327" s="83"/>
      <c r="P327" s="83"/>
      <c r="Q327" s="83"/>
      <c r="R327" s="216">
        <f t="shared" si="108"/>
        <v>0</v>
      </c>
      <c r="S327" s="216"/>
      <c r="T327" s="216"/>
      <c r="U327" s="216"/>
      <c r="V327" s="216"/>
      <c r="W327" s="216"/>
      <c r="X327" s="168" t="e">
        <f t="shared" si="101"/>
        <v>#DIV/0!</v>
      </c>
      <c r="Y327" s="216">
        <f t="shared" si="100"/>
        <v>0</v>
      </c>
      <c r="Z327" s="23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21"/>
      <c r="IH327" s="21"/>
      <c r="II327" s="21"/>
      <c r="IJ327" s="21"/>
      <c r="IK327" s="21"/>
      <c r="IL327" s="21"/>
      <c r="IM327" s="21"/>
      <c r="IN327" s="21"/>
      <c r="IO327" s="21"/>
      <c r="IP327" s="21"/>
      <c r="IQ327" s="21"/>
      <c r="IR327" s="21"/>
      <c r="IS327" s="21"/>
      <c r="IT327" s="21"/>
      <c r="IU327" s="21"/>
      <c r="IV327" s="21"/>
      <c r="IW327" s="21"/>
      <c r="IX327" s="21"/>
      <c r="IY327" s="21"/>
      <c r="IZ327" s="21"/>
      <c r="JA327" s="21"/>
      <c r="JB327" s="21"/>
      <c r="JC327" s="21"/>
      <c r="JD327" s="21"/>
      <c r="JE327" s="21"/>
      <c r="JF327" s="21"/>
      <c r="JG327" s="21"/>
      <c r="JH327" s="21"/>
      <c r="JI327" s="21"/>
      <c r="JJ327" s="21"/>
      <c r="JK327" s="21"/>
      <c r="JL327" s="21"/>
      <c r="JM327" s="21"/>
      <c r="JN327" s="21"/>
      <c r="JO327" s="21"/>
      <c r="JP327" s="21"/>
      <c r="JQ327" s="21"/>
      <c r="JR327" s="21"/>
      <c r="JS327" s="21"/>
      <c r="JT327" s="21"/>
      <c r="JU327" s="21"/>
      <c r="JV327" s="21"/>
      <c r="JW327" s="21"/>
      <c r="JX327" s="21"/>
      <c r="JY327" s="21"/>
      <c r="JZ327" s="21"/>
      <c r="KA327" s="21"/>
      <c r="KB327" s="21"/>
      <c r="KC327" s="21"/>
      <c r="KD327" s="21"/>
      <c r="KE327" s="21"/>
      <c r="KF327" s="21"/>
      <c r="KG327" s="21"/>
      <c r="KH327" s="21"/>
      <c r="KI327" s="21"/>
      <c r="KJ327" s="21"/>
      <c r="KK327" s="21"/>
      <c r="KL327" s="21"/>
      <c r="KM327" s="21"/>
      <c r="KN327" s="21"/>
      <c r="KO327" s="21"/>
      <c r="KP327" s="21"/>
      <c r="KQ327" s="21"/>
      <c r="KR327" s="21"/>
      <c r="KS327" s="21"/>
      <c r="KT327" s="21"/>
      <c r="KU327" s="21"/>
      <c r="KV327" s="21"/>
      <c r="KW327" s="21"/>
      <c r="KX327" s="21"/>
      <c r="KY327" s="21"/>
      <c r="KZ327" s="21"/>
      <c r="LA327" s="21"/>
      <c r="LB327" s="21"/>
      <c r="LC327" s="21"/>
      <c r="LD327" s="21"/>
      <c r="LE327" s="21"/>
      <c r="LF327" s="21"/>
      <c r="LG327" s="21"/>
      <c r="LH327" s="21"/>
      <c r="LI327" s="21"/>
      <c r="LJ327" s="21"/>
      <c r="LK327" s="21"/>
      <c r="LL327" s="21"/>
      <c r="LM327" s="21"/>
      <c r="LN327" s="21"/>
      <c r="LO327" s="21"/>
      <c r="LP327" s="21"/>
      <c r="LQ327" s="21"/>
      <c r="LR327" s="21"/>
      <c r="LS327" s="21"/>
      <c r="LT327" s="21"/>
      <c r="LU327" s="21"/>
      <c r="LV327" s="21"/>
      <c r="LW327" s="21"/>
      <c r="LX327" s="21"/>
      <c r="LY327" s="21"/>
      <c r="LZ327" s="21"/>
      <c r="MA327" s="21"/>
      <c r="MB327" s="21"/>
      <c r="MC327" s="21"/>
      <c r="MD327" s="21"/>
      <c r="ME327" s="21"/>
      <c r="MF327" s="21"/>
      <c r="MG327" s="21"/>
      <c r="MH327" s="21"/>
      <c r="MI327" s="21"/>
      <c r="MJ327" s="21"/>
      <c r="MK327" s="21"/>
      <c r="ML327" s="21"/>
      <c r="MM327" s="21"/>
      <c r="MN327" s="21"/>
      <c r="MO327" s="21"/>
      <c r="MP327" s="21"/>
      <c r="MQ327" s="21"/>
      <c r="MR327" s="21"/>
      <c r="MS327" s="21"/>
      <c r="MT327" s="21"/>
      <c r="MU327" s="21"/>
      <c r="MV327" s="21"/>
      <c r="MW327" s="21"/>
      <c r="MX327" s="21"/>
      <c r="MY327" s="21"/>
      <c r="MZ327" s="21"/>
      <c r="NA327" s="21"/>
      <c r="NB327" s="21"/>
      <c r="NC327" s="21"/>
      <c r="ND327" s="21"/>
      <c r="NE327" s="21"/>
      <c r="NF327" s="21"/>
      <c r="NG327" s="21"/>
      <c r="NH327" s="21"/>
      <c r="NI327" s="21"/>
      <c r="NJ327" s="21"/>
      <c r="NK327" s="21"/>
      <c r="NL327" s="21"/>
      <c r="NM327" s="21"/>
      <c r="NN327" s="21"/>
      <c r="NO327" s="21"/>
      <c r="NP327" s="21"/>
      <c r="NQ327" s="21"/>
      <c r="NR327" s="21"/>
      <c r="NS327" s="21"/>
      <c r="NT327" s="21"/>
      <c r="NU327" s="21"/>
      <c r="NV327" s="21"/>
      <c r="NW327" s="21"/>
      <c r="NX327" s="21"/>
      <c r="NY327" s="21"/>
      <c r="NZ327" s="21"/>
      <c r="OA327" s="21"/>
      <c r="OB327" s="21"/>
      <c r="OC327" s="21"/>
      <c r="OD327" s="21"/>
      <c r="OE327" s="21"/>
      <c r="OF327" s="21"/>
      <c r="OG327" s="21"/>
      <c r="OH327" s="21"/>
      <c r="OI327" s="21"/>
      <c r="OJ327" s="21"/>
      <c r="OK327" s="21"/>
      <c r="OL327" s="21"/>
      <c r="OM327" s="21"/>
      <c r="ON327" s="21"/>
      <c r="OO327" s="21"/>
      <c r="OP327" s="21"/>
      <c r="OQ327" s="21"/>
      <c r="OR327" s="21"/>
      <c r="OS327" s="21"/>
      <c r="OT327" s="21"/>
      <c r="OU327" s="21"/>
      <c r="OV327" s="21"/>
      <c r="OW327" s="21"/>
      <c r="OX327" s="21"/>
      <c r="OY327" s="21"/>
      <c r="OZ327" s="21"/>
      <c r="PA327" s="21"/>
      <c r="PB327" s="21"/>
      <c r="PC327" s="21"/>
      <c r="PD327" s="21"/>
      <c r="PE327" s="21"/>
      <c r="PF327" s="21"/>
      <c r="PG327" s="21"/>
      <c r="PH327" s="21"/>
      <c r="PI327" s="21"/>
      <c r="PJ327" s="21"/>
      <c r="PK327" s="21"/>
      <c r="PL327" s="21"/>
      <c r="PM327" s="21"/>
      <c r="PN327" s="21"/>
      <c r="PO327" s="21"/>
      <c r="PP327" s="21"/>
      <c r="PQ327" s="21"/>
      <c r="PR327" s="21"/>
      <c r="PS327" s="21"/>
      <c r="PT327" s="21"/>
      <c r="PU327" s="21"/>
      <c r="PV327" s="21"/>
      <c r="PW327" s="21"/>
      <c r="PX327" s="21"/>
      <c r="PY327" s="21"/>
      <c r="PZ327" s="21"/>
      <c r="QA327" s="21"/>
      <c r="QB327" s="21"/>
      <c r="QC327" s="21"/>
      <c r="QD327" s="21"/>
      <c r="QE327" s="21"/>
      <c r="QF327" s="21"/>
      <c r="QG327" s="21"/>
      <c r="QH327" s="21"/>
      <c r="QI327" s="21"/>
      <c r="QJ327" s="21"/>
      <c r="QK327" s="21"/>
      <c r="QL327" s="21"/>
      <c r="QM327" s="21"/>
      <c r="QN327" s="21"/>
      <c r="QO327" s="21"/>
      <c r="QP327" s="21"/>
      <c r="QQ327" s="21"/>
      <c r="QR327" s="21"/>
      <c r="QS327" s="21"/>
      <c r="QT327" s="21"/>
      <c r="QU327" s="21"/>
      <c r="QV327" s="21"/>
      <c r="QW327" s="21"/>
      <c r="QX327" s="21"/>
      <c r="QY327" s="21"/>
      <c r="QZ327" s="21"/>
      <c r="RA327" s="21"/>
      <c r="RB327" s="21"/>
      <c r="RC327" s="21"/>
      <c r="RD327" s="21"/>
      <c r="RE327" s="21"/>
      <c r="RF327" s="21"/>
      <c r="RG327" s="21"/>
      <c r="RH327" s="21"/>
      <c r="RI327" s="21"/>
      <c r="RJ327" s="21"/>
      <c r="RK327" s="21"/>
      <c r="RL327" s="21"/>
      <c r="RM327" s="21"/>
      <c r="RN327" s="21"/>
      <c r="RO327" s="21"/>
      <c r="RP327" s="21"/>
      <c r="RQ327" s="21"/>
      <c r="RR327" s="21"/>
      <c r="RS327" s="21"/>
      <c r="RT327" s="21"/>
      <c r="RU327" s="21"/>
      <c r="RV327" s="21"/>
      <c r="RW327" s="21"/>
      <c r="RX327" s="21"/>
      <c r="RY327" s="21"/>
      <c r="RZ327" s="21"/>
      <c r="SA327" s="21"/>
      <c r="SB327" s="21"/>
      <c r="SC327" s="21"/>
      <c r="SD327" s="21"/>
      <c r="SE327" s="21"/>
      <c r="SF327" s="21"/>
      <c r="SG327" s="21"/>
      <c r="SH327" s="21"/>
      <c r="SI327" s="21"/>
      <c r="SJ327" s="21"/>
      <c r="SK327" s="21"/>
      <c r="SL327" s="21"/>
      <c r="SM327" s="21"/>
      <c r="SN327" s="21"/>
    </row>
    <row r="328" spans="1:508" s="24" customFormat="1" ht="30.75" customHeight="1" x14ac:dyDescent="0.25">
      <c r="A328" s="90" t="s">
        <v>206</v>
      </c>
      <c r="B328" s="90"/>
      <c r="C328" s="90"/>
      <c r="D328" s="13" t="s">
        <v>40</v>
      </c>
      <c r="E328" s="201">
        <f>E329</f>
        <v>1383000</v>
      </c>
      <c r="F328" s="80">
        <f t="shared" ref="F328:R328" si="109">F329</f>
        <v>1048700</v>
      </c>
      <c r="G328" s="80">
        <f t="shared" si="109"/>
        <v>34600</v>
      </c>
      <c r="H328" s="201">
        <f t="shared" si="109"/>
        <v>1155974.08</v>
      </c>
      <c r="I328" s="201">
        <f t="shared" si="109"/>
        <v>947021.56</v>
      </c>
      <c r="J328" s="201">
        <f t="shared" si="109"/>
        <v>8750.4</v>
      </c>
      <c r="K328" s="186">
        <f t="shared" si="98"/>
        <v>83.584532176428056</v>
      </c>
      <c r="L328" s="201">
        <f t="shared" si="109"/>
        <v>0</v>
      </c>
      <c r="M328" s="80">
        <f t="shared" si="109"/>
        <v>0</v>
      </c>
      <c r="N328" s="80">
        <f t="shared" si="109"/>
        <v>0</v>
      </c>
      <c r="O328" s="80">
        <f t="shared" si="109"/>
        <v>0</v>
      </c>
      <c r="P328" s="80">
        <f t="shared" si="109"/>
        <v>0</v>
      </c>
      <c r="Q328" s="80">
        <f t="shared" si="109"/>
        <v>0</v>
      </c>
      <c r="R328" s="201">
        <f t="shared" si="109"/>
        <v>0</v>
      </c>
      <c r="S328" s="201"/>
      <c r="T328" s="201"/>
      <c r="U328" s="201"/>
      <c r="V328" s="201"/>
      <c r="W328" s="201"/>
      <c r="X328" s="168"/>
      <c r="Y328" s="201">
        <f t="shared" si="100"/>
        <v>1155974.08</v>
      </c>
      <c r="Z328" s="231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29"/>
      <c r="EH328" s="29"/>
      <c r="EI328" s="29"/>
      <c r="EJ328" s="29"/>
      <c r="EK328" s="29"/>
      <c r="EL328" s="29"/>
      <c r="EM328" s="29"/>
      <c r="EN328" s="29"/>
      <c r="EO328" s="29"/>
      <c r="EP328" s="29"/>
      <c r="EQ328" s="29"/>
      <c r="ER328" s="29"/>
      <c r="ES328" s="29"/>
      <c r="ET328" s="29"/>
      <c r="EU328" s="29"/>
      <c r="EV328" s="29"/>
      <c r="EW328" s="29"/>
      <c r="EX328" s="29"/>
      <c r="EY328" s="29"/>
      <c r="EZ328" s="29"/>
      <c r="FA328" s="29"/>
      <c r="FB328" s="29"/>
      <c r="FC328" s="29"/>
      <c r="FD328" s="29"/>
      <c r="FE328" s="29"/>
      <c r="FF328" s="29"/>
      <c r="FG328" s="29"/>
      <c r="FH328" s="29"/>
      <c r="FI328" s="29"/>
      <c r="FJ328" s="29"/>
      <c r="FK328" s="29"/>
      <c r="FL328" s="29"/>
      <c r="FM328" s="29"/>
      <c r="FN328" s="29"/>
      <c r="FO328" s="29"/>
      <c r="FP328" s="29"/>
      <c r="FQ328" s="29"/>
      <c r="FR328" s="29"/>
      <c r="FS328" s="29"/>
      <c r="FT328" s="29"/>
      <c r="FU328" s="29"/>
      <c r="FV328" s="29"/>
      <c r="FW328" s="29"/>
      <c r="FX328" s="29"/>
      <c r="FY328" s="29"/>
      <c r="FZ328" s="29"/>
      <c r="GA328" s="29"/>
      <c r="GB328" s="29"/>
      <c r="GC328" s="29"/>
      <c r="GD328" s="29"/>
      <c r="GE328" s="29"/>
      <c r="GF328" s="29"/>
      <c r="GG328" s="29"/>
      <c r="GH328" s="29"/>
      <c r="GI328" s="29"/>
      <c r="GJ328" s="29"/>
      <c r="GK328" s="29"/>
      <c r="GL328" s="29"/>
      <c r="GM328" s="29"/>
      <c r="GN328" s="29"/>
      <c r="GO328" s="29"/>
      <c r="GP328" s="29"/>
      <c r="GQ328" s="29"/>
      <c r="GR328" s="29"/>
      <c r="GS328" s="29"/>
      <c r="GT328" s="29"/>
      <c r="GU328" s="29"/>
      <c r="GV328" s="29"/>
      <c r="GW328" s="29"/>
      <c r="GX328" s="29"/>
      <c r="GY328" s="29"/>
      <c r="GZ328" s="29"/>
      <c r="HA328" s="29"/>
      <c r="HB328" s="29"/>
      <c r="HC328" s="29"/>
      <c r="HD328" s="29"/>
      <c r="HE328" s="29"/>
      <c r="HF328" s="29"/>
      <c r="HG328" s="29"/>
      <c r="HH328" s="29"/>
      <c r="HI328" s="29"/>
      <c r="HJ328" s="29"/>
      <c r="HK328" s="29"/>
      <c r="HL328" s="29"/>
      <c r="HM328" s="29"/>
      <c r="HN328" s="29"/>
      <c r="HO328" s="29"/>
      <c r="HP328" s="29"/>
      <c r="HQ328" s="29"/>
      <c r="HR328" s="29"/>
      <c r="HS328" s="29"/>
      <c r="HT328" s="29"/>
      <c r="HU328" s="29"/>
      <c r="HV328" s="29"/>
      <c r="HW328" s="29"/>
      <c r="HX328" s="29"/>
      <c r="HY328" s="29"/>
      <c r="HZ328" s="29"/>
      <c r="IA328" s="29"/>
      <c r="IB328" s="29"/>
      <c r="IC328" s="29"/>
      <c r="ID328" s="29"/>
      <c r="IE328" s="29"/>
      <c r="IF328" s="29"/>
      <c r="IG328" s="29"/>
      <c r="IH328" s="29"/>
      <c r="II328" s="29"/>
      <c r="IJ328" s="29"/>
      <c r="IK328" s="29"/>
      <c r="IL328" s="29"/>
      <c r="IM328" s="29"/>
      <c r="IN328" s="29"/>
      <c r="IO328" s="29"/>
      <c r="IP328" s="29"/>
      <c r="IQ328" s="29"/>
      <c r="IR328" s="29"/>
      <c r="IS328" s="29"/>
      <c r="IT328" s="29"/>
      <c r="IU328" s="29"/>
      <c r="IV328" s="29"/>
      <c r="IW328" s="29"/>
      <c r="IX328" s="29"/>
      <c r="IY328" s="29"/>
      <c r="IZ328" s="29"/>
      <c r="JA328" s="29"/>
      <c r="JB328" s="29"/>
      <c r="JC328" s="29"/>
      <c r="JD328" s="29"/>
      <c r="JE328" s="29"/>
      <c r="JF328" s="29"/>
      <c r="JG328" s="29"/>
      <c r="JH328" s="29"/>
      <c r="JI328" s="29"/>
      <c r="JJ328" s="29"/>
      <c r="JK328" s="29"/>
      <c r="JL328" s="29"/>
      <c r="JM328" s="29"/>
      <c r="JN328" s="29"/>
      <c r="JO328" s="29"/>
      <c r="JP328" s="29"/>
      <c r="JQ328" s="29"/>
      <c r="JR328" s="29"/>
      <c r="JS328" s="29"/>
      <c r="JT328" s="29"/>
      <c r="JU328" s="29"/>
      <c r="JV328" s="29"/>
      <c r="JW328" s="29"/>
      <c r="JX328" s="29"/>
      <c r="JY328" s="29"/>
      <c r="JZ328" s="29"/>
      <c r="KA328" s="29"/>
      <c r="KB328" s="29"/>
      <c r="KC328" s="29"/>
      <c r="KD328" s="29"/>
      <c r="KE328" s="29"/>
      <c r="KF328" s="29"/>
      <c r="KG328" s="29"/>
      <c r="KH328" s="29"/>
      <c r="KI328" s="29"/>
      <c r="KJ328" s="29"/>
      <c r="KK328" s="29"/>
      <c r="KL328" s="29"/>
      <c r="KM328" s="29"/>
      <c r="KN328" s="29"/>
      <c r="KO328" s="29"/>
      <c r="KP328" s="29"/>
      <c r="KQ328" s="29"/>
      <c r="KR328" s="29"/>
      <c r="KS328" s="29"/>
      <c r="KT328" s="29"/>
      <c r="KU328" s="29"/>
      <c r="KV328" s="29"/>
      <c r="KW328" s="29"/>
      <c r="KX328" s="29"/>
      <c r="KY328" s="29"/>
      <c r="KZ328" s="29"/>
      <c r="LA328" s="29"/>
      <c r="LB328" s="29"/>
      <c r="LC328" s="29"/>
      <c r="LD328" s="29"/>
      <c r="LE328" s="29"/>
      <c r="LF328" s="29"/>
      <c r="LG328" s="29"/>
      <c r="LH328" s="29"/>
      <c r="LI328" s="29"/>
      <c r="LJ328" s="29"/>
      <c r="LK328" s="29"/>
      <c r="LL328" s="29"/>
      <c r="LM328" s="29"/>
      <c r="LN328" s="29"/>
      <c r="LO328" s="29"/>
      <c r="LP328" s="29"/>
      <c r="LQ328" s="29"/>
      <c r="LR328" s="29"/>
      <c r="LS328" s="29"/>
      <c r="LT328" s="29"/>
      <c r="LU328" s="29"/>
      <c r="LV328" s="29"/>
      <c r="LW328" s="29"/>
      <c r="LX328" s="29"/>
      <c r="LY328" s="29"/>
      <c r="LZ328" s="29"/>
      <c r="MA328" s="29"/>
      <c r="MB328" s="29"/>
      <c r="MC328" s="29"/>
      <c r="MD328" s="29"/>
      <c r="ME328" s="29"/>
      <c r="MF328" s="29"/>
      <c r="MG328" s="29"/>
      <c r="MH328" s="29"/>
      <c r="MI328" s="29"/>
      <c r="MJ328" s="29"/>
      <c r="MK328" s="29"/>
      <c r="ML328" s="29"/>
      <c r="MM328" s="29"/>
      <c r="MN328" s="29"/>
      <c r="MO328" s="29"/>
      <c r="MP328" s="29"/>
      <c r="MQ328" s="29"/>
      <c r="MR328" s="29"/>
      <c r="MS328" s="29"/>
      <c r="MT328" s="29"/>
      <c r="MU328" s="29"/>
      <c r="MV328" s="29"/>
      <c r="MW328" s="29"/>
      <c r="MX328" s="29"/>
      <c r="MY328" s="29"/>
      <c r="MZ328" s="29"/>
      <c r="NA328" s="29"/>
      <c r="NB328" s="29"/>
      <c r="NC328" s="29"/>
      <c r="ND328" s="29"/>
      <c r="NE328" s="29"/>
      <c r="NF328" s="29"/>
      <c r="NG328" s="29"/>
      <c r="NH328" s="29"/>
      <c r="NI328" s="29"/>
      <c r="NJ328" s="29"/>
      <c r="NK328" s="29"/>
      <c r="NL328" s="29"/>
      <c r="NM328" s="29"/>
      <c r="NN328" s="29"/>
      <c r="NO328" s="29"/>
      <c r="NP328" s="29"/>
      <c r="NQ328" s="29"/>
      <c r="NR328" s="29"/>
      <c r="NS328" s="29"/>
      <c r="NT328" s="29"/>
      <c r="NU328" s="29"/>
      <c r="NV328" s="29"/>
      <c r="NW328" s="29"/>
      <c r="NX328" s="29"/>
      <c r="NY328" s="29"/>
      <c r="NZ328" s="29"/>
      <c r="OA328" s="29"/>
      <c r="OB328" s="29"/>
      <c r="OC328" s="29"/>
      <c r="OD328" s="29"/>
      <c r="OE328" s="29"/>
      <c r="OF328" s="29"/>
      <c r="OG328" s="29"/>
      <c r="OH328" s="29"/>
      <c r="OI328" s="29"/>
      <c r="OJ328" s="29"/>
      <c r="OK328" s="29"/>
      <c r="OL328" s="29"/>
      <c r="OM328" s="29"/>
      <c r="ON328" s="29"/>
      <c r="OO328" s="29"/>
      <c r="OP328" s="29"/>
      <c r="OQ328" s="29"/>
      <c r="OR328" s="29"/>
      <c r="OS328" s="29"/>
      <c r="OT328" s="29"/>
      <c r="OU328" s="29"/>
      <c r="OV328" s="29"/>
      <c r="OW328" s="29"/>
      <c r="OX328" s="29"/>
      <c r="OY328" s="29"/>
      <c r="OZ328" s="29"/>
      <c r="PA328" s="29"/>
      <c r="PB328" s="29"/>
      <c r="PC328" s="29"/>
      <c r="PD328" s="29"/>
      <c r="PE328" s="29"/>
      <c r="PF328" s="29"/>
      <c r="PG328" s="29"/>
      <c r="PH328" s="29"/>
      <c r="PI328" s="29"/>
      <c r="PJ328" s="29"/>
      <c r="PK328" s="29"/>
      <c r="PL328" s="29"/>
      <c r="PM328" s="29"/>
      <c r="PN328" s="29"/>
      <c r="PO328" s="29"/>
      <c r="PP328" s="29"/>
      <c r="PQ328" s="29"/>
      <c r="PR328" s="29"/>
      <c r="PS328" s="29"/>
      <c r="PT328" s="29"/>
      <c r="PU328" s="29"/>
      <c r="PV328" s="29"/>
      <c r="PW328" s="29"/>
      <c r="PX328" s="29"/>
      <c r="PY328" s="29"/>
      <c r="PZ328" s="29"/>
      <c r="QA328" s="29"/>
      <c r="QB328" s="29"/>
      <c r="QC328" s="29"/>
      <c r="QD328" s="29"/>
      <c r="QE328" s="29"/>
      <c r="QF328" s="29"/>
      <c r="QG328" s="29"/>
      <c r="QH328" s="29"/>
      <c r="QI328" s="29"/>
      <c r="QJ328" s="29"/>
      <c r="QK328" s="29"/>
      <c r="QL328" s="29"/>
      <c r="QM328" s="29"/>
      <c r="QN328" s="29"/>
      <c r="QO328" s="29"/>
      <c r="QP328" s="29"/>
      <c r="QQ328" s="29"/>
      <c r="QR328" s="29"/>
      <c r="QS328" s="29"/>
      <c r="QT328" s="29"/>
      <c r="QU328" s="29"/>
      <c r="QV328" s="29"/>
      <c r="QW328" s="29"/>
      <c r="QX328" s="29"/>
      <c r="QY328" s="29"/>
      <c r="QZ328" s="29"/>
      <c r="RA328" s="29"/>
      <c r="RB328" s="29"/>
      <c r="RC328" s="29"/>
      <c r="RD328" s="29"/>
      <c r="RE328" s="29"/>
      <c r="RF328" s="29"/>
      <c r="RG328" s="29"/>
      <c r="RH328" s="29"/>
      <c r="RI328" s="29"/>
      <c r="RJ328" s="29"/>
      <c r="RK328" s="29"/>
      <c r="RL328" s="29"/>
      <c r="RM328" s="29"/>
      <c r="RN328" s="29"/>
      <c r="RO328" s="29"/>
      <c r="RP328" s="29"/>
      <c r="RQ328" s="29"/>
      <c r="RR328" s="29"/>
      <c r="RS328" s="29"/>
      <c r="RT328" s="29"/>
      <c r="RU328" s="29"/>
      <c r="RV328" s="29"/>
      <c r="RW328" s="29"/>
      <c r="RX328" s="29"/>
      <c r="RY328" s="29"/>
      <c r="RZ328" s="29"/>
      <c r="SA328" s="29"/>
      <c r="SB328" s="29"/>
      <c r="SC328" s="29"/>
      <c r="SD328" s="29"/>
      <c r="SE328" s="29"/>
      <c r="SF328" s="29"/>
      <c r="SG328" s="29"/>
      <c r="SH328" s="29"/>
      <c r="SI328" s="29"/>
      <c r="SJ328" s="29"/>
      <c r="SK328" s="29"/>
      <c r="SL328" s="29"/>
      <c r="SM328" s="29"/>
      <c r="SN328" s="29"/>
    </row>
    <row r="329" spans="1:508" s="31" customFormat="1" ht="35.25" customHeight="1" x14ac:dyDescent="0.25">
      <c r="A329" s="81" t="s">
        <v>207</v>
      </c>
      <c r="B329" s="81"/>
      <c r="C329" s="81"/>
      <c r="D329" s="121" t="s">
        <v>40</v>
      </c>
      <c r="E329" s="202">
        <f>E330+E331+E333+E334+E335+E332</f>
        <v>1383000</v>
      </c>
      <c r="F329" s="82">
        <f t="shared" ref="F329:R329" si="110">F330+F331+F333+F334+F335+F332</f>
        <v>1048700</v>
      </c>
      <c r="G329" s="82">
        <f t="shared" si="110"/>
        <v>34600</v>
      </c>
      <c r="H329" s="202">
        <f t="shared" si="110"/>
        <v>1155974.08</v>
      </c>
      <c r="I329" s="202">
        <f t="shared" si="110"/>
        <v>947021.56</v>
      </c>
      <c r="J329" s="202">
        <f t="shared" si="110"/>
        <v>8750.4</v>
      </c>
      <c r="K329" s="187">
        <f t="shared" si="98"/>
        <v>83.584532176428056</v>
      </c>
      <c r="L329" s="202">
        <f t="shared" si="110"/>
        <v>0</v>
      </c>
      <c r="M329" s="82">
        <f t="shared" si="110"/>
        <v>0</v>
      </c>
      <c r="N329" s="82">
        <f t="shared" si="110"/>
        <v>0</v>
      </c>
      <c r="O329" s="82">
        <f t="shared" si="110"/>
        <v>0</v>
      </c>
      <c r="P329" s="82">
        <f t="shared" si="110"/>
        <v>0</v>
      </c>
      <c r="Q329" s="82">
        <f t="shared" si="110"/>
        <v>0</v>
      </c>
      <c r="R329" s="202">
        <f t="shared" si="110"/>
        <v>0</v>
      </c>
      <c r="S329" s="202"/>
      <c r="T329" s="202"/>
      <c r="U329" s="202"/>
      <c r="V329" s="202"/>
      <c r="W329" s="202"/>
      <c r="X329" s="168"/>
      <c r="Y329" s="202">
        <f t="shared" si="100"/>
        <v>1155974.08</v>
      </c>
      <c r="Z329" s="231">
        <v>16</v>
      </c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  <c r="IR329" s="30"/>
      <c r="IS329" s="30"/>
      <c r="IT329" s="30"/>
      <c r="IU329" s="30"/>
      <c r="IV329" s="30"/>
      <c r="IW329" s="30"/>
      <c r="IX329" s="30"/>
      <c r="IY329" s="30"/>
      <c r="IZ329" s="30"/>
      <c r="JA329" s="30"/>
      <c r="JB329" s="30"/>
      <c r="JC329" s="30"/>
      <c r="JD329" s="30"/>
      <c r="JE329" s="30"/>
      <c r="JF329" s="30"/>
      <c r="JG329" s="30"/>
      <c r="JH329" s="30"/>
      <c r="JI329" s="30"/>
      <c r="JJ329" s="30"/>
      <c r="JK329" s="30"/>
      <c r="JL329" s="30"/>
      <c r="JM329" s="30"/>
      <c r="JN329" s="30"/>
      <c r="JO329" s="30"/>
      <c r="JP329" s="30"/>
      <c r="JQ329" s="30"/>
      <c r="JR329" s="30"/>
      <c r="JS329" s="30"/>
      <c r="JT329" s="30"/>
      <c r="JU329" s="30"/>
      <c r="JV329" s="30"/>
      <c r="JW329" s="30"/>
      <c r="JX329" s="30"/>
      <c r="JY329" s="30"/>
      <c r="JZ329" s="30"/>
      <c r="KA329" s="30"/>
      <c r="KB329" s="30"/>
      <c r="KC329" s="30"/>
      <c r="KD329" s="30"/>
      <c r="KE329" s="30"/>
      <c r="KF329" s="30"/>
      <c r="KG329" s="30"/>
      <c r="KH329" s="30"/>
      <c r="KI329" s="30"/>
      <c r="KJ329" s="30"/>
      <c r="KK329" s="30"/>
      <c r="KL329" s="30"/>
      <c r="KM329" s="30"/>
      <c r="KN329" s="30"/>
      <c r="KO329" s="30"/>
      <c r="KP329" s="30"/>
      <c r="KQ329" s="30"/>
      <c r="KR329" s="30"/>
      <c r="KS329" s="30"/>
      <c r="KT329" s="30"/>
      <c r="KU329" s="30"/>
      <c r="KV329" s="30"/>
      <c r="KW329" s="30"/>
      <c r="KX329" s="30"/>
      <c r="KY329" s="30"/>
      <c r="KZ329" s="30"/>
      <c r="LA329" s="30"/>
      <c r="LB329" s="30"/>
      <c r="LC329" s="30"/>
      <c r="LD329" s="30"/>
      <c r="LE329" s="30"/>
      <c r="LF329" s="30"/>
      <c r="LG329" s="30"/>
      <c r="LH329" s="30"/>
      <c r="LI329" s="30"/>
      <c r="LJ329" s="30"/>
      <c r="LK329" s="30"/>
      <c r="LL329" s="30"/>
      <c r="LM329" s="30"/>
      <c r="LN329" s="30"/>
      <c r="LO329" s="30"/>
      <c r="LP329" s="30"/>
      <c r="LQ329" s="30"/>
      <c r="LR329" s="30"/>
      <c r="LS329" s="30"/>
      <c r="LT329" s="30"/>
      <c r="LU329" s="30"/>
      <c r="LV329" s="30"/>
      <c r="LW329" s="30"/>
      <c r="LX329" s="30"/>
      <c r="LY329" s="30"/>
      <c r="LZ329" s="30"/>
      <c r="MA329" s="30"/>
      <c r="MB329" s="30"/>
      <c r="MC329" s="30"/>
      <c r="MD329" s="30"/>
      <c r="ME329" s="30"/>
      <c r="MF329" s="30"/>
      <c r="MG329" s="30"/>
      <c r="MH329" s="30"/>
      <c r="MI329" s="30"/>
      <c r="MJ329" s="30"/>
      <c r="MK329" s="30"/>
      <c r="ML329" s="30"/>
      <c r="MM329" s="30"/>
      <c r="MN329" s="30"/>
      <c r="MO329" s="30"/>
      <c r="MP329" s="30"/>
      <c r="MQ329" s="30"/>
      <c r="MR329" s="30"/>
      <c r="MS329" s="30"/>
      <c r="MT329" s="30"/>
      <c r="MU329" s="30"/>
      <c r="MV329" s="30"/>
      <c r="MW329" s="30"/>
      <c r="MX329" s="30"/>
      <c r="MY329" s="30"/>
      <c r="MZ329" s="30"/>
      <c r="NA329" s="30"/>
      <c r="NB329" s="30"/>
      <c r="NC329" s="30"/>
      <c r="ND329" s="30"/>
      <c r="NE329" s="30"/>
      <c r="NF329" s="30"/>
      <c r="NG329" s="30"/>
      <c r="NH329" s="30"/>
      <c r="NI329" s="30"/>
      <c r="NJ329" s="30"/>
      <c r="NK329" s="30"/>
      <c r="NL329" s="30"/>
      <c r="NM329" s="30"/>
      <c r="NN329" s="30"/>
      <c r="NO329" s="30"/>
      <c r="NP329" s="30"/>
      <c r="NQ329" s="30"/>
      <c r="NR329" s="30"/>
      <c r="NS329" s="30"/>
      <c r="NT329" s="30"/>
      <c r="NU329" s="30"/>
      <c r="NV329" s="30"/>
      <c r="NW329" s="30"/>
      <c r="NX329" s="30"/>
      <c r="NY329" s="30"/>
      <c r="NZ329" s="30"/>
      <c r="OA329" s="30"/>
      <c r="OB329" s="30"/>
      <c r="OC329" s="30"/>
      <c r="OD329" s="30"/>
      <c r="OE329" s="30"/>
      <c r="OF329" s="30"/>
      <c r="OG329" s="30"/>
      <c r="OH329" s="30"/>
      <c r="OI329" s="30"/>
      <c r="OJ329" s="30"/>
      <c r="OK329" s="30"/>
      <c r="OL329" s="30"/>
      <c r="OM329" s="30"/>
      <c r="ON329" s="30"/>
      <c r="OO329" s="30"/>
      <c r="OP329" s="30"/>
      <c r="OQ329" s="30"/>
      <c r="OR329" s="30"/>
      <c r="OS329" s="30"/>
      <c r="OT329" s="30"/>
      <c r="OU329" s="30"/>
      <c r="OV329" s="30"/>
      <c r="OW329" s="30"/>
      <c r="OX329" s="30"/>
      <c r="OY329" s="30"/>
      <c r="OZ329" s="30"/>
      <c r="PA329" s="30"/>
      <c r="PB329" s="30"/>
      <c r="PC329" s="30"/>
      <c r="PD329" s="30"/>
      <c r="PE329" s="30"/>
      <c r="PF329" s="30"/>
      <c r="PG329" s="30"/>
      <c r="PH329" s="30"/>
      <c r="PI329" s="30"/>
      <c r="PJ329" s="30"/>
      <c r="PK329" s="30"/>
      <c r="PL329" s="30"/>
      <c r="PM329" s="30"/>
      <c r="PN329" s="30"/>
      <c r="PO329" s="30"/>
      <c r="PP329" s="30"/>
      <c r="PQ329" s="30"/>
      <c r="PR329" s="30"/>
      <c r="PS329" s="30"/>
      <c r="PT329" s="30"/>
      <c r="PU329" s="30"/>
      <c r="PV329" s="30"/>
      <c r="PW329" s="30"/>
      <c r="PX329" s="30"/>
      <c r="PY329" s="30"/>
      <c r="PZ329" s="30"/>
      <c r="QA329" s="30"/>
      <c r="QB329" s="30"/>
      <c r="QC329" s="30"/>
      <c r="QD329" s="30"/>
      <c r="QE329" s="30"/>
      <c r="QF329" s="30"/>
      <c r="QG329" s="30"/>
      <c r="QH329" s="30"/>
      <c r="QI329" s="30"/>
      <c r="QJ329" s="30"/>
      <c r="QK329" s="30"/>
      <c r="QL329" s="30"/>
      <c r="QM329" s="30"/>
      <c r="QN329" s="30"/>
      <c r="QO329" s="30"/>
      <c r="QP329" s="30"/>
      <c r="QQ329" s="30"/>
      <c r="QR329" s="30"/>
      <c r="QS329" s="30"/>
      <c r="QT329" s="30"/>
      <c r="QU329" s="30"/>
      <c r="QV329" s="30"/>
      <c r="QW329" s="30"/>
      <c r="QX329" s="30"/>
      <c r="QY329" s="30"/>
      <c r="QZ329" s="30"/>
      <c r="RA329" s="30"/>
      <c r="RB329" s="30"/>
      <c r="RC329" s="30"/>
      <c r="RD329" s="30"/>
      <c r="RE329" s="30"/>
      <c r="RF329" s="30"/>
      <c r="RG329" s="30"/>
      <c r="RH329" s="30"/>
      <c r="RI329" s="30"/>
      <c r="RJ329" s="30"/>
      <c r="RK329" s="30"/>
      <c r="RL329" s="30"/>
      <c r="RM329" s="30"/>
      <c r="RN329" s="30"/>
      <c r="RO329" s="30"/>
      <c r="RP329" s="30"/>
      <c r="RQ329" s="30"/>
      <c r="RR329" s="30"/>
      <c r="RS329" s="30"/>
      <c r="RT329" s="30"/>
      <c r="RU329" s="30"/>
      <c r="RV329" s="30"/>
      <c r="RW329" s="30"/>
      <c r="RX329" s="30"/>
      <c r="RY329" s="30"/>
      <c r="RZ329" s="30"/>
      <c r="SA329" s="30"/>
      <c r="SB329" s="30"/>
      <c r="SC329" s="30"/>
      <c r="SD329" s="30"/>
      <c r="SE329" s="30"/>
      <c r="SF329" s="30"/>
      <c r="SG329" s="30"/>
      <c r="SH329" s="30"/>
      <c r="SI329" s="30"/>
      <c r="SJ329" s="30"/>
      <c r="SK329" s="30"/>
      <c r="SL329" s="30"/>
      <c r="SM329" s="30"/>
      <c r="SN329" s="30"/>
    </row>
    <row r="330" spans="1:508" s="20" customFormat="1" ht="47.25" x14ac:dyDescent="0.25">
      <c r="A330" s="54" t="s">
        <v>208</v>
      </c>
      <c r="B330" s="54" t="s">
        <v>118</v>
      </c>
      <c r="C330" s="54" t="s">
        <v>46</v>
      </c>
      <c r="D330" s="79" t="s">
        <v>486</v>
      </c>
      <c r="E330" s="203">
        <v>1359000</v>
      </c>
      <c r="F330" s="83">
        <v>1048700</v>
      </c>
      <c r="G330" s="83">
        <v>34600</v>
      </c>
      <c r="H330" s="203">
        <v>1147574.08</v>
      </c>
      <c r="I330" s="203">
        <v>947021.56</v>
      </c>
      <c r="J330" s="203">
        <v>8750.4</v>
      </c>
      <c r="K330" s="196">
        <f t="shared" si="98"/>
        <v>84.442537159676235</v>
      </c>
      <c r="L330" s="203">
        <f t="shared" ref="L330:L335" si="111">N330+Q330</f>
        <v>0</v>
      </c>
      <c r="M330" s="83"/>
      <c r="N330" s="83"/>
      <c r="O330" s="83"/>
      <c r="P330" s="83"/>
      <c r="Q330" s="83"/>
      <c r="R330" s="216">
        <f t="shared" ref="R330:R335" si="112">T330+W330</f>
        <v>0</v>
      </c>
      <c r="S330" s="216"/>
      <c r="T330" s="216"/>
      <c r="U330" s="216"/>
      <c r="V330" s="216"/>
      <c r="W330" s="216"/>
      <c r="X330" s="168"/>
      <c r="Y330" s="216">
        <f t="shared" si="100"/>
        <v>1147574.08</v>
      </c>
      <c r="Z330" s="23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  <c r="ID330" s="21"/>
      <c r="IE330" s="21"/>
      <c r="IF330" s="21"/>
      <c r="IG330" s="21"/>
      <c r="IH330" s="21"/>
      <c r="II330" s="21"/>
      <c r="IJ330" s="21"/>
      <c r="IK330" s="21"/>
      <c r="IL330" s="21"/>
      <c r="IM330" s="21"/>
      <c r="IN330" s="21"/>
      <c r="IO330" s="21"/>
      <c r="IP330" s="21"/>
      <c r="IQ330" s="21"/>
      <c r="IR330" s="21"/>
      <c r="IS330" s="21"/>
      <c r="IT330" s="21"/>
      <c r="IU330" s="21"/>
      <c r="IV330" s="21"/>
      <c r="IW330" s="21"/>
      <c r="IX330" s="21"/>
      <c r="IY330" s="21"/>
      <c r="IZ330" s="21"/>
      <c r="JA330" s="21"/>
      <c r="JB330" s="21"/>
      <c r="JC330" s="21"/>
      <c r="JD330" s="21"/>
      <c r="JE330" s="21"/>
      <c r="JF330" s="21"/>
      <c r="JG330" s="21"/>
      <c r="JH330" s="21"/>
      <c r="JI330" s="21"/>
      <c r="JJ330" s="21"/>
      <c r="JK330" s="21"/>
      <c r="JL330" s="21"/>
      <c r="JM330" s="21"/>
      <c r="JN330" s="21"/>
      <c r="JO330" s="21"/>
      <c r="JP330" s="21"/>
      <c r="JQ330" s="21"/>
      <c r="JR330" s="21"/>
      <c r="JS330" s="21"/>
      <c r="JT330" s="21"/>
      <c r="JU330" s="21"/>
      <c r="JV330" s="21"/>
      <c r="JW330" s="21"/>
      <c r="JX330" s="21"/>
      <c r="JY330" s="21"/>
      <c r="JZ330" s="21"/>
      <c r="KA330" s="21"/>
      <c r="KB330" s="21"/>
      <c r="KC330" s="21"/>
      <c r="KD330" s="21"/>
      <c r="KE330" s="21"/>
      <c r="KF330" s="21"/>
      <c r="KG330" s="21"/>
      <c r="KH330" s="21"/>
      <c r="KI330" s="21"/>
      <c r="KJ330" s="21"/>
      <c r="KK330" s="21"/>
      <c r="KL330" s="21"/>
      <c r="KM330" s="21"/>
      <c r="KN330" s="21"/>
      <c r="KO330" s="21"/>
      <c r="KP330" s="21"/>
      <c r="KQ330" s="21"/>
      <c r="KR330" s="21"/>
      <c r="KS330" s="21"/>
      <c r="KT330" s="21"/>
      <c r="KU330" s="21"/>
      <c r="KV330" s="21"/>
      <c r="KW330" s="21"/>
      <c r="KX330" s="21"/>
      <c r="KY330" s="21"/>
      <c r="KZ330" s="21"/>
      <c r="LA330" s="21"/>
      <c r="LB330" s="21"/>
      <c r="LC330" s="21"/>
      <c r="LD330" s="21"/>
      <c r="LE330" s="21"/>
      <c r="LF330" s="21"/>
      <c r="LG330" s="21"/>
      <c r="LH330" s="21"/>
      <c r="LI330" s="21"/>
      <c r="LJ330" s="21"/>
      <c r="LK330" s="21"/>
      <c r="LL330" s="21"/>
      <c r="LM330" s="21"/>
      <c r="LN330" s="21"/>
      <c r="LO330" s="21"/>
      <c r="LP330" s="21"/>
      <c r="LQ330" s="21"/>
      <c r="LR330" s="21"/>
      <c r="LS330" s="21"/>
      <c r="LT330" s="21"/>
      <c r="LU330" s="21"/>
      <c r="LV330" s="21"/>
      <c r="LW330" s="21"/>
      <c r="LX330" s="21"/>
      <c r="LY330" s="21"/>
      <c r="LZ330" s="21"/>
      <c r="MA330" s="21"/>
      <c r="MB330" s="21"/>
      <c r="MC330" s="21"/>
      <c r="MD330" s="21"/>
      <c r="ME330" s="21"/>
      <c r="MF330" s="21"/>
      <c r="MG330" s="21"/>
      <c r="MH330" s="21"/>
      <c r="MI330" s="21"/>
      <c r="MJ330" s="21"/>
      <c r="MK330" s="21"/>
      <c r="ML330" s="21"/>
      <c r="MM330" s="21"/>
      <c r="MN330" s="21"/>
      <c r="MO330" s="21"/>
      <c r="MP330" s="21"/>
      <c r="MQ330" s="21"/>
      <c r="MR330" s="21"/>
      <c r="MS330" s="21"/>
      <c r="MT330" s="21"/>
      <c r="MU330" s="21"/>
      <c r="MV330" s="21"/>
      <c r="MW330" s="21"/>
      <c r="MX330" s="21"/>
      <c r="MY330" s="21"/>
      <c r="MZ330" s="21"/>
      <c r="NA330" s="21"/>
      <c r="NB330" s="21"/>
      <c r="NC330" s="21"/>
      <c r="ND330" s="21"/>
      <c r="NE330" s="21"/>
      <c r="NF330" s="21"/>
      <c r="NG330" s="21"/>
      <c r="NH330" s="21"/>
      <c r="NI330" s="21"/>
      <c r="NJ330" s="21"/>
      <c r="NK330" s="21"/>
      <c r="NL330" s="21"/>
      <c r="NM330" s="21"/>
      <c r="NN330" s="21"/>
      <c r="NO330" s="21"/>
      <c r="NP330" s="21"/>
      <c r="NQ330" s="21"/>
      <c r="NR330" s="21"/>
      <c r="NS330" s="21"/>
      <c r="NT330" s="21"/>
      <c r="NU330" s="21"/>
      <c r="NV330" s="21"/>
      <c r="NW330" s="21"/>
      <c r="NX330" s="21"/>
      <c r="NY330" s="21"/>
      <c r="NZ330" s="21"/>
      <c r="OA330" s="21"/>
      <c r="OB330" s="21"/>
      <c r="OC330" s="21"/>
      <c r="OD330" s="21"/>
      <c r="OE330" s="21"/>
      <c r="OF330" s="21"/>
      <c r="OG330" s="21"/>
      <c r="OH330" s="21"/>
      <c r="OI330" s="21"/>
      <c r="OJ330" s="21"/>
      <c r="OK330" s="21"/>
      <c r="OL330" s="21"/>
      <c r="OM330" s="21"/>
      <c r="ON330" s="21"/>
      <c r="OO330" s="21"/>
      <c r="OP330" s="21"/>
      <c r="OQ330" s="21"/>
      <c r="OR330" s="21"/>
      <c r="OS330" s="21"/>
      <c r="OT330" s="21"/>
      <c r="OU330" s="21"/>
      <c r="OV330" s="21"/>
      <c r="OW330" s="21"/>
      <c r="OX330" s="21"/>
      <c r="OY330" s="21"/>
      <c r="OZ330" s="21"/>
      <c r="PA330" s="21"/>
      <c r="PB330" s="21"/>
      <c r="PC330" s="21"/>
      <c r="PD330" s="21"/>
      <c r="PE330" s="21"/>
      <c r="PF330" s="21"/>
      <c r="PG330" s="21"/>
      <c r="PH330" s="21"/>
      <c r="PI330" s="21"/>
      <c r="PJ330" s="21"/>
      <c r="PK330" s="21"/>
      <c r="PL330" s="21"/>
      <c r="PM330" s="21"/>
      <c r="PN330" s="21"/>
      <c r="PO330" s="21"/>
      <c r="PP330" s="21"/>
      <c r="PQ330" s="21"/>
      <c r="PR330" s="21"/>
      <c r="PS330" s="21"/>
      <c r="PT330" s="21"/>
      <c r="PU330" s="21"/>
      <c r="PV330" s="21"/>
      <c r="PW330" s="21"/>
      <c r="PX330" s="21"/>
      <c r="PY330" s="21"/>
      <c r="PZ330" s="21"/>
      <c r="QA330" s="21"/>
      <c r="QB330" s="21"/>
      <c r="QC330" s="21"/>
      <c r="QD330" s="21"/>
      <c r="QE330" s="21"/>
      <c r="QF330" s="21"/>
      <c r="QG330" s="21"/>
      <c r="QH330" s="21"/>
      <c r="QI330" s="21"/>
      <c r="QJ330" s="21"/>
      <c r="QK330" s="21"/>
      <c r="QL330" s="21"/>
      <c r="QM330" s="21"/>
      <c r="QN330" s="21"/>
      <c r="QO330" s="21"/>
      <c r="QP330" s="21"/>
      <c r="QQ330" s="21"/>
      <c r="QR330" s="21"/>
      <c r="QS330" s="21"/>
      <c r="QT330" s="21"/>
      <c r="QU330" s="21"/>
      <c r="QV330" s="21"/>
      <c r="QW330" s="21"/>
      <c r="QX330" s="21"/>
      <c r="QY330" s="21"/>
      <c r="QZ330" s="21"/>
      <c r="RA330" s="21"/>
      <c r="RB330" s="21"/>
      <c r="RC330" s="21"/>
      <c r="RD330" s="21"/>
      <c r="RE330" s="21"/>
      <c r="RF330" s="21"/>
      <c r="RG330" s="21"/>
      <c r="RH330" s="21"/>
      <c r="RI330" s="21"/>
      <c r="RJ330" s="21"/>
      <c r="RK330" s="21"/>
      <c r="RL330" s="21"/>
      <c r="RM330" s="21"/>
      <c r="RN330" s="21"/>
      <c r="RO330" s="21"/>
      <c r="RP330" s="21"/>
      <c r="RQ330" s="21"/>
      <c r="RR330" s="21"/>
      <c r="RS330" s="21"/>
      <c r="RT330" s="21"/>
      <c r="RU330" s="21"/>
      <c r="RV330" s="21"/>
      <c r="RW330" s="21"/>
      <c r="RX330" s="21"/>
      <c r="RY330" s="21"/>
      <c r="RZ330" s="21"/>
      <c r="SA330" s="21"/>
      <c r="SB330" s="21"/>
      <c r="SC330" s="21"/>
      <c r="SD330" s="21"/>
      <c r="SE330" s="21"/>
      <c r="SF330" s="21"/>
      <c r="SG330" s="21"/>
      <c r="SH330" s="21"/>
      <c r="SI330" s="21"/>
      <c r="SJ330" s="21"/>
      <c r="SK330" s="21"/>
      <c r="SL330" s="21"/>
      <c r="SM330" s="21"/>
      <c r="SN330" s="21"/>
    </row>
    <row r="331" spans="1:508" s="20" customFormat="1" ht="38.25" customHeight="1" x14ac:dyDescent="0.25">
      <c r="A331" s="54" t="s">
        <v>310</v>
      </c>
      <c r="B331" s="54" t="s">
        <v>140</v>
      </c>
      <c r="C331" s="54" t="s">
        <v>311</v>
      </c>
      <c r="D331" s="11" t="s">
        <v>141</v>
      </c>
      <c r="E331" s="203">
        <v>24000</v>
      </c>
      <c r="F331" s="83"/>
      <c r="G331" s="83"/>
      <c r="H331" s="203">
        <v>8400</v>
      </c>
      <c r="I331" s="203"/>
      <c r="J331" s="203"/>
      <c r="K331" s="196">
        <f t="shared" si="98"/>
        <v>35</v>
      </c>
      <c r="L331" s="203">
        <f t="shared" si="111"/>
        <v>0</v>
      </c>
      <c r="M331" s="83"/>
      <c r="N331" s="83"/>
      <c r="O331" s="83"/>
      <c r="P331" s="83"/>
      <c r="Q331" s="83"/>
      <c r="R331" s="216">
        <f t="shared" si="112"/>
        <v>0</v>
      </c>
      <c r="S331" s="216"/>
      <c r="T331" s="216"/>
      <c r="U331" s="216"/>
      <c r="V331" s="216"/>
      <c r="W331" s="216"/>
      <c r="X331" s="168"/>
      <c r="Y331" s="216">
        <f t="shared" si="100"/>
        <v>8400</v>
      </c>
      <c r="Z331" s="23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  <c r="IL331" s="21"/>
      <c r="IM331" s="21"/>
      <c r="IN331" s="21"/>
      <c r="IO331" s="21"/>
      <c r="IP331" s="21"/>
      <c r="IQ331" s="21"/>
      <c r="IR331" s="21"/>
      <c r="IS331" s="21"/>
      <c r="IT331" s="21"/>
      <c r="IU331" s="21"/>
      <c r="IV331" s="21"/>
      <c r="IW331" s="21"/>
      <c r="IX331" s="21"/>
      <c r="IY331" s="21"/>
      <c r="IZ331" s="21"/>
      <c r="JA331" s="21"/>
      <c r="JB331" s="21"/>
      <c r="JC331" s="21"/>
      <c r="JD331" s="21"/>
      <c r="JE331" s="21"/>
      <c r="JF331" s="21"/>
      <c r="JG331" s="21"/>
      <c r="JH331" s="21"/>
      <c r="JI331" s="21"/>
      <c r="JJ331" s="21"/>
      <c r="JK331" s="21"/>
      <c r="JL331" s="21"/>
      <c r="JM331" s="21"/>
      <c r="JN331" s="21"/>
      <c r="JO331" s="21"/>
      <c r="JP331" s="21"/>
      <c r="JQ331" s="21"/>
      <c r="JR331" s="21"/>
      <c r="JS331" s="21"/>
      <c r="JT331" s="21"/>
      <c r="JU331" s="21"/>
      <c r="JV331" s="21"/>
      <c r="JW331" s="21"/>
      <c r="JX331" s="21"/>
      <c r="JY331" s="21"/>
      <c r="JZ331" s="21"/>
      <c r="KA331" s="21"/>
      <c r="KB331" s="21"/>
      <c r="KC331" s="21"/>
      <c r="KD331" s="21"/>
      <c r="KE331" s="21"/>
      <c r="KF331" s="21"/>
      <c r="KG331" s="21"/>
      <c r="KH331" s="21"/>
      <c r="KI331" s="21"/>
      <c r="KJ331" s="21"/>
      <c r="KK331" s="21"/>
      <c r="KL331" s="21"/>
      <c r="KM331" s="21"/>
      <c r="KN331" s="21"/>
      <c r="KO331" s="21"/>
      <c r="KP331" s="21"/>
      <c r="KQ331" s="21"/>
      <c r="KR331" s="21"/>
      <c r="KS331" s="21"/>
      <c r="KT331" s="21"/>
      <c r="KU331" s="21"/>
      <c r="KV331" s="21"/>
      <c r="KW331" s="21"/>
      <c r="KX331" s="21"/>
      <c r="KY331" s="21"/>
      <c r="KZ331" s="21"/>
      <c r="LA331" s="21"/>
      <c r="LB331" s="21"/>
      <c r="LC331" s="21"/>
      <c r="LD331" s="21"/>
      <c r="LE331" s="21"/>
      <c r="LF331" s="21"/>
      <c r="LG331" s="21"/>
      <c r="LH331" s="21"/>
      <c r="LI331" s="21"/>
      <c r="LJ331" s="21"/>
      <c r="LK331" s="21"/>
      <c r="LL331" s="21"/>
      <c r="LM331" s="21"/>
      <c r="LN331" s="21"/>
      <c r="LO331" s="21"/>
      <c r="LP331" s="21"/>
      <c r="LQ331" s="21"/>
      <c r="LR331" s="21"/>
      <c r="LS331" s="21"/>
      <c r="LT331" s="21"/>
      <c r="LU331" s="21"/>
      <c r="LV331" s="21"/>
      <c r="LW331" s="21"/>
      <c r="LX331" s="21"/>
      <c r="LY331" s="21"/>
      <c r="LZ331" s="21"/>
      <c r="MA331" s="21"/>
      <c r="MB331" s="21"/>
      <c r="MC331" s="21"/>
      <c r="MD331" s="21"/>
      <c r="ME331" s="21"/>
      <c r="MF331" s="21"/>
      <c r="MG331" s="21"/>
      <c r="MH331" s="21"/>
      <c r="MI331" s="21"/>
      <c r="MJ331" s="21"/>
      <c r="MK331" s="21"/>
      <c r="ML331" s="21"/>
      <c r="MM331" s="21"/>
      <c r="MN331" s="21"/>
      <c r="MO331" s="21"/>
      <c r="MP331" s="21"/>
      <c r="MQ331" s="21"/>
      <c r="MR331" s="21"/>
      <c r="MS331" s="21"/>
      <c r="MT331" s="21"/>
      <c r="MU331" s="21"/>
      <c r="MV331" s="21"/>
      <c r="MW331" s="21"/>
      <c r="MX331" s="21"/>
      <c r="MY331" s="21"/>
      <c r="MZ331" s="21"/>
      <c r="NA331" s="21"/>
      <c r="NB331" s="21"/>
      <c r="NC331" s="21"/>
      <c r="ND331" s="21"/>
      <c r="NE331" s="21"/>
      <c r="NF331" s="21"/>
      <c r="NG331" s="21"/>
      <c r="NH331" s="21"/>
      <c r="NI331" s="21"/>
      <c r="NJ331" s="21"/>
      <c r="NK331" s="21"/>
      <c r="NL331" s="21"/>
      <c r="NM331" s="21"/>
      <c r="NN331" s="21"/>
      <c r="NO331" s="21"/>
      <c r="NP331" s="21"/>
      <c r="NQ331" s="21"/>
      <c r="NR331" s="21"/>
      <c r="NS331" s="21"/>
      <c r="NT331" s="21"/>
      <c r="NU331" s="21"/>
      <c r="NV331" s="21"/>
      <c r="NW331" s="21"/>
      <c r="NX331" s="21"/>
      <c r="NY331" s="21"/>
      <c r="NZ331" s="21"/>
      <c r="OA331" s="21"/>
      <c r="OB331" s="21"/>
      <c r="OC331" s="21"/>
      <c r="OD331" s="21"/>
      <c r="OE331" s="21"/>
      <c r="OF331" s="21"/>
      <c r="OG331" s="21"/>
      <c r="OH331" s="21"/>
      <c r="OI331" s="21"/>
      <c r="OJ331" s="21"/>
      <c r="OK331" s="21"/>
      <c r="OL331" s="21"/>
      <c r="OM331" s="21"/>
      <c r="ON331" s="21"/>
      <c r="OO331" s="21"/>
      <c r="OP331" s="21"/>
      <c r="OQ331" s="21"/>
      <c r="OR331" s="21"/>
      <c r="OS331" s="21"/>
      <c r="OT331" s="21"/>
      <c r="OU331" s="21"/>
      <c r="OV331" s="21"/>
      <c r="OW331" s="21"/>
      <c r="OX331" s="21"/>
      <c r="OY331" s="21"/>
      <c r="OZ331" s="21"/>
      <c r="PA331" s="21"/>
      <c r="PB331" s="21"/>
      <c r="PC331" s="21"/>
      <c r="PD331" s="21"/>
      <c r="PE331" s="21"/>
      <c r="PF331" s="21"/>
      <c r="PG331" s="21"/>
      <c r="PH331" s="21"/>
      <c r="PI331" s="21"/>
      <c r="PJ331" s="21"/>
      <c r="PK331" s="21"/>
      <c r="PL331" s="21"/>
      <c r="PM331" s="21"/>
      <c r="PN331" s="21"/>
      <c r="PO331" s="21"/>
      <c r="PP331" s="21"/>
      <c r="PQ331" s="21"/>
      <c r="PR331" s="21"/>
      <c r="PS331" s="21"/>
      <c r="PT331" s="21"/>
      <c r="PU331" s="21"/>
      <c r="PV331" s="21"/>
      <c r="PW331" s="21"/>
      <c r="PX331" s="21"/>
      <c r="PY331" s="21"/>
      <c r="PZ331" s="21"/>
      <c r="QA331" s="21"/>
      <c r="QB331" s="21"/>
      <c r="QC331" s="21"/>
      <c r="QD331" s="21"/>
      <c r="QE331" s="21"/>
      <c r="QF331" s="21"/>
      <c r="QG331" s="21"/>
      <c r="QH331" s="21"/>
      <c r="QI331" s="21"/>
      <c r="QJ331" s="21"/>
      <c r="QK331" s="21"/>
      <c r="QL331" s="21"/>
      <c r="QM331" s="21"/>
      <c r="QN331" s="21"/>
      <c r="QO331" s="21"/>
      <c r="QP331" s="21"/>
      <c r="QQ331" s="21"/>
      <c r="QR331" s="21"/>
      <c r="QS331" s="21"/>
      <c r="QT331" s="21"/>
      <c r="QU331" s="21"/>
      <c r="QV331" s="21"/>
      <c r="QW331" s="21"/>
      <c r="QX331" s="21"/>
      <c r="QY331" s="21"/>
      <c r="QZ331" s="21"/>
      <c r="RA331" s="21"/>
      <c r="RB331" s="21"/>
      <c r="RC331" s="21"/>
      <c r="RD331" s="21"/>
      <c r="RE331" s="21"/>
      <c r="RF331" s="21"/>
      <c r="RG331" s="21"/>
      <c r="RH331" s="21"/>
      <c r="RI331" s="21"/>
      <c r="RJ331" s="21"/>
      <c r="RK331" s="21"/>
      <c r="RL331" s="21"/>
      <c r="RM331" s="21"/>
      <c r="RN331" s="21"/>
      <c r="RO331" s="21"/>
      <c r="RP331" s="21"/>
      <c r="RQ331" s="21"/>
      <c r="RR331" s="21"/>
      <c r="RS331" s="21"/>
      <c r="RT331" s="21"/>
      <c r="RU331" s="21"/>
      <c r="RV331" s="21"/>
      <c r="RW331" s="21"/>
      <c r="RX331" s="21"/>
      <c r="RY331" s="21"/>
      <c r="RZ331" s="21"/>
      <c r="SA331" s="21"/>
      <c r="SB331" s="21"/>
      <c r="SC331" s="21"/>
      <c r="SD331" s="21"/>
      <c r="SE331" s="21"/>
      <c r="SF331" s="21"/>
      <c r="SG331" s="21"/>
      <c r="SH331" s="21"/>
      <c r="SI331" s="21"/>
      <c r="SJ331" s="21"/>
      <c r="SK331" s="21"/>
      <c r="SL331" s="21"/>
      <c r="SM331" s="21"/>
      <c r="SN331" s="21"/>
    </row>
    <row r="332" spans="1:508" s="20" customFormat="1" ht="43.5" hidden="1" customHeight="1" x14ac:dyDescent="0.25">
      <c r="A332" s="54" t="s">
        <v>621</v>
      </c>
      <c r="B332" s="54">
        <v>7340</v>
      </c>
      <c r="C332" s="54" t="s">
        <v>110</v>
      </c>
      <c r="D332" s="11" t="s">
        <v>1</v>
      </c>
      <c r="E332" s="203"/>
      <c r="F332" s="83"/>
      <c r="G332" s="83"/>
      <c r="H332" s="203"/>
      <c r="I332" s="203"/>
      <c r="J332" s="203"/>
      <c r="K332" s="186" t="e">
        <f t="shared" si="98"/>
        <v>#DIV/0!</v>
      </c>
      <c r="L332" s="203"/>
      <c r="M332" s="83"/>
      <c r="N332" s="83"/>
      <c r="O332" s="83"/>
      <c r="P332" s="83"/>
      <c r="Q332" s="83"/>
      <c r="R332" s="216">
        <f t="shared" si="112"/>
        <v>0</v>
      </c>
      <c r="S332" s="216"/>
      <c r="T332" s="216"/>
      <c r="U332" s="216"/>
      <c r="V332" s="216"/>
      <c r="W332" s="216"/>
      <c r="X332" s="168" t="e">
        <f t="shared" si="101"/>
        <v>#DIV/0!</v>
      </c>
      <c r="Y332" s="216">
        <f t="shared" si="100"/>
        <v>0</v>
      </c>
      <c r="Z332" s="23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  <c r="IB332" s="21"/>
      <c r="IC332" s="21"/>
      <c r="ID332" s="21"/>
      <c r="IE332" s="21"/>
      <c r="IF332" s="21"/>
      <c r="IG332" s="21"/>
      <c r="IH332" s="21"/>
      <c r="II332" s="21"/>
      <c r="IJ332" s="21"/>
      <c r="IK332" s="21"/>
      <c r="IL332" s="21"/>
      <c r="IM332" s="21"/>
      <c r="IN332" s="21"/>
      <c r="IO332" s="21"/>
      <c r="IP332" s="21"/>
      <c r="IQ332" s="21"/>
      <c r="IR332" s="21"/>
      <c r="IS332" s="21"/>
      <c r="IT332" s="21"/>
      <c r="IU332" s="21"/>
      <c r="IV332" s="21"/>
      <c r="IW332" s="21"/>
      <c r="IX332" s="21"/>
      <c r="IY332" s="21"/>
      <c r="IZ332" s="21"/>
      <c r="JA332" s="21"/>
      <c r="JB332" s="21"/>
      <c r="JC332" s="21"/>
      <c r="JD332" s="21"/>
      <c r="JE332" s="21"/>
      <c r="JF332" s="21"/>
      <c r="JG332" s="21"/>
      <c r="JH332" s="21"/>
      <c r="JI332" s="21"/>
      <c r="JJ332" s="21"/>
      <c r="JK332" s="21"/>
      <c r="JL332" s="21"/>
      <c r="JM332" s="21"/>
      <c r="JN332" s="21"/>
      <c r="JO332" s="21"/>
      <c r="JP332" s="21"/>
      <c r="JQ332" s="21"/>
      <c r="JR332" s="21"/>
      <c r="JS332" s="21"/>
      <c r="JT332" s="21"/>
      <c r="JU332" s="21"/>
      <c r="JV332" s="21"/>
      <c r="JW332" s="21"/>
      <c r="JX332" s="21"/>
      <c r="JY332" s="21"/>
      <c r="JZ332" s="21"/>
      <c r="KA332" s="21"/>
      <c r="KB332" s="21"/>
      <c r="KC332" s="21"/>
      <c r="KD332" s="21"/>
      <c r="KE332" s="21"/>
      <c r="KF332" s="21"/>
      <c r="KG332" s="21"/>
      <c r="KH332" s="21"/>
      <c r="KI332" s="21"/>
      <c r="KJ332" s="21"/>
      <c r="KK332" s="21"/>
      <c r="KL332" s="21"/>
      <c r="KM332" s="21"/>
      <c r="KN332" s="21"/>
      <c r="KO332" s="21"/>
      <c r="KP332" s="21"/>
      <c r="KQ332" s="21"/>
      <c r="KR332" s="21"/>
      <c r="KS332" s="21"/>
      <c r="KT332" s="21"/>
      <c r="KU332" s="21"/>
      <c r="KV332" s="21"/>
      <c r="KW332" s="21"/>
      <c r="KX332" s="21"/>
      <c r="KY332" s="21"/>
      <c r="KZ332" s="21"/>
      <c r="LA332" s="21"/>
      <c r="LB332" s="21"/>
      <c r="LC332" s="21"/>
      <c r="LD332" s="21"/>
      <c r="LE332" s="21"/>
      <c r="LF332" s="21"/>
      <c r="LG332" s="21"/>
      <c r="LH332" s="21"/>
      <c r="LI332" s="21"/>
      <c r="LJ332" s="21"/>
      <c r="LK332" s="21"/>
      <c r="LL332" s="21"/>
      <c r="LM332" s="21"/>
      <c r="LN332" s="21"/>
      <c r="LO332" s="21"/>
      <c r="LP332" s="21"/>
      <c r="LQ332" s="21"/>
      <c r="LR332" s="21"/>
      <c r="LS332" s="21"/>
      <c r="LT332" s="21"/>
      <c r="LU332" s="21"/>
      <c r="LV332" s="21"/>
      <c r="LW332" s="21"/>
      <c r="LX332" s="21"/>
      <c r="LY332" s="21"/>
      <c r="LZ332" s="21"/>
      <c r="MA332" s="21"/>
      <c r="MB332" s="21"/>
      <c r="MC332" s="21"/>
      <c r="MD332" s="21"/>
      <c r="ME332" s="21"/>
      <c r="MF332" s="21"/>
      <c r="MG332" s="21"/>
      <c r="MH332" s="21"/>
      <c r="MI332" s="21"/>
      <c r="MJ332" s="21"/>
      <c r="MK332" s="21"/>
      <c r="ML332" s="21"/>
      <c r="MM332" s="21"/>
      <c r="MN332" s="21"/>
      <c r="MO332" s="21"/>
      <c r="MP332" s="21"/>
      <c r="MQ332" s="21"/>
      <c r="MR332" s="21"/>
      <c r="MS332" s="21"/>
      <c r="MT332" s="21"/>
      <c r="MU332" s="21"/>
      <c r="MV332" s="21"/>
      <c r="MW332" s="21"/>
      <c r="MX332" s="21"/>
      <c r="MY332" s="21"/>
      <c r="MZ332" s="21"/>
      <c r="NA332" s="21"/>
      <c r="NB332" s="21"/>
      <c r="NC332" s="21"/>
      <c r="ND332" s="21"/>
      <c r="NE332" s="21"/>
      <c r="NF332" s="21"/>
      <c r="NG332" s="21"/>
      <c r="NH332" s="21"/>
      <c r="NI332" s="21"/>
      <c r="NJ332" s="21"/>
      <c r="NK332" s="21"/>
      <c r="NL332" s="21"/>
      <c r="NM332" s="21"/>
      <c r="NN332" s="21"/>
      <c r="NO332" s="21"/>
      <c r="NP332" s="21"/>
      <c r="NQ332" s="21"/>
      <c r="NR332" s="21"/>
      <c r="NS332" s="21"/>
      <c r="NT332" s="21"/>
      <c r="NU332" s="21"/>
      <c r="NV332" s="21"/>
      <c r="NW332" s="21"/>
      <c r="NX332" s="21"/>
      <c r="NY332" s="21"/>
      <c r="NZ332" s="21"/>
      <c r="OA332" s="21"/>
      <c r="OB332" s="21"/>
      <c r="OC332" s="21"/>
      <c r="OD332" s="21"/>
      <c r="OE332" s="21"/>
      <c r="OF332" s="21"/>
      <c r="OG332" s="21"/>
      <c r="OH332" s="21"/>
      <c r="OI332" s="21"/>
      <c r="OJ332" s="21"/>
      <c r="OK332" s="21"/>
      <c r="OL332" s="21"/>
      <c r="OM332" s="21"/>
      <c r="ON332" s="21"/>
      <c r="OO332" s="21"/>
      <c r="OP332" s="21"/>
      <c r="OQ332" s="21"/>
      <c r="OR332" s="21"/>
      <c r="OS332" s="21"/>
      <c r="OT332" s="21"/>
      <c r="OU332" s="21"/>
      <c r="OV332" s="21"/>
      <c r="OW332" s="21"/>
      <c r="OX332" s="21"/>
      <c r="OY332" s="21"/>
      <c r="OZ332" s="21"/>
      <c r="PA332" s="21"/>
      <c r="PB332" s="21"/>
      <c r="PC332" s="21"/>
      <c r="PD332" s="21"/>
      <c r="PE332" s="21"/>
      <c r="PF332" s="21"/>
      <c r="PG332" s="21"/>
      <c r="PH332" s="21"/>
      <c r="PI332" s="21"/>
      <c r="PJ332" s="21"/>
      <c r="PK332" s="21"/>
      <c r="PL332" s="21"/>
      <c r="PM332" s="21"/>
      <c r="PN332" s="21"/>
      <c r="PO332" s="21"/>
      <c r="PP332" s="21"/>
      <c r="PQ332" s="21"/>
      <c r="PR332" s="21"/>
      <c r="PS332" s="21"/>
      <c r="PT332" s="21"/>
      <c r="PU332" s="21"/>
      <c r="PV332" s="21"/>
      <c r="PW332" s="21"/>
      <c r="PX332" s="21"/>
      <c r="PY332" s="21"/>
      <c r="PZ332" s="21"/>
      <c r="QA332" s="21"/>
      <c r="QB332" s="21"/>
      <c r="QC332" s="21"/>
      <c r="QD332" s="21"/>
      <c r="QE332" s="21"/>
      <c r="QF332" s="21"/>
      <c r="QG332" s="21"/>
      <c r="QH332" s="21"/>
      <c r="QI332" s="21"/>
      <c r="QJ332" s="21"/>
      <c r="QK332" s="21"/>
      <c r="QL332" s="21"/>
      <c r="QM332" s="21"/>
      <c r="QN332" s="21"/>
      <c r="QO332" s="21"/>
      <c r="QP332" s="21"/>
      <c r="QQ332" s="21"/>
      <c r="QR332" s="21"/>
      <c r="QS332" s="21"/>
      <c r="QT332" s="21"/>
      <c r="QU332" s="21"/>
      <c r="QV332" s="21"/>
      <c r="QW332" s="21"/>
      <c r="QX332" s="21"/>
      <c r="QY332" s="21"/>
      <c r="QZ332" s="21"/>
      <c r="RA332" s="21"/>
      <c r="RB332" s="21"/>
      <c r="RC332" s="21"/>
      <c r="RD332" s="21"/>
      <c r="RE332" s="21"/>
      <c r="RF332" s="21"/>
      <c r="RG332" s="21"/>
      <c r="RH332" s="21"/>
      <c r="RI332" s="21"/>
      <c r="RJ332" s="21"/>
      <c r="RK332" s="21"/>
      <c r="RL332" s="21"/>
      <c r="RM332" s="21"/>
      <c r="RN332" s="21"/>
      <c r="RO332" s="21"/>
      <c r="RP332" s="21"/>
      <c r="RQ332" s="21"/>
      <c r="RR332" s="21"/>
      <c r="RS332" s="21"/>
      <c r="RT332" s="21"/>
      <c r="RU332" s="21"/>
      <c r="RV332" s="21"/>
      <c r="RW332" s="21"/>
      <c r="RX332" s="21"/>
      <c r="RY332" s="21"/>
      <c r="RZ332" s="21"/>
      <c r="SA332" s="21"/>
      <c r="SB332" s="21"/>
      <c r="SC332" s="21"/>
      <c r="SD332" s="21"/>
      <c r="SE332" s="21"/>
      <c r="SF332" s="21"/>
      <c r="SG332" s="21"/>
      <c r="SH332" s="21"/>
      <c r="SI332" s="21"/>
      <c r="SJ332" s="21"/>
      <c r="SK332" s="21"/>
      <c r="SL332" s="21"/>
      <c r="SM332" s="21"/>
      <c r="SN332" s="21"/>
    </row>
    <row r="333" spans="1:508" s="20" customFormat="1" ht="31.5" hidden="1" customHeight="1" x14ac:dyDescent="0.25">
      <c r="A333" s="54" t="s">
        <v>451</v>
      </c>
      <c r="B333" s="54" t="s">
        <v>452</v>
      </c>
      <c r="C333" s="54" t="s">
        <v>110</v>
      </c>
      <c r="D333" s="11" t="s">
        <v>453</v>
      </c>
      <c r="E333" s="203"/>
      <c r="F333" s="83"/>
      <c r="G333" s="83"/>
      <c r="H333" s="203"/>
      <c r="I333" s="203"/>
      <c r="J333" s="203"/>
      <c r="K333" s="186" t="e">
        <f t="shared" si="98"/>
        <v>#DIV/0!</v>
      </c>
      <c r="L333" s="203">
        <f t="shared" si="111"/>
        <v>0</v>
      </c>
      <c r="M333" s="83">
        <v>0</v>
      </c>
      <c r="N333" s="83"/>
      <c r="O333" s="83"/>
      <c r="P333" s="83"/>
      <c r="Q333" s="83">
        <v>0</v>
      </c>
      <c r="R333" s="216">
        <f t="shared" si="112"/>
        <v>0</v>
      </c>
      <c r="S333" s="216"/>
      <c r="T333" s="216"/>
      <c r="U333" s="216"/>
      <c r="V333" s="216"/>
      <c r="W333" s="216"/>
      <c r="X333" s="168" t="e">
        <f t="shared" si="101"/>
        <v>#DIV/0!</v>
      </c>
      <c r="Y333" s="216">
        <f t="shared" si="100"/>
        <v>0</v>
      </c>
      <c r="Z333" s="23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21"/>
      <c r="IA333" s="21"/>
      <c r="IB333" s="21"/>
      <c r="IC333" s="21"/>
      <c r="ID333" s="21"/>
      <c r="IE333" s="21"/>
      <c r="IF333" s="21"/>
      <c r="IG333" s="21"/>
      <c r="IH333" s="21"/>
      <c r="II333" s="21"/>
      <c r="IJ333" s="21"/>
      <c r="IK333" s="21"/>
      <c r="IL333" s="21"/>
      <c r="IM333" s="21"/>
      <c r="IN333" s="21"/>
      <c r="IO333" s="21"/>
      <c r="IP333" s="21"/>
      <c r="IQ333" s="21"/>
      <c r="IR333" s="21"/>
      <c r="IS333" s="21"/>
      <c r="IT333" s="21"/>
      <c r="IU333" s="21"/>
      <c r="IV333" s="21"/>
      <c r="IW333" s="21"/>
      <c r="IX333" s="21"/>
      <c r="IY333" s="21"/>
      <c r="IZ333" s="21"/>
      <c r="JA333" s="21"/>
      <c r="JB333" s="21"/>
      <c r="JC333" s="21"/>
      <c r="JD333" s="21"/>
      <c r="JE333" s="21"/>
      <c r="JF333" s="21"/>
      <c r="JG333" s="21"/>
      <c r="JH333" s="21"/>
      <c r="JI333" s="21"/>
      <c r="JJ333" s="21"/>
      <c r="JK333" s="21"/>
      <c r="JL333" s="21"/>
      <c r="JM333" s="21"/>
      <c r="JN333" s="21"/>
      <c r="JO333" s="21"/>
      <c r="JP333" s="21"/>
      <c r="JQ333" s="21"/>
      <c r="JR333" s="21"/>
      <c r="JS333" s="21"/>
      <c r="JT333" s="21"/>
      <c r="JU333" s="21"/>
      <c r="JV333" s="21"/>
      <c r="JW333" s="21"/>
      <c r="JX333" s="21"/>
      <c r="JY333" s="21"/>
      <c r="JZ333" s="21"/>
      <c r="KA333" s="21"/>
      <c r="KB333" s="21"/>
      <c r="KC333" s="21"/>
      <c r="KD333" s="21"/>
      <c r="KE333" s="21"/>
      <c r="KF333" s="21"/>
      <c r="KG333" s="21"/>
      <c r="KH333" s="21"/>
      <c r="KI333" s="21"/>
      <c r="KJ333" s="21"/>
      <c r="KK333" s="21"/>
      <c r="KL333" s="21"/>
      <c r="KM333" s="21"/>
      <c r="KN333" s="21"/>
      <c r="KO333" s="21"/>
      <c r="KP333" s="21"/>
      <c r="KQ333" s="21"/>
      <c r="KR333" s="21"/>
      <c r="KS333" s="21"/>
      <c r="KT333" s="21"/>
      <c r="KU333" s="21"/>
      <c r="KV333" s="21"/>
      <c r="KW333" s="21"/>
      <c r="KX333" s="21"/>
      <c r="KY333" s="21"/>
      <c r="KZ333" s="21"/>
      <c r="LA333" s="21"/>
      <c r="LB333" s="21"/>
      <c r="LC333" s="21"/>
      <c r="LD333" s="21"/>
      <c r="LE333" s="21"/>
      <c r="LF333" s="21"/>
      <c r="LG333" s="21"/>
      <c r="LH333" s="21"/>
      <c r="LI333" s="21"/>
      <c r="LJ333" s="21"/>
      <c r="LK333" s="21"/>
      <c r="LL333" s="21"/>
      <c r="LM333" s="21"/>
      <c r="LN333" s="21"/>
      <c r="LO333" s="21"/>
      <c r="LP333" s="21"/>
      <c r="LQ333" s="21"/>
      <c r="LR333" s="21"/>
      <c r="LS333" s="21"/>
      <c r="LT333" s="21"/>
      <c r="LU333" s="21"/>
      <c r="LV333" s="21"/>
      <c r="LW333" s="21"/>
      <c r="LX333" s="21"/>
      <c r="LY333" s="21"/>
      <c r="LZ333" s="21"/>
      <c r="MA333" s="21"/>
      <c r="MB333" s="21"/>
      <c r="MC333" s="21"/>
      <c r="MD333" s="21"/>
      <c r="ME333" s="21"/>
      <c r="MF333" s="21"/>
      <c r="MG333" s="21"/>
      <c r="MH333" s="21"/>
      <c r="MI333" s="21"/>
      <c r="MJ333" s="21"/>
      <c r="MK333" s="21"/>
      <c r="ML333" s="21"/>
      <c r="MM333" s="21"/>
      <c r="MN333" s="21"/>
      <c r="MO333" s="21"/>
      <c r="MP333" s="21"/>
      <c r="MQ333" s="21"/>
      <c r="MR333" s="21"/>
      <c r="MS333" s="21"/>
      <c r="MT333" s="21"/>
      <c r="MU333" s="21"/>
      <c r="MV333" s="21"/>
      <c r="MW333" s="21"/>
      <c r="MX333" s="21"/>
      <c r="MY333" s="21"/>
      <c r="MZ333" s="21"/>
      <c r="NA333" s="21"/>
      <c r="NB333" s="21"/>
      <c r="NC333" s="21"/>
      <c r="ND333" s="21"/>
      <c r="NE333" s="21"/>
      <c r="NF333" s="21"/>
      <c r="NG333" s="21"/>
      <c r="NH333" s="21"/>
      <c r="NI333" s="21"/>
      <c r="NJ333" s="21"/>
      <c r="NK333" s="21"/>
      <c r="NL333" s="21"/>
      <c r="NM333" s="21"/>
      <c r="NN333" s="21"/>
      <c r="NO333" s="21"/>
      <c r="NP333" s="21"/>
      <c r="NQ333" s="21"/>
      <c r="NR333" s="21"/>
      <c r="NS333" s="21"/>
      <c r="NT333" s="21"/>
      <c r="NU333" s="21"/>
      <c r="NV333" s="21"/>
      <c r="NW333" s="21"/>
      <c r="NX333" s="21"/>
      <c r="NY333" s="21"/>
      <c r="NZ333" s="21"/>
      <c r="OA333" s="21"/>
      <c r="OB333" s="21"/>
      <c r="OC333" s="21"/>
      <c r="OD333" s="21"/>
      <c r="OE333" s="21"/>
      <c r="OF333" s="21"/>
      <c r="OG333" s="21"/>
      <c r="OH333" s="21"/>
      <c r="OI333" s="21"/>
      <c r="OJ333" s="21"/>
      <c r="OK333" s="21"/>
      <c r="OL333" s="21"/>
      <c r="OM333" s="21"/>
      <c r="ON333" s="21"/>
      <c r="OO333" s="21"/>
      <c r="OP333" s="21"/>
      <c r="OQ333" s="21"/>
      <c r="OR333" s="21"/>
      <c r="OS333" s="21"/>
      <c r="OT333" s="21"/>
      <c r="OU333" s="21"/>
      <c r="OV333" s="21"/>
      <c r="OW333" s="21"/>
      <c r="OX333" s="21"/>
      <c r="OY333" s="21"/>
      <c r="OZ333" s="21"/>
      <c r="PA333" s="21"/>
      <c r="PB333" s="21"/>
      <c r="PC333" s="21"/>
      <c r="PD333" s="21"/>
      <c r="PE333" s="21"/>
      <c r="PF333" s="21"/>
      <c r="PG333" s="21"/>
      <c r="PH333" s="21"/>
      <c r="PI333" s="21"/>
      <c r="PJ333" s="21"/>
      <c r="PK333" s="21"/>
      <c r="PL333" s="21"/>
      <c r="PM333" s="21"/>
      <c r="PN333" s="21"/>
      <c r="PO333" s="21"/>
      <c r="PP333" s="21"/>
      <c r="PQ333" s="21"/>
      <c r="PR333" s="21"/>
      <c r="PS333" s="21"/>
      <c r="PT333" s="21"/>
      <c r="PU333" s="21"/>
      <c r="PV333" s="21"/>
      <c r="PW333" s="21"/>
      <c r="PX333" s="21"/>
      <c r="PY333" s="21"/>
      <c r="PZ333" s="21"/>
      <c r="QA333" s="21"/>
      <c r="QB333" s="21"/>
      <c r="QC333" s="21"/>
      <c r="QD333" s="21"/>
      <c r="QE333" s="21"/>
      <c r="QF333" s="21"/>
      <c r="QG333" s="21"/>
      <c r="QH333" s="21"/>
      <c r="QI333" s="21"/>
      <c r="QJ333" s="21"/>
      <c r="QK333" s="21"/>
      <c r="QL333" s="21"/>
      <c r="QM333" s="21"/>
      <c r="QN333" s="21"/>
      <c r="QO333" s="21"/>
      <c r="QP333" s="21"/>
      <c r="QQ333" s="21"/>
      <c r="QR333" s="21"/>
      <c r="QS333" s="21"/>
      <c r="QT333" s="21"/>
      <c r="QU333" s="21"/>
      <c r="QV333" s="21"/>
      <c r="QW333" s="21"/>
      <c r="QX333" s="21"/>
      <c r="QY333" s="21"/>
      <c r="QZ333" s="21"/>
      <c r="RA333" s="21"/>
      <c r="RB333" s="21"/>
      <c r="RC333" s="21"/>
      <c r="RD333" s="21"/>
      <c r="RE333" s="21"/>
      <c r="RF333" s="21"/>
      <c r="RG333" s="21"/>
      <c r="RH333" s="21"/>
      <c r="RI333" s="21"/>
      <c r="RJ333" s="21"/>
      <c r="RK333" s="21"/>
      <c r="RL333" s="21"/>
      <c r="RM333" s="21"/>
      <c r="RN333" s="21"/>
      <c r="RO333" s="21"/>
      <c r="RP333" s="21"/>
      <c r="RQ333" s="21"/>
      <c r="RR333" s="21"/>
      <c r="RS333" s="21"/>
      <c r="RT333" s="21"/>
      <c r="RU333" s="21"/>
      <c r="RV333" s="21"/>
      <c r="RW333" s="21"/>
      <c r="RX333" s="21"/>
      <c r="RY333" s="21"/>
      <c r="RZ333" s="21"/>
      <c r="SA333" s="21"/>
      <c r="SB333" s="21"/>
      <c r="SC333" s="21"/>
      <c r="SD333" s="21"/>
      <c r="SE333" s="21"/>
      <c r="SF333" s="21"/>
      <c r="SG333" s="21"/>
      <c r="SH333" s="21"/>
      <c r="SI333" s="21"/>
      <c r="SJ333" s="21"/>
      <c r="SK333" s="21"/>
      <c r="SL333" s="21"/>
      <c r="SM333" s="21"/>
      <c r="SN333" s="21"/>
    </row>
    <row r="334" spans="1:508" s="20" customFormat="1" ht="41.25" hidden="1" customHeight="1" x14ac:dyDescent="0.25">
      <c r="A334" s="54" t="s">
        <v>542</v>
      </c>
      <c r="B334" s="54" t="s">
        <v>543</v>
      </c>
      <c r="C334" s="54" t="s">
        <v>81</v>
      </c>
      <c r="D334" s="11" t="s">
        <v>427</v>
      </c>
      <c r="E334" s="203"/>
      <c r="F334" s="83"/>
      <c r="G334" s="83"/>
      <c r="H334" s="203"/>
      <c r="I334" s="203"/>
      <c r="J334" s="203"/>
      <c r="K334" s="186" t="e">
        <f t="shared" si="98"/>
        <v>#DIV/0!</v>
      </c>
      <c r="L334" s="203">
        <f t="shared" si="111"/>
        <v>0</v>
      </c>
      <c r="M334" s="83"/>
      <c r="N334" s="83"/>
      <c r="O334" s="83"/>
      <c r="P334" s="83"/>
      <c r="Q334" s="83"/>
      <c r="R334" s="216">
        <f t="shared" si="112"/>
        <v>0</v>
      </c>
      <c r="S334" s="216"/>
      <c r="T334" s="216"/>
      <c r="U334" s="216"/>
      <c r="V334" s="216"/>
      <c r="W334" s="216"/>
      <c r="X334" s="168" t="e">
        <f t="shared" si="101"/>
        <v>#DIV/0!</v>
      </c>
      <c r="Y334" s="216">
        <f t="shared" si="100"/>
        <v>0</v>
      </c>
      <c r="Z334" s="23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21"/>
      <c r="IH334" s="21"/>
      <c r="II334" s="21"/>
      <c r="IJ334" s="21"/>
      <c r="IK334" s="21"/>
      <c r="IL334" s="21"/>
      <c r="IM334" s="21"/>
      <c r="IN334" s="21"/>
      <c r="IO334" s="21"/>
      <c r="IP334" s="21"/>
      <c r="IQ334" s="21"/>
      <c r="IR334" s="21"/>
      <c r="IS334" s="21"/>
      <c r="IT334" s="21"/>
      <c r="IU334" s="21"/>
      <c r="IV334" s="21"/>
      <c r="IW334" s="21"/>
      <c r="IX334" s="21"/>
      <c r="IY334" s="21"/>
      <c r="IZ334" s="21"/>
      <c r="JA334" s="21"/>
      <c r="JB334" s="21"/>
      <c r="JC334" s="21"/>
      <c r="JD334" s="21"/>
      <c r="JE334" s="21"/>
      <c r="JF334" s="21"/>
      <c r="JG334" s="21"/>
      <c r="JH334" s="21"/>
      <c r="JI334" s="21"/>
      <c r="JJ334" s="21"/>
      <c r="JK334" s="21"/>
      <c r="JL334" s="21"/>
      <c r="JM334" s="21"/>
      <c r="JN334" s="21"/>
      <c r="JO334" s="21"/>
      <c r="JP334" s="21"/>
      <c r="JQ334" s="21"/>
      <c r="JR334" s="21"/>
      <c r="JS334" s="21"/>
      <c r="JT334" s="21"/>
      <c r="JU334" s="21"/>
      <c r="JV334" s="21"/>
      <c r="JW334" s="21"/>
      <c r="JX334" s="21"/>
      <c r="JY334" s="21"/>
      <c r="JZ334" s="21"/>
      <c r="KA334" s="21"/>
      <c r="KB334" s="21"/>
      <c r="KC334" s="21"/>
      <c r="KD334" s="21"/>
      <c r="KE334" s="21"/>
      <c r="KF334" s="21"/>
      <c r="KG334" s="21"/>
      <c r="KH334" s="21"/>
      <c r="KI334" s="21"/>
      <c r="KJ334" s="21"/>
      <c r="KK334" s="21"/>
      <c r="KL334" s="21"/>
      <c r="KM334" s="21"/>
      <c r="KN334" s="21"/>
      <c r="KO334" s="21"/>
      <c r="KP334" s="21"/>
      <c r="KQ334" s="21"/>
      <c r="KR334" s="21"/>
      <c r="KS334" s="21"/>
      <c r="KT334" s="21"/>
      <c r="KU334" s="21"/>
      <c r="KV334" s="21"/>
      <c r="KW334" s="21"/>
      <c r="KX334" s="21"/>
      <c r="KY334" s="21"/>
      <c r="KZ334" s="21"/>
      <c r="LA334" s="21"/>
      <c r="LB334" s="21"/>
      <c r="LC334" s="21"/>
      <c r="LD334" s="21"/>
      <c r="LE334" s="21"/>
      <c r="LF334" s="21"/>
      <c r="LG334" s="21"/>
      <c r="LH334" s="21"/>
      <c r="LI334" s="21"/>
      <c r="LJ334" s="21"/>
      <c r="LK334" s="21"/>
      <c r="LL334" s="21"/>
      <c r="LM334" s="21"/>
      <c r="LN334" s="21"/>
      <c r="LO334" s="21"/>
      <c r="LP334" s="21"/>
      <c r="LQ334" s="21"/>
      <c r="LR334" s="21"/>
      <c r="LS334" s="21"/>
      <c r="LT334" s="21"/>
      <c r="LU334" s="21"/>
      <c r="LV334" s="21"/>
      <c r="LW334" s="21"/>
      <c r="LX334" s="21"/>
      <c r="LY334" s="21"/>
      <c r="LZ334" s="21"/>
      <c r="MA334" s="21"/>
      <c r="MB334" s="21"/>
      <c r="MC334" s="21"/>
      <c r="MD334" s="21"/>
      <c r="ME334" s="21"/>
      <c r="MF334" s="21"/>
      <c r="MG334" s="21"/>
      <c r="MH334" s="21"/>
      <c r="MI334" s="21"/>
      <c r="MJ334" s="21"/>
      <c r="MK334" s="21"/>
      <c r="ML334" s="21"/>
      <c r="MM334" s="21"/>
      <c r="MN334" s="21"/>
      <c r="MO334" s="21"/>
      <c r="MP334" s="21"/>
      <c r="MQ334" s="21"/>
      <c r="MR334" s="21"/>
      <c r="MS334" s="21"/>
      <c r="MT334" s="21"/>
      <c r="MU334" s="21"/>
      <c r="MV334" s="21"/>
      <c r="MW334" s="21"/>
      <c r="MX334" s="21"/>
      <c r="MY334" s="21"/>
      <c r="MZ334" s="21"/>
      <c r="NA334" s="21"/>
      <c r="NB334" s="21"/>
      <c r="NC334" s="21"/>
      <c r="ND334" s="21"/>
      <c r="NE334" s="21"/>
      <c r="NF334" s="21"/>
      <c r="NG334" s="21"/>
      <c r="NH334" s="21"/>
      <c r="NI334" s="21"/>
      <c r="NJ334" s="21"/>
      <c r="NK334" s="21"/>
      <c r="NL334" s="21"/>
      <c r="NM334" s="21"/>
      <c r="NN334" s="21"/>
      <c r="NO334" s="21"/>
      <c r="NP334" s="21"/>
      <c r="NQ334" s="21"/>
      <c r="NR334" s="21"/>
      <c r="NS334" s="21"/>
      <c r="NT334" s="21"/>
      <c r="NU334" s="21"/>
      <c r="NV334" s="21"/>
      <c r="NW334" s="21"/>
      <c r="NX334" s="21"/>
      <c r="NY334" s="21"/>
      <c r="NZ334" s="21"/>
      <c r="OA334" s="21"/>
      <c r="OB334" s="21"/>
      <c r="OC334" s="21"/>
      <c r="OD334" s="21"/>
      <c r="OE334" s="21"/>
      <c r="OF334" s="21"/>
      <c r="OG334" s="21"/>
      <c r="OH334" s="21"/>
      <c r="OI334" s="21"/>
      <c r="OJ334" s="21"/>
      <c r="OK334" s="21"/>
      <c r="OL334" s="21"/>
      <c r="OM334" s="21"/>
      <c r="ON334" s="21"/>
      <c r="OO334" s="21"/>
      <c r="OP334" s="21"/>
      <c r="OQ334" s="21"/>
      <c r="OR334" s="21"/>
      <c r="OS334" s="21"/>
      <c r="OT334" s="21"/>
      <c r="OU334" s="21"/>
      <c r="OV334" s="21"/>
      <c r="OW334" s="21"/>
      <c r="OX334" s="21"/>
      <c r="OY334" s="21"/>
      <c r="OZ334" s="21"/>
      <c r="PA334" s="21"/>
      <c r="PB334" s="21"/>
      <c r="PC334" s="21"/>
      <c r="PD334" s="21"/>
      <c r="PE334" s="21"/>
      <c r="PF334" s="21"/>
      <c r="PG334" s="21"/>
      <c r="PH334" s="21"/>
      <c r="PI334" s="21"/>
      <c r="PJ334" s="21"/>
      <c r="PK334" s="21"/>
      <c r="PL334" s="21"/>
      <c r="PM334" s="21"/>
      <c r="PN334" s="21"/>
      <c r="PO334" s="21"/>
      <c r="PP334" s="21"/>
      <c r="PQ334" s="21"/>
      <c r="PR334" s="21"/>
      <c r="PS334" s="21"/>
      <c r="PT334" s="21"/>
      <c r="PU334" s="21"/>
      <c r="PV334" s="21"/>
      <c r="PW334" s="21"/>
      <c r="PX334" s="21"/>
      <c r="PY334" s="21"/>
      <c r="PZ334" s="21"/>
      <c r="QA334" s="21"/>
      <c r="QB334" s="21"/>
      <c r="QC334" s="21"/>
      <c r="QD334" s="21"/>
      <c r="QE334" s="21"/>
      <c r="QF334" s="21"/>
      <c r="QG334" s="21"/>
      <c r="QH334" s="21"/>
      <c r="QI334" s="21"/>
      <c r="QJ334" s="21"/>
      <c r="QK334" s="21"/>
      <c r="QL334" s="21"/>
      <c r="QM334" s="21"/>
      <c r="QN334" s="21"/>
      <c r="QO334" s="21"/>
      <c r="QP334" s="21"/>
      <c r="QQ334" s="21"/>
      <c r="QR334" s="21"/>
      <c r="QS334" s="21"/>
      <c r="QT334" s="21"/>
      <c r="QU334" s="21"/>
      <c r="QV334" s="21"/>
      <c r="QW334" s="21"/>
      <c r="QX334" s="21"/>
      <c r="QY334" s="21"/>
      <c r="QZ334" s="21"/>
      <c r="RA334" s="21"/>
      <c r="RB334" s="21"/>
      <c r="RC334" s="21"/>
      <c r="RD334" s="21"/>
      <c r="RE334" s="21"/>
      <c r="RF334" s="21"/>
      <c r="RG334" s="21"/>
      <c r="RH334" s="21"/>
      <c r="RI334" s="21"/>
      <c r="RJ334" s="21"/>
      <c r="RK334" s="21"/>
      <c r="RL334" s="21"/>
      <c r="RM334" s="21"/>
      <c r="RN334" s="21"/>
      <c r="RO334" s="21"/>
      <c r="RP334" s="21"/>
      <c r="RQ334" s="21"/>
      <c r="RR334" s="21"/>
      <c r="RS334" s="21"/>
      <c r="RT334" s="21"/>
      <c r="RU334" s="21"/>
      <c r="RV334" s="21"/>
      <c r="RW334" s="21"/>
      <c r="RX334" s="21"/>
      <c r="RY334" s="21"/>
      <c r="RZ334" s="21"/>
      <c r="SA334" s="21"/>
      <c r="SB334" s="21"/>
      <c r="SC334" s="21"/>
      <c r="SD334" s="21"/>
      <c r="SE334" s="21"/>
      <c r="SF334" s="21"/>
      <c r="SG334" s="21"/>
      <c r="SH334" s="21"/>
      <c r="SI334" s="21"/>
      <c r="SJ334" s="21"/>
      <c r="SK334" s="21"/>
      <c r="SL334" s="21"/>
      <c r="SM334" s="21"/>
      <c r="SN334" s="21"/>
    </row>
    <row r="335" spans="1:508" s="20" customFormat="1" ht="135" hidden="1" customHeight="1" x14ac:dyDescent="0.25">
      <c r="A335" s="85" t="s">
        <v>298</v>
      </c>
      <c r="B335" s="85" t="s">
        <v>295</v>
      </c>
      <c r="C335" s="85" t="s">
        <v>81</v>
      </c>
      <c r="D335" s="79" t="s">
        <v>313</v>
      </c>
      <c r="E335" s="203"/>
      <c r="F335" s="83"/>
      <c r="G335" s="83"/>
      <c r="H335" s="203"/>
      <c r="I335" s="203"/>
      <c r="J335" s="203"/>
      <c r="K335" s="186" t="e">
        <f t="shared" si="98"/>
        <v>#DIV/0!</v>
      </c>
      <c r="L335" s="203">
        <f t="shared" si="111"/>
        <v>0</v>
      </c>
      <c r="M335" s="83"/>
      <c r="N335" s="83"/>
      <c r="O335" s="83"/>
      <c r="P335" s="83"/>
      <c r="Q335" s="83"/>
      <c r="R335" s="216">
        <f t="shared" si="112"/>
        <v>0</v>
      </c>
      <c r="S335" s="216"/>
      <c r="T335" s="216"/>
      <c r="U335" s="216"/>
      <c r="V335" s="216"/>
      <c r="W335" s="216"/>
      <c r="X335" s="168" t="e">
        <f t="shared" si="101"/>
        <v>#DIV/0!</v>
      </c>
      <c r="Y335" s="216">
        <f t="shared" si="100"/>
        <v>0</v>
      </c>
      <c r="Z335" s="23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21"/>
      <c r="IH335" s="21"/>
      <c r="II335" s="21"/>
      <c r="IJ335" s="21"/>
      <c r="IK335" s="21"/>
      <c r="IL335" s="21"/>
      <c r="IM335" s="21"/>
      <c r="IN335" s="21"/>
      <c r="IO335" s="21"/>
      <c r="IP335" s="21"/>
      <c r="IQ335" s="21"/>
      <c r="IR335" s="21"/>
      <c r="IS335" s="21"/>
      <c r="IT335" s="21"/>
      <c r="IU335" s="21"/>
      <c r="IV335" s="21"/>
      <c r="IW335" s="21"/>
      <c r="IX335" s="21"/>
      <c r="IY335" s="21"/>
      <c r="IZ335" s="21"/>
      <c r="JA335" s="21"/>
      <c r="JB335" s="21"/>
      <c r="JC335" s="21"/>
      <c r="JD335" s="21"/>
      <c r="JE335" s="21"/>
      <c r="JF335" s="21"/>
      <c r="JG335" s="21"/>
      <c r="JH335" s="21"/>
      <c r="JI335" s="21"/>
      <c r="JJ335" s="21"/>
      <c r="JK335" s="21"/>
      <c r="JL335" s="21"/>
      <c r="JM335" s="21"/>
      <c r="JN335" s="21"/>
      <c r="JO335" s="21"/>
      <c r="JP335" s="21"/>
      <c r="JQ335" s="21"/>
      <c r="JR335" s="21"/>
      <c r="JS335" s="21"/>
      <c r="JT335" s="21"/>
      <c r="JU335" s="21"/>
      <c r="JV335" s="21"/>
      <c r="JW335" s="21"/>
      <c r="JX335" s="21"/>
      <c r="JY335" s="21"/>
      <c r="JZ335" s="21"/>
      <c r="KA335" s="21"/>
      <c r="KB335" s="21"/>
      <c r="KC335" s="21"/>
      <c r="KD335" s="21"/>
      <c r="KE335" s="21"/>
      <c r="KF335" s="21"/>
      <c r="KG335" s="21"/>
      <c r="KH335" s="21"/>
      <c r="KI335" s="21"/>
      <c r="KJ335" s="21"/>
      <c r="KK335" s="21"/>
      <c r="KL335" s="21"/>
      <c r="KM335" s="21"/>
      <c r="KN335" s="21"/>
      <c r="KO335" s="21"/>
      <c r="KP335" s="21"/>
      <c r="KQ335" s="21"/>
      <c r="KR335" s="21"/>
      <c r="KS335" s="21"/>
      <c r="KT335" s="21"/>
      <c r="KU335" s="21"/>
      <c r="KV335" s="21"/>
      <c r="KW335" s="21"/>
      <c r="KX335" s="21"/>
      <c r="KY335" s="21"/>
      <c r="KZ335" s="21"/>
      <c r="LA335" s="21"/>
      <c r="LB335" s="21"/>
      <c r="LC335" s="21"/>
      <c r="LD335" s="21"/>
      <c r="LE335" s="21"/>
      <c r="LF335" s="21"/>
      <c r="LG335" s="21"/>
      <c r="LH335" s="21"/>
      <c r="LI335" s="21"/>
      <c r="LJ335" s="21"/>
      <c r="LK335" s="21"/>
      <c r="LL335" s="21"/>
      <c r="LM335" s="21"/>
      <c r="LN335" s="21"/>
      <c r="LO335" s="21"/>
      <c r="LP335" s="21"/>
      <c r="LQ335" s="21"/>
      <c r="LR335" s="21"/>
      <c r="LS335" s="21"/>
      <c r="LT335" s="21"/>
      <c r="LU335" s="21"/>
      <c r="LV335" s="21"/>
      <c r="LW335" s="21"/>
      <c r="LX335" s="21"/>
      <c r="LY335" s="21"/>
      <c r="LZ335" s="21"/>
      <c r="MA335" s="21"/>
      <c r="MB335" s="21"/>
      <c r="MC335" s="21"/>
      <c r="MD335" s="21"/>
      <c r="ME335" s="21"/>
      <c r="MF335" s="21"/>
      <c r="MG335" s="21"/>
      <c r="MH335" s="21"/>
      <c r="MI335" s="21"/>
      <c r="MJ335" s="21"/>
      <c r="MK335" s="21"/>
      <c r="ML335" s="21"/>
      <c r="MM335" s="21"/>
      <c r="MN335" s="21"/>
      <c r="MO335" s="21"/>
      <c r="MP335" s="21"/>
      <c r="MQ335" s="21"/>
      <c r="MR335" s="21"/>
      <c r="MS335" s="21"/>
      <c r="MT335" s="21"/>
      <c r="MU335" s="21"/>
      <c r="MV335" s="21"/>
      <c r="MW335" s="21"/>
      <c r="MX335" s="21"/>
      <c r="MY335" s="21"/>
      <c r="MZ335" s="21"/>
      <c r="NA335" s="21"/>
      <c r="NB335" s="21"/>
      <c r="NC335" s="21"/>
      <c r="ND335" s="21"/>
      <c r="NE335" s="21"/>
      <c r="NF335" s="21"/>
      <c r="NG335" s="21"/>
      <c r="NH335" s="21"/>
      <c r="NI335" s="21"/>
      <c r="NJ335" s="21"/>
      <c r="NK335" s="21"/>
      <c r="NL335" s="21"/>
      <c r="NM335" s="21"/>
      <c r="NN335" s="21"/>
      <c r="NO335" s="21"/>
      <c r="NP335" s="21"/>
      <c r="NQ335" s="21"/>
      <c r="NR335" s="21"/>
      <c r="NS335" s="21"/>
      <c r="NT335" s="21"/>
      <c r="NU335" s="21"/>
      <c r="NV335" s="21"/>
      <c r="NW335" s="21"/>
      <c r="NX335" s="21"/>
      <c r="NY335" s="21"/>
      <c r="NZ335" s="21"/>
      <c r="OA335" s="21"/>
      <c r="OB335" s="21"/>
      <c r="OC335" s="21"/>
      <c r="OD335" s="21"/>
      <c r="OE335" s="21"/>
      <c r="OF335" s="21"/>
      <c r="OG335" s="21"/>
      <c r="OH335" s="21"/>
      <c r="OI335" s="21"/>
      <c r="OJ335" s="21"/>
      <c r="OK335" s="21"/>
      <c r="OL335" s="21"/>
      <c r="OM335" s="21"/>
      <c r="ON335" s="21"/>
      <c r="OO335" s="21"/>
      <c r="OP335" s="21"/>
      <c r="OQ335" s="21"/>
      <c r="OR335" s="21"/>
      <c r="OS335" s="21"/>
      <c r="OT335" s="21"/>
      <c r="OU335" s="21"/>
      <c r="OV335" s="21"/>
      <c r="OW335" s="21"/>
      <c r="OX335" s="21"/>
      <c r="OY335" s="21"/>
      <c r="OZ335" s="21"/>
      <c r="PA335" s="21"/>
      <c r="PB335" s="21"/>
      <c r="PC335" s="21"/>
      <c r="PD335" s="21"/>
      <c r="PE335" s="21"/>
      <c r="PF335" s="21"/>
      <c r="PG335" s="21"/>
      <c r="PH335" s="21"/>
      <c r="PI335" s="21"/>
      <c r="PJ335" s="21"/>
      <c r="PK335" s="21"/>
      <c r="PL335" s="21"/>
      <c r="PM335" s="21"/>
      <c r="PN335" s="21"/>
      <c r="PO335" s="21"/>
      <c r="PP335" s="21"/>
      <c r="PQ335" s="21"/>
      <c r="PR335" s="21"/>
      <c r="PS335" s="21"/>
      <c r="PT335" s="21"/>
      <c r="PU335" s="21"/>
      <c r="PV335" s="21"/>
      <c r="PW335" s="21"/>
      <c r="PX335" s="21"/>
      <c r="PY335" s="21"/>
      <c r="PZ335" s="21"/>
      <c r="QA335" s="21"/>
      <c r="QB335" s="21"/>
      <c r="QC335" s="21"/>
      <c r="QD335" s="21"/>
      <c r="QE335" s="21"/>
      <c r="QF335" s="21"/>
      <c r="QG335" s="21"/>
      <c r="QH335" s="21"/>
      <c r="QI335" s="21"/>
      <c r="QJ335" s="21"/>
      <c r="QK335" s="21"/>
      <c r="QL335" s="21"/>
      <c r="QM335" s="21"/>
      <c r="QN335" s="21"/>
      <c r="QO335" s="21"/>
      <c r="QP335" s="21"/>
      <c r="QQ335" s="21"/>
      <c r="QR335" s="21"/>
      <c r="QS335" s="21"/>
      <c r="QT335" s="21"/>
      <c r="QU335" s="21"/>
      <c r="QV335" s="21"/>
      <c r="QW335" s="21"/>
      <c r="QX335" s="21"/>
      <c r="QY335" s="21"/>
      <c r="QZ335" s="21"/>
      <c r="RA335" s="21"/>
      <c r="RB335" s="21"/>
      <c r="RC335" s="21"/>
      <c r="RD335" s="21"/>
      <c r="RE335" s="21"/>
      <c r="RF335" s="21"/>
      <c r="RG335" s="21"/>
      <c r="RH335" s="21"/>
      <c r="RI335" s="21"/>
      <c r="RJ335" s="21"/>
      <c r="RK335" s="21"/>
      <c r="RL335" s="21"/>
      <c r="RM335" s="21"/>
      <c r="RN335" s="21"/>
      <c r="RO335" s="21"/>
      <c r="RP335" s="21"/>
      <c r="RQ335" s="21"/>
      <c r="RR335" s="21"/>
      <c r="RS335" s="21"/>
      <c r="RT335" s="21"/>
      <c r="RU335" s="21"/>
      <c r="RV335" s="21"/>
      <c r="RW335" s="21"/>
      <c r="RX335" s="21"/>
      <c r="RY335" s="21"/>
      <c r="RZ335" s="21"/>
      <c r="SA335" s="21"/>
      <c r="SB335" s="21"/>
      <c r="SC335" s="21"/>
      <c r="SD335" s="21"/>
      <c r="SE335" s="21"/>
      <c r="SF335" s="21"/>
      <c r="SG335" s="21"/>
      <c r="SH335" s="21"/>
      <c r="SI335" s="21"/>
      <c r="SJ335" s="21"/>
      <c r="SK335" s="21"/>
      <c r="SL335" s="21"/>
      <c r="SM335" s="21"/>
      <c r="SN335" s="21"/>
    </row>
    <row r="336" spans="1:508" s="24" customFormat="1" ht="33" customHeight="1" x14ac:dyDescent="0.25">
      <c r="A336" s="90" t="s">
        <v>211</v>
      </c>
      <c r="B336" s="90"/>
      <c r="C336" s="90"/>
      <c r="D336" s="13" t="s">
        <v>42</v>
      </c>
      <c r="E336" s="201">
        <f>E337</f>
        <v>4586700</v>
      </c>
      <c r="F336" s="80">
        <f t="shared" ref="F336:R337" si="113">F337</f>
        <v>3466200</v>
      </c>
      <c r="G336" s="80">
        <f t="shared" si="113"/>
        <v>99600</v>
      </c>
      <c r="H336" s="201">
        <f t="shared" si="113"/>
        <v>1283277.75</v>
      </c>
      <c r="I336" s="201">
        <f t="shared" si="113"/>
        <v>1028812.35</v>
      </c>
      <c r="J336" s="201">
        <f t="shared" si="113"/>
        <v>3060.48</v>
      </c>
      <c r="K336" s="186">
        <f t="shared" si="98"/>
        <v>27.978235986657076</v>
      </c>
      <c r="L336" s="201">
        <f t="shared" si="113"/>
        <v>0</v>
      </c>
      <c r="M336" s="80"/>
      <c r="N336" s="80"/>
      <c r="O336" s="80"/>
      <c r="P336" s="80"/>
      <c r="Q336" s="80"/>
      <c r="R336" s="201">
        <f t="shared" si="113"/>
        <v>0</v>
      </c>
      <c r="S336" s="201"/>
      <c r="T336" s="201"/>
      <c r="U336" s="201"/>
      <c r="V336" s="201"/>
      <c r="W336" s="201"/>
      <c r="X336" s="168"/>
      <c r="Y336" s="201">
        <f t="shared" si="100"/>
        <v>1283277.75</v>
      </c>
      <c r="Z336" s="231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29"/>
      <c r="EH336" s="29"/>
      <c r="EI336" s="29"/>
      <c r="EJ336" s="29"/>
      <c r="EK336" s="29"/>
      <c r="EL336" s="29"/>
      <c r="EM336" s="29"/>
      <c r="EN336" s="29"/>
      <c r="EO336" s="29"/>
      <c r="EP336" s="29"/>
      <c r="EQ336" s="29"/>
      <c r="ER336" s="29"/>
      <c r="ES336" s="29"/>
      <c r="ET336" s="29"/>
      <c r="EU336" s="29"/>
      <c r="EV336" s="29"/>
      <c r="EW336" s="29"/>
      <c r="EX336" s="29"/>
      <c r="EY336" s="29"/>
      <c r="EZ336" s="29"/>
      <c r="FA336" s="29"/>
      <c r="FB336" s="29"/>
      <c r="FC336" s="29"/>
      <c r="FD336" s="29"/>
      <c r="FE336" s="29"/>
      <c r="FF336" s="29"/>
      <c r="FG336" s="29"/>
      <c r="FH336" s="29"/>
      <c r="FI336" s="29"/>
      <c r="FJ336" s="29"/>
      <c r="FK336" s="29"/>
      <c r="FL336" s="29"/>
      <c r="FM336" s="29"/>
      <c r="FN336" s="29"/>
      <c r="FO336" s="29"/>
      <c r="FP336" s="29"/>
      <c r="FQ336" s="29"/>
      <c r="FR336" s="29"/>
      <c r="FS336" s="29"/>
      <c r="FT336" s="29"/>
      <c r="FU336" s="29"/>
      <c r="FV336" s="29"/>
      <c r="FW336" s="29"/>
      <c r="FX336" s="29"/>
      <c r="FY336" s="29"/>
      <c r="FZ336" s="29"/>
      <c r="GA336" s="29"/>
      <c r="GB336" s="29"/>
      <c r="GC336" s="29"/>
      <c r="GD336" s="29"/>
      <c r="GE336" s="29"/>
      <c r="GF336" s="29"/>
      <c r="GG336" s="29"/>
      <c r="GH336" s="29"/>
      <c r="GI336" s="29"/>
      <c r="GJ336" s="29"/>
      <c r="GK336" s="29"/>
      <c r="GL336" s="29"/>
      <c r="GM336" s="29"/>
      <c r="GN336" s="29"/>
      <c r="GO336" s="29"/>
      <c r="GP336" s="29"/>
      <c r="GQ336" s="29"/>
      <c r="GR336" s="29"/>
      <c r="GS336" s="29"/>
      <c r="GT336" s="29"/>
      <c r="GU336" s="29"/>
      <c r="GV336" s="29"/>
      <c r="GW336" s="29"/>
      <c r="GX336" s="29"/>
      <c r="GY336" s="29"/>
      <c r="GZ336" s="29"/>
      <c r="HA336" s="29"/>
      <c r="HB336" s="29"/>
      <c r="HC336" s="29"/>
      <c r="HD336" s="29"/>
      <c r="HE336" s="29"/>
      <c r="HF336" s="29"/>
      <c r="HG336" s="29"/>
      <c r="HH336" s="29"/>
      <c r="HI336" s="29"/>
      <c r="HJ336" s="29"/>
      <c r="HK336" s="29"/>
      <c r="HL336" s="29"/>
      <c r="HM336" s="29"/>
      <c r="HN336" s="29"/>
      <c r="HO336" s="29"/>
      <c r="HP336" s="29"/>
      <c r="HQ336" s="29"/>
      <c r="HR336" s="29"/>
      <c r="HS336" s="29"/>
      <c r="HT336" s="29"/>
      <c r="HU336" s="29"/>
      <c r="HV336" s="29"/>
      <c r="HW336" s="29"/>
      <c r="HX336" s="29"/>
      <c r="HY336" s="29"/>
      <c r="HZ336" s="29"/>
      <c r="IA336" s="29"/>
      <c r="IB336" s="29"/>
      <c r="IC336" s="29"/>
      <c r="ID336" s="29"/>
      <c r="IE336" s="29"/>
      <c r="IF336" s="29"/>
      <c r="IG336" s="29"/>
      <c r="IH336" s="29"/>
      <c r="II336" s="29"/>
      <c r="IJ336" s="29"/>
      <c r="IK336" s="29"/>
      <c r="IL336" s="29"/>
      <c r="IM336" s="29"/>
      <c r="IN336" s="29"/>
      <c r="IO336" s="29"/>
      <c r="IP336" s="29"/>
      <c r="IQ336" s="29"/>
      <c r="IR336" s="29"/>
      <c r="IS336" s="29"/>
      <c r="IT336" s="29"/>
      <c r="IU336" s="29"/>
      <c r="IV336" s="29"/>
      <c r="IW336" s="29"/>
      <c r="IX336" s="29"/>
      <c r="IY336" s="29"/>
      <c r="IZ336" s="29"/>
      <c r="JA336" s="29"/>
      <c r="JB336" s="29"/>
      <c r="JC336" s="29"/>
      <c r="JD336" s="29"/>
      <c r="JE336" s="29"/>
      <c r="JF336" s="29"/>
      <c r="JG336" s="29"/>
      <c r="JH336" s="29"/>
      <c r="JI336" s="29"/>
      <c r="JJ336" s="29"/>
      <c r="JK336" s="29"/>
      <c r="JL336" s="29"/>
      <c r="JM336" s="29"/>
      <c r="JN336" s="29"/>
      <c r="JO336" s="29"/>
      <c r="JP336" s="29"/>
      <c r="JQ336" s="29"/>
      <c r="JR336" s="29"/>
      <c r="JS336" s="29"/>
      <c r="JT336" s="29"/>
      <c r="JU336" s="29"/>
      <c r="JV336" s="29"/>
      <c r="JW336" s="29"/>
      <c r="JX336" s="29"/>
      <c r="JY336" s="29"/>
      <c r="JZ336" s="29"/>
      <c r="KA336" s="29"/>
      <c r="KB336" s="29"/>
      <c r="KC336" s="29"/>
      <c r="KD336" s="29"/>
      <c r="KE336" s="29"/>
      <c r="KF336" s="29"/>
      <c r="KG336" s="29"/>
      <c r="KH336" s="29"/>
      <c r="KI336" s="29"/>
      <c r="KJ336" s="29"/>
      <c r="KK336" s="29"/>
      <c r="KL336" s="29"/>
      <c r="KM336" s="29"/>
      <c r="KN336" s="29"/>
      <c r="KO336" s="29"/>
      <c r="KP336" s="29"/>
      <c r="KQ336" s="29"/>
      <c r="KR336" s="29"/>
      <c r="KS336" s="29"/>
      <c r="KT336" s="29"/>
      <c r="KU336" s="29"/>
      <c r="KV336" s="29"/>
      <c r="KW336" s="29"/>
      <c r="KX336" s="29"/>
      <c r="KY336" s="29"/>
      <c r="KZ336" s="29"/>
      <c r="LA336" s="29"/>
      <c r="LB336" s="29"/>
      <c r="LC336" s="29"/>
      <c r="LD336" s="29"/>
      <c r="LE336" s="29"/>
      <c r="LF336" s="29"/>
      <c r="LG336" s="29"/>
      <c r="LH336" s="29"/>
      <c r="LI336" s="29"/>
      <c r="LJ336" s="29"/>
      <c r="LK336" s="29"/>
      <c r="LL336" s="29"/>
      <c r="LM336" s="29"/>
      <c r="LN336" s="29"/>
      <c r="LO336" s="29"/>
      <c r="LP336" s="29"/>
      <c r="LQ336" s="29"/>
      <c r="LR336" s="29"/>
      <c r="LS336" s="29"/>
      <c r="LT336" s="29"/>
      <c r="LU336" s="29"/>
      <c r="LV336" s="29"/>
      <c r="LW336" s="29"/>
      <c r="LX336" s="29"/>
      <c r="LY336" s="29"/>
      <c r="LZ336" s="29"/>
      <c r="MA336" s="29"/>
      <c r="MB336" s="29"/>
      <c r="MC336" s="29"/>
      <c r="MD336" s="29"/>
      <c r="ME336" s="29"/>
      <c r="MF336" s="29"/>
      <c r="MG336" s="29"/>
      <c r="MH336" s="29"/>
      <c r="MI336" s="29"/>
      <c r="MJ336" s="29"/>
      <c r="MK336" s="29"/>
      <c r="ML336" s="29"/>
      <c r="MM336" s="29"/>
      <c r="MN336" s="29"/>
      <c r="MO336" s="29"/>
      <c r="MP336" s="29"/>
      <c r="MQ336" s="29"/>
      <c r="MR336" s="29"/>
      <c r="MS336" s="29"/>
      <c r="MT336" s="29"/>
      <c r="MU336" s="29"/>
      <c r="MV336" s="29"/>
      <c r="MW336" s="29"/>
      <c r="MX336" s="29"/>
      <c r="MY336" s="29"/>
      <c r="MZ336" s="29"/>
      <c r="NA336" s="29"/>
      <c r="NB336" s="29"/>
      <c r="NC336" s="29"/>
      <c r="ND336" s="29"/>
      <c r="NE336" s="29"/>
      <c r="NF336" s="29"/>
      <c r="NG336" s="29"/>
      <c r="NH336" s="29"/>
      <c r="NI336" s="29"/>
      <c r="NJ336" s="29"/>
      <c r="NK336" s="29"/>
      <c r="NL336" s="29"/>
      <c r="NM336" s="29"/>
      <c r="NN336" s="29"/>
      <c r="NO336" s="29"/>
      <c r="NP336" s="29"/>
      <c r="NQ336" s="29"/>
      <c r="NR336" s="29"/>
      <c r="NS336" s="29"/>
      <c r="NT336" s="29"/>
      <c r="NU336" s="29"/>
      <c r="NV336" s="29"/>
      <c r="NW336" s="29"/>
      <c r="NX336" s="29"/>
      <c r="NY336" s="29"/>
      <c r="NZ336" s="29"/>
      <c r="OA336" s="29"/>
      <c r="OB336" s="29"/>
      <c r="OC336" s="29"/>
      <c r="OD336" s="29"/>
      <c r="OE336" s="29"/>
      <c r="OF336" s="29"/>
      <c r="OG336" s="29"/>
      <c r="OH336" s="29"/>
      <c r="OI336" s="29"/>
      <c r="OJ336" s="29"/>
      <c r="OK336" s="29"/>
      <c r="OL336" s="29"/>
      <c r="OM336" s="29"/>
      <c r="ON336" s="29"/>
      <c r="OO336" s="29"/>
      <c r="OP336" s="29"/>
      <c r="OQ336" s="29"/>
      <c r="OR336" s="29"/>
      <c r="OS336" s="29"/>
      <c r="OT336" s="29"/>
      <c r="OU336" s="29"/>
      <c r="OV336" s="29"/>
      <c r="OW336" s="29"/>
      <c r="OX336" s="29"/>
      <c r="OY336" s="29"/>
      <c r="OZ336" s="29"/>
      <c r="PA336" s="29"/>
      <c r="PB336" s="29"/>
      <c r="PC336" s="29"/>
      <c r="PD336" s="29"/>
      <c r="PE336" s="29"/>
      <c r="PF336" s="29"/>
      <c r="PG336" s="29"/>
      <c r="PH336" s="29"/>
      <c r="PI336" s="29"/>
      <c r="PJ336" s="29"/>
      <c r="PK336" s="29"/>
      <c r="PL336" s="29"/>
      <c r="PM336" s="29"/>
      <c r="PN336" s="29"/>
      <c r="PO336" s="29"/>
      <c r="PP336" s="29"/>
      <c r="PQ336" s="29"/>
      <c r="PR336" s="29"/>
      <c r="PS336" s="29"/>
      <c r="PT336" s="29"/>
      <c r="PU336" s="29"/>
      <c r="PV336" s="29"/>
      <c r="PW336" s="29"/>
      <c r="PX336" s="29"/>
      <c r="PY336" s="29"/>
      <c r="PZ336" s="29"/>
      <c r="QA336" s="29"/>
      <c r="QB336" s="29"/>
      <c r="QC336" s="29"/>
      <c r="QD336" s="29"/>
      <c r="QE336" s="29"/>
      <c r="QF336" s="29"/>
      <c r="QG336" s="29"/>
      <c r="QH336" s="29"/>
      <c r="QI336" s="29"/>
      <c r="QJ336" s="29"/>
      <c r="QK336" s="29"/>
      <c r="QL336" s="29"/>
      <c r="QM336" s="29"/>
      <c r="QN336" s="29"/>
      <c r="QO336" s="29"/>
      <c r="QP336" s="29"/>
      <c r="QQ336" s="29"/>
      <c r="QR336" s="29"/>
      <c r="QS336" s="29"/>
      <c r="QT336" s="29"/>
      <c r="QU336" s="29"/>
      <c r="QV336" s="29"/>
      <c r="QW336" s="29"/>
      <c r="QX336" s="29"/>
      <c r="QY336" s="29"/>
      <c r="QZ336" s="29"/>
      <c r="RA336" s="29"/>
      <c r="RB336" s="29"/>
      <c r="RC336" s="29"/>
      <c r="RD336" s="29"/>
      <c r="RE336" s="29"/>
      <c r="RF336" s="29"/>
      <c r="RG336" s="29"/>
      <c r="RH336" s="29"/>
      <c r="RI336" s="29"/>
      <c r="RJ336" s="29"/>
      <c r="RK336" s="29"/>
      <c r="RL336" s="29"/>
      <c r="RM336" s="29"/>
      <c r="RN336" s="29"/>
      <c r="RO336" s="29"/>
      <c r="RP336" s="29"/>
      <c r="RQ336" s="29"/>
      <c r="RR336" s="29"/>
      <c r="RS336" s="29"/>
      <c r="RT336" s="29"/>
      <c r="RU336" s="29"/>
      <c r="RV336" s="29"/>
      <c r="RW336" s="29"/>
      <c r="RX336" s="29"/>
      <c r="RY336" s="29"/>
      <c r="RZ336" s="29"/>
      <c r="SA336" s="29"/>
      <c r="SB336" s="29"/>
      <c r="SC336" s="29"/>
      <c r="SD336" s="29"/>
      <c r="SE336" s="29"/>
      <c r="SF336" s="29"/>
      <c r="SG336" s="29"/>
      <c r="SH336" s="29"/>
      <c r="SI336" s="29"/>
      <c r="SJ336" s="29"/>
      <c r="SK336" s="29"/>
      <c r="SL336" s="29"/>
      <c r="SM336" s="29"/>
      <c r="SN336" s="29"/>
    </row>
    <row r="337" spans="1:508" s="31" customFormat="1" ht="46.5" customHeight="1" x14ac:dyDescent="0.25">
      <c r="A337" s="81" t="s">
        <v>209</v>
      </c>
      <c r="B337" s="81"/>
      <c r="C337" s="81"/>
      <c r="D337" s="121" t="s">
        <v>42</v>
      </c>
      <c r="E337" s="202">
        <f>E338</f>
        <v>4586700</v>
      </c>
      <c r="F337" s="82">
        <f t="shared" si="113"/>
        <v>3466200</v>
      </c>
      <c r="G337" s="82">
        <f t="shared" si="113"/>
        <v>99600</v>
      </c>
      <c r="H337" s="202">
        <f t="shared" si="113"/>
        <v>1283277.75</v>
      </c>
      <c r="I337" s="202">
        <f t="shared" si="113"/>
        <v>1028812.35</v>
      </c>
      <c r="J337" s="202">
        <f t="shared" si="113"/>
        <v>3060.48</v>
      </c>
      <c r="K337" s="187">
        <f t="shared" si="98"/>
        <v>27.978235986657076</v>
      </c>
      <c r="L337" s="202">
        <f t="shared" si="113"/>
        <v>0</v>
      </c>
      <c r="M337" s="82"/>
      <c r="N337" s="82"/>
      <c r="O337" s="82"/>
      <c r="P337" s="82"/>
      <c r="Q337" s="82"/>
      <c r="R337" s="202">
        <f t="shared" si="113"/>
        <v>0</v>
      </c>
      <c r="S337" s="202"/>
      <c r="T337" s="202"/>
      <c r="U337" s="202"/>
      <c r="V337" s="202"/>
      <c r="W337" s="202"/>
      <c r="X337" s="168"/>
      <c r="Y337" s="202">
        <f t="shared" si="100"/>
        <v>1283277.75</v>
      </c>
      <c r="Z337" s="231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  <c r="IL337" s="30"/>
      <c r="IM337" s="30"/>
      <c r="IN337" s="30"/>
      <c r="IO337" s="30"/>
      <c r="IP337" s="30"/>
      <c r="IQ337" s="30"/>
      <c r="IR337" s="30"/>
      <c r="IS337" s="30"/>
      <c r="IT337" s="30"/>
      <c r="IU337" s="30"/>
      <c r="IV337" s="30"/>
      <c r="IW337" s="30"/>
      <c r="IX337" s="30"/>
      <c r="IY337" s="30"/>
      <c r="IZ337" s="30"/>
      <c r="JA337" s="30"/>
      <c r="JB337" s="30"/>
      <c r="JC337" s="30"/>
      <c r="JD337" s="30"/>
      <c r="JE337" s="30"/>
      <c r="JF337" s="30"/>
      <c r="JG337" s="30"/>
      <c r="JH337" s="30"/>
      <c r="JI337" s="30"/>
      <c r="JJ337" s="30"/>
      <c r="JK337" s="30"/>
      <c r="JL337" s="30"/>
      <c r="JM337" s="30"/>
      <c r="JN337" s="30"/>
      <c r="JO337" s="30"/>
      <c r="JP337" s="30"/>
      <c r="JQ337" s="30"/>
      <c r="JR337" s="30"/>
      <c r="JS337" s="30"/>
      <c r="JT337" s="30"/>
      <c r="JU337" s="30"/>
      <c r="JV337" s="30"/>
      <c r="JW337" s="30"/>
      <c r="JX337" s="30"/>
      <c r="JY337" s="30"/>
      <c r="JZ337" s="30"/>
      <c r="KA337" s="30"/>
      <c r="KB337" s="30"/>
      <c r="KC337" s="30"/>
      <c r="KD337" s="30"/>
      <c r="KE337" s="30"/>
      <c r="KF337" s="30"/>
      <c r="KG337" s="30"/>
      <c r="KH337" s="30"/>
      <c r="KI337" s="30"/>
      <c r="KJ337" s="30"/>
      <c r="KK337" s="30"/>
      <c r="KL337" s="30"/>
      <c r="KM337" s="30"/>
      <c r="KN337" s="30"/>
      <c r="KO337" s="30"/>
      <c r="KP337" s="30"/>
      <c r="KQ337" s="30"/>
      <c r="KR337" s="30"/>
      <c r="KS337" s="30"/>
      <c r="KT337" s="30"/>
      <c r="KU337" s="30"/>
      <c r="KV337" s="30"/>
      <c r="KW337" s="30"/>
      <c r="KX337" s="30"/>
      <c r="KY337" s="30"/>
      <c r="KZ337" s="30"/>
      <c r="LA337" s="30"/>
      <c r="LB337" s="30"/>
      <c r="LC337" s="30"/>
      <c r="LD337" s="30"/>
      <c r="LE337" s="30"/>
      <c r="LF337" s="30"/>
      <c r="LG337" s="30"/>
      <c r="LH337" s="30"/>
      <c r="LI337" s="30"/>
      <c r="LJ337" s="30"/>
      <c r="LK337" s="30"/>
      <c r="LL337" s="30"/>
      <c r="LM337" s="30"/>
      <c r="LN337" s="30"/>
      <c r="LO337" s="30"/>
      <c r="LP337" s="30"/>
      <c r="LQ337" s="30"/>
      <c r="LR337" s="30"/>
      <c r="LS337" s="30"/>
      <c r="LT337" s="30"/>
      <c r="LU337" s="30"/>
      <c r="LV337" s="30"/>
      <c r="LW337" s="30"/>
      <c r="LX337" s="30"/>
      <c r="LY337" s="30"/>
      <c r="LZ337" s="30"/>
      <c r="MA337" s="30"/>
      <c r="MB337" s="30"/>
      <c r="MC337" s="30"/>
      <c r="MD337" s="30"/>
      <c r="ME337" s="30"/>
      <c r="MF337" s="30"/>
      <c r="MG337" s="30"/>
      <c r="MH337" s="30"/>
      <c r="MI337" s="30"/>
      <c r="MJ337" s="30"/>
      <c r="MK337" s="30"/>
      <c r="ML337" s="30"/>
      <c r="MM337" s="30"/>
      <c r="MN337" s="30"/>
      <c r="MO337" s="30"/>
      <c r="MP337" s="30"/>
      <c r="MQ337" s="30"/>
      <c r="MR337" s="30"/>
      <c r="MS337" s="30"/>
      <c r="MT337" s="30"/>
      <c r="MU337" s="30"/>
      <c r="MV337" s="30"/>
      <c r="MW337" s="30"/>
      <c r="MX337" s="30"/>
      <c r="MY337" s="30"/>
      <c r="MZ337" s="30"/>
      <c r="NA337" s="30"/>
      <c r="NB337" s="30"/>
      <c r="NC337" s="30"/>
      <c r="ND337" s="30"/>
      <c r="NE337" s="30"/>
      <c r="NF337" s="30"/>
      <c r="NG337" s="30"/>
      <c r="NH337" s="30"/>
      <c r="NI337" s="30"/>
      <c r="NJ337" s="30"/>
      <c r="NK337" s="30"/>
      <c r="NL337" s="30"/>
      <c r="NM337" s="30"/>
      <c r="NN337" s="30"/>
      <c r="NO337" s="30"/>
      <c r="NP337" s="30"/>
      <c r="NQ337" s="30"/>
      <c r="NR337" s="30"/>
      <c r="NS337" s="30"/>
      <c r="NT337" s="30"/>
      <c r="NU337" s="30"/>
      <c r="NV337" s="30"/>
      <c r="NW337" s="30"/>
      <c r="NX337" s="30"/>
      <c r="NY337" s="30"/>
      <c r="NZ337" s="30"/>
      <c r="OA337" s="30"/>
      <c r="OB337" s="30"/>
      <c r="OC337" s="30"/>
      <c r="OD337" s="30"/>
      <c r="OE337" s="30"/>
      <c r="OF337" s="30"/>
      <c r="OG337" s="30"/>
      <c r="OH337" s="30"/>
      <c r="OI337" s="30"/>
      <c r="OJ337" s="30"/>
      <c r="OK337" s="30"/>
      <c r="OL337" s="30"/>
      <c r="OM337" s="30"/>
      <c r="ON337" s="30"/>
      <c r="OO337" s="30"/>
      <c r="OP337" s="30"/>
      <c r="OQ337" s="30"/>
      <c r="OR337" s="30"/>
      <c r="OS337" s="30"/>
      <c r="OT337" s="30"/>
      <c r="OU337" s="30"/>
      <c r="OV337" s="30"/>
      <c r="OW337" s="30"/>
      <c r="OX337" s="30"/>
      <c r="OY337" s="30"/>
      <c r="OZ337" s="30"/>
      <c r="PA337" s="30"/>
      <c r="PB337" s="30"/>
      <c r="PC337" s="30"/>
      <c r="PD337" s="30"/>
      <c r="PE337" s="30"/>
      <c r="PF337" s="30"/>
      <c r="PG337" s="30"/>
      <c r="PH337" s="30"/>
      <c r="PI337" s="30"/>
      <c r="PJ337" s="30"/>
      <c r="PK337" s="30"/>
      <c r="PL337" s="30"/>
      <c r="PM337" s="30"/>
      <c r="PN337" s="30"/>
      <c r="PO337" s="30"/>
      <c r="PP337" s="30"/>
      <c r="PQ337" s="30"/>
      <c r="PR337" s="30"/>
      <c r="PS337" s="30"/>
      <c r="PT337" s="30"/>
      <c r="PU337" s="30"/>
      <c r="PV337" s="30"/>
      <c r="PW337" s="30"/>
      <c r="PX337" s="30"/>
      <c r="PY337" s="30"/>
      <c r="PZ337" s="30"/>
      <c r="QA337" s="30"/>
      <c r="QB337" s="30"/>
      <c r="QC337" s="30"/>
      <c r="QD337" s="30"/>
      <c r="QE337" s="30"/>
      <c r="QF337" s="30"/>
      <c r="QG337" s="30"/>
      <c r="QH337" s="30"/>
      <c r="QI337" s="30"/>
      <c r="QJ337" s="30"/>
      <c r="QK337" s="30"/>
      <c r="QL337" s="30"/>
      <c r="QM337" s="30"/>
      <c r="QN337" s="30"/>
      <c r="QO337" s="30"/>
      <c r="QP337" s="30"/>
      <c r="QQ337" s="30"/>
      <c r="QR337" s="30"/>
      <c r="QS337" s="30"/>
      <c r="QT337" s="30"/>
      <c r="QU337" s="30"/>
      <c r="QV337" s="30"/>
      <c r="QW337" s="30"/>
      <c r="QX337" s="30"/>
      <c r="QY337" s="30"/>
      <c r="QZ337" s="30"/>
      <c r="RA337" s="30"/>
      <c r="RB337" s="30"/>
      <c r="RC337" s="30"/>
      <c r="RD337" s="30"/>
      <c r="RE337" s="30"/>
      <c r="RF337" s="30"/>
      <c r="RG337" s="30"/>
      <c r="RH337" s="30"/>
      <c r="RI337" s="30"/>
      <c r="RJ337" s="30"/>
      <c r="RK337" s="30"/>
      <c r="RL337" s="30"/>
      <c r="RM337" s="30"/>
      <c r="RN337" s="30"/>
      <c r="RO337" s="30"/>
      <c r="RP337" s="30"/>
      <c r="RQ337" s="30"/>
      <c r="RR337" s="30"/>
      <c r="RS337" s="30"/>
      <c r="RT337" s="30"/>
      <c r="RU337" s="30"/>
      <c r="RV337" s="30"/>
      <c r="RW337" s="30"/>
      <c r="RX337" s="30"/>
      <c r="RY337" s="30"/>
      <c r="RZ337" s="30"/>
      <c r="SA337" s="30"/>
      <c r="SB337" s="30"/>
      <c r="SC337" s="30"/>
      <c r="SD337" s="30"/>
      <c r="SE337" s="30"/>
      <c r="SF337" s="30"/>
      <c r="SG337" s="30"/>
      <c r="SH337" s="30"/>
      <c r="SI337" s="30"/>
      <c r="SJ337" s="30"/>
      <c r="SK337" s="30"/>
      <c r="SL337" s="30"/>
      <c r="SM337" s="30"/>
      <c r="SN337" s="30"/>
    </row>
    <row r="338" spans="1:508" s="20" customFormat="1" ht="57" customHeight="1" x14ac:dyDescent="0.25">
      <c r="A338" s="54" t="s">
        <v>210</v>
      </c>
      <c r="B338" s="54" t="s">
        <v>118</v>
      </c>
      <c r="C338" s="54" t="s">
        <v>46</v>
      </c>
      <c r="D338" s="79" t="s">
        <v>486</v>
      </c>
      <c r="E338" s="203">
        <v>4586700</v>
      </c>
      <c r="F338" s="83">
        <v>3466200</v>
      </c>
      <c r="G338" s="83">
        <v>99600</v>
      </c>
      <c r="H338" s="203">
        <v>1283277.75</v>
      </c>
      <c r="I338" s="203">
        <v>1028812.35</v>
      </c>
      <c r="J338" s="203">
        <v>3060.48</v>
      </c>
      <c r="K338" s="196">
        <f t="shared" si="98"/>
        <v>27.978235986657076</v>
      </c>
      <c r="L338" s="203">
        <f>N338+Q338</f>
        <v>0</v>
      </c>
      <c r="M338" s="83"/>
      <c r="N338" s="83"/>
      <c r="O338" s="83"/>
      <c r="P338" s="83"/>
      <c r="Q338" s="83"/>
      <c r="R338" s="216">
        <f>T338+W338</f>
        <v>0</v>
      </c>
      <c r="S338" s="216"/>
      <c r="T338" s="216"/>
      <c r="U338" s="216"/>
      <c r="V338" s="216"/>
      <c r="W338" s="216"/>
      <c r="X338" s="168"/>
      <c r="Y338" s="216">
        <f t="shared" si="100"/>
        <v>1283277.75</v>
      </c>
      <c r="Z338" s="23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21"/>
      <c r="IH338" s="21"/>
      <c r="II338" s="21"/>
      <c r="IJ338" s="21"/>
      <c r="IK338" s="21"/>
      <c r="IL338" s="21"/>
      <c r="IM338" s="21"/>
      <c r="IN338" s="21"/>
      <c r="IO338" s="21"/>
      <c r="IP338" s="21"/>
      <c r="IQ338" s="21"/>
      <c r="IR338" s="21"/>
      <c r="IS338" s="21"/>
      <c r="IT338" s="21"/>
      <c r="IU338" s="21"/>
      <c r="IV338" s="21"/>
      <c r="IW338" s="21"/>
      <c r="IX338" s="21"/>
      <c r="IY338" s="21"/>
      <c r="IZ338" s="21"/>
      <c r="JA338" s="21"/>
      <c r="JB338" s="21"/>
      <c r="JC338" s="21"/>
      <c r="JD338" s="21"/>
      <c r="JE338" s="21"/>
      <c r="JF338" s="21"/>
      <c r="JG338" s="21"/>
      <c r="JH338" s="21"/>
      <c r="JI338" s="21"/>
      <c r="JJ338" s="21"/>
      <c r="JK338" s="21"/>
      <c r="JL338" s="21"/>
      <c r="JM338" s="21"/>
      <c r="JN338" s="21"/>
      <c r="JO338" s="21"/>
      <c r="JP338" s="21"/>
      <c r="JQ338" s="21"/>
      <c r="JR338" s="21"/>
      <c r="JS338" s="21"/>
      <c r="JT338" s="21"/>
      <c r="JU338" s="21"/>
      <c r="JV338" s="21"/>
      <c r="JW338" s="21"/>
      <c r="JX338" s="21"/>
      <c r="JY338" s="21"/>
      <c r="JZ338" s="21"/>
      <c r="KA338" s="21"/>
      <c r="KB338" s="21"/>
      <c r="KC338" s="21"/>
      <c r="KD338" s="21"/>
      <c r="KE338" s="21"/>
      <c r="KF338" s="21"/>
      <c r="KG338" s="21"/>
      <c r="KH338" s="21"/>
      <c r="KI338" s="21"/>
      <c r="KJ338" s="21"/>
      <c r="KK338" s="21"/>
      <c r="KL338" s="21"/>
      <c r="KM338" s="21"/>
      <c r="KN338" s="21"/>
      <c r="KO338" s="21"/>
      <c r="KP338" s="21"/>
      <c r="KQ338" s="21"/>
      <c r="KR338" s="21"/>
      <c r="KS338" s="21"/>
      <c r="KT338" s="21"/>
      <c r="KU338" s="21"/>
      <c r="KV338" s="21"/>
      <c r="KW338" s="21"/>
      <c r="KX338" s="21"/>
      <c r="KY338" s="21"/>
      <c r="KZ338" s="21"/>
      <c r="LA338" s="21"/>
      <c r="LB338" s="21"/>
      <c r="LC338" s="21"/>
      <c r="LD338" s="21"/>
      <c r="LE338" s="21"/>
      <c r="LF338" s="21"/>
      <c r="LG338" s="21"/>
      <c r="LH338" s="21"/>
      <c r="LI338" s="21"/>
      <c r="LJ338" s="21"/>
      <c r="LK338" s="21"/>
      <c r="LL338" s="21"/>
      <c r="LM338" s="21"/>
      <c r="LN338" s="21"/>
      <c r="LO338" s="21"/>
      <c r="LP338" s="21"/>
      <c r="LQ338" s="21"/>
      <c r="LR338" s="21"/>
      <c r="LS338" s="21"/>
      <c r="LT338" s="21"/>
      <c r="LU338" s="21"/>
      <c r="LV338" s="21"/>
      <c r="LW338" s="21"/>
      <c r="LX338" s="21"/>
      <c r="LY338" s="21"/>
      <c r="LZ338" s="21"/>
      <c r="MA338" s="21"/>
      <c r="MB338" s="21"/>
      <c r="MC338" s="21"/>
      <c r="MD338" s="21"/>
      <c r="ME338" s="21"/>
      <c r="MF338" s="21"/>
      <c r="MG338" s="21"/>
      <c r="MH338" s="21"/>
      <c r="MI338" s="21"/>
      <c r="MJ338" s="21"/>
      <c r="MK338" s="21"/>
      <c r="ML338" s="21"/>
      <c r="MM338" s="21"/>
      <c r="MN338" s="21"/>
      <c r="MO338" s="21"/>
      <c r="MP338" s="21"/>
      <c r="MQ338" s="21"/>
      <c r="MR338" s="21"/>
      <c r="MS338" s="21"/>
      <c r="MT338" s="21"/>
      <c r="MU338" s="21"/>
      <c r="MV338" s="21"/>
      <c r="MW338" s="21"/>
      <c r="MX338" s="21"/>
      <c r="MY338" s="21"/>
      <c r="MZ338" s="21"/>
      <c r="NA338" s="21"/>
      <c r="NB338" s="21"/>
      <c r="NC338" s="21"/>
      <c r="ND338" s="21"/>
      <c r="NE338" s="21"/>
      <c r="NF338" s="21"/>
      <c r="NG338" s="21"/>
      <c r="NH338" s="21"/>
      <c r="NI338" s="21"/>
      <c r="NJ338" s="21"/>
      <c r="NK338" s="21"/>
      <c r="NL338" s="21"/>
      <c r="NM338" s="21"/>
      <c r="NN338" s="21"/>
      <c r="NO338" s="21"/>
      <c r="NP338" s="21"/>
      <c r="NQ338" s="21"/>
      <c r="NR338" s="21"/>
      <c r="NS338" s="21"/>
      <c r="NT338" s="21"/>
      <c r="NU338" s="21"/>
      <c r="NV338" s="21"/>
      <c r="NW338" s="21"/>
      <c r="NX338" s="21"/>
      <c r="NY338" s="21"/>
      <c r="NZ338" s="21"/>
      <c r="OA338" s="21"/>
      <c r="OB338" s="21"/>
      <c r="OC338" s="21"/>
      <c r="OD338" s="21"/>
      <c r="OE338" s="21"/>
      <c r="OF338" s="21"/>
      <c r="OG338" s="21"/>
      <c r="OH338" s="21"/>
      <c r="OI338" s="21"/>
      <c r="OJ338" s="21"/>
      <c r="OK338" s="21"/>
      <c r="OL338" s="21"/>
      <c r="OM338" s="21"/>
      <c r="ON338" s="21"/>
      <c r="OO338" s="21"/>
      <c r="OP338" s="21"/>
      <c r="OQ338" s="21"/>
      <c r="OR338" s="21"/>
      <c r="OS338" s="21"/>
      <c r="OT338" s="21"/>
      <c r="OU338" s="21"/>
      <c r="OV338" s="21"/>
      <c r="OW338" s="21"/>
      <c r="OX338" s="21"/>
      <c r="OY338" s="21"/>
      <c r="OZ338" s="21"/>
      <c r="PA338" s="21"/>
      <c r="PB338" s="21"/>
      <c r="PC338" s="21"/>
      <c r="PD338" s="21"/>
      <c r="PE338" s="21"/>
      <c r="PF338" s="21"/>
      <c r="PG338" s="21"/>
      <c r="PH338" s="21"/>
      <c r="PI338" s="21"/>
      <c r="PJ338" s="21"/>
      <c r="PK338" s="21"/>
      <c r="PL338" s="21"/>
      <c r="PM338" s="21"/>
      <c r="PN338" s="21"/>
      <c r="PO338" s="21"/>
      <c r="PP338" s="21"/>
      <c r="PQ338" s="21"/>
      <c r="PR338" s="21"/>
      <c r="PS338" s="21"/>
      <c r="PT338" s="21"/>
      <c r="PU338" s="21"/>
      <c r="PV338" s="21"/>
      <c r="PW338" s="21"/>
      <c r="PX338" s="21"/>
      <c r="PY338" s="21"/>
      <c r="PZ338" s="21"/>
      <c r="QA338" s="21"/>
      <c r="QB338" s="21"/>
      <c r="QC338" s="21"/>
      <c r="QD338" s="21"/>
      <c r="QE338" s="21"/>
      <c r="QF338" s="21"/>
      <c r="QG338" s="21"/>
      <c r="QH338" s="21"/>
      <c r="QI338" s="21"/>
      <c r="QJ338" s="21"/>
      <c r="QK338" s="21"/>
      <c r="QL338" s="21"/>
      <c r="QM338" s="21"/>
      <c r="QN338" s="21"/>
      <c r="QO338" s="21"/>
      <c r="QP338" s="21"/>
      <c r="QQ338" s="21"/>
      <c r="QR338" s="21"/>
      <c r="QS338" s="21"/>
      <c r="QT338" s="21"/>
      <c r="QU338" s="21"/>
      <c r="QV338" s="21"/>
      <c r="QW338" s="21"/>
      <c r="QX338" s="21"/>
      <c r="QY338" s="21"/>
      <c r="QZ338" s="21"/>
      <c r="RA338" s="21"/>
      <c r="RB338" s="21"/>
      <c r="RC338" s="21"/>
      <c r="RD338" s="21"/>
      <c r="RE338" s="21"/>
      <c r="RF338" s="21"/>
      <c r="RG338" s="21"/>
      <c r="RH338" s="21"/>
      <c r="RI338" s="21"/>
      <c r="RJ338" s="21"/>
      <c r="RK338" s="21"/>
      <c r="RL338" s="21"/>
      <c r="RM338" s="21"/>
      <c r="RN338" s="21"/>
      <c r="RO338" s="21"/>
      <c r="RP338" s="21"/>
      <c r="RQ338" s="21"/>
      <c r="RR338" s="21"/>
      <c r="RS338" s="21"/>
      <c r="RT338" s="21"/>
      <c r="RU338" s="21"/>
      <c r="RV338" s="21"/>
      <c r="RW338" s="21"/>
      <c r="RX338" s="21"/>
      <c r="RY338" s="21"/>
      <c r="RZ338" s="21"/>
      <c r="SA338" s="21"/>
      <c r="SB338" s="21"/>
      <c r="SC338" s="21"/>
      <c r="SD338" s="21"/>
      <c r="SE338" s="21"/>
      <c r="SF338" s="21"/>
      <c r="SG338" s="21"/>
      <c r="SH338" s="21"/>
      <c r="SI338" s="21"/>
      <c r="SJ338" s="21"/>
      <c r="SK338" s="21"/>
      <c r="SL338" s="21"/>
      <c r="SM338" s="21"/>
      <c r="SN338" s="21"/>
    </row>
    <row r="339" spans="1:508" s="20" customFormat="1" ht="57" customHeight="1" x14ac:dyDescent="0.25">
      <c r="A339" s="90" t="s">
        <v>686</v>
      </c>
      <c r="B339" s="54"/>
      <c r="C339" s="54"/>
      <c r="D339" s="193" t="s">
        <v>685</v>
      </c>
      <c r="E339" s="201">
        <f>E340</f>
        <v>10601000</v>
      </c>
      <c r="F339" s="80">
        <f t="shared" ref="F339:J339" si="114">F340</f>
        <v>7966500</v>
      </c>
      <c r="G339" s="80">
        <f t="shared" si="114"/>
        <v>155400</v>
      </c>
      <c r="H339" s="201">
        <f t="shared" si="114"/>
        <v>2177124.92</v>
      </c>
      <c r="I339" s="201">
        <f t="shared" si="114"/>
        <v>1719317.82</v>
      </c>
      <c r="J339" s="201">
        <f t="shared" si="114"/>
        <v>54735.48</v>
      </c>
      <c r="K339" s="186">
        <f t="shared" ref="K339:K375" si="115">H339/E339*100</f>
        <v>20.536976888972738</v>
      </c>
      <c r="L339" s="203">
        <f>L340</f>
        <v>0</v>
      </c>
      <c r="M339" s="83">
        <f t="shared" ref="M339:Q339" si="116">M340</f>
        <v>0</v>
      </c>
      <c r="N339" s="83">
        <f t="shared" si="116"/>
        <v>0</v>
      </c>
      <c r="O339" s="83">
        <f t="shared" si="116"/>
        <v>0</v>
      </c>
      <c r="P339" s="83">
        <f t="shared" si="116"/>
        <v>0</v>
      </c>
      <c r="Q339" s="83">
        <f t="shared" si="116"/>
        <v>0</v>
      </c>
      <c r="R339" s="216"/>
      <c r="S339" s="216"/>
      <c r="T339" s="216"/>
      <c r="U339" s="216"/>
      <c r="V339" s="216"/>
      <c r="W339" s="216"/>
      <c r="X339" s="168"/>
      <c r="Y339" s="216">
        <f t="shared" ref="Y339:Y372" si="117">R339+H339</f>
        <v>2177124.92</v>
      </c>
      <c r="Z339" s="23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  <c r="IL339" s="21"/>
      <c r="IM339" s="21"/>
      <c r="IN339" s="21"/>
      <c r="IO339" s="21"/>
      <c r="IP339" s="21"/>
      <c r="IQ339" s="21"/>
      <c r="IR339" s="21"/>
      <c r="IS339" s="21"/>
      <c r="IT339" s="21"/>
      <c r="IU339" s="21"/>
      <c r="IV339" s="21"/>
      <c r="IW339" s="21"/>
      <c r="IX339" s="21"/>
      <c r="IY339" s="21"/>
      <c r="IZ339" s="21"/>
      <c r="JA339" s="21"/>
      <c r="JB339" s="21"/>
      <c r="JC339" s="21"/>
      <c r="JD339" s="21"/>
      <c r="JE339" s="21"/>
      <c r="JF339" s="21"/>
      <c r="JG339" s="21"/>
      <c r="JH339" s="21"/>
      <c r="JI339" s="21"/>
      <c r="JJ339" s="21"/>
      <c r="JK339" s="21"/>
      <c r="JL339" s="21"/>
      <c r="JM339" s="21"/>
      <c r="JN339" s="21"/>
      <c r="JO339" s="21"/>
      <c r="JP339" s="21"/>
      <c r="JQ339" s="21"/>
      <c r="JR339" s="21"/>
      <c r="JS339" s="21"/>
      <c r="JT339" s="21"/>
      <c r="JU339" s="21"/>
      <c r="JV339" s="21"/>
      <c r="JW339" s="21"/>
      <c r="JX339" s="21"/>
      <c r="JY339" s="21"/>
      <c r="JZ339" s="21"/>
      <c r="KA339" s="21"/>
      <c r="KB339" s="21"/>
      <c r="KC339" s="21"/>
      <c r="KD339" s="21"/>
      <c r="KE339" s="21"/>
      <c r="KF339" s="21"/>
      <c r="KG339" s="21"/>
      <c r="KH339" s="21"/>
      <c r="KI339" s="21"/>
      <c r="KJ339" s="21"/>
      <c r="KK339" s="21"/>
      <c r="KL339" s="21"/>
      <c r="KM339" s="21"/>
      <c r="KN339" s="21"/>
      <c r="KO339" s="21"/>
      <c r="KP339" s="21"/>
      <c r="KQ339" s="21"/>
      <c r="KR339" s="21"/>
      <c r="KS339" s="21"/>
      <c r="KT339" s="21"/>
      <c r="KU339" s="21"/>
      <c r="KV339" s="21"/>
      <c r="KW339" s="21"/>
      <c r="KX339" s="21"/>
      <c r="KY339" s="21"/>
      <c r="KZ339" s="21"/>
      <c r="LA339" s="21"/>
      <c r="LB339" s="21"/>
      <c r="LC339" s="21"/>
      <c r="LD339" s="21"/>
      <c r="LE339" s="21"/>
      <c r="LF339" s="21"/>
      <c r="LG339" s="21"/>
      <c r="LH339" s="21"/>
      <c r="LI339" s="21"/>
      <c r="LJ339" s="21"/>
      <c r="LK339" s="21"/>
      <c r="LL339" s="21"/>
      <c r="LM339" s="21"/>
      <c r="LN339" s="21"/>
      <c r="LO339" s="21"/>
      <c r="LP339" s="21"/>
      <c r="LQ339" s="21"/>
      <c r="LR339" s="21"/>
      <c r="LS339" s="21"/>
      <c r="LT339" s="21"/>
      <c r="LU339" s="21"/>
      <c r="LV339" s="21"/>
      <c r="LW339" s="21"/>
      <c r="LX339" s="21"/>
      <c r="LY339" s="21"/>
      <c r="LZ339" s="21"/>
      <c r="MA339" s="21"/>
      <c r="MB339" s="21"/>
      <c r="MC339" s="21"/>
      <c r="MD339" s="21"/>
      <c r="ME339" s="21"/>
      <c r="MF339" s="21"/>
      <c r="MG339" s="21"/>
      <c r="MH339" s="21"/>
      <c r="MI339" s="21"/>
      <c r="MJ339" s="21"/>
      <c r="MK339" s="21"/>
      <c r="ML339" s="21"/>
      <c r="MM339" s="21"/>
      <c r="MN339" s="21"/>
      <c r="MO339" s="21"/>
      <c r="MP339" s="21"/>
      <c r="MQ339" s="21"/>
      <c r="MR339" s="21"/>
      <c r="MS339" s="21"/>
      <c r="MT339" s="21"/>
      <c r="MU339" s="21"/>
      <c r="MV339" s="21"/>
      <c r="MW339" s="21"/>
      <c r="MX339" s="21"/>
      <c r="MY339" s="21"/>
      <c r="MZ339" s="21"/>
      <c r="NA339" s="21"/>
      <c r="NB339" s="21"/>
      <c r="NC339" s="21"/>
      <c r="ND339" s="21"/>
      <c r="NE339" s="21"/>
      <c r="NF339" s="21"/>
      <c r="NG339" s="21"/>
      <c r="NH339" s="21"/>
      <c r="NI339" s="21"/>
      <c r="NJ339" s="21"/>
      <c r="NK339" s="21"/>
      <c r="NL339" s="21"/>
      <c r="NM339" s="21"/>
      <c r="NN339" s="21"/>
      <c r="NO339" s="21"/>
      <c r="NP339" s="21"/>
      <c r="NQ339" s="21"/>
      <c r="NR339" s="21"/>
      <c r="NS339" s="21"/>
      <c r="NT339" s="21"/>
      <c r="NU339" s="21"/>
      <c r="NV339" s="21"/>
      <c r="NW339" s="21"/>
      <c r="NX339" s="21"/>
      <c r="NY339" s="21"/>
      <c r="NZ339" s="21"/>
      <c r="OA339" s="21"/>
      <c r="OB339" s="21"/>
      <c r="OC339" s="21"/>
      <c r="OD339" s="21"/>
      <c r="OE339" s="21"/>
      <c r="OF339" s="21"/>
      <c r="OG339" s="21"/>
      <c r="OH339" s="21"/>
      <c r="OI339" s="21"/>
      <c r="OJ339" s="21"/>
      <c r="OK339" s="21"/>
      <c r="OL339" s="21"/>
      <c r="OM339" s="21"/>
      <c r="ON339" s="21"/>
      <c r="OO339" s="21"/>
      <c r="OP339" s="21"/>
      <c r="OQ339" s="21"/>
      <c r="OR339" s="21"/>
      <c r="OS339" s="21"/>
      <c r="OT339" s="21"/>
      <c r="OU339" s="21"/>
      <c r="OV339" s="21"/>
      <c r="OW339" s="21"/>
      <c r="OX339" s="21"/>
      <c r="OY339" s="21"/>
      <c r="OZ339" s="21"/>
      <c r="PA339" s="21"/>
      <c r="PB339" s="21"/>
      <c r="PC339" s="21"/>
      <c r="PD339" s="21"/>
      <c r="PE339" s="21"/>
      <c r="PF339" s="21"/>
      <c r="PG339" s="21"/>
      <c r="PH339" s="21"/>
      <c r="PI339" s="21"/>
      <c r="PJ339" s="21"/>
      <c r="PK339" s="21"/>
      <c r="PL339" s="21"/>
      <c r="PM339" s="21"/>
      <c r="PN339" s="21"/>
      <c r="PO339" s="21"/>
      <c r="PP339" s="21"/>
      <c r="PQ339" s="21"/>
      <c r="PR339" s="21"/>
      <c r="PS339" s="21"/>
      <c r="PT339" s="21"/>
      <c r="PU339" s="21"/>
      <c r="PV339" s="21"/>
      <c r="PW339" s="21"/>
      <c r="PX339" s="21"/>
      <c r="PY339" s="21"/>
      <c r="PZ339" s="21"/>
      <c r="QA339" s="21"/>
      <c r="QB339" s="21"/>
      <c r="QC339" s="21"/>
      <c r="QD339" s="21"/>
      <c r="QE339" s="21"/>
      <c r="QF339" s="21"/>
      <c r="QG339" s="21"/>
      <c r="QH339" s="21"/>
      <c r="QI339" s="21"/>
      <c r="QJ339" s="21"/>
      <c r="QK339" s="21"/>
      <c r="QL339" s="21"/>
      <c r="QM339" s="21"/>
      <c r="QN339" s="21"/>
      <c r="QO339" s="21"/>
      <c r="QP339" s="21"/>
      <c r="QQ339" s="21"/>
      <c r="QR339" s="21"/>
      <c r="QS339" s="21"/>
      <c r="QT339" s="21"/>
      <c r="QU339" s="21"/>
      <c r="QV339" s="21"/>
      <c r="QW339" s="21"/>
      <c r="QX339" s="21"/>
      <c r="QY339" s="21"/>
      <c r="QZ339" s="21"/>
      <c r="RA339" s="21"/>
      <c r="RB339" s="21"/>
      <c r="RC339" s="21"/>
      <c r="RD339" s="21"/>
      <c r="RE339" s="21"/>
      <c r="RF339" s="21"/>
      <c r="RG339" s="21"/>
      <c r="RH339" s="21"/>
      <c r="RI339" s="21"/>
      <c r="RJ339" s="21"/>
      <c r="RK339" s="21"/>
      <c r="RL339" s="21"/>
      <c r="RM339" s="21"/>
      <c r="RN339" s="21"/>
      <c r="RO339" s="21"/>
      <c r="RP339" s="21"/>
      <c r="RQ339" s="21"/>
      <c r="RR339" s="21"/>
      <c r="RS339" s="21"/>
      <c r="RT339" s="21"/>
      <c r="RU339" s="21"/>
      <c r="RV339" s="21"/>
      <c r="RW339" s="21"/>
      <c r="RX339" s="21"/>
      <c r="RY339" s="21"/>
      <c r="RZ339" s="21"/>
      <c r="SA339" s="21"/>
      <c r="SB339" s="21"/>
      <c r="SC339" s="21"/>
      <c r="SD339" s="21"/>
      <c r="SE339" s="21"/>
      <c r="SF339" s="21"/>
      <c r="SG339" s="21"/>
      <c r="SH339" s="21"/>
      <c r="SI339" s="21"/>
      <c r="SJ339" s="21"/>
      <c r="SK339" s="21"/>
      <c r="SL339" s="21"/>
      <c r="SM339" s="21"/>
      <c r="SN339" s="21"/>
    </row>
    <row r="340" spans="1:508" s="20" customFormat="1" ht="57" customHeight="1" x14ac:dyDescent="0.25">
      <c r="A340" s="81" t="s">
        <v>687</v>
      </c>
      <c r="B340" s="54"/>
      <c r="C340" s="54"/>
      <c r="D340" s="62" t="s">
        <v>685</v>
      </c>
      <c r="E340" s="202">
        <f>E341+E342</f>
        <v>10601000</v>
      </c>
      <c r="F340" s="82">
        <f t="shared" ref="F340:J340" si="118">F341+F342</f>
        <v>7966500</v>
      </c>
      <c r="G340" s="82">
        <f t="shared" si="118"/>
        <v>155400</v>
      </c>
      <c r="H340" s="202">
        <f t="shared" si="118"/>
        <v>2177124.92</v>
      </c>
      <c r="I340" s="202">
        <f t="shared" si="118"/>
        <v>1719317.82</v>
      </c>
      <c r="J340" s="202">
        <f t="shared" si="118"/>
        <v>54735.48</v>
      </c>
      <c r="K340" s="187">
        <f t="shared" si="115"/>
        <v>20.536976888972738</v>
      </c>
      <c r="L340" s="203">
        <f>L341+L342</f>
        <v>0</v>
      </c>
      <c r="M340" s="83">
        <f t="shared" ref="M340:Q340" si="119">M341+M342</f>
        <v>0</v>
      </c>
      <c r="N340" s="83">
        <f t="shared" si="119"/>
        <v>0</v>
      </c>
      <c r="O340" s="83">
        <f t="shared" si="119"/>
        <v>0</v>
      </c>
      <c r="P340" s="83">
        <f t="shared" si="119"/>
        <v>0</v>
      </c>
      <c r="Q340" s="83">
        <f t="shared" si="119"/>
        <v>0</v>
      </c>
      <c r="R340" s="216"/>
      <c r="S340" s="216"/>
      <c r="T340" s="216"/>
      <c r="U340" s="216"/>
      <c r="V340" s="216"/>
      <c r="W340" s="216"/>
      <c r="X340" s="168"/>
      <c r="Y340" s="216">
        <f t="shared" si="117"/>
        <v>2177124.92</v>
      </c>
      <c r="Z340" s="23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  <c r="ID340" s="21"/>
      <c r="IE340" s="21"/>
      <c r="IF340" s="21"/>
      <c r="IG340" s="21"/>
      <c r="IH340" s="21"/>
      <c r="II340" s="21"/>
      <c r="IJ340" s="21"/>
      <c r="IK340" s="21"/>
      <c r="IL340" s="21"/>
      <c r="IM340" s="21"/>
      <c r="IN340" s="21"/>
      <c r="IO340" s="21"/>
      <c r="IP340" s="21"/>
      <c r="IQ340" s="21"/>
      <c r="IR340" s="21"/>
      <c r="IS340" s="21"/>
      <c r="IT340" s="21"/>
      <c r="IU340" s="21"/>
      <c r="IV340" s="21"/>
      <c r="IW340" s="21"/>
      <c r="IX340" s="21"/>
      <c r="IY340" s="21"/>
      <c r="IZ340" s="21"/>
      <c r="JA340" s="21"/>
      <c r="JB340" s="21"/>
      <c r="JC340" s="21"/>
      <c r="JD340" s="21"/>
      <c r="JE340" s="21"/>
      <c r="JF340" s="21"/>
      <c r="JG340" s="21"/>
      <c r="JH340" s="21"/>
      <c r="JI340" s="21"/>
      <c r="JJ340" s="21"/>
      <c r="JK340" s="21"/>
      <c r="JL340" s="21"/>
      <c r="JM340" s="21"/>
      <c r="JN340" s="21"/>
      <c r="JO340" s="21"/>
      <c r="JP340" s="21"/>
      <c r="JQ340" s="21"/>
      <c r="JR340" s="21"/>
      <c r="JS340" s="21"/>
      <c r="JT340" s="21"/>
      <c r="JU340" s="21"/>
      <c r="JV340" s="21"/>
      <c r="JW340" s="21"/>
      <c r="JX340" s="21"/>
      <c r="JY340" s="21"/>
      <c r="JZ340" s="21"/>
      <c r="KA340" s="21"/>
      <c r="KB340" s="21"/>
      <c r="KC340" s="21"/>
      <c r="KD340" s="21"/>
      <c r="KE340" s="21"/>
      <c r="KF340" s="21"/>
      <c r="KG340" s="21"/>
      <c r="KH340" s="21"/>
      <c r="KI340" s="21"/>
      <c r="KJ340" s="21"/>
      <c r="KK340" s="21"/>
      <c r="KL340" s="21"/>
      <c r="KM340" s="21"/>
      <c r="KN340" s="21"/>
      <c r="KO340" s="21"/>
      <c r="KP340" s="21"/>
      <c r="KQ340" s="21"/>
      <c r="KR340" s="21"/>
      <c r="KS340" s="21"/>
      <c r="KT340" s="21"/>
      <c r="KU340" s="21"/>
      <c r="KV340" s="21"/>
      <c r="KW340" s="21"/>
      <c r="KX340" s="21"/>
      <c r="KY340" s="21"/>
      <c r="KZ340" s="21"/>
      <c r="LA340" s="21"/>
      <c r="LB340" s="21"/>
      <c r="LC340" s="21"/>
      <c r="LD340" s="21"/>
      <c r="LE340" s="21"/>
      <c r="LF340" s="21"/>
      <c r="LG340" s="21"/>
      <c r="LH340" s="21"/>
      <c r="LI340" s="21"/>
      <c r="LJ340" s="21"/>
      <c r="LK340" s="21"/>
      <c r="LL340" s="21"/>
      <c r="LM340" s="21"/>
      <c r="LN340" s="21"/>
      <c r="LO340" s="21"/>
      <c r="LP340" s="21"/>
      <c r="LQ340" s="21"/>
      <c r="LR340" s="21"/>
      <c r="LS340" s="21"/>
      <c r="LT340" s="21"/>
      <c r="LU340" s="21"/>
      <c r="LV340" s="21"/>
      <c r="LW340" s="21"/>
      <c r="LX340" s="21"/>
      <c r="LY340" s="21"/>
      <c r="LZ340" s="21"/>
      <c r="MA340" s="21"/>
      <c r="MB340" s="21"/>
      <c r="MC340" s="21"/>
      <c r="MD340" s="21"/>
      <c r="ME340" s="21"/>
      <c r="MF340" s="21"/>
      <c r="MG340" s="21"/>
      <c r="MH340" s="21"/>
      <c r="MI340" s="21"/>
      <c r="MJ340" s="21"/>
      <c r="MK340" s="21"/>
      <c r="ML340" s="21"/>
      <c r="MM340" s="21"/>
      <c r="MN340" s="21"/>
      <c r="MO340" s="21"/>
      <c r="MP340" s="21"/>
      <c r="MQ340" s="21"/>
      <c r="MR340" s="21"/>
      <c r="MS340" s="21"/>
      <c r="MT340" s="21"/>
      <c r="MU340" s="21"/>
      <c r="MV340" s="21"/>
      <c r="MW340" s="21"/>
      <c r="MX340" s="21"/>
      <c r="MY340" s="21"/>
      <c r="MZ340" s="21"/>
      <c r="NA340" s="21"/>
      <c r="NB340" s="21"/>
      <c r="NC340" s="21"/>
      <c r="ND340" s="21"/>
      <c r="NE340" s="21"/>
      <c r="NF340" s="21"/>
      <c r="NG340" s="21"/>
      <c r="NH340" s="21"/>
      <c r="NI340" s="21"/>
      <c r="NJ340" s="21"/>
      <c r="NK340" s="21"/>
      <c r="NL340" s="21"/>
      <c r="NM340" s="21"/>
      <c r="NN340" s="21"/>
      <c r="NO340" s="21"/>
      <c r="NP340" s="21"/>
      <c r="NQ340" s="21"/>
      <c r="NR340" s="21"/>
      <c r="NS340" s="21"/>
      <c r="NT340" s="21"/>
      <c r="NU340" s="21"/>
      <c r="NV340" s="21"/>
      <c r="NW340" s="21"/>
      <c r="NX340" s="21"/>
      <c r="NY340" s="21"/>
      <c r="NZ340" s="21"/>
      <c r="OA340" s="21"/>
      <c r="OB340" s="21"/>
      <c r="OC340" s="21"/>
      <c r="OD340" s="21"/>
      <c r="OE340" s="21"/>
      <c r="OF340" s="21"/>
      <c r="OG340" s="21"/>
      <c r="OH340" s="21"/>
      <c r="OI340" s="21"/>
      <c r="OJ340" s="21"/>
      <c r="OK340" s="21"/>
      <c r="OL340" s="21"/>
      <c r="OM340" s="21"/>
      <c r="ON340" s="21"/>
      <c r="OO340" s="21"/>
      <c r="OP340" s="21"/>
      <c r="OQ340" s="21"/>
      <c r="OR340" s="21"/>
      <c r="OS340" s="21"/>
      <c r="OT340" s="21"/>
      <c r="OU340" s="21"/>
      <c r="OV340" s="21"/>
      <c r="OW340" s="21"/>
      <c r="OX340" s="21"/>
      <c r="OY340" s="21"/>
      <c r="OZ340" s="21"/>
      <c r="PA340" s="21"/>
      <c r="PB340" s="21"/>
      <c r="PC340" s="21"/>
      <c r="PD340" s="21"/>
      <c r="PE340" s="21"/>
      <c r="PF340" s="21"/>
      <c r="PG340" s="21"/>
      <c r="PH340" s="21"/>
      <c r="PI340" s="21"/>
      <c r="PJ340" s="21"/>
      <c r="PK340" s="21"/>
      <c r="PL340" s="21"/>
      <c r="PM340" s="21"/>
      <c r="PN340" s="21"/>
      <c r="PO340" s="21"/>
      <c r="PP340" s="21"/>
      <c r="PQ340" s="21"/>
      <c r="PR340" s="21"/>
      <c r="PS340" s="21"/>
      <c r="PT340" s="21"/>
      <c r="PU340" s="21"/>
      <c r="PV340" s="21"/>
      <c r="PW340" s="21"/>
      <c r="PX340" s="21"/>
      <c r="PY340" s="21"/>
      <c r="PZ340" s="21"/>
      <c r="QA340" s="21"/>
      <c r="QB340" s="21"/>
      <c r="QC340" s="21"/>
      <c r="QD340" s="21"/>
      <c r="QE340" s="21"/>
      <c r="QF340" s="21"/>
      <c r="QG340" s="21"/>
      <c r="QH340" s="21"/>
      <c r="QI340" s="21"/>
      <c r="QJ340" s="21"/>
      <c r="QK340" s="21"/>
      <c r="QL340" s="21"/>
      <c r="QM340" s="21"/>
      <c r="QN340" s="21"/>
      <c r="QO340" s="21"/>
      <c r="QP340" s="21"/>
      <c r="QQ340" s="21"/>
      <c r="QR340" s="21"/>
      <c r="QS340" s="21"/>
      <c r="QT340" s="21"/>
      <c r="QU340" s="21"/>
      <c r="QV340" s="21"/>
      <c r="QW340" s="21"/>
      <c r="QX340" s="21"/>
      <c r="QY340" s="21"/>
      <c r="QZ340" s="21"/>
      <c r="RA340" s="21"/>
      <c r="RB340" s="21"/>
      <c r="RC340" s="21"/>
      <c r="RD340" s="21"/>
      <c r="RE340" s="21"/>
      <c r="RF340" s="21"/>
      <c r="RG340" s="21"/>
      <c r="RH340" s="21"/>
      <c r="RI340" s="21"/>
      <c r="RJ340" s="21"/>
      <c r="RK340" s="21"/>
      <c r="RL340" s="21"/>
      <c r="RM340" s="21"/>
      <c r="RN340" s="21"/>
      <c r="RO340" s="21"/>
      <c r="RP340" s="21"/>
      <c r="RQ340" s="21"/>
      <c r="RR340" s="21"/>
      <c r="RS340" s="21"/>
      <c r="RT340" s="21"/>
      <c r="RU340" s="21"/>
      <c r="RV340" s="21"/>
      <c r="RW340" s="21"/>
      <c r="RX340" s="21"/>
      <c r="RY340" s="21"/>
      <c r="RZ340" s="21"/>
      <c r="SA340" s="21"/>
      <c r="SB340" s="21"/>
      <c r="SC340" s="21"/>
      <c r="SD340" s="21"/>
      <c r="SE340" s="21"/>
      <c r="SF340" s="21"/>
      <c r="SG340" s="21"/>
      <c r="SH340" s="21"/>
      <c r="SI340" s="21"/>
      <c r="SJ340" s="21"/>
      <c r="SK340" s="21"/>
      <c r="SL340" s="21"/>
      <c r="SM340" s="21"/>
      <c r="SN340" s="21"/>
    </row>
    <row r="341" spans="1:508" s="20" customFormat="1" ht="57" customHeight="1" x14ac:dyDescent="0.25">
      <c r="A341" s="54" t="s">
        <v>688</v>
      </c>
      <c r="B341" s="54"/>
      <c r="C341" s="54"/>
      <c r="D341" s="91" t="s">
        <v>486</v>
      </c>
      <c r="E341" s="203">
        <v>10081000</v>
      </c>
      <c r="F341" s="83">
        <v>7966500</v>
      </c>
      <c r="G341" s="83">
        <v>155400</v>
      </c>
      <c r="H341" s="203">
        <v>2177124.92</v>
      </c>
      <c r="I341" s="203">
        <v>1719317.82</v>
      </c>
      <c r="J341" s="203">
        <v>54735.48</v>
      </c>
      <c r="K341" s="196">
        <f t="shared" si="115"/>
        <v>21.596319015970636</v>
      </c>
      <c r="L341" s="203"/>
      <c r="M341" s="83"/>
      <c r="N341" s="83"/>
      <c r="O341" s="83"/>
      <c r="P341" s="83"/>
      <c r="Q341" s="83"/>
      <c r="R341" s="216"/>
      <c r="S341" s="216"/>
      <c r="T341" s="216"/>
      <c r="U341" s="216"/>
      <c r="V341" s="216"/>
      <c r="W341" s="216"/>
      <c r="X341" s="168"/>
      <c r="Y341" s="216">
        <f t="shared" si="117"/>
        <v>2177124.92</v>
      </c>
      <c r="Z341" s="23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  <c r="IB341" s="21"/>
      <c r="IC341" s="21"/>
      <c r="ID341" s="21"/>
      <c r="IE341" s="21"/>
      <c r="IF341" s="21"/>
      <c r="IG341" s="21"/>
      <c r="IH341" s="21"/>
      <c r="II341" s="21"/>
      <c r="IJ341" s="21"/>
      <c r="IK341" s="21"/>
      <c r="IL341" s="21"/>
      <c r="IM341" s="21"/>
      <c r="IN341" s="21"/>
      <c r="IO341" s="21"/>
      <c r="IP341" s="21"/>
      <c r="IQ341" s="21"/>
      <c r="IR341" s="21"/>
      <c r="IS341" s="21"/>
      <c r="IT341" s="21"/>
      <c r="IU341" s="21"/>
      <c r="IV341" s="21"/>
      <c r="IW341" s="21"/>
      <c r="IX341" s="21"/>
      <c r="IY341" s="21"/>
      <c r="IZ341" s="21"/>
      <c r="JA341" s="21"/>
      <c r="JB341" s="21"/>
      <c r="JC341" s="21"/>
      <c r="JD341" s="21"/>
      <c r="JE341" s="21"/>
      <c r="JF341" s="21"/>
      <c r="JG341" s="21"/>
      <c r="JH341" s="21"/>
      <c r="JI341" s="21"/>
      <c r="JJ341" s="21"/>
      <c r="JK341" s="21"/>
      <c r="JL341" s="21"/>
      <c r="JM341" s="21"/>
      <c r="JN341" s="21"/>
      <c r="JO341" s="21"/>
      <c r="JP341" s="21"/>
      <c r="JQ341" s="21"/>
      <c r="JR341" s="21"/>
      <c r="JS341" s="21"/>
      <c r="JT341" s="21"/>
      <c r="JU341" s="21"/>
      <c r="JV341" s="21"/>
      <c r="JW341" s="21"/>
      <c r="JX341" s="21"/>
      <c r="JY341" s="21"/>
      <c r="JZ341" s="21"/>
      <c r="KA341" s="21"/>
      <c r="KB341" s="21"/>
      <c r="KC341" s="21"/>
      <c r="KD341" s="21"/>
      <c r="KE341" s="21"/>
      <c r="KF341" s="21"/>
      <c r="KG341" s="21"/>
      <c r="KH341" s="21"/>
      <c r="KI341" s="21"/>
      <c r="KJ341" s="21"/>
      <c r="KK341" s="21"/>
      <c r="KL341" s="21"/>
      <c r="KM341" s="21"/>
      <c r="KN341" s="21"/>
      <c r="KO341" s="21"/>
      <c r="KP341" s="21"/>
      <c r="KQ341" s="21"/>
      <c r="KR341" s="21"/>
      <c r="KS341" s="21"/>
      <c r="KT341" s="21"/>
      <c r="KU341" s="21"/>
      <c r="KV341" s="21"/>
      <c r="KW341" s="21"/>
      <c r="KX341" s="21"/>
      <c r="KY341" s="21"/>
      <c r="KZ341" s="21"/>
      <c r="LA341" s="21"/>
      <c r="LB341" s="21"/>
      <c r="LC341" s="21"/>
      <c r="LD341" s="21"/>
      <c r="LE341" s="21"/>
      <c r="LF341" s="21"/>
      <c r="LG341" s="21"/>
      <c r="LH341" s="21"/>
      <c r="LI341" s="21"/>
      <c r="LJ341" s="21"/>
      <c r="LK341" s="21"/>
      <c r="LL341" s="21"/>
      <c r="LM341" s="21"/>
      <c r="LN341" s="21"/>
      <c r="LO341" s="21"/>
      <c r="LP341" s="21"/>
      <c r="LQ341" s="21"/>
      <c r="LR341" s="21"/>
      <c r="LS341" s="21"/>
      <c r="LT341" s="21"/>
      <c r="LU341" s="21"/>
      <c r="LV341" s="21"/>
      <c r="LW341" s="21"/>
      <c r="LX341" s="21"/>
      <c r="LY341" s="21"/>
      <c r="LZ341" s="21"/>
      <c r="MA341" s="21"/>
      <c r="MB341" s="21"/>
      <c r="MC341" s="21"/>
      <c r="MD341" s="21"/>
      <c r="ME341" s="21"/>
      <c r="MF341" s="21"/>
      <c r="MG341" s="21"/>
      <c r="MH341" s="21"/>
      <c r="MI341" s="21"/>
      <c r="MJ341" s="21"/>
      <c r="MK341" s="21"/>
      <c r="ML341" s="21"/>
      <c r="MM341" s="21"/>
      <c r="MN341" s="21"/>
      <c r="MO341" s="21"/>
      <c r="MP341" s="21"/>
      <c r="MQ341" s="21"/>
      <c r="MR341" s="21"/>
      <c r="MS341" s="21"/>
      <c r="MT341" s="21"/>
      <c r="MU341" s="21"/>
      <c r="MV341" s="21"/>
      <c r="MW341" s="21"/>
      <c r="MX341" s="21"/>
      <c r="MY341" s="21"/>
      <c r="MZ341" s="21"/>
      <c r="NA341" s="21"/>
      <c r="NB341" s="21"/>
      <c r="NC341" s="21"/>
      <c r="ND341" s="21"/>
      <c r="NE341" s="21"/>
      <c r="NF341" s="21"/>
      <c r="NG341" s="21"/>
      <c r="NH341" s="21"/>
      <c r="NI341" s="21"/>
      <c r="NJ341" s="21"/>
      <c r="NK341" s="21"/>
      <c r="NL341" s="21"/>
      <c r="NM341" s="21"/>
      <c r="NN341" s="21"/>
      <c r="NO341" s="21"/>
      <c r="NP341" s="21"/>
      <c r="NQ341" s="21"/>
      <c r="NR341" s="21"/>
      <c r="NS341" s="21"/>
      <c r="NT341" s="21"/>
      <c r="NU341" s="21"/>
      <c r="NV341" s="21"/>
      <c r="NW341" s="21"/>
      <c r="NX341" s="21"/>
      <c r="NY341" s="21"/>
      <c r="NZ341" s="21"/>
      <c r="OA341" s="21"/>
      <c r="OB341" s="21"/>
      <c r="OC341" s="21"/>
      <c r="OD341" s="21"/>
      <c r="OE341" s="21"/>
      <c r="OF341" s="21"/>
      <c r="OG341" s="21"/>
      <c r="OH341" s="21"/>
      <c r="OI341" s="21"/>
      <c r="OJ341" s="21"/>
      <c r="OK341" s="21"/>
      <c r="OL341" s="21"/>
      <c r="OM341" s="21"/>
      <c r="ON341" s="21"/>
      <c r="OO341" s="21"/>
      <c r="OP341" s="21"/>
      <c r="OQ341" s="21"/>
      <c r="OR341" s="21"/>
      <c r="OS341" s="21"/>
      <c r="OT341" s="21"/>
      <c r="OU341" s="21"/>
      <c r="OV341" s="21"/>
      <c r="OW341" s="21"/>
      <c r="OX341" s="21"/>
      <c r="OY341" s="21"/>
      <c r="OZ341" s="21"/>
      <c r="PA341" s="21"/>
      <c r="PB341" s="21"/>
      <c r="PC341" s="21"/>
      <c r="PD341" s="21"/>
      <c r="PE341" s="21"/>
      <c r="PF341" s="21"/>
      <c r="PG341" s="21"/>
      <c r="PH341" s="21"/>
      <c r="PI341" s="21"/>
      <c r="PJ341" s="21"/>
      <c r="PK341" s="21"/>
      <c r="PL341" s="21"/>
      <c r="PM341" s="21"/>
      <c r="PN341" s="21"/>
      <c r="PO341" s="21"/>
      <c r="PP341" s="21"/>
      <c r="PQ341" s="21"/>
      <c r="PR341" s="21"/>
      <c r="PS341" s="21"/>
      <c r="PT341" s="21"/>
      <c r="PU341" s="21"/>
      <c r="PV341" s="21"/>
      <c r="PW341" s="21"/>
      <c r="PX341" s="21"/>
      <c r="PY341" s="21"/>
      <c r="PZ341" s="21"/>
      <c r="QA341" s="21"/>
      <c r="QB341" s="21"/>
      <c r="QC341" s="21"/>
      <c r="QD341" s="21"/>
      <c r="QE341" s="21"/>
      <c r="QF341" s="21"/>
      <c r="QG341" s="21"/>
      <c r="QH341" s="21"/>
      <c r="QI341" s="21"/>
      <c r="QJ341" s="21"/>
      <c r="QK341" s="21"/>
      <c r="QL341" s="21"/>
      <c r="QM341" s="21"/>
      <c r="QN341" s="21"/>
      <c r="QO341" s="21"/>
      <c r="QP341" s="21"/>
      <c r="QQ341" s="21"/>
      <c r="QR341" s="21"/>
      <c r="QS341" s="21"/>
      <c r="QT341" s="21"/>
      <c r="QU341" s="21"/>
      <c r="QV341" s="21"/>
      <c r="QW341" s="21"/>
      <c r="QX341" s="21"/>
      <c r="QY341" s="21"/>
      <c r="QZ341" s="21"/>
      <c r="RA341" s="21"/>
      <c r="RB341" s="21"/>
      <c r="RC341" s="21"/>
      <c r="RD341" s="21"/>
      <c r="RE341" s="21"/>
      <c r="RF341" s="21"/>
      <c r="RG341" s="21"/>
      <c r="RH341" s="21"/>
      <c r="RI341" s="21"/>
      <c r="RJ341" s="21"/>
      <c r="RK341" s="21"/>
      <c r="RL341" s="21"/>
      <c r="RM341" s="21"/>
      <c r="RN341" s="21"/>
      <c r="RO341" s="21"/>
      <c r="RP341" s="21"/>
      <c r="RQ341" s="21"/>
      <c r="RR341" s="21"/>
      <c r="RS341" s="21"/>
      <c r="RT341" s="21"/>
      <c r="RU341" s="21"/>
      <c r="RV341" s="21"/>
      <c r="RW341" s="21"/>
      <c r="RX341" s="21"/>
      <c r="RY341" s="21"/>
      <c r="RZ341" s="21"/>
      <c r="SA341" s="21"/>
      <c r="SB341" s="21"/>
      <c r="SC341" s="21"/>
      <c r="SD341" s="21"/>
      <c r="SE341" s="21"/>
      <c r="SF341" s="21"/>
      <c r="SG341" s="21"/>
      <c r="SH341" s="21"/>
      <c r="SI341" s="21"/>
      <c r="SJ341" s="21"/>
      <c r="SK341" s="21"/>
      <c r="SL341" s="21"/>
      <c r="SM341" s="21"/>
      <c r="SN341" s="21"/>
    </row>
    <row r="342" spans="1:508" s="20" customFormat="1" ht="57" customHeight="1" x14ac:dyDescent="0.25">
      <c r="A342" s="54" t="s">
        <v>689</v>
      </c>
      <c r="B342" s="54"/>
      <c r="C342" s="54"/>
      <c r="D342" s="79" t="s">
        <v>23</v>
      </c>
      <c r="E342" s="203">
        <v>520000</v>
      </c>
      <c r="F342" s="83"/>
      <c r="G342" s="83"/>
      <c r="H342" s="203"/>
      <c r="I342" s="203"/>
      <c r="J342" s="203"/>
      <c r="K342" s="196">
        <f t="shared" si="115"/>
        <v>0</v>
      </c>
      <c r="L342" s="203"/>
      <c r="M342" s="83"/>
      <c r="N342" s="83"/>
      <c r="O342" s="83"/>
      <c r="P342" s="83"/>
      <c r="Q342" s="83"/>
      <c r="R342" s="216"/>
      <c r="S342" s="216"/>
      <c r="T342" s="216"/>
      <c r="U342" s="216"/>
      <c r="V342" s="216"/>
      <c r="W342" s="216"/>
      <c r="X342" s="168"/>
      <c r="Y342" s="216">
        <f t="shared" si="117"/>
        <v>0</v>
      </c>
      <c r="Z342" s="23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21"/>
      <c r="IH342" s="21"/>
      <c r="II342" s="21"/>
      <c r="IJ342" s="21"/>
      <c r="IK342" s="21"/>
      <c r="IL342" s="21"/>
      <c r="IM342" s="21"/>
      <c r="IN342" s="21"/>
      <c r="IO342" s="21"/>
      <c r="IP342" s="21"/>
      <c r="IQ342" s="21"/>
      <c r="IR342" s="21"/>
      <c r="IS342" s="21"/>
      <c r="IT342" s="21"/>
      <c r="IU342" s="21"/>
      <c r="IV342" s="21"/>
      <c r="IW342" s="21"/>
      <c r="IX342" s="21"/>
      <c r="IY342" s="21"/>
      <c r="IZ342" s="21"/>
      <c r="JA342" s="21"/>
      <c r="JB342" s="21"/>
      <c r="JC342" s="21"/>
      <c r="JD342" s="21"/>
      <c r="JE342" s="21"/>
      <c r="JF342" s="21"/>
      <c r="JG342" s="21"/>
      <c r="JH342" s="21"/>
      <c r="JI342" s="21"/>
      <c r="JJ342" s="21"/>
      <c r="JK342" s="21"/>
      <c r="JL342" s="21"/>
      <c r="JM342" s="21"/>
      <c r="JN342" s="21"/>
      <c r="JO342" s="21"/>
      <c r="JP342" s="21"/>
      <c r="JQ342" s="21"/>
      <c r="JR342" s="21"/>
      <c r="JS342" s="21"/>
      <c r="JT342" s="21"/>
      <c r="JU342" s="21"/>
      <c r="JV342" s="21"/>
      <c r="JW342" s="21"/>
      <c r="JX342" s="21"/>
      <c r="JY342" s="21"/>
      <c r="JZ342" s="21"/>
      <c r="KA342" s="21"/>
      <c r="KB342" s="21"/>
      <c r="KC342" s="21"/>
      <c r="KD342" s="21"/>
      <c r="KE342" s="21"/>
      <c r="KF342" s="21"/>
      <c r="KG342" s="21"/>
      <c r="KH342" s="21"/>
      <c r="KI342" s="21"/>
      <c r="KJ342" s="21"/>
      <c r="KK342" s="21"/>
      <c r="KL342" s="21"/>
      <c r="KM342" s="21"/>
      <c r="KN342" s="21"/>
      <c r="KO342" s="21"/>
      <c r="KP342" s="21"/>
      <c r="KQ342" s="21"/>
      <c r="KR342" s="21"/>
      <c r="KS342" s="21"/>
      <c r="KT342" s="21"/>
      <c r="KU342" s="21"/>
      <c r="KV342" s="21"/>
      <c r="KW342" s="21"/>
      <c r="KX342" s="21"/>
      <c r="KY342" s="21"/>
      <c r="KZ342" s="21"/>
      <c r="LA342" s="21"/>
      <c r="LB342" s="21"/>
      <c r="LC342" s="21"/>
      <c r="LD342" s="21"/>
      <c r="LE342" s="21"/>
      <c r="LF342" s="21"/>
      <c r="LG342" s="21"/>
      <c r="LH342" s="21"/>
      <c r="LI342" s="21"/>
      <c r="LJ342" s="21"/>
      <c r="LK342" s="21"/>
      <c r="LL342" s="21"/>
      <c r="LM342" s="21"/>
      <c r="LN342" s="21"/>
      <c r="LO342" s="21"/>
      <c r="LP342" s="21"/>
      <c r="LQ342" s="21"/>
      <c r="LR342" s="21"/>
      <c r="LS342" s="21"/>
      <c r="LT342" s="21"/>
      <c r="LU342" s="21"/>
      <c r="LV342" s="21"/>
      <c r="LW342" s="21"/>
      <c r="LX342" s="21"/>
      <c r="LY342" s="21"/>
      <c r="LZ342" s="21"/>
      <c r="MA342" s="21"/>
      <c r="MB342" s="21"/>
      <c r="MC342" s="21"/>
      <c r="MD342" s="21"/>
      <c r="ME342" s="21"/>
      <c r="MF342" s="21"/>
      <c r="MG342" s="21"/>
      <c r="MH342" s="21"/>
      <c r="MI342" s="21"/>
      <c r="MJ342" s="21"/>
      <c r="MK342" s="21"/>
      <c r="ML342" s="21"/>
      <c r="MM342" s="21"/>
      <c r="MN342" s="21"/>
      <c r="MO342" s="21"/>
      <c r="MP342" s="21"/>
      <c r="MQ342" s="21"/>
      <c r="MR342" s="21"/>
      <c r="MS342" s="21"/>
      <c r="MT342" s="21"/>
      <c r="MU342" s="21"/>
      <c r="MV342" s="21"/>
      <c r="MW342" s="21"/>
      <c r="MX342" s="21"/>
      <c r="MY342" s="21"/>
      <c r="MZ342" s="21"/>
      <c r="NA342" s="21"/>
      <c r="NB342" s="21"/>
      <c r="NC342" s="21"/>
      <c r="ND342" s="21"/>
      <c r="NE342" s="21"/>
      <c r="NF342" s="21"/>
      <c r="NG342" s="21"/>
      <c r="NH342" s="21"/>
      <c r="NI342" s="21"/>
      <c r="NJ342" s="21"/>
      <c r="NK342" s="21"/>
      <c r="NL342" s="21"/>
      <c r="NM342" s="21"/>
      <c r="NN342" s="21"/>
      <c r="NO342" s="21"/>
      <c r="NP342" s="21"/>
      <c r="NQ342" s="21"/>
      <c r="NR342" s="21"/>
      <c r="NS342" s="21"/>
      <c r="NT342" s="21"/>
      <c r="NU342" s="21"/>
      <c r="NV342" s="21"/>
      <c r="NW342" s="21"/>
      <c r="NX342" s="21"/>
      <c r="NY342" s="21"/>
      <c r="NZ342" s="21"/>
      <c r="OA342" s="21"/>
      <c r="OB342" s="21"/>
      <c r="OC342" s="21"/>
      <c r="OD342" s="21"/>
      <c r="OE342" s="21"/>
      <c r="OF342" s="21"/>
      <c r="OG342" s="21"/>
      <c r="OH342" s="21"/>
      <c r="OI342" s="21"/>
      <c r="OJ342" s="21"/>
      <c r="OK342" s="21"/>
      <c r="OL342" s="21"/>
      <c r="OM342" s="21"/>
      <c r="ON342" s="21"/>
      <c r="OO342" s="21"/>
      <c r="OP342" s="21"/>
      <c r="OQ342" s="21"/>
      <c r="OR342" s="21"/>
      <c r="OS342" s="21"/>
      <c r="OT342" s="21"/>
      <c r="OU342" s="21"/>
      <c r="OV342" s="21"/>
      <c r="OW342" s="21"/>
      <c r="OX342" s="21"/>
      <c r="OY342" s="21"/>
      <c r="OZ342" s="21"/>
      <c r="PA342" s="21"/>
      <c r="PB342" s="21"/>
      <c r="PC342" s="21"/>
      <c r="PD342" s="21"/>
      <c r="PE342" s="21"/>
      <c r="PF342" s="21"/>
      <c r="PG342" s="21"/>
      <c r="PH342" s="21"/>
      <c r="PI342" s="21"/>
      <c r="PJ342" s="21"/>
      <c r="PK342" s="21"/>
      <c r="PL342" s="21"/>
      <c r="PM342" s="21"/>
      <c r="PN342" s="21"/>
      <c r="PO342" s="21"/>
      <c r="PP342" s="21"/>
      <c r="PQ342" s="21"/>
      <c r="PR342" s="21"/>
      <c r="PS342" s="21"/>
      <c r="PT342" s="21"/>
      <c r="PU342" s="21"/>
      <c r="PV342" s="21"/>
      <c r="PW342" s="21"/>
      <c r="PX342" s="21"/>
      <c r="PY342" s="21"/>
      <c r="PZ342" s="21"/>
      <c r="QA342" s="21"/>
      <c r="QB342" s="21"/>
      <c r="QC342" s="21"/>
      <c r="QD342" s="21"/>
      <c r="QE342" s="21"/>
      <c r="QF342" s="21"/>
      <c r="QG342" s="21"/>
      <c r="QH342" s="21"/>
      <c r="QI342" s="21"/>
      <c r="QJ342" s="21"/>
      <c r="QK342" s="21"/>
      <c r="QL342" s="21"/>
      <c r="QM342" s="21"/>
      <c r="QN342" s="21"/>
      <c r="QO342" s="21"/>
      <c r="QP342" s="21"/>
      <c r="QQ342" s="21"/>
      <c r="QR342" s="21"/>
      <c r="QS342" s="21"/>
      <c r="QT342" s="21"/>
      <c r="QU342" s="21"/>
      <c r="QV342" s="21"/>
      <c r="QW342" s="21"/>
      <c r="QX342" s="21"/>
      <c r="QY342" s="21"/>
      <c r="QZ342" s="21"/>
      <c r="RA342" s="21"/>
      <c r="RB342" s="21"/>
      <c r="RC342" s="21"/>
      <c r="RD342" s="21"/>
      <c r="RE342" s="21"/>
      <c r="RF342" s="21"/>
      <c r="RG342" s="21"/>
      <c r="RH342" s="21"/>
      <c r="RI342" s="21"/>
      <c r="RJ342" s="21"/>
      <c r="RK342" s="21"/>
      <c r="RL342" s="21"/>
      <c r="RM342" s="21"/>
      <c r="RN342" s="21"/>
      <c r="RO342" s="21"/>
      <c r="RP342" s="21"/>
      <c r="RQ342" s="21"/>
      <c r="RR342" s="21"/>
      <c r="RS342" s="21"/>
      <c r="RT342" s="21"/>
      <c r="RU342" s="21"/>
      <c r="RV342" s="21"/>
      <c r="RW342" s="21"/>
      <c r="RX342" s="21"/>
      <c r="RY342" s="21"/>
      <c r="RZ342" s="21"/>
      <c r="SA342" s="21"/>
      <c r="SB342" s="21"/>
      <c r="SC342" s="21"/>
      <c r="SD342" s="21"/>
      <c r="SE342" s="21"/>
      <c r="SF342" s="21"/>
      <c r="SG342" s="21"/>
      <c r="SH342" s="21"/>
      <c r="SI342" s="21"/>
      <c r="SJ342" s="21"/>
      <c r="SK342" s="21"/>
      <c r="SL342" s="21"/>
      <c r="SM342" s="21"/>
      <c r="SN342" s="21"/>
    </row>
    <row r="343" spans="1:508" s="24" customFormat="1" ht="37.5" customHeight="1" x14ac:dyDescent="0.25">
      <c r="A343" s="90" t="s">
        <v>212</v>
      </c>
      <c r="B343" s="90"/>
      <c r="C343" s="90"/>
      <c r="D343" s="13" t="s">
        <v>690</v>
      </c>
      <c r="E343" s="201">
        <f>E344</f>
        <v>8430400</v>
      </c>
      <c r="F343" s="80">
        <f t="shared" ref="F343:W343" si="120">F344</f>
        <v>6156700</v>
      </c>
      <c r="G343" s="80">
        <f t="shared" si="120"/>
        <v>153900</v>
      </c>
      <c r="H343" s="201">
        <f t="shared" si="120"/>
        <v>1636521.45</v>
      </c>
      <c r="I343" s="201">
        <f t="shared" si="120"/>
        <v>1218577.21</v>
      </c>
      <c r="J343" s="201">
        <f t="shared" si="120"/>
        <v>25068.99</v>
      </c>
      <c r="K343" s="186">
        <f t="shared" si="115"/>
        <v>19.412144738090721</v>
      </c>
      <c r="L343" s="201">
        <f t="shared" si="120"/>
        <v>0</v>
      </c>
      <c r="M343" s="80">
        <f t="shared" si="120"/>
        <v>0</v>
      </c>
      <c r="N343" s="80">
        <f t="shared" si="120"/>
        <v>0</v>
      </c>
      <c r="O343" s="80">
        <f t="shared" si="120"/>
        <v>0</v>
      </c>
      <c r="P343" s="80">
        <f t="shared" si="120"/>
        <v>0</v>
      </c>
      <c r="Q343" s="80">
        <f t="shared" si="120"/>
        <v>0</v>
      </c>
      <c r="R343" s="201">
        <f t="shared" si="120"/>
        <v>0</v>
      </c>
      <c r="S343" s="201">
        <f t="shared" si="120"/>
        <v>0</v>
      </c>
      <c r="T343" s="201">
        <f t="shared" si="120"/>
        <v>0</v>
      </c>
      <c r="U343" s="201">
        <f t="shared" si="120"/>
        <v>0</v>
      </c>
      <c r="V343" s="201">
        <f t="shared" si="120"/>
        <v>0</v>
      </c>
      <c r="W343" s="201">
        <f t="shared" si="120"/>
        <v>0</v>
      </c>
      <c r="X343" s="168"/>
      <c r="Y343" s="201">
        <f t="shared" si="117"/>
        <v>1636521.45</v>
      </c>
      <c r="Z343" s="231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  <c r="DZ343" s="29"/>
      <c r="EA343" s="29"/>
      <c r="EB343" s="29"/>
      <c r="EC343" s="29"/>
      <c r="ED343" s="29"/>
      <c r="EE343" s="29"/>
      <c r="EF343" s="29"/>
      <c r="EG343" s="29"/>
      <c r="EH343" s="29"/>
      <c r="EI343" s="29"/>
      <c r="EJ343" s="29"/>
      <c r="EK343" s="29"/>
      <c r="EL343" s="29"/>
      <c r="EM343" s="29"/>
      <c r="EN343" s="29"/>
      <c r="EO343" s="29"/>
      <c r="EP343" s="29"/>
      <c r="EQ343" s="29"/>
      <c r="ER343" s="29"/>
      <c r="ES343" s="29"/>
      <c r="ET343" s="29"/>
      <c r="EU343" s="29"/>
      <c r="EV343" s="29"/>
      <c r="EW343" s="29"/>
      <c r="EX343" s="29"/>
      <c r="EY343" s="29"/>
      <c r="EZ343" s="29"/>
      <c r="FA343" s="29"/>
      <c r="FB343" s="29"/>
      <c r="FC343" s="29"/>
      <c r="FD343" s="29"/>
      <c r="FE343" s="29"/>
      <c r="FF343" s="29"/>
      <c r="FG343" s="29"/>
      <c r="FH343" s="29"/>
      <c r="FI343" s="29"/>
      <c r="FJ343" s="29"/>
      <c r="FK343" s="29"/>
      <c r="FL343" s="29"/>
      <c r="FM343" s="29"/>
      <c r="FN343" s="29"/>
      <c r="FO343" s="29"/>
      <c r="FP343" s="29"/>
      <c r="FQ343" s="29"/>
      <c r="FR343" s="29"/>
      <c r="FS343" s="29"/>
      <c r="FT343" s="29"/>
      <c r="FU343" s="29"/>
      <c r="FV343" s="29"/>
      <c r="FW343" s="29"/>
      <c r="FX343" s="29"/>
      <c r="FY343" s="29"/>
      <c r="FZ343" s="29"/>
      <c r="GA343" s="29"/>
      <c r="GB343" s="29"/>
      <c r="GC343" s="29"/>
      <c r="GD343" s="29"/>
      <c r="GE343" s="29"/>
      <c r="GF343" s="29"/>
      <c r="GG343" s="29"/>
      <c r="GH343" s="29"/>
      <c r="GI343" s="29"/>
      <c r="GJ343" s="29"/>
      <c r="GK343" s="29"/>
      <c r="GL343" s="29"/>
      <c r="GM343" s="29"/>
      <c r="GN343" s="29"/>
      <c r="GO343" s="29"/>
      <c r="GP343" s="29"/>
      <c r="GQ343" s="29"/>
      <c r="GR343" s="29"/>
      <c r="GS343" s="29"/>
      <c r="GT343" s="29"/>
      <c r="GU343" s="29"/>
      <c r="GV343" s="29"/>
      <c r="GW343" s="29"/>
      <c r="GX343" s="29"/>
      <c r="GY343" s="29"/>
      <c r="GZ343" s="29"/>
      <c r="HA343" s="29"/>
      <c r="HB343" s="29"/>
      <c r="HC343" s="29"/>
      <c r="HD343" s="29"/>
      <c r="HE343" s="29"/>
      <c r="HF343" s="29"/>
      <c r="HG343" s="29"/>
      <c r="HH343" s="29"/>
      <c r="HI343" s="29"/>
      <c r="HJ343" s="29"/>
      <c r="HK343" s="29"/>
      <c r="HL343" s="29"/>
      <c r="HM343" s="29"/>
      <c r="HN343" s="29"/>
      <c r="HO343" s="29"/>
      <c r="HP343" s="29"/>
      <c r="HQ343" s="29"/>
      <c r="HR343" s="29"/>
      <c r="HS343" s="29"/>
      <c r="HT343" s="29"/>
      <c r="HU343" s="29"/>
      <c r="HV343" s="29"/>
      <c r="HW343" s="29"/>
      <c r="HX343" s="29"/>
      <c r="HY343" s="29"/>
      <c r="HZ343" s="29"/>
      <c r="IA343" s="29"/>
      <c r="IB343" s="29"/>
      <c r="IC343" s="29"/>
      <c r="ID343" s="29"/>
      <c r="IE343" s="29"/>
      <c r="IF343" s="29"/>
      <c r="IG343" s="29"/>
      <c r="IH343" s="29"/>
      <c r="II343" s="29"/>
      <c r="IJ343" s="29"/>
      <c r="IK343" s="29"/>
      <c r="IL343" s="29"/>
      <c r="IM343" s="29"/>
      <c r="IN343" s="29"/>
      <c r="IO343" s="29"/>
      <c r="IP343" s="29"/>
      <c r="IQ343" s="29"/>
      <c r="IR343" s="29"/>
      <c r="IS343" s="29"/>
      <c r="IT343" s="29"/>
      <c r="IU343" s="29"/>
      <c r="IV343" s="29"/>
      <c r="IW343" s="29"/>
      <c r="IX343" s="29"/>
      <c r="IY343" s="29"/>
      <c r="IZ343" s="29"/>
      <c r="JA343" s="29"/>
      <c r="JB343" s="29"/>
      <c r="JC343" s="29"/>
      <c r="JD343" s="29"/>
      <c r="JE343" s="29"/>
      <c r="JF343" s="29"/>
      <c r="JG343" s="29"/>
      <c r="JH343" s="29"/>
      <c r="JI343" s="29"/>
      <c r="JJ343" s="29"/>
      <c r="JK343" s="29"/>
      <c r="JL343" s="29"/>
      <c r="JM343" s="29"/>
      <c r="JN343" s="29"/>
      <c r="JO343" s="29"/>
      <c r="JP343" s="29"/>
      <c r="JQ343" s="29"/>
      <c r="JR343" s="29"/>
      <c r="JS343" s="29"/>
      <c r="JT343" s="29"/>
      <c r="JU343" s="29"/>
      <c r="JV343" s="29"/>
      <c r="JW343" s="29"/>
      <c r="JX343" s="29"/>
      <c r="JY343" s="29"/>
      <c r="JZ343" s="29"/>
      <c r="KA343" s="29"/>
      <c r="KB343" s="29"/>
      <c r="KC343" s="29"/>
      <c r="KD343" s="29"/>
      <c r="KE343" s="29"/>
      <c r="KF343" s="29"/>
      <c r="KG343" s="29"/>
      <c r="KH343" s="29"/>
      <c r="KI343" s="29"/>
      <c r="KJ343" s="29"/>
      <c r="KK343" s="29"/>
      <c r="KL343" s="29"/>
      <c r="KM343" s="29"/>
      <c r="KN343" s="29"/>
      <c r="KO343" s="29"/>
      <c r="KP343" s="29"/>
      <c r="KQ343" s="29"/>
      <c r="KR343" s="29"/>
      <c r="KS343" s="29"/>
      <c r="KT343" s="29"/>
      <c r="KU343" s="29"/>
      <c r="KV343" s="29"/>
      <c r="KW343" s="29"/>
      <c r="KX343" s="29"/>
      <c r="KY343" s="29"/>
      <c r="KZ343" s="29"/>
      <c r="LA343" s="29"/>
      <c r="LB343" s="29"/>
      <c r="LC343" s="29"/>
      <c r="LD343" s="29"/>
      <c r="LE343" s="29"/>
      <c r="LF343" s="29"/>
      <c r="LG343" s="29"/>
      <c r="LH343" s="29"/>
      <c r="LI343" s="29"/>
      <c r="LJ343" s="29"/>
      <c r="LK343" s="29"/>
      <c r="LL343" s="29"/>
      <c r="LM343" s="29"/>
      <c r="LN343" s="29"/>
      <c r="LO343" s="29"/>
      <c r="LP343" s="29"/>
      <c r="LQ343" s="29"/>
      <c r="LR343" s="29"/>
      <c r="LS343" s="29"/>
      <c r="LT343" s="29"/>
      <c r="LU343" s="29"/>
      <c r="LV343" s="29"/>
      <c r="LW343" s="29"/>
      <c r="LX343" s="29"/>
      <c r="LY343" s="29"/>
      <c r="LZ343" s="29"/>
      <c r="MA343" s="29"/>
      <c r="MB343" s="29"/>
      <c r="MC343" s="29"/>
      <c r="MD343" s="29"/>
      <c r="ME343" s="29"/>
      <c r="MF343" s="29"/>
      <c r="MG343" s="29"/>
      <c r="MH343" s="29"/>
      <c r="MI343" s="29"/>
      <c r="MJ343" s="29"/>
      <c r="MK343" s="29"/>
      <c r="ML343" s="29"/>
      <c r="MM343" s="29"/>
      <c r="MN343" s="29"/>
      <c r="MO343" s="29"/>
      <c r="MP343" s="29"/>
      <c r="MQ343" s="29"/>
      <c r="MR343" s="29"/>
      <c r="MS343" s="29"/>
      <c r="MT343" s="29"/>
      <c r="MU343" s="29"/>
      <c r="MV343" s="29"/>
      <c r="MW343" s="29"/>
      <c r="MX343" s="29"/>
      <c r="MY343" s="29"/>
      <c r="MZ343" s="29"/>
      <c r="NA343" s="29"/>
      <c r="NB343" s="29"/>
      <c r="NC343" s="29"/>
      <c r="ND343" s="29"/>
      <c r="NE343" s="29"/>
      <c r="NF343" s="29"/>
      <c r="NG343" s="29"/>
      <c r="NH343" s="29"/>
      <c r="NI343" s="29"/>
      <c r="NJ343" s="29"/>
      <c r="NK343" s="29"/>
      <c r="NL343" s="29"/>
      <c r="NM343" s="29"/>
      <c r="NN343" s="29"/>
      <c r="NO343" s="29"/>
      <c r="NP343" s="29"/>
      <c r="NQ343" s="29"/>
      <c r="NR343" s="29"/>
      <c r="NS343" s="29"/>
      <c r="NT343" s="29"/>
      <c r="NU343" s="29"/>
      <c r="NV343" s="29"/>
      <c r="NW343" s="29"/>
      <c r="NX343" s="29"/>
      <c r="NY343" s="29"/>
      <c r="NZ343" s="29"/>
      <c r="OA343" s="29"/>
      <c r="OB343" s="29"/>
      <c r="OC343" s="29"/>
      <c r="OD343" s="29"/>
      <c r="OE343" s="29"/>
      <c r="OF343" s="29"/>
      <c r="OG343" s="29"/>
      <c r="OH343" s="29"/>
      <c r="OI343" s="29"/>
      <c r="OJ343" s="29"/>
      <c r="OK343" s="29"/>
      <c r="OL343" s="29"/>
      <c r="OM343" s="29"/>
      <c r="ON343" s="29"/>
      <c r="OO343" s="29"/>
      <c r="OP343" s="29"/>
      <c r="OQ343" s="29"/>
      <c r="OR343" s="29"/>
      <c r="OS343" s="29"/>
      <c r="OT343" s="29"/>
      <c r="OU343" s="29"/>
      <c r="OV343" s="29"/>
      <c r="OW343" s="29"/>
      <c r="OX343" s="29"/>
      <c r="OY343" s="29"/>
      <c r="OZ343" s="29"/>
      <c r="PA343" s="29"/>
      <c r="PB343" s="29"/>
      <c r="PC343" s="29"/>
      <c r="PD343" s="29"/>
      <c r="PE343" s="29"/>
      <c r="PF343" s="29"/>
      <c r="PG343" s="29"/>
      <c r="PH343" s="29"/>
      <c r="PI343" s="29"/>
      <c r="PJ343" s="29"/>
      <c r="PK343" s="29"/>
      <c r="PL343" s="29"/>
      <c r="PM343" s="29"/>
      <c r="PN343" s="29"/>
      <c r="PO343" s="29"/>
      <c r="PP343" s="29"/>
      <c r="PQ343" s="29"/>
      <c r="PR343" s="29"/>
      <c r="PS343" s="29"/>
      <c r="PT343" s="29"/>
      <c r="PU343" s="29"/>
      <c r="PV343" s="29"/>
      <c r="PW343" s="29"/>
      <c r="PX343" s="29"/>
      <c r="PY343" s="29"/>
      <c r="PZ343" s="29"/>
      <c r="QA343" s="29"/>
      <c r="QB343" s="29"/>
      <c r="QC343" s="29"/>
      <c r="QD343" s="29"/>
      <c r="QE343" s="29"/>
      <c r="QF343" s="29"/>
      <c r="QG343" s="29"/>
      <c r="QH343" s="29"/>
      <c r="QI343" s="29"/>
      <c r="QJ343" s="29"/>
      <c r="QK343" s="29"/>
      <c r="QL343" s="29"/>
      <c r="QM343" s="29"/>
      <c r="QN343" s="29"/>
      <c r="QO343" s="29"/>
      <c r="QP343" s="29"/>
      <c r="QQ343" s="29"/>
      <c r="QR343" s="29"/>
      <c r="QS343" s="29"/>
      <c r="QT343" s="29"/>
      <c r="QU343" s="29"/>
      <c r="QV343" s="29"/>
      <c r="QW343" s="29"/>
      <c r="QX343" s="29"/>
      <c r="QY343" s="29"/>
      <c r="QZ343" s="29"/>
      <c r="RA343" s="29"/>
      <c r="RB343" s="29"/>
      <c r="RC343" s="29"/>
      <c r="RD343" s="29"/>
      <c r="RE343" s="29"/>
      <c r="RF343" s="29"/>
      <c r="RG343" s="29"/>
      <c r="RH343" s="29"/>
      <c r="RI343" s="29"/>
      <c r="RJ343" s="29"/>
      <c r="RK343" s="29"/>
      <c r="RL343" s="29"/>
      <c r="RM343" s="29"/>
      <c r="RN343" s="29"/>
      <c r="RO343" s="29"/>
      <c r="RP343" s="29"/>
      <c r="RQ343" s="29"/>
      <c r="RR343" s="29"/>
      <c r="RS343" s="29"/>
      <c r="RT343" s="29"/>
      <c r="RU343" s="29"/>
      <c r="RV343" s="29"/>
      <c r="RW343" s="29"/>
      <c r="RX343" s="29"/>
      <c r="RY343" s="29"/>
      <c r="RZ343" s="29"/>
      <c r="SA343" s="29"/>
      <c r="SB343" s="29"/>
      <c r="SC343" s="29"/>
      <c r="SD343" s="29"/>
      <c r="SE343" s="29"/>
      <c r="SF343" s="29"/>
      <c r="SG343" s="29"/>
      <c r="SH343" s="29"/>
      <c r="SI343" s="29"/>
      <c r="SJ343" s="29"/>
      <c r="SK343" s="29"/>
      <c r="SL343" s="29"/>
      <c r="SM343" s="29"/>
      <c r="SN343" s="29"/>
    </row>
    <row r="344" spans="1:508" s="31" customFormat="1" ht="33.75" customHeight="1" x14ac:dyDescent="0.25">
      <c r="A344" s="81" t="s">
        <v>213</v>
      </c>
      <c r="B344" s="81"/>
      <c r="C344" s="81"/>
      <c r="D344" s="121" t="s">
        <v>690</v>
      </c>
      <c r="E344" s="202">
        <f>E345+E346++E347+E348+E349+E350</f>
        <v>8430400</v>
      </c>
      <c r="F344" s="82">
        <f t="shared" ref="F344:W344" si="121">F345+F346++F347+F348+F349+F350</f>
        <v>6156700</v>
      </c>
      <c r="G344" s="82">
        <f t="shared" si="121"/>
        <v>153900</v>
      </c>
      <c r="H344" s="202">
        <f t="shared" si="121"/>
        <v>1636521.45</v>
      </c>
      <c r="I344" s="202">
        <f t="shared" si="121"/>
        <v>1218577.21</v>
      </c>
      <c r="J344" s="202">
        <f t="shared" si="121"/>
        <v>25068.99</v>
      </c>
      <c r="K344" s="187">
        <f t="shared" si="115"/>
        <v>19.412144738090721</v>
      </c>
      <c r="L344" s="202">
        <f t="shared" si="121"/>
        <v>0</v>
      </c>
      <c r="M344" s="82">
        <f t="shared" si="121"/>
        <v>0</v>
      </c>
      <c r="N344" s="82">
        <f t="shared" si="121"/>
        <v>0</v>
      </c>
      <c r="O344" s="82">
        <f t="shared" si="121"/>
        <v>0</v>
      </c>
      <c r="P344" s="82">
        <f t="shared" si="121"/>
        <v>0</v>
      </c>
      <c r="Q344" s="82">
        <f t="shared" si="121"/>
        <v>0</v>
      </c>
      <c r="R344" s="202">
        <f t="shared" si="121"/>
        <v>0</v>
      </c>
      <c r="S344" s="202">
        <f t="shared" si="121"/>
        <v>0</v>
      </c>
      <c r="T344" s="202">
        <f t="shared" si="121"/>
        <v>0</v>
      </c>
      <c r="U344" s="202">
        <f t="shared" si="121"/>
        <v>0</v>
      </c>
      <c r="V344" s="202">
        <f t="shared" si="121"/>
        <v>0</v>
      </c>
      <c r="W344" s="202">
        <f t="shared" si="121"/>
        <v>0</v>
      </c>
      <c r="X344" s="168"/>
      <c r="Y344" s="202">
        <f t="shared" si="117"/>
        <v>1636521.45</v>
      </c>
      <c r="Z344" s="231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/>
      <c r="IH344" s="30"/>
      <c r="II344" s="30"/>
      <c r="IJ344" s="30"/>
      <c r="IK344" s="30"/>
      <c r="IL344" s="30"/>
      <c r="IM344" s="30"/>
      <c r="IN344" s="30"/>
      <c r="IO344" s="30"/>
      <c r="IP344" s="30"/>
      <c r="IQ344" s="30"/>
      <c r="IR344" s="30"/>
      <c r="IS344" s="30"/>
      <c r="IT344" s="30"/>
      <c r="IU344" s="30"/>
      <c r="IV344" s="30"/>
      <c r="IW344" s="30"/>
      <c r="IX344" s="30"/>
      <c r="IY344" s="30"/>
      <c r="IZ344" s="30"/>
      <c r="JA344" s="30"/>
      <c r="JB344" s="30"/>
      <c r="JC344" s="30"/>
      <c r="JD344" s="30"/>
      <c r="JE344" s="30"/>
      <c r="JF344" s="30"/>
      <c r="JG344" s="30"/>
      <c r="JH344" s="30"/>
      <c r="JI344" s="30"/>
      <c r="JJ344" s="30"/>
      <c r="JK344" s="30"/>
      <c r="JL344" s="30"/>
      <c r="JM344" s="30"/>
      <c r="JN344" s="30"/>
      <c r="JO344" s="30"/>
      <c r="JP344" s="30"/>
      <c r="JQ344" s="30"/>
      <c r="JR344" s="30"/>
      <c r="JS344" s="30"/>
      <c r="JT344" s="30"/>
      <c r="JU344" s="30"/>
      <c r="JV344" s="30"/>
      <c r="JW344" s="30"/>
      <c r="JX344" s="30"/>
      <c r="JY344" s="30"/>
      <c r="JZ344" s="30"/>
      <c r="KA344" s="30"/>
      <c r="KB344" s="30"/>
      <c r="KC344" s="30"/>
      <c r="KD344" s="30"/>
      <c r="KE344" s="30"/>
      <c r="KF344" s="30"/>
      <c r="KG344" s="30"/>
      <c r="KH344" s="30"/>
      <c r="KI344" s="30"/>
      <c r="KJ344" s="30"/>
      <c r="KK344" s="30"/>
      <c r="KL344" s="30"/>
      <c r="KM344" s="30"/>
      <c r="KN344" s="30"/>
      <c r="KO344" s="30"/>
      <c r="KP344" s="30"/>
      <c r="KQ344" s="30"/>
      <c r="KR344" s="30"/>
      <c r="KS344" s="30"/>
      <c r="KT344" s="30"/>
      <c r="KU344" s="30"/>
      <c r="KV344" s="30"/>
      <c r="KW344" s="30"/>
      <c r="KX344" s="30"/>
      <c r="KY344" s="30"/>
      <c r="KZ344" s="30"/>
      <c r="LA344" s="30"/>
      <c r="LB344" s="30"/>
      <c r="LC344" s="30"/>
      <c r="LD344" s="30"/>
      <c r="LE344" s="30"/>
      <c r="LF344" s="30"/>
      <c r="LG344" s="30"/>
      <c r="LH344" s="30"/>
      <c r="LI344" s="30"/>
      <c r="LJ344" s="30"/>
      <c r="LK344" s="30"/>
      <c r="LL344" s="30"/>
      <c r="LM344" s="30"/>
      <c r="LN344" s="30"/>
      <c r="LO344" s="30"/>
      <c r="LP344" s="30"/>
      <c r="LQ344" s="30"/>
      <c r="LR344" s="30"/>
      <c r="LS344" s="30"/>
      <c r="LT344" s="30"/>
      <c r="LU344" s="30"/>
      <c r="LV344" s="30"/>
      <c r="LW344" s="30"/>
      <c r="LX344" s="30"/>
      <c r="LY344" s="30"/>
      <c r="LZ344" s="30"/>
      <c r="MA344" s="30"/>
      <c r="MB344" s="30"/>
      <c r="MC344" s="30"/>
      <c r="MD344" s="30"/>
      <c r="ME344" s="30"/>
      <c r="MF344" s="30"/>
      <c r="MG344" s="30"/>
      <c r="MH344" s="30"/>
      <c r="MI344" s="30"/>
      <c r="MJ344" s="30"/>
      <c r="MK344" s="30"/>
      <c r="ML344" s="30"/>
      <c r="MM344" s="30"/>
      <c r="MN344" s="30"/>
      <c r="MO344" s="30"/>
      <c r="MP344" s="30"/>
      <c r="MQ344" s="30"/>
      <c r="MR344" s="30"/>
      <c r="MS344" s="30"/>
      <c r="MT344" s="30"/>
      <c r="MU344" s="30"/>
      <c r="MV344" s="30"/>
      <c r="MW344" s="30"/>
      <c r="MX344" s="30"/>
      <c r="MY344" s="30"/>
      <c r="MZ344" s="30"/>
      <c r="NA344" s="30"/>
      <c r="NB344" s="30"/>
      <c r="NC344" s="30"/>
      <c r="ND344" s="30"/>
      <c r="NE344" s="30"/>
      <c r="NF344" s="30"/>
      <c r="NG344" s="30"/>
      <c r="NH344" s="30"/>
      <c r="NI344" s="30"/>
      <c r="NJ344" s="30"/>
      <c r="NK344" s="30"/>
      <c r="NL344" s="30"/>
      <c r="NM344" s="30"/>
      <c r="NN344" s="30"/>
      <c r="NO344" s="30"/>
      <c r="NP344" s="30"/>
      <c r="NQ344" s="30"/>
      <c r="NR344" s="30"/>
      <c r="NS344" s="30"/>
      <c r="NT344" s="30"/>
      <c r="NU344" s="30"/>
      <c r="NV344" s="30"/>
      <c r="NW344" s="30"/>
      <c r="NX344" s="30"/>
      <c r="NY344" s="30"/>
      <c r="NZ344" s="30"/>
      <c r="OA344" s="30"/>
      <c r="OB344" s="30"/>
      <c r="OC344" s="30"/>
      <c r="OD344" s="30"/>
      <c r="OE344" s="30"/>
      <c r="OF344" s="30"/>
      <c r="OG344" s="30"/>
      <c r="OH344" s="30"/>
      <c r="OI344" s="30"/>
      <c r="OJ344" s="30"/>
      <c r="OK344" s="30"/>
      <c r="OL344" s="30"/>
      <c r="OM344" s="30"/>
      <c r="ON344" s="30"/>
      <c r="OO344" s="30"/>
      <c r="OP344" s="30"/>
      <c r="OQ344" s="30"/>
      <c r="OR344" s="30"/>
      <c r="OS344" s="30"/>
      <c r="OT344" s="30"/>
      <c r="OU344" s="30"/>
      <c r="OV344" s="30"/>
      <c r="OW344" s="30"/>
      <c r="OX344" s="30"/>
      <c r="OY344" s="30"/>
      <c r="OZ344" s="30"/>
      <c r="PA344" s="30"/>
      <c r="PB344" s="30"/>
      <c r="PC344" s="30"/>
      <c r="PD344" s="30"/>
      <c r="PE344" s="30"/>
      <c r="PF344" s="30"/>
      <c r="PG344" s="30"/>
      <c r="PH344" s="30"/>
      <c r="PI344" s="30"/>
      <c r="PJ344" s="30"/>
      <c r="PK344" s="30"/>
      <c r="PL344" s="30"/>
      <c r="PM344" s="30"/>
      <c r="PN344" s="30"/>
      <c r="PO344" s="30"/>
      <c r="PP344" s="30"/>
      <c r="PQ344" s="30"/>
      <c r="PR344" s="30"/>
      <c r="PS344" s="30"/>
      <c r="PT344" s="30"/>
      <c r="PU344" s="30"/>
      <c r="PV344" s="30"/>
      <c r="PW344" s="30"/>
      <c r="PX344" s="30"/>
      <c r="PY344" s="30"/>
      <c r="PZ344" s="30"/>
      <c r="QA344" s="30"/>
      <c r="QB344" s="30"/>
      <c r="QC344" s="30"/>
      <c r="QD344" s="30"/>
      <c r="QE344" s="30"/>
      <c r="QF344" s="30"/>
      <c r="QG344" s="30"/>
      <c r="QH344" s="30"/>
      <c r="QI344" s="30"/>
      <c r="QJ344" s="30"/>
      <c r="QK344" s="30"/>
      <c r="QL344" s="30"/>
      <c r="QM344" s="30"/>
      <c r="QN344" s="30"/>
      <c r="QO344" s="30"/>
      <c r="QP344" s="30"/>
      <c r="QQ344" s="30"/>
      <c r="QR344" s="30"/>
      <c r="QS344" s="30"/>
      <c r="QT344" s="30"/>
      <c r="QU344" s="30"/>
      <c r="QV344" s="30"/>
      <c r="QW344" s="30"/>
      <c r="QX344" s="30"/>
      <c r="QY344" s="30"/>
      <c r="QZ344" s="30"/>
      <c r="RA344" s="30"/>
      <c r="RB344" s="30"/>
      <c r="RC344" s="30"/>
      <c r="RD344" s="30"/>
      <c r="RE344" s="30"/>
      <c r="RF344" s="30"/>
      <c r="RG344" s="30"/>
      <c r="RH344" s="30"/>
      <c r="RI344" s="30"/>
      <c r="RJ344" s="30"/>
      <c r="RK344" s="30"/>
      <c r="RL344" s="30"/>
      <c r="RM344" s="30"/>
      <c r="RN344" s="30"/>
      <c r="RO344" s="30"/>
      <c r="RP344" s="30"/>
      <c r="RQ344" s="30"/>
      <c r="RR344" s="30"/>
      <c r="RS344" s="30"/>
      <c r="RT344" s="30"/>
      <c r="RU344" s="30"/>
      <c r="RV344" s="30"/>
      <c r="RW344" s="30"/>
      <c r="RX344" s="30"/>
      <c r="RY344" s="30"/>
      <c r="RZ344" s="30"/>
      <c r="SA344" s="30"/>
      <c r="SB344" s="30"/>
      <c r="SC344" s="30"/>
      <c r="SD344" s="30"/>
      <c r="SE344" s="30"/>
      <c r="SF344" s="30"/>
      <c r="SG344" s="30"/>
      <c r="SH344" s="30"/>
      <c r="SI344" s="30"/>
      <c r="SJ344" s="30"/>
      <c r="SK344" s="30"/>
      <c r="SL344" s="30"/>
      <c r="SM344" s="30"/>
      <c r="SN344" s="30"/>
    </row>
    <row r="345" spans="1:508" s="20" customFormat="1" ht="47.25" x14ac:dyDescent="0.25">
      <c r="A345" s="54" t="s">
        <v>214</v>
      </c>
      <c r="B345" s="54" t="s">
        <v>118</v>
      </c>
      <c r="C345" s="54" t="s">
        <v>46</v>
      </c>
      <c r="D345" s="79" t="s">
        <v>486</v>
      </c>
      <c r="E345" s="203">
        <v>8070400</v>
      </c>
      <c r="F345" s="83">
        <v>6156700</v>
      </c>
      <c r="G345" s="83">
        <v>153900</v>
      </c>
      <c r="H345" s="203">
        <v>1566501.54</v>
      </c>
      <c r="I345" s="203">
        <v>1218577.21</v>
      </c>
      <c r="J345" s="203">
        <v>25068.99</v>
      </c>
      <c r="K345" s="196">
        <f t="shared" si="115"/>
        <v>19.410457226407612</v>
      </c>
      <c r="L345" s="203">
        <f t="shared" ref="L345:L350" si="122">N345+Q345</f>
        <v>0</v>
      </c>
      <c r="M345" s="83"/>
      <c r="N345" s="83"/>
      <c r="O345" s="83"/>
      <c r="P345" s="83"/>
      <c r="Q345" s="83"/>
      <c r="R345" s="216">
        <f t="shared" ref="R345:R350" si="123">T345+W345</f>
        <v>0</v>
      </c>
      <c r="S345" s="216"/>
      <c r="T345" s="216"/>
      <c r="U345" s="216"/>
      <c r="V345" s="216"/>
      <c r="W345" s="216"/>
      <c r="X345" s="168"/>
      <c r="Y345" s="216">
        <f t="shared" si="117"/>
        <v>1566501.54</v>
      </c>
      <c r="Z345" s="23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21"/>
      <c r="IA345" s="21"/>
      <c r="IB345" s="21"/>
      <c r="IC345" s="21"/>
      <c r="ID345" s="21"/>
      <c r="IE345" s="21"/>
      <c r="IF345" s="21"/>
      <c r="IG345" s="21"/>
      <c r="IH345" s="21"/>
      <c r="II345" s="21"/>
      <c r="IJ345" s="21"/>
      <c r="IK345" s="21"/>
      <c r="IL345" s="21"/>
      <c r="IM345" s="21"/>
      <c r="IN345" s="21"/>
      <c r="IO345" s="21"/>
      <c r="IP345" s="21"/>
      <c r="IQ345" s="21"/>
      <c r="IR345" s="21"/>
      <c r="IS345" s="21"/>
      <c r="IT345" s="21"/>
      <c r="IU345" s="21"/>
      <c r="IV345" s="21"/>
      <c r="IW345" s="21"/>
      <c r="IX345" s="21"/>
      <c r="IY345" s="21"/>
      <c r="IZ345" s="21"/>
      <c r="JA345" s="21"/>
      <c r="JB345" s="21"/>
      <c r="JC345" s="21"/>
      <c r="JD345" s="21"/>
      <c r="JE345" s="21"/>
      <c r="JF345" s="21"/>
      <c r="JG345" s="21"/>
      <c r="JH345" s="21"/>
      <c r="JI345" s="21"/>
      <c r="JJ345" s="21"/>
      <c r="JK345" s="21"/>
      <c r="JL345" s="21"/>
      <c r="JM345" s="21"/>
      <c r="JN345" s="21"/>
      <c r="JO345" s="21"/>
      <c r="JP345" s="21"/>
      <c r="JQ345" s="21"/>
      <c r="JR345" s="21"/>
      <c r="JS345" s="21"/>
      <c r="JT345" s="21"/>
      <c r="JU345" s="21"/>
      <c r="JV345" s="21"/>
      <c r="JW345" s="21"/>
      <c r="JX345" s="21"/>
      <c r="JY345" s="21"/>
      <c r="JZ345" s="21"/>
      <c r="KA345" s="21"/>
      <c r="KB345" s="21"/>
      <c r="KC345" s="21"/>
      <c r="KD345" s="21"/>
      <c r="KE345" s="21"/>
      <c r="KF345" s="21"/>
      <c r="KG345" s="21"/>
      <c r="KH345" s="21"/>
      <c r="KI345" s="21"/>
      <c r="KJ345" s="21"/>
      <c r="KK345" s="21"/>
      <c r="KL345" s="21"/>
      <c r="KM345" s="21"/>
      <c r="KN345" s="21"/>
      <c r="KO345" s="21"/>
      <c r="KP345" s="21"/>
      <c r="KQ345" s="21"/>
      <c r="KR345" s="21"/>
      <c r="KS345" s="21"/>
      <c r="KT345" s="21"/>
      <c r="KU345" s="21"/>
      <c r="KV345" s="21"/>
      <c r="KW345" s="21"/>
      <c r="KX345" s="21"/>
      <c r="KY345" s="21"/>
      <c r="KZ345" s="21"/>
      <c r="LA345" s="21"/>
      <c r="LB345" s="21"/>
      <c r="LC345" s="21"/>
      <c r="LD345" s="21"/>
      <c r="LE345" s="21"/>
      <c r="LF345" s="21"/>
      <c r="LG345" s="21"/>
      <c r="LH345" s="21"/>
      <c r="LI345" s="21"/>
      <c r="LJ345" s="21"/>
      <c r="LK345" s="21"/>
      <c r="LL345" s="21"/>
      <c r="LM345" s="21"/>
      <c r="LN345" s="21"/>
      <c r="LO345" s="21"/>
      <c r="LP345" s="21"/>
      <c r="LQ345" s="21"/>
      <c r="LR345" s="21"/>
      <c r="LS345" s="21"/>
      <c r="LT345" s="21"/>
      <c r="LU345" s="21"/>
      <c r="LV345" s="21"/>
      <c r="LW345" s="21"/>
      <c r="LX345" s="21"/>
      <c r="LY345" s="21"/>
      <c r="LZ345" s="21"/>
      <c r="MA345" s="21"/>
      <c r="MB345" s="21"/>
      <c r="MC345" s="21"/>
      <c r="MD345" s="21"/>
      <c r="ME345" s="21"/>
      <c r="MF345" s="21"/>
      <c r="MG345" s="21"/>
      <c r="MH345" s="21"/>
      <c r="MI345" s="21"/>
      <c r="MJ345" s="21"/>
      <c r="MK345" s="21"/>
      <c r="ML345" s="21"/>
      <c r="MM345" s="21"/>
      <c r="MN345" s="21"/>
      <c r="MO345" s="21"/>
      <c r="MP345" s="21"/>
      <c r="MQ345" s="21"/>
      <c r="MR345" s="21"/>
      <c r="MS345" s="21"/>
      <c r="MT345" s="21"/>
      <c r="MU345" s="21"/>
      <c r="MV345" s="21"/>
      <c r="MW345" s="21"/>
      <c r="MX345" s="21"/>
      <c r="MY345" s="21"/>
      <c r="MZ345" s="21"/>
      <c r="NA345" s="21"/>
      <c r="NB345" s="21"/>
      <c r="NC345" s="21"/>
      <c r="ND345" s="21"/>
      <c r="NE345" s="21"/>
      <c r="NF345" s="21"/>
      <c r="NG345" s="21"/>
      <c r="NH345" s="21"/>
      <c r="NI345" s="21"/>
      <c r="NJ345" s="21"/>
      <c r="NK345" s="21"/>
      <c r="NL345" s="21"/>
      <c r="NM345" s="21"/>
      <c r="NN345" s="21"/>
      <c r="NO345" s="21"/>
      <c r="NP345" s="21"/>
      <c r="NQ345" s="21"/>
      <c r="NR345" s="21"/>
      <c r="NS345" s="21"/>
      <c r="NT345" s="21"/>
      <c r="NU345" s="21"/>
      <c r="NV345" s="21"/>
      <c r="NW345" s="21"/>
      <c r="NX345" s="21"/>
      <c r="NY345" s="21"/>
      <c r="NZ345" s="21"/>
      <c r="OA345" s="21"/>
      <c r="OB345" s="21"/>
      <c r="OC345" s="21"/>
      <c r="OD345" s="21"/>
      <c r="OE345" s="21"/>
      <c r="OF345" s="21"/>
      <c r="OG345" s="21"/>
      <c r="OH345" s="21"/>
      <c r="OI345" s="21"/>
      <c r="OJ345" s="21"/>
      <c r="OK345" s="21"/>
      <c r="OL345" s="21"/>
      <c r="OM345" s="21"/>
      <c r="ON345" s="21"/>
      <c r="OO345" s="21"/>
      <c r="OP345" s="21"/>
      <c r="OQ345" s="21"/>
      <c r="OR345" s="21"/>
      <c r="OS345" s="21"/>
      <c r="OT345" s="21"/>
      <c r="OU345" s="21"/>
      <c r="OV345" s="21"/>
      <c r="OW345" s="21"/>
      <c r="OX345" s="21"/>
      <c r="OY345" s="21"/>
      <c r="OZ345" s="21"/>
      <c r="PA345" s="21"/>
      <c r="PB345" s="21"/>
      <c r="PC345" s="21"/>
      <c r="PD345" s="21"/>
      <c r="PE345" s="21"/>
      <c r="PF345" s="21"/>
      <c r="PG345" s="21"/>
      <c r="PH345" s="21"/>
      <c r="PI345" s="21"/>
      <c r="PJ345" s="21"/>
      <c r="PK345" s="21"/>
      <c r="PL345" s="21"/>
      <c r="PM345" s="21"/>
      <c r="PN345" s="21"/>
      <c r="PO345" s="21"/>
      <c r="PP345" s="21"/>
      <c r="PQ345" s="21"/>
      <c r="PR345" s="21"/>
      <c r="PS345" s="21"/>
      <c r="PT345" s="21"/>
      <c r="PU345" s="21"/>
      <c r="PV345" s="21"/>
      <c r="PW345" s="21"/>
      <c r="PX345" s="21"/>
      <c r="PY345" s="21"/>
      <c r="PZ345" s="21"/>
      <c r="QA345" s="21"/>
      <c r="QB345" s="21"/>
      <c r="QC345" s="21"/>
      <c r="QD345" s="21"/>
      <c r="QE345" s="21"/>
      <c r="QF345" s="21"/>
      <c r="QG345" s="21"/>
      <c r="QH345" s="21"/>
      <c r="QI345" s="21"/>
      <c r="QJ345" s="21"/>
      <c r="QK345" s="21"/>
      <c r="QL345" s="21"/>
      <c r="QM345" s="21"/>
      <c r="QN345" s="21"/>
      <c r="QO345" s="21"/>
      <c r="QP345" s="21"/>
      <c r="QQ345" s="21"/>
      <c r="QR345" s="21"/>
      <c r="QS345" s="21"/>
      <c r="QT345" s="21"/>
      <c r="QU345" s="21"/>
      <c r="QV345" s="21"/>
      <c r="QW345" s="21"/>
      <c r="QX345" s="21"/>
      <c r="QY345" s="21"/>
      <c r="QZ345" s="21"/>
      <c r="RA345" s="21"/>
      <c r="RB345" s="21"/>
      <c r="RC345" s="21"/>
      <c r="RD345" s="21"/>
      <c r="RE345" s="21"/>
      <c r="RF345" s="21"/>
      <c r="RG345" s="21"/>
      <c r="RH345" s="21"/>
      <c r="RI345" s="21"/>
      <c r="RJ345" s="21"/>
      <c r="RK345" s="21"/>
      <c r="RL345" s="21"/>
      <c r="RM345" s="21"/>
      <c r="RN345" s="21"/>
      <c r="RO345" s="21"/>
      <c r="RP345" s="21"/>
      <c r="RQ345" s="21"/>
      <c r="RR345" s="21"/>
      <c r="RS345" s="21"/>
      <c r="RT345" s="21"/>
      <c r="RU345" s="21"/>
      <c r="RV345" s="21"/>
      <c r="RW345" s="21"/>
      <c r="RX345" s="21"/>
      <c r="RY345" s="21"/>
      <c r="RZ345" s="21"/>
      <c r="SA345" s="21"/>
      <c r="SB345" s="21"/>
      <c r="SC345" s="21"/>
      <c r="SD345" s="21"/>
      <c r="SE345" s="21"/>
      <c r="SF345" s="21"/>
      <c r="SG345" s="21"/>
      <c r="SH345" s="21"/>
      <c r="SI345" s="21"/>
      <c r="SJ345" s="21"/>
      <c r="SK345" s="21"/>
      <c r="SL345" s="21"/>
      <c r="SM345" s="21"/>
      <c r="SN345" s="21"/>
    </row>
    <row r="346" spans="1:508" s="23" customFormat="1" ht="25.5" hidden="1" customHeight="1" x14ac:dyDescent="0.25">
      <c r="A346" s="54" t="s">
        <v>215</v>
      </c>
      <c r="B346" s="54" t="s">
        <v>136</v>
      </c>
      <c r="C346" s="54" t="s">
        <v>82</v>
      </c>
      <c r="D346" s="11" t="s">
        <v>344</v>
      </c>
      <c r="E346" s="203"/>
      <c r="F346" s="83"/>
      <c r="G346" s="83"/>
      <c r="H346" s="203"/>
      <c r="I346" s="203"/>
      <c r="J346" s="203"/>
      <c r="K346" s="196" t="e">
        <f t="shared" si="115"/>
        <v>#DIV/0!</v>
      </c>
      <c r="L346" s="203">
        <f t="shared" si="122"/>
        <v>0</v>
      </c>
      <c r="M346" s="83"/>
      <c r="N346" s="83"/>
      <c r="O346" s="83"/>
      <c r="P346" s="83"/>
      <c r="Q346" s="83"/>
      <c r="R346" s="216">
        <f t="shared" si="123"/>
        <v>0</v>
      </c>
      <c r="S346" s="216"/>
      <c r="T346" s="219"/>
      <c r="U346" s="219"/>
      <c r="V346" s="219"/>
      <c r="W346" s="219"/>
      <c r="X346" s="168" t="e">
        <f t="shared" ref="X346:X349" si="124">R346/L346*100</f>
        <v>#DIV/0!</v>
      </c>
      <c r="Y346" s="216">
        <f t="shared" si="117"/>
        <v>0</v>
      </c>
      <c r="Z346" s="231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  <c r="DT346" s="28"/>
      <c r="DU346" s="28"/>
      <c r="DV346" s="28"/>
      <c r="DW346" s="28"/>
      <c r="DX346" s="28"/>
      <c r="DY346" s="28"/>
      <c r="DZ346" s="28"/>
      <c r="EA346" s="28"/>
      <c r="EB346" s="28"/>
      <c r="EC346" s="28"/>
      <c r="ED346" s="28"/>
      <c r="EE346" s="28"/>
      <c r="EF346" s="28"/>
      <c r="EG346" s="28"/>
      <c r="EH346" s="28"/>
      <c r="EI346" s="28"/>
      <c r="EJ346" s="28"/>
      <c r="EK346" s="28"/>
      <c r="EL346" s="28"/>
      <c r="EM346" s="28"/>
      <c r="EN346" s="28"/>
      <c r="EO346" s="28"/>
      <c r="EP346" s="28"/>
      <c r="EQ346" s="28"/>
      <c r="ER346" s="28"/>
      <c r="ES346" s="28"/>
      <c r="ET346" s="28"/>
      <c r="EU346" s="28"/>
      <c r="EV346" s="28"/>
      <c r="EW346" s="28"/>
      <c r="EX346" s="28"/>
      <c r="EY346" s="28"/>
      <c r="EZ346" s="28"/>
      <c r="FA346" s="28"/>
      <c r="FB346" s="28"/>
      <c r="FC346" s="28"/>
      <c r="FD346" s="28"/>
      <c r="FE346" s="28"/>
      <c r="FF346" s="28"/>
      <c r="FG346" s="28"/>
      <c r="FH346" s="28"/>
      <c r="FI346" s="28"/>
      <c r="FJ346" s="28"/>
      <c r="FK346" s="28"/>
      <c r="FL346" s="28"/>
      <c r="FM346" s="28"/>
      <c r="FN346" s="28"/>
      <c r="FO346" s="28"/>
      <c r="FP346" s="28"/>
      <c r="FQ346" s="28"/>
      <c r="FR346" s="28"/>
      <c r="FS346" s="28"/>
      <c r="FT346" s="28"/>
      <c r="FU346" s="28"/>
      <c r="FV346" s="28"/>
      <c r="FW346" s="28"/>
      <c r="FX346" s="28"/>
      <c r="FY346" s="28"/>
      <c r="FZ346" s="28"/>
      <c r="GA346" s="28"/>
      <c r="GB346" s="28"/>
      <c r="GC346" s="28"/>
      <c r="GD346" s="28"/>
      <c r="GE346" s="28"/>
      <c r="GF346" s="28"/>
      <c r="GG346" s="28"/>
      <c r="GH346" s="28"/>
      <c r="GI346" s="28"/>
      <c r="GJ346" s="28"/>
      <c r="GK346" s="28"/>
      <c r="GL346" s="28"/>
      <c r="GM346" s="28"/>
      <c r="GN346" s="28"/>
      <c r="GO346" s="28"/>
      <c r="GP346" s="28"/>
      <c r="GQ346" s="28"/>
      <c r="GR346" s="28"/>
      <c r="GS346" s="28"/>
      <c r="GT346" s="28"/>
      <c r="GU346" s="28"/>
      <c r="GV346" s="28"/>
      <c r="GW346" s="28"/>
      <c r="GX346" s="28"/>
      <c r="GY346" s="28"/>
      <c r="GZ346" s="28"/>
      <c r="HA346" s="28"/>
      <c r="HB346" s="28"/>
      <c r="HC346" s="28"/>
      <c r="HD346" s="28"/>
      <c r="HE346" s="28"/>
      <c r="HF346" s="28"/>
      <c r="HG346" s="28"/>
      <c r="HH346" s="28"/>
      <c r="HI346" s="28"/>
      <c r="HJ346" s="28"/>
      <c r="HK346" s="28"/>
      <c r="HL346" s="28"/>
      <c r="HM346" s="28"/>
      <c r="HN346" s="28"/>
      <c r="HO346" s="28"/>
      <c r="HP346" s="28"/>
      <c r="HQ346" s="28"/>
      <c r="HR346" s="28"/>
      <c r="HS346" s="28"/>
      <c r="HT346" s="28"/>
      <c r="HU346" s="28"/>
      <c r="HV346" s="28"/>
      <c r="HW346" s="28"/>
      <c r="HX346" s="28"/>
      <c r="HY346" s="28"/>
      <c r="HZ346" s="28"/>
      <c r="IA346" s="28"/>
      <c r="IB346" s="28"/>
      <c r="IC346" s="28"/>
      <c r="ID346" s="28"/>
      <c r="IE346" s="28"/>
      <c r="IF346" s="28"/>
      <c r="IG346" s="28"/>
      <c r="IH346" s="28"/>
      <c r="II346" s="28"/>
      <c r="IJ346" s="28"/>
      <c r="IK346" s="28"/>
      <c r="IL346" s="28"/>
      <c r="IM346" s="28"/>
      <c r="IN346" s="28"/>
      <c r="IO346" s="28"/>
      <c r="IP346" s="28"/>
      <c r="IQ346" s="28"/>
      <c r="IR346" s="28"/>
      <c r="IS346" s="28"/>
      <c r="IT346" s="28"/>
      <c r="IU346" s="28"/>
      <c r="IV346" s="28"/>
      <c r="IW346" s="28"/>
      <c r="IX346" s="28"/>
      <c r="IY346" s="28"/>
      <c r="IZ346" s="28"/>
      <c r="JA346" s="28"/>
      <c r="JB346" s="28"/>
      <c r="JC346" s="28"/>
      <c r="JD346" s="28"/>
      <c r="JE346" s="28"/>
      <c r="JF346" s="28"/>
      <c r="JG346" s="28"/>
      <c r="JH346" s="28"/>
      <c r="JI346" s="28"/>
      <c r="JJ346" s="28"/>
      <c r="JK346" s="28"/>
      <c r="JL346" s="28"/>
      <c r="JM346" s="28"/>
      <c r="JN346" s="28"/>
      <c r="JO346" s="28"/>
      <c r="JP346" s="28"/>
      <c r="JQ346" s="28"/>
      <c r="JR346" s="28"/>
      <c r="JS346" s="28"/>
      <c r="JT346" s="28"/>
      <c r="JU346" s="28"/>
      <c r="JV346" s="28"/>
      <c r="JW346" s="28"/>
      <c r="JX346" s="28"/>
      <c r="JY346" s="28"/>
      <c r="JZ346" s="28"/>
      <c r="KA346" s="28"/>
      <c r="KB346" s="28"/>
      <c r="KC346" s="28"/>
      <c r="KD346" s="28"/>
      <c r="KE346" s="28"/>
      <c r="KF346" s="28"/>
      <c r="KG346" s="28"/>
      <c r="KH346" s="28"/>
      <c r="KI346" s="28"/>
      <c r="KJ346" s="28"/>
      <c r="KK346" s="28"/>
      <c r="KL346" s="28"/>
      <c r="KM346" s="28"/>
      <c r="KN346" s="28"/>
      <c r="KO346" s="28"/>
      <c r="KP346" s="28"/>
      <c r="KQ346" s="28"/>
      <c r="KR346" s="28"/>
      <c r="KS346" s="28"/>
      <c r="KT346" s="28"/>
      <c r="KU346" s="28"/>
      <c r="KV346" s="28"/>
      <c r="KW346" s="28"/>
      <c r="KX346" s="28"/>
      <c r="KY346" s="28"/>
      <c r="KZ346" s="28"/>
      <c r="LA346" s="28"/>
      <c r="LB346" s="28"/>
      <c r="LC346" s="28"/>
      <c r="LD346" s="28"/>
      <c r="LE346" s="28"/>
      <c r="LF346" s="28"/>
      <c r="LG346" s="28"/>
      <c r="LH346" s="28"/>
      <c r="LI346" s="28"/>
      <c r="LJ346" s="28"/>
      <c r="LK346" s="28"/>
      <c r="LL346" s="28"/>
      <c r="LM346" s="28"/>
      <c r="LN346" s="28"/>
      <c r="LO346" s="28"/>
      <c r="LP346" s="28"/>
      <c r="LQ346" s="28"/>
      <c r="LR346" s="28"/>
      <c r="LS346" s="28"/>
      <c r="LT346" s="28"/>
      <c r="LU346" s="28"/>
      <c r="LV346" s="28"/>
      <c r="LW346" s="28"/>
      <c r="LX346" s="28"/>
      <c r="LY346" s="28"/>
      <c r="LZ346" s="28"/>
      <c r="MA346" s="28"/>
      <c r="MB346" s="28"/>
      <c r="MC346" s="28"/>
      <c r="MD346" s="28"/>
      <c r="ME346" s="28"/>
      <c r="MF346" s="28"/>
      <c r="MG346" s="28"/>
      <c r="MH346" s="28"/>
      <c r="MI346" s="28"/>
      <c r="MJ346" s="28"/>
      <c r="MK346" s="28"/>
      <c r="ML346" s="28"/>
      <c r="MM346" s="28"/>
      <c r="MN346" s="28"/>
      <c r="MO346" s="28"/>
      <c r="MP346" s="28"/>
      <c r="MQ346" s="28"/>
      <c r="MR346" s="28"/>
      <c r="MS346" s="28"/>
      <c r="MT346" s="28"/>
      <c r="MU346" s="28"/>
      <c r="MV346" s="28"/>
      <c r="MW346" s="28"/>
      <c r="MX346" s="28"/>
      <c r="MY346" s="28"/>
      <c r="MZ346" s="28"/>
      <c r="NA346" s="28"/>
      <c r="NB346" s="28"/>
      <c r="NC346" s="28"/>
      <c r="ND346" s="28"/>
      <c r="NE346" s="28"/>
      <c r="NF346" s="28"/>
      <c r="NG346" s="28"/>
      <c r="NH346" s="28"/>
      <c r="NI346" s="28"/>
      <c r="NJ346" s="28"/>
      <c r="NK346" s="28"/>
      <c r="NL346" s="28"/>
      <c r="NM346" s="28"/>
      <c r="NN346" s="28"/>
      <c r="NO346" s="28"/>
      <c r="NP346" s="28"/>
      <c r="NQ346" s="28"/>
      <c r="NR346" s="28"/>
      <c r="NS346" s="28"/>
      <c r="NT346" s="28"/>
      <c r="NU346" s="28"/>
      <c r="NV346" s="28"/>
      <c r="NW346" s="28"/>
      <c r="NX346" s="28"/>
      <c r="NY346" s="28"/>
      <c r="NZ346" s="28"/>
      <c r="OA346" s="28"/>
      <c r="OB346" s="28"/>
      <c r="OC346" s="28"/>
      <c r="OD346" s="28"/>
      <c r="OE346" s="28"/>
      <c r="OF346" s="28"/>
      <c r="OG346" s="28"/>
      <c r="OH346" s="28"/>
      <c r="OI346" s="28"/>
      <c r="OJ346" s="28"/>
      <c r="OK346" s="28"/>
      <c r="OL346" s="28"/>
      <c r="OM346" s="28"/>
      <c r="ON346" s="28"/>
      <c r="OO346" s="28"/>
      <c r="OP346" s="28"/>
      <c r="OQ346" s="28"/>
      <c r="OR346" s="28"/>
      <c r="OS346" s="28"/>
      <c r="OT346" s="28"/>
      <c r="OU346" s="28"/>
      <c r="OV346" s="28"/>
      <c r="OW346" s="28"/>
      <c r="OX346" s="28"/>
      <c r="OY346" s="28"/>
      <c r="OZ346" s="28"/>
      <c r="PA346" s="28"/>
      <c r="PB346" s="28"/>
      <c r="PC346" s="28"/>
      <c r="PD346" s="28"/>
      <c r="PE346" s="28"/>
      <c r="PF346" s="28"/>
      <c r="PG346" s="28"/>
      <c r="PH346" s="28"/>
      <c r="PI346" s="28"/>
      <c r="PJ346" s="28"/>
      <c r="PK346" s="28"/>
      <c r="PL346" s="28"/>
      <c r="PM346" s="28"/>
      <c r="PN346" s="28"/>
      <c r="PO346" s="28"/>
      <c r="PP346" s="28"/>
      <c r="PQ346" s="28"/>
      <c r="PR346" s="28"/>
      <c r="PS346" s="28"/>
      <c r="PT346" s="28"/>
      <c r="PU346" s="28"/>
      <c r="PV346" s="28"/>
      <c r="PW346" s="28"/>
      <c r="PX346" s="28"/>
      <c r="PY346" s="28"/>
      <c r="PZ346" s="28"/>
      <c r="QA346" s="28"/>
      <c r="QB346" s="28"/>
      <c r="QC346" s="28"/>
      <c r="QD346" s="28"/>
      <c r="QE346" s="28"/>
      <c r="QF346" s="28"/>
      <c r="QG346" s="28"/>
      <c r="QH346" s="28"/>
      <c r="QI346" s="28"/>
      <c r="QJ346" s="28"/>
      <c r="QK346" s="28"/>
      <c r="QL346" s="28"/>
      <c r="QM346" s="28"/>
      <c r="QN346" s="28"/>
      <c r="QO346" s="28"/>
      <c r="QP346" s="28"/>
      <c r="QQ346" s="28"/>
      <c r="QR346" s="28"/>
      <c r="QS346" s="28"/>
      <c r="QT346" s="28"/>
      <c r="QU346" s="28"/>
      <c r="QV346" s="28"/>
      <c r="QW346" s="28"/>
      <c r="QX346" s="28"/>
      <c r="QY346" s="28"/>
      <c r="QZ346" s="28"/>
      <c r="RA346" s="28"/>
      <c r="RB346" s="28"/>
      <c r="RC346" s="28"/>
      <c r="RD346" s="28"/>
      <c r="RE346" s="28"/>
      <c r="RF346" s="28"/>
      <c r="RG346" s="28"/>
      <c r="RH346" s="28"/>
      <c r="RI346" s="28"/>
      <c r="RJ346" s="28"/>
      <c r="RK346" s="28"/>
      <c r="RL346" s="28"/>
      <c r="RM346" s="28"/>
      <c r="RN346" s="28"/>
      <c r="RO346" s="28"/>
      <c r="RP346" s="28"/>
      <c r="RQ346" s="28"/>
      <c r="RR346" s="28"/>
      <c r="RS346" s="28"/>
      <c r="RT346" s="28"/>
      <c r="RU346" s="28"/>
      <c r="RV346" s="28"/>
      <c r="RW346" s="28"/>
      <c r="RX346" s="28"/>
      <c r="RY346" s="28"/>
      <c r="RZ346" s="28"/>
      <c r="SA346" s="28"/>
      <c r="SB346" s="28"/>
      <c r="SC346" s="28"/>
      <c r="SD346" s="28"/>
      <c r="SE346" s="28"/>
      <c r="SF346" s="28"/>
      <c r="SG346" s="28"/>
      <c r="SH346" s="28"/>
      <c r="SI346" s="28"/>
      <c r="SJ346" s="28"/>
      <c r="SK346" s="28"/>
      <c r="SL346" s="28"/>
      <c r="SM346" s="28"/>
      <c r="SN346" s="28"/>
    </row>
    <row r="347" spans="1:508" s="20" customFormat="1" ht="34.5" hidden="1" customHeight="1" x14ac:dyDescent="0.25">
      <c r="A347" s="85" t="s">
        <v>216</v>
      </c>
      <c r="B347" s="85" t="s">
        <v>4</v>
      </c>
      <c r="C347" s="85" t="s">
        <v>86</v>
      </c>
      <c r="D347" s="79" t="s">
        <v>23</v>
      </c>
      <c r="E347" s="203"/>
      <c r="F347" s="83"/>
      <c r="G347" s="83"/>
      <c r="H347" s="203"/>
      <c r="I347" s="203"/>
      <c r="J347" s="203"/>
      <c r="K347" s="196" t="e">
        <f t="shared" si="115"/>
        <v>#DIV/0!</v>
      </c>
      <c r="L347" s="203">
        <f t="shared" si="122"/>
        <v>0</v>
      </c>
      <c r="M347" s="83"/>
      <c r="N347" s="83"/>
      <c r="O347" s="83"/>
      <c r="P347" s="83"/>
      <c r="Q347" s="83"/>
      <c r="R347" s="216">
        <f t="shared" si="123"/>
        <v>0</v>
      </c>
      <c r="S347" s="216"/>
      <c r="T347" s="216"/>
      <c r="U347" s="216"/>
      <c r="V347" s="216"/>
      <c r="W347" s="216"/>
      <c r="X347" s="168" t="e">
        <f t="shared" si="124"/>
        <v>#DIV/0!</v>
      </c>
      <c r="Y347" s="216">
        <f t="shared" si="117"/>
        <v>0</v>
      </c>
      <c r="Z347" s="23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  <c r="IB347" s="21"/>
      <c r="IC347" s="21"/>
      <c r="ID347" s="21"/>
      <c r="IE347" s="21"/>
      <c r="IF347" s="21"/>
      <c r="IG347" s="21"/>
      <c r="IH347" s="21"/>
      <c r="II347" s="21"/>
      <c r="IJ347" s="21"/>
      <c r="IK347" s="21"/>
      <c r="IL347" s="21"/>
      <c r="IM347" s="21"/>
      <c r="IN347" s="21"/>
      <c r="IO347" s="21"/>
      <c r="IP347" s="21"/>
      <c r="IQ347" s="21"/>
      <c r="IR347" s="21"/>
      <c r="IS347" s="21"/>
      <c r="IT347" s="21"/>
      <c r="IU347" s="21"/>
      <c r="IV347" s="21"/>
      <c r="IW347" s="21"/>
      <c r="IX347" s="21"/>
      <c r="IY347" s="21"/>
      <c r="IZ347" s="21"/>
      <c r="JA347" s="21"/>
      <c r="JB347" s="21"/>
      <c r="JC347" s="21"/>
      <c r="JD347" s="21"/>
      <c r="JE347" s="21"/>
      <c r="JF347" s="21"/>
      <c r="JG347" s="21"/>
      <c r="JH347" s="21"/>
      <c r="JI347" s="21"/>
      <c r="JJ347" s="21"/>
      <c r="JK347" s="21"/>
      <c r="JL347" s="21"/>
      <c r="JM347" s="21"/>
      <c r="JN347" s="21"/>
      <c r="JO347" s="21"/>
      <c r="JP347" s="21"/>
      <c r="JQ347" s="21"/>
      <c r="JR347" s="21"/>
      <c r="JS347" s="21"/>
      <c r="JT347" s="21"/>
      <c r="JU347" s="21"/>
      <c r="JV347" s="21"/>
      <c r="JW347" s="21"/>
      <c r="JX347" s="21"/>
      <c r="JY347" s="21"/>
      <c r="JZ347" s="21"/>
      <c r="KA347" s="21"/>
      <c r="KB347" s="21"/>
      <c r="KC347" s="21"/>
      <c r="KD347" s="21"/>
      <c r="KE347" s="21"/>
      <c r="KF347" s="21"/>
      <c r="KG347" s="21"/>
      <c r="KH347" s="21"/>
      <c r="KI347" s="21"/>
      <c r="KJ347" s="21"/>
      <c r="KK347" s="21"/>
      <c r="KL347" s="21"/>
      <c r="KM347" s="21"/>
      <c r="KN347" s="21"/>
      <c r="KO347" s="21"/>
      <c r="KP347" s="21"/>
      <c r="KQ347" s="21"/>
      <c r="KR347" s="21"/>
      <c r="KS347" s="21"/>
      <c r="KT347" s="21"/>
      <c r="KU347" s="21"/>
      <c r="KV347" s="21"/>
      <c r="KW347" s="21"/>
      <c r="KX347" s="21"/>
      <c r="KY347" s="21"/>
      <c r="KZ347" s="21"/>
      <c r="LA347" s="21"/>
      <c r="LB347" s="21"/>
      <c r="LC347" s="21"/>
      <c r="LD347" s="21"/>
      <c r="LE347" s="21"/>
      <c r="LF347" s="21"/>
      <c r="LG347" s="21"/>
      <c r="LH347" s="21"/>
      <c r="LI347" s="21"/>
      <c r="LJ347" s="21"/>
      <c r="LK347" s="21"/>
      <c r="LL347" s="21"/>
      <c r="LM347" s="21"/>
      <c r="LN347" s="21"/>
      <c r="LO347" s="21"/>
      <c r="LP347" s="21"/>
      <c r="LQ347" s="21"/>
      <c r="LR347" s="21"/>
      <c r="LS347" s="21"/>
      <c r="LT347" s="21"/>
      <c r="LU347" s="21"/>
      <c r="LV347" s="21"/>
      <c r="LW347" s="21"/>
      <c r="LX347" s="21"/>
      <c r="LY347" s="21"/>
      <c r="LZ347" s="21"/>
      <c r="MA347" s="21"/>
      <c r="MB347" s="21"/>
      <c r="MC347" s="21"/>
      <c r="MD347" s="21"/>
      <c r="ME347" s="21"/>
      <c r="MF347" s="21"/>
      <c r="MG347" s="21"/>
      <c r="MH347" s="21"/>
      <c r="MI347" s="21"/>
      <c r="MJ347" s="21"/>
      <c r="MK347" s="21"/>
      <c r="ML347" s="21"/>
      <c r="MM347" s="21"/>
      <c r="MN347" s="21"/>
      <c r="MO347" s="21"/>
      <c r="MP347" s="21"/>
      <c r="MQ347" s="21"/>
      <c r="MR347" s="21"/>
      <c r="MS347" s="21"/>
      <c r="MT347" s="21"/>
      <c r="MU347" s="21"/>
      <c r="MV347" s="21"/>
      <c r="MW347" s="21"/>
      <c r="MX347" s="21"/>
      <c r="MY347" s="21"/>
      <c r="MZ347" s="21"/>
      <c r="NA347" s="21"/>
      <c r="NB347" s="21"/>
      <c r="NC347" s="21"/>
      <c r="ND347" s="21"/>
      <c r="NE347" s="21"/>
      <c r="NF347" s="21"/>
      <c r="NG347" s="21"/>
      <c r="NH347" s="21"/>
      <c r="NI347" s="21"/>
      <c r="NJ347" s="21"/>
      <c r="NK347" s="21"/>
      <c r="NL347" s="21"/>
      <c r="NM347" s="21"/>
      <c r="NN347" s="21"/>
      <c r="NO347" s="21"/>
      <c r="NP347" s="21"/>
      <c r="NQ347" s="21"/>
      <c r="NR347" s="21"/>
      <c r="NS347" s="21"/>
      <c r="NT347" s="21"/>
      <c r="NU347" s="21"/>
      <c r="NV347" s="21"/>
      <c r="NW347" s="21"/>
      <c r="NX347" s="21"/>
      <c r="NY347" s="21"/>
      <c r="NZ347" s="21"/>
      <c r="OA347" s="21"/>
      <c r="OB347" s="21"/>
      <c r="OC347" s="21"/>
      <c r="OD347" s="21"/>
      <c r="OE347" s="21"/>
      <c r="OF347" s="21"/>
      <c r="OG347" s="21"/>
      <c r="OH347" s="21"/>
      <c r="OI347" s="21"/>
      <c r="OJ347" s="21"/>
      <c r="OK347" s="21"/>
      <c r="OL347" s="21"/>
      <c r="OM347" s="21"/>
      <c r="ON347" s="21"/>
      <c r="OO347" s="21"/>
      <c r="OP347" s="21"/>
      <c r="OQ347" s="21"/>
      <c r="OR347" s="21"/>
      <c r="OS347" s="21"/>
      <c r="OT347" s="21"/>
      <c r="OU347" s="21"/>
      <c r="OV347" s="21"/>
      <c r="OW347" s="21"/>
      <c r="OX347" s="21"/>
      <c r="OY347" s="21"/>
      <c r="OZ347" s="21"/>
      <c r="PA347" s="21"/>
      <c r="PB347" s="21"/>
      <c r="PC347" s="21"/>
      <c r="PD347" s="21"/>
      <c r="PE347" s="21"/>
      <c r="PF347" s="21"/>
      <c r="PG347" s="21"/>
      <c r="PH347" s="21"/>
      <c r="PI347" s="21"/>
      <c r="PJ347" s="21"/>
      <c r="PK347" s="21"/>
      <c r="PL347" s="21"/>
      <c r="PM347" s="21"/>
      <c r="PN347" s="21"/>
      <c r="PO347" s="21"/>
      <c r="PP347" s="21"/>
      <c r="PQ347" s="21"/>
      <c r="PR347" s="21"/>
      <c r="PS347" s="21"/>
      <c r="PT347" s="21"/>
      <c r="PU347" s="21"/>
      <c r="PV347" s="21"/>
      <c r="PW347" s="21"/>
      <c r="PX347" s="21"/>
      <c r="PY347" s="21"/>
      <c r="PZ347" s="21"/>
      <c r="QA347" s="21"/>
      <c r="QB347" s="21"/>
      <c r="QC347" s="21"/>
      <c r="QD347" s="21"/>
      <c r="QE347" s="21"/>
      <c r="QF347" s="21"/>
      <c r="QG347" s="21"/>
      <c r="QH347" s="21"/>
      <c r="QI347" s="21"/>
      <c r="QJ347" s="21"/>
      <c r="QK347" s="21"/>
      <c r="QL347" s="21"/>
      <c r="QM347" s="21"/>
      <c r="QN347" s="21"/>
      <c r="QO347" s="21"/>
      <c r="QP347" s="21"/>
      <c r="QQ347" s="21"/>
      <c r="QR347" s="21"/>
      <c r="QS347" s="21"/>
      <c r="QT347" s="21"/>
      <c r="QU347" s="21"/>
      <c r="QV347" s="21"/>
      <c r="QW347" s="21"/>
      <c r="QX347" s="21"/>
      <c r="QY347" s="21"/>
      <c r="QZ347" s="21"/>
      <c r="RA347" s="21"/>
      <c r="RB347" s="21"/>
      <c r="RC347" s="21"/>
      <c r="RD347" s="21"/>
      <c r="RE347" s="21"/>
      <c r="RF347" s="21"/>
      <c r="RG347" s="21"/>
      <c r="RH347" s="21"/>
      <c r="RI347" s="21"/>
      <c r="RJ347" s="21"/>
      <c r="RK347" s="21"/>
      <c r="RL347" s="21"/>
      <c r="RM347" s="21"/>
      <c r="RN347" s="21"/>
      <c r="RO347" s="21"/>
      <c r="RP347" s="21"/>
      <c r="RQ347" s="21"/>
      <c r="RR347" s="21"/>
      <c r="RS347" s="21"/>
      <c r="RT347" s="21"/>
      <c r="RU347" s="21"/>
      <c r="RV347" s="21"/>
      <c r="RW347" s="21"/>
      <c r="RX347" s="21"/>
      <c r="RY347" s="21"/>
      <c r="RZ347" s="21"/>
      <c r="SA347" s="21"/>
      <c r="SB347" s="21"/>
      <c r="SC347" s="21"/>
      <c r="SD347" s="21"/>
      <c r="SE347" s="21"/>
      <c r="SF347" s="21"/>
      <c r="SG347" s="21"/>
      <c r="SH347" s="21"/>
      <c r="SI347" s="21"/>
      <c r="SJ347" s="21"/>
      <c r="SK347" s="21"/>
      <c r="SL347" s="21"/>
      <c r="SM347" s="21"/>
      <c r="SN347" s="21"/>
    </row>
    <row r="348" spans="1:508" s="20" customFormat="1" ht="32.25" hidden="1" customHeight="1" x14ac:dyDescent="0.25">
      <c r="A348" s="85" t="s">
        <v>265</v>
      </c>
      <c r="B348" s="85" t="s">
        <v>266</v>
      </c>
      <c r="C348" s="85" t="s">
        <v>81</v>
      </c>
      <c r="D348" s="79" t="s">
        <v>345</v>
      </c>
      <c r="E348" s="203"/>
      <c r="F348" s="83"/>
      <c r="G348" s="83"/>
      <c r="H348" s="203"/>
      <c r="I348" s="203"/>
      <c r="J348" s="203"/>
      <c r="K348" s="196" t="e">
        <f t="shared" si="115"/>
        <v>#DIV/0!</v>
      </c>
      <c r="L348" s="203">
        <f t="shared" si="122"/>
        <v>0</v>
      </c>
      <c r="M348" s="83"/>
      <c r="N348" s="83"/>
      <c r="O348" s="83"/>
      <c r="P348" s="83"/>
      <c r="Q348" s="83"/>
      <c r="R348" s="216">
        <f t="shared" si="123"/>
        <v>0</v>
      </c>
      <c r="S348" s="216"/>
      <c r="T348" s="216"/>
      <c r="U348" s="216"/>
      <c r="V348" s="216"/>
      <c r="W348" s="216"/>
      <c r="X348" s="168" t="e">
        <f t="shared" si="124"/>
        <v>#DIV/0!</v>
      </c>
      <c r="Y348" s="216">
        <f t="shared" si="117"/>
        <v>0</v>
      </c>
      <c r="Z348" s="23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  <c r="HV348" s="21"/>
      <c r="HW348" s="21"/>
      <c r="HX348" s="21"/>
      <c r="HY348" s="21"/>
      <c r="HZ348" s="21"/>
      <c r="IA348" s="21"/>
      <c r="IB348" s="21"/>
      <c r="IC348" s="21"/>
      <c r="ID348" s="21"/>
      <c r="IE348" s="21"/>
      <c r="IF348" s="21"/>
      <c r="IG348" s="21"/>
      <c r="IH348" s="21"/>
      <c r="II348" s="21"/>
      <c r="IJ348" s="21"/>
      <c r="IK348" s="21"/>
      <c r="IL348" s="21"/>
      <c r="IM348" s="21"/>
      <c r="IN348" s="21"/>
      <c r="IO348" s="21"/>
      <c r="IP348" s="21"/>
      <c r="IQ348" s="21"/>
      <c r="IR348" s="21"/>
      <c r="IS348" s="21"/>
      <c r="IT348" s="21"/>
      <c r="IU348" s="21"/>
      <c r="IV348" s="21"/>
      <c r="IW348" s="21"/>
      <c r="IX348" s="21"/>
      <c r="IY348" s="21"/>
      <c r="IZ348" s="21"/>
      <c r="JA348" s="21"/>
      <c r="JB348" s="21"/>
      <c r="JC348" s="21"/>
      <c r="JD348" s="21"/>
      <c r="JE348" s="21"/>
      <c r="JF348" s="21"/>
      <c r="JG348" s="21"/>
      <c r="JH348" s="21"/>
      <c r="JI348" s="21"/>
      <c r="JJ348" s="21"/>
      <c r="JK348" s="21"/>
      <c r="JL348" s="21"/>
      <c r="JM348" s="21"/>
      <c r="JN348" s="21"/>
      <c r="JO348" s="21"/>
      <c r="JP348" s="21"/>
      <c r="JQ348" s="21"/>
      <c r="JR348" s="21"/>
      <c r="JS348" s="21"/>
      <c r="JT348" s="21"/>
      <c r="JU348" s="21"/>
      <c r="JV348" s="21"/>
      <c r="JW348" s="21"/>
      <c r="JX348" s="21"/>
      <c r="JY348" s="21"/>
      <c r="JZ348" s="21"/>
      <c r="KA348" s="21"/>
      <c r="KB348" s="21"/>
      <c r="KC348" s="21"/>
      <c r="KD348" s="21"/>
      <c r="KE348" s="21"/>
      <c r="KF348" s="21"/>
      <c r="KG348" s="21"/>
      <c r="KH348" s="21"/>
      <c r="KI348" s="21"/>
      <c r="KJ348" s="21"/>
      <c r="KK348" s="21"/>
      <c r="KL348" s="21"/>
      <c r="KM348" s="21"/>
      <c r="KN348" s="21"/>
      <c r="KO348" s="21"/>
      <c r="KP348" s="21"/>
      <c r="KQ348" s="21"/>
      <c r="KR348" s="21"/>
      <c r="KS348" s="21"/>
      <c r="KT348" s="21"/>
      <c r="KU348" s="21"/>
      <c r="KV348" s="21"/>
      <c r="KW348" s="21"/>
      <c r="KX348" s="21"/>
      <c r="KY348" s="21"/>
      <c r="KZ348" s="21"/>
      <c r="LA348" s="21"/>
      <c r="LB348" s="21"/>
      <c r="LC348" s="21"/>
      <c r="LD348" s="21"/>
      <c r="LE348" s="21"/>
      <c r="LF348" s="21"/>
      <c r="LG348" s="21"/>
      <c r="LH348" s="21"/>
      <c r="LI348" s="21"/>
      <c r="LJ348" s="21"/>
      <c r="LK348" s="21"/>
      <c r="LL348" s="21"/>
      <c r="LM348" s="21"/>
      <c r="LN348" s="21"/>
      <c r="LO348" s="21"/>
      <c r="LP348" s="21"/>
      <c r="LQ348" s="21"/>
      <c r="LR348" s="21"/>
      <c r="LS348" s="21"/>
      <c r="LT348" s="21"/>
      <c r="LU348" s="21"/>
      <c r="LV348" s="21"/>
      <c r="LW348" s="21"/>
      <c r="LX348" s="21"/>
      <c r="LY348" s="21"/>
      <c r="LZ348" s="21"/>
      <c r="MA348" s="21"/>
      <c r="MB348" s="21"/>
      <c r="MC348" s="21"/>
      <c r="MD348" s="21"/>
      <c r="ME348" s="21"/>
      <c r="MF348" s="21"/>
      <c r="MG348" s="21"/>
      <c r="MH348" s="21"/>
      <c r="MI348" s="21"/>
      <c r="MJ348" s="21"/>
      <c r="MK348" s="21"/>
      <c r="ML348" s="21"/>
      <c r="MM348" s="21"/>
      <c r="MN348" s="21"/>
      <c r="MO348" s="21"/>
      <c r="MP348" s="21"/>
      <c r="MQ348" s="21"/>
      <c r="MR348" s="21"/>
      <c r="MS348" s="21"/>
      <c r="MT348" s="21"/>
      <c r="MU348" s="21"/>
      <c r="MV348" s="21"/>
      <c r="MW348" s="21"/>
      <c r="MX348" s="21"/>
      <c r="MY348" s="21"/>
      <c r="MZ348" s="21"/>
      <c r="NA348" s="21"/>
      <c r="NB348" s="21"/>
      <c r="NC348" s="21"/>
      <c r="ND348" s="21"/>
      <c r="NE348" s="21"/>
      <c r="NF348" s="21"/>
      <c r="NG348" s="21"/>
      <c r="NH348" s="21"/>
      <c r="NI348" s="21"/>
      <c r="NJ348" s="21"/>
      <c r="NK348" s="21"/>
      <c r="NL348" s="21"/>
      <c r="NM348" s="21"/>
      <c r="NN348" s="21"/>
      <c r="NO348" s="21"/>
      <c r="NP348" s="21"/>
      <c r="NQ348" s="21"/>
      <c r="NR348" s="21"/>
      <c r="NS348" s="21"/>
      <c r="NT348" s="21"/>
      <c r="NU348" s="21"/>
      <c r="NV348" s="21"/>
      <c r="NW348" s="21"/>
      <c r="NX348" s="21"/>
      <c r="NY348" s="21"/>
      <c r="NZ348" s="21"/>
      <c r="OA348" s="21"/>
      <c r="OB348" s="21"/>
      <c r="OC348" s="21"/>
      <c r="OD348" s="21"/>
      <c r="OE348" s="21"/>
      <c r="OF348" s="21"/>
      <c r="OG348" s="21"/>
      <c r="OH348" s="21"/>
      <c r="OI348" s="21"/>
      <c r="OJ348" s="21"/>
      <c r="OK348" s="21"/>
      <c r="OL348" s="21"/>
      <c r="OM348" s="21"/>
      <c r="ON348" s="21"/>
      <c r="OO348" s="21"/>
      <c r="OP348" s="21"/>
      <c r="OQ348" s="21"/>
      <c r="OR348" s="21"/>
      <c r="OS348" s="21"/>
      <c r="OT348" s="21"/>
      <c r="OU348" s="21"/>
      <c r="OV348" s="21"/>
      <c r="OW348" s="21"/>
      <c r="OX348" s="21"/>
      <c r="OY348" s="21"/>
      <c r="OZ348" s="21"/>
      <c r="PA348" s="21"/>
      <c r="PB348" s="21"/>
      <c r="PC348" s="21"/>
      <c r="PD348" s="21"/>
      <c r="PE348" s="21"/>
      <c r="PF348" s="21"/>
      <c r="PG348" s="21"/>
      <c r="PH348" s="21"/>
      <c r="PI348" s="21"/>
      <c r="PJ348" s="21"/>
      <c r="PK348" s="21"/>
      <c r="PL348" s="21"/>
      <c r="PM348" s="21"/>
      <c r="PN348" s="21"/>
      <c r="PO348" s="21"/>
      <c r="PP348" s="21"/>
      <c r="PQ348" s="21"/>
      <c r="PR348" s="21"/>
      <c r="PS348" s="21"/>
      <c r="PT348" s="21"/>
      <c r="PU348" s="21"/>
      <c r="PV348" s="21"/>
      <c r="PW348" s="21"/>
      <c r="PX348" s="21"/>
      <c r="PY348" s="21"/>
      <c r="PZ348" s="21"/>
      <c r="QA348" s="21"/>
      <c r="QB348" s="21"/>
      <c r="QC348" s="21"/>
      <c r="QD348" s="21"/>
      <c r="QE348" s="21"/>
      <c r="QF348" s="21"/>
      <c r="QG348" s="21"/>
      <c r="QH348" s="21"/>
      <c r="QI348" s="21"/>
      <c r="QJ348" s="21"/>
      <c r="QK348" s="21"/>
      <c r="QL348" s="21"/>
      <c r="QM348" s="21"/>
      <c r="QN348" s="21"/>
      <c r="QO348" s="21"/>
      <c r="QP348" s="21"/>
      <c r="QQ348" s="21"/>
      <c r="QR348" s="21"/>
      <c r="QS348" s="21"/>
      <c r="QT348" s="21"/>
      <c r="QU348" s="21"/>
      <c r="QV348" s="21"/>
      <c r="QW348" s="21"/>
      <c r="QX348" s="21"/>
      <c r="QY348" s="21"/>
      <c r="QZ348" s="21"/>
      <c r="RA348" s="21"/>
      <c r="RB348" s="21"/>
      <c r="RC348" s="21"/>
      <c r="RD348" s="21"/>
      <c r="RE348" s="21"/>
      <c r="RF348" s="21"/>
      <c r="RG348" s="21"/>
      <c r="RH348" s="21"/>
      <c r="RI348" s="21"/>
      <c r="RJ348" s="21"/>
      <c r="RK348" s="21"/>
      <c r="RL348" s="21"/>
      <c r="RM348" s="21"/>
      <c r="RN348" s="21"/>
      <c r="RO348" s="21"/>
      <c r="RP348" s="21"/>
      <c r="RQ348" s="21"/>
      <c r="RR348" s="21"/>
      <c r="RS348" s="21"/>
      <c r="RT348" s="21"/>
      <c r="RU348" s="21"/>
      <c r="RV348" s="21"/>
      <c r="RW348" s="21"/>
      <c r="RX348" s="21"/>
      <c r="RY348" s="21"/>
      <c r="RZ348" s="21"/>
      <c r="SA348" s="21"/>
      <c r="SB348" s="21"/>
      <c r="SC348" s="21"/>
      <c r="SD348" s="21"/>
      <c r="SE348" s="21"/>
      <c r="SF348" s="21"/>
      <c r="SG348" s="21"/>
      <c r="SH348" s="21"/>
      <c r="SI348" s="21"/>
      <c r="SJ348" s="21"/>
      <c r="SK348" s="21"/>
      <c r="SL348" s="21"/>
      <c r="SM348" s="21"/>
      <c r="SN348" s="21"/>
    </row>
    <row r="349" spans="1:508" s="20" customFormat="1" ht="6.75" hidden="1" customHeight="1" x14ac:dyDescent="0.25">
      <c r="A349" s="85" t="s">
        <v>267</v>
      </c>
      <c r="B349" s="85" t="s">
        <v>268</v>
      </c>
      <c r="C349" s="85" t="s">
        <v>81</v>
      </c>
      <c r="D349" s="79" t="s">
        <v>269</v>
      </c>
      <c r="E349" s="203"/>
      <c r="F349" s="83"/>
      <c r="G349" s="83"/>
      <c r="H349" s="203"/>
      <c r="I349" s="203"/>
      <c r="J349" s="203"/>
      <c r="K349" s="196" t="e">
        <f t="shared" si="115"/>
        <v>#DIV/0!</v>
      </c>
      <c r="L349" s="203">
        <f t="shared" si="122"/>
        <v>0</v>
      </c>
      <c r="M349" s="83"/>
      <c r="N349" s="83"/>
      <c r="O349" s="83"/>
      <c r="P349" s="83"/>
      <c r="Q349" s="83"/>
      <c r="R349" s="216">
        <f t="shared" si="123"/>
        <v>0</v>
      </c>
      <c r="S349" s="216"/>
      <c r="T349" s="216"/>
      <c r="U349" s="216"/>
      <c r="V349" s="216"/>
      <c r="W349" s="216"/>
      <c r="X349" s="168" t="e">
        <f t="shared" si="124"/>
        <v>#DIV/0!</v>
      </c>
      <c r="Y349" s="216">
        <f t="shared" si="117"/>
        <v>0</v>
      </c>
      <c r="Z349" s="23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21"/>
      <c r="IH349" s="21"/>
      <c r="II349" s="21"/>
      <c r="IJ349" s="21"/>
      <c r="IK349" s="21"/>
      <c r="IL349" s="21"/>
      <c r="IM349" s="21"/>
      <c r="IN349" s="21"/>
      <c r="IO349" s="21"/>
      <c r="IP349" s="21"/>
      <c r="IQ349" s="21"/>
      <c r="IR349" s="21"/>
      <c r="IS349" s="21"/>
      <c r="IT349" s="21"/>
      <c r="IU349" s="21"/>
      <c r="IV349" s="21"/>
      <c r="IW349" s="21"/>
      <c r="IX349" s="21"/>
      <c r="IY349" s="21"/>
      <c r="IZ349" s="21"/>
      <c r="JA349" s="21"/>
      <c r="JB349" s="21"/>
      <c r="JC349" s="21"/>
      <c r="JD349" s="21"/>
      <c r="JE349" s="21"/>
      <c r="JF349" s="21"/>
      <c r="JG349" s="21"/>
      <c r="JH349" s="21"/>
      <c r="JI349" s="21"/>
      <c r="JJ349" s="21"/>
      <c r="JK349" s="21"/>
      <c r="JL349" s="21"/>
      <c r="JM349" s="21"/>
      <c r="JN349" s="21"/>
      <c r="JO349" s="21"/>
      <c r="JP349" s="21"/>
      <c r="JQ349" s="21"/>
      <c r="JR349" s="21"/>
      <c r="JS349" s="21"/>
      <c r="JT349" s="21"/>
      <c r="JU349" s="21"/>
      <c r="JV349" s="21"/>
      <c r="JW349" s="21"/>
      <c r="JX349" s="21"/>
      <c r="JY349" s="21"/>
      <c r="JZ349" s="21"/>
      <c r="KA349" s="21"/>
      <c r="KB349" s="21"/>
      <c r="KC349" s="21"/>
      <c r="KD349" s="21"/>
      <c r="KE349" s="21"/>
      <c r="KF349" s="21"/>
      <c r="KG349" s="21"/>
      <c r="KH349" s="21"/>
      <c r="KI349" s="21"/>
      <c r="KJ349" s="21"/>
      <c r="KK349" s="21"/>
      <c r="KL349" s="21"/>
      <c r="KM349" s="21"/>
      <c r="KN349" s="21"/>
      <c r="KO349" s="21"/>
      <c r="KP349" s="21"/>
      <c r="KQ349" s="21"/>
      <c r="KR349" s="21"/>
      <c r="KS349" s="21"/>
      <c r="KT349" s="21"/>
      <c r="KU349" s="21"/>
      <c r="KV349" s="21"/>
      <c r="KW349" s="21"/>
      <c r="KX349" s="21"/>
      <c r="KY349" s="21"/>
      <c r="KZ349" s="21"/>
      <c r="LA349" s="21"/>
      <c r="LB349" s="21"/>
      <c r="LC349" s="21"/>
      <c r="LD349" s="21"/>
      <c r="LE349" s="21"/>
      <c r="LF349" s="21"/>
      <c r="LG349" s="21"/>
      <c r="LH349" s="21"/>
      <c r="LI349" s="21"/>
      <c r="LJ349" s="21"/>
      <c r="LK349" s="21"/>
      <c r="LL349" s="21"/>
      <c r="LM349" s="21"/>
      <c r="LN349" s="21"/>
      <c r="LO349" s="21"/>
      <c r="LP349" s="21"/>
      <c r="LQ349" s="21"/>
      <c r="LR349" s="21"/>
      <c r="LS349" s="21"/>
      <c r="LT349" s="21"/>
      <c r="LU349" s="21"/>
      <c r="LV349" s="21"/>
      <c r="LW349" s="21"/>
      <c r="LX349" s="21"/>
      <c r="LY349" s="21"/>
      <c r="LZ349" s="21"/>
      <c r="MA349" s="21"/>
      <c r="MB349" s="21"/>
      <c r="MC349" s="21"/>
      <c r="MD349" s="21"/>
      <c r="ME349" s="21"/>
      <c r="MF349" s="21"/>
      <c r="MG349" s="21"/>
      <c r="MH349" s="21"/>
      <c r="MI349" s="21"/>
      <c r="MJ349" s="21"/>
      <c r="MK349" s="21"/>
      <c r="ML349" s="21"/>
      <c r="MM349" s="21"/>
      <c r="MN349" s="21"/>
      <c r="MO349" s="21"/>
      <c r="MP349" s="21"/>
      <c r="MQ349" s="21"/>
      <c r="MR349" s="21"/>
      <c r="MS349" s="21"/>
      <c r="MT349" s="21"/>
      <c r="MU349" s="21"/>
      <c r="MV349" s="21"/>
      <c r="MW349" s="21"/>
      <c r="MX349" s="21"/>
      <c r="MY349" s="21"/>
      <c r="MZ349" s="21"/>
      <c r="NA349" s="21"/>
      <c r="NB349" s="21"/>
      <c r="NC349" s="21"/>
      <c r="ND349" s="21"/>
      <c r="NE349" s="21"/>
      <c r="NF349" s="21"/>
      <c r="NG349" s="21"/>
      <c r="NH349" s="21"/>
      <c r="NI349" s="21"/>
      <c r="NJ349" s="21"/>
      <c r="NK349" s="21"/>
      <c r="NL349" s="21"/>
      <c r="NM349" s="21"/>
      <c r="NN349" s="21"/>
      <c r="NO349" s="21"/>
      <c r="NP349" s="21"/>
      <c r="NQ349" s="21"/>
      <c r="NR349" s="21"/>
      <c r="NS349" s="21"/>
      <c r="NT349" s="21"/>
      <c r="NU349" s="21"/>
      <c r="NV349" s="21"/>
      <c r="NW349" s="21"/>
      <c r="NX349" s="21"/>
      <c r="NY349" s="21"/>
      <c r="NZ349" s="21"/>
      <c r="OA349" s="21"/>
      <c r="OB349" s="21"/>
      <c r="OC349" s="21"/>
      <c r="OD349" s="21"/>
      <c r="OE349" s="21"/>
      <c r="OF349" s="21"/>
      <c r="OG349" s="21"/>
      <c r="OH349" s="21"/>
      <c r="OI349" s="21"/>
      <c r="OJ349" s="21"/>
      <c r="OK349" s="21"/>
      <c r="OL349" s="21"/>
      <c r="OM349" s="21"/>
      <c r="ON349" s="21"/>
      <c r="OO349" s="21"/>
      <c r="OP349" s="21"/>
      <c r="OQ349" s="21"/>
      <c r="OR349" s="21"/>
      <c r="OS349" s="21"/>
      <c r="OT349" s="21"/>
      <c r="OU349" s="21"/>
      <c r="OV349" s="21"/>
      <c r="OW349" s="21"/>
      <c r="OX349" s="21"/>
      <c r="OY349" s="21"/>
      <c r="OZ349" s="21"/>
      <c r="PA349" s="21"/>
      <c r="PB349" s="21"/>
      <c r="PC349" s="21"/>
      <c r="PD349" s="21"/>
      <c r="PE349" s="21"/>
      <c r="PF349" s="21"/>
      <c r="PG349" s="21"/>
      <c r="PH349" s="21"/>
      <c r="PI349" s="21"/>
      <c r="PJ349" s="21"/>
      <c r="PK349" s="21"/>
      <c r="PL349" s="21"/>
      <c r="PM349" s="21"/>
      <c r="PN349" s="21"/>
      <c r="PO349" s="21"/>
      <c r="PP349" s="21"/>
      <c r="PQ349" s="21"/>
      <c r="PR349" s="21"/>
      <c r="PS349" s="21"/>
      <c r="PT349" s="21"/>
      <c r="PU349" s="21"/>
      <c r="PV349" s="21"/>
      <c r="PW349" s="21"/>
      <c r="PX349" s="21"/>
      <c r="PY349" s="21"/>
      <c r="PZ349" s="21"/>
      <c r="QA349" s="21"/>
      <c r="QB349" s="21"/>
      <c r="QC349" s="21"/>
      <c r="QD349" s="21"/>
      <c r="QE349" s="21"/>
      <c r="QF349" s="21"/>
      <c r="QG349" s="21"/>
      <c r="QH349" s="21"/>
      <c r="QI349" s="21"/>
      <c r="QJ349" s="21"/>
      <c r="QK349" s="21"/>
      <c r="QL349" s="21"/>
      <c r="QM349" s="21"/>
      <c r="QN349" s="21"/>
      <c r="QO349" s="21"/>
      <c r="QP349" s="21"/>
      <c r="QQ349" s="21"/>
      <c r="QR349" s="21"/>
      <c r="QS349" s="21"/>
      <c r="QT349" s="21"/>
      <c r="QU349" s="21"/>
      <c r="QV349" s="21"/>
      <c r="QW349" s="21"/>
      <c r="QX349" s="21"/>
      <c r="QY349" s="21"/>
      <c r="QZ349" s="21"/>
      <c r="RA349" s="21"/>
      <c r="RB349" s="21"/>
      <c r="RC349" s="21"/>
      <c r="RD349" s="21"/>
      <c r="RE349" s="21"/>
      <c r="RF349" s="21"/>
      <c r="RG349" s="21"/>
      <c r="RH349" s="21"/>
      <c r="RI349" s="21"/>
      <c r="RJ349" s="21"/>
      <c r="RK349" s="21"/>
      <c r="RL349" s="21"/>
      <c r="RM349" s="21"/>
      <c r="RN349" s="21"/>
      <c r="RO349" s="21"/>
      <c r="RP349" s="21"/>
      <c r="RQ349" s="21"/>
      <c r="RR349" s="21"/>
      <c r="RS349" s="21"/>
      <c r="RT349" s="21"/>
      <c r="RU349" s="21"/>
      <c r="RV349" s="21"/>
      <c r="RW349" s="21"/>
      <c r="RX349" s="21"/>
      <c r="RY349" s="21"/>
      <c r="RZ349" s="21"/>
      <c r="SA349" s="21"/>
      <c r="SB349" s="21"/>
      <c r="SC349" s="21"/>
      <c r="SD349" s="21"/>
      <c r="SE349" s="21"/>
      <c r="SF349" s="21"/>
      <c r="SG349" s="21"/>
      <c r="SH349" s="21"/>
      <c r="SI349" s="21"/>
      <c r="SJ349" s="21"/>
      <c r="SK349" s="21"/>
      <c r="SL349" s="21"/>
      <c r="SM349" s="21"/>
      <c r="SN349" s="21"/>
    </row>
    <row r="350" spans="1:508" s="20" customFormat="1" ht="23.25" customHeight="1" x14ac:dyDescent="0.25">
      <c r="A350" s="85" t="s">
        <v>263</v>
      </c>
      <c r="B350" s="85" t="s">
        <v>238</v>
      </c>
      <c r="C350" s="85" t="s">
        <v>81</v>
      </c>
      <c r="D350" s="79" t="s">
        <v>17</v>
      </c>
      <c r="E350" s="203">
        <v>360000</v>
      </c>
      <c r="F350" s="83"/>
      <c r="G350" s="83"/>
      <c r="H350" s="203">
        <v>70019.91</v>
      </c>
      <c r="I350" s="203"/>
      <c r="J350" s="203"/>
      <c r="K350" s="196">
        <f t="shared" si="115"/>
        <v>19.449974999999998</v>
      </c>
      <c r="L350" s="203">
        <f t="shared" si="122"/>
        <v>0</v>
      </c>
      <c r="M350" s="83"/>
      <c r="N350" s="83"/>
      <c r="O350" s="83"/>
      <c r="P350" s="83"/>
      <c r="Q350" s="83"/>
      <c r="R350" s="216">
        <f t="shared" si="123"/>
        <v>0</v>
      </c>
      <c r="S350" s="216"/>
      <c r="T350" s="216"/>
      <c r="U350" s="216"/>
      <c r="V350" s="216"/>
      <c r="W350" s="216"/>
      <c r="X350" s="168"/>
      <c r="Y350" s="216">
        <f t="shared" si="117"/>
        <v>70019.91</v>
      </c>
      <c r="Z350" s="23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  <c r="HV350" s="21"/>
      <c r="HW350" s="21"/>
      <c r="HX350" s="21"/>
      <c r="HY350" s="21"/>
      <c r="HZ350" s="21"/>
      <c r="IA350" s="21"/>
      <c r="IB350" s="21"/>
      <c r="IC350" s="21"/>
      <c r="ID350" s="21"/>
      <c r="IE350" s="21"/>
      <c r="IF350" s="21"/>
      <c r="IG350" s="21"/>
      <c r="IH350" s="21"/>
      <c r="II350" s="21"/>
      <c r="IJ350" s="21"/>
      <c r="IK350" s="21"/>
      <c r="IL350" s="21"/>
      <c r="IM350" s="21"/>
      <c r="IN350" s="21"/>
      <c r="IO350" s="21"/>
      <c r="IP350" s="21"/>
      <c r="IQ350" s="21"/>
      <c r="IR350" s="21"/>
      <c r="IS350" s="21"/>
      <c r="IT350" s="21"/>
      <c r="IU350" s="21"/>
      <c r="IV350" s="21"/>
      <c r="IW350" s="21"/>
      <c r="IX350" s="21"/>
      <c r="IY350" s="21"/>
      <c r="IZ350" s="21"/>
      <c r="JA350" s="21"/>
      <c r="JB350" s="21"/>
      <c r="JC350" s="21"/>
      <c r="JD350" s="21"/>
      <c r="JE350" s="21"/>
      <c r="JF350" s="21"/>
      <c r="JG350" s="21"/>
      <c r="JH350" s="21"/>
      <c r="JI350" s="21"/>
      <c r="JJ350" s="21"/>
      <c r="JK350" s="21"/>
      <c r="JL350" s="21"/>
      <c r="JM350" s="21"/>
      <c r="JN350" s="21"/>
      <c r="JO350" s="21"/>
      <c r="JP350" s="21"/>
      <c r="JQ350" s="21"/>
      <c r="JR350" s="21"/>
      <c r="JS350" s="21"/>
      <c r="JT350" s="21"/>
      <c r="JU350" s="21"/>
      <c r="JV350" s="21"/>
      <c r="JW350" s="21"/>
      <c r="JX350" s="21"/>
      <c r="JY350" s="21"/>
      <c r="JZ350" s="21"/>
      <c r="KA350" s="21"/>
      <c r="KB350" s="21"/>
      <c r="KC350" s="21"/>
      <c r="KD350" s="21"/>
      <c r="KE350" s="21"/>
      <c r="KF350" s="21"/>
      <c r="KG350" s="21"/>
      <c r="KH350" s="21"/>
      <c r="KI350" s="21"/>
      <c r="KJ350" s="21"/>
      <c r="KK350" s="21"/>
      <c r="KL350" s="21"/>
      <c r="KM350" s="21"/>
      <c r="KN350" s="21"/>
      <c r="KO350" s="21"/>
      <c r="KP350" s="21"/>
      <c r="KQ350" s="21"/>
      <c r="KR350" s="21"/>
      <c r="KS350" s="21"/>
      <c r="KT350" s="21"/>
      <c r="KU350" s="21"/>
      <c r="KV350" s="21"/>
      <c r="KW350" s="21"/>
      <c r="KX350" s="21"/>
      <c r="KY350" s="21"/>
      <c r="KZ350" s="21"/>
      <c r="LA350" s="21"/>
      <c r="LB350" s="21"/>
      <c r="LC350" s="21"/>
      <c r="LD350" s="21"/>
      <c r="LE350" s="21"/>
      <c r="LF350" s="21"/>
      <c r="LG350" s="21"/>
      <c r="LH350" s="21"/>
      <c r="LI350" s="21"/>
      <c r="LJ350" s="21"/>
      <c r="LK350" s="21"/>
      <c r="LL350" s="21"/>
      <c r="LM350" s="21"/>
      <c r="LN350" s="21"/>
      <c r="LO350" s="21"/>
      <c r="LP350" s="21"/>
      <c r="LQ350" s="21"/>
      <c r="LR350" s="21"/>
      <c r="LS350" s="21"/>
      <c r="LT350" s="21"/>
      <c r="LU350" s="21"/>
      <c r="LV350" s="21"/>
      <c r="LW350" s="21"/>
      <c r="LX350" s="21"/>
      <c r="LY350" s="21"/>
      <c r="LZ350" s="21"/>
      <c r="MA350" s="21"/>
      <c r="MB350" s="21"/>
      <c r="MC350" s="21"/>
      <c r="MD350" s="21"/>
      <c r="ME350" s="21"/>
      <c r="MF350" s="21"/>
      <c r="MG350" s="21"/>
      <c r="MH350" s="21"/>
      <c r="MI350" s="21"/>
      <c r="MJ350" s="21"/>
      <c r="MK350" s="21"/>
      <c r="ML350" s="21"/>
      <c r="MM350" s="21"/>
      <c r="MN350" s="21"/>
      <c r="MO350" s="21"/>
      <c r="MP350" s="21"/>
      <c r="MQ350" s="21"/>
      <c r="MR350" s="21"/>
      <c r="MS350" s="21"/>
      <c r="MT350" s="21"/>
      <c r="MU350" s="21"/>
      <c r="MV350" s="21"/>
      <c r="MW350" s="21"/>
      <c r="MX350" s="21"/>
      <c r="MY350" s="21"/>
      <c r="MZ350" s="21"/>
      <c r="NA350" s="21"/>
      <c r="NB350" s="21"/>
      <c r="NC350" s="21"/>
      <c r="ND350" s="21"/>
      <c r="NE350" s="21"/>
      <c r="NF350" s="21"/>
      <c r="NG350" s="21"/>
      <c r="NH350" s="21"/>
      <c r="NI350" s="21"/>
      <c r="NJ350" s="21"/>
      <c r="NK350" s="21"/>
      <c r="NL350" s="21"/>
      <c r="NM350" s="21"/>
      <c r="NN350" s="21"/>
      <c r="NO350" s="21"/>
      <c r="NP350" s="21"/>
      <c r="NQ350" s="21"/>
      <c r="NR350" s="21"/>
      <c r="NS350" s="21"/>
      <c r="NT350" s="21"/>
      <c r="NU350" s="21"/>
      <c r="NV350" s="21"/>
      <c r="NW350" s="21"/>
      <c r="NX350" s="21"/>
      <c r="NY350" s="21"/>
      <c r="NZ350" s="21"/>
      <c r="OA350" s="21"/>
      <c r="OB350" s="21"/>
      <c r="OC350" s="21"/>
      <c r="OD350" s="21"/>
      <c r="OE350" s="21"/>
      <c r="OF350" s="21"/>
      <c r="OG350" s="21"/>
      <c r="OH350" s="21"/>
      <c r="OI350" s="21"/>
      <c r="OJ350" s="21"/>
      <c r="OK350" s="21"/>
      <c r="OL350" s="21"/>
      <c r="OM350" s="21"/>
      <c r="ON350" s="21"/>
      <c r="OO350" s="21"/>
      <c r="OP350" s="21"/>
      <c r="OQ350" s="21"/>
      <c r="OR350" s="21"/>
      <c r="OS350" s="21"/>
      <c r="OT350" s="21"/>
      <c r="OU350" s="21"/>
      <c r="OV350" s="21"/>
      <c r="OW350" s="21"/>
      <c r="OX350" s="21"/>
      <c r="OY350" s="21"/>
      <c r="OZ350" s="21"/>
      <c r="PA350" s="21"/>
      <c r="PB350" s="21"/>
      <c r="PC350" s="21"/>
      <c r="PD350" s="21"/>
      <c r="PE350" s="21"/>
      <c r="PF350" s="21"/>
      <c r="PG350" s="21"/>
      <c r="PH350" s="21"/>
      <c r="PI350" s="21"/>
      <c r="PJ350" s="21"/>
      <c r="PK350" s="21"/>
      <c r="PL350" s="21"/>
      <c r="PM350" s="21"/>
      <c r="PN350" s="21"/>
      <c r="PO350" s="21"/>
      <c r="PP350" s="21"/>
      <c r="PQ350" s="21"/>
      <c r="PR350" s="21"/>
      <c r="PS350" s="21"/>
      <c r="PT350" s="21"/>
      <c r="PU350" s="21"/>
      <c r="PV350" s="21"/>
      <c r="PW350" s="21"/>
      <c r="PX350" s="21"/>
      <c r="PY350" s="21"/>
      <c r="PZ350" s="21"/>
      <c r="QA350" s="21"/>
      <c r="QB350" s="21"/>
      <c r="QC350" s="21"/>
      <c r="QD350" s="21"/>
      <c r="QE350" s="21"/>
      <c r="QF350" s="21"/>
      <c r="QG350" s="21"/>
      <c r="QH350" s="21"/>
      <c r="QI350" s="21"/>
      <c r="QJ350" s="21"/>
      <c r="QK350" s="21"/>
      <c r="QL350" s="21"/>
      <c r="QM350" s="21"/>
      <c r="QN350" s="21"/>
      <c r="QO350" s="21"/>
      <c r="QP350" s="21"/>
      <c r="QQ350" s="21"/>
      <c r="QR350" s="21"/>
      <c r="QS350" s="21"/>
      <c r="QT350" s="21"/>
      <c r="QU350" s="21"/>
      <c r="QV350" s="21"/>
      <c r="QW350" s="21"/>
      <c r="QX350" s="21"/>
      <c r="QY350" s="21"/>
      <c r="QZ350" s="21"/>
      <c r="RA350" s="21"/>
      <c r="RB350" s="21"/>
      <c r="RC350" s="21"/>
      <c r="RD350" s="21"/>
      <c r="RE350" s="21"/>
      <c r="RF350" s="21"/>
      <c r="RG350" s="21"/>
      <c r="RH350" s="21"/>
      <c r="RI350" s="21"/>
      <c r="RJ350" s="21"/>
      <c r="RK350" s="21"/>
      <c r="RL350" s="21"/>
      <c r="RM350" s="21"/>
      <c r="RN350" s="21"/>
      <c r="RO350" s="21"/>
      <c r="RP350" s="21"/>
      <c r="RQ350" s="21"/>
      <c r="RR350" s="21"/>
      <c r="RS350" s="21"/>
      <c r="RT350" s="21"/>
      <c r="RU350" s="21"/>
      <c r="RV350" s="21"/>
      <c r="RW350" s="21"/>
      <c r="RX350" s="21"/>
      <c r="RY350" s="21"/>
      <c r="RZ350" s="21"/>
      <c r="SA350" s="21"/>
      <c r="SB350" s="21"/>
      <c r="SC350" s="21"/>
      <c r="SD350" s="21"/>
      <c r="SE350" s="21"/>
      <c r="SF350" s="21"/>
      <c r="SG350" s="21"/>
      <c r="SH350" s="21"/>
      <c r="SI350" s="21"/>
      <c r="SJ350" s="21"/>
      <c r="SK350" s="21"/>
      <c r="SL350" s="21"/>
      <c r="SM350" s="21"/>
      <c r="SN350" s="21"/>
    </row>
    <row r="351" spans="1:508" s="20" customFormat="1" ht="35.25" customHeight="1" x14ac:dyDescent="0.25">
      <c r="A351" s="88" t="s">
        <v>423</v>
      </c>
      <c r="B351" s="88"/>
      <c r="C351" s="88"/>
      <c r="D351" s="13" t="s">
        <v>39</v>
      </c>
      <c r="E351" s="201">
        <f>E352</f>
        <v>22905600</v>
      </c>
      <c r="F351" s="80">
        <f t="shared" ref="F351:I351" si="125">F352</f>
        <v>15229500</v>
      </c>
      <c r="G351" s="80">
        <f t="shared" si="125"/>
        <v>800800</v>
      </c>
      <c r="H351" s="201">
        <f t="shared" si="125"/>
        <v>6926212.2300000004</v>
      </c>
      <c r="I351" s="201">
        <f t="shared" si="125"/>
        <v>4955902.17</v>
      </c>
      <c r="J351" s="201">
        <f t="shared" ref="J351:J352" si="126">J352</f>
        <v>194588.14</v>
      </c>
      <c r="K351" s="186">
        <f t="shared" si="115"/>
        <v>30.238073789815594</v>
      </c>
      <c r="L351" s="201">
        <f>L352</f>
        <v>175000</v>
      </c>
      <c r="M351" s="80">
        <f t="shared" ref="M351:Q351" si="127">M352</f>
        <v>175000</v>
      </c>
      <c r="N351" s="80">
        <f t="shared" si="127"/>
        <v>0</v>
      </c>
      <c r="O351" s="80">
        <f t="shared" si="127"/>
        <v>0</v>
      </c>
      <c r="P351" s="80">
        <f t="shared" si="127"/>
        <v>0</v>
      </c>
      <c r="Q351" s="80">
        <f t="shared" si="127"/>
        <v>175000</v>
      </c>
      <c r="R351" s="201">
        <f t="shared" ref="R351:W351" si="128">R352</f>
        <v>10890</v>
      </c>
      <c r="S351" s="201">
        <f t="shared" si="128"/>
        <v>10890</v>
      </c>
      <c r="T351" s="201">
        <f t="shared" si="128"/>
        <v>0</v>
      </c>
      <c r="U351" s="201">
        <f t="shared" si="128"/>
        <v>0</v>
      </c>
      <c r="V351" s="201">
        <f t="shared" si="128"/>
        <v>0</v>
      </c>
      <c r="W351" s="201">
        <f t="shared" si="128"/>
        <v>10890</v>
      </c>
      <c r="X351" s="137">
        <f t="shared" ref="X351:X377" si="129">R351/L351*100</f>
        <v>6.2228571428571433</v>
      </c>
      <c r="Y351" s="201">
        <f t="shared" si="117"/>
        <v>6937102.2300000004</v>
      </c>
      <c r="Z351" s="23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  <c r="ID351" s="21"/>
      <c r="IE351" s="21"/>
      <c r="IF351" s="21"/>
      <c r="IG351" s="21"/>
      <c r="IH351" s="21"/>
      <c r="II351" s="21"/>
      <c r="IJ351" s="21"/>
      <c r="IK351" s="21"/>
      <c r="IL351" s="21"/>
      <c r="IM351" s="21"/>
      <c r="IN351" s="21"/>
      <c r="IO351" s="21"/>
      <c r="IP351" s="21"/>
      <c r="IQ351" s="21"/>
      <c r="IR351" s="21"/>
      <c r="IS351" s="21"/>
      <c r="IT351" s="21"/>
      <c r="IU351" s="21"/>
      <c r="IV351" s="21"/>
      <c r="IW351" s="21"/>
      <c r="IX351" s="21"/>
      <c r="IY351" s="21"/>
      <c r="IZ351" s="21"/>
      <c r="JA351" s="21"/>
      <c r="JB351" s="21"/>
      <c r="JC351" s="21"/>
      <c r="JD351" s="21"/>
      <c r="JE351" s="21"/>
      <c r="JF351" s="21"/>
      <c r="JG351" s="21"/>
      <c r="JH351" s="21"/>
      <c r="JI351" s="21"/>
      <c r="JJ351" s="21"/>
      <c r="JK351" s="21"/>
      <c r="JL351" s="21"/>
      <c r="JM351" s="21"/>
      <c r="JN351" s="21"/>
      <c r="JO351" s="21"/>
      <c r="JP351" s="21"/>
      <c r="JQ351" s="21"/>
      <c r="JR351" s="21"/>
      <c r="JS351" s="21"/>
      <c r="JT351" s="21"/>
      <c r="JU351" s="21"/>
      <c r="JV351" s="21"/>
      <c r="JW351" s="21"/>
      <c r="JX351" s="21"/>
      <c r="JY351" s="21"/>
      <c r="JZ351" s="21"/>
      <c r="KA351" s="21"/>
      <c r="KB351" s="21"/>
      <c r="KC351" s="21"/>
      <c r="KD351" s="21"/>
      <c r="KE351" s="21"/>
      <c r="KF351" s="21"/>
      <c r="KG351" s="21"/>
      <c r="KH351" s="21"/>
      <c r="KI351" s="21"/>
      <c r="KJ351" s="21"/>
      <c r="KK351" s="21"/>
      <c r="KL351" s="21"/>
      <c r="KM351" s="21"/>
      <c r="KN351" s="21"/>
      <c r="KO351" s="21"/>
      <c r="KP351" s="21"/>
      <c r="KQ351" s="21"/>
      <c r="KR351" s="21"/>
      <c r="KS351" s="21"/>
      <c r="KT351" s="21"/>
      <c r="KU351" s="21"/>
      <c r="KV351" s="21"/>
      <c r="KW351" s="21"/>
      <c r="KX351" s="21"/>
      <c r="KY351" s="21"/>
      <c r="KZ351" s="21"/>
      <c r="LA351" s="21"/>
      <c r="LB351" s="21"/>
      <c r="LC351" s="21"/>
      <c r="LD351" s="21"/>
      <c r="LE351" s="21"/>
      <c r="LF351" s="21"/>
      <c r="LG351" s="21"/>
      <c r="LH351" s="21"/>
      <c r="LI351" s="21"/>
      <c r="LJ351" s="21"/>
      <c r="LK351" s="21"/>
      <c r="LL351" s="21"/>
      <c r="LM351" s="21"/>
      <c r="LN351" s="21"/>
      <c r="LO351" s="21"/>
      <c r="LP351" s="21"/>
      <c r="LQ351" s="21"/>
      <c r="LR351" s="21"/>
      <c r="LS351" s="21"/>
      <c r="LT351" s="21"/>
      <c r="LU351" s="21"/>
      <c r="LV351" s="21"/>
      <c r="LW351" s="21"/>
      <c r="LX351" s="21"/>
      <c r="LY351" s="21"/>
      <c r="LZ351" s="21"/>
      <c r="MA351" s="21"/>
      <c r="MB351" s="21"/>
      <c r="MC351" s="21"/>
      <c r="MD351" s="21"/>
      <c r="ME351" s="21"/>
      <c r="MF351" s="21"/>
      <c r="MG351" s="21"/>
      <c r="MH351" s="21"/>
      <c r="MI351" s="21"/>
      <c r="MJ351" s="21"/>
      <c r="MK351" s="21"/>
      <c r="ML351" s="21"/>
      <c r="MM351" s="21"/>
      <c r="MN351" s="21"/>
      <c r="MO351" s="21"/>
      <c r="MP351" s="21"/>
      <c r="MQ351" s="21"/>
      <c r="MR351" s="21"/>
      <c r="MS351" s="21"/>
      <c r="MT351" s="21"/>
      <c r="MU351" s="21"/>
      <c r="MV351" s="21"/>
      <c r="MW351" s="21"/>
      <c r="MX351" s="21"/>
      <c r="MY351" s="21"/>
      <c r="MZ351" s="21"/>
      <c r="NA351" s="21"/>
      <c r="NB351" s="21"/>
      <c r="NC351" s="21"/>
      <c r="ND351" s="21"/>
      <c r="NE351" s="21"/>
      <c r="NF351" s="21"/>
      <c r="NG351" s="21"/>
      <c r="NH351" s="21"/>
      <c r="NI351" s="21"/>
      <c r="NJ351" s="21"/>
      <c r="NK351" s="21"/>
      <c r="NL351" s="21"/>
      <c r="NM351" s="21"/>
      <c r="NN351" s="21"/>
      <c r="NO351" s="21"/>
      <c r="NP351" s="21"/>
      <c r="NQ351" s="21"/>
      <c r="NR351" s="21"/>
      <c r="NS351" s="21"/>
      <c r="NT351" s="21"/>
      <c r="NU351" s="21"/>
      <c r="NV351" s="21"/>
      <c r="NW351" s="21"/>
      <c r="NX351" s="21"/>
      <c r="NY351" s="21"/>
      <c r="NZ351" s="21"/>
      <c r="OA351" s="21"/>
      <c r="OB351" s="21"/>
      <c r="OC351" s="21"/>
      <c r="OD351" s="21"/>
      <c r="OE351" s="21"/>
      <c r="OF351" s="21"/>
      <c r="OG351" s="21"/>
      <c r="OH351" s="21"/>
      <c r="OI351" s="21"/>
      <c r="OJ351" s="21"/>
      <c r="OK351" s="21"/>
      <c r="OL351" s="21"/>
      <c r="OM351" s="21"/>
      <c r="ON351" s="21"/>
      <c r="OO351" s="21"/>
      <c r="OP351" s="21"/>
      <c r="OQ351" s="21"/>
      <c r="OR351" s="21"/>
      <c r="OS351" s="21"/>
      <c r="OT351" s="21"/>
      <c r="OU351" s="21"/>
      <c r="OV351" s="21"/>
      <c r="OW351" s="21"/>
      <c r="OX351" s="21"/>
      <c r="OY351" s="21"/>
      <c r="OZ351" s="21"/>
      <c r="PA351" s="21"/>
      <c r="PB351" s="21"/>
      <c r="PC351" s="21"/>
      <c r="PD351" s="21"/>
      <c r="PE351" s="21"/>
      <c r="PF351" s="21"/>
      <c r="PG351" s="21"/>
      <c r="PH351" s="21"/>
      <c r="PI351" s="21"/>
      <c r="PJ351" s="21"/>
      <c r="PK351" s="21"/>
      <c r="PL351" s="21"/>
      <c r="PM351" s="21"/>
      <c r="PN351" s="21"/>
      <c r="PO351" s="21"/>
      <c r="PP351" s="21"/>
      <c r="PQ351" s="21"/>
      <c r="PR351" s="21"/>
      <c r="PS351" s="21"/>
      <c r="PT351" s="21"/>
      <c r="PU351" s="21"/>
      <c r="PV351" s="21"/>
      <c r="PW351" s="21"/>
      <c r="PX351" s="21"/>
      <c r="PY351" s="21"/>
      <c r="PZ351" s="21"/>
      <c r="QA351" s="21"/>
      <c r="QB351" s="21"/>
      <c r="QC351" s="21"/>
      <c r="QD351" s="21"/>
      <c r="QE351" s="21"/>
      <c r="QF351" s="21"/>
      <c r="QG351" s="21"/>
      <c r="QH351" s="21"/>
      <c r="QI351" s="21"/>
      <c r="QJ351" s="21"/>
      <c r="QK351" s="21"/>
      <c r="QL351" s="21"/>
      <c r="QM351" s="21"/>
      <c r="QN351" s="21"/>
      <c r="QO351" s="21"/>
      <c r="QP351" s="21"/>
      <c r="QQ351" s="21"/>
      <c r="QR351" s="21"/>
      <c r="QS351" s="21"/>
      <c r="QT351" s="21"/>
      <c r="QU351" s="21"/>
      <c r="QV351" s="21"/>
      <c r="QW351" s="21"/>
      <c r="QX351" s="21"/>
      <c r="QY351" s="21"/>
      <c r="QZ351" s="21"/>
      <c r="RA351" s="21"/>
      <c r="RB351" s="21"/>
      <c r="RC351" s="21"/>
      <c r="RD351" s="21"/>
      <c r="RE351" s="21"/>
      <c r="RF351" s="21"/>
      <c r="RG351" s="21"/>
      <c r="RH351" s="21"/>
      <c r="RI351" s="21"/>
      <c r="RJ351" s="21"/>
      <c r="RK351" s="21"/>
      <c r="RL351" s="21"/>
      <c r="RM351" s="21"/>
      <c r="RN351" s="21"/>
      <c r="RO351" s="21"/>
      <c r="RP351" s="21"/>
      <c r="RQ351" s="21"/>
      <c r="RR351" s="21"/>
      <c r="RS351" s="21"/>
      <c r="RT351" s="21"/>
      <c r="RU351" s="21"/>
      <c r="RV351" s="21"/>
      <c r="RW351" s="21"/>
      <c r="RX351" s="21"/>
      <c r="RY351" s="21"/>
      <c r="RZ351" s="21"/>
      <c r="SA351" s="21"/>
      <c r="SB351" s="21"/>
      <c r="SC351" s="21"/>
      <c r="SD351" s="21"/>
      <c r="SE351" s="21"/>
      <c r="SF351" s="21"/>
      <c r="SG351" s="21"/>
      <c r="SH351" s="21"/>
      <c r="SI351" s="21"/>
      <c r="SJ351" s="21"/>
      <c r="SK351" s="21"/>
      <c r="SL351" s="21"/>
      <c r="SM351" s="21"/>
      <c r="SN351" s="21"/>
    </row>
    <row r="352" spans="1:508" s="31" customFormat="1" ht="34.5" customHeight="1" x14ac:dyDescent="0.25">
      <c r="A352" s="89" t="s">
        <v>422</v>
      </c>
      <c r="B352" s="89"/>
      <c r="C352" s="89"/>
      <c r="D352" s="121" t="s">
        <v>39</v>
      </c>
      <c r="E352" s="202">
        <f>E353+E354+E355+E356+E357+E358</f>
        <v>22905600</v>
      </c>
      <c r="F352" s="82">
        <f t="shared" ref="F352:I352" si="130">F353+F354+F355+F356+F357+F358</f>
        <v>15229500</v>
      </c>
      <c r="G352" s="82">
        <f t="shared" si="130"/>
        <v>800800</v>
      </c>
      <c r="H352" s="202">
        <f t="shared" si="130"/>
        <v>6926212.2300000004</v>
      </c>
      <c r="I352" s="202">
        <f t="shared" si="130"/>
        <v>4955902.17</v>
      </c>
      <c r="J352" s="202">
        <f t="shared" si="126"/>
        <v>194588.14</v>
      </c>
      <c r="K352" s="187">
        <f t="shared" si="115"/>
        <v>30.238073789815594</v>
      </c>
      <c r="L352" s="202">
        <f>L353+L354+L355+L356+L357+L358</f>
        <v>175000</v>
      </c>
      <c r="M352" s="82">
        <f t="shared" ref="M352:W352" si="131">M353+M354+M355+M356+M357+M358</f>
        <v>175000</v>
      </c>
      <c r="N352" s="82">
        <f t="shared" si="131"/>
        <v>0</v>
      </c>
      <c r="O352" s="82">
        <f t="shared" si="131"/>
        <v>0</v>
      </c>
      <c r="P352" s="82">
        <f t="shared" si="131"/>
        <v>0</v>
      </c>
      <c r="Q352" s="82">
        <f t="shared" si="131"/>
        <v>175000</v>
      </c>
      <c r="R352" s="202">
        <f t="shared" si="131"/>
        <v>10890</v>
      </c>
      <c r="S352" s="202">
        <f t="shared" si="131"/>
        <v>10890</v>
      </c>
      <c r="T352" s="202">
        <f t="shared" si="131"/>
        <v>0</v>
      </c>
      <c r="U352" s="202">
        <f t="shared" si="131"/>
        <v>0</v>
      </c>
      <c r="V352" s="202">
        <f t="shared" si="131"/>
        <v>0</v>
      </c>
      <c r="W352" s="202">
        <f t="shared" si="131"/>
        <v>10890</v>
      </c>
      <c r="X352" s="158">
        <f t="shared" si="129"/>
        <v>6.2228571428571433</v>
      </c>
      <c r="Y352" s="202">
        <f t="shared" si="117"/>
        <v>6937102.2300000004</v>
      </c>
      <c r="Z352" s="231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  <c r="FQ352" s="30"/>
      <c r="FR352" s="30"/>
      <c r="FS352" s="30"/>
      <c r="FT352" s="30"/>
      <c r="FU352" s="30"/>
      <c r="FV352" s="30"/>
      <c r="FW352" s="30"/>
      <c r="FX352" s="30"/>
      <c r="FY352" s="30"/>
      <c r="FZ352" s="30"/>
      <c r="GA352" s="30"/>
      <c r="GB352" s="30"/>
      <c r="GC352" s="30"/>
      <c r="GD352" s="30"/>
      <c r="GE352" s="30"/>
      <c r="GF352" s="30"/>
      <c r="GG352" s="30"/>
      <c r="GH352" s="30"/>
      <c r="GI352" s="30"/>
      <c r="GJ352" s="30"/>
      <c r="GK352" s="30"/>
      <c r="GL352" s="30"/>
      <c r="GM352" s="30"/>
      <c r="GN352" s="30"/>
      <c r="GO352" s="30"/>
      <c r="GP352" s="30"/>
      <c r="GQ352" s="30"/>
      <c r="GR352" s="30"/>
      <c r="GS352" s="30"/>
      <c r="GT352" s="30"/>
      <c r="GU352" s="30"/>
      <c r="GV352" s="30"/>
      <c r="GW352" s="30"/>
      <c r="GX352" s="30"/>
      <c r="GY352" s="30"/>
      <c r="GZ352" s="30"/>
      <c r="HA352" s="30"/>
      <c r="HB352" s="30"/>
      <c r="HC352" s="30"/>
      <c r="HD352" s="30"/>
      <c r="HE352" s="30"/>
      <c r="HF352" s="30"/>
      <c r="HG352" s="30"/>
      <c r="HH352" s="30"/>
      <c r="HI352" s="30"/>
      <c r="HJ352" s="30"/>
      <c r="HK352" s="30"/>
      <c r="HL352" s="30"/>
      <c r="HM352" s="30"/>
      <c r="HN352" s="30"/>
      <c r="HO352" s="30"/>
      <c r="HP352" s="30"/>
      <c r="HQ352" s="30"/>
      <c r="HR352" s="30"/>
      <c r="HS352" s="30"/>
      <c r="HT352" s="30"/>
      <c r="HU352" s="30"/>
      <c r="HV352" s="30"/>
      <c r="HW352" s="30"/>
      <c r="HX352" s="30"/>
      <c r="HY352" s="30"/>
      <c r="HZ352" s="30"/>
      <c r="IA352" s="30"/>
      <c r="IB352" s="30"/>
      <c r="IC352" s="30"/>
      <c r="ID352" s="30"/>
      <c r="IE352" s="30"/>
      <c r="IF352" s="30"/>
      <c r="IG352" s="30"/>
      <c r="IH352" s="30"/>
      <c r="II352" s="30"/>
      <c r="IJ352" s="30"/>
      <c r="IK352" s="30"/>
      <c r="IL352" s="30"/>
      <c r="IM352" s="30"/>
      <c r="IN352" s="30"/>
      <c r="IO352" s="30"/>
      <c r="IP352" s="30"/>
      <c r="IQ352" s="30"/>
      <c r="IR352" s="30"/>
      <c r="IS352" s="30"/>
      <c r="IT352" s="30"/>
      <c r="IU352" s="30"/>
      <c r="IV352" s="30"/>
      <c r="IW352" s="30"/>
      <c r="IX352" s="30"/>
      <c r="IY352" s="30"/>
      <c r="IZ352" s="30"/>
      <c r="JA352" s="30"/>
      <c r="JB352" s="30"/>
      <c r="JC352" s="30"/>
      <c r="JD352" s="30"/>
      <c r="JE352" s="30"/>
      <c r="JF352" s="30"/>
      <c r="JG352" s="30"/>
      <c r="JH352" s="30"/>
      <c r="JI352" s="30"/>
      <c r="JJ352" s="30"/>
      <c r="JK352" s="30"/>
      <c r="JL352" s="30"/>
      <c r="JM352" s="30"/>
      <c r="JN352" s="30"/>
      <c r="JO352" s="30"/>
      <c r="JP352" s="30"/>
      <c r="JQ352" s="30"/>
      <c r="JR352" s="30"/>
      <c r="JS352" s="30"/>
      <c r="JT352" s="30"/>
      <c r="JU352" s="30"/>
      <c r="JV352" s="30"/>
      <c r="JW352" s="30"/>
      <c r="JX352" s="30"/>
      <c r="JY352" s="30"/>
      <c r="JZ352" s="30"/>
      <c r="KA352" s="30"/>
      <c r="KB352" s="30"/>
      <c r="KC352" s="30"/>
      <c r="KD352" s="30"/>
      <c r="KE352" s="30"/>
      <c r="KF352" s="30"/>
      <c r="KG352" s="30"/>
      <c r="KH352" s="30"/>
      <c r="KI352" s="30"/>
      <c r="KJ352" s="30"/>
      <c r="KK352" s="30"/>
      <c r="KL352" s="30"/>
      <c r="KM352" s="30"/>
      <c r="KN352" s="30"/>
      <c r="KO352" s="30"/>
      <c r="KP352" s="30"/>
      <c r="KQ352" s="30"/>
      <c r="KR352" s="30"/>
      <c r="KS352" s="30"/>
      <c r="KT352" s="30"/>
      <c r="KU352" s="30"/>
      <c r="KV352" s="30"/>
      <c r="KW352" s="30"/>
      <c r="KX352" s="30"/>
      <c r="KY352" s="30"/>
      <c r="KZ352" s="30"/>
      <c r="LA352" s="30"/>
      <c r="LB352" s="30"/>
      <c r="LC352" s="30"/>
      <c r="LD352" s="30"/>
      <c r="LE352" s="30"/>
      <c r="LF352" s="30"/>
      <c r="LG352" s="30"/>
      <c r="LH352" s="30"/>
      <c r="LI352" s="30"/>
      <c r="LJ352" s="30"/>
      <c r="LK352" s="30"/>
      <c r="LL352" s="30"/>
      <c r="LM352" s="30"/>
      <c r="LN352" s="30"/>
      <c r="LO352" s="30"/>
      <c r="LP352" s="30"/>
      <c r="LQ352" s="30"/>
      <c r="LR352" s="30"/>
      <c r="LS352" s="30"/>
      <c r="LT352" s="30"/>
      <c r="LU352" s="30"/>
      <c r="LV352" s="30"/>
      <c r="LW352" s="30"/>
      <c r="LX352" s="30"/>
      <c r="LY352" s="30"/>
      <c r="LZ352" s="30"/>
      <c r="MA352" s="30"/>
      <c r="MB352" s="30"/>
      <c r="MC352" s="30"/>
      <c r="MD352" s="30"/>
      <c r="ME352" s="30"/>
      <c r="MF352" s="30"/>
      <c r="MG352" s="30"/>
      <c r="MH352" s="30"/>
      <c r="MI352" s="30"/>
      <c r="MJ352" s="30"/>
      <c r="MK352" s="30"/>
      <c r="ML352" s="30"/>
      <c r="MM352" s="30"/>
      <c r="MN352" s="30"/>
      <c r="MO352" s="30"/>
      <c r="MP352" s="30"/>
      <c r="MQ352" s="30"/>
      <c r="MR352" s="30"/>
      <c r="MS352" s="30"/>
      <c r="MT352" s="30"/>
      <c r="MU352" s="30"/>
      <c r="MV352" s="30"/>
      <c r="MW352" s="30"/>
      <c r="MX352" s="30"/>
      <c r="MY352" s="30"/>
      <c r="MZ352" s="30"/>
      <c r="NA352" s="30"/>
      <c r="NB352" s="30"/>
      <c r="NC352" s="30"/>
      <c r="ND352" s="30"/>
      <c r="NE352" s="30"/>
      <c r="NF352" s="30"/>
      <c r="NG352" s="30"/>
      <c r="NH352" s="30"/>
      <c r="NI352" s="30"/>
      <c r="NJ352" s="30"/>
      <c r="NK352" s="30"/>
      <c r="NL352" s="30"/>
      <c r="NM352" s="30"/>
      <c r="NN352" s="30"/>
      <c r="NO352" s="30"/>
      <c r="NP352" s="30"/>
      <c r="NQ352" s="30"/>
      <c r="NR352" s="30"/>
      <c r="NS352" s="30"/>
      <c r="NT352" s="30"/>
      <c r="NU352" s="30"/>
      <c r="NV352" s="30"/>
      <c r="NW352" s="30"/>
      <c r="NX352" s="30"/>
      <c r="NY352" s="30"/>
      <c r="NZ352" s="30"/>
      <c r="OA352" s="30"/>
      <c r="OB352" s="30"/>
      <c r="OC352" s="30"/>
      <c r="OD352" s="30"/>
      <c r="OE352" s="30"/>
      <c r="OF352" s="30"/>
      <c r="OG352" s="30"/>
      <c r="OH352" s="30"/>
      <c r="OI352" s="30"/>
      <c r="OJ352" s="30"/>
      <c r="OK352" s="30"/>
      <c r="OL352" s="30"/>
      <c r="OM352" s="30"/>
      <c r="ON352" s="30"/>
      <c r="OO352" s="30"/>
      <c r="OP352" s="30"/>
      <c r="OQ352" s="30"/>
      <c r="OR352" s="30"/>
      <c r="OS352" s="30"/>
      <c r="OT352" s="30"/>
      <c r="OU352" s="30"/>
      <c r="OV352" s="30"/>
      <c r="OW352" s="30"/>
      <c r="OX352" s="30"/>
      <c r="OY352" s="30"/>
      <c r="OZ352" s="30"/>
      <c r="PA352" s="30"/>
      <c r="PB352" s="30"/>
      <c r="PC352" s="30"/>
      <c r="PD352" s="30"/>
      <c r="PE352" s="30"/>
      <c r="PF352" s="30"/>
      <c r="PG352" s="30"/>
      <c r="PH352" s="30"/>
      <c r="PI352" s="30"/>
      <c r="PJ352" s="30"/>
      <c r="PK352" s="30"/>
      <c r="PL352" s="30"/>
      <c r="PM352" s="30"/>
      <c r="PN352" s="30"/>
      <c r="PO352" s="30"/>
      <c r="PP352" s="30"/>
      <c r="PQ352" s="30"/>
      <c r="PR352" s="30"/>
      <c r="PS352" s="30"/>
      <c r="PT352" s="30"/>
      <c r="PU352" s="30"/>
      <c r="PV352" s="30"/>
      <c r="PW352" s="30"/>
      <c r="PX352" s="30"/>
      <c r="PY352" s="30"/>
      <c r="PZ352" s="30"/>
      <c r="QA352" s="30"/>
      <c r="QB352" s="30"/>
      <c r="QC352" s="30"/>
      <c r="QD352" s="30"/>
      <c r="QE352" s="30"/>
      <c r="QF352" s="30"/>
      <c r="QG352" s="30"/>
      <c r="QH352" s="30"/>
      <c r="QI352" s="30"/>
      <c r="QJ352" s="30"/>
      <c r="QK352" s="30"/>
      <c r="QL352" s="30"/>
      <c r="QM352" s="30"/>
      <c r="QN352" s="30"/>
      <c r="QO352" s="30"/>
      <c r="QP352" s="30"/>
      <c r="QQ352" s="30"/>
      <c r="QR352" s="30"/>
      <c r="QS352" s="30"/>
      <c r="QT352" s="30"/>
      <c r="QU352" s="30"/>
      <c r="QV352" s="30"/>
      <c r="QW352" s="30"/>
      <c r="QX352" s="30"/>
      <c r="QY352" s="30"/>
      <c r="QZ352" s="30"/>
      <c r="RA352" s="30"/>
      <c r="RB352" s="30"/>
      <c r="RC352" s="30"/>
      <c r="RD352" s="30"/>
      <c r="RE352" s="30"/>
      <c r="RF352" s="30"/>
      <c r="RG352" s="30"/>
      <c r="RH352" s="30"/>
      <c r="RI352" s="30"/>
      <c r="RJ352" s="30"/>
      <c r="RK352" s="30"/>
      <c r="RL352" s="30"/>
      <c r="RM352" s="30"/>
      <c r="RN352" s="30"/>
      <c r="RO352" s="30"/>
      <c r="RP352" s="30"/>
      <c r="RQ352" s="30"/>
      <c r="RR352" s="30"/>
      <c r="RS352" s="30"/>
      <c r="RT352" s="30"/>
      <c r="RU352" s="30"/>
      <c r="RV352" s="30"/>
      <c r="RW352" s="30"/>
      <c r="RX352" s="30"/>
      <c r="RY352" s="30"/>
      <c r="RZ352" s="30"/>
      <c r="SA352" s="30"/>
      <c r="SB352" s="30"/>
      <c r="SC352" s="30"/>
      <c r="SD352" s="30"/>
      <c r="SE352" s="30"/>
      <c r="SF352" s="30"/>
      <c r="SG352" s="30"/>
      <c r="SH352" s="30"/>
      <c r="SI352" s="30"/>
      <c r="SJ352" s="30"/>
      <c r="SK352" s="30"/>
      <c r="SL352" s="30"/>
      <c r="SM352" s="30"/>
      <c r="SN352" s="30"/>
    </row>
    <row r="353" spans="1:508" s="20" customFormat="1" ht="45.75" customHeight="1" x14ac:dyDescent="0.25">
      <c r="A353" s="85" t="s">
        <v>421</v>
      </c>
      <c r="B353" s="85" t="s">
        <v>118</v>
      </c>
      <c r="C353" s="85" t="s">
        <v>46</v>
      </c>
      <c r="D353" s="79" t="s">
        <v>486</v>
      </c>
      <c r="E353" s="203">
        <v>20425100</v>
      </c>
      <c r="F353" s="83">
        <v>15229500</v>
      </c>
      <c r="G353" s="83">
        <v>800800</v>
      </c>
      <c r="H353" s="203">
        <v>6335601.29</v>
      </c>
      <c r="I353" s="203">
        <v>4955902.17</v>
      </c>
      <c r="J353" s="203">
        <v>194588.14</v>
      </c>
      <c r="K353" s="196">
        <f t="shared" si="115"/>
        <v>31.018703898634527</v>
      </c>
      <c r="L353" s="203">
        <f>N353+Q353</f>
        <v>0</v>
      </c>
      <c r="M353" s="83"/>
      <c r="N353" s="83"/>
      <c r="O353" s="83"/>
      <c r="P353" s="83"/>
      <c r="Q353" s="83"/>
      <c r="R353" s="216">
        <f>T353+W353</f>
        <v>0</v>
      </c>
      <c r="S353" s="216"/>
      <c r="T353" s="216"/>
      <c r="U353" s="216"/>
      <c r="V353" s="216"/>
      <c r="W353" s="216"/>
      <c r="X353" s="158"/>
      <c r="Y353" s="216">
        <f t="shared" si="117"/>
        <v>6335601.29</v>
      </c>
      <c r="Z353" s="23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  <c r="IB353" s="21"/>
      <c r="IC353" s="21"/>
      <c r="ID353" s="21"/>
      <c r="IE353" s="21"/>
      <c r="IF353" s="21"/>
      <c r="IG353" s="21"/>
      <c r="IH353" s="21"/>
      <c r="II353" s="21"/>
      <c r="IJ353" s="21"/>
      <c r="IK353" s="21"/>
      <c r="IL353" s="21"/>
      <c r="IM353" s="21"/>
      <c r="IN353" s="21"/>
      <c r="IO353" s="21"/>
      <c r="IP353" s="21"/>
      <c r="IQ353" s="21"/>
      <c r="IR353" s="21"/>
      <c r="IS353" s="21"/>
      <c r="IT353" s="21"/>
      <c r="IU353" s="21"/>
      <c r="IV353" s="21"/>
      <c r="IW353" s="21"/>
      <c r="IX353" s="21"/>
      <c r="IY353" s="21"/>
      <c r="IZ353" s="21"/>
      <c r="JA353" s="21"/>
      <c r="JB353" s="21"/>
      <c r="JC353" s="21"/>
      <c r="JD353" s="21"/>
      <c r="JE353" s="21"/>
      <c r="JF353" s="21"/>
      <c r="JG353" s="21"/>
      <c r="JH353" s="21"/>
      <c r="JI353" s="21"/>
      <c r="JJ353" s="21"/>
      <c r="JK353" s="21"/>
      <c r="JL353" s="21"/>
      <c r="JM353" s="21"/>
      <c r="JN353" s="21"/>
      <c r="JO353" s="21"/>
      <c r="JP353" s="21"/>
      <c r="JQ353" s="21"/>
      <c r="JR353" s="21"/>
      <c r="JS353" s="21"/>
      <c r="JT353" s="21"/>
      <c r="JU353" s="21"/>
      <c r="JV353" s="21"/>
      <c r="JW353" s="21"/>
      <c r="JX353" s="21"/>
      <c r="JY353" s="21"/>
      <c r="JZ353" s="21"/>
      <c r="KA353" s="21"/>
      <c r="KB353" s="21"/>
      <c r="KC353" s="21"/>
      <c r="KD353" s="21"/>
      <c r="KE353" s="21"/>
      <c r="KF353" s="21"/>
      <c r="KG353" s="21"/>
      <c r="KH353" s="21"/>
      <c r="KI353" s="21"/>
      <c r="KJ353" s="21"/>
      <c r="KK353" s="21"/>
      <c r="KL353" s="21"/>
      <c r="KM353" s="21"/>
      <c r="KN353" s="21"/>
      <c r="KO353" s="21"/>
      <c r="KP353" s="21"/>
      <c r="KQ353" s="21"/>
      <c r="KR353" s="21"/>
      <c r="KS353" s="21"/>
      <c r="KT353" s="21"/>
      <c r="KU353" s="21"/>
      <c r="KV353" s="21"/>
      <c r="KW353" s="21"/>
      <c r="KX353" s="21"/>
      <c r="KY353" s="21"/>
      <c r="KZ353" s="21"/>
      <c r="LA353" s="21"/>
      <c r="LB353" s="21"/>
      <c r="LC353" s="21"/>
      <c r="LD353" s="21"/>
      <c r="LE353" s="21"/>
      <c r="LF353" s="21"/>
      <c r="LG353" s="21"/>
      <c r="LH353" s="21"/>
      <c r="LI353" s="21"/>
      <c r="LJ353" s="21"/>
      <c r="LK353" s="21"/>
      <c r="LL353" s="21"/>
      <c r="LM353" s="21"/>
      <c r="LN353" s="21"/>
      <c r="LO353" s="21"/>
      <c r="LP353" s="21"/>
      <c r="LQ353" s="21"/>
      <c r="LR353" s="21"/>
      <c r="LS353" s="21"/>
      <c r="LT353" s="21"/>
      <c r="LU353" s="21"/>
      <c r="LV353" s="21"/>
      <c r="LW353" s="21"/>
      <c r="LX353" s="21"/>
      <c r="LY353" s="21"/>
      <c r="LZ353" s="21"/>
      <c r="MA353" s="21"/>
      <c r="MB353" s="21"/>
      <c r="MC353" s="21"/>
      <c r="MD353" s="21"/>
      <c r="ME353" s="21"/>
      <c r="MF353" s="21"/>
      <c r="MG353" s="21"/>
      <c r="MH353" s="21"/>
      <c r="MI353" s="21"/>
      <c r="MJ353" s="21"/>
      <c r="MK353" s="21"/>
      <c r="ML353" s="21"/>
      <c r="MM353" s="21"/>
      <c r="MN353" s="21"/>
      <c r="MO353" s="21"/>
      <c r="MP353" s="21"/>
      <c r="MQ353" s="21"/>
      <c r="MR353" s="21"/>
      <c r="MS353" s="21"/>
      <c r="MT353" s="21"/>
      <c r="MU353" s="21"/>
      <c r="MV353" s="21"/>
      <c r="MW353" s="21"/>
      <c r="MX353" s="21"/>
      <c r="MY353" s="21"/>
      <c r="MZ353" s="21"/>
      <c r="NA353" s="21"/>
      <c r="NB353" s="21"/>
      <c r="NC353" s="21"/>
      <c r="ND353" s="21"/>
      <c r="NE353" s="21"/>
      <c r="NF353" s="21"/>
      <c r="NG353" s="21"/>
      <c r="NH353" s="21"/>
      <c r="NI353" s="21"/>
      <c r="NJ353" s="21"/>
      <c r="NK353" s="21"/>
      <c r="NL353" s="21"/>
      <c r="NM353" s="21"/>
      <c r="NN353" s="21"/>
      <c r="NO353" s="21"/>
      <c r="NP353" s="21"/>
      <c r="NQ353" s="21"/>
      <c r="NR353" s="21"/>
      <c r="NS353" s="21"/>
      <c r="NT353" s="21"/>
      <c r="NU353" s="21"/>
      <c r="NV353" s="21"/>
      <c r="NW353" s="21"/>
      <c r="NX353" s="21"/>
      <c r="NY353" s="21"/>
      <c r="NZ353" s="21"/>
      <c r="OA353" s="21"/>
      <c r="OB353" s="21"/>
      <c r="OC353" s="21"/>
      <c r="OD353" s="21"/>
      <c r="OE353" s="21"/>
      <c r="OF353" s="21"/>
      <c r="OG353" s="21"/>
      <c r="OH353" s="21"/>
      <c r="OI353" s="21"/>
      <c r="OJ353" s="21"/>
      <c r="OK353" s="21"/>
      <c r="OL353" s="21"/>
      <c r="OM353" s="21"/>
      <c r="ON353" s="21"/>
      <c r="OO353" s="21"/>
      <c r="OP353" s="21"/>
      <c r="OQ353" s="21"/>
      <c r="OR353" s="21"/>
      <c r="OS353" s="21"/>
      <c r="OT353" s="21"/>
      <c r="OU353" s="21"/>
      <c r="OV353" s="21"/>
      <c r="OW353" s="21"/>
      <c r="OX353" s="21"/>
      <c r="OY353" s="21"/>
      <c r="OZ353" s="21"/>
      <c r="PA353" s="21"/>
      <c r="PB353" s="21"/>
      <c r="PC353" s="21"/>
      <c r="PD353" s="21"/>
      <c r="PE353" s="21"/>
      <c r="PF353" s="21"/>
      <c r="PG353" s="21"/>
      <c r="PH353" s="21"/>
      <c r="PI353" s="21"/>
      <c r="PJ353" s="21"/>
      <c r="PK353" s="21"/>
      <c r="PL353" s="21"/>
      <c r="PM353" s="21"/>
      <c r="PN353" s="21"/>
      <c r="PO353" s="21"/>
      <c r="PP353" s="21"/>
      <c r="PQ353" s="21"/>
      <c r="PR353" s="21"/>
      <c r="PS353" s="21"/>
      <c r="PT353" s="21"/>
      <c r="PU353" s="21"/>
      <c r="PV353" s="21"/>
      <c r="PW353" s="21"/>
      <c r="PX353" s="21"/>
      <c r="PY353" s="21"/>
      <c r="PZ353" s="21"/>
      <c r="QA353" s="21"/>
      <c r="QB353" s="21"/>
      <c r="QC353" s="21"/>
      <c r="QD353" s="21"/>
      <c r="QE353" s="21"/>
      <c r="QF353" s="21"/>
      <c r="QG353" s="21"/>
      <c r="QH353" s="21"/>
      <c r="QI353" s="21"/>
      <c r="QJ353" s="21"/>
      <c r="QK353" s="21"/>
      <c r="QL353" s="21"/>
      <c r="QM353" s="21"/>
      <c r="QN353" s="21"/>
      <c r="QO353" s="21"/>
      <c r="QP353" s="21"/>
      <c r="QQ353" s="21"/>
      <c r="QR353" s="21"/>
      <c r="QS353" s="21"/>
      <c r="QT353" s="21"/>
      <c r="QU353" s="21"/>
      <c r="QV353" s="21"/>
      <c r="QW353" s="21"/>
      <c r="QX353" s="21"/>
      <c r="QY353" s="21"/>
      <c r="QZ353" s="21"/>
      <c r="RA353" s="21"/>
      <c r="RB353" s="21"/>
      <c r="RC353" s="21"/>
      <c r="RD353" s="21"/>
      <c r="RE353" s="21"/>
      <c r="RF353" s="21"/>
      <c r="RG353" s="21"/>
      <c r="RH353" s="21"/>
      <c r="RI353" s="21"/>
      <c r="RJ353" s="21"/>
      <c r="RK353" s="21"/>
      <c r="RL353" s="21"/>
      <c r="RM353" s="21"/>
      <c r="RN353" s="21"/>
      <c r="RO353" s="21"/>
      <c r="RP353" s="21"/>
      <c r="RQ353" s="21"/>
      <c r="RR353" s="21"/>
      <c r="RS353" s="21"/>
      <c r="RT353" s="21"/>
      <c r="RU353" s="21"/>
      <c r="RV353" s="21"/>
      <c r="RW353" s="21"/>
      <c r="RX353" s="21"/>
      <c r="RY353" s="21"/>
      <c r="RZ353" s="21"/>
      <c r="SA353" s="21"/>
      <c r="SB353" s="21"/>
      <c r="SC353" s="21"/>
      <c r="SD353" s="21"/>
      <c r="SE353" s="21"/>
      <c r="SF353" s="21"/>
      <c r="SG353" s="21"/>
      <c r="SH353" s="21"/>
      <c r="SI353" s="21"/>
      <c r="SJ353" s="21"/>
      <c r="SK353" s="21"/>
      <c r="SL353" s="21"/>
      <c r="SM353" s="21"/>
      <c r="SN353" s="21"/>
    </row>
    <row r="354" spans="1:508" s="20" customFormat="1" ht="45.75" customHeight="1" x14ac:dyDescent="0.25">
      <c r="A354" s="194" t="s">
        <v>691</v>
      </c>
      <c r="B354" s="85"/>
      <c r="C354" s="85"/>
      <c r="D354" s="79" t="s">
        <v>696</v>
      </c>
      <c r="E354" s="203">
        <v>70500</v>
      </c>
      <c r="F354" s="83"/>
      <c r="G354" s="83"/>
      <c r="H354" s="203"/>
      <c r="I354" s="203"/>
      <c r="J354" s="203"/>
      <c r="K354" s="196">
        <f t="shared" si="115"/>
        <v>0</v>
      </c>
      <c r="L354" s="203">
        <f t="shared" ref="L354:L358" si="132">N354+Q354</f>
        <v>0</v>
      </c>
      <c r="M354" s="83"/>
      <c r="N354" s="83"/>
      <c r="O354" s="83"/>
      <c r="P354" s="83"/>
      <c r="Q354" s="83"/>
      <c r="R354" s="216">
        <f t="shared" ref="R354:R356" si="133">T354+W354</f>
        <v>0</v>
      </c>
      <c r="S354" s="216"/>
      <c r="T354" s="216"/>
      <c r="U354" s="216"/>
      <c r="V354" s="216"/>
      <c r="W354" s="216"/>
      <c r="X354" s="158"/>
      <c r="Y354" s="216">
        <f t="shared" si="117"/>
        <v>0</v>
      </c>
      <c r="Z354" s="23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  <c r="ID354" s="21"/>
      <c r="IE354" s="21"/>
      <c r="IF354" s="21"/>
      <c r="IG354" s="21"/>
      <c r="IH354" s="21"/>
      <c r="II354" s="21"/>
      <c r="IJ354" s="21"/>
      <c r="IK354" s="21"/>
      <c r="IL354" s="21"/>
      <c r="IM354" s="21"/>
      <c r="IN354" s="21"/>
      <c r="IO354" s="21"/>
      <c r="IP354" s="21"/>
      <c r="IQ354" s="21"/>
      <c r="IR354" s="21"/>
      <c r="IS354" s="21"/>
      <c r="IT354" s="21"/>
      <c r="IU354" s="21"/>
      <c r="IV354" s="21"/>
      <c r="IW354" s="21"/>
      <c r="IX354" s="21"/>
      <c r="IY354" s="21"/>
      <c r="IZ354" s="21"/>
      <c r="JA354" s="21"/>
      <c r="JB354" s="21"/>
      <c r="JC354" s="21"/>
      <c r="JD354" s="21"/>
      <c r="JE354" s="21"/>
      <c r="JF354" s="21"/>
      <c r="JG354" s="21"/>
      <c r="JH354" s="21"/>
      <c r="JI354" s="21"/>
      <c r="JJ354" s="21"/>
      <c r="JK354" s="21"/>
      <c r="JL354" s="21"/>
      <c r="JM354" s="21"/>
      <c r="JN354" s="21"/>
      <c r="JO354" s="21"/>
      <c r="JP354" s="21"/>
      <c r="JQ354" s="21"/>
      <c r="JR354" s="21"/>
      <c r="JS354" s="21"/>
      <c r="JT354" s="21"/>
      <c r="JU354" s="21"/>
      <c r="JV354" s="21"/>
      <c r="JW354" s="21"/>
      <c r="JX354" s="21"/>
      <c r="JY354" s="21"/>
      <c r="JZ354" s="21"/>
      <c r="KA354" s="21"/>
      <c r="KB354" s="21"/>
      <c r="KC354" s="21"/>
      <c r="KD354" s="21"/>
      <c r="KE354" s="21"/>
      <c r="KF354" s="21"/>
      <c r="KG354" s="21"/>
      <c r="KH354" s="21"/>
      <c r="KI354" s="21"/>
      <c r="KJ354" s="21"/>
      <c r="KK354" s="21"/>
      <c r="KL354" s="21"/>
      <c r="KM354" s="21"/>
      <c r="KN354" s="21"/>
      <c r="KO354" s="21"/>
      <c r="KP354" s="21"/>
      <c r="KQ354" s="21"/>
      <c r="KR354" s="21"/>
      <c r="KS354" s="21"/>
      <c r="KT354" s="21"/>
      <c r="KU354" s="21"/>
      <c r="KV354" s="21"/>
      <c r="KW354" s="21"/>
      <c r="KX354" s="21"/>
      <c r="KY354" s="21"/>
      <c r="KZ354" s="21"/>
      <c r="LA354" s="21"/>
      <c r="LB354" s="21"/>
      <c r="LC354" s="21"/>
      <c r="LD354" s="21"/>
      <c r="LE354" s="21"/>
      <c r="LF354" s="21"/>
      <c r="LG354" s="21"/>
      <c r="LH354" s="21"/>
      <c r="LI354" s="21"/>
      <c r="LJ354" s="21"/>
      <c r="LK354" s="21"/>
      <c r="LL354" s="21"/>
      <c r="LM354" s="21"/>
      <c r="LN354" s="21"/>
      <c r="LO354" s="21"/>
      <c r="LP354" s="21"/>
      <c r="LQ354" s="21"/>
      <c r="LR354" s="21"/>
      <c r="LS354" s="21"/>
      <c r="LT354" s="21"/>
      <c r="LU354" s="21"/>
      <c r="LV354" s="21"/>
      <c r="LW354" s="21"/>
      <c r="LX354" s="21"/>
      <c r="LY354" s="21"/>
      <c r="LZ354" s="21"/>
      <c r="MA354" s="21"/>
      <c r="MB354" s="21"/>
      <c r="MC354" s="21"/>
      <c r="MD354" s="21"/>
      <c r="ME354" s="21"/>
      <c r="MF354" s="21"/>
      <c r="MG354" s="21"/>
      <c r="MH354" s="21"/>
      <c r="MI354" s="21"/>
      <c r="MJ354" s="21"/>
      <c r="MK354" s="21"/>
      <c r="ML354" s="21"/>
      <c r="MM354" s="21"/>
      <c r="MN354" s="21"/>
      <c r="MO354" s="21"/>
      <c r="MP354" s="21"/>
      <c r="MQ354" s="21"/>
      <c r="MR354" s="21"/>
      <c r="MS354" s="21"/>
      <c r="MT354" s="21"/>
      <c r="MU354" s="21"/>
      <c r="MV354" s="21"/>
      <c r="MW354" s="21"/>
      <c r="MX354" s="21"/>
      <c r="MY354" s="21"/>
      <c r="MZ354" s="21"/>
      <c r="NA354" s="21"/>
      <c r="NB354" s="21"/>
      <c r="NC354" s="21"/>
      <c r="ND354" s="21"/>
      <c r="NE354" s="21"/>
      <c r="NF354" s="21"/>
      <c r="NG354" s="21"/>
      <c r="NH354" s="21"/>
      <c r="NI354" s="21"/>
      <c r="NJ354" s="21"/>
      <c r="NK354" s="21"/>
      <c r="NL354" s="21"/>
      <c r="NM354" s="21"/>
      <c r="NN354" s="21"/>
      <c r="NO354" s="21"/>
      <c r="NP354" s="21"/>
      <c r="NQ354" s="21"/>
      <c r="NR354" s="21"/>
      <c r="NS354" s="21"/>
      <c r="NT354" s="21"/>
      <c r="NU354" s="21"/>
      <c r="NV354" s="21"/>
      <c r="NW354" s="21"/>
      <c r="NX354" s="21"/>
      <c r="NY354" s="21"/>
      <c r="NZ354" s="21"/>
      <c r="OA354" s="21"/>
      <c r="OB354" s="21"/>
      <c r="OC354" s="21"/>
      <c r="OD354" s="21"/>
      <c r="OE354" s="21"/>
      <c r="OF354" s="21"/>
      <c r="OG354" s="21"/>
      <c r="OH354" s="21"/>
      <c r="OI354" s="21"/>
      <c r="OJ354" s="21"/>
      <c r="OK354" s="21"/>
      <c r="OL354" s="21"/>
      <c r="OM354" s="21"/>
      <c r="ON354" s="21"/>
      <c r="OO354" s="21"/>
      <c r="OP354" s="21"/>
      <c r="OQ354" s="21"/>
      <c r="OR354" s="21"/>
      <c r="OS354" s="21"/>
      <c r="OT354" s="21"/>
      <c r="OU354" s="21"/>
      <c r="OV354" s="21"/>
      <c r="OW354" s="21"/>
      <c r="OX354" s="21"/>
      <c r="OY354" s="21"/>
      <c r="OZ354" s="21"/>
      <c r="PA354" s="21"/>
      <c r="PB354" s="21"/>
      <c r="PC354" s="21"/>
      <c r="PD354" s="21"/>
      <c r="PE354" s="21"/>
      <c r="PF354" s="21"/>
      <c r="PG354" s="21"/>
      <c r="PH354" s="21"/>
      <c r="PI354" s="21"/>
      <c r="PJ354" s="21"/>
      <c r="PK354" s="21"/>
      <c r="PL354" s="21"/>
      <c r="PM354" s="21"/>
      <c r="PN354" s="21"/>
      <c r="PO354" s="21"/>
      <c r="PP354" s="21"/>
      <c r="PQ354" s="21"/>
      <c r="PR354" s="21"/>
      <c r="PS354" s="21"/>
      <c r="PT354" s="21"/>
      <c r="PU354" s="21"/>
      <c r="PV354" s="21"/>
      <c r="PW354" s="21"/>
      <c r="PX354" s="21"/>
      <c r="PY354" s="21"/>
      <c r="PZ354" s="21"/>
      <c r="QA354" s="21"/>
      <c r="QB354" s="21"/>
      <c r="QC354" s="21"/>
      <c r="QD354" s="21"/>
      <c r="QE354" s="21"/>
      <c r="QF354" s="21"/>
      <c r="QG354" s="21"/>
      <c r="QH354" s="21"/>
      <c r="QI354" s="21"/>
      <c r="QJ354" s="21"/>
      <c r="QK354" s="21"/>
      <c r="QL354" s="21"/>
      <c r="QM354" s="21"/>
      <c r="QN354" s="21"/>
      <c r="QO354" s="21"/>
      <c r="QP354" s="21"/>
      <c r="QQ354" s="21"/>
      <c r="QR354" s="21"/>
      <c r="QS354" s="21"/>
      <c r="QT354" s="21"/>
      <c r="QU354" s="21"/>
      <c r="QV354" s="21"/>
      <c r="QW354" s="21"/>
      <c r="QX354" s="21"/>
      <c r="QY354" s="21"/>
      <c r="QZ354" s="21"/>
      <c r="RA354" s="21"/>
      <c r="RB354" s="21"/>
      <c r="RC354" s="21"/>
      <c r="RD354" s="21"/>
      <c r="RE354" s="21"/>
      <c r="RF354" s="21"/>
      <c r="RG354" s="21"/>
      <c r="RH354" s="21"/>
      <c r="RI354" s="21"/>
      <c r="RJ354" s="21"/>
      <c r="RK354" s="21"/>
      <c r="RL354" s="21"/>
      <c r="RM354" s="21"/>
      <c r="RN354" s="21"/>
      <c r="RO354" s="21"/>
      <c r="RP354" s="21"/>
      <c r="RQ354" s="21"/>
      <c r="RR354" s="21"/>
      <c r="RS354" s="21"/>
      <c r="RT354" s="21"/>
      <c r="RU354" s="21"/>
      <c r="RV354" s="21"/>
      <c r="RW354" s="21"/>
      <c r="RX354" s="21"/>
      <c r="RY354" s="21"/>
      <c r="RZ354" s="21"/>
      <c r="SA354" s="21"/>
      <c r="SB354" s="21"/>
      <c r="SC354" s="21"/>
      <c r="SD354" s="21"/>
      <c r="SE354" s="21"/>
      <c r="SF354" s="21"/>
      <c r="SG354" s="21"/>
      <c r="SH354" s="21"/>
      <c r="SI354" s="21"/>
      <c r="SJ354" s="21"/>
      <c r="SK354" s="21"/>
      <c r="SL354" s="21"/>
      <c r="SM354" s="21"/>
      <c r="SN354" s="21"/>
    </row>
    <row r="355" spans="1:508" s="20" customFormat="1" ht="45.75" customHeight="1" x14ac:dyDescent="0.25">
      <c r="A355" s="194" t="s">
        <v>692</v>
      </c>
      <c r="B355" s="85"/>
      <c r="C355" s="85"/>
      <c r="D355" s="79" t="s">
        <v>344</v>
      </c>
      <c r="E355" s="203">
        <v>1750000</v>
      </c>
      <c r="F355" s="83"/>
      <c r="G355" s="83"/>
      <c r="H355" s="203">
        <v>558000</v>
      </c>
      <c r="I355" s="203"/>
      <c r="J355" s="203"/>
      <c r="K355" s="196">
        <f t="shared" si="115"/>
        <v>31.885714285714283</v>
      </c>
      <c r="L355" s="203">
        <f t="shared" si="132"/>
        <v>0</v>
      </c>
      <c r="M355" s="83"/>
      <c r="N355" s="83"/>
      <c r="O355" s="83"/>
      <c r="P355" s="83"/>
      <c r="Q355" s="83"/>
      <c r="R355" s="216">
        <f t="shared" si="133"/>
        <v>0</v>
      </c>
      <c r="S355" s="216"/>
      <c r="T355" s="216"/>
      <c r="U355" s="216"/>
      <c r="V355" s="216"/>
      <c r="W355" s="216"/>
      <c r="X355" s="158"/>
      <c r="Y355" s="216">
        <f t="shared" si="117"/>
        <v>558000</v>
      </c>
      <c r="Z355" s="23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  <c r="HV355" s="21"/>
      <c r="HW355" s="21"/>
      <c r="HX355" s="21"/>
      <c r="HY355" s="21"/>
      <c r="HZ355" s="21"/>
      <c r="IA355" s="21"/>
      <c r="IB355" s="21"/>
      <c r="IC355" s="21"/>
      <c r="ID355" s="21"/>
      <c r="IE355" s="21"/>
      <c r="IF355" s="21"/>
      <c r="IG355" s="21"/>
      <c r="IH355" s="21"/>
      <c r="II355" s="21"/>
      <c r="IJ355" s="21"/>
      <c r="IK355" s="21"/>
      <c r="IL355" s="21"/>
      <c r="IM355" s="21"/>
      <c r="IN355" s="21"/>
      <c r="IO355" s="21"/>
      <c r="IP355" s="21"/>
      <c r="IQ355" s="21"/>
      <c r="IR355" s="21"/>
      <c r="IS355" s="21"/>
      <c r="IT355" s="21"/>
      <c r="IU355" s="21"/>
      <c r="IV355" s="21"/>
      <c r="IW355" s="21"/>
      <c r="IX355" s="21"/>
      <c r="IY355" s="21"/>
      <c r="IZ355" s="21"/>
      <c r="JA355" s="21"/>
      <c r="JB355" s="21"/>
      <c r="JC355" s="21"/>
      <c r="JD355" s="21"/>
      <c r="JE355" s="21"/>
      <c r="JF355" s="21"/>
      <c r="JG355" s="21"/>
      <c r="JH355" s="21"/>
      <c r="JI355" s="21"/>
      <c r="JJ355" s="21"/>
      <c r="JK355" s="21"/>
      <c r="JL355" s="21"/>
      <c r="JM355" s="21"/>
      <c r="JN355" s="21"/>
      <c r="JO355" s="21"/>
      <c r="JP355" s="21"/>
      <c r="JQ355" s="21"/>
      <c r="JR355" s="21"/>
      <c r="JS355" s="21"/>
      <c r="JT355" s="21"/>
      <c r="JU355" s="21"/>
      <c r="JV355" s="21"/>
      <c r="JW355" s="21"/>
      <c r="JX355" s="21"/>
      <c r="JY355" s="21"/>
      <c r="JZ355" s="21"/>
      <c r="KA355" s="21"/>
      <c r="KB355" s="21"/>
      <c r="KC355" s="21"/>
      <c r="KD355" s="21"/>
      <c r="KE355" s="21"/>
      <c r="KF355" s="21"/>
      <c r="KG355" s="21"/>
      <c r="KH355" s="21"/>
      <c r="KI355" s="21"/>
      <c r="KJ355" s="21"/>
      <c r="KK355" s="21"/>
      <c r="KL355" s="21"/>
      <c r="KM355" s="21"/>
      <c r="KN355" s="21"/>
      <c r="KO355" s="21"/>
      <c r="KP355" s="21"/>
      <c r="KQ355" s="21"/>
      <c r="KR355" s="21"/>
      <c r="KS355" s="21"/>
      <c r="KT355" s="21"/>
      <c r="KU355" s="21"/>
      <c r="KV355" s="21"/>
      <c r="KW355" s="21"/>
      <c r="KX355" s="21"/>
      <c r="KY355" s="21"/>
      <c r="KZ355" s="21"/>
      <c r="LA355" s="21"/>
      <c r="LB355" s="21"/>
      <c r="LC355" s="21"/>
      <c r="LD355" s="21"/>
      <c r="LE355" s="21"/>
      <c r="LF355" s="21"/>
      <c r="LG355" s="21"/>
      <c r="LH355" s="21"/>
      <c r="LI355" s="21"/>
      <c r="LJ355" s="21"/>
      <c r="LK355" s="21"/>
      <c r="LL355" s="21"/>
      <c r="LM355" s="21"/>
      <c r="LN355" s="21"/>
      <c r="LO355" s="21"/>
      <c r="LP355" s="21"/>
      <c r="LQ355" s="21"/>
      <c r="LR355" s="21"/>
      <c r="LS355" s="21"/>
      <c r="LT355" s="21"/>
      <c r="LU355" s="21"/>
      <c r="LV355" s="21"/>
      <c r="LW355" s="21"/>
      <c r="LX355" s="21"/>
      <c r="LY355" s="21"/>
      <c r="LZ355" s="21"/>
      <c r="MA355" s="21"/>
      <c r="MB355" s="21"/>
      <c r="MC355" s="21"/>
      <c r="MD355" s="21"/>
      <c r="ME355" s="21"/>
      <c r="MF355" s="21"/>
      <c r="MG355" s="21"/>
      <c r="MH355" s="21"/>
      <c r="MI355" s="21"/>
      <c r="MJ355" s="21"/>
      <c r="MK355" s="21"/>
      <c r="ML355" s="21"/>
      <c r="MM355" s="21"/>
      <c r="MN355" s="21"/>
      <c r="MO355" s="21"/>
      <c r="MP355" s="21"/>
      <c r="MQ355" s="21"/>
      <c r="MR355" s="21"/>
      <c r="MS355" s="21"/>
      <c r="MT355" s="21"/>
      <c r="MU355" s="21"/>
      <c r="MV355" s="21"/>
      <c r="MW355" s="21"/>
      <c r="MX355" s="21"/>
      <c r="MY355" s="21"/>
      <c r="MZ355" s="21"/>
      <c r="NA355" s="21"/>
      <c r="NB355" s="21"/>
      <c r="NC355" s="21"/>
      <c r="ND355" s="21"/>
      <c r="NE355" s="21"/>
      <c r="NF355" s="21"/>
      <c r="NG355" s="21"/>
      <c r="NH355" s="21"/>
      <c r="NI355" s="21"/>
      <c r="NJ355" s="21"/>
      <c r="NK355" s="21"/>
      <c r="NL355" s="21"/>
      <c r="NM355" s="21"/>
      <c r="NN355" s="21"/>
      <c r="NO355" s="21"/>
      <c r="NP355" s="21"/>
      <c r="NQ355" s="21"/>
      <c r="NR355" s="21"/>
      <c r="NS355" s="21"/>
      <c r="NT355" s="21"/>
      <c r="NU355" s="21"/>
      <c r="NV355" s="21"/>
      <c r="NW355" s="21"/>
      <c r="NX355" s="21"/>
      <c r="NY355" s="21"/>
      <c r="NZ355" s="21"/>
      <c r="OA355" s="21"/>
      <c r="OB355" s="21"/>
      <c r="OC355" s="21"/>
      <c r="OD355" s="21"/>
      <c r="OE355" s="21"/>
      <c r="OF355" s="21"/>
      <c r="OG355" s="21"/>
      <c r="OH355" s="21"/>
      <c r="OI355" s="21"/>
      <c r="OJ355" s="21"/>
      <c r="OK355" s="21"/>
      <c r="OL355" s="21"/>
      <c r="OM355" s="21"/>
      <c r="ON355" s="21"/>
      <c r="OO355" s="21"/>
      <c r="OP355" s="21"/>
      <c r="OQ355" s="21"/>
      <c r="OR355" s="21"/>
      <c r="OS355" s="21"/>
      <c r="OT355" s="21"/>
      <c r="OU355" s="21"/>
      <c r="OV355" s="21"/>
      <c r="OW355" s="21"/>
      <c r="OX355" s="21"/>
      <c r="OY355" s="21"/>
      <c r="OZ355" s="21"/>
      <c r="PA355" s="21"/>
      <c r="PB355" s="21"/>
      <c r="PC355" s="21"/>
      <c r="PD355" s="21"/>
      <c r="PE355" s="21"/>
      <c r="PF355" s="21"/>
      <c r="PG355" s="21"/>
      <c r="PH355" s="21"/>
      <c r="PI355" s="21"/>
      <c r="PJ355" s="21"/>
      <c r="PK355" s="21"/>
      <c r="PL355" s="21"/>
      <c r="PM355" s="21"/>
      <c r="PN355" s="21"/>
      <c r="PO355" s="21"/>
      <c r="PP355" s="21"/>
      <c r="PQ355" s="21"/>
      <c r="PR355" s="21"/>
      <c r="PS355" s="21"/>
      <c r="PT355" s="21"/>
      <c r="PU355" s="21"/>
      <c r="PV355" s="21"/>
      <c r="PW355" s="21"/>
      <c r="PX355" s="21"/>
      <c r="PY355" s="21"/>
      <c r="PZ355" s="21"/>
      <c r="QA355" s="21"/>
      <c r="QB355" s="21"/>
      <c r="QC355" s="21"/>
      <c r="QD355" s="21"/>
      <c r="QE355" s="21"/>
      <c r="QF355" s="21"/>
      <c r="QG355" s="21"/>
      <c r="QH355" s="21"/>
      <c r="QI355" s="21"/>
      <c r="QJ355" s="21"/>
      <c r="QK355" s="21"/>
      <c r="QL355" s="21"/>
      <c r="QM355" s="21"/>
      <c r="QN355" s="21"/>
      <c r="QO355" s="21"/>
      <c r="QP355" s="21"/>
      <c r="QQ355" s="21"/>
      <c r="QR355" s="21"/>
      <c r="QS355" s="21"/>
      <c r="QT355" s="21"/>
      <c r="QU355" s="21"/>
      <c r="QV355" s="21"/>
      <c r="QW355" s="21"/>
      <c r="QX355" s="21"/>
      <c r="QY355" s="21"/>
      <c r="QZ355" s="21"/>
      <c r="RA355" s="21"/>
      <c r="RB355" s="21"/>
      <c r="RC355" s="21"/>
      <c r="RD355" s="21"/>
      <c r="RE355" s="21"/>
      <c r="RF355" s="21"/>
      <c r="RG355" s="21"/>
      <c r="RH355" s="21"/>
      <c r="RI355" s="21"/>
      <c r="RJ355" s="21"/>
      <c r="RK355" s="21"/>
      <c r="RL355" s="21"/>
      <c r="RM355" s="21"/>
      <c r="RN355" s="21"/>
      <c r="RO355" s="21"/>
      <c r="RP355" s="21"/>
      <c r="RQ355" s="21"/>
      <c r="RR355" s="21"/>
      <c r="RS355" s="21"/>
      <c r="RT355" s="21"/>
      <c r="RU355" s="21"/>
      <c r="RV355" s="21"/>
      <c r="RW355" s="21"/>
      <c r="RX355" s="21"/>
      <c r="RY355" s="21"/>
      <c r="RZ355" s="21"/>
      <c r="SA355" s="21"/>
      <c r="SB355" s="21"/>
      <c r="SC355" s="21"/>
      <c r="SD355" s="21"/>
      <c r="SE355" s="21"/>
      <c r="SF355" s="21"/>
      <c r="SG355" s="21"/>
      <c r="SH355" s="21"/>
      <c r="SI355" s="21"/>
      <c r="SJ355" s="21"/>
      <c r="SK355" s="21"/>
      <c r="SL355" s="21"/>
      <c r="SM355" s="21"/>
      <c r="SN355" s="21"/>
    </row>
    <row r="356" spans="1:508" s="20" customFormat="1" ht="45.75" customHeight="1" x14ac:dyDescent="0.25">
      <c r="A356" s="195" t="s">
        <v>693</v>
      </c>
      <c r="B356" s="85"/>
      <c r="C356" s="85"/>
      <c r="D356" s="79" t="s">
        <v>345</v>
      </c>
      <c r="E356" s="203"/>
      <c r="F356" s="83"/>
      <c r="G356" s="83"/>
      <c r="H356" s="203"/>
      <c r="I356" s="203"/>
      <c r="J356" s="203"/>
      <c r="K356" s="196"/>
      <c r="L356" s="203">
        <f t="shared" si="132"/>
        <v>30000</v>
      </c>
      <c r="M356" s="83">
        <v>30000</v>
      </c>
      <c r="N356" s="83"/>
      <c r="O356" s="83"/>
      <c r="P356" s="83"/>
      <c r="Q356" s="83">
        <v>30000</v>
      </c>
      <c r="R356" s="216">
        <f t="shared" si="133"/>
        <v>10890</v>
      </c>
      <c r="S356" s="216">
        <v>10890</v>
      </c>
      <c r="T356" s="216"/>
      <c r="U356" s="216"/>
      <c r="V356" s="216"/>
      <c r="W356" s="216">
        <v>10890</v>
      </c>
      <c r="X356" s="168">
        <f t="shared" si="129"/>
        <v>36.299999999999997</v>
      </c>
      <c r="Y356" s="216">
        <f t="shared" si="117"/>
        <v>10890</v>
      </c>
      <c r="Z356" s="23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  <c r="GJ356" s="21"/>
      <c r="GK356" s="21"/>
      <c r="GL356" s="21"/>
      <c r="GM356" s="21"/>
      <c r="GN356" s="21"/>
      <c r="GO356" s="21"/>
      <c r="GP356" s="21"/>
      <c r="GQ356" s="21"/>
      <c r="GR356" s="21"/>
      <c r="GS356" s="21"/>
      <c r="GT356" s="21"/>
      <c r="GU356" s="21"/>
      <c r="GV356" s="21"/>
      <c r="GW356" s="21"/>
      <c r="GX356" s="21"/>
      <c r="GY356" s="21"/>
      <c r="GZ356" s="21"/>
      <c r="HA356" s="21"/>
      <c r="HB356" s="21"/>
      <c r="HC356" s="21"/>
      <c r="HD356" s="21"/>
      <c r="HE356" s="21"/>
      <c r="HF356" s="21"/>
      <c r="HG356" s="21"/>
      <c r="HH356" s="21"/>
      <c r="HI356" s="21"/>
      <c r="HJ356" s="21"/>
      <c r="HK356" s="21"/>
      <c r="HL356" s="21"/>
      <c r="HM356" s="21"/>
      <c r="HN356" s="21"/>
      <c r="HO356" s="21"/>
      <c r="HP356" s="21"/>
      <c r="HQ356" s="21"/>
      <c r="HR356" s="21"/>
      <c r="HS356" s="21"/>
      <c r="HT356" s="21"/>
      <c r="HU356" s="21"/>
      <c r="HV356" s="21"/>
      <c r="HW356" s="21"/>
      <c r="HX356" s="21"/>
      <c r="HY356" s="21"/>
      <c r="HZ356" s="21"/>
      <c r="IA356" s="21"/>
      <c r="IB356" s="21"/>
      <c r="IC356" s="21"/>
      <c r="ID356" s="21"/>
      <c r="IE356" s="21"/>
      <c r="IF356" s="21"/>
      <c r="IG356" s="21"/>
      <c r="IH356" s="21"/>
      <c r="II356" s="21"/>
      <c r="IJ356" s="21"/>
      <c r="IK356" s="21"/>
      <c r="IL356" s="21"/>
      <c r="IM356" s="21"/>
      <c r="IN356" s="21"/>
      <c r="IO356" s="21"/>
      <c r="IP356" s="21"/>
      <c r="IQ356" s="21"/>
      <c r="IR356" s="21"/>
      <c r="IS356" s="21"/>
      <c r="IT356" s="21"/>
      <c r="IU356" s="21"/>
      <c r="IV356" s="21"/>
      <c r="IW356" s="21"/>
      <c r="IX356" s="21"/>
      <c r="IY356" s="21"/>
      <c r="IZ356" s="21"/>
      <c r="JA356" s="21"/>
      <c r="JB356" s="21"/>
      <c r="JC356" s="21"/>
      <c r="JD356" s="21"/>
      <c r="JE356" s="21"/>
      <c r="JF356" s="21"/>
      <c r="JG356" s="21"/>
      <c r="JH356" s="21"/>
      <c r="JI356" s="21"/>
      <c r="JJ356" s="21"/>
      <c r="JK356" s="21"/>
      <c r="JL356" s="21"/>
      <c r="JM356" s="21"/>
      <c r="JN356" s="21"/>
      <c r="JO356" s="21"/>
      <c r="JP356" s="21"/>
      <c r="JQ356" s="21"/>
      <c r="JR356" s="21"/>
      <c r="JS356" s="21"/>
      <c r="JT356" s="21"/>
      <c r="JU356" s="21"/>
      <c r="JV356" s="21"/>
      <c r="JW356" s="21"/>
      <c r="JX356" s="21"/>
      <c r="JY356" s="21"/>
      <c r="JZ356" s="21"/>
      <c r="KA356" s="21"/>
      <c r="KB356" s="21"/>
      <c r="KC356" s="21"/>
      <c r="KD356" s="21"/>
      <c r="KE356" s="21"/>
      <c r="KF356" s="21"/>
      <c r="KG356" s="21"/>
      <c r="KH356" s="21"/>
      <c r="KI356" s="21"/>
      <c r="KJ356" s="21"/>
      <c r="KK356" s="21"/>
      <c r="KL356" s="21"/>
      <c r="KM356" s="21"/>
      <c r="KN356" s="21"/>
      <c r="KO356" s="21"/>
      <c r="KP356" s="21"/>
      <c r="KQ356" s="21"/>
      <c r="KR356" s="21"/>
      <c r="KS356" s="21"/>
      <c r="KT356" s="21"/>
      <c r="KU356" s="21"/>
      <c r="KV356" s="21"/>
      <c r="KW356" s="21"/>
      <c r="KX356" s="21"/>
      <c r="KY356" s="21"/>
      <c r="KZ356" s="21"/>
      <c r="LA356" s="21"/>
      <c r="LB356" s="21"/>
      <c r="LC356" s="21"/>
      <c r="LD356" s="21"/>
      <c r="LE356" s="21"/>
      <c r="LF356" s="21"/>
      <c r="LG356" s="21"/>
      <c r="LH356" s="21"/>
      <c r="LI356" s="21"/>
      <c r="LJ356" s="21"/>
      <c r="LK356" s="21"/>
      <c r="LL356" s="21"/>
      <c r="LM356" s="21"/>
      <c r="LN356" s="21"/>
      <c r="LO356" s="21"/>
      <c r="LP356" s="21"/>
      <c r="LQ356" s="21"/>
      <c r="LR356" s="21"/>
      <c r="LS356" s="21"/>
      <c r="LT356" s="21"/>
      <c r="LU356" s="21"/>
      <c r="LV356" s="21"/>
      <c r="LW356" s="21"/>
      <c r="LX356" s="21"/>
      <c r="LY356" s="21"/>
      <c r="LZ356" s="21"/>
      <c r="MA356" s="21"/>
      <c r="MB356" s="21"/>
      <c r="MC356" s="21"/>
      <c r="MD356" s="21"/>
      <c r="ME356" s="21"/>
      <c r="MF356" s="21"/>
      <c r="MG356" s="21"/>
      <c r="MH356" s="21"/>
      <c r="MI356" s="21"/>
      <c r="MJ356" s="21"/>
      <c r="MK356" s="21"/>
      <c r="ML356" s="21"/>
      <c r="MM356" s="21"/>
      <c r="MN356" s="21"/>
      <c r="MO356" s="21"/>
      <c r="MP356" s="21"/>
      <c r="MQ356" s="21"/>
      <c r="MR356" s="21"/>
      <c r="MS356" s="21"/>
      <c r="MT356" s="21"/>
      <c r="MU356" s="21"/>
      <c r="MV356" s="21"/>
      <c r="MW356" s="21"/>
      <c r="MX356" s="21"/>
      <c r="MY356" s="21"/>
      <c r="MZ356" s="21"/>
      <c r="NA356" s="21"/>
      <c r="NB356" s="21"/>
      <c r="NC356" s="21"/>
      <c r="ND356" s="21"/>
      <c r="NE356" s="21"/>
      <c r="NF356" s="21"/>
      <c r="NG356" s="21"/>
      <c r="NH356" s="21"/>
      <c r="NI356" s="21"/>
      <c r="NJ356" s="21"/>
      <c r="NK356" s="21"/>
      <c r="NL356" s="21"/>
      <c r="NM356" s="21"/>
      <c r="NN356" s="21"/>
      <c r="NO356" s="21"/>
      <c r="NP356" s="21"/>
      <c r="NQ356" s="21"/>
      <c r="NR356" s="21"/>
      <c r="NS356" s="21"/>
      <c r="NT356" s="21"/>
      <c r="NU356" s="21"/>
      <c r="NV356" s="21"/>
      <c r="NW356" s="21"/>
      <c r="NX356" s="21"/>
      <c r="NY356" s="21"/>
      <c r="NZ356" s="21"/>
      <c r="OA356" s="21"/>
      <c r="OB356" s="21"/>
      <c r="OC356" s="21"/>
      <c r="OD356" s="21"/>
      <c r="OE356" s="21"/>
      <c r="OF356" s="21"/>
      <c r="OG356" s="21"/>
      <c r="OH356" s="21"/>
      <c r="OI356" s="21"/>
      <c r="OJ356" s="21"/>
      <c r="OK356" s="21"/>
      <c r="OL356" s="21"/>
      <c r="OM356" s="21"/>
      <c r="ON356" s="21"/>
      <c r="OO356" s="21"/>
      <c r="OP356" s="21"/>
      <c r="OQ356" s="21"/>
      <c r="OR356" s="21"/>
      <c r="OS356" s="21"/>
      <c r="OT356" s="21"/>
      <c r="OU356" s="21"/>
      <c r="OV356" s="21"/>
      <c r="OW356" s="21"/>
      <c r="OX356" s="21"/>
      <c r="OY356" s="21"/>
      <c r="OZ356" s="21"/>
      <c r="PA356" s="21"/>
      <c r="PB356" s="21"/>
      <c r="PC356" s="21"/>
      <c r="PD356" s="21"/>
      <c r="PE356" s="21"/>
      <c r="PF356" s="21"/>
      <c r="PG356" s="21"/>
      <c r="PH356" s="21"/>
      <c r="PI356" s="21"/>
      <c r="PJ356" s="21"/>
      <c r="PK356" s="21"/>
      <c r="PL356" s="21"/>
      <c r="PM356" s="21"/>
      <c r="PN356" s="21"/>
      <c r="PO356" s="21"/>
      <c r="PP356" s="21"/>
      <c r="PQ356" s="21"/>
      <c r="PR356" s="21"/>
      <c r="PS356" s="21"/>
      <c r="PT356" s="21"/>
      <c r="PU356" s="21"/>
      <c r="PV356" s="21"/>
      <c r="PW356" s="21"/>
      <c r="PX356" s="21"/>
      <c r="PY356" s="21"/>
      <c r="PZ356" s="21"/>
      <c r="QA356" s="21"/>
      <c r="QB356" s="21"/>
      <c r="QC356" s="21"/>
      <c r="QD356" s="21"/>
      <c r="QE356" s="21"/>
      <c r="QF356" s="21"/>
      <c r="QG356" s="21"/>
      <c r="QH356" s="21"/>
      <c r="QI356" s="21"/>
      <c r="QJ356" s="21"/>
      <c r="QK356" s="21"/>
      <c r="QL356" s="21"/>
      <c r="QM356" s="21"/>
      <c r="QN356" s="21"/>
      <c r="QO356" s="21"/>
      <c r="QP356" s="21"/>
      <c r="QQ356" s="21"/>
      <c r="QR356" s="21"/>
      <c r="QS356" s="21"/>
      <c r="QT356" s="21"/>
      <c r="QU356" s="21"/>
      <c r="QV356" s="21"/>
      <c r="QW356" s="21"/>
      <c r="QX356" s="21"/>
      <c r="QY356" s="21"/>
      <c r="QZ356" s="21"/>
      <c r="RA356" s="21"/>
      <c r="RB356" s="21"/>
      <c r="RC356" s="21"/>
      <c r="RD356" s="21"/>
      <c r="RE356" s="21"/>
      <c r="RF356" s="21"/>
      <c r="RG356" s="21"/>
      <c r="RH356" s="21"/>
      <c r="RI356" s="21"/>
      <c r="RJ356" s="21"/>
      <c r="RK356" s="21"/>
      <c r="RL356" s="21"/>
      <c r="RM356" s="21"/>
      <c r="RN356" s="21"/>
      <c r="RO356" s="21"/>
      <c r="RP356" s="21"/>
      <c r="RQ356" s="21"/>
      <c r="RR356" s="21"/>
      <c r="RS356" s="21"/>
      <c r="RT356" s="21"/>
      <c r="RU356" s="21"/>
      <c r="RV356" s="21"/>
      <c r="RW356" s="21"/>
      <c r="RX356" s="21"/>
      <c r="RY356" s="21"/>
      <c r="RZ356" s="21"/>
      <c r="SA356" s="21"/>
      <c r="SB356" s="21"/>
      <c r="SC356" s="21"/>
      <c r="SD356" s="21"/>
      <c r="SE356" s="21"/>
      <c r="SF356" s="21"/>
      <c r="SG356" s="21"/>
      <c r="SH356" s="21"/>
      <c r="SI356" s="21"/>
      <c r="SJ356" s="21"/>
      <c r="SK356" s="21"/>
      <c r="SL356" s="21"/>
      <c r="SM356" s="21"/>
      <c r="SN356" s="21"/>
    </row>
    <row r="357" spans="1:508" s="20" customFormat="1" ht="64.5" customHeight="1" x14ac:dyDescent="0.25">
      <c r="A357" s="195" t="s">
        <v>694</v>
      </c>
      <c r="B357" s="85"/>
      <c r="C357" s="85"/>
      <c r="D357" s="79" t="s">
        <v>269</v>
      </c>
      <c r="E357" s="203"/>
      <c r="F357" s="83"/>
      <c r="G357" s="83"/>
      <c r="H357" s="203"/>
      <c r="I357" s="203"/>
      <c r="J357" s="203"/>
      <c r="K357" s="196"/>
      <c r="L357" s="203">
        <f t="shared" si="132"/>
        <v>145000</v>
      </c>
      <c r="M357" s="83">
        <v>145000</v>
      </c>
      <c r="N357" s="83"/>
      <c r="O357" s="83"/>
      <c r="P357" s="83"/>
      <c r="Q357" s="83">
        <v>145000</v>
      </c>
      <c r="R357" s="216"/>
      <c r="S357" s="216"/>
      <c r="T357" s="216"/>
      <c r="U357" s="216"/>
      <c r="V357" s="216"/>
      <c r="W357" s="216"/>
      <c r="X357" s="168">
        <f t="shared" si="129"/>
        <v>0</v>
      </c>
      <c r="Y357" s="216">
        <f t="shared" si="117"/>
        <v>0</v>
      </c>
      <c r="Z357" s="23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  <c r="HV357" s="21"/>
      <c r="HW357" s="21"/>
      <c r="HX357" s="21"/>
      <c r="HY357" s="21"/>
      <c r="HZ357" s="21"/>
      <c r="IA357" s="21"/>
      <c r="IB357" s="21"/>
      <c r="IC357" s="21"/>
      <c r="ID357" s="21"/>
      <c r="IE357" s="21"/>
      <c r="IF357" s="21"/>
      <c r="IG357" s="21"/>
      <c r="IH357" s="21"/>
      <c r="II357" s="21"/>
      <c r="IJ357" s="21"/>
      <c r="IK357" s="21"/>
      <c r="IL357" s="21"/>
      <c r="IM357" s="21"/>
      <c r="IN357" s="21"/>
      <c r="IO357" s="21"/>
      <c r="IP357" s="21"/>
      <c r="IQ357" s="21"/>
      <c r="IR357" s="21"/>
      <c r="IS357" s="21"/>
      <c r="IT357" s="21"/>
      <c r="IU357" s="21"/>
      <c r="IV357" s="21"/>
      <c r="IW357" s="21"/>
      <c r="IX357" s="21"/>
      <c r="IY357" s="21"/>
      <c r="IZ357" s="21"/>
      <c r="JA357" s="21"/>
      <c r="JB357" s="21"/>
      <c r="JC357" s="21"/>
      <c r="JD357" s="21"/>
      <c r="JE357" s="21"/>
      <c r="JF357" s="21"/>
      <c r="JG357" s="21"/>
      <c r="JH357" s="21"/>
      <c r="JI357" s="21"/>
      <c r="JJ357" s="21"/>
      <c r="JK357" s="21"/>
      <c r="JL357" s="21"/>
      <c r="JM357" s="21"/>
      <c r="JN357" s="21"/>
      <c r="JO357" s="21"/>
      <c r="JP357" s="21"/>
      <c r="JQ357" s="21"/>
      <c r="JR357" s="21"/>
      <c r="JS357" s="21"/>
      <c r="JT357" s="21"/>
      <c r="JU357" s="21"/>
      <c r="JV357" s="21"/>
      <c r="JW357" s="21"/>
      <c r="JX357" s="21"/>
      <c r="JY357" s="21"/>
      <c r="JZ357" s="21"/>
      <c r="KA357" s="21"/>
      <c r="KB357" s="21"/>
      <c r="KC357" s="21"/>
      <c r="KD357" s="21"/>
      <c r="KE357" s="21"/>
      <c r="KF357" s="21"/>
      <c r="KG357" s="21"/>
      <c r="KH357" s="21"/>
      <c r="KI357" s="21"/>
      <c r="KJ357" s="21"/>
      <c r="KK357" s="21"/>
      <c r="KL357" s="21"/>
      <c r="KM357" s="21"/>
      <c r="KN357" s="21"/>
      <c r="KO357" s="21"/>
      <c r="KP357" s="21"/>
      <c r="KQ357" s="21"/>
      <c r="KR357" s="21"/>
      <c r="KS357" s="21"/>
      <c r="KT357" s="21"/>
      <c r="KU357" s="21"/>
      <c r="KV357" s="21"/>
      <c r="KW357" s="21"/>
      <c r="KX357" s="21"/>
      <c r="KY357" s="21"/>
      <c r="KZ357" s="21"/>
      <c r="LA357" s="21"/>
      <c r="LB357" s="21"/>
      <c r="LC357" s="21"/>
      <c r="LD357" s="21"/>
      <c r="LE357" s="21"/>
      <c r="LF357" s="21"/>
      <c r="LG357" s="21"/>
      <c r="LH357" s="21"/>
      <c r="LI357" s="21"/>
      <c r="LJ357" s="21"/>
      <c r="LK357" s="21"/>
      <c r="LL357" s="21"/>
      <c r="LM357" s="21"/>
      <c r="LN357" s="21"/>
      <c r="LO357" s="21"/>
      <c r="LP357" s="21"/>
      <c r="LQ357" s="21"/>
      <c r="LR357" s="21"/>
      <c r="LS357" s="21"/>
      <c r="LT357" s="21"/>
      <c r="LU357" s="21"/>
      <c r="LV357" s="21"/>
      <c r="LW357" s="21"/>
      <c r="LX357" s="21"/>
      <c r="LY357" s="21"/>
      <c r="LZ357" s="21"/>
      <c r="MA357" s="21"/>
      <c r="MB357" s="21"/>
      <c r="MC357" s="21"/>
      <c r="MD357" s="21"/>
      <c r="ME357" s="21"/>
      <c r="MF357" s="21"/>
      <c r="MG357" s="21"/>
      <c r="MH357" s="21"/>
      <c r="MI357" s="21"/>
      <c r="MJ357" s="21"/>
      <c r="MK357" s="21"/>
      <c r="ML357" s="21"/>
      <c r="MM357" s="21"/>
      <c r="MN357" s="21"/>
      <c r="MO357" s="21"/>
      <c r="MP357" s="21"/>
      <c r="MQ357" s="21"/>
      <c r="MR357" s="21"/>
      <c r="MS357" s="21"/>
      <c r="MT357" s="21"/>
      <c r="MU357" s="21"/>
      <c r="MV357" s="21"/>
      <c r="MW357" s="21"/>
      <c r="MX357" s="21"/>
      <c r="MY357" s="21"/>
      <c r="MZ357" s="21"/>
      <c r="NA357" s="21"/>
      <c r="NB357" s="21"/>
      <c r="NC357" s="21"/>
      <c r="ND357" s="21"/>
      <c r="NE357" s="21"/>
      <c r="NF357" s="21"/>
      <c r="NG357" s="21"/>
      <c r="NH357" s="21"/>
      <c r="NI357" s="21"/>
      <c r="NJ357" s="21"/>
      <c r="NK357" s="21"/>
      <c r="NL357" s="21"/>
      <c r="NM357" s="21"/>
      <c r="NN357" s="21"/>
      <c r="NO357" s="21"/>
      <c r="NP357" s="21"/>
      <c r="NQ357" s="21"/>
      <c r="NR357" s="21"/>
      <c r="NS357" s="21"/>
      <c r="NT357" s="21"/>
      <c r="NU357" s="21"/>
      <c r="NV357" s="21"/>
      <c r="NW357" s="21"/>
      <c r="NX357" s="21"/>
      <c r="NY357" s="21"/>
      <c r="NZ357" s="21"/>
      <c r="OA357" s="21"/>
      <c r="OB357" s="21"/>
      <c r="OC357" s="21"/>
      <c r="OD357" s="21"/>
      <c r="OE357" s="21"/>
      <c r="OF357" s="21"/>
      <c r="OG357" s="21"/>
      <c r="OH357" s="21"/>
      <c r="OI357" s="21"/>
      <c r="OJ357" s="21"/>
      <c r="OK357" s="21"/>
      <c r="OL357" s="21"/>
      <c r="OM357" s="21"/>
      <c r="ON357" s="21"/>
      <c r="OO357" s="21"/>
      <c r="OP357" s="21"/>
      <c r="OQ357" s="21"/>
      <c r="OR357" s="21"/>
      <c r="OS357" s="21"/>
      <c r="OT357" s="21"/>
      <c r="OU357" s="21"/>
      <c r="OV357" s="21"/>
      <c r="OW357" s="21"/>
      <c r="OX357" s="21"/>
      <c r="OY357" s="21"/>
      <c r="OZ357" s="21"/>
      <c r="PA357" s="21"/>
      <c r="PB357" s="21"/>
      <c r="PC357" s="21"/>
      <c r="PD357" s="21"/>
      <c r="PE357" s="21"/>
      <c r="PF357" s="21"/>
      <c r="PG357" s="21"/>
      <c r="PH357" s="21"/>
      <c r="PI357" s="21"/>
      <c r="PJ357" s="21"/>
      <c r="PK357" s="21"/>
      <c r="PL357" s="21"/>
      <c r="PM357" s="21"/>
      <c r="PN357" s="21"/>
      <c r="PO357" s="21"/>
      <c r="PP357" s="21"/>
      <c r="PQ357" s="21"/>
      <c r="PR357" s="21"/>
      <c r="PS357" s="21"/>
      <c r="PT357" s="21"/>
      <c r="PU357" s="21"/>
      <c r="PV357" s="21"/>
      <c r="PW357" s="21"/>
      <c r="PX357" s="21"/>
      <c r="PY357" s="21"/>
      <c r="PZ357" s="21"/>
      <c r="QA357" s="21"/>
      <c r="QB357" s="21"/>
      <c r="QC357" s="21"/>
      <c r="QD357" s="21"/>
      <c r="QE357" s="21"/>
      <c r="QF357" s="21"/>
      <c r="QG357" s="21"/>
      <c r="QH357" s="21"/>
      <c r="QI357" s="21"/>
      <c r="QJ357" s="21"/>
      <c r="QK357" s="21"/>
      <c r="QL357" s="21"/>
      <c r="QM357" s="21"/>
      <c r="QN357" s="21"/>
      <c r="QO357" s="21"/>
      <c r="QP357" s="21"/>
      <c r="QQ357" s="21"/>
      <c r="QR357" s="21"/>
      <c r="QS357" s="21"/>
      <c r="QT357" s="21"/>
      <c r="QU357" s="21"/>
      <c r="QV357" s="21"/>
      <c r="QW357" s="21"/>
      <c r="QX357" s="21"/>
      <c r="QY357" s="21"/>
      <c r="QZ357" s="21"/>
      <c r="RA357" s="21"/>
      <c r="RB357" s="21"/>
      <c r="RC357" s="21"/>
      <c r="RD357" s="21"/>
      <c r="RE357" s="21"/>
      <c r="RF357" s="21"/>
      <c r="RG357" s="21"/>
      <c r="RH357" s="21"/>
      <c r="RI357" s="21"/>
      <c r="RJ357" s="21"/>
      <c r="RK357" s="21"/>
      <c r="RL357" s="21"/>
      <c r="RM357" s="21"/>
      <c r="RN357" s="21"/>
      <c r="RO357" s="21"/>
      <c r="RP357" s="21"/>
      <c r="RQ357" s="21"/>
      <c r="RR357" s="21"/>
      <c r="RS357" s="21"/>
      <c r="RT357" s="21"/>
      <c r="RU357" s="21"/>
      <c r="RV357" s="21"/>
      <c r="RW357" s="21"/>
      <c r="RX357" s="21"/>
      <c r="RY357" s="21"/>
      <c r="RZ357" s="21"/>
      <c r="SA357" s="21"/>
      <c r="SB357" s="21"/>
      <c r="SC357" s="21"/>
      <c r="SD357" s="21"/>
      <c r="SE357" s="21"/>
      <c r="SF357" s="21"/>
      <c r="SG357" s="21"/>
      <c r="SH357" s="21"/>
      <c r="SI357" s="21"/>
      <c r="SJ357" s="21"/>
      <c r="SK357" s="21"/>
      <c r="SL357" s="21"/>
      <c r="SM357" s="21"/>
      <c r="SN357" s="21"/>
    </row>
    <row r="358" spans="1:508" s="20" customFormat="1" ht="45.75" customHeight="1" x14ac:dyDescent="0.25">
      <c r="A358" s="195" t="s">
        <v>695</v>
      </c>
      <c r="B358" s="85"/>
      <c r="C358" s="85"/>
      <c r="D358" s="79" t="s">
        <v>17</v>
      </c>
      <c r="E358" s="203">
        <v>660000</v>
      </c>
      <c r="F358" s="83"/>
      <c r="G358" s="83"/>
      <c r="H358" s="203">
        <v>32610.94</v>
      </c>
      <c r="I358" s="203"/>
      <c r="J358" s="203"/>
      <c r="K358" s="196">
        <f t="shared" si="115"/>
        <v>4.9410515151515151</v>
      </c>
      <c r="L358" s="203">
        <f t="shared" si="132"/>
        <v>0</v>
      </c>
      <c r="M358" s="83"/>
      <c r="N358" s="83"/>
      <c r="O358" s="83"/>
      <c r="P358" s="83"/>
      <c r="Q358" s="83"/>
      <c r="R358" s="216"/>
      <c r="S358" s="216"/>
      <c r="T358" s="216"/>
      <c r="U358" s="216"/>
      <c r="V358" s="216"/>
      <c r="W358" s="216"/>
      <c r="X358" s="168"/>
      <c r="Y358" s="216">
        <f t="shared" si="117"/>
        <v>32610.94</v>
      </c>
      <c r="Z358" s="23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  <c r="IB358" s="21"/>
      <c r="IC358" s="21"/>
      <c r="ID358" s="21"/>
      <c r="IE358" s="21"/>
      <c r="IF358" s="21"/>
      <c r="IG358" s="21"/>
      <c r="IH358" s="21"/>
      <c r="II358" s="21"/>
      <c r="IJ358" s="21"/>
      <c r="IK358" s="21"/>
      <c r="IL358" s="21"/>
      <c r="IM358" s="21"/>
      <c r="IN358" s="21"/>
      <c r="IO358" s="21"/>
      <c r="IP358" s="21"/>
      <c r="IQ358" s="21"/>
      <c r="IR358" s="21"/>
      <c r="IS358" s="21"/>
      <c r="IT358" s="21"/>
      <c r="IU358" s="21"/>
      <c r="IV358" s="21"/>
      <c r="IW358" s="21"/>
      <c r="IX358" s="21"/>
      <c r="IY358" s="21"/>
      <c r="IZ358" s="21"/>
      <c r="JA358" s="21"/>
      <c r="JB358" s="21"/>
      <c r="JC358" s="21"/>
      <c r="JD358" s="21"/>
      <c r="JE358" s="21"/>
      <c r="JF358" s="21"/>
      <c r="JG358" s="21"/>
      <c r="JH358" s="21"/>
      <c r="JI358" s="21"/>
      <c r="JJ358" s="21"/>
      <c r="JK358" s="21"/>
      <c r="JL358" s="21"/>
      <c r="JM358" s="21"/>
      <c r="JN358" s="21"/>
      <c r="JO358" s="21"/>
      <c r="JP358" s="21"/>
      <c r="JQ358" s="21"/>
      <c r="JR358" s="21"/>
      <c r="JS358" s="21"/>
      <c r="JT358" s="21"/>
      <c r="JU358" s="21"/>
      <c r="JV358" s="21"/>
      <c r="JW358" s="21"/>
      <c r="JX358" s="21"/>
      <c r="JY358" s="21"/>
      <c r="JZ358" s="21"/>
      <c r="KA358" s="21"/>
      <c r="KB358" s="21"/>
      <c r="KC358" s="21"/>
      <c r="KD358" s="21"/>
      <c r="KE358" s="21"/>
      <c r="KF358" s="21"/>
      <c r="KG358" s="21"/>
      <c r="KH358" s="21"/>
      <c r="KI358" s="21"/>
      <c r="KJ358" s="21"/>
      <c r="KK358" s="21"/>
      <c r="KL358" s="21"/>
      <c r="KM358" s="21"/>
      <c r="KN358" s="21"/>
      <c r="KO358" s="21"/>
      <c r="KP358" s="21"/>
      <c r="KQ358" s="21"/>
      <c r="KR358" s="21"/>
      <c r="KS358" s="21"/>
      <c r="KT358" s="21"/>
      <c r="KU358" s="21"/>
      <c r="KV358" s="21"/>
      <c r="KW358" s="21"/>
      <c r="KX358" s="21"/>
      <c r="KY358" s="21"/>
      <c r="KZ358" s="21"/>
      <c r="LA358" s="21"/>
      <c r="LB358" s="21"/>
      <c r="LC358" s="21"/>
      <c r="LD358" s="21"/>
      <c r="LE358" s="21"/>
      <c r="LF358" s="21"/>
      <c r="LG358" s="21"/>
      <c r="LH358" s="21"/>
      <c r="LI358" s="21"/>
      <c r="LJ358" s="21"/>
      <c r="LK358" s="21"/>
      <c r="LL358" s="21"/>
      <c r="LM358" s="21"/>
      <c r="LN358" s="21"/>
      <c r="LO358" s="21"/>
      <c r="LP358" s="21"/>
      <c r="LQ358" s="21"/>
      <c r="LR358" s="21"/>
      <c r="LS358" s="21"/>
      <c r="LT358" s="21"/>
      <c r="LU358" s="21"/>
      <c r="LV358" s="21"/>
      <c r="LW358" s="21"/>
      <c r="LX358" s="21"/>
      <c r="LY358" s="21"/>
      <c r="LZ358" s="21"/>
      <c r="MA358" s="21"/>
      <c r="MB358" s="21"/>
      <c r="MC358" s="21"/>
      <c r="MD358" s="21"/>
      <c r="ME358" s="21"/>
      <c r="MF358" s="21"/>
      <c r="MG358" s="21"/>
      <c r="MH358" s="21"/>
      <c r="MI358" s="21"/>
      <c r="MJ358" s="21"/>
      <c r="MK358" s="21"/>
      <c r="ML358" s="21"/>
      <c r="MM358" s="21"/>
      <c r="MN358" s="21"/>
      <c r="MO358" s="21"/>
      <c r="MP358" s="21"/>
      <c r="MQ358" s="21"/>
      <c r="MR358" s="21"/>
      <c r="MS358" s="21"/>
      <c r="MT358" s="21"/>
      <c r="MU358" s="21"/>
      <c r="MV358" s="21"/>
      <c r="MW358" s="21"/>
      <c r="MX358" s="21"/>
      <c r="MY358" s="21"/>
      <c r="MZ358" s="21"/>
      <c r="NA358" s="21"/>
      <c r="NB358" s="21"/>
      <c r="NC358" s="21"/>
      <c r="ND358" s="21"/>
      <c r="NE358" s="21"/>
      <c r="NF358" s="21"/>
      <c r="NG358" s="21"/>
      <c r="NH358" s="21"/>
      <c r="NI358" s="21"/>
      <c r="NJ358" s="21"/>
      <c r="NK358" s="21"/>
      <c r="NL358" s="21"/>
      <c r="NM358" s="21"/>
      <c r="NN358" s="21"/>
      <c r="NO358" s="21"/>
      <c r="NP358" s="21"/>
      <c r="NQ358" s="21"/>
      <c r="NR358" s="21"/>
      <c r="NS358" s="21"/>
      <c r="NT358" s="21"/>
      <c r="NU358" s="21"/>
      <c r="NV358" s="21"/>
      <c r="NW358" s="21"/>
      <c r="NX358" s="21"/>
      <c r="NY358" s="21"/>
      <c r="NZ358" s="21"/>
      <c r="OA358" s="21"/>
      <c r="OB358" s="21"/>
      <c r="OC358" s="21"/>
      <c r="OD358" s="21"/>
      <c r="OE358" s="21"/>
      <c r="OF358" s="21"/>
      <c r="OG358" s="21"/>
      <c r="OH358" s="21"/>
      <c r="OI358" s="21"/>
      <c r="OJ358" s="21"/>
      <c r="OK358" s="21"/>
      <c r="OL358" s="21"/>
      <c r="OM358" s="21"/>
      <c r="ON358" s="21"/>
      <c r="OO358" s="21"/>
      <c r="OP358" s="21"/>
      <c r="OQ358" s="21"/>
      <c r="OR358" s="21"/>
      <c r="OS358" s="21"/>
      <c r="OT358" s="21"/>
      <c r="OU358" s="21"/>
      <c r="OV358" s="21"/>
      <c r="OW358" s="21"/>
      <c r="OX358" s="21"/>
      <c r="OY358" s="21"/>
      <c r="OZ358" s="21"/>
      <c r="PA358" s="21"/>
      <c r="PB358" s="21"/>
      <c r="PC358" s="21"/>
      <c r="PD358" s="21"/>
      <c r="PE358" s="21"/>
      <c r="PF358" s="21"/>
      <c r="PG358" s="21"/>
      <c r="PH358" s="21"/>
      <c r="PI358" s="21"/>
      <c r="PJ358" s="21"/>
      <c r="PK358" s="21"/>
      <c r="PL358" s="21"/>
      <c r="PM358" s="21"/>
      <c r="PN358" s="21"/>
      <c r="PO358" s="21"/>
      <c r="PP358" s="21"/>
      <c r="PQ358" s="21"/>
      <c r="PR358" s="21"/>
      <c r="PS358" s="21"/>
      <c r="PT358" s="21"/>
      <c r="PU358" s="21"/>
      <c r="PV358" s="21"/>
      <c r="PW358" s="21"/>
      <c r="PX358" s="21"/>
      <c r="PY358" s="21"/>
      <c r="PZ358" s="21"/>
      <c r="QA358" s="21"/>
      <c r="QB358" s="21"/>
      <c r="QC358" s="21"/>
      <c r="QD358" s="21"/>
      <c r="QE358" s="21"/>
      <c r="QF358" s="21"/>
      <c r="QG358" s="21"/>
      <c r="QH358" s="21"/>
      <c r="QI358" s="21"/>
      <c r="QJ358" s="21"/>
      <c r="QK358" s="21"/>
      <c r="QL358" s="21"/>
      <c r="QM358" s="21"/>
      <c r="QN358" s="21"/>
      <c r="QO358" s="21"/>
      <c r="QP358" s="21"/>
      <c r="QQ358" s="21"/>
      <c r="QR358" s="21"/>
      <c r="QS358" s="21"/>
      <c r="QT358" s="21"/>
      <c r="QU358" s="21"/>
      <c r="QV358" s="21"/>
      <c r="QW358" s="21"/>
      <c r="QX358" s="21"/>
      <c r="QY358" s="21"/>
      <c r="QZ358" s="21"/>
      <c r="RA358" s="21"/>
      <c r="RB358" s="21"/>
      <c r="RC358" s="21"/>
      <c r="RD358" s="21"/>
      <c r="RE358" s="21"/>
      <c r="RF358" s="21"/>
      <c r="RG358" s="21"/>
      <c r="RH358" s="21"/>
      <c r="RI358" s="21"/>
      <c r="RJ358" s="21"/>
      <c r="RK358" s="21"/>
      <c r="RL358" s="21"/>
      <c r="RM358" s="21"/>
      <c r="RN358" s="21"/>
      <c r="RO358" s="21"/>
      <c r="RP358" s="21"/>
      <c r="RQ358" s="21"/>
      <c r="RR358" s="21"/>
      <c r="RS358" s="21"/>
      <c r="RT358" s="21"/>
      <c r="RU358" s="21"/>
      <c r="RV358" s="21"/>
      <c r="RW358" s="21"/>
      <c r="RX358" s="21"/>
      <c r="RY358" s="21"/>
      <c r="RZ358" s="21"/>
      <c r="SA358" s="21"/>
      <c r="SB358" s="21"/>
      <c r="SC358" s="21"/>
      <c r="SD358" s="21"/>
      <c r="SE358" s="21"/>
      <c r="SF358" s="21"/>
      <c r="SG358" s="21"/>
      <c r="SH358" s="21"/>
      <c r="SI358" s="21"/>
      <c r="SJ358" s="21"/>
      <c r="SK358" s="21"/>
      <c r="SL358" s="21"/>
      <c r="SM358" s="21"/>
      <c r="SN358" s="21"/>
    </row>
    <row r="359" spans="1:508" s="24" customFormat="1" ht="38.25" customHeight="1" x14ac:dyDescent="0.25">
      <c r="A359" s="90" t="s">
        <v>217</v>
      </c>
      <c r="B359" s="90"/>
      <c r="C359" s="90"/>
      <c r="D359" s="13" t="s">
        <v>41</v>
      </c>
      <c r="E359" s="201">
        <f>E360</f>
        <v>301580104</v>
      </c>
      <c r="F359" s="80">
        <f t="shared" ref="F359:H359" si="134">F360</f>
        <v>15957600</v>
      </c>
      <c r="G359" s="80">
        <f t="shared" si="134"/>
        <v>614000</v>
      </c>
      <c r="H359" s="201">
        <f t="shared" si="134"/>
        <v>38599805.409999996</v>
      </c>
      <c r="I359" s="201">
        <f t="shared" ref="I359" si="135">I360</f>
        <v>5084203.7300000004</v>
      </c>
      <c r="J359" s="201">
        <f t="shared" ref="J359" si="136">J360</f>
        <v>143479.18</v>
      </c>
      <c r="K359" s="186">
        <f t="shared" si="115"/>
        <v>12.799188307859991</v>
      </c>
      <c r="L359" s="201">
        <f t="shared" ref="L359" si="137">L360</f>
        <v>190000</v>
      </c>
      <c r="M359" s="80">
        <f t="shared" ref="M359:N359" si="138">M360</f>
        <v>0</v>
      </c>
      <c r="N359" s="80">
        <f t="shared" si="138"/>
        <v>140000</v>
      </c>
      <c r="O359" s="80">
        <f t="shared" ref="O359" si="139">O360</f>
        <v>0</v>
      </c>
      <c r="P359" s="80">
        <f t="shared" ref="P359:Q359" si="140">P360</f>
        <v>0</v>
      </c>
      <c r="Q359" s="80">
        <f t="shared" si="140"/>
        <v>50000</v>
      </c>
      <c r="R359" s="201">
        <f t="shared" ref="R359" si="141">R360</f>
        <v>0</v>
      </c>
      <c r="S359" s="201">
        <f t="shared" ref="S359:T359" si="142">S360</f>
        <v>0</v>
      </c>
      <c r="T359" s="201">
        <f t="shared" si="142"/>
        <v>0</v>
      </c>
      <c r="U359" s="201">
        <f t="shared" ref="U359" si="143">U360</f>
        <v>0</v>
      </c>
      <c r="V359" s="201">
        <f t="shared" ref="V359:W359" si="144">V360</f>
        <v>0</v>
      </c>
      <c r="W359" s="201">
        <f t="shared" si="144"/>
        <v>0</v>
      </c>
      <c r="X359" s="168">
        <f t="shared" si="129"/>
        <v>0</v>
      </c>
      <c r="Y359" s="201">
        <f t="shared" si="117"/>
        <v>38599805.409999996</v>
      </c>
      <c r="Z359" s="231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  <c r="DK359" s="29"/>
      <c r="DL359" s="29"/>
      <c r="DM359" s="29"/>
      <c r="DN359" s="29"/>
      <c r="DO359" s="29"/>
      <c r="DP359" s="29"/>
      <c r="DQ359" s="29"/>
      <c r="DR359" s="29"/>
      <c r="DS359" s="29"/>
      <c r="DT359" s="29"/>
      <c r="DU359" s="29"/>
      <c r="DV359" s="29"/>
      <c r="DW359" s="29"/>
      <c r="DX359" s="29"/>
      <c r="DY359" s="29"/>
      <c r="DZ359" s="29"/>
      <c r="EA359" s="29"/>
      <c r="EB359" s="29"/>
      <c r="EC359" s="29"/>
      <c r="ED359" s="29"/>
      <c r="EE359" s="29"/>
      <c r="EF359" s="29"/>
      <c r="EG359" s="29"/>
      <c r="EH359" s="29"/>
      <c r="EI359" s="29"/>
      <c r="EJ359" s="29"/>
      <c r="EK359" s="29"/>
      <c r="EL359" s="29"/>
      <c r="EM359" s="29"/>
      <c r="EN359" s="29"/>
      <c r="EO359" s="29"/>
      <c r="EP359" s="29"/>
      <c r="EQ359" s="29"/>
      <c r="ER359" s="29"/>
      <c r="ES359" s="29"/>
      <c r="ET359" s="29"/>
      <c r="EU359" s="29"/>
      <c r="EV359" s="29"/>
      <c r="EW359" s="29"/>
      <c r="EX359" s="29"/>
      <c r="EY359" s="29"/>
      <c r="EZ359" s="29"/>
      <c r="FA359" s="29"/>
      <c r="FB359" s="29"/>
      <c r="FC359" s="29"/>
      <c r="FD359" s="29"/>
      <c r="FE359" s="29"/>
      <c r="FF359" s="29"/>
      <c r="FG359" s="29"/>
      <c r="FH359" s="29"/>
      <c r="FI359" s="29"/>
      <c r="FJ359" s="29"/>
      <c r="FK359" s="29"/>
      <c r="FL359" s="29"/>
      <c r="FM359" s="29"/>
      <c r="FN359" s="29"/>
      <c r="FO359" s="29"/>
      <c r="FP359" s="29"/>
      <c r="FQ359" s="29"/>
      <c r="FR359" s="29"/>
      <c r="FS359" s="29"/>
      <c r="FT359" s="29"/>
      <c r="FU359" s="29"/>
      <c r="FV359" s="29"/>
      <c r="FW359" s="29"/>
      <c r="FX359" s="29"/>
      <c r="FY359" s="29"/>
      <c r="FZ359" s="29"/>
      <c r="GA359" s="29"/>
      <c r="GB359" s="29"/>
      <c r="GC359" s="29"/>
      <c r="GD359" s="29"/>
      <c r="GE359" s="29"/>
      <c r="GF359" s="29"/>
      <c r="GG359" s="29"/>
      <c r="GH359" s="29"/>
      <c r="GI359" s="29"/>
      <c r="GJ359" s="29"/>
      <c r="GK359" s="29"/>
      <c r="GL359" s="29"/>
      <c r="GM359" s="29"/>
      <c r="GN359" s="29"/>
      <c r="GO359" s="29"/>
      <c r="GP359" s="29"/>
      <c r="GQ359" s="29"/>
      <c r="GR359" s="29"/>
      <c r="GS359" s="29"/>
      <c r="GT359" s="29"/>
      <c r="GU359" s="29"/>
      <c r="GV359" s="29"/>
      <c r="GW359" s="29"/>
      <c r="GX359" s="29"/>
      <c r="GY359" s="29"/>
      <c r="GZ359" s="29"/>
      <c r="HA359" s="29"/>
      <c r="HB359" s="29"/>
      <c r="HC359" s="29"/>
      <c r="HD359" s="29"/>
      <c r="HE359" s="29"/>
      <c r="HF359" s="29"/>
      <c r="HG359" s="29"/>
      <c r="HH359" s="29"/>
      <c r="HI359" s="29"/>
      <c r="HJ359" s="29"/>
      <c r="HK359" s="29"/>
      <c r="HL359" s="29"/>
      <c r="HM359" s="29"/>
      <c r="HN359" s="29"/>
      <c r="HO359" s="29"/>
      <c r="HP359" s="29"/>
      <c r="HQ359" s="29"/>
      <c r="HR359" s="29"/>
      <c r="HS359" s="29"/>
      <c r="HT359" s="29"/>
      <c r="HU359" s="29"/>
      <c r="HV359" s="29"/>
      <c r="HW359" s="29"/>
      <c r="HX359" s="29"/>
      <c r="HY359" s="29"/>
      <c r="HZ359" s="29"/>
      <c r="IA359" s="29"/>
      <c r="IB359" s="29"/>
      <c r="IC359" s="29"/>
      <c r="ID359" s="29"/>
      <c r="IE359" s="29"/>
      <c r="IF359" s="29"/>
      <c r="IG359" s="29"/>
      <c r="IH359" s="29"/>
      <c r="II359" s="29"/>
      <c r="IJ359" s="29"/>
      <c r="IK359" s="29"/>
      <c r="IL359" s="29"/>
      <c r="IM359" s="29"/>
      <c r="IN359" s="29"/>
      <c r="IO359" s="29"/>
      <c r="IP359" s="29"/>
      <c r="IQ359" s="29"/>
      <c r="IR359" s="29"/>
      <c r="IS359" s="29"/>
      <c r="IT359" s="29"/>
      <c r="IU359" s="29"/>
      <c r="IV359" s="29"/>
      <c r="IW359" s="29"/>
      <c r="IX359" s="29"/>
      <c r="IY359" s="29"/>
      <c r="IZ359" s="29"/>
      <c r="JA359" s="29"/>
      <c r="JB359" s="29"/>
      <c r="JC359" s="29"/>
      <c r="JD359" s="29"/>
      <c r="JE359" s="29"/>
      <c r="JF359" s="29"/>
      <c r="JG359" s="29"/>
      <c r="JH359" s="29"/>
      <c r="JI359" s="29"/>
      <c r="JJ359" s="29"/>
      <c r="JK359" s="29"/>
      <c r="JL359" s="29"/>
      <c r="JM359" s="29"/>
      <c r="JN359" s="29"/>
      <c r="JO359" s="29"/>
      <c r="JP359" s="29"/>
      <c r="JQ359" s="29"/>
      <c r="JR359" s="29"/>
      <c r="JS359" s="29"/>
      <c r="JT359" s="29"/>
      <c r="JU359" s="29"/>
      <c r="JV359" s="29"/>
      <c r="JW359" s="29"/>
      <c r="JX359" s="29"/>
      <c r="JY359" s="29"/>
      <c r="JZ359" s="29"/>
      <c r="KA359" s="29"/>
      <c r="KB359" s="29"/>
      <c r="KC359" s="29"/>
      <c r="KD359" s="29"/>
      <c r="KE359" s="29"/>
      <c r="KF359" s="29"/>
      <c r="KG359" s="29"/>
      <c r="KH359" s="29"/>
      <c r="KI359" s="29"/>
      <c r="KJ359" s="29"/>
      <c r="KK359" s="29"/>
      <c r="KL359" s="29"/>
      <c r="KM359" s="29"/>
      <c r="KN359" s="29"/>
      <c r="KO359" s="29"/>
      <c r="KP359" s="29"/>
      <c r="KQ359" s="29"/>
      <c r="KR359" s="29"/>
      <c r="KS359" s="29"/>
      <c r="KT359" s="29"/>
      <c r="KU359" s="29"/>
      <c r="KV359" s="29"/>
      <c r="KW359" s="29"/>
      <c r="KX359" s="29"/>
      <c r="KY359" s="29"/>
      <c r="KZ359" s="29"/>
      <c r="LA359" s="29"/>
      <c r="LB359" s="29"/>
      <c r="LC359" s="29"/>
      <c r="LD359" s="29"/>
      <c r="LE359" s="29"/>
      <c r="LF359" s="29"/>
      <c r="LG359" s="29"/>
      <c r="LH359" s="29"/>
      <c r="LI359" s="29"/>
      <c r="LJ359" s="29"/>
      <c r="LK359" s="29"/>
      <c r="LL359" s="29"/>
      <c r="LM359" s="29"/>
      <c r="LN359" s="29"/>
      <c r="LO359" s="29"/>
      <c r="LP359" s="29"/>
      <c r="LQ359" s="29"/>
      <c r="LR359" s="29"/>
      <c r="LS359" s="29"/>
      <c r="LT359" s="29"/>
      <c r="LU359" s="29"/>
      <c r="LV359" s="29"/>
      <c r="LW359" s="29"/>
      <c r="LX359" s="29"/>
      <c r="LY359" s="29"/>
      <c r="LZ359" s="29"/>
      <c r="MA359" s="29"/>
      <c r="MB359" s="29"/>
      <c r="MC359" s="29"/>
      <c r="MD359" s="29"/>
      <c r="ME359" s="29"/>
      <c r="MF359" s="29"/>
      <c r="MG359" s="29"/>
      <c r="MH359" s="29"/>
      <c r="MI359" s="29"/>
      <c r="MJ359" s="29"/>
      <c r="MK359" s="29"/>
      <c r="ML359" s="29"/>
      <c r="MM359" s="29"/>
      <c r="MN359" s="29"/>
      <c r="MO359" s="29"/>
      <c r="MP359" s="29"/>
      <c r="MQ359" s="29"/>
      <c r="MR359" s="29"/>
      <c r="MS359" s="29"/>
      <c r="MT359" s="29"/>
      <c r="MU359" s="29"/>
      <c r="MV359" s="29"/>
      <c r="MW359" s="29"/>
      <c r="MX359" s="29"/>
      <c r="MY359" s="29"/>
      <c r="MZ359" s="29"/>
      <c r="NA359" s="29"/>
      <c r="NB359" s="29"/>
      <c r="NC359" s="29"/>
      <c r="ND359" s="29"/>
      <c r="NE359" s="29"/>
      <c r="NF359" s="29"/>
      <c r="NG359" s="29"/>
      <c r="NH359" s="29"/>
      <c r="NI359" s="29"/>
      <c r="NJ359" s="29"/>
      <c r="NK359" s="29"/>
      <c r="NL359" s="29"/>
      <c r="NM359" s="29"/>
      <c r="NN359" s="29"/>
      <c r="NO359" s="29"/>
      <c r="NP359" s="29"/>
      <c r="NQ359" s="29"/>
      <c r="NR359" s="29"/>
      <c r="NS359" s="29"/>
      <c r="NT359" s="29"/>
      <c r="NU359" s="29"/>
      <c r="NV359" s="29"/>
      <c r="NW359" s="29"/>
      <c r="NX359" s="29"/>
      <c r="NY359" s="29"/>
      <c r="NZ359" s="29"/>
      <c r="OA359" s="29"/>
      <c r="OB359" s="29"/>
      <c r="OC359" s="29"/>
      <c r="OD359" s="29"/>
      <c r="OE359" s="29"/>
      <c r="OF359" s="29"/>
      <c r="OG359" s="29"/>
      <c r="OH359" s="29"/>
      <c r="OI359" s="29"/>
      <c r="OJ359" s="29"/>
      <c r="OK359" s="29"/>
      <c r="OL359" s="29"/>
      <c r="OM359" s="29"/>
      <c r="ON359" s="29"/>
      <c r="OO359" s="29"/>
      <c r="OP359" s="29"/>
      <c r="OQ359" s="29"/>
      <c r="OR359" s="29"/>
      <c r="OS359" s="29"/>
      <c r="OT359" s="29"/>
      <c r="OU359" s="29"/>
      <c r="OV359" s="29"/>
      <c r="OW359" s="29"/>
      <c r="OX359" s="29"/>
      <c r="OY359" s="29"/>
      <c r="OZ359" s="29"/>
      <c r="PA359" s="29"/>
      <c r="PB359" s="29"/>
      <c r="PC359" s="29"/>
      <c r="PD359" s="29"/>
      <c r="PE359" s="29"/>
      <c r="PF359" s="29"/>
      <c r="PG359" s="29"/>
      <c r="PH359" s="29"/>
      <c r="PI359" s="29"/>
      <c r="PJ359" s="29"/>
      <c r="PK359" s="29"/>
      <c r="PL359" s="29"/>
      <c r="PM359" s="29"/>
      <c r="PN359" s="29"/>
      <c r="PO359" s="29"/>
      <c r="PP359" s="29"/>
      <c r="PQ359" s="29"/>
      <c r="PR359" s="29"/>
      <c r="PS359" s="29"/>
      <c r="PT359" s="29"/>
      <c r="PU359" s="29"/>
      <c r="PV359" s="29"/>
      <c r="PW359" s="29"/>
      <c r="PX359" s="29"/>
      <c r="PY359" s="29"/>
      <c r="PZ359" s="29"/>
      <c r="QA359" s="29"/>
      <c r="QB359" s="29"/>
      <c r="QC359" s="29"/>
      <c r="QD359" s="29"/>
      <c r="QE359" s="29"/>
      <c r="QF359" s="29"/>
      <c r="QG359" s="29"/>
      <c r="QH359" s="29"/>
      <c r="QI359" s="29"/>
      <c r="QJ359" s="29"/>
      <c r="QK359" s="29"/>
      <c r="QL359" s="29"/>
      <c r="QM359" s="29"/>
      <c r="QN359" s="29"/>
      <c r="QO359" s="29"/>
      <c r="QP359" s="29"/>
      <c r="QQ359" s="29"/>
      <c r="QR359" s="29"/>
      <c r="QS359" s="29"/>
      <c r="QT359" s="29"/>
      <c r="QU359" s="29"/>
      <c r="QV359" s="29"/>
      <c r="QW359" s="29"/>
      <c r="QX359" s="29"/>
      <c r="QY359" s="29"/>
      <c r="QZ359" s="29"/>
      <c r="RA359" s="29"/>
      <c r="RB359" s="29"/>
      <c r="RC359" s="29"/>
      <c r="RD359" s="29"/>
      <c r="RE359" s="29"/>
      <c r="RF359" s="29"/>
      <c r="RG359" s="29"/>
      <c r="RH359" s="29"/>
      <c r="RI359" s="29"/>
      <c r="RJ359" s="29"/>
      <c r="RK359" s="29"/>
      <c r="RL359" s="29"/>
      <c r="RM359" s="29"/>
      <c r="RN359" s="29"/>
      <c r="RO359" s="29"/>
      <c r="RP359" s="29"/>
      <c r="RQ359" s="29"/>
      <c r="RR359" s="29"/>
      <c r="RS359" s="29"/>
      <c r="RT359" s="29"/>
      <c r="RU359" s="29"/>
      <c r="RV359" s="29"/>
      <c r="RW359" s="29"/>
      <c r="RX359" s="29"/>
      <c r="RY359" s="29"/>
      <c r="RZ359" s="29"/>
      <c r="SA359" s="29"/>
      <c r="SB359" s="29"/>
      <c r="SC359" s="29"/>
      <c r="SD359" s="29"/>
      <c r="SE359" s="29"/>
      <c r="SF359" s="29"/>
      <c r="SG359" s="29"/>
      <c r="SH359" s="29"/>
      <c r="SI359" s="29"/>
      <c r="SJ359" s="29"/>
      <c r="SK359" s="29"/>
      <c r="SL359" s="29"/>
      <c r="SM359" s="29"/>
      <c r="SN359" s="29"/>
    </row>
    <row r="360" spans="1:508" s="31" customFormat="1" ht="34.5" customHeight="1" x14ac:dyDescent="0.25">
      <c r="A360" s="81" t="s">
        <v>218</v>
      </c>
      <c r="B360" s="81"/>
      <c r="C360" s="81"/>
      <c r="D360" s="121" t="s">
        <v>41</v>
      </c>
      <c r="E360" s="202">
        <f>SUM(E362+E363+E365+E366+E369+E370+E371+E372+E368+E367)</f>
        <v>301580104</v>
      </c>
      <c r="F360" s="82">
        <f t="shared" ref="F360:G360" si="145">SUM(F362+F363+F365+F366+F369+F370+F371+F372+F368+F367)</f>
        <v>15957600</v>
      </c>
      <c r="G360" s="82">
        <f t="shared" si="145"/>
        <v>614000</v>
      </c>
      <c r="H360" s="202">
        <f t="shared" ref="H360:W360" si="146">SUM(H362+H363+H365+H366+H369+H370+H371+H372+H368)</f>
        <v>38599805.409999996</v>
      </c>
      <c r="I360" s="202">
        <f t="shared" si="146"/>
        <v>5084203.7300000004</v>
      </c>
      <c r="J360" s="202">
        <f t="shared" si="146"/>
        <v>143479.18</v>
      </c>
      <c r="K360" s="187">
        <f t="shared" si="115"/>
        <v>12.799188307859991</v>
      </c>
      <c r="L360" s="202">
        <f t="shared" si="146"/>
        <v>190000</v>
      </c>
      <c r="M360" s="82">
        <f t="shared" si="146"/>
        <v>0</v>
      </c>
      <c r="N360" s="82">
        <f t="shared" si="146"/>
        <v>140000</v>
      </c>
      <c r="O360" s="82">
        <f t="shared" si="146"/>
        <v>0</v>
      </c>
      <c r="P360" s="82">
        <f t="shared" si="146"/>
        <v>0</v>
      </c>
      <c r="Q360" s="82">
        <f t="shared" si="146"/>
        <v>50000</v>
      </c>
      <c r="R360" s="202">
        <f t="shared" si="146"/>
        <v>0</v>
      </c>
      <c r="S360" s="202">
        <f t="shared" si="146"/>
        <v>0</v>
      </c>
      <c r="T360" s="202">
        <f t="shared" si="146"/>
        <v>0</v>
      </c>
      <c r="U360" s="202">
        <f t="shared" si="146"/>
        <v>0</v>
      </c>
      <c r="V360" s="202">
        <f t="shared" si="146"/>
        <v>0</v>
      </c>
      <c r="W360" s="202">
        <f t="shared" si="146"/>
        <v>0</v>
      </c>
      <c r="X360" s="168">
        <f t="shared" si="129"/>
        <v>0</v>
      </c>
      <c r="Y360" s="202">
        <f t="shared" si="117"/>
        <v>38599805.409999996</v>
      </c>
      <c r="Z360" s="231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W360" s="30"/>
      <c r="EX360" s="30"/>
      <c r="EY360" s="30"/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30"/>
      <c r="FN360" s="30"/>
      <c r="FO360" s="30"/>
      <c r="FP360" s="30"/>
      <c r="FQ360" s="30"/>
      <c r="FR360" s="30"/>
      <c r="FS360" s="30"/>
      <c r="FT360" s="30"/>
      <c r="FU360" s="30"/>
      <c r="FV360" s="30"/>
      <c r="FW360" s="30"/>
      <c r="FX360" s="30"/>
      <c r="FY360" s="30"/>
      <c r="FZ360" s="30"/>
      <c r="GA360" s="30"/>
      <c r="GB360" s="30"/>
      <c r="GC360" s="30"/>
      <c r="GD360" s="30"/>
      <c r="GE360" s="30"/>
      <c r="GF360" s="30"/>
      <c r="GG360" s="30"/>
      <c r="GH360" s="30"/>
      <c r="GI360" s="30"/>
      <c r="GJ360" s="30"/>
      <c r="GK360" s="30"/>
      <c r="GL360" s="30"/>
      <c r="GM360" s="30"/>
      <c r="GN360" s="30"/>
      <c r="GO360" s="30"/>
      <c r="GP360" s="30"/>
      <c r="GQ360" s="30"/>
      <c r="GR360" s="30"/>
      <c r="GS360" s="30"/>
      <c r="GT360" s="30"/>
      <c r="GU360" s="30"/>
      <c r="GV360" s="30"/>
      <c r="GW360" s="30"/>
      <c r="GX360" s="30"/>
      <c r="GY360" s="30"/>
      <c r="GZ360" s="30"/>
      <c r="HA360" s="30"/>
      <c r="HB360" s="30"/>
      <c r="HC360" s="30"/>
      <c r="HD360" s="30"/>
      <c r="HE360" s="30"/>
      <c r="HF360" s="30"/>
      <c r="HG360" s="30"/>
      <c r="HH360" s="30"/>
      <c r="HI360" s="30"/>
      <c r="HJ360" s="30"/>
      <c r="HK360" s="30"/>
      <c r="HL360" s="30"/>
      <c r="HM360" s="30"/>
      <c r="HN360" s="30"/>
      <c r="HO360" s="30"/>
      <c r="HP360" s="30"/>
      <c r="HQ360" s="30"/>
      <c r="HR360" s="30"/>
      <c r="HS360" s="30"/>
      <c r="HT360" s="30"/>
      <c r="HU360" s="30"/>
      <c r="HV360" s="30"/>
      <c r="HW360" s="30"/>
      <c r="HX360" s="30"/>
      <c r="HY360" s="30"/>
      <c r="HZ360" s="30"/>
      <c r="IA360" s="30"/>
      <c r="IB360" s="30"/>
      <c r="IC360" s="30"/>
      <c r="ID360" s="30"/>
      <c r="IE360" s="30"/>
      <c r="IF360" s="30"/>
      <c r="IG360" s="30"/>
      <c r="IH360" s="30"/>
      <c r="II360" s="30"/>
      <c r="IJ360" s="30"/>
      <c r="IK360" s="30"/>
      <c r="IL360" s="30"/>
      <c r="IM360" s="30"/>
      <c r="IN360" s="30"/>
      <c r="IO360" s="30"/>
      <c r="IP360" s="30"/>
      <c r="IQ360" s="30"/>
      <c r="IR360" s="30"/>
      <c r="IS360" s="30"/>
      <c r="IT360" s="30"/>
      <c r="IU360" s="30"/>
      <c r="IV360" s="30"/>
      <c r="IW360" s="30"/>
      <c r="IX360" s="30"/>
      <c r="IY360" s="30"/>
      <c r="IZ360" s="30"/>
      <c r="JA360" s="30"/>
      <c r="JB360" s="30"/>
      <c r="JC360" s="30"/>
      <c r="JD360" s="30"/>
      <c r="JE360" s="30"/>
      <c r="JF360" s="30"/>
      <c r="JG360" s="30"/>
      <c r="JH360" s="30"/>
      <c r="JI360" s="30"/>
      <c r="JJ360" s="30"/>
      <c r="JK360" s="30"/>
      <c r="JL360" s="30"/>
      <c r="JM360" s="30"/>
      <c r="JN360" s="30"/>
      <c r="JO360" s="30"/>
      <c r="JP360" s="30"/>
      <c r="JQ360" s="30"/>
      <c r="JR360" s="30"/>
      <c r="JS360" s="30"/>
      <c r="JT360" s="30"/>
      <c r="JU360" s="30"/>
      <c r="JV360" s="30"/>
      <c r="JW360" s="30"/>
      <c r="JX360" s="30"/>
      <c r="JY360" s="30"/>
      <c r="JZ360" s="30"/>
      <c r="KA360" s="30"/>
      <c r="KB360" s="30"/>
      <c r="KC360" s="30"/>
      <c r="KD360" s="30"/>
      <c r="KE360" s="30"/>
      <c r="KF360" s="30"/>
      <c r="KG360" s="30"/>
      <c r="KH360" s="30"/>
      <c r="KI360" s="30"/>
      <c r="KJ360" s="30"/>
      <c r="KK360" s="30"/>
      <c r="KL360" s="30"/>
      <c r="KM360" s="30"/>
      <c r="KN360" s="30"/>
      <c r="KO360" s="30"/>
      <c r="KP360" s="30"/>
      <c r="KQ360" s="30"/>
      <c r="KR360" s="30"/>
      <c r="KS360" s="30"/>
      <c r="KT360" s="30"/>
      <c r="KU360" s="30"/>
      <c r="KV360" s="30"/>
      <c r="KW360" s="30"/>
      <c r="KX360" s="30"/>
      <c r="KY360" s="30"/>
      <c r="KZ360" s="30"/>
      <c r="LA360" s="30"/>
      <c r="LB360" s="30"/>
      <c r="LC360" s="30"/>
      <c r="LD360" s="30"/>
      <c r="LE360" s="30"/>
      <c r="LF360" s="30"/>
      <c r="LG360" s="30"/>
      <c r="LH360" s="30"/>
      <c r="LI360" s="30"/>
      <c r="LJ360" s="30"/>
      <c r="LK360" s="30"/>
      <c r="LL360" s="30"/>
      <c r="LM360" s="30"/>
      <c r="LN360" s="30"/>
      <c r="LO360" s="30"/>
      <c r="LP360" s="30"/>
      <c r="LQ360" s="30"/>
      <c r="LR360" s="30"/>
      <c r="LS360" s="30"/>
      <c r="LT360" s="30"/>
      <c r="LU360" s="30"/>
      <c r="LV360" s="30"/>
      <c r="LW360" s="30"/>
      <c r="LX360" s="30"/>
      <c r="LY360" s="30"/>
      <c r="LZ360" s="30"/>
      <c r="MA360" s="30"/>
      <c r="MB360" s="30"/>
      <c r="MC360" s="30"/>
      <c r="MD360" s="30"/>
      <c r="ME360" s="30"/>
      <c r="MF360" s="30"/>
      <c r="MG360" s="30"/>
      <c r="MH360" s="30"/>
      <c r="MI360" s="30"/>
      <c r="MJ360" s="30"/>
      <c r="MK360" s="30"/>
      <c r="ML360" s="30"/>
      <c r="MM360" s="30"/>
      <c r="MN360" s="30"/>
      <c r="MO360" s="30"/>
      <c r="MP360" s="30"/>
      <c r="MQ360" s="30"/>
      <c r="MR360" s="30"/>
      <c r="MS360" s="30"/>
      <c r="MT360" s="30"/>
      <c r="MU360" s="30"/>
      <c r="MV360" s="30"/>
      <c r="MW360" s="30"/>
      <c r="MX360" s="30"/>
      <c r="MY360" s="30"/>
      <c r="MZ360" s="30"/>
      <c r="NA360" s="30"/>
      <c r="NB360" s="30"/>
      <c r="NC360" s="30"/>
      <c r="ND360" s="30"/>
      <c r="NE360" s="30"/>
      <c r="NF360" s="30"/>
      <c r="NG360" s="30"/>
      <c r="NH360" s="30"/>
      <c r="NI360" s="30"/>
      <c r="NJ360" s="30"/>
      <c r="NK360" s="30"/>
      <c r="NL360" s="30"/>
      <c r="NM360" s="30"/>
      <c r="NN360" s="30"/>
      <c r="NO360" s="30"/>
      <c r="NP360" s="30"/>
      <c r="NQ360" s="30"/>
      <c r="NR360" s="30"/>
      <c r="NS360" s="30"/>
      <c r="NT360" s="30"/>
      <c r="NU360" s="30"/>
      <c r="NV360" s="30"/>
      <c r="NW360" s="30"/>
      <c r="NX360" s="30"/>
      <c r="NY360" s="30"/>
      <c r="NZ360" s="30"/>
      <c r="OA360" s="30"/>
      <c r="OB360" s="30"/>
      <c r="OC360" s="30"/>
      <c r="OD360" s="30"/>
      <c r="OE360" s="30"/>
      <c r="OF360" s="30"/>
      <c r="OG360" s="30"/>
      <c r="OH360" s="30"/>
      <c r="OI360" s="30"/>
      <c r="OJ360" s="30"/>
      <c r="OK360" s="30"/>
      <c r="OL360" s="30"/>
      <c r="OM360" s="30"/>
      <c r="ON360" s="30"/>
      <c r="OO360" s="30"/>
      <c r="OP360" s="30"/>
      <c r="OQ360" s="30"/>
      <c r="OR360" s="30"/>
      <c r="OS360" s="30"/>
      <c r="OT360" s="30"/>
      <c r="OU360" s="30"/>
      <c r="OV360" s="30"/>
      <c r="OW360" s="30"/>
      <c r="OX360" s="30"/>
      <c r="OY360" s="30"/>
      <c r="OZ360" s="30"/>
      <c r="PA360" s="30"/>
      <c r="PB360" s="30"/>
      <c r="PC360" s="30"/>
      <c r="PD360" s="30"/>
      <c r="PE360" s="30"/>
      <c r="PF360" s="30"/>
      <c r="PG360" s="30"/>
      <c r="PH360" s="30"/>
      <c r="PI360" s="30"/>
      <c r="PJ360" s="30"/>
      <c r="PK360" s="30"/>
      <c r="PL360" s="30"/>
      <c r="PM360" s="30"/>
      <c r="PN360" s="30"/>
      <c r="PO360" s="30"/>
      <c r="PP360" s="30"/>
      <c r="PQ360" s="30"/>
      <c r="PR360" s="30"/>
      <c r="PS360" s="30"/>
      <c r="PT360" s="30"/>
      <c r="PU360" s="30"/>
      <c r="PV360" s="30"/>
      <c r="PW360" s="30"/>
      <c r="PX360" s="30"/>
      <c r="PY360" s="30"/>
      <c r="PZ360" s="30"/>
      <c r="QA360" s="30"/>
      <c r="QB360" s="30"/>
      <c r="QC360" s="30"/>
      <c r="QD360" s="30"/>
      <c r="QE360" s="30"/>
      <c r="QF360" s="30"/>
      <c r="QG360" s="30"/>
      <c r="QH360" s="30"/>
      <c r="QI360" s="30"/>
      <c r="QJ360" s="30"/>
      <c r="QK360" s="30"/>
      <c r="QL360" s="30"/>
      <c r="QM360" s="30"/>
      <c r="QN360" s="30"/>
      <c r="QO360" s="30"/>
      <c r="QP360" s="30"/>
      <c r="QQ360" s="30"/>
      <c r="QR360" s="30"/>
      <c r="QS360" s="30"/>
      <c r="QT360" s="30"/>
      <c r="QU360" s="30"/>
      <c r="QV360" s="30"/>
      <c r="QW360" s="30"/>
      <c r="QX360" s="30"/>
      <c r="QY360" s="30"/>
      <c r="QZ360" s="30"/>
      <c r="RA360" s="30"/>
      <c r="RB360" s="30"/>
      <c r="RC360" s="30"/>
      <c r="RD360" s="30"/>
      <c r="RE360" s="30"/>
      <c r="RF360" s="30"/>
      <c r="RG360" s="30"/>
      <c r="RH360" s="30"/>
      <c r="RI360" s="30"/>
      <c r="RJ360" s="30"/>
      <c r="RK360" s="30"/>
      <c r="RL360" s="30"/>
      <c r="RM360" s="30"/>
      <c r="RN360" s="30"/>
      <c r="RO360" s="30"/>
      <c r="RP360" s="30"/>
      <c r="RQ360" s="30"/>
      <c r="RR360" s="30"/>
      <c r="RS360" s="30"/>
      <c r="RT360" s="30"/>
      <c r="RU360" s="30"/>
      <c r="RV360" s="30"/>
      <c r="RW360" s="30"/>
      <c r="RX360" s="30"/>
      <c r="RY360" s="30"/>
      <c r="RZ360" s="30"/>
      <c r="SA360" s="30"/>
      <c r="SB360" s="30"/>
      <c r="SC360" s="30"/>
      <c r="SD360" s="30"/>
      <c r="SE360" s="30"/>
      <c r="SF360" s="30"/>
      <c r="SG360" s="30"/>
      <c r="SH360" s="30"/>
      <c r="SI360" s="30"/>
      <c r="SJ360" s="30"/>
      <c r="SK360" s="30"/>
      <c r="SL360" s="30"/>
      <c r="SM360" s="30"/>
      <c r="SN360" s="30"/>
    </row>
    <row r="361" spans="1:508" s="31" customFormat="1" ht="157.5" hidden="1" customHeight="1" x14ac:dyDescent="0.25">
      <c r="A361" s="81"/>
      <c r="B361" s="81"/>
      <c r="C361" s="81"/>
      <c r="D361" s="98" t="s">
        <v>588</v>
      </c>
      <c r="E361" s="202">
        <f>E364</f>
        <v>0</v>
      </c>
      <c r="F361" s="82">
        <f t="shared" ref="F361:W361" si="147">F364</f>
        <v>0</v>
      </c>
      <c r="G361" s="82">
        <f t="shared" si="147"/>
        <v>0</v>
      </c>
      <c r="H361" s="202">
        <f t="shared" si="147"/>
        <v>0</v>
      </c>
      <c r="I361" s="202">
        <f t="shared" si="147"/>
        <v>0</v>
      </c>
      <c r="J361" s="202">
        <f t="shared" si="147"/>
        <v>0</v>
      </c>
      <c r="K361" s="186" t="e">
        <f t="shared" si="115"/>
        <v>#DIV/0!</v>
      </c>
      <c r="L361" s="202">
        <f t="shared" si="147"/>
        <v>0</v>
      </c>
      <c r="M361" s="82">
        <f t="shared" si="147"/>
        <v>0</v>
      </c>
      <c r="N361" s="82">
        <f t="shared" si="147"/>
        <v>0</v>
      </c>
      <c r="O361" s="82">
        <f t="shared" si="147"/>
        <v>0</v>
      </c>
      <c r="P361" s="82">
        <f t="shared" si="147"/>
        <v>0</v>
      </c>
      <c r="Q361" s="82">
        <f t="shared" si="147"/>
        <v>0</v>
      </c>
      <c r="R361" s="202">
        <f t="shared" si="147"/>
        <v>0</v>
      </c>
      <c r="S361" s="202">
        <f t="shared" si="147"/>
        <v>0</v>
      </c>
      <c r="T361" s="202">
        <f t="shared" si="147"/>
        <v>0</v>
      </c>
      <c r="U361" s="202">
        <f t="shared" si="147"/>
        <v>0</v>
      </c>
      <c r="V361" s="202">
        <f t="shared" si="147"/>
        <v>0</v>
      </c>
      <c r="W361" s="202">
        <f t="shared" si="147"/>
        <v>0</v>
      </c>
      <c r="X361" s="168" t="e">
        <f t="shared" si="129"/>
        <v>#DIV/0!</v>
      </c>
      <c r="Y361" s="202">
        <f t="shared" si="117"/>
        <v>0</v>
      </c>
      <c r="Z361" s="231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W361" s="30"/>
      <c r="EX361" s="30"/>
      <c r="EY361" s="30"/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30"/>
      <c r="FN361" s="30"/>
      <c r="FO361" s="30"/>
      <c r="FP361" s="30"/>
      <c r="FQ361" s="30"/>
      <c r="FR361" s="30"/>
      <c r="FS361" s="30"/>
      <c r="FT361" s="30"/>
      <c r="FU361" s="30"/>
      <c r="FV361" s="30"/>
      <c r="FW361" s="30"/>
      <c r="FX361" s="30"/>
      <c r="FY361" s="30"/>
      <c r="FZ361" s="30"/>
      <c r="GA361" s="30"/>
      <c r="GB361" s="30"/>
      <c r="GC361" s="30"/>
      <c r="GD361" s="30"/>
      <c r="GE361" s="30"/>
      <c r="GF361" s="30"/>
      <c r="GG361" s="30"/>
      <c r="GH361" s="30"/>
      <c r="GI361" s="30"/>
      <c r="GJ361" s="30"/>
      <c r="GK361" s="30"/>
      <c r="GL361" s="30"/>
      <c r="GM361" s="30"/>
      <c r="GN361" s="30"/>
      <c r="GO361" s="30"/>
      <c r="GP361" s="30"/>
      <c r="GQ361" s="30"/>
      <c r="GR361" s="30"/>
      <c r="GS361" s="30"/>
      <c r="GT361" s="30"/>
      <c r="GU361" s="30"/>
      <c r="GV361" s="30"/>
      <c r="GW361" s="30"/>
      <c r="GX361" s="30"/>
      <c r="GY361" s="30"/>
      <c r="GZ361" s="30"/>
      <c r="HA361" s="30"/>
      <c r="HB361" s="30"/>
      <c r="HC361" s="30"/>
      <c r="HD361" s="30"/>
      <c r="HE361" s="30"/>
      <c r="HF361" s="30"/>
      <c r="HG361" s="30"/>
      <c r="HH361" s="30"/>
      <c r="HI361" s="30"/>
      <c r="HJ361" s="30"/>
      <c r="HK361" s="30"/>
      <c r="HL361" s="30"/>
      <c r="HM361" s="30"/>
      <c r="HN361" s="30"/>
      <c r="HO361" s="30"/>
      <c r="HP361" s="30"/>
      <c r="HQ361" s="30"/>
      <c r="HR361" s="30"/>
      <c r="HS361" s="30"/>
      <c r="HT361" s="30"/>
      <c r="HU361" s="30"/>
      <c r="HV361" s="30"/>
      <c r="HW361" s="30"/>
      <c r="HX361" s="30"/>
      <c r="HY361" s="30"/>
      <c r="HZ361" s="30"/>
      <c r="IA361" s="30"/>
      <c r="IB361" s="30"/>
      <c r="IC361" s="30"/>
      <c r="ID361" s="30"/>
      <c r="IE361" s="30"/>
      <c r="IF361" s="30"/>
      <c r="IG361" s="30"/>
      <c r="IH361" s="30"/>
      <c r="II361" s="30"/>
      <c r="IJ361" s="30"/>
      <c r="IK361" s="30"/>
      <c r="IL361" s="30"/>
      <c r="IM361" s="30"/>
      <c r="IN361" s="30"/>
      <c r="IO361" s="30"/>
      <c r="IP361" s="30"/>
      <c r="IQ361" s="30"/>
      <c r="IR361" s="30"/>
      <c r="IS361" s="30"/>
      <c r="IT361" s="30"/>
      <c r="IU361" s="30"/>
      <c r="IV361" s="30"/>
      <c r="IW361" s="30"/>
      <c r="IX361" s="30"/>
      <c r="IY361" s="30"/>
      <c r="IZ361" s="30"/>
      <c r="JA361" s="30"/>
      <c r="JB361" s="30"/>
      <c r="JC361" s="30"/>
      <c r="JD361" s="30"/>
      <c r="JE361" s="30"/>
      <c r="JF361" s="30"/>
      <c r="JG361" s="30"/>
      <c r="JH361" s="30"/>
      <c r="JI361" s="30"/>
      <c r="JJ361" s="30"/>
      <c r="JK361" s="30"/>
      <c r="JL361" s="30"/>
      <c r="JM361" s="30"/>
      <c r="JN361" s="30"/>
      <c r="JO361" s="30"/>
      <c r="JP361" s="30"/>
      <c r="JQ361" s="30"/>
      <c r="JR361" s="30"/>
      <c r="JS361" s="30"/>
      <c r="JT361" s="30"/>
      <c r="JU361" s="30"/>
      <c r="JV361" s="30"/>
      <c r="JW361" s="30"/>
      <c r="JX361" s="30"/>
      <c r="JY361" s="30"/>
      <c r="JZ361" s="30"/>
      <c r="KA361" s="30"/>
      <c r="KB361" s="30"/>
      <c r="KC361" s="30"/>
      <c r="KD361" s="30"/>
      <c r="KE361" s="30"/>
      <c r="KF361" s="30"/>
      <c r="KG361" s="30"/>
      <c r="KH361" s="30"/>
      <c r="KI361" s="30"/>
      <c r="KJ361" s="30"/>
      <c r="KK361" s="30"/>
      <c r="KL361" s="30"/>
      <c r="KM361" s="30"/>
      <c r="KN361" s="30"/>
      <c r="KO361" s="30"/>
      <c r="KP361" s="30"/>
      <c r="KQ361" s="30"/>
      <c r="KR361" s="30"/>
      <c r="KS361" s="30"/>
      <c r="KT361" s="30"/>
      <c r="KU361" s="30"/>
      <c r="KV361" s="30"/>
      <c r="KW361" s="30"/>
      <c r="KX361" s="30"/>
      <c r="KY361" s="30"/>
      <c r="KZ361" s="30"/>
      <c r="LA361" s="30"/>
      <c r="LB361" s="30"/>
      <c r="LC361" s="30"/>
      <c r="LD361" s="30"/>
      <c r="LE361" s="30"/>
      <c r="LF361" s="30"/>
      <c r="LG361" s="30"/>
      <c r="LH361" s="30"/>
      <c r="LI361" s="30"/>
      <c r="LJ361" s="30"/>
      <c r="LK361" s="30"/>
      <c r="LL361" s="30"/>
      <c r="LM361" s="30"/>
      <c r="LN361" s="30"/>
      <c r="LO361" s="30"/>
      <c r="LP361" s="30"/>
      <c r="LQ361" s="30"/>
      <c r="LR361" s="30"/>
      <c r="LS361" s="30"/>
      <c r="LT361" s="30"/>
      <c r="LU361" s="30"/>
      <c r="LV361" s="30"/>
      <c r="LW361" s="30"/>
      <c r="LX361" s="30"/>
      <c r="LY361" s="30"/>
      <c r="LZ361" s="30"/>
      <c r="MA361" s="30"/>
      <c r="MB361" s="30"/>
      <c r="MC361" s="30"/>
      <c r="MD361" s="30"/>
      <c r="ME361" s="30"/>
      <c r="MF361" s="30"/>
      <c r="MG361" s="30"/>
      <c r="MH361" s="30"/>
      <c r="MI361" s="30"/>
      <c r="MJ361" s="30"/>
      <c r="MK361" s="30"/>
      <c r="ML361" s="30"/>
      <c r="MM361" s="30"/>
      <c r="MN361" s="30"/>
      <c r="MO361" s="30"/>
      <c r="MP361" s="30"/>
      <c r="MQ361" s="30"/>
      <c r="MR361" s="30"/>
      <c r="MS361" s="30"/>
      <c r="MT361" s="30"/>
      <c r="MU361" s="30"/>
      <c r="MV361" s="30"/>
      <c r="MW361" s="30"/>
      <c r="MX361" s="30"/>
      <c r="MY361" s="30"/>
      <c r="MZ361" s="30"/>
      <c r="NA361" s="30"/>
      <c r="NB361" s="30"/>
      <c r="NC361" s="30"/>
      <c r="ND361" s="30"/>
      <c r="NE361" s="30"/>
      <c r="NF361" s="30"/>
      <c r="NG361" s="30"/>
      <c r="NH361" s="30"/>
      <c r="NI361" s="30"/>
      <c r="NJ361" s="30"/>
      <c r="NK361" s="30"/>
      <c r="NL361" s="30"/>
      <c r="NM361" s="30"/>
      <c r="NN361" s="30"/>
      <c r="NO361" s="30"/>
      <c r="NP361" s="30"/>
      <c r="NQ361" s="30"/>
      <c r="NR361" s="30"/>
      <c r="NS361" s="30"/>
      <c r="NT361" s="30"/>
      <c r="NU361" s="30"/>
      <c r="NV361" s="30"/>
      <c r="NW361" s="30"/>
      <c r="NX361" s="30"/>
      <c r="NY361" s="30"/>
      <c r="NZ361" s="30"/>
      <c r="OA361" s="30"/>
      <c r="OB361" s="30"/>
      <c r="OC361" s="30"/>
      <c r="OD361" s="30"/>
      <c r="OE361" s="30"/>
      <c r="OF361" s="30"/>
      <c r="OG361" s="30"/>
      <c r="OH361" s="30"/>
      <c r="OI361" s="30"/>
      <c r="OJ361" s="30"/>
      <c r="OK361" s="30"/>
      <c r="OL361" s="30"/>
      <c r="OM361" s="30"/>
      <c r="ON361" s="30"/>
      <c r="OO361" s="30"/>
      <c r="OP361" s="30"/>
      <c r="OQ361" s="30"/>
      <c r="OR361" s="30"/>
      <c r="OS361" s="30"/>
      <c r="OT361" s="30"/>
      <c r="OU361" s="30"/>
      <c r="OV361" s="30"/>
      <c r="OW361" s="30"/>
      <c r="OX361" s="30"/>
      <c r="OY361" s="30"/>
      <c r="OZ361" s="30"/>
      <c r="PA361" s="30"/>
      <c r="PB361" s="30"/>
      <c r="PC361" s="30"/>
      <c r="PD361" s="30"/>
      <c r="PE361" s="30"/>
      <c r="PF361" s="30"/>
      <c r="PG361" s="30"/>
      <c r="PH361" s="30"/>
      <c r="PI361" s="30"/>
      <c r="PJ361" s="30"/>
      <c r="PK361" s="30"/>
      <c r="PL361" s="30"/>
      <c r="PM361" s="30"/>
      <c r="PN361" s="30"/>
      <c r="PO361" s="30"/>
      <c r="PP361" s="30"/>
      <c r="PQ361" s="30"/>
      <c r="PR361" s="30"/>
      <c r="PS361" s="30"/>
      <c r="PT361" s="30"/>
      <c r="PU361" s="30"/>
      <c r="PV361" s="30"/>
      <c r="PW361" s="30"/>
      <c r="PX361" s="30"/>
      <c r="PY361" s="30"/>
      <c r="PZ361" s="30"/>
      <c r="QA361" s="30"/>
      <c r="QB361" s="30"/>
      <c r="QC361" s="30"/>
      <c r="QD361" s="30"/>
      <c r="QE361" s="30"/>
      <c r="QF361" s="30"/>
      <c r="QG361" s="30"/>
      <c r="QH361" s="30"/>
      <c r="QI361" s="30"/>
      <c r="QJ361" s="30"/>
      <c r="QK361" s="30"/>
      <c r="QL361" s="30"/>
      <c r="QM361" s="30"/>
      <c r="QN361" s="30"/>
      <c r="QO361" s="30"/>
      <c r="QP361" s="30"/>
      <c r="QQ361" s="30"/>
      <c r="QR361" s="30"/>
      <c r="QS361" s="30"/>
      <c r="QT361" s="30"/>
      <c r="QU361" s="30"/>
      <c r="QV361" s="30"/>
      <c r="QW361" s="30"/>
      <c r="QX361" s="30"/>
      <c r="QY361" s="30"/>
      <c r="QZ361" s="30"/>
      <c r="RA361" s="30"/>
      <c r="RB361" s="30"/>
      <c r="RC361" s="30"/>
      <c r="RD361" s="30"/>
      <c r="RE361" s="30"/>
      <c r="RF361" s="30"/>
      <c r="RG361" s="30"/>
      <c r="RH361" s="30"/>
      <c r="RI361" s="30"/>
      <c r="RJ361" s="30"/>
      <c r="RK361" s="30"/>
      <c r="RL361" s="30"/>
      <c r="RM361" s="30"/>
      <c r="RN361" s="30"/>
      <c r="RO361" s="30"/>
      <c r="RP361" s="30"/>
      <c r="RQ361" s="30"/>
      <c r="RR361" s="30"/>
      <c r="RS361" s="30"/>
      <c r="RT361" s="30"/>
      <c r="RU361" s="30"/>
      <c r="RV361" s="30"/>
      <c r="RW361" s="30"/>
      <c r="RX361" s="30"/>
      <c r="RY361" s="30"/>
      <c r="RZ361" s="30"/>
      <c r="SA361" s="30"/>
      <c r="SB361" s="30"/>
      <c r="SC361" s="30"/>
      <c r="SD361" s="30"/>
      <c r="SE361" s="30"/>
      <c r="SF361" s="30"/>
      <c r="SG361" s="30"/>
      <c r="SH361" s="30"/>
      <c r="SI361" s="30"/>
      <c r="SJ361" s="30"/>
      <c r="SK361" s="30"/>
      <c r="SL361" s="30"/>
      <c r="SM361" s="30"/>
      <c r="SN361" s="30"/>
    </row>
    <row r="362" spans="1:508" s="20" customFormat="1" ht="46.5" customHeight="1" x14ac:dyDescent="0.25">
      <c r="A362" s="54" t="s">
        <v>219</v>
      </c>
      <c r="B362" s="54" t="s">
        <v>118</v>
      </c>
      <c r="C362" s="54" t="s">
        <v>46</v>
      </c>
      <c r="D362" s="79" t="s">
        <v>486</v>
      </c>
      <c r="E362" s="203">
        <v>20953974</v>
      </c>
      <c r="F362" s="83">
        <v>15957600</v>
      </c>
      <c r="G362" s="83">
        <v>614000</v>
      </c>
      <c r="H362" s="203">
        <v>6657044.0300000003</v>
      </c>
      <c r="I362" s="203">
        <v>5084203.7300000004</v>
      </c>
      <c r="J362" s="203">
        <v>143479.18</v>
      </c>
      <c r="K362" s="196">
        <f t="shared" si="115"/>
        <v>31.769840079022721</v>
      </c>
      <c r="L362" s="203">
        <f t="shared" ref="L362:L372" si="148">N362+Q362</f>
        <v>0</v>
      </c>
      <c r="M362" s="83"/>
      <c r="N362" s="83"/>
      <c r="O362" s="83"/>
      <c r="P362" s="83"/>
      <c r="Q362" s="83"/>
      <c r="R362" s="216">
        <f t="shared" ref="R362:R372" si="149">T362+W362</f>
        <v>0</v>
      </c>
      <c r="S362" s="216"/>
      <c r="T362" s="216"/>
      <c r="U362" s="216"/>
      <c r="V362" s="216"/>
      <c r="W362" s="216"/>
      <c r="X362" s="168"/>
      <c r="Y362" s="216">
        <f t="shared" si="117"/>
        <v>6657044.0300000003</v>
      </c>
      <c r="Z362" s="23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  <c r="GL362" s="21"/>
      <c r="GM362" s="21"/>
      <c r="GN362" s="21"/>
      <c r="GO362" s="21"/>
      <c r="GP362" s="21"/>
      <c r="GQ362" s="21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  <c r="HG362" s="21"/>
      <c r="HH362" s="21"/>
      <c r="HI362" s="21"/>
      <c r="HJ362" s="21"/>
      <c r="HK362" s="21"/>
      <c r="HL362" s="21"/>
      <c r="HM362" s="21"/>
      <c r="HN362" s="21"/>
      <c r="HO362" s="21"/>
      <c r="HP362" s="21"/>
      <c r="HQ362" s="21"/>
      <c r="HR362" s="21"/>
      <c r="HS362" s="21"/>
      <c r="HT362" s="21"/>
      <c r="HU362" s="21"/>
      <c r="HV362" s="21"/>
      <c r="HW362" s="21"/>
      <c r="HX362" s="21"/>
      <c r="HY362" s="21"/>
      <c r="HZ362" s="21"/>
      <c r="IA362" s="21"/>
      <c r="IB362" s="21"/>
      <c r="IC362" s="21"/>
      <c r="ID362" s="21"/>
      <c r="IE362" s="21"/>
      <c r="IF362" s="21"/>
      <c r="IG362" s="21"/>
      <c r="IH362" s="21"/>
      <c r="II362" s="21"/>
      <c r="IJ362" s="21"/>
      <c r="IK362" s="21"/>
      <c r="IL362" s="21"/>
      <c r="IM362" s="21"/>
      <c r="IN362" s="21"/>
      <c r="IO362" s="21"/>
      <c r="IP362" s="21"/>
      <c r="IQ362" s="21"/>
      <c r="IR362" s="21"/>
      <c r="IS362" s="21"/>
      <c r="IT362" s="21"/>
      <c r="IU362" s="21"/>
      <c r="IV362" s="21"/>
      <c r="IW362" s="21"/>
      <c r="IX362" s="21"/>
      <c r="IY362" s="21"/>
      <c r="IZ362" s="21"/>
      <c r="JA362" s="21"/>
      <c r="JB362" s="21"/>
      <c r="JC362" s="21"/>
      <c r="JD362" s="21"/>
      <c r="JE362" s="21"/>
      <c r="JF362" s="21"/>
      <c r="JG362" s="21"/>
      <c r="JH362" s="21"/>
      <c r="JI362" s="21"/>
      <c r="JJ362" s="21"/>
      <c r="JK362" s="21"/>
      <c r="JL362" s="21"/>
      <c r="JM362" s="21"/>
      <c r="JN362" s="21"/>
      <c r="JO362" s="21"/>
      <c r="JP362" s="21"/>
      <c r="JQ362" s="21"/>
      <c r="JR362" s="21"/>
      <c r="JS362" s="21"/>
      <c r="JT362" s="21"/>
      <c r="JU362" s="21"/>
      <c r="JV362" s="21"/>
      <c r="JW362" s="21"/>
      <c r="JX362" s="21"/>
      <c r="JY362" s="21"/>
      <c r="JZ362" s="21"/>
      <c r="KA362" s="21"/>
      <c r="KB362" s="21"/>
      <c r="KC362" s="21"/>
      <c r="KD362" s="21"/>
      <c r="KE362" s="21"/>
      <c r="KF362" s="21"/>
      <c r="KG362" s="21"/>
      <c r="KH362" s="21"/>
      <c r="KI362" s="21"/>
      <c r="KJ362" s="21"/>
      <c r="KK362" s="21"/>
      <c r="KL362" s="21"/>
      <c r="KM362" s="21"/>
      <c r="KN362" s="21"/>
      <c r="KO362" s="21"/>
      <c r="KP362" s="21"/>
      <c r="KQ362" s="21"/>
      <c r="KR362" s="21"/>
      <c r="KS362" s="21"/>
      <c r="KT362" s="21"/>
      <c r="KU362" s="21"/>
      <c r="KV362" s="21"/>
      <c r="KW362" s="21"/>
      <c r="KX362" s="21"/>
      <c r="KY362" s="21"/>
      <c r="KZ362" s="21"/>
      <c r="LA362" s="21"/>
      <c r="LB362" s="21"/>
      <c r="LC362" s="21"/>
      <c r="LD362" s="21"/>
      <c r="LE362" s="21"/>
      <c r="LF362" s="21"/>
      <c r="LG362" s="21"/>
      <c r="LH362" s="21"/>
      <c r="LI362" s="21"/>
      <c r="LJ362" s="21"/>
      <c r="LK362" s="21"/>
      <c r="LL362" s="21"/>
      <c r="LM362" s="21"/>
      <c r="LN362" s="21"/>
      <c r="LO362" s="21"/>
      <c r="LP362" s="21"/>
      <c r="LQ362" s="21"/>
      <c r="LR362" s="21"/>
      <c r="LS362" s="21"/>
      <c r="LT362" s="21"/>
      <c r="LU362" s="21"/>
      <c r="LV362" s="21"/>
      <c r="LW362" s="21"/>
      <c r="LX362" s="21"/>
      <c r="LY362" s="21"/>
      <c r="LZ362" s="21"/>
      <c r="MA362" s="21"/>
      <c r="MB362" s="21"/>
      <c r="MC362" s="21"/>
      <c r="MD362" s="21"/>
      <c r="ME362" s="21"/>
      <c r="MF362" s="21"/>
      <c r="MG362" s="21"/>
      <c r="MH362" s="21"/>
      <c r="MI362" s="21"/>
      <c r="MJ362" s="21"/>
      <c r="MK362" s="21"/>
      <c r="ML362" s="21"/>
      <c r="MM362" s="21"/>
      <c r="MN362" s="21"/>
      <c r="MO362" s="21"/>
      <c r="MP362" s="21"/>
      <c r="MQ362" s="21"/>
      <c r="MR362" s="21"/>
      <c r="MS362" s="21"/>
      <c r="MT362" s="21"/>
      <c r="MU362" s="21"/>
      <c r="MV362" s="21"/>
      <c r="MW362" s="21"/>
      <c r="MX362" s="21"/>
      <c r="MY362" s="21"/>
      <c r="MZ362" s="21"/>
      <c r="NA362" s="21"/>
      <c r="NB362" s="21"/>
      <c r="NC362" s="21"/>
      <c r="ND362" s="21"/>
      <c r="NE362" s="21"/>
      <c r="NF362" s="21"/>
      <c r="NG362" s="21"/>
      <c r="NH362" s="21"/>
      <c r="NI362" s="21"/>
      <c r="NJ362" s="21"/>
      <c r="NK362" s="21"/>
      <c r="NL362" s="21"/>
      <c r="NM362" s="21"/>
      <c r="NN362" s="21"/>
      <c r="NO362" s="21"/>
      <c r="NP362" s="21"/>
      <c r="NQ362" s="21"/>
      <c r="NR362" s="21"/>
      <c r="NS362" s="21"/>
      <c r="NT362" s="21"/>
      <c r="NU362" s="21"/>
      <c r="NV362" s="21"/>
      <c r="NW362" s="21"/>
      <c r="NX362" s="21"/>
      <c r="NY362" s="21"/>
      <c r="NZ362" s="21"/>
      <c r="OA362" s="21"/>
      <c r="OB362" s="21"/>
      <c r="OC362" s="21"/>
      <c r="OD362" s="21"/>
      <c r="OE362" s="21"/>
      <c r="OF362" s="21"/>
      <c r="OG362" s="21"/>
      <c r="OH362" s="21"/>
      <c r="OI362" s="21"/>
      <c r="OJ362" s="21"/>
      <c r="OK362" s="21"/>
      <c r="OL362" s="21"/>
      <c r="OM362" s="21"/>
      <c r="ON362" s="21"/>
      <c r="OO362" s="21"/>
      <c r="OP362" s="21"/>
      <c r="OQ362" s="21"/>
      <c r="OR362" s="21"/>
      <c r="OS362" s="21"/>
      <c r="OT362" s="21"/>
      <c r="OU362" s="21"/>
      <c r="OV362" s="21"/>
      <c r="OW362" s="21"/>
      <c r="OX362" s="21"/>
      <c r="OY362" s="21"/>
      <c r="OZ362" s="21"/>
      <c r="PA362" s="21"/>
      <c r="PB362" s="21"/>
      <c r="PC362" s="21"/>
      <c r="PD362" s="21"/>
      <c r="PE362" s="21"/>
      <c r="PF362" s="21"/>
      <c r="PG362" s="21"/>
      <c r="PH362" s="21"/>
      <c r="PI362" s="21"/>
      <c r="PJ362" s="21"/>
      <c r="PK362" s="21"/>
      <c r="PL362" s="21"/>
      <c r="PM362" s="21"/>
      <c r="PN362" s="21"/>
      <c r="PO362" s="21"/>
      <c r="PP362" s="21"/>
      <c r="PQ362" s="21"/>
      <c r="PR362" s="21"/>
      <c r="PS362" s="21"/>
      <c r="PT362" s="21"/>
      <c r="PU362" s="21"/>
      <c r="PV362" s="21"/>
      <c r="PW362" s="21"/>
      <c r="PX362" s="21"/>
      <c r="PY362" s="21"/>
      <c r="PZ362" s="21"/>
      <c r="QA362" s="21"/>
      <c r="QB362" s="21"/>
      <c r="QC362" s="21"/>
      <c r="QD362" s="21"/>
      <c r="QE362" s="21"/>
      <c r="QF362" s="21"/>
      <c r="QG362" s="21"/>
      <c r="QH362" s="21"/>
      <c r="QI362" s="21"/>
      <c r="QJ362" s="21"/>
      <c r="QK362" s="21"/>
      <c r="QL362" s="21"/>
      <c r="QM362" s="21"/>
      <c r="QN362" s="21"/>
      <c r="QO362" s="21"/>
      <c r="QP362" s="21"/>
      <c r="QQ362" s="21"/>
      <c r="QR362" s="21"/>
      <c r="QS362" s="21"/>
      <c r="QT362" s="21"/>
      <c r="QU362" s="21"/>
      <c r="QV362" s="21"/>
      <c r="QW362" s="21"/>
      <c r="QX362" s="21"/>
      <c r="QY362" s="21"/>
      <c r="QZ362" s="21"/>
      <c r="RA362" s="21"/>
      <c r="RB362" s="21"/>
      <c r="RC362" s="21"/>
      <c r="RD362" s="21"/>
      <c r="RE362" s="21"/>
      <c r="RF362" s="21"/>
      <c r="RG362" s="21"/>
      <c r="RH362" s="21"/>
      <c r="RI362" s="21"/>
      <c r="RJ362" s="21"/>
      <c r="RK362" s="21"/>
      <c r="RL362" s="21"/>
      <c r="RM362" s="21"/>
      <c r="RN362" s="21"/>
      <c r="RO362" s="21"/>
      <c r="RP362" s="21"/>
      <c r="RQ362" s="21"/>
      <c r="RR362" s="21"/>
      <c r="RS362" s="21"/>
      <c r="RT362" s="21"/>
      <c r="RU362" s="21"/>
      <c r="RV362" s="21"/>
      <c r="RW362" s="21"/>
      <c r="RX362" s="21"/>
      <c r="RY362" s="21"/>
      <c r="RZ362" s="21"/>
      <c r="SA362" s="21"/>
      <c r="SB362" s="21"/>
      <c r="SC362" s="21"/>
      <c r="SD362" s="21"/>
      <c r="SE362" s="21"/>
      <c r="SF362" s="21"/>
      <c r="SG362" s="21"/>
      <c r="SH362" s="21"/>
      <c r="SI362" s="21"/>
      <c r="SJ362" s="21"/>
      <c r="SK362" s="21"/>
      <c r="SL362" s="21"/>
      <c r="SM362" s="21"/>
      <c r="SN362" s="21"/>
    </row>
    <row r="363" spans="1:508" s="20" customFormat="1" ht="141.75" hidden="1" customHeight="1" x14ac:dyDescent="0.25">
      <c r="A363" s="54" t="s">
        <v>590</v>
      </c>
      <c r="B363" s="54">
        <v>6072</v>
      </c>
      <c r="C363" s="54" t="s">
        <v>311</v>
      </c>
      <c r="D363" s="11" t="s">
        <v>587</v>
      </c>
      <c r="E363" s="203"/>
      <c r="F363" s="83"/>
      <c r="G363" s="83"/>
      <c r="H363" s="203"/>
      <c r="I363" s="203"/>
      <c r="J363" s="203"/>
      <c r="K363" s="196" t="e">
        <f t="shared" si="115"/>
        <v>#DIV/0!</v>
      </c>
      <c r="L363" s="203">
        <f t="shared" si="148"/>
        <v>0</v>
      </c>
      <c r="M363" s="83"/>
      <c r="N363" s="83"/>
      <c r="O363" s="83"/>
      <c r="P363" s="83"/>
      <c r="Q363" s="83"/>
      <c r="R363" s="216">
        <f t="shared" si="149"/>
        <v>0</v>
      </c>
      <c r="S363" s="216"/>
      <c r="T363" s="216"/>
      <c r="U363" s="216"/>
      <c r="V363" s="216"/>
      <c r="W363" s="216"/>
      <c r="X363" s="168" t="e">
        <f t="shared" si="129"/>
        <v>#DIV/0!</v>
      </c>
      <c r="Y363" s="216">
        <f t="shared" si="117"/>
        <v>0</v>
      </c>
      <c r="Z363" s="23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  <c r="GG363" s="21"/>
      <c r="GH363" s="21"/>
      <c r="GI363" s="21"/>
      <c r="GJ363" s="21"/>
      <c r="GK363" s="21"/>
      <c r="GL363" s="21"/>
      <c r="GM363" s="21"/>
      <c r="GN363" s="21"/>
      <c r="GO363" s="21"/>
      <c r="GP363" s="21"/>
      <c r="GQ363" s="21"/>
      <c r="GR363" s="21"/>
      <c r="GS363" s="21"/>
      <c r="GT363" s="21"/>
      <c r="GU363" s="21"/>
      <c r="GV363" s="21"/>
      <c r="GW363" s="21"/>
      <c r="GX363" s="21"/>
      <c r="GY363" s="21"/>
      <c r="GZ363" s="21"/>
      <c r="HA363" s="21"/>
      <c r="HB363" s="21"/>
      <c r="HC363" s="21"/>
      <c r="HD363" s="21"/>
      <c r="HE363" s="21"/>
      <c r="HF363" s="21"/>
      <c r="HG363" s="21"/>
      <c r="HH363" s="21"/>
      <c r="HI363" s="21"/>
      <c r="HJ363" s="21"/>
      <c r="HK363" s="21"/>
      <c r="HL363" s="21"/>
      <c r="HM363" s="21"/>
      <c r="HN363" s="21"/>
      <c r="HO363" s="21"/>
      <c r="HP363" s="21"/>
      <c r="HQ363" s="21"/>
      <c r="HR363" s="21"/>
      <c r="HS363" s="21"/>
      <c r="HT363" s="21"/>
      <c r="HU363" s="21"/>
      <c r="HV363" s="21"/>
      <c r="HW363" s="21"/>
      <c r="HX363" s="21"/>
      <c r="HY363" s="21"/>
      <c r="HZ363" s="21"/>
      <c r="IA363" s="21"/>
      <c r="IB363" s="21"/>
      <c r="IC363" s="21"/>
      <c r="ID363" s="21"/>
      <c r="IE363" s="21"/>
      <c r="IF363" s="21"/>
      <c r="IG363" s="21"/>
      <c r="IH363" s="21"/>
      <c r="II363" s="21"/>
      <c r="IJ363" s="21"/>
      <c r="IK363" s="21"/>
      <c r="IL363" s="21"/>
      <c r="IM363" s="21"/>
      <c r="IN363" s="21"/>
      <c r="IO363" s="21"/>
      <c r="IP363" s="21"/>
      <c r="IQ363" s="21"/>
      <c r="IR363" s="21"/>
      <c r="IS363" s="21"/>
      <c r="IT363" s="21"/>
      <c r="IU363" s="21"/>
      <c r="IV363" s="21"/>
      <c r="IW363" s="21"/>
      <c r="IX363" s="21"/>
      <c r="IY363" s="21"/>
      <c r="IZ363" s="21"/>
      <c r="JA363" s="21"/>
      <c r="JB363" s="21"/>
      <c r="JC363" s="21"/>
      <c r="JD363" s="21"/>
      <c r="JE363" s="21"/>
      <c r="JF363" s="21"/>
      <c r="JG363" s="21"/>
      <c r="JH363" s="21"/>
      <c r="JI363" s="21"/>
      <c r="JJ363" s="21"/>
      <c r="JK363" s="21"/>
      <c r="JL363" s="21"/>
      <c r="JM363" s="21"/>
      <c r="JN363" s="21"/>
      <c r="JO363" s="21"/>
      <c r="JP363" s="21"/>
      <c r="JQ363" s="21"/>
      <c r="JR363" s="21"/>
      <c r="JS363" s="21"/>
      <c r="JT363" s="21"/>
      <c r="JU363" s="21"/>
      <c r="JV363" s="21"/>
      <c r="JW363" s="21"/>
      <c r="JX363" s="21"/>
      <c r="JY363" s="21"/>
      <c r="JZ363" s="21"/>
      <c r="KA363" s="21"/>
      <c r="KB363" s="21"/>
      <c r="KC363" s="21"/>
      <c r="KD363" s="21"/>
      <c r="KE363" s="21"/>
      <c r="KF363" s="21"/>
      <c r="KG363" s="21"/>
      <c r="KH363" s="21"/>
      <c r="KI363" s="21"/>
      <c r="KJ363" s="21"/>
      <c r="KK363" s="21"/>
      <c r="KL363" s="21"/>
      <c r="KM363" s="21"/>
      <c r="KN363" s="21"/>
      <c r="KO363" s="21"/>
      <c r="KP363" s="21"/>
      <c r="KQ363" s="21"/>
      <c r="KR363" s="21"/>
      <c r="KS363" s="21"/>
      <c r="KT363" s="21"/>
      <c r="KU363" s="21"/>
      <c r="KV363" s="21"/>
      <c r="KW363" s="21"/>
      <c r="KX363" s="21"/>
      <c r="KY363" s="21"/>
      <c r="KZ363" s="21"/>
      <c r="LA363" s="21"/>
      <c r="LB363" s="21"/>
      <c r="LC363" s="21"/>
      <c r="LD363" s="21"/>
      <c r="LE363" s="21"/>
      <c r="LF363" s="21"/>
      <c r="LG363" s="21"/>
      <c r="LH363" s="21"/>
      <c r="LI363" s="21"/>
      <c r="LJ363" s="21"/>
      <c r="LK363" s="21"/>
      <c r="LL363" s="21"/>
      <c r="LM363" s="21"/>
      <c r="LN363" s="21"/>
      <c r="LO363" s="21"/>
      <c r="LP363" s="21"/>
      <c r="LQ363" s="21"/>
      <c r="LR363" s="21"/>
      <c r="LS363" s="21"/>
      <c r="LT363" s="21"/>
      <c r="LU363" s="21"/>
      <c r="LV363" s="21"/>
      <c r="LW363" s="21"/>
      <c r="LX363" s="21"/>
      <c r="LY363" s="21"/>
      <c r="LZ363" s="21"/>
      <c r="MA363" s="21"/>
      <c r="MB363" s="21"/>
      <c r="MC363" s="21"/>
      <c r="MD363" s="21"/>
      <c r="ME363" s="21"/>
      <c r="MF363" s="21"/>
      <c r="MG363" s="21"/>
      <c r="MH363" s="21"/>
      <c r="MI363" s="21"/>
      <c r="MJ363" s="21"/>
      <c r="MK363" s="21"/>
      <c r="ML363" s="21"/>
      <c r="MM363" s="21"/>
      <c r="MN363" s="21"/>
      <c r="MO363" s="21"/>
      <c r="MP363" s="21"/>
      <c r="MQ363" s="21"/>
      <c r="MR363" s="21"/>
      <c r="MS363" s="21"/>
      <c r="MT363" s="21"/>
      <c r="MU363" s="21"/>
      <c r="MV363" s="21"/>
      <c r="MW363" s="21"/>
      <c r="MX363" s="21"/>
      <c r="MY363" s="21"/>
      <c r="MZ363" s="21"/>
      <c r="NA363" s="21"/>
      <c r="NB363" s="21"/>
      <c r="NC363" s="21"/>
      <c r="ND363" s="21"/>
      <c r="NE363" s="21"/>
      <c r="NF363" s="21"/>
      <c r="NG363" s="21"/>
      <c r="NH363" s="21"/>
      <c r="NI363" s="21"/>
      <c r="NJ363" s="21"/>
      <c r="NK363" s="21"/>
      <c r="NL363" s="21"/>
      <c r="NM363" s="21"/>
      <c r="NN363" s="21"/>
      <c r="NO363" s="21"/>
      <c r="NP363" s="21"/>
      <c r="NQ363" s="21"/>
      <c r="NR363" s="21"/>
      <c r="NS363" s="21"/>
      <c r="NT363" s="21"/>
      <c r="NU363" s="21"/>
      <c r="NV363" s="21"/>
      <c r="NW363" s="21"/>
      <c r="NX363" s="21"/>
      <c r="NY363" s="21"/>
      <c r="NZ363" s="21"/>
      <c r="OA363" s="21"/>
      <c r="OB363" s="21"/>
      <c r="OC363" s="21"/>
      <c r="OD363" s="21"/>
      <c r="OE363" s="21"/>
      <c r="OF363" s="21"/>
      <c r="OG363" s="21"/>
      <c r="OH363" s="21"/>
      <c r="OI363" s="21"/>
      <c r="OJ363" s="21"/>
      <c r="OK363" s="21"/>
      <c r="OL363" s="21"/>
      <c r="OM363" s="21"/>
      <c r="ON363" s="21"/>
      <c r="OO363" s="21"/>
      <c r="OP363" s="21"/>
      <c r="OQ363" s="21"/>
      <c r="OR363" s="21"/>
      <c r="OS363" s="21"/>
      <c r="OT363" s="21"/>
      <c r="OU363" s="21"/>
      <c r="OV363" s="21"/>
      <c r="OW363" s="21"/>
      <c r="OX363" s="21"/>
      <c r="OY363" s="21"/>
      <c r="OZ363" s="21"/>
      <c r="PA363" s="21"/>
      <c r="PB363" s="21"/>
      <c r="PC363" s="21"/>
      <c r="PD363" s="21"/>
      <c r="PE363" s="21"/>
      <c r="PF363" s="21"/>
      <c r="PG363" s="21"/>
      <c r="PH363" s="21"/>
      <c r="PI363" s="21"/>
      <c r="PJ363" s="21"/>
      <c r="PK363" s="21"/>
      <c r="PL363" s="21"/>
      <c r="PM363" s="21"/>
      <c r="PN363" s="21"/>
      <c r="PO363" s="21"/>
      <c r="PP363" s="21"/>
      <c r="PQ363" s="21"/>
      <c r="PR363" s="21"/>
      <c r="PS363" s="21"/>
      <c r="PT363" s="21"/>
      <c r="PU363" s="21"/>
      <c r="PV363" s="21"/>
      <c r="PW363" s="21"/>
      <c r="PX363" s="21"/>
      <c r="PY363" s="21"/>
      <c r="PZ363" s="21"/>
      <c r="QA363" s="21"/>
      <c r="QB363" s="21"/>
      <c r="QC363" s="21"/>
      <c r="QD363" s="21"/>
      <c r="QE363" s="21"/>
      <c r="QF363" s="21"/>
      <c r="QG363" s="21"/>
      <c r="QH363" s="21"/>
      <c r="QI363" s="21"/>
      <c r="QJ363" s="21"/>
      <c r="QK363" s="21"/>
      <c r="QL363" s="21"/>
      <c r="QM363" s="21"/>
      <c r="QN363" s="21"/>
      <c r="QO363" s="21"/>
      <c r="QP363" s="21"/>
      <c r="QQ363" s="21"/>
      <c r="QR363" s="21"/>
      <c r="QS363" s="21"/>
      <c r="QT363" s="21"/>
      <c r="QU363" s="21"/>
      <c r="QV363" s="21"/>
      <c r="QW363" s="21"/>
      <c r="QX363" s="21"/>
      <c r="QY363" s="21"/>
      <c r="QZ363" s="21"/>
      <c r="RA363" s="21"/>
      <c r="RB363" s="21"/>
      <c r="RC363" s="21"/>
      <c r="RD363" s="21"/>
      <c r="RE363" s="21"/>
      <c r="RF363" s="21"/>
      <c r="RG363" s="21"/>
      <c r="RH363" s="21"/>
      <c r="RI363" s="21"/>
      <c r="RJ363" s="21"/>
      <c r="RK363" s="21"/>
      <c r="RL363" s="21"/>
      <c r="RM363" s="21"/>
      <c r="RN363" s="21"/>
      <c r="RO363" s="21"/>
      <c r="RP363" s="21"/>
      <c r="RQ363" s="21"/>
      <c r="RR363" s="21"/>
      <c r="RS363" s="21"/>
      <c r="RT363" s="21"/>
      <c r="RU363" s="21"/>
      <c r="RV363" s="21"/>
      <c r="RW363" s="21"/>
      <c r="RX363" s="21"/>
      <c r="RY363" s="21"/>
      <c r="RZ363" s="21"/>
      <c r="SA363" s="21"/>
      <c r="SB363" s="21"/>
      <c r="SC363" s="21"/>
      <c r="SD363" s="21"/>
      <c r="SE363" s="21"/>
      <c r="SF363" s="21"/>
      <c r="SG363" s="21"/>
      <c r="SH363" s="21"/>
      <c r="SI363" s="21"/>
      <c r="SJ363" s="21"/>
      <c r="SK363" s="21"/>
      <c r="SL363" s="21"/>
      <c r="SM363" s="21"/>
      <c r="SN363" s="21"/>
    </row>
    <row r="364" spans="1:508" s="22" customFormat="1" ht="141.75" hidden="1" customHeight="1" x14ac:dyDescent="0.25">
      <c r="A364" s="69"/>
      <c r="B364" s="69"/>
      <c r="C364" s="69"/>
      <c r="D364" s="75" t="s">
        <v>588</v>
      </c>
      <c r="E364" s="204"/>
      <c r="F364" s="84"/>
      <c r="G364" s="84"/>
      <c r="H364" s="204"/>
      <c r="I364" s="204"/>
      <c r="J364" s="204"/>
      <c r="K364" s="196" t="e">
        <f t="shared" si="115"/>
        <v>#DIV/0!</v>
      </c>
      <c r="L364" s="204">
        <f t="shared" si="148"/>
        <v>0</v>
      </c>
      <c r="M364" s="84"/>
      <c r="N364" s="84"/>
      <c r="O364" s="84"/>
      <c r="P364" s="84"/>
      <c r="Q364" s="84"/>
      <c r="R364" s="218">
        <f t="shared" si="149"/>
        <v>0</v>
      </c>
      <c r="S364" s="218"/>
      <c r="T364" s="218"/>
      <c r="U364" s="218"/>
      <c r="V364" s="218"/>
      <c r="W364" s="218"/>
      <c r="X364" s="168" t="e">
        <f t="shared" si="129"/>
        <v>#DIV/0!</v>
      </c>
      <c r="Y364" s="218">
        <f t="shared" si="117"/>
        <v>0</v>
      </c>
      <c r="Z364" s="231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  <c r="FJ364" s="27"/>
      <c r="FK364" s="27"/>
      <c r="FL364" s="27"/>
      <c r="FM364" s="27"/>
      <c r="FN364" s="27"/>
      <c r="FO364" s="27"/>
      <c r="FP364" s="27"/>
      <c r="FQ364" s="27"/>
      <c r="FR364" s="27"/>
      <c r="FS364" s="27"/>
      <c r="FT364" s="27"/>
      <c r="FU364" s="27"/>
      <c r="FV364" s="27"/>
      <c r="FW364" s="27"/>
      <c r="FX364" s="27"/>
      <c r="FY364" s="27"/>
      <c r="FZ364" s="27"/>
      <c r="GA364" s="27"/>
      <c r="GB364" s="27"/>
      <c r="GC364" s="27"/>
      <c r="GD364" s="27"/>
      <c r="GE364" s="27"/>
      <c r="GF364" s="27"/>
      <c r="GG364" s="27"/>
      <c r="GH364" s="27"/>
      <c r="GI364" s="27"/>
      <c r="GJ364" s="27"/>
      <c r="GK364" s="27"/>
      <c r="GL364" s="27"/>
      <c r="GM364" s="27"/>
      <c r="GN364" s="27"/>
      <c r="GO364" s="27"/>
      <c r="GP364" s="27"/>
      <c r="GQ364" s="27"/>
      <c r="GR364" s="27"/>
      <c r="GS364" s="27"/>
      <c r="GT364" s="27"/>
      <c r="GU364" s="27"/>
      <c r="GV364" s="27"/>
      <c r="GW364" s="27"/>
      <c r="GX364" s="27"/>
      <c r="GY364" s="27"/>
      <c r="GZ364" s="27"/>
      <c r="HA364" s="27"/>
      <c r="HB364" s="27"/>
      <c r="HC364" s="27"/>
      <c r="HD364" s="27"/>
      <c r="HE364" s="27"/>
      <c r="HF364" s="27"/>
      <c r="HG364" s="27"/>
      <c r="HH364" s="27"/>
      <c r="HI364" s="27"/>
      <c r="HJ364" s="27"/>
      <c r="HK364" s="27"/>
      <c r="HL364" s="27"/>
      <c r="HM364" s="27"/>
      <c r="HN364" s="27"/>
      <c r="HO364" s="27"/>
      <c r="HP364" s="27"/>
      <c r="HQ364" s="27"/>
      <c r="HR364" s="27"/>
      <c r="HS364" s="27"/>
      <c r="HT364" s="27"/>
      <c r="HU364" s="27"/>
      <c r="HV364" s="27"/>
      <c r="HW364" s="27"/>
      <c r="HX364" s="27"/>
      <c r="HY364" s="27"/>
      <c r="HZ364" s="27"/>
      <c r="IA364" s="27"/>
      <c r="IB364" s="27"/>
      <c r="IC364" s="27"/>
      <c r="ID364" s="27"/>
      <c r="IE364" s="27"/>
      <c r="IF364" s="27"/>
      <c r="IG364" s="27"/>
      <c r="IH364" s="27"/>
      <c r="II364" s="27"/>
      <c r="IJ364" s="27"/>
      <c r="IK364" s="27"/>
      <c r="IL364" s="27"/>
      <c r="IM364" s="27"/>
      <c r="IN364" s="27"/>
      <c r="IO364" s="27"/>
      <c r="IP364" s="27"/>
      <c r="IQ364" s="27"/>
      <c r="IR364" s="27"/>
      <c r="IS364" s="27"/>
      <c r="IT364" s="27"/>
      <c r="IU364" s="27"/>
      <c r="IV364" s="27"/>
      <c r="IW364" s="27"/>
      <c r="IX364" s="27"/>
      <c r="IY364" s="27"/>
      <c r="IZ364" s="27"/>
      <c r="JA364" s="27"/>
      <c r="JB364" s="27"/>
      <c r="JC364" s="27"/>
      <c r="JD364" s="27"/>
      <c r="JE364" s="27"/>
      <c r="JF364" s="27"/>
      <c r="JG364" s="27"/>
      <c r="JH364" s="27"/>
      <c r="JI364" s="27"/>
      <c r="JJ364" s="27"/>
      <c r="JK364" s="27"/>
      <c r="JL364" s="27"/>
      <c r="JM364" s="27"/>
      <c r="JN364" s="27"/>
      <c r="JO364" s="27"/>
      <c r="JP364" s="27"/>
      <c r="JQ364" s="27"/>
      <c r="JR364" s="27"/>
      <c r="JS364" s="27"/>
      <c r="JT364" s="27"/>
      <c r="JU364" s="27"/>
      <c r="JV364" s="27"/>
      <c r="JW364" s="27"/>
      <c r="JX364" s="27"/>
      <c r="JY364" s="27"/>
      <c r="JZ364" s="27"/>
      <c r="KA364" s="27"/>
      <c r="KB364" s="27"/>
      <c r="KC364" s="27"/>
      <c r="KD364" s="27"/>
      <c r="KE364" s="27"/>
      <c r="KF364" s="27"/>
      <c r="KG364" s="27"/>
      <c r="KH364" s="27"/>
      <c r="KI364" s="27"/>
      <c r="KJ364" s="27"/>
      <c r="KK364" s="27"/>
      <c r="KL364" s="27"/>
      <c r="KM364" s="27"/>
      <c r="KN364" s="27"/>
      <c r="KO364" s="27"/>
      <c r="KP364" s="27"/>
      <c r="KQ364" s="27"/>
      <c r="KR364" s="27"/>
      <c r="KS364" s="27"/>
      <c r="KT364" s="27"/>
      <c r="KU364" s="27"/>
      <c r="KV364" s="27"/>
      <c r="KW364" s="27"/>
      <c r="KX364" s="27"/>
      <c r="KY364" s="27"/>
      <c r="KZ364" s="27"/>
      <c r="LA364" s="27"/>
      <c r="LB364" s="27"/>
      <c r="LC364" s="27"/>
      <c r="LD364" s="27"/>
      <c r="LE364" s="27"/>
      <c r="LF364" s="27"/>
      <c r="LG364" s="27"/>
      <c r="LH364" s="27"/>
      <c r="LI364" s="27"/>
      <c r="LJ364" s="27"/>
      <c r="LK364" s="27"/>
      <c r="LL364" s="27"/>
      <c r="LM364" s="27"/>
      <c r="LN364" s="27"/>
      <c r="LO364" s="27"/>
      <c r="LP364" s="27"/>
      <c r="LQ364" s="27"/>
      <c r="LR364" s="27"/>
      <c r="LS364" s="27"/>
      <c r="LT364" s="27"/>
      <c r="LU364" s="27"/>
      <c r="LV364" s="27"/>
      <c r="LW364" s="27"/>
      <c r="LX364" s="27"/>
      <c r="LY364" s="27"/>
      <c r="LZ364" s="27"/>
      <c r="MA364" s="27"/>
      <c r="MB364" s="27"/>
      <c r="MC364" s="27"/>
      <c r="MD364" s="27"/>
      <c r="ME364" s="27"/>
      <c r="MF364" s="27"/>
      <c r="MG364" s="27"/>
      <c r="MH364" s="27"/>
      <c r="MI364" s="27"/>
      <c r="MJ364" s="27"/>
      <c r="MK364" s="27"/>
      <c r="ML364" s="27"/>
      <c r="MM364" s="27"/>
      <c r="MN364" s="27"/>
      <c r="MO364" s="27"/>
      <c r="MP364" s="27"/>
      <c r="MQ364" s="27"/>
      <c r="MR364" s="27"/>
      <c r="MS364" s="27"/>
      <c r="MT364" s="27"/>
      <c r="MU364" s="27"/>
      <c r="MV364" s="27"/>
      <c r="MW364" s="27"/>
      <c r="MX364" s="27"/>
      <c r="MY364" s="27"/>
      <c r="MZ364" s="27"/>
      <c r="NA364" s="27"/>
      <c r="NB364" s="27"/>
      <c r="NC364" s="27"/>
      <c r="ND364" s="27"/>
      <c r="NE364" s="27"/>
      <c r="NF364" s="27"/>
      <c r="NG364" s="27"/>
      <c r="NH364" s="27"/>
      <c r="NI364" s="27"/>
      <c r="NJ364" s="27"/>
      <c r="NK364" s="27"/>
      <c r="NL364" s="27"/>
      <c r="NM364" s="27"/>
      <c r="NN364" s="27"/>
      <c r="NO364" s="27"/>
      <c r="NP364" s="27"/>
      <c r="NQ364" s="27"/>
      <c r="NR364" s="27"/>
      <c r="NS364" s="27"/>
      <c r="NT364" s="27"/>
      <c r="NU364" s="27"/>
      <c r="NV364" s="27"/>
      <c r="NW364" s="27"/>
      <c r="NX364" s="27"/>
      <c r="NY364" s="27"/>
      <c r="NZ364" s="27"/>
      <c r="OA364" s="27"/>
      <c r="OB364" s="27"/>
      <c r="OC364" s="27"/>
      <c r="OD364" s="27"/>
      <c r="OE364" s="27"/>
      <c r="OF364" s="27"/>
      <c r="OG364" s="27"/>
      <c r="OH364" s="27"/>
      <c r="OI364" s="27"/>
      <c r="OJ364" s="27"/>
      <c r="OK364" s="27"/>
      <c r="OL364" s="27"/>
      <c r="OM364" s="27"/>
      <c r="ON364" s="27"/>
      <c r="OO364" s="27"/>
      <c r="OP364" s="27"/>
      <c r="OQ364" s="27"/>
      <c r="OR364" s="27"/>
      <c r="OS364" s="27"/>
      <c r="OT364" s="27"/>
      <c r="OU364" s="27"/>
      <c r="OV364" s="27"/>
      <c r="OW364" s="27"/>
      <c r="OX364" s="27"/>
      <c r="OY364" s="27"/>
      <c r="OZ364" s="27"/>
      <c r="PA364" s="27"/>
      <c r="PB364" s="27"/>
      <c r="PC364" s="27"/>
      <c r="PD364" s="27"/>
      <c r="PE364" s="27"/>
      <c r="PF364" s="27"/>
      <c r="PG364" s="27"/>
      <c r="PH364" s="27"/>
      <c r="PI364" s="27"/>
      <c r="PJ364" s="27"/>
      <c r="PK364" s="27"/>
      <c r="PL364" s="27"/>
      <c r="PM364" s="27"/>
      <c r="PN364" s="27"/>
      <c r="PO364" s="27"/>
      <c r="PP364" s="27"/>
      <c r="PQ364" s="27"/>
      <c r="PR364" s="27"/>
      <c r="PS364" s="27"/>
      <c r="PT364" s="27"/>
      <c r="PU364" s="27"/>
      <c r="PV364" s="27"/>
      <c r="PW364" s="27"/>
      <c r="PX364" s="27"/>
      <c r="PY364" s="27"/>
      <c r="PZ364" s="27"/>
      <c r="QA364" s="27"/>
      <c r="QB364" s="27"/>
      <c r="QC364" s="27"/>
      <c r="QD364" s="27"/>
      <c r="QE364" s="27"/>
      <c r="QF364" s="27"/>
      <c r="QG364" s="27"/>
      <c r="QH364" s="27"/>
      <c r="QI364" s="27"/>
      <c r="QJ364" s="27"/>
      <c r="QK364" s="27"/>
      <c r="QL364" s="27"/>
      <c r="QM364" s="27"/>
      <c r="QN364" s="27"/>
      <c r="QO364" s="27"/>
      <c r="QP364" s="27"/>
      <c r="QQ364" s="27"/>
      <c r="QR364" s="27"/>
      <c r="QS364" s="27"/>
      <c r="QT364" s="27"/>
      <c r="QU364" s="27"/>
      <c r="QV364" s="27"/>
      <c r="QW364" s="27"/>
      <c r="QX364" s="27"/>
      <c r="QY364" s="27"/>
      <c r="QZ364" s="27"/>
      <c r="RA364" s="27"/>
      <c r="RB364" s="27"/>
      <c r="RC364" s="27"/>
      <c r="RD364" s="27"/>
      <c r="RE364" s="27"/>
      <c r="RF364" s="27"/>
      <c r="RG364" s="27"/>
      <c r="RH364" s="27"/>
      <c r="RI364" s="27"/>
      <c r="RJ364" s="27"/>
      <c r="RK364" s="27"/>
      <c r="RL364" s="27"/>
      <c r="RM364" s="27"/>
      <c r="RN364" s="27"/>
      <c r="RO364" s="27"/>
      <c r="RP364" s="27"/>
      <c r="RQ364" s="27"/>
      <c r="RR364" s="27"/>
      <c r="RS364" s="27"/>
      <c r="RT364" s="27"/>
      <c r="RU364" s="27"/>
      <c r="RV364" s="27"/>
      <c r="RW364" s="27"/>
      <c r="RX364" s="27"/>
      <c r="RY364" s="27"/>
      <c r="RZ364" s="27"/>
      <c r="SA364" s="27"/>
      <c r="SB364" s="27"/>
      <c r="SC364" s="27"/>
      <c r="SD364" s="27"/>
      <c r="SE364" s="27"/>
      <c r="SF364" s="27"/>
      <c r="SG364" s="27"/>
      <c r="SH364" s="27"/>
      <c r="SI364" s="27"/>
      <c r="SJ364" s="27"/>
      <c r="SK364" s="27"/>
      <c r="SL364" s="27"/>
      <c r="SM364" s="27"/>
      <c r="SN364" s="27"/>
    </row>
    <row r="365" spans="1:508" s="20" customFormat="1" ht="21" customHeight="1" x14ac:dyDescent="0.25">
      <c r="A365" s="54" t="s">
        <v>257</v>
      </c>
      <c r="B365" s="54" t="s">
        <v>2</v>
      </c>
      <c r="C365" s="54" t="s">
        <v>85</v>
      </c>
      <c r="D365" s="11" t="s">
        <v>419</v>
      </c>
      <c r="E365" s="203">
        <v>666700</v>
      </c>
      <c r="F365" s="83"/>
      <c r="G365" s="83"/>
      <c r="H365" s="203">
        <v>115764.56</v>
      </c>
      <c r="I365" s="203"/>
      <c r="J365" s="203"/>
      <c r="K365" s="196">
        <f t="shared" si="115"/>
        <v>17.363815809209541</v>
      </c>
      <c r="L365" s="203">
        <f t="shared" si="148"/>
        <v>0</v>
      </c>
      <c r="M365" s="83"/>
      <c r="N365" s="83"/>
      <c r="O365" s="83"/>
      <c r="P365" s="83"/>
      <c r="Q365" s="83"/>
      <c r="R365" s="216">
        <f t="shared" si="149"/>
        <v>0</v>
      </c>
      <c r="S365" s="216"/>
      <c r="T365" s="216"/>
      <c r="U365" s="216"/>
      <c r="V365" s="216"/>
      <c r="W365" s="216"/>
      <c r="X365" s="168"/>
      <c r="Y365" s="216">
        <f t="shared" si="117"/>
        <v>115764.56</v>
      </c>
      <c r="Z365" s="23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  <c r="GG365" s="21"/>
      <c r="GH365" s="21"/>
      <c r="GI365" s="21"/>
      <c r="GJ365" s="21"/>
      <c r="GK365" s="21"/>
      <c r="GL365" s="21"/>
      <c r="GM365" s="21"/>
      <c r="GN365" s="21"/>
      <c r="GO365" s="21"/>
      <c r="GP365" s="21"/>
      <c r="GQ365" s="21"/>
      <c r="GR365" s="21"/>
      <c r="GS365" s="21"/>
      <c r="GT365" s="21"/>
      <c r="GU365" s="21"/>
      <c r="GV365" s="21"/>
      <c r="GW365" s="21"/>
      <c r="GX365" s="21"/>
      <c r="GY365" s="21"/>
      <c r="GZ365" s="21"/>
      <c r="HA365" s="21"/>
      <c r="HB365" s="21"/>
      <c r="HC365" s="21"/>
      <c r="HD365" s="21"/>
      <c r="HE365" s="21"/>
      <c r="HF365" s="21"/>
      <c r="HG365" s="21"/>
      <c r="HH365" s="21"/>
      <c r="HI365" s="21"/>
      <c r="HJ365" s="21"/>
      <c r="HK365" s="21"/>
      <c r="HL365" s="21"/>
      <c r="HM365" s="21"/>
      <c r="HN365" s="21"/>
      <c r="HO365" s="21"/>
      <c r="HP365" s="21"/>
      <c r="HQ365" s="21"/>
      <c r="HR365" s="21"/>
      <c r="HS365" s="21"/>
      <c r="HT365" s="21"/>
      <c r="HU365" s="21"/>
      <c r="HV365" s="21"/>
      <c r="HW365" s="21"/>
      <c r="HX365" s="21"/>
      <c r="HY365" s="21"/>
      <c r="HZ365" s="21"/>
      <c r="IA365" s="21"/>
      <c r="IB365" s="21"/>
      <c r="IC365" s="21"/>
      <c r="ID365" s="21"/>
      <c r="IE365" s="21"/>
      <c r="IF365" s="21"/>
      <c r="IG365" s="21"/>
      <c r="IH365" s="21"/>
      <c r="II365" s="21"/>
      <c r="IJ365" s="21"/>
      <c r="IK365" s="21"/>
      <c r="IL365" s="21"/>
      <c r="IM365" s="21"/>
      <c r="IN365" s="21"/>
      <c r="IO365" s="21"/>
      <c r="IP365" s="21"/>
      <c r="IQ365" s="21"/>
      <c r="IR365" s="21"/>
      <c r="IS365" s="21"/>
      <c r="IT365" s="21"/>
      <c r="IU365" s="21"/>
      <c r="IV365" s="21"/>
      <c r="IW365" s="21"/>
      <c r="IX365" s="21"/>
      <c r="IY365" s="21"/>
      <c r="IZ365" s="21"/>
      <c r="JA365" s="21"/>
      <c r="JB365" s="21"/>
      <c r="JC365" s="21"/>
      <c r="JD365" s="21"/>
      <c r="JE365" s="21"/>
      <c r="JF365" s="21"/>
      <c r="JG365" s="21"/>
      <c r="JH365" s="21"/>
      <c r="JI365" s="21"/>
      <c r="JJ365" s="21"/>
      <c r="JK365" s="21"/>
      <c r="JL365" s="21"/>
      <c r="JM365" s="21"/>
      <c r="JN365" s="21"/>
      <c r="JO365" s="21"/>
      <c r="JP365" s="21"/>
      <c r="JQ365" s="21"/>
      <c r="JR365" s="21"/>
      <c r="JS365" s="21"/>
      <c r="JT365" s="21"/>
      <c r="JU365" s="21"/>
      <c r="JV365" s="21"/>
      <c r="JW365" s="21"/>
      <c r="JX365" s="21"/>
      <c r="JY365" s="21"/>
      <c r="JZ365" s="21"/>
      <c r="KA365" s="21"/>
      <c r="KB365" s="21"/>
      <c r="KC365" s="21"/>
      <c r="KD365" s="21"/>
      <c r="KE365" s="21"/>
      <c r="KF365" s="21"/>
      <c r="KG365" s="21"/>
      <c r="KH365" s="21"/>
      <c r="KI365" s="21"/>
      <c r="KJ365" s="21"/>
      <c r="KK365" s="21"/>
      <c r="KL365" s="21"/>
      <c r="KM365" s="21"/>
      <c r="KN365" s="21"/>
      <c r="KO365" s="21"/>
      <c r="KP365" s="21"/>
      <c r="KQ365" s="21"/>
      <c r="KR365" s="21"/>
      <c r="KS365" s="21"/>
      <c r="KT365" s="21"/>
      <c r="KU365" s="21"/>
      <c r="KV365" s="21"/>
      <c r="KW365" s="21"/>
      <c r="KX365" s="21"/>
      <c r="KY365" s="21"/>
      <c r="KZ365" s="21"/>
      <c r="LA365" s="21"/>
      <c r="LB365" s="21"/>
      <c r="LC365" s="21"/>
      <c r="LD365" s="21"/>
      <c r="LE365" s="21"/>
      <c r="LF365" s="21"/>
      <c r="LG365" s="21"/>
      <c r="LH365" s="21"/>
      <c r="LI365" s="21"/>
      <c r="LJ365" s="21"/>
      <c r="LK365" s="21"/>
      <c r="LL365" s="21"/>
      <c r="LM365" s="21"/>
      <c r="LN365" s="21"/>
      <c r="LO365" s="21"/>
      <c r="LP365" s="21"/>
      <c r="LQ365" s="21"/>
      <c r="LR365" s="21"/>
      <c r="LS365" s="21"/>
      <c r="LT365" s="21"/>
      <c r="LU365" s="21"/>
      <c r="LV365" s="21"/>
      <c r="LW365" s="21"/>
      <c r="LX365" s="21"/>
      <c r="LY365" s="21"/>
      <c r="LZ365" s="21"/>
      <c r="MA365" s="21"/>
      <c r="MB365" s="21"/>
      <c r="MC365" s="21"/>
      <c r="MD365" s="21"/>
      <c r="ME365" s="21"/>
      <c r="MF365" s="21"/>
      <c r="MG365" s="21"/>
      <c r="MH365" s="21"/>
      <c r="MI365" s="21"/>
      <c r="MJ365" s="21"/>
      <c r="MK365" s="21"/>
      <c r="ML365" s="21"/>
      <c r="MM365" s="21"/>
      <c r="MN365" s="21"/>
      <c r="MO365" s="21"/>
      <c r="MP365" s="21"/>
      <c r="MQ365" s="21"/>
      <c r="MR365" s="21"/>
      <c r="MS365" s="21"/>
      <c r="MT365" s="21"/>
      <c r="MU365" s="21"/>
      <c r="MV365" s="21"/>
      <c r="MW365" s="21"/>
      <c r="MX365" s="21"/>
      <c r="MY365" s="21"/>
      <c r="MZ365" s="21"/>
      <c r="NA365" s="21"/>
      <c r="NB365" s="21"/>
      <c r="NC365" s="21"/>
      <c r="ND365" s="21"/>
      <c r="NE365" s="21"/>
      <c r="NF365" s="21"/>
      <c r="NG365" s="21"/>
      <c r="NH365" s="21"/>
      <c r="NI365" s="21"/>
      <c r="NJ365" s="21"/>
      <c r="NK365" s="21"/>
      <c r="NL365" s="21"/>
      <c r="NM365" s="21"/>
      <c r="NN365" s="21"/>
      <c r="NO365" s="21"/>
      <c r="NP365" s="21"/>
      <c r="NQ365" s="21"/>
      <c r="NR365" s="21"/>
      <c r="NS365" s="21"/>
      <c r="NT365" s="21"/>
      <c r="NU365" s="21"/>
      <c r="NV365" s="21"/>
      <c r="NW365" s="21"/>
      <c r="NX365" s="21"/>
      <c r="NY365" s="21"/>
      <c r="NZ365" s="21"/>
      <c r="OA365" s="21"/>
      <c r="OB365" s="21"/>
      <c r="OC365" s="21"/>
      <c r="OD365" s="21"/>
      <c r="OE365" s="21"/>
      <c r="OF365" s="21"/>
      <c r="OG365" s="21"/>
      <c r="OH365" s="21"/>
      <c r="OI365" s="21"/>
      <c r="OJ365" s="21"/>
      <c r="OK365" s="21"/>
      <c r="OL365" s="21"/>
      <c r="OM365" s="21"/>
      <c r="ON365" s="21"/>
      <c r="OO365" s="21"/>
      <c r="OP365" s="21"/>
      <c r="OQ365" s="21"/>
      <c r="OR365" s="21"/>
      <c r="OS365" s="21"/>
      <c r="OT365" s="21"/>
      <c r="OU365" s="21"/>
      <c r="OV365" s="21"/>
      <c r="OW365" s="21"/>
      <c r="OX365" s="21"/>
      <c r="OY365" s="21"/>
      <c r="OZ365" s="21"/>
      <c r="PA365" s="21"/>
      <c r="PB365" s="21"/>
      <c r="PC365" s="21"/>
      <c r="PD365" s="21"/>
      <c r="PE365" s="21"/>
      <c r="PF365" s="21"/>
      <c r="PG365" s="21"/>
      <c r="PH365" s="21"/>
      <c r="PI365" s="21"/>
      <c r="PJ365" s="21"/>
      <c r="PK365" s="21"/>
      <c r="PL365" s="21"/>
      <c r="PM365" s="21"/>
      <c r="PN365" s="21"/>
      <c r="PO365" s="21"/>
      <c r="PP365" s="21"/>
      <c r="PQ365" s="21"/>
      <c r="PR365" s="21"/>
      <c r="PS365" s="21"/>
      <c r="PT365" s="21"/>
      <c r="PU365" s="21"/>
      <c r="PV365" s="21"/>
      <c r="PW365" s="21"/>
      <c r="PX365" s="21"/>
      <c r="PY365" s="21"/>
      <c r="PZ365" s="21"/>
      <c r="QA365" s="21"/>
      <c r="QB365" s="21"/>
      <c r="QC365" s="21"/>
      <c r="QD365" s="21"/>
      <c r="QE365" s="21"/>
      <c r="QF365" s="21"/>
      <c r="QG365" s="21"/>
      <c r="QH365" s="21"/>
      <c r="QI365" s="21"/>
      <c r="QJ365" s="21"/>
      <c r="QK365" s="21"/>
      <c r="QL365" s="21"/>
      <c r="QM365" s="21"/>
      <c r="QN365" s="21"/>
      <c r="QO365" s="21"/>
      <c r="QP365" s="21"/>
      <c r="QQ365" s="21"/>
      <c r="QR365" s="21"/>
      <c r="QS365" s="21"/>
      <c r="QT365" s="21"/>
      <c r="QU365" s="21"/>
      <c r="QV365" s="21"/>
      <c r="QW365" s="21"/>
      <c r="QX365" s="21"/>
      <c r="QY365" s="21"/>
      <c r="QZ365" s="21"/>
      <c r="RA365" s="21"/>
      <c r="RB365" s="21"/>
      <c r="RC365" s="21"/>
      <c r="RD365" s="21"/>
      <c r="RE365" s="21"/>
      <c r="RF365" s="21"/>
      <c r="RG365" s="21"/>
      <c r="RH365" s="21"/>
      <c r="RI365" s="21"/>
      <c r="RJ365" s="21"/>
      <c r="RK365" s="21"/>
      <c r="RL365" s="21"/>
      <c r="RM365" s="21"/>
      <c r="RN365" s="21"/>
      <c r="RO365" s="21"/>
      <c r="RP365" s="21"/>
      <c r="RQ365" s="21"/>
      <c r="RR365" s="21"/>
      <c r="RS365" s="21"/>
      <c r="RT365" s="21"/>
      <c r="RU365" s="21"/>
      <c r="RV365" s="21"/>
      <c r="RW365" s="21"/>
      <c r="RX365" s="21"/>
      <c r="RY365" s="21"/>
      <c r="RZ365" s="21"/>
      <c r="SA365" s="21"/>
      <c r="SB365" s="21"/>
      <c r="SC365" s="21"/>
      <c r="SD365" s="21"/>
      <c r="SE365" s="21"/>
      <c r="SF365" s="21"/>
      <c r="SG365" s="21"/>
      <c r="SH365" s="21"/>
      <c r="SI365" s="21"/>
      <c r="SJ365" s="21"/>
      <c r="SK365" s="21"/>
      <c r="SL365" s="21"/>
      <c r="SM365" s="21"/>
      <c r="SN365" s="21"/>
    </row>
    <row r="366" spans="1:508" s="20" customFormat="1" ht="20.25" customHeight="1" x14ac:dyDescent="0.25">
      <c r="A366" s="54" t="s">
        <v>329</v>
      </c>
      <c r="B366" s="54" t="s">
        <v>238</v>
      </c>
      <c r="C366" s="54" t="s">
        <v>81</v>
      </c>
      <c r="D366" s="11" t="s">
        <v>17</v>
      </c>
      <c r="E366" s="203">
        <v>300000</v>
      </c>
      <c r="F366" s="83"/>
      <c r="G366" s="83"/>
      <c r="H366" s="203"/>
      <c r="I366" s="203"/>
      <c r="J366" s="203"/>
      <c r="K366" s="196">
        <f t="shared" si="115"/>
        <v>0</v>
      </c>
      <c r="L366" s="203">
        <f t="shared" si="148"/>
        <v>0</v>
      </c>
      <c r="M366" s="83"/>
      <c r="N366" s="83"/>
      <c r="O366" s="83"/>
      <c r="P366" s="83"/>
      <c r="Q366" s="83"/>
      <c r="R366" s="216">
        <f t="shared" si="149"/>
        <v>0</v>
      </c>
      <c r="S366" s="216"/>
      <c r="T366" s="216"/>
      <c r="U366" s="216"/>
      <c r="V366" s="216"/>
      <c r="W366" s="216"/>
      <c r="X366" s="168"/>
      <c r="Y366" s="216">
        <f t="shared" si="117"/>
        <v>0</v>
      </c>
      <c r="Z366" s="23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  <c r="GM366" s="21"/>
      <c r="GN366" s="21"/>
      <c r="GO366" s="21"/>
      <c r="GP366" s="21"/>
      <c r="GQ366" s="21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  <c r="HG366" s="21"/>
      <c r="HH366" s="21"/>
      <c r="HI366" s="21"/>
      <c r="HJ366" s="21"/>
      <c r="HK366" s="21"/>
      <c r="HL366" s="21"/>
      <c r="HM366" s="21"/>
      <c r="HN366" s="21"/>
      <c r="HO366" s="21"/>
      <c r="HP366" s="21"/>
      <c r="HQ366" s="21"/>
      <c r="HR366" s="21"/>
      <c r="HS366" s="21"/>
      <c r="HT366" s="21"/>
      <c r="HU366" s="21"/>
      <c r="HV366" s="21"/>
      <c r="HW366" s="21"/>
      <c r="HX366" s="21"/>
      <c r="HY366" s="21"/>
      <c r="HZ366" s="21"/>
      <c r="IA366" s="21"/>
      <c r="IB366" s="21"/>
      <c r="IC366" s="21"/>
      <c r="ID366" s="21"/>
      <c r="IE366" s="21"/>
      <c r="IF366" s="21"/>
      <c r="IG366" s="21"/>
      <c r="IH366" s="21"/>
      <c r="II366" s="21"/>
      <c r="IJ366" s="21"/>
      <c r="IK366" s="21"/>
      <c r="IL366" s="21"/>
      <c r="IM366" s="21"/>
      <c r="IN366" s="21"/>
      <c r="IO366" s="21"/>
      <c r="IP366" s="21"/>
      <c r="IQ366" s="21"/>
      <c r="IR366" s="21"/>
      <c r="IS366" s="21"/>
      <c r="IT366" s="21"/>
      <c r="IU366" s="21"/>
      <c r="IV366" s="21"/>
      <c r="IW366" s="21"/>
      <c r="IX366" s="21"/>
      <c r="IY366" s="21"/>
      <c r="IZ366" s="21"/>
      <c r="JA366" s="21"/>
      <c r="JB366" s="21"/>
      <c r="JC366" s="21"/>
      <c r="JD366" s="21"/>
      <c r="JE366" s="21"/>
      <c r="JF366" s="21"/>
      <c r="JG366" s="21"/>
      <c r="JH366" s="21"/>
      <c r="JI366" s="21"/>
      <c r="JJ366" s="21"/>
      <c r="JK366" s="21"/>
      <c r="JL366" s="21"/>
      <c r="JM366" s="21"/>
      <c r="JN366" s="21"/>
      <c r="JO366" s="21"/>
      <c r="JP366" s="21"/>
      <c r="JQ366" s="21"/>
      <c r="JR366" s="21"/>
      <c r="JS366" s="21"/>
      <c r="JT366" s="21"/>
      <c r="JU366" s="21"/>
      <c r="JV366" s="21"/>
      <c r="JW366" s="21"/>
      <c r="JX366" s="21"/>
      <c r="JY366" s="21"/>
      <c r="JZ366" s="21"/>
      <c r="KA366" s="21"/>
      <c r="KB366" s="21"/>
      <c r="KC366" s="21"/>
      <c r="KD366" s="21"/>
      <c r="KE366" s="21"/>
      <c r="KF366" s="21"/>
      <c r="KG366" s="21"/>
      <c r="KH366" s="21"/>
      <c r="KI366" s="21"/>
      <c r="KJ366" s="21"/>
      <c r="KK366" s="21"/>
      <c r="KL366" s="21"/>
      <c r="KM366" s="21"/>
      <c r="KN366" s="21"/>
      <c r="KO366" s="21"/>
      <c r="KP366" s="21"/>
      <c r="KQ366" s="21"/>
      <c r="KR366" s="21"/>
      <c r="KS366" s="21"/>
      <c r="KT366" s="21"/>
      <c r="KU366" s="21"/>
      <c r="KV366" s="21"/>
      <c r="KW366" s="21"/>
      <c r="KX366" s="21"/>
      <c r="KY366" s="21"/>
      <c r="KZ366" s="21"/>
      <c r="LA366" s="21"/>
      <c r="LB366" s="21"/>
      <c r="LC366" s="21"/>
      <c r="LD366" s="21"/>
      <c r="LE366" s="21"/>
      <c r="LF366" s="21"/>
      <c r="LG366" s="21"/>
      <c r="LH366" s="21"/>
      <c r="LI366" s="21"/>
      <c r="LJ366" s="21"/>
      <c r="LK366" s="21"/>
      <c r="LL366" s="21"/>
      <c r="LM366" s="21"/>
      <c r="LN366" s="21"/>
      <c r="LO366" s="21"/>
      <c r="LP366" s="21"/>
      <c r="LQ366" s="21"/>
      <c r="LR366" s="21"/>
      <c r="LS366" s="21"/>
      <c r="LT366" s="21"/>
      <c r="LU366" s="21"/>
      <c r="LV366" s="21"/>
      <c r="LW366" s="21"/>
      <c r="LX366" s="21"/>
      <c r="LY366" s="21"/>
      <c r="LZ366" s="21"/>
      <c r="MA366" s="21"/>
      <c r="MB366" s="21"/>
      <c r="MC366" s="21"/>
      <c r="MD366" s="21"/>
      <c r="ME366" s="21"/>
      <c r="MF366" s="21"/>
      <c r="MG366" s="21"/>
      <c r="MH366" s="21"/>
      <c r="MI366" s="21"/>
      <c r="MJ366" s="21"/>
      <c r="MK366" s="21"/>
      <c r="ML366" s="21"/>
      <c r="MM366" s="21"/>
      <c r="MN366" s="21"/>
      <c r="MO366" s="21"/>
      <c r="MP366" s="21"/>
      <c r="MQ366" s="21"/>
      <c r="MR366" s="21"/>
      <c r="MS366" s="21"/>
      <c r="MT366" s="21"/>
      <c r="MU366" s="21"/>
      <c r="MV366" s="21"/>
      <c r="MW366" s="21"/>
      <c r="MX366" s="21"/>
      <c r="MY366" s="21"/>
      <c r="MZ366" s="21"/>
      <c r="NA366" s="21"/>
      <c r="NB366" s="21"/>
      <c r="NC366" s="21"/>
      <c r="ND366" s="21"/>
      <c r="NE366" s="21"/>
      <c r="NF366" s="21"/>
      <c r="NG366" s="21"/>
      <c r="NH366" s="21"/>
      <c r="NI366" s="21"/>
      <c r="NJ366" s="21"/>
      <c r="NK366" s="21"/>
      <c r="NL366" s="21"/>
      <c r="NM366" s="21"/>
      <c r="NN366" s="21"/>
      <c r="NO366" s="21"/>
      <c r="NP366" s="21"/>
      <c r="NQ366" s="21"/>
      <c r="NR366" s="21"/>
      <c r="NS366" s="21"/>
      <c r="NT366" s="21"/>
      <c r="NU366" s="21"/>
      <c r="NV366" s="21"/>
      <c r="NW366" s="21"/>
      <c r="NX366" s="21"/>
      <c r="NY366" s="21"/>
      <c r="NZ366" s="21"/>
      <c r="OA366" s="21"/>
      <c r="OB366" s="21"/>
      <c r="OC366" s="21"/>
      <c r="OD366" s="21"/>
      <c r="OE366" s="21"/>
      <c r="OF366" s="21"/>
      <c r="OG366" s="21"/>
      <c r="OH366" s="21"/>
      <c r="OI366" s="21"/>
      <c r="OJ366" s="21"/>
      <c r="OK366" s="21"/>
      <c r="OL366" s="21"/>
      <c r="OM366" s="21"/>
      <c r="ON366" s="21"/>
      <c r="OO366" s="21"/>
      <c r="OP366" s="21"/>
      <c r="OQ366" s="21"/>
      <c r="OR366" s="21"/>
      <c r="OS366" s="21"/>
      <c r="OT366" s="21"/>
      <c r="OU366" s="21"/>
      <c r="OV366" s="21"/>
      <c r="OW366" s="21"/>
      <c r="OX366" s="21"/>
      <c r="OY366" s="21"/>
      <c r="OZ366" s="21"/>
      <c r="PA366" s="21"/>
      <c r="PB366" s="21"/>
      <c r="PC366" s="21"/>
      <c r="PD366" s="21"/>
      <c r="PE366" s="21"/>
      <c r="PF366" s="21"/>
      <c r="PG366" s="21"/>
      <c r="PH366" s="21"/>
      <c r="PI366" s="21"/>
      <c r="PJ366" s="21"/>
      <c r="PK366" s="21"/>
      <c r="PL366" s="21"/>
      <c r="PM366" s="21"/>
      <c r="PN366" s="21"/>
      <c r="PO366" s="21"/>
      <c r="PP366" s="21"/>
      <c r="PQ366" s="21"/>
      <c r="PR366" s="21"/>
      <c r="PS366" s="21"/>
      <c r="PT366" s="21"/>
      <c r="PU366" s="21"/>
      <c r="PV366" s="21"/>
      <c r="PW366" s="21"/>
      <c r="PX366" s="21"/>
      <c r="PY366" s="21"/>
      <c r="PZ366" s="21"/>
      <c r="QA366" s="21"/>
      <c r="QB366" s="21"/>
      <c r="QC366" s="21"/>
      <c r="QD366" s="21"/>
      <c r="QE366" s="21"/>
      <c r="QF366" s="21"/>
      <c r="QG366" s="21"/>
      <c r="QH366" s="21"/>
      <c r="QI366" s="21"/>
      <c r="QJ366" s="21"/>
      <c r="QK366" s="21"/>
      <c r="QL366" s="21"/>
      <c r="QM366" s="21"/>
      <c r="QN366" s="21"/>
      <c r="QO366" s="21"/>
      <c r="QP366" s="21"/>
      <c r="QQ366" s="21"/>
      <c r="QR366" s="21"/>
      <c r="QS366" s="21"/>
      <c r="QT366" s="21"/>
      <c r="QU366" s="21"/>
      <c r="QV366" s="21"/>
      <c r="QW366" s="21"/>
      <c r="QX366" s="21"/>
      <c r="QY366" s="21"/>
      <c r="QZ366" s="21"/>
      <c r="RA366" s="21"/>
      <c r="RB366" s="21"/>
      <c r="RC366" s="21"/>
      <c r="RD366" s="21"/>
      <c r="RE366" s="21"/>
      <c r="RF366" s="21"/>
      <c r="RG366" s="21"/>
      <c r="RH366" s="21"/>
      <c r="RI366" s="21"/>
      <c r="RJ366" s="21"/>
      <c r="RK366" s="21"/>
      <c r="RL366" s="21"/>
      <c r="RM366" s="21"/>
      <c r="RN366" s="21"/>
      <c r="RO366" s="21"/>
      <c r="RP366" s="21"/>
      <c r="RQ366" s="21"/>
      <c r="RR366" s="21"/>
      <c r="RS366" s="21"/>
      <c r="RT366" s="21"/>
      <c r="RU366" s="21"/>
      <c r="RV366" s="21"/>
      <c r="RW366" s="21"/>
      <c r="RX366" s="21"/>
      <c r="RY366" s="21"/>
      <c r="RZ366" s="21"/>
      <c r="SA366" s="21"/>
      <c r="SB366" s="21"/>
      <c r="SC366" s="21"/>
      <c r="SD366" s="21"/>
      <c r="SE366" s="21"/>
      <c r="SF366" s="21"/>
      <c r="SG366" s="21"/>
      <c r="SH366" s="21"/>
      <c r="SI366" s="21"/>
      <c r="SJ366" s="21"/>
      <c r="SK366" s="21"/>
      <c r="SL366" s="21"/>
      <c r="SM366" s="21"/>
      <c r="SN366" s="21"/>
    </row>
    <row r="367" spans="1:508" s="20" customFormat="1" ht="68.25" customHeight="1" x14ac:dyDescent="0.25">
      <c r="A367" s="54" t="s">
        <v>697</v>
      </c>
      <c r="B367" s="54"/>
      <c r="C367" s="54"/>
      <c r="D367" s="11" t="s">
        <v>360</v>
      </c>
      <c r="E367" s="203">
        <v>10000</v>
      </c>
      <c r="F367" s="83"/>
      <c r="G367" s="83"/>
      <c r="H367" s="203"/>
      <c r="I367" s="203"/>
      <c r="J367" s="203"/>
      <c r="K367" s="196">
        <f t="shared" si="115"/>
        <v>0</v>
      </c>
      <c r="L367" s="203"/>
      <c r="M367" s="83"/>
      <c r="N367" s="83"/>
      <c r="O367" s="83"/>
      <c r="P367" s="83"/>
      <c r="Q367" s="83"/>
      <c r="R367" s="216"/>
      <c r="S367" s="216"/>
      <c r="T367" s="216"/>
      <c r="U367" s="216"/>
      <c r="V367" s="216"/>
      <c r="W367" s="216"/>
      <c r="X367" s="168"/>
      <c r="Y367" s="216">
        <f t="shared" si="117"/>
        <v>0</v>
      </c>
      <c r="Z367" s="23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  <c r="HR367" s="21"/>
      <c r="HS367" s="21"/>
      <c r="HT367" s="21"/>
      <c r="HU367" s="21"/>
      <c r="HV367" s="21"/>
      <c r="HW367" s="21"/>
      <c r="HX367" s="21"/>
      <c r="HY367" s="21"/>
      <c r="HZ367" s="21"/>
      <c r="IA367" s="21"/>
      <c r="IB367" s="21"/>
      <c r="IC367" s="21"/>
      <c r="ID367" s="21"/>
      <c r="IE367" s="21"/>
      <c r="IF367" s="21"/>
      <c r="IG367" s="21"/>
      <c r="IH367" s="21"/>
      <c r="II367" s="21"/>
      <c r="IJ367" s="21"/>
      <c r="IK367" s="21"/>
      <c r="IL367" s="21"/>
      <c r="IM367" s="21"/>
      <c r="IN367" s="21"/>
      <c r="IO367" s="21"/>
      <c r="IP367" s="21"/>
      <c r="IQ367" s="21"/>
      <c r="IR367" s="21"/>
      <c r="IS367" s="21"/>
      <c r="IT367" s="21"/>
      <c r="IU367" s="21"/>
      <c r="IV367" s="21"/>
      <c r="IW367" s="21"/>
      <c r="IX367" s="21"/>
      <c r="IY367" s="21"/>
      <c r="IZ367" s="21"/>
      <c r="JA367" s="21"/>
      <c r="JB367" s="21"/>
      <c r="JC367" s="21"/>
      <c r="JD367" s="21"/>
      <c r="JE367" s="21"/>
      <c r="JF367" s="21"/>
      <c r="JG367" s="21"/>
      <c r="JH367" s="21"/>
      <c r="JI367" s="21"/>
      <c r="JJ367" s="21"/>
      <c r="JK367" s="21"/>
      <c r="JL367" s="21"/>
      <c r="JM367" s="21"/>
      <c r="JN367" s="21"/>
      <c r="JO367" s="21"/>
      <c r="JP367" s="21"/>
      <c r="JQ367" s="21"/>
      <c r="JR367" s="21"/>
      <c r="JS367" s="21"/>
      <c r="JT367" s="21"/>
      <c r="JU367" s="21"/>
      <c r="JV367" s="21"/>
      <c r="JW367" s="21"/>
      <c r="JX367" s="21"/>
      <c r="JY367" s="21"/>
      <c r="JZ367" s="21"/>
      <c r="KA367" s="21"/>
      <c r="KB367" s="21"/>
      <c r="KC367" s="21"/>
      <c r="KD367" s="21"/>
      <c r="KE367" s="21"/>
      <c r="KF367" s="21"/>
      <c r="KG367" s="21"/>
      <c r="KH367" s="21"/>
      <c r="KI367" s="21"/>
      <c r="KJ367" s="21"/>
      <c r="KK367" s="21"/>
      <c r="KL367" s="21"/>
      <c r="KM367" s="21"/>
      <c r="KN367" s="21"/>
      <c r="KO367" s="21"/>
      <c r="KP367" s="21"/>
      <c r="KQ367" s="21"/>
      <c r="KR367" s="21"/>
      <c r="KS367" s="21"/>
      <c r="KT367" s="21"/>
      <c r="KU367" s="21"/>
      <c r="KV367" s="21"/>
      <c r="KW367" s="21"/>
      <c r="KX367" s="21"/>
      <c r="KY367" s="21"/>
      <c r="KZ367" s="21"/>
      <c r="LA367" s="21"/>
      <c r="LB367" s="21"/>
      <c r="LC367" s="21"/>
      <c r="LD367" s="21"/>
      <c r="LE367" s="21"/>
      <c r="LF367" s="21"/>
      <c r="LG367" s="21"/>
      <c r="LH367" s="21"/>
      <c r="LI367" s="21"/>
      <c r="LJ367" s="21"/>
      <c r="LK367" s="21"/>
      <c r="LL367" s="21"/>
      <c r="LM367" s="21"/>
      <c r="LN367" s="21"/>
      <c r="LO367" s="21"/>
      <c r="LP367" s="21"/>
      <c r="LQ367" s="21"/>
      <c r="LR367" s="21"/>
      <c r="LS367" s="21"/>
      <c r="LT367" s="21"/>
      <c r="LU367" s="21"/>
      <c r="LV367" s="21"/>
      <c r="LW367" s="21"/>
      <c r="LX367" s="21"/>
      <c r="LY367" s="21"/>
      <c r="LZ367" s="21"/>
      <c r="MA367" s="21"/>
      <c r="MB367" s="21"/>
      <c r="MC367" s="21"/>
      <c r="MD367" s="21"/>
      <c r="ME367" s="21"/>
      <c r="MF367" s="21"/>
      <c r="MG367" s="21"/>
      <c r="MH367" s="21"/>
      <c r="MI367" s="21"/>
      <c r="MJ367" s="21"/>
      <c r="MK367" s="21"/>
      <c r="ML367" s="21"/>
      <c r="MM367" s="21"/>
      <c r="MN367" s="21"/>
      <c r="MO367" s="21"/>
      <c r="MP367" s="21"/>
      <c r="MQ367" s="21"/>
      <c r="MR367" s="21"/>
      <c r="MS367" s="21"/>
      <c r="MT367" s="21"/>
      <c r="MU367" s="21"/>
      <c r="MV367" s="21"/>
      <c r="MW367" s="21"/>
      <c r="MX367" s="21"/>
      <c r="MY367" s="21"/>
      <c r="MZ367" s="21"/>
      <c r="NA367" s="21"/>
      <c r="NB367" s="21"/>
      <c r="NC367" s="21"/>
      <c r="ND367" s="21"/>
      <c r="NE367" s="21"/>
      <c r="NF367" s="21"/>
      <c r="NG367" s="21"/>
      <c r="NH367" s="21"/>
      <c r="NI367" s="21"/>
      <c r="NJ367" s="21"/>
      <c r="NK367" s="21"/>
      <c r="NL367" s="21"/>
      <c r="NM367" s="21"/>
      <c r="NN367" s="21"/>
      <c r="NO367" s="21"/>
      <c r="NP367" s="21"/>
      <c r="NQ367" s="21"/>
      <c r="NR367" s="21"/>
      <c r="NS367" s="21"/>
      <c r="NT367" s="21"/>
      <c r="NU367" s="21"/>
      <c r="NV367" s="21"/>
      <c r="NW367" s="21"/>
      <c r="NX367" s="21"/>
      <c r="NY367" s="21"/>
      <c r="NZ367" s="21"/>
      <c r="OA367" s="21"/>
      <c r="OB367" s="21"/>
      <c r="OC367" s="21"/>
      <c r="OD367" s="21"/>
      <c r="OE367" s="21"/>
      <c r="OF367" s="21"/>
      <c r="OG367" s="21"/>
      <c r="OH367" s="21"/>
      <c r="OI367" s="21"/>
      <c r="OJ367" s="21"/>
      <c r="OK367" s="21"/>
      <c r="OL367" s="21"/>
      <c r="OM367" s="21"/>
      <c r="ON367" s="21"/>
      <c r="OO367" s="21"/>
      <c r="OP367" s="21"/>
      <c r="OQ367" s="21"/>
      <c r="OR367" s="21"/>
      <c r="OS367" s="21"/>
      <c r="OT367" s="21"/>
      <c r="OU367" s="21"/>
      <c r="OV367" s="21"/>
      <c r="OW367" s="21"/>
      <c r="OX367" s="21"/>
      <c r="OY367" s="21"/>
      <c r="OZ367" s="21"/>
      <c r="PA367" s="21"/>
      <c r="PB367" s="21"/>
      <c r="PC367" s="21"/>
      <c r="PD367" s="21"/>
      <c r="PE367" s="21"/>
      <c r="PF367" s="21"/>
      <c r="PG367" s="21"/>
      <c r="PH367" s="21"/>
      <c r="PI367" s="21"/>
      <c r="PJ367" s="21"/>
      <c r="PK367" s="21"/>
      <c r="PL367" s="21"/>
      <c r="PM367" s="21"/>
      <c r="PN367" s="21"/>
      <c r="PO367" s="21"/>
      <c r="PP367" s="21"/>
      <c r="PQ367" s="21"/>
      <c r="PR367" s="21"/>
      <c r="PS367" s="21"/>
      <c r="PT367" s="21"/>
      <c r="PU367" s="21"/>
      <c r="PV367" s="21"/>
      <c r="PW367" s="21"/>
      <c r="PX367" s="21"/>
      <c r="PY367" s="21"/>
      <c r="PZ367" s="21"/>
      <c r="QA367" s="21"/>
      <c r="QB367" s="21"/>
      <c r="QC367" s="21"/>
      <c r="QD367" s="21"/>
      <c r="QE367" s="21"/>
      <c r="QF367" s="21"/>
      <c r="QG367" s="21"/>
      <c r="QH367" s="21"/>
      <c r="QI367" s="21"/>
      <c r="QJ367" s="21"/>
      <c r="QK367" s="21"/>
      <c r="QL367" s="21"/>
      <c r="QM367" s="21"/>
      <c r="QN367" s="21"/>
      <c r="QO367" s="21"/>
      <c r="QP367" s="21"/>
      <c r="QQ367" s="21"/>
      <c r="QR367" s="21"/>
      <c r="QS367" s="21"/>
      <c r="QT367" s="21"/>
      <c r="QU367" s="21"/>
      <c r="QV367" s="21"/>
      <c r="QW367" s="21"/>
      <c r="QX367" s="21"/>
      <c r="QY367" s="21"/>
      <c r="QZ367" s="21"/>
      <c r="RA367" s="21"/>
      <c r="RB367" s="21"/>
      <c r="RC367" s="21"/>
      <c r="RD367" s="21"/>
      <c r="RE367" s="21"/>
      <c r="RF367" s="21"/>
      <c r="RG367" s="21"/>
      <c r="RH367" s="21"/>
      <c r="RI367" s="21"/>
      <c r="RJ367" s="21"/>
      <c r="RK367" s="21"/>
      <c r="RL367" s="21"/>
      <c r="RM367" s="21"/>
      <c r="RN367" s="21"/>
      <c r="RO367" s="21"/>
      <c r="RP367" s="21"/>
      <c r="RQ367" s="21"/>
      <c r="RR367" s="21"/>
      <c r="RS367" s="21"/>
      <c r="RT367" s="21"/>
      <c r="RU367" s="21"/>
      <c r="RV367" s="21"/>
      <c r="RW367" s="21"/>
      <c r="RX367" s="21"/>
      <c r="RY367" s="21"/>
      <c r="RZ367" s="21"/>
      <c r="SA367" s="21"/>
      <c r="SB367" s="21"/>
      <c r="SC367" s="21"/>
      <c r="SD367" s="21"/>
      <c r="SE367" s="21"/>
      <c r="SF367" s="21"/>
      <c r="SG367" s="21"/>
      <c r="SH367" s="21"/>
      <c r="SI367" s="21"/>
      <c r="SJ367" s="21"/>
      <c r="SK367" s="21"/>
      <c r="SL367" s="21"/>
      <c r="SM367" s="21"/>
      <c r="SN367" s="21"/>
    </row>
    <row r="368" spans="1:508" s="20" customFormat="1" ht="42.75" customHeight="1" x14ac:dyDescent="0.25">
      <c r="A368" s="54">
        <v>3718330</v>
      </c>
      <c r="B368" s="54">
        <v>8330</v>
      </c>
      <c r="C368" s="54" t="s">
        <v>91</v>
      </c>
      <c r="D368" s="11" t="s">
        <v>347</v>
      </c>
      <c r="E368" s="203">
        <v>108000</v>
      </c>
      <c r="F368" s="83"/>
      <c r="G368" s="83"/>
      <c r="H368" s="203">
        <v>28000</v>
      </c>
      <c r="I368" s="203"/>
      <c r="J368" s="203"/>
      <c r="K368" s="196">
        <f t="shared" si="115"/>
        <v>25.925925925925924</v>
      </c>
      <c r="L368" s="203">
        <f t="shared" si="148"/>
        <v>0</v>
      </c>
      <c r="M368" s="83"/>
      <c r="N368" s="83"/>
      <c r="O368" s="83"/>
      <c r="P368" s="83"/>
      <c r="Q368" s="83"/>
      <c r="R368" s="216">
        <f t="shared" si="149"/>
        <v>0</v>
      </c>
      <c r="S368" s="216"/>
      <c r="T368" s="216"/>
      <c r="U368" s="216"/>
      <c r="V368" s="216"/>
      <c r="W368" s="216"/>
      <c r="X368" s="168"/>
      <c r="Y368" s="216">
        <f t="shared" si="117"/>
        <v>28000</v>
      </c>
      <c r="Z368" s="23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  <c r="GG368" s="21"/>
      <c r="GH368" s="21"/>
      <c r="GI368" s="21"/>
      <c r="GJ368" s="21"/>
      <c r="GK368" s="21"/>
      <c r="GL368" s="21"/>
      <c r="GM368" s="21"/>
      <c r="GN368" s="21"/>
      <c r="GO368" s="21"/>
      <c r="GP368" s="21"/>
      <c r="GQ368" s="21"/>
      <c r="GR368" s="21"/>
      <c r="GS368" s="21"/>
      <c r="GT368" s="21"/>
      <c r="GU368" s="21"/>
      <c r="GV368" s="21"/>
      <c r="GW368" s="21"/>
      <c r="GX368" s="21"/>
      <c r="GY368" s="21"/>
      <c r="GZ368" s="21"/>
      <c r="HA368" s="21"/>
      <c r="HB368" s="21"/>
      <c r="HC368" s="21"/>
      <c r="HD368" s="21"/>
      <c r="HE368" s="21"/>
      <c r="HF368" s="21"/>
      <c r="HG368" s="21"/>
      <c r="HH368" s="21"/>
      <c r="HI368" s="21"/>
      <c r="HJ368" s="21"/>
      <c r="HK368" s="21"/>
      <c r="HL368" s="21"/>
      <c r="HM368" s="21"/>
      <c r="HN368" s="21"/>
      <c r="HO368" s="21"/>
      <c r="HP368" s="21"/>
      <c r="HQ368" s="21"/>
      <c r="HR368" s="21"/>
      <c r="HS368" s="21"/>
      <c r="HT368" s="21"/>
      <c r="HU368" s="21"/>
      <c r="HV368" s="21"/>
      <c r="HW368" s="21"/>
      <c r="HX368" s="21"/>
      <c r="HY368" s="21"/>
      <c r="HZ368" s="21"/>
      <c r="IA368" s="21"/>
      <c r="IB368" s="21"/>
      <c r="IC368" s="21"/>
      <c r="ID368" s="21"/>
      <c r="IE368" s="21"/>
      <c r="IF368" s="21"/>
      <c r="IG368" s="21"/>
      <c r="IH368" s="21"/>
      <c r="II368" s="21"/>
      <c r="IJ368" s="21"/>
      <c r="IK368" s="21"/>
      <c r="IL368" s="21"/>
      <c r="IM368" s="21"/>
      <c r="IN368" s="21"/>
      <c r="IO368" s="21"/>
      <c r="IP368" s="21"/>
      <c r="IQ368" s="21"/>
      <c r="IR368" s="21"/>
      <c r="IS368" s="21"/>
      <c r="IT368" s="21"/>
      <c r="IU368" s="21"/>
      <c r="IV368" s="21"/>
      <c r="IW368" s="21"/>
      <c r="IX368" s="21"/>
      <c r="IY368" s="21"/>
      <c r="IZ368" s="21"/>
      <c r="JA368" s="21"/>
      <c r="JB368" s="21"/>
      <c r="JC368" s="21"/>
      <c r="JD368" s="21"/>
      <c r="JE368" s="21"/>
      <c r="JF368" s="21"/>
      <c r="JG368" s="21"/>
      <c r="JH368" s="21"/>
      <c r="JI368" s="21"/>
      <c r="JJ368" s="21"/>
      <c r="JK368" s="21"/>
      <c r="JL368" s="21"/>
      <c r="JM368" s="21"/>
      <c r="JN368" s="21"/>
      <c r="JO368" s="21"/>
      <c r="JP368" s="21"/>
      <c r="JQ368" s="21"/>
      <c r="JR368" s="21"/>
      <c r="JS368" s="21"/>
      <c r="JT368" s="21"/>
      <c r="JU368" s="21"/>
      <c r="JV368" s="21"/>
      <c r="JW368" s="21"/>
      <c r="JX368" s="21"/>
      <c r="JY368" s="21"/>
      <c r="JZ368" s="21"/>
      <c r="KA368" s="21"/>
      <c r="KB368" s="21"/>
      <c r="KC368" s="21"/>
      <c r="KD368" s="21"/>
      <c r="KE368" s="21"/>
      <c r="KF368" s="21"/>
      <c r="KG368" s="21"/>
      <c r="KH368" s="21"/>
      <c r="KI368" s="21"/>
      <c r="KJ368" s="21"/>
      <c r="KK368" s="21"/>
      <c r="KL368" s="21"/>
      <c r="KM368" s="21"/>
      <c r="KN368" s="21"/>
      <c r="KO368" s="21"/>
      <c r="KP368" s="21"/>
      <c r="KQ368" s="21"/>
      <c r="KR368" s="21"/>
      <c r="KS368" s="21"/>
      <c r="KT368" s="21"/>
      <c r="KU368" s="21"/>
      <c r="KV368" s="21"/>
      <c r="KW368" s="21"/>
      <c r="KX368" s="21"/>
      <c r="KY368" s="21"/>
      <c r="KZ368" s="21"/>
      <c r="LA368" s="21"/>
      <c r="LB368" s="21"/>
      <c r="LC368" s="21"/>
      <c r="LD368" s="21"/>
      <c r="LE368" s="21"/>
      <c r="LF368" s="21"/>
      <c r="LG368" s="21"/>
      <c r="LH368" s="21"/>
      <c r="LI368" s="21"/>
      <c r="LJ368" s="21"/>
      <c r="LK368" s="21"/>
      <c r="LL368" s="21"/>
      <c r="LM368" s="21"/>
      <c r="LN368" s="21"/>
      <c r="LO368" s="21"/>
      <c r="LP368" s="21"/>
      <c r="LQ368" s="21"/>
      <c r="LR368" s="21"/>
      <c r="LS368" s="21"/>
      <c r="LT368" s="21"/>
      <c r="LU368" s="21"/>
      <c r="LV368" s="21"/>
      <c r="LW368" s="21"/>
      <c r="LX368" s="21"/>
      <c r="LY368" s="21"/>
      <c r="LZ368" s="21"/>
      <c r="MA368" s="21"/>
      <c r="MB368" s="21"/>
      <c r="MC368" s="21"/>
      <c r="MD368" s="21"/>
      <c r="ME368" s="21"/>
      <c r="MF368" s="21"/>
      <c r="MG368" s="21"/>
      <c r="MH368" s="21"/>
      <c r="MI368" s="21"/>
      <c r="MJ368" s="21"/>
      <c r="MK368" s="21"/>
      <c r="ML368" s="21"/>
      <c r="MM368" s="21"/>
      <c r="MN368" s="21"/>
      <c r="MO368" s="21"/>
      <c r="MP368" s="21"/>
      <c r="MQ368" s="21"/>
      <c r="MR368" s="21"/>
      <c r="MS368" s="21"/>
      <c r="MT368" s="21"/>
      <c r="MU368" s="21"/>
      <c r="MV368" s="21"/>
      <c r="MW368" s="21"/>
      <c r="MX368" s="21"/>
      <c r="MY368" s="21"/>
      <c r="MZ368" s="21"/>
      <c r="NA368" s="21"/>
      <c r="NB368" s="21"/>
      <c r="NC368" s="21"/>
      <c r="ND368" s="21"/>
      <c r="NE368" s="21"/>
      <c r="NF368" s="21"/>
      <c r="NG368" s="21"/>
      <c r="NH368" s="21"/>
      <c r="NI368" s="21"/>
      <c r="NJ368" s="21"/>
      <c r="NK368" s="21"/>
      <c r="NL368" s="21"/>
      <c r="NM368" s="21"/>
      <c r="NN368" s="21"/>
      <c r="NO368" s="21"/>
      <c r="NP368" s="21"/>
      <c r="NQ368" s="21"/>
      <c r="NR368" s="21"/>
      <c r="NS368" s="21"/>
      <c r="NT368" s="21"/>
      <c r="NU368" s="21"/>
      <c r="NV368" s="21"/>
      <c r="NW368" s="21"/>
      <c r="NX368" s="21"/>
      <c r="NY368" s="21"/>
      <c r="NZ368" s="21"/>
      <c r="OA368" s="21"/>
      <c r="OB368" s="21"/>
      <c r="OC368" s="21"/>
      <c r="OD368" s="21"/>
      <c r="OE368" s="21"/>
      <c r="OF368" s="21"/>
      <c r="OG368" s="21"/>
      <c r="OH368" s="21"/>
      <c r="OI368" s="21"/>
      <c r="OJ368" s="21"/>
      <c r="OK368" s="21"/>
      <c r="OL368" s="21"/>
      <c r="OM368" s="21"/>
      <c r="ON368" s="21"/>
      <c r="OO368" s="21"/>
      <c r="OP368" s="21"/>
      <c r="OQ368" s="21"/>
      <c r="OR368" s="21"/>
      <c r="OS368" s="21"/>
      <c r="OT368" s="21"/>
      <c r="OU368" s="21"/>
      <c r="OV368" s="21"/>
      <c r="OW368" s="21"/>
      <c r="OX368" s="21"/>
      <c r="OY368" s="21"/>
      <c r="OZ368" s="21"/>
      <c r="PA368" s="21"/>
      <c r="PB368" s="21"/>
      <c r="PC368" s="21"/>
      <c r="PD368" s="21"/>
      <c r="PE368" s="21"/>
      <c r="PF368" s="21"/>
      <c r="PG368" s="21"/>
      <c r="PH368" s="21"/>
      <c r="PI368" s="21"/>
      <c r="PJ368" s="21"/>
      <c r="PK368" s="21"/>
      <c r="PL368" s="21"/>
      <c r="PM368" s="21"/>
      <c r="PN368" s="21"/>
      <c r="PO368" s="21"/>
      <c r="PP368" s="21"/>
      <c r="PQ368" s="21"/>
      <c r="PR368" s="21"/>
      <c r="PS368" s="21"/>
      <c r="PT368" s="21"/>
      <c r="PU368" s="21"/>
      <c r="PV368" s="21"/>
      <c r="PW368" s="21"/>
      <c r="PX368" s="21"/>
      <c r="PY368" s="21"/>
      <c r="PZ368" s="21"/>
      <c r="QA368" s="21"/>
      <c r="QB368" s="21"/>
      <c r="QC368" s="21"/>
      <c r="QD368" s="21"/>
      <c r="QE368" s="21"/>
      <c r="QF368" s="21"/>
      <c r="QG368" s="21"/>
      <c r="QH368" s="21"/>
      <c r="QI368" s="21"/>
      <c r="QJ368" s="21"/>
      <c r="QK368" s="21"/>
      <c r="QL368" s="21"/>
      <c r="QM368" s="21"/>
      <c r="QN368" s="21"/>
      <c r="QO368" s="21"/>
      <c r="QP368" s="21"/>
      <c r="QQ368" s="21"/>
      <c r="QR368" s="21"/>
      <c r="QS368" s="21"/>
      <c r="QT368" s="21"/>
      <c r="QU368" s="21"/>
      <c r="QV368" s="21"/>
      <c r="QW368" s="21"/>
      <c r="QX368" s="21"/>
      <c r="QY368" s="21"/>
      <c r="QZ368" s="21"/>
      <c r="RA368" s="21"/>
      <c r="RB368" s="21"/>
      <c r="RC368" s="21"/>
      <c r="RD368" s="21"/>
      <c r="RE368" s="21"/>
      <c r="RF368" s="21"/>
      <c r="RG368" s="21"/>
      <c r="RH368" s="21"/>
      <c r="RI368" s="21"/>
      <c r="RJ368" s="21"/>
      <c r="RK368" s="21"/>
      <c r="RL368" s="21"/>
      <c r="RM368" s="21"/>
      <c r="RN368" s="21"/>
      <c r="RO368" s="21"/>
      <c r="RP368" s="21"/>
      <c r="RQ368" s="21"/>
      <c r="RR368" s="21"/>
      <c r="RS368" s="21"/>
      <c r="RT368" s="21"/>
      <c r="RU368" s="21"/>
      <c r="RV368" s="21"/>
      <c r="RW368" s="21"/>
      <c r="RX368" s="21"/>
      <c r="RY368" s="21"/>
      <c r="RZ368" s="21"/>
      <c r="SA368" s="21"/>
      <c r="SB368" s="21"/>
      <c r="SC368" s="21"/>
      <c r="SD368" s="21"/>
      <c r="SE368" s="21"/>
      <c r="SF368" s="21"/>
      <c r="SG368" s="21"/>
      <c r="SH368" s="21"/>
      <c r="SI368" s="21"/>
      <c r="SJ368" s="21"/>
      <c r="SK368" s="21"/>
      <c r="SL368" s="21"/>
      <c r="SM368" s="21"/>
      <c r="SN368" s="21"/>
    </row>
    <row r="369" spans="1:508" s="20" customFormat="1" ht="30.75" customHeight="1" x14ac:dyDescent="0.25">
      <c r="A369" s="54" t="s">
        <v>220</v>
      </c>
      <c r="B369" s="54" t="s">
        <v>9</v>
      </c>
      <c r="C369" s="54" t="s">
        <v>91</v>
      </c>
      <c r="D369" s="11" t="s">
        <v>10</v>
      </c>
      <c r="E369" s="203"/>
      <c r="F369" s="83"/>
      <c r="G369" s="83"/>
      <c r="H369" s="203"/>
      <c r="I369" s="203"/>
      <c r="J369" s="203"/>
      <c r="K369" s="196"/>
      <c r="L369" s="203">
        <f t="shared" si="148"/>
        <v>190000</v>
      </c>
      <c r="M369" s="83"/>
      <c r="N369" s="83">
        <v>140000</v>
      </c>
      <c r="O369" s="83"/>
      <c r="P369" s="83"/>
      <c r="Q369" s="83">
        <v>50000</v>
      </c>
      <c r="R369" s="216">
        <f t="shared" si="149"/>
        <v>0</v>
      </c>
      <c r="S369" s="216"/>
      <c r="T369" s="216"/>
      <c r="U369" s="216"/>
      <c r="V369" s="216"/>
      <c r="W369" s="216"/>
      <c r="X369" s="168">
        <f t="shared" si="129"/>
        <v>0</v>
      </c>
      <c r="Y369" s="216">
        <f t="shared" si="117"/>
        <v>0</v>
      </c>
      <c r="Z369" s="23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  <c r="IB369" s="21"/>
      <c r="IC369" s="21"/>
      <c r="ID369" s="21"/>
      <c r="IE369" s="21"/>
      <c r="IF369" s="21"/>
      <c r="IG369" s="21"/>
      <c r="IH369" s="21"/>
      <c r="II369" s="21"/>
      <c r="IJ369" s="21"/>
      <c r="IK369" s="21"/>
      <c r="IL369" s="21"/>
      <c r="IM369" s="21"/>
      <c r="IN369" s="21"/>
      <c r="IO369" s="21"/>
      <c r="IP369" s="21"/>
      <c r="IQ369" s="21"/>
      <c r="IR369" s="21"/>
      <c r="IS369" s="21"/>
      <c r="IT369" s="21"/>
      <c r="IU369" s="21"/>
      <c r="IV369" s="21"/>
      <c r="IW369" s="21"/>
      <c r="IX369" s="21"/>
      <c r="IY369" s="21"/>
      <c r="IZ369" s="21"/>
      <c r="JA369" s="21"/>
      <c r="JB369" s="21"/>
      <c r="JC369" s="21"/>
      <c r="JD369" s="21"/>
      <c r="JE369" s="21"/>
      <c r="JF369" s="21"/>
      <c r="JG369" s="21"/>
      <c r="JH369" s="21"/>
      <c r="JI369" s="21"/>
      <c r="JJ369" s="21"/>
      <c r="JK369" s="21"/>
      <c r="JL369" s="21"/>
      <c r="JM369" s="21"/>
      <c r="JN369" s="21"/>
      <c r="JO369" s="21"/>
      <c r="JP369" s="21"/>
      <c r="JQ369" s="21"/>
      <c r="JR369" s="21"/>
      <c r="JS369" s="21"/>
      <c r="JT369" s="21"/>
      <c r="JU369" s="21"/>
      <c r="JV369" s="21"/>
      <c r="JW369" s="21"/>
      <c r="JX369" s="21"/>
      <c r="JY369" s="21"/>
      <c r="JZ369" s="21"/>
      <c r="KA369" s="21"/>
      <c r="KB369" s="21"/>
      <c r="KC369" s="21"/>
      <c r="KD369" s="21"/>
      <c r="KE369" s="21"/>
      <c r="KF369" s="21"/>
      <c r="KG369" s="21"/>
      <c r="KH369" s="21"/>
      <c r="KI369" s="21"/>
      <c r="KJ369" s="21"/>
      <c r="KK369" s="21"/>
      <c r="KL369" s="21"/>
      <c r="KM369" s="21"/>
      <c r="KN369" s="21"/>
      <c r="KO369" s="21"/>
      <c r="KP369" s="21"/>
      <c r="KQ369" s="21"/>
      <c r="KR369" s="21"/>
      <c r="KS369" s="21"/>
      <c r="KT369" s="21"/>
      <c r="KU369" s="21"/>
      <c r="KV369" s="21"/>
      <c r="KW369" s="21"/>
      <c r="KX369" s="21"/>
      <c r="KY369" s="21"/>
      <c r="KZ369" s="21"/>
      <c r="LA369" s="21"/>
      <c r="LB369" s="21"/>
      <c r="LC369" s="21"/>
      <c r="LD369" s="21"/>
      <c r="LE369" s="21"/>
      <c r="LF369" s="21"/>
      <c r="LG369" s="21"/>
      <c r="LH369" s="21"/>
      <c r="LI369" s="21"/>
      <c r="LJ369" s="21"/>
      <c r="LK369" s="21"/>
      <c r="LL369" s="21"/>
      <c r="LM369" s="21"/>
      <c r="LN369" s="21"/>
      <c r="LO369" s="21"/>
      <c r="LP369" s="21"/>
      <c r="LQ369" s="21"/>
      <c r="LR369" s="21"/>
      <c r="LS369" s="21"/>
      <c r="LT369" s="21"/>
      <c r="LU369" s="21"/>
      <c r="LV369" s="21"/>
      <c r="LW369" s="21"/>
      <c r="LX369" s="21"/>
      <c r="LY369" s="21"/>
      <c r="LZ369" s="21"/>
      <c r="MA369" s="21"/>
      <c r="MB369" s="21"/>
      <c r="MC369" s="21"/>
      <c r="MD369" s="21"/>
      <c r="ME369" s="21"/>
      <c r="MF369" s="21"/>
      <c r="MG369" s="21"/>
      <c r="MH369" s="21"/>
      <c r="MI369" s="21"/>
      <c r="MJ369" s="21"/>
      <c r="MK369" s="21"/>
      <c r="ML369" s="21"/>
      <c r="MM369" s="21"/>
      <c r="MN369" s="21"/>
      <c r="MO369" s="21"/>
      <c r="MP369" s="21"/>
      <c r="MQ369" s="21"/>
      <c r="MR369" s="21"/>
      <c r="MS369" s="21"/>
      <c r="MT369" s="21"/>
      <c r="MU369" s="21"/>
      <c r="MV369" s="21"/>
      <c r="MW369" s="21"/>
      <c r="MX369" s="21"/>
      <c r="MY369" s="21"/>
      <c r="MZ369" s="21"/>
      <c r="NA369" s="21"/>
      <c r="NB369" s="21"/>
      <c r="NC369" s="21"/>
      <c r="ND369" s="21"/>
      <c r="NE369" s="21"/>
      <c r="NF369" s="21"/>
      <c r="NG369" s="21"/>
      <c r="NH369" s="21"/>
      <c r="NI369" s="21"/>
      <c r="NJ369" s="21"/>
      <c r="NK369" s="21"/>
      <c r="NL369" s="21"/>
      <c r="NM369" s="21"/>
      <c r="NN369" s="21"/>
      <c r="NO369" s="21"/>
      <c r="NP369" s="21"/>
      <c r="NQ369" s="21"/>
      <c r="NR369" s="21"/>
      <c r="NS369" s="21"/>
      <c r="NT369" s="21"/>
      <c r="NU369" s="21"/>
      <c r="NV369" s="21"/>
      <c r="NW369" s="21"/>
      <c r="NX369" s="21"/>
      <c r="NY369" s="21"/>
      <c r="NZ369" s="21"/>
      <c r="OA369" s="21"/>
      <c r="OB369" s="21"/>
      <c r="OC369" s="21"/>
      <c r="OD369" s="21"/>
      <c r="OE369" s="21"/>
      <c r="OF369" s="21"/>
      <c r="OG369" s="21"/>
      <c r="OH369" s="21"/>
      <c r="OI369" s="21"/>
      <c r="OJ369" s="21"/>
      <c r="OK369" s="21"/>
      <c r="OL369" s="21"/>
      <c r="OM369" s="21"/>
      <c r="ON369" s="21"/>
      <c r="OO369" s="21"/>
      <c r="OP369" s="21"/>
      <c r="OQ369" s="21"/>
      <c r="OR369" s="21"/>
      <c r="OS369" s="21"/>
      <c r="OT369" s="21"/>
      <c r="OU369" s="21"/>
      <c r="OV369" s="21"/>
      <c r="OW369" s="21"/>
      <c r="OX369" s="21"/>
      <c r="OY369" s="21"/>
      <c r="OZ369" s="21"/>
      <c r="PA369" s="21"/>
      <c r="PB369" s="21"/>
      <c r="PC369" s="21"/>
      <c r="PD369" s="21"/>
      <c r="PE369" s="21"/>
      <c r="PF369" s="21"/>
      <c r="PG369" s="21"/>
      <c r="PH369" s="21"/>
      <c r="PI369" s="21"/>
      <c r="PJ369" s="21"/>
      <c r="PK369" s="21"/>
      <c r="PL369" s="21"/>
      <c r="PM369" s="21"/>
      <c r="PN369" s="21"/>
      <c r="PO369" s="21"/>
      <c r="PP369" s="21"/>
      <c r="PQ369" s="21"/>
      <c r="PR369" s="21"/>
      <c r="PS369" s="21"/>
      <c r="PT369" s="21"/>
      <c r="PU369" s="21"/>
      <c r="PV369" s="21"/>
      <c r="PW369" s="21"/>
      <c r="PX369" s="21"/>
      <c r="PY369" s="21"/>
      <c r="PZ369" s="21"/>
      <c r="QA369" s="21"/>
      <c r="QB369" s="21"/>
      <c r="QC369" s="21"/>
      <c r="QD369" s="21"/>
      <c r="QE369" s="21"/>
      <c r="QF369" s="21"/>
      <c r="QG369" s="21"/>
      <c r="QH369" s="21"/>
      <c r="QI369" s="21"/>
      <c r="QJ369" s="21"/>
      <c r="QK369" s="21"/>
      <c r="QL369" s="21"/>
      <c r="QM369" s="21"/>
      <c r="QN369" s="21"/>
      <c r="QO369" s="21"/>
      <c r="QP369" s="21"/>
      <c r="QQ369" s="21"/>
      <c r="QR369" s="21"/>
      <c r="QS369" s="21"/>
      <c r="QT369" s="21"/>
      <c r="QU369" s="21"/>
      <c r="QV369" s="21"/>
      <c r="QW369" s="21"/>
      <c r="QX369" s="21"/>
      <c r="QY369" s="21"/>
      <c r="QZ369" s="21"/>
      <c r="RA369" s="21"/>
      <c r="RB369" s="21"/>
      <c r="RC369" s="21"/>
      <c r="RD369" s="21"/>
      <c r="RE369" s="21"/>
      <c r="RF369" s="21"/>
      <c r="RG369" s="21"/>
      <c r="RH369" s="21"/>
      <c r="RI369" s="21"/>
      <c r="RJ369" s="21"/>
      <c r="RK369" s="21"/>
      <c r="RL369" s="21"/>
      <c r="RM369" s="21"/>
      <c r="RN369" s="21"/>
      <c r="RO369" s="21"/>
      <c r="RP369" s="21"/>
      <c r="RQ369" s="21"/>
      <c r="RR369" s="21"/>
      <c r="RS369" s="21"/>
      <c r="RT369" s="21"/>
      <c r="RU369" s="21"/>
      <c r="RV369" s="21"/>
      <c r="RW369" s="21"/>
      <c r="RX369" s="21"/>
      <c r="RY369" s="21"/>
      <c r="RZ369" s="21"/>
      <c r="SA369" s="21"/>
      <c r="SB369" s="21"/>
      <c r="SC369" s="21"/>
      <c r="SD369" s="21"/>
      <c r="SE369" s="21"/>
      <c r="SF369" s="21"/>
      <c r="SG369" s="21"/>
      <c r="SH369" s="21"/>
      <c r="SI369" s="21"/>
      <c r="SJ369" s="21"/>
      <c r="SK369" s="21"/>
      <c r="SL369" s="21"/>
      <c r="SM369" s="21"/>
      <c r="SN369" s="21"/>
    </row>
    <row r="370" spans="1:508" s="20" customFormat="1" ht="21.75" customHeight="1" x14ac:dyDescent="0.25">
      <c r="A370" s="54" t="s">
        <v>221</v>
      </c>
      <c r="B370" s="54" t="s">
        <v>94</v>
      </c>
      <c r="C370" s="54" t="s">
        <v>89</v>
      </c>
      <c r="D370" s="11" t="s">
        <v>11</v>
      </c>
      <c r="E370" s="203">
        <v>1500809</v>
      </c>
      <c r="F370" s="83"/>
      <c r="G370" s="83"/>
      <c r="H370" s="203">
        <v>49396.82</v>
      </c>
      <c r="I370" s="203"/>
      <c r="J370" s="203"/>
      <c r="K370" s="196">
        <f t="shared" si="115"/>
        <v>3.2913462006158007</v>
      </c>
      <c r="L370" s="203">
        <f t="shared" si="148"/>
        <v>0</v>
      </c>
      <c r="M370" s="83"/>
      <c r="N370" s="83"/>
      <c r="O370" s="83"/>
      <c r="P370" s="83"/>
      <c r="Q370" s="83"/>
      <c r="R370" s="216">
        <f t="shared" si="149"/>
        <v>0</v>
      </c>
      <c r="S370" s="216"/>
      <c r="T370" s="216"/>
      <c r="U370" s="216"/>
      <c r="V370" s="216"/>
      <c r="W370" s="216"/>
      <c r="X370" s="168"/>
      <c r="Y370" s="216">
        <f t="shared" si="117"/>
        <v>49396.82</v>
      </c>
      <c r="Z370" s="23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  <c r="IB370" s="21"/>
      <c r="IC370" s="21"/>
      <c r="ID370" s="21"/>
      <c r="IE370" s="21"/>
      <c r="IF370" s="21"/>
      <c r="IG370" s="21"/>
      <c r="IH370" s="21"/>
      <c r="II370" s="21"/>
      <c r="IJ370" s="21"/>
      <c r="IK370" s="21"/>
      <c r="IL370" s="21"/>
      <c r="IM370" s="21"/>
      <c r="IN370" s="21"/>
      <c r="IO370" s="21"/>
      <c r="IP370" s="21"/>
      <c r="IQ370" s="21"/>
      <c r="IR370" s="21"/>
      <c r="IS370" s="21"/>
      <c r="IT370" s="21"/>
      <c r="IU370" s="21"/>
      <c r="IV370" s="21"/>
      <c r="IW370" s="21"/>
      <c r="IX370" s="21"/>
      <c r="IY370" s="21"/>
      <c r="IZ370" s="21"/>
      <c r="JA370" s="21"/>
      <c r="JB370" s="21"/>
      <c r="JC370" s="21"/>
      <c r="JD370" s="21"/>
      <c r="JE370" s="21"/>
      <c r="JF370" s="21"/>
      <c r="JG370" s="21"/>
      <c r="JH370" s="21"/>
      <c r="JI370" s="21"/>
      <c r="JJ370" s="21"/>
      <c r="JK370" s="21"/>
      <c r="JL370" s="21"/>
      <c r="JM370" s="21"/>
      <c r="JN370" s="21"/>
      <c r="JO370" s="21"/>
      <c r="JP370" s="21"/>
      <c r="JQ370" s="21"/>
      <c r="JR370" s="21"/>
      <c r="JS370" s="21"/>
      <c r="JT370" s="21"/>
      <c r="JU370" s="21"/>
      <c r="JV370" s="21"/>
      <c r="JW370" s="21"/>
      <c r="JX370" s="21"/>
      <c r="JY370" s="21"/>
      <c r="JZ370" s="21"/>
      <c r="KA370" s="21"/>
      <c r="KB370" s="21"/>
      <c r="KC370" s="21"/>
      <c r="KD370" s="21"/>
      <c r="KE370" s="21"/>
      <c r="KF370" s="21"/>
      <c r="KG370" s="21"/>
      <c r="KH370" s="21"/>
      <c r="KI370" s="21"/>
      <c r="KJ370" s="21"/>
      <c r="KK370" s="21"/>
      <c r="KL370" s="21"/>
      <c r="KM370" s="21"/>
      <c r="KN370" s="21"/>
      <c r="KO370" s="21"/>
      <c r="KP370" s="21"/>
      <c r="KQ370" s="21"/>
      <c r="KR370" s="21"/>
      <c r="KS370" s="21"/>
      <c r="KT370" s="21"/>
      <c r="KU370" s="21"/>
      <c r="KV370" s="21"/>
      <c r="KW370" s="21"/>
      <c r="KX370" s="21"/>
      <c r="KY370" s="21"/>
      <c r="KZ370" s="21"/>
      <c r="LA370" s="21"/>
      <c r="LB370" s="21"/>
      <c r="LC370" s="21"/>
      <c r="LD370" s="21"/>
      <c r="LE370" s="21"/>
      <c r="LF370" s="21"/>
      <c r="LG370" s="21"/>
      <c r="LH370" s="21"/>
      <c r="LI370" s="21"/>
      <c r="LJ370" s="21"/>
      <c r="LK370" s="21"/>
      <c r="LL370" s="21"/>
      <c r="LM370" s="21"/>
      <c r="LN370" s="21"/>
      <c r="LO370" s="21"/>
      <c r="LP370" s="21"/>
      <c r="LQ370" s="21"/>
      <c r="LR370" s="21"/>
      <c r="LS370" s="21"/>
      <c r="LT370" s="21"/>
      <c r="LU370" s="21"/>
      <c r="LV370" s="21"/>
      <c r="LW370" s="21"/>
      <c r="LX370" s="21"/>
      <c r="LY370" s="21"/>
      <c r="LZ370" s="21"/>
      <c r="MA370" s="21"/>
      <c r="MB370" s="21"/>
      <c r="MC370" s="21"/>
      <c r="MD370" s="21"/>
      <c r="ME370" s="21"/>
      <c r="MF370" s="21"/>
      <c r="MG370" s="21"/>
      <c r="MH370" s="21"/>
      <c r="MI370" s="21"/>
      <c r="MJ370" s="21"/>
      <c r="MK370" s="21"/>
      <c r="ML370" s="21"/>
      <c r="MM370" s="21"/>
      <c r="MN370" s="21"/>
      <c r="MO370" s="21"/>
      <c r="MP370" s="21"/>
      <c r="MQ370" s="21"/>
      <c r="MR370" s="21"/>
      <c r="MS370" s="21"/>
      <c r="MT370" s="21"/>
      <c r="MU370" s="21"/>
      <c r="MV370" s="21"/>
      <c r="MW370" s="21"/>
      <c r="MX370" s="21"/>
      <c r="MY370" s="21"/>
      <c r="MZ370" s="21"/>
      <c r="NA370" s="21"/>
      <c r="NB370" s="21"/>
      <c r="NC370" s="21"/>
      <c r="ND370" s="21"/>
      <c r="NE370" s="21"/>
      <c r="NF370" s="21"/>
      <c r="NG370" s="21"/>
      <c r="NH370" s="21"/>
      <c r="NI370" s="21"/>
      <c r="NJ370" s="21"/>
      <c r="NK370" s="21"/>
      <c r="NL370" s="21"/>
      <c r="NM370" s="21"/>
      <c r="NN370" s="21"/>
      <c r="NO370" s="21"/>
      <c r="NP370" s="21"/>
      <c r="NQ370" s="21"/>
      <c r="NR370" s="21"/>
      <c r="NS370" s="21"/>
      <c r="NT370" s="21"/>
      <c r="NU370" s="21"/>
      <c r="NV370" s="21"/>
      <c r="NW370" s="21"/>
      <c r="NX370" s="21"/>
      <c r="NY370" s="21"/>
      <c r="NZ370" s="21"/>
      <c r="OA370" s="21"/>
      <c r="OB370" s="21"/>
      <c r="OC370" s="21"/>
      <c r="OD370" s="21"/>
      <c r="OE370" s="21"/>
      <c r="OF370" s="21"/>
      <c r="OG370" s="21"/>
      <c r="OH370" s="21"/>
      <c r="OI370" s="21"/>
      <c r="OJ370" s="21"/>
      <c r="OK370" s="21"/>
      <c r="OL370" s="21"/>
      <c r="OM370" s="21"/>
      <c r="ON370" s="21"/>
      <c r="OO370" s="21"/>
      <c r="OP370" s="21"/>
      <c r="OQ370" s="21"/>
      <c r="OR370" s="21"/>
      <c r="OS370" s="21"/>
      <c r="OT370" s="21"/>
      <c r="OU370" s="21"/>
      <c r="OV370" s="21"/>
      <c r="OW370" s="21"/>
      <c r="OX370" s="21"/>
      <c r="OY370" s="21"/>
      <c r="OZ370" s="21"/>
      <c r="PA370" s="21"/>
      <c r="PB370" s="21"/>
      <c r="PC370" s="21"/>
      <c r="PD370" s="21"/>
      <c r="PE370" s="21"/>
      <c r="PF370" s="21"/>
      <c r="PG370" s="21"/>
      <c r="PH370" s="21"/>
      <c r="PI370" s="21"/>
      <c r="PJ370" s="21"/>
      <c r="PK370" s="21"/>
      <c r="PL370" s="21"/>
      <c r="PM370" s="21"/>
      <c r="PN370" s="21"/>
      <c r="PO370" s="21"/>
      <c r="PP370" s="21"/>
      <c r="PQ370" s="21"/>
      <c r="PR370" s="21"/>
      <c r="PS370" s="21"/>
      <c r="PT370" s="21"/>
      <c r="PU370" s="21"/>
      <c r="PV370" s="21"/>
      <c r="PW370" s="21"/>
      <c r="PX370" s="21"/>
      <c r="PY370" s="21"/>
      <c r="PZ370" s="21"/>
      <c r="QA370" s="21"/>
      <c r="QB370" s="21"/>
      <c r="QC370" s="21"/>
      <c r="QD370" s="21"/>
      <c r="QE370" s="21"/>
      <c r="QF370" s="21"/>
      <c r="QG370" s="21"/>
      <c r="QH370" s="21"/>
      <c r="QI370" s="21"/>
      <c r="QJ370" s="21"/>
      <c r="QK370" s="21"/>
      <c r="QL370" s="21"/>
      <c r="QM370" s="21"/>
      <c r="QN370" s="21"/>
      <c r="QO370" s="21"/>
      <c r="QP370" s="21"/>
      <c r="QQ370" s="21"/>
      <c r="QR370" s="21"/>
      <c r="QS370" s="21"/>
      <c r="QT370" s="21"/>
      <c r="QU370" s="21"/>
      <c r="QV370" s="21"/>
      <c r="QW370" s="21"/>
      <c r="QX370" s="21"/>
      <c r="QY370" s="21"/>
      <c r="QZ370" s="21"/>
      <c r="RA370" s="21"/>
      <c r="RB370" s="21"/>
      <c r="RC370" s="21"/>
      <c r="RD370" s="21"/>
      <c r="RE370" s="21"/>
      <c r="RF370" s="21"/>
      <c r="RG370" s="21"/>
      <c r="RH370" s="21"/>
      <c r="RI370" s="21"/>
      <c r="RJ370" s="21"/>
      <c r="RK370" s="21"/>
      <c r="RL370" s="21"/>
      <c r="RM370" s="21"/>
      <c r="RN370" s="21"/>
      <c r="RO370" s="21"/>
      <c r="RP370" s="21"/>
      <c r="RQ370" s="21"/>
      <c r="RR370" s="21"/>
      <c r="RS370" s="21"/>
      <c r="RT370" s="21"/>
      <c r="RU370" s="21"/>
      <c r="RV370" s="21"/>
      <c r="RW370" s="21"/>
      <c r="RX370" s="21"/>
      <c r="RY370" s="21"/>
      <c r="RZ370" s="21"/>
      <c r="SA370" s="21"/>
      <c r="SB370" s="21"/>
      <c r="SC370" s="21"/>
      <c r="SD370" s="21"/>
      <c r="SE370" s="21"/>
      <c r="SF370" s="21"/>
      <c r="SG370" s="21"/>
      <c r="SH370" s="21"/>
      <c r="SI370" s="21"/>
      <c r="SJ370" s="21"/>
      <c r="SK370" s="21"/>
      <c r="SL370" s="21"/>
      <c r="SM370" s="21"/>
      <c r="SN370" s="21"/>
    </row>
    <row r="371" spans="1:508" s="20" customFormat="1" ht="22.5" customHeight="1" x14ac:dyDescent="0.25">
      <c r="A371" s="54" t="s">
        <v>508</v>
      </c>
      <c r="B371" s="54">
        <v>8710</v>
      </c>
      <c r="C371" s="54" t="s">
        <v>92</v>
      </c>
      <c r="D371" s="11" t="s">
        <v>509</v>
      </c>
      <c r="E371" s="203">
        <v>151042121</v>
      </c>
      <c r="F371" s="83"/>
      <c r="G371" s="83"/>
      <c r="H371" s="203"/>
      <c r="I371" s="203"/>
      <c r="J371" s="203"/>
      <c r="K371" s="196">
        <f t="shared" si="115"/>
        <v>0</v>
      </c>
      <c r="L371" s="203">
        <f t="shared" si="148"/>
        <v>0</v>
      </c>
      <c r="M371" s="83"/>
      <c r="N371" s="83"/>
      <c r="O371" s="83"/>
      <c r="P371" s="83"/>
      <c r="Q371" s="83"/>
      <c r="R371" s="216">
        <f t="shared" si="149"/>
        <v>0</v>
      </c>
      <c r="S371" s="216"/>
      <c r="T371" s="216"/>
      <c r="U371" s="216"/>
      <c r="V371" s="216"/>
      <c r="W371" s="216"/>
      <c r="X371" s="168"/>
      <c r="Y371" s="216">
        <f t="shared" si="117"/>
        <v>0</v>
      </c>
      <c r="Z371" s="23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  <c r="HR371" s="21"/>
      <c r="HS371" s="21"/>
      <c r="HT371" s="21"/>
      <c r="HU371" s="21"/>
      <c r="HV371" s="21"/>
      <c r="HW371" s="21"/>
      <c r="HX371" s="21"/>
      <c r="HY371" s="21"/>
      <c r="HZ371" s="21"/>
      <c r="IA371" s="21"/>
      <c r="IB371" s="21"/>
      <c r="IC371" s="21"/>
      <c r="ID371" s="21"/>
      <c r="IE371" s="21"/>
      <c r="IF371" s="21"/>
      <c r="IG371" s="21"/>
      <c r="IH371" s="21"/>
      <c r="II371" s="21"/>
      <c r="IJ371" s="21"/>
      <c r="IK371" s="21"/>
      <c r="IL371" s="21"/>
      <c r="IM371" s="21"/>
      <c r="IN371" s="21"/>
      <c r="IO371" s="21"/>
      <c r="IP371" s="21"/>
      <c r="IQ371" s="21"/>
      <c r="IR371" s="21"/>
      <c r="IS371" s="21"/>
      <c r="IT371" s="21"/>
      <c r="IU371" s="21"/>
      <c r="IV371" s="21"/>
      <c r="IW371" s="21"/>
      <c r="IX371" s="21"/>
      <c r="IY371" s="21"/>
      <c r="IZ371" s="21"/>
      <c r="JA371" s="21"/>
      <c r="JB371" s="21"/>
      <c r="JC371" s="21"/>
      <c r="JD371" s="21"/>
      <c r="JE371" s="21"/>
      <c r="JF371" s="21"/>
      <c r="JG371" s="21"/>
      <c r="JH371" s="21"/>
      <c r="JI371" s="21"/>
      <c r="JJ371" s="21"/>
      <c r="JK371" s="21"/>
      <c r="JL371" s="21"/>
      <c r="JM371" s="21"/>
      <c r="JN371" s="21"/>
      <c r="JO371" s="21"/>
      <c r="JP371" s="21"/>
      <c r="JQ371" s="21"/>
      <c r="JR371" s="21"/>
      <c r="JS371" s="21"/>
      <c r="JT371" s="21"/>
      <c r="JU371" s="21"/>
      <c r="JV371" s="21"/>
      <c r="JW371" s="21"/>
      <c r="JX371" s="21"/>
      <c r="JY371" s="21"/>
      <c r="JZ371" s="21"/>
      <c r="KA371" s="21"/>
      <c r="KB371" s="21"/>
      <c r="KC371" s="21"/>
      <c r="KD371" s="21"/>
      <c r="KE371" s="21"/>
      <c r="KF371" s="21"/>
      <c r="KG371" s="21"/>
      <c r="KH371" s="21"/>
      <c r="KI371" s="21"/>
      <c r="KJ371" s="21"/>
      <c r="KK371" s="21"/>
      <c r="KL371" s="21"/>
      <c r="KM371" s="21"/>
      <c r="KN371" s="21"/>
      <c r="KO371" s="21"/>
      <c r="KP371" s="21"/>
      <c r="KQ371" s="21"/>
      <c r="KR371" s="21"/>
      <c r="KS371" s="21"/>
      <c r="KT371" s="21"/>
      <c r="KU371" s="21"/>
      <c r="KV371" s="21"/>
      <c r="KW371" s="21"/>
      <c r="KX371" s="21"/>
      <c r="KY371" s="21"/>
      <c r="KZ371" s="21"/>
      <c r="LA371" s="21"/>
      <c r="LB371" s="21"/>
      <c r="LC371" s="21"/>
      <c r="LD371" s="21"/>
      <c r="LE371" s="21"/>
      <c r="LF371" s="21"/>
      <c r="LG371" s="21"/>
      <c r="LH371" s="21"/>
      <c r="LI371" s="21"/>
      <c r="LJ371" s="21"/>
      <c r="LK371" s="21"/>
      <c r="LL371" s="21"/>
      <c r="LM371" s="21"/>
      <c r="LN371" s="21"/>
      <c r="LO371" s="21"/>
      <c r="LP371" s="21"/>
      <c r="LQ371" s="21"/>
      <c r="LR371" s="21"/>
      <c r="LS371" s="21"/>
      <c r="LT371" s="21"/>
      <c r="LU371" s="21"/>
      <c r="LV371" s="21"/>
      <c r="LW371" s="21"/>
      <c r="LX371" s="21"/>
      <c r="LY371" s="21"/>
      <c r="LZ371" s="21"/>
      <c r="MA371" s="21"/>
      <c r="MB371" s="21"/>
      <c r="MC371" s="21"/>
      <c r="MD371" s="21"/>
      <c r="ME371" s="21"/>
      <c r="MF371" s="21"/>
      <c r="MG371" s="21"/>
      <c r="MH371" s="21"/>
      <c r="MI371" s="21"/>
      <c r="MJ371" s="21"/>
      <c r="MK371" s="21"/>
      <c r="ML371" s="21"/>
      <c r="MM371" s="21"/>
      <c r="MN371" s="21"/>
      <c r="MO371" s="21"/>
      <c r="MP371" s="21"/>
      <c r="MQ371" s="21"/>
      <c r="MR371" s="21"/>
      <c r="MS371" s="21"/>
      <c r="MT371" s="21"/>
      <c r="MU371" s="21"/>
      <c r="MV371" s="21"/>
      <c r="MW371" s="21"/>
      <c r="MX371" s="21"/>
      <c r="MY371" s="21"/>
      <c r="MZ371" s="21"/>
      <c r="NA371" s="21"/>
      <c r="NB371" s="21"/>
      <c r="NC371" s="21"/>
      <c r="ND371" s="21"/>
      <c r="NE371" s="21"/>
      <c r="NF371" s="21"/>
      <c r="NG371" s="21"/>
      <c r="NH371" s="21"/>
      <c r="NI371" s="21"/>
      <c r="NJ371" s="21"/>
      <c r="NK371" s="21"/>
      <c r="NL371" s="21"/>
      <c r="NM371" s="21"/>
      <c r="NN371" s="21"/>
      <c r="NO371" s="21"/>
      <c r="NP371" s="21"/>
      <c r="NQ371" s="21"/>
      <c r="NR371" s="21"/>
      <c r="NS371" s="21"/>
      <c r="NT371" s="21"/>
      <c r="NU371" s="21"/>
      <c r="NV371" s="21"/>
      <c r="NW371" s="21"/>
      <c r="NX371" s="21"/>
      <c r="NY371" s="21"/>
      <c r="NZ371" s="21"/>
      <c r="OA371" s="21"/>
      <c r="OB371" s="21"/>
      <c r="OC371" s="21"/>
      <c r="OD371" s="21"/>
      <c r="OE371" s="21"/>
      <c r="OF371" s="21"/>
      <c r="OG371" s="21"/>
      <c r="OH371" s="21"/>
      <c r="OI371" s="21"/>
      <c r="OJ371" s="21"/>
      <c r="OK371" s="21"/>
      <c r="OL371" s="21"/>
      <c r="OM371" s="21"/>
      <c r="ON371" s="21"/>
      <c r="OO371" s="21"/>
      <c r="OP371" s="21"/>
      <c r="OQ371" s="21"/>
      <c r="OR371" s="21"/>
      <c r="OS371" s="21"/>
      <c r="OT371" s="21"/>
      <c r="OU371" s="21"/>
      <c r="OV371" s="21"/>
      <c r="OW371" s="21"/>
      <c r="OX371" s="21"/>
      <c r="OY371" s="21"/>
      <c r="OZ371" s="21"/>
      <c r="PA371" s="21"/>
      <c r="PB371" s="21"/>
      <c r="PC371" s="21"/>
      <c r="PD371" s="21"/>
      <c r="PE371" s="21"/>
      <c r="PF371" s="21"/>
      <c r="PG371" s="21"/>
      <c r="PH371" s="21"/>
      <c r="PI371" s="21"/>
      <c r="PJ371" s="21"/>
      <c r="PK371" s="21"/>
      <c r="PL371" s="21"/>
      <c r="PM371" s="21"/>
      <c r="PN371" s="21"/>
      <c r="PO371" s="21"/>
      <c r="PP371" s="21"/>
      <c r="PQ371" s="21"/>
      <c r="PR371" s="21"/>
      <c r="PS371" s="21"/>
      <c r="PT371" s="21"/>
      <c r="PU371" s="21"/>
      <c r="PV371" s="21"/>
      <c r="PW371" s="21"/>
      <c r="PX371" s="21"/>
      <c r="PY371" s="21"/>
      <c r="PZ371" s="21"/>
      <c r="QA371" s="21"/>
      <c r="QB371" s="21"/>
      <c r="QC371" s="21"/>
      <c r="QD371" s="21"/>
      <c r="QE371" s="21"/>
      <c r="QF371" s="21"/>
      <c r="QG371" s="21"/>
      <c r="QH371" s="21"/>
      <c r="QI371" s="21"/>
      <c r="QJ371" s="21"/>
      <c r="QK371" s="21"/>
      <c r="QL371" s="21"/>
      <c r="QM371" s="21"/>
      <c r="QN371" s="21"/>
      <c r="QO371" s="21"/>
      <c r="QP371" s="21"/>
      <c r="QQ371" s="21"/>
      <c r="QR371" s="21"/>
      <c r="QS371" s="21"/>
      <c r="QT371" s="21"/>
      <c r="QU371" s="21"/>
      <c r="QV371" s="21"/>
      <c r="QW371" s="21"/>
      <c r="QX371" s="21"/>
      <c r="QY371" s="21"/>
      <c r="QZ371" s="21"/>
      <c r="RA371" s="21"/>
      <c r="RB371" s="21"/>
      <c r="RC371" s="21"/>
      <c r="RD371" s="21"/>
      <c r="RE371" s="21"/>
      <c r="RF371" s="21"/>
      <c r="RG371" s="21"/>
      <c r="RH371" s="21"/>
      <c r="RI371" s="21"/>
      <c r="RJ371" s="21"/>
      <c r="RK371" s="21"/>
      <c r="RL371" s="21"/>
      <c r="RM371" s="21"/>
      <c r="RN371" s="21"/>
      <c r="RO371" s="21"/>
      <c r="RP371" s="21"/>
      <c r="RQ371" s="21"/>
      <c r="RR371" s="21"/>
      <c r="RS371" s="21"/>
      <c r="RT371" s="21"/>
      <c r="RU371" s="21"/>
      <c r="RV371" s="21"/>
      <c r="RW371" s="21"/>
      <c r="RX371" s="21"/>
      <c r="RY371" s="21"/>
      <c r="RZ371" s="21"/>
      <c r="SA371" s="21"/>
      <c r="SB371" s="21"/>
      <c r="SC371" s="21"/>
      <c r="SD371" s="21"/>
      <c r="SE371" s="21"/>
      <c r="SF371" s="21"/>
      <c r="SG371" s="21"/>
      <c r="SH371" s="21"/>
      <c r="SI371" s="21"/>
      <c r="SJ371" s="21"/>
      <c r="SK371" s="21"/>
      <c r="SL371" s="21"/>
      <c r="SM371" s="21"/>
      <c r="SN371" s="21"/>
    </row>
    <row r="372" spans="1:508" s="20" customFormat="1" ht="24.75" customHeight="1" x14ac:dyDescent="0.25">
      <c r="A372" s="54" t="s">
        <v>231</v>
      </c>
      <c r="B372" s="54" t="s">
        <v>90</v>
      </c>
      <c r="C372" s="54" t="s">
        <v>45</v>
      </c>
      <c r="D372" s="11" t="s">
        <v>109</v>
      </c>
      <c r="E372" s="203">
        <v>126998500</v>
      </c>
      <c r="F372" s="83"/>
      <c r="G372" s="83"/>
      <c r="H372" s="203">
        <v>31749600</v>
      </c>
      <c r="I372" s="203"/>
      <c r="J372" s="203"/>
      <c r="K372" s="196">
        <f t="shared" si="115"/>
        <v>24.999980314728127</v>
      </c>
      <c r="L372" s="203">
        <f t="shared" si="148"/>
        <v>0</v>
      </c>
      <c r="M372" s="83"/>
      <c r="N372" s="83"/>
      <c r="O372" s="83"/>
      <c r="P372" s="83"/>
      <c r="Q372" s="83"/>
      <c r="R372" s="216">
        <f t="shared" si="149"/>
        <v>0</v>
      </c>
      <c r="S372" s="216"/>
      <c r="T372" s="216"/>
      <c r="U372" s="216"/>
      <c r="V372" s="216"/>
      <c r="W372" s="216"/>
      <c r="X372" s="168"/>
      <c r="Y372" s="216">
        <f t="shared" si="117"/>
        <v>31749600</v>
      </c>
      <c r="Z372" s="23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  <c r="HR372" s="21"/>
      <c r="HS372" s="21"/>
      <c r="HT372" s="21"/>
      <c r="HU372" s="21"/>
      <c r="HV372" s="21"/>
      <c r="HW372" s="21"/>
      <c r="HX372" s="21"/>
      <c r="HY372" s="21"/>
      <c r="HZ372" s="21"/>
      <c r="IA372" s="21"/>
      <c r="IB372" s="21"/>
      <c r="IC372" s="21"/>
      <c r="ID372" s="21"/>
      <c r="IE372" s="21"/>
      <c r="IF372" s="21"/>
      <c r="IG372" s="21"/>
      <c r="IH372" s="21"/>
      <c r="II372" s="21"/>
      <c r="IJ372" s="21"/>
      <c r="IK372" s="21"/>
      <c r="IL372" s="21"/>
      <c r="IM372" s="21"/>
      <c r="IN372" s="21"/>
      <c r="IO372" s="21"/>
      <c r="IP372" s="21"/>
      <c r="IQ372" s="21"/>
      <c r="IR372" s="21"/>
      <c r="IS372" s="21"/>
      <c r="IT372" s="21"/>
      <c r="IU372" s="21"/>
      <c r="IV372" s="21"/>
      <c r="IW372" s="21"/>
      <c r="IX372" s="21"/>
      <c r="IY372" s="21"/>
      <c r="IZ372" s="21"/>
      <c r="JA372" s="21"/>
      <c r="JB372" s="21"/>
      <c r="JC372" s="21"/>
      <c r="JD372" s="21"/>
      <c r="JE372" s="21"/>
      <c r="JF372" s="21"/>
      <c r="JG372" s="21"/>
      <c r="JH372" s="21"/>
      <c r="JI372" s="21"/>
      <c r="JJ372" s="21"/>
      <c r="JK372" s="21"/>
      <c r="JL372" s="21"/>
      <c r="JM372" s="21"/>
      <c r="JN372" s="21"/>
      <c r="JO372" s="21"/>
      <c r="JP372" s="21"/>
      <c r="JQ372" s="21"/>
      <c r="JR372" s="21"/>
      <c r="JS372" s="21"/>
      <c r="JT372" s="21"/>
      <c r="JU372" s="21"/>
      <c r="JV372" s="21"/>
      <c r="JW372" s="21"/>
      <c r="JX372" s="21"/>
      <c r="JY372" s="21"/>
      <c r="JZ372" s="21"/>
      <c r="KA372" s="21"/>
      <c r="KB372" s="21"/>
      <c r="KC372" s="21"/>
      <c r="KD372" s="21"/>
      <c r="KE372" s="21"/>
      <c r="KF372" s="21"/>
      <c r="KG372" s="21"/>
      <c r="KH372" s="21"/>
      <c r="KI372" s="21"/>
      <c r="KJ372" s="21"/>
      <c r="KK372" s="21"/>
      <c r="KL372" s="21"/>
      <c r="KM372" s="21"/>
      <c r="KN372" s="21"/>
      <c r="KO372" s="21"/>
      <c r="KP372" s="21"/>
      <c r="KQ372" s="21"/>
      <c r="KR372" s="21"/>
      <c r="KS372" s="21"/>
      <c r="KT372" s="21"/>
      <c r="KU372" s="21"/>
      <c r="KV372" s="21"/>
      <c r="KW372" s="21"/>
      <c r="KX372" s="21"/>
      <c r="KY372" s="21"/>
      <c r="KZ372" s="21"/>
      <c r="LA372" s="21"/>
      <c r="LB372" s="21"/>
      <c r="LC372" s="21"/>
      <c r="LD372" s="21"/>
      <c r="LE372" s="21"/>
      <c r="LF372" s="21"/>
      <c r="LG372" s="21"/>
      <c r="LH372" s="21"/>
      <c r="LI372" s="21"/>
      <c r="LJ372" s="21"/>
      <c r="LK372" s="21"/>
      <c r="LL372" s="21"/>
      <c r="LM372" s="21"/>
      <c r="LN372" s="21"/>
      <c r="LO372" s="21"/>
      <c r="LP372" s="21"/>
      <c r="LQ372" s="21"/>
      <c r="LR372" s="21"/>
      <c r="LS372" s="21"/>
      <c r="LT372" s="21"/>
      <c r="LU372" s="21"/>
      <c r="LV372" s="21"/>
      <c r="LW372" s="21"/>
      <c r="LX372" s="21"/>
      <c r="LY372" s="21"/>
      <c r="LZ372" s="21"/>
      <c r="MA372" s="21"/>
      <c r="MB372" s="21"/>
      <c r="MC372" s="21"/>
      <c r="MD372" s="21"/>
      <c r="ME372" s="21"/>
      <c r="MF372" s="21"/>
      <c r="MG372" s="21"/>
      <c r="MH372" s="21"/>
      <c r="MI372" s="21"/>
      <c r="MJ372" s="21"/>
      <c r="MK372" s="21"/>
      <c r="ML372" s="21"/>
      <c r="MM372" s="21"/>
      <c r="MN372" s="21"/>
      <c r="MO372" s="21"/>
      <c r="MP372" s="21"/>
      <c r="MQ372" s="21"/>
      <c r="MR372" s="21"/>
      <c r="MS372" s="21"/>
      <c r="MT372" s="21"/>
      <c r="MU372" s="21"/>
      <c r="MV372" s="21"/>
      <c r="MW372" s="21"/>
      <c r="MX372" s="21"/>
      <c r="MY372" s="21"/>
      <c r="MZ372" s="21"/>
      <c r="NA372" s="21"/>
      <c r="NB372" s="21"/>
      <c r="NC372" s="21"/>
      <c r="ND372" s="21"/>
      <c r="NE372" s="21"/>
      <c r="NF372" s="21"/>
      <c r="NG372" s="21"/>
      <c r="NH372" s="21"/>
      <c r="NI372" s="21"/>
      <c r="NJ372" s="21"/>
      <c r="NK372" s="21"/>
      <c r="NL372" s="21"/>
      <c r="NM372" s="21"/>
      <c r="NN372" s="21"/>
      <c r="NO372" s="21"/>
      <c r="NP372" s="21"/>
      <c r="NQ372" s="21"/>
      <c r="NR372" s="21"/>
      <c r="NS372" s="21"/>
      <c r="NT372" s="21"/>
      <c r="NU372" s="21"/>
      <c r="NV372" s="21"/>
      <c r="NW372" s="21"/>
      <c r="NX372" s="21"/>
      <c r="NY372" s="21"/>
      <c r="NZ372" s="21"/>
      <c r="OA372" s="21"/>
      <c r="OB372" s="21"/>
      <c r="OC372" s="21"/>
      <c r="OD372" s="21"/>
      <c r="OE372" s="21"/>
      <c r="OF372" s="21"/>
      <c r="OG372" s="21"/>
      <c r="OH372" s="21"/>
      <c r="OI372" s="21"/>
      <c r="OJ372" s="21"/>
      <c r="OK372" s="21"/>
      <c r="OL372" s="21"/>
      <c r="OM372" s="21"/>
      <c r="ON372" s="21"/>
      <c r="OO372" s="21"/>
      <c r="OP372" s="21"/>
      <c r="OQ372" s="21"/>
      <c r="OR372" s="21"/>
      <c r="OS372" s="21"/>
      <c r="OT372" s="21"/>
      <c r="OU372" s="21"/>
      <c r="OV372" s="21"/>
      <c r="OW372" s="21"/>
      <c r="OX372" s="21"/>
      <c r="OY372" s="21"/>
      <c r="OZ372" s="21"/>
      <c r="PA372" s="21"/>
      <c r="PB372" s="21"/>
      <c r="PC372" s="21"/>
      <c r="PD372" s="21"/>
      <c r="PE372" s="21"/>
      <c r="PF372" s="21"/>
      <c r="PG372" s="21"/>
      <c r="PH372" s="21"/>
      <c r="PI372" s="21"/>
      <c r="PJ372" s="21"/>
      <c r="PK372" s="21"/>
      <c r="PL372" s="21"/>
      <c r="PM372" s="21"/>
      <c r="PN372" s="21"/>
      <c r="PO372" s="21"/>
      <c r="PP372" s="21"/>
      <c r="PQ372" s="21"/>
      <c r="PR372" s="21"/>
      <c r="PS372" s="21"/>
      <c r="PT372" s="21"/>
      <c r="PU372" s="21"/>
      <c r="PV372" s="21"/>
      <c r="PW372" s="21"/>
      <c r="PX372" s="21"/>
      <c r="PY372" s="21"/>
      <c r="PZ372" s="21"/>
      <c r="QA372" s="21"/>
      <c r="QB372" s="21"/>
      <c r="QC372" s="21"/>
      <c r="QD372" s="21"/>
      <c r="QE372" s="21"/>
      <c r="QF372" s="21"/>
      <c r="QG372" s="21"/>
      <c r="QH372" s="21"/>
      <c r="QI372" s="21"/>
      <c r="QJ372" s="21"/>
      <c r="QK372" s="21"/>
      <c r="QL372" s="21"/>
      <c r="QM372" s="21"/>
      <c r="QN372" s="21"/>
      <c r="QO372" s="21"/>
      <c r="QP372" s="21"/>
      <c r="QQ372" s="21"/>
      <c r="QR372" s="21"/>
      <c r="QS372" s="21"/>
      <c r="QT372" s="21"/>
      <c r="QU372" s="21"/>
      <c r="QV372" s="21"/>
      <c r="QW372" s="21"/>
      <c r="QX372" s="21"/>
      <c r="QY372" s="21"/>
      <c r="QZ372" s="21"/>
      <c r="RA372" s="21"/>
      <c r="RB372" s="21"/>
      <c r="RC372" s="21"/>
      <c r="RD372" s="21"/>
      <c r="RE372" s="21"/>
      <c r="RF372" s="21"/>
      <c r="RG372" s="21"/>
      <c r="RH372" s="21"/>
      <c r="RI372" s="21"/>
      <c r="RJ372" s="21"/>
      <c r="RK372" s="21"/>
      <c r="RL372" s="21"/>
      <c r="RM372" s="21"/>
      <c r="RN372" s="21"/>
      <c r="RO372" s="21"/>
      <c r="RP372" s="21"/>
      <c r="RQ372" s="21"/>
      <c r="RR372" s="21"/>
      <c r="RS372" s="21"/>
      <c r="RT372" s="21"/>
      <c r="RU372" s="21"/>
      <c r="RV372" s="21"/>
      <c r="RW372" s="21"/>
      <c r="RX372" s="21"/>
      <c r="RY372" s="21"/>
      <c r="RZ372" s="21"/>
      <c r="SA372" s="21"/>
      <c r="SB372" s="21"/>
      <c r="SC372" s="21"/>
      <c r="SD372" s="21"/>
      <c r="SE372" s="21"/>
      <c r="SF372" s="21"/>
      <c r="SG372" s="21"/>
      <c r="SH372" s="21"/>
      <c r="SI372" s="21"/>
      <c r="SJ372" s="21"/>
      <c r="SK372" s="21"/>
      <c r="SL372" s="21"/>
      <c r="SM372" s="21"/>
      <c r="SN372" s="21"/>
    </row>
    <row r="373" spans="1:508" s="24" customFormat="1" ht="22.5" customHeight="1" x14ac:dyDescent="0.25">
      <c r="A373" s="90"/>
      <c r="B373" s="90"/>
      <c r="C373" s="90"/>
      <c r="D373" s="13" t="s">
        <v>405</v>
      </c>
      <c r="E373" s="201">
        <f>E18+E68+E138+E179+E224+E232+E243+E299+E302+E328+E336+E343+E351+E359+E339</f>
        <v>3071466215.46</v>
      </c>
      <c r="F373" s="80">
        <f t="shared" ref="F373:J373" si="150">F18+F68+F138+F179+F224+F232+F243+F299+F302+F328+F336+F343+F351+F359+F339</f>
        <v>1206481849</v>
      </c>
      <c r="G373" s="80">
        <f t="shared" si="150"/>
        <v>203095417</v>
      </c>
      <c r="H373" s="201">
        <f>H18+H68+H138+H179+H224+H232+H243+H299+H302+H328+H336+H343+H351+H359+H339</f>
        <v>620750630.71999991</v>
      </c>
      <c r="I373" s="201">
        <f t="shared" si="150"/>
        <v>277353087.88000005</v>
      </c>
      <c r="J373" s="201">
        <f t="shared" si="150"/>
        <v>42448646.669999987</v>
      </c>
      <c r="K373" s="186">
        <f t="shared" si="115"/>
        <v>20.210237950705665</v>
      </c>
      <c r="L373" s="201">
        <f>L18+L68+L138+L179+L224+L232+L243+L299+L302+L328+L336+L343+L351+L359+L338</f>
        <v>833932084.61000001</v>
      </c>
      <c r="M373" s="80">
        <f t="shared" ref="M373:Q373" si="151">M18+M68+M138+M179+M224+M232+M243+M299+M302+M328+M336+M343+M351+M359+M338</f>
        <v>726533337.61000001</v>
      </c>
      <c r="N373" s="80">
        <f t="shared" si="151"/>
        <v>101656677</v>
      </c>
      <c r="O373" s="80">
        <f t="shared" si="151"/>
        <v>9145692</v>
      </c>
      <c r="P373" s="80">
        <f t="shared" si="151"/>
        <v>6561045</v>
      </c>
      <c r="Q373" s="80">
        <f t="shared" si="151"/>
        <v>732275407.61000001</v>
      </c>
      <c r="R373" s="201">
        <f t="shared" ref="R373:W373" si="152">R18+R68+R138+R179+R224+R232+R243+R299+R302+R328+R336+R343+R351+R359</f>
        <v>72242636.339999989</v>
      </c>
      <c r="S373" s="201">
        <f>S18+S68+S138+S179+S224+S232+S243+S299+S302+S328+S336+S343+S351+S359</f>
        <v>41242178.980000004</v>
      </c>
      <c r="T373" s="201">
        <f t="shared" si="152"/>
        <v>23789243.409999996</v>
      </c>
      <c r="U373" s="201">
        <f t="shared" si="152"/>
        <v>1738306.83</v>
      </c>
      <c r="V373" s="201">
        <f t="shared" si="152"/>
        <v>843949.79</v>
      </c>
      <c r="W373" s="201">
        <f t="shared" si="152"/>
        <v>48453392.929999992</v>
      </c>
      <c r="X373" s="137">
        <f t="shared" si="129"/>
        <v>8.662892059583637</v>
      </c>
      <c r="Y373" s="80">
        <f t="shared" ref="Y373:Y376" si="153">R373+H373</f>
        <v>692993267.05999994</v>
      </c>
      <c r="Z373" s="231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  <c r="DA373" s="29"/>
      <c r="DB373" s="29"/>
      <c r="DC373" s="29"/>
      <c r="DD373" s="29"/>
      <c r="DE373" s="29"/>
      <c r="DF373" s="29"/>
      <c r="DG373" s="29"/>
      <c r="DH373" s="29"/>
      <c r="DI373" s="29"/>
      <c r="DJ373" s="29"/>
      <c r="DK373" s="29"/>
      <c r="DL373" s="29"/>
      <c r="DM373" s="29"/>
      <c r="DN373" s="29"/>
      <c r="DO373" s="29"/>
      <c r="DP373" s="29"/>
      <c r="DQ373" s="29"/>
      <c r="DR373" s="29"/>
      <c r="DS373" s="29"/>
      <c r="DT373" s="29"/>
      <c r="DU373" s="29"/>
      <c r="DV373" s="29"/>
      <c r="DW373" s="29"/>
      <c r="DX373" s="29"/>
      <c r="DY373" s="29"/>
      <c r="DZ373" s="29"/>
      <c r="EA373" s="29"/>
      <c r="EB373" s="29"/>
      <c r="EC373" s="29"/>
      <c r="ED373" s="29"/>
      <c r="EE373" s="29"/>
      <c r="EF373" s="29"/>
      <c r="EG373" s="29"/>
      <c r="EH373" s="29"/>
      <c r="EI373" s="29"/>
      <c r="EJ373" s="29"/>
      <c r="EK373" s="29"/>
      <c r="EL373" s="29"/>
      <c r="EM373" s="29"/>
      <c r="EN373" s="29"/>
      <c r="EO373" s="29"/>
      <c r="EP373" s="29"/>
      <c r="EQ373" s="29"/>
      <c r="ER373" s="29"/>
      <c r="ES373" s="29"/>
      <c r="ET373" s="29"/>
      <c r="EU373" s="29"/>
      <c r="EV373" s="29"/>
      <c r="EW373" s="29"/>
      <c r="EX373" s="29"/>
      <c r="EY373" s="29"/>
      <c r="EZ373" s="29"/>
      <c r="FA373" s="29"/>
      <c r="FB373" s="29"/>
      <c r="FC373" s="29"/>
      <c r="FD373" s="29"/>
      <c r="FE373" s="29"/>
      <c r="FF373" s="29"/>
      <c r="FG373" s="29"/>
      <c r="FH373" s="29"/>
      <c r="FI373" s="29"/>
      <c r="FJ373" s="29"/>
      <c r="FK373" s="29"/>
      <c r="FL373" s="29"/>
      <c r="FM373" s="29"/>
      <c r="FN373" s="29"/>
      <c r="FO373" s="29"/>
      <c r="FP373" s="29"/>
      <c r="FQ373" s="29"/>
      <c r="FR373" s="29"/>
      <c r="FS373" s="29"/>
      <c r="FT373" s="29"/>
      <c r="FU373" s="29"/>
      <c r="FV373" s="29"/>
      <c r="FW373" s="29"/>
      <c r="FX373" s="29"/>
      <c r="FY373" s="29"/>
      <c r="FZ373" s="29"/>
      <c r="GA373" s="29"/>
      <c r="GB373" s="29"/>
      <c r="GC373" s="29"/>
      <c r="GD373" s="29"/>
      <c r="GE373" s="29"/>
      <c r="GF373" s="29"/>
      <c r="GG373" s="29"/>
      <c r="GH373" s="29"/>
      <c r="GI373" s="29"/>
      <c r="GJ373" s="29"/>
      <c r="GK373" s="29"/>
      <c r="GL373" s="29"/>
      <c r="GM373" s="29"/>
      <c r="GN373" s="29"/>
      <c r="GO373" s="29"/>
      <c r="GP373" s="29"/>
      <c r="GQ373" s="29"/>
      <c r="GR373" s="29"/>
      <c r="GS373" s="29"/>
      <c r="GT373" s="29"/>
      <c r="GU373" s="29"/>
      <c r="GV373" s="29"/>
      <c r="GW373" s="29"/>
      <c r="GX373" s="29"/>
      <c r="GY373" s="29"/>
      <c r="GZ373" s="29"/>
      <c r="HA373" s="29"/>
      <c r="HB373" s="29"/>
      <c r="HC373" s="29"/>
      <c r="HD373" s="29"/>
      <c r="HE373" s="29"/>
      <c r="HF373" s="29"/>
      <c r="HG373" s="29"/>
      <c r="HH373" s="29"/>
      <c r="HI373" s="29"/>
      <c r="HJ373" s="29"/>
      <c r="HK373" s="29"/>
      <c r="HL373" s="29"/>
      <c r="HM373" s="29"/>
      <c r="HN373" s="29"/>
      <c r="HO373" s="29"/>
      <c r="HP373" s="29"/>
      <c r="HQ373" s="29"/>
      <c r="HR373" s="29"/>
      <c r="HS373" s="29"/>
      <c r="HT373" s="29"/>
      <c r="HU373" s="29"/>
      <c r="HV373" s="29"/>
      <c r="HW373" s="29"/>
      <c r="HX373" s="29"/>
      <c r="HY373" s="29"/>
      <c r="HZ373" s="29"/>
      <c r="IA373" s="29"/>
      <c r="IB373" s="29"/>
      <c r="IC373" s="29"/>
      <c r="ID373" s="29"/>
      <c r="IE373" s="29"/>
      <c r="IF373" s="29"/>
      <c r="IG373" s="29"/>
      <c r="IH373" s="29"/>
      <c r="II373" s="29"/>
      <c r="IJ373" s="29"/>
      <c r="IK373" s="29"/>
      <c r="IL373" s="29"/>
      <c r="IM373" s="29"/>
      <c r="IN373" s="29"/>
      <c r="IO373" s="29"/>
      <c r="IP373" s="29"/>
      <c r="IQ373" s="29"/>
      <c r="IR373" s="29"/>
      <c r="IS373" s="29"/>
      <c r="IT373" s="29"/>
      <c r="IU373" s="29"/>
      <c r="IV373" s="29"/>
      <c r="IW373" s="29"/>
      <c r="IX373" s="29"/>
      <c r="IY373" s="29"/>
      <c r="IZ373" s="29"/>
      <c r="JA373" s="29"/>
      <c r="JB373" s="29"/>
      <c r="JC373" s="29"/>
      <c r="JD373" s="29"/>
      <c r="JE373" s="29"/>
      <c r="JF373" s="29"/>
      <c r="JG373" s="29"/>
      <c r="JH373" s="29"/>
      <c r="JI373" s="29"/>
      <c r="JJ373" s="29"/>
      <c r="JK373" s="29"/>
      <c r="JL373" s="29"/>
      <c r="JM373" s="29"/>
      <c r="JN373" s="29"/>
      <c r="JO373" s="29"/>
      <c r="JP373" s="29"/>
      <c r="JQ373" s="29"/>
      <c r="JR373" s="29"/>
      <c r="JS373" s="29"/>
      <c r="JT373" s="29"/>
      <c r="JU373" s="29"/>
      <c r="JV373" s="29"/>
      <c r="JW373" s="29"/>
      <c r="JX373" s="29"/>
      <c r="JY373" s="29"/>
      <c r="JZ373" s="29"/>
      <c r="KA373" s="29"/>
      <c r="KB373" s="29"/>
      <c r="KC373" s="29"/>
      <c r="KD373" s="29"/>
      <c r="KE373" s="29"/>
      <c r="KF373" s="29"/>
      <c r="KG373" s="29"/>
      <c r="KH373" s="29"/>
      <c r="KI373" s="29"/>
      <c r="KJ373" s="29"/>
      <c r="KK373" s="29"/>
      <c r="KL373" s="29"/>
      <c r="KM373" s="29"/>
      <c r="KN373" s="29"/>
      <c r="KO373" s="29"/>
      <c r="KP373" s="29"/>
      <c r="KQ373" s="29"/>
      <c r="KR373" s="29"/>
      <c r="KS373" s="29"/>
      <c r="KT373" s="29"/>
      <c r="KU373" s="29"/>
      <c r="KV373" s="29"/>
      <c r="KW373" s="29"/>
      <c r="KX373" s="29"/>
      <c r="KY373" s="29"/>
      <c r="KZ373" s="29"/>
      <c r="LA373" s="29"/>
      <c r="LB373" s="29"/>
      <c r="LC373" s="29"/>
      <c r="LD373" s="29"/>
      <c r="LE373" s="29"/>
      <c r="LF373" s="29"/>
      <c r="LG373" s="29"/>
      <c r="LH373" s="29"/>
      <c r="LI373" s="29"/>
      <c r="LJ373" s="29"/>
      <c r="LK373" s="29"/>
      <c r="LL373" s="29"/>
      <c r="LM373" s="29"/>
      <c r="LN373" s="29"/>
      <c r="LO373" s="29"/>
      <c r="LP373" s="29"/>
      <c r="LQ373" s="29"/>
      <c r="LR373" s="29"/>
      <c r="LS373" s="29"/>
      <c r="LT373" s="29"/>
      <c r="LU373" s="29"/>
      <c r="LV373" s="29"/>
      <c r="LW373" s="29"/>
      <c r="LX373" s="29"/>
      <c r="LY373" s="29"/>
      <c r="LZ373" s="29"/>
      <c r="MA373" s="29"/>
      <c r="MB373" s="29"/>
      <c r="MC373" s="29"/>
      <c r="MD373" s="29"/>
      <c r="ME373" s="29"/>
      <c r="MF373" s="29"/>
      <c r="MG373" s="29"/>
      <c r="MH373" s="29"/>
      <c r="MI373" s="29"/>
      <c r="MJ373" s="29"/>
      <c r="MK373" s="29"/>
      <c r="ML373" s="29"/>
      <c r="MM373" s="29"/>
      <c r="MN373" s="29"/>
      <c r="MO373" s="29"/>
      <c r="MP373" s="29"/>
      <c r="MQ373" s="29"/>
      <c r="MR373" s="29"/>
      <c r="MS373" s="29"/>
      <c r="MT373" s="29"/>
      <c r="MU373" s="29"/>
      <c r="MV373" s="29"/>
      <c r="MW373" s="29"/>
      <c r="MX373" s="29"/>
      <c r="MY373" s="29"/>
      <c r="MZ373" s="29"/>
      <c r="NA373" s="29"/>
      <c r="NB373" s="29"/>
      <c r="NC373" s="29"/>
      <c r="ND373" s="29"/>
      <c r="NE373" s="29"/>
      <c r="NF373" s="29"/>
      <c r="NG373" s="29"/>
      <c r="NH373" s="29"/>
      <c r="NI373" s="29"/>
      <c r="NJ373" s="29"/>
      <c r="NK373" s="29"/>
      <c r="NL373" s="29"/>
      <c r="NM373" s="29"/>
      <c r="NN373" s="29"/>
      <c r="NO373" s="29"/>
      <c r="NP373" s="29"/>
      <c r="NQ373" s="29"/>
      <c r="NR373" s="29"/>
      <c r="NS373" s="29"/>
      <c r="NT373" s="29"/>
      <c r="NU373" s="29"/>
      <c r="NV373" s="29"/>
      <c r="NW373" s="29"/>
      <c r="NX373" s="29"/>
      <c r="NY373" s="29"/>
      <c r="NZ373" s="29"/>
      <c r="OA373" s="29"/>
      <c r="OB373" s="29"/>
      <c r="OC373" s="29"/>
      <c r="OD373" s="29"/>
      <c r="OE373" s="29"/>
      <c r="OF373" s="29"/>
      <c r="OG373" s="29"/>
      <c r="OH373" s="29"/>
      <c r="OI373" s="29"/>
      <c r="OJ373" s="29"/>
      <c r="OK373" s="29"/>
      <c r="OL373" s="29"/>
      <c r="OM373" s="29"/>
      <c r="ON373" s="29"/>
      <c r="OO373" s="29"/>
      <c r="OP373" s="29"/>
      <c r="OQ373" s="29"/>
      <c r="OR373" s="29"/>
      <c r="OS373" s="29"/>
      <c r="OT373" s="29"/>
      <c r="OU373" s="29"/>
      <c r="OV373" s="29"/>
      <c r="OW373" s="29"/>
      <c r="OX373" s="29"/>
      <c r="OY373" s="29"/>
      <c r="OZ373" s="29"/>
      <c r="PA373" s="29"/>
      <c r="PB373" s="29"/>
      <c r="PC373" s="29"/>
      <c r="PD373" s="29"/>
      <c r="PE373" s="29"/>
      <c r="PF373" s="29"/>
      <c r="PG373" s="29"/>
      <c r="PH373" s="29"/>
      <c r="PI373" s="29"/>
      <c r="PJ373" s="29"/>
      <c r="PK373" s="29"/>
      <c r="PL373" s="29"/>
      <c r="PM373" s="29"/>
      <c r="PN373" s="29"/>
      <c r="PO373" s="29"/>
      <c r="PP373" s="29"/>
      <c r="PQ373" s="29"/>
      <c r="PR373" s="29"/>
      <c r="PS373" s="29"/>
      <c r="PT373" s="29"/>
      <c r="PU373" s="29"/>
      <c r="PV373" s="29"/>
      <c r="PW373" s="29"/>
      <c r="PX373" s="29"/>
      <c r="PY373" s="29"/>
      <c r="PZ373" s="29"/>
      <c r="QA373" s="29"/>
      <c r="QB373" s="29"/>
      <c r="QC373" s="29"/>
      <c r="QD373" s="29"/>
      <c r="QE373" s="29"/>
      <c r="QF373" s="29"/>
      <c r="QG373" s="29"/>
      <c r="QH373" s="29"/>
      <c r="QI373" s="29"/>
      <c r="QJ373" s="29"/>
      <c r="QK373" s="29"/>
      <c r="QL373" s="29"/>
      <c r="QM373" s="29"/>
      <c r="QN373" s="29"/>
      <c r="QO373" s="29"/>
      <c r="QP373" s="29"/>
      <c r="QQ373" s="29"/>
      <c r="QR373" s="29"/>
      <c r="QS373" s="29"/>
      <c r="QT373" s="29"/>
      <c r="QU373" s="29"/>
      <c r="QV373" s="29"/>
      <c r="QW373" s="29"/>
      <c r="QX373" s="29"/>
      <c r="QY373" s="29"/>
      <c r="QZ373" s="29"/>
      <c r="RA373" s="29"/>
      <c r="RB373" s="29"/>
      <c r="RC373" s="29"/>
      <c r="RD373" s="29"/>
      <c r="RE373" s="29"/>
      <c r="RF373" s="29"/>
      <c r="RG373" s="29"/>
      <c r="RH373" s="29"/>
      <c r="RI373" s="29"/>
      <c r="RJ373" s="29"/>
      <c r="RK373" s="29"/>
      <c r="RL373" s="29"/>
      <c r="RM373" s="29"/>
      <c r="RN373" s="29"/>
      <c r="RO373" s="29"/>
      <c r="RP373" s="29"/>
      <c r="RQ373" s="29"/>
      <c r="RR373" s="29"/>
      <c r="RS373" s="29"/>
      <c r="RT373" s="29"/>
      <c r="RU373" s="29"/>
      <c r="RV373" s="29"/>
      <c r="RW373" s="29"/>
      <c r="RX373" s="29"/>
      <c r="RY373" s="29"/>
      <c r="RZ373" s="29"/>
      <c r="SA373" s="29"/>
      <c r="SB373" s="29"/>
      <c r="SC373" s="29"/>
      <c r="SD373" s="29"/>
      <c r="SE373" s="29"/>
      <c r="SF373" s="29"/>
      <c r="SG373" s="29"/>
      <c r="SH373" s="29"/>
      <c r="SI373" s="29"/>
      <c r="SJ373" s="29"/>
      <c r="SK373" s="29"/>
      <c r="SL373" s="29"/>
      <c r="SM373" s="29"/>
      <c r="SN373" s="29"/>
    </row>
    <row r="374" spans="1:508" s="31" customFormat="1" ht="39.75" customHeight="1" x14ac:dyDescent="0.25">
      <c r="A374" s="81"/>
      <c r="B374" s="81"/>
      <c r="C374" s="81"/>
      <c r="D374" s="121" t="s">
        <v>398</v>
      </c>
      <c r="E374" s="202">
        <f t="shared" ref="E374:J374" si="154">E70+E71+E80+E304</f>
        <v>473819800</v>
      </c>
      <c r="F374" s="82">
        <f t="shared" si="154"/>
        <v>388381600</v>
      </c>
      <c r="G374" s="82">
        <f t="shared" si="154"/>
        <v>0</v>
      </c>
      <c r="H374" s="202">
        <f t="shared" si="154"/>
        <v>109453779.66</v>
      </c>
      <c r="I374" s="202">
        <f t="shared" si="154"/>
        <v>90036304.38000001</v>
      </c>
      <c r="J374" s="202">
        <f t="shared" si="154"/>
        <v>0</v>
      </c>
      <c r="K374" s="187">
        <f t="shared" si="115"/>
        <v>23.100296707735726</v>
      </c>
      <c r="L374" s="202">
        <f t="shared" ref="L374:W374" si="155">L70+L71+L80+L304</f>
        <v>0</v>
      </c>
      <c r="M374" s="82">
        <f t="shared" si="155"/>
        <v>0</v>
      </c>
      <c r="N374" s="82">
        <f t="shared" si="155"/>
        <v>0</v>
      </c>
      <c r="O374" s="82">
        <f t="shared" si="155"/>
        <v>0</v>
      </c>
      <c r="P374" s="82">
        <f t="shared" si="155"/>
        <v>0</v>
      </c>
      <c r="Q374" s="82">
        <f t="shared" si="155"/>
        <v>0</v>
      </c>
      <c r="R374" s="202">
        <f t="shared" si="155"/>
        <v>0</v>
      </c>
      <c r="S374" s="202">
        <f t="shared" si="155"/>
        <v>0</v>
      </c>
      <c r="T374" s="202">
        <f t="shared" si="155"/>
        <v>0</v>
      </c>
      <c r="U374" s="202">
        <f t="shared" si="155"/>
        <v>0</v>
      </c>
      <c r="V374" s="202">
        <f t="shared" si="155"/>
        <v>0</v>
      </c>
      <c r="W374" s="202">
        <f t="shared" si="155"/>
        <v>0</v>
      </c>
      <c r="X374" s="137"/>
      <c r="Y374" s="82">
        <f t="shared" si="153"/>
        <v>109453779.66</v>
      </c>
      <c r="Z374" s="231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I374" s="30"/>
      <c r="EJ374" s="30"/>
      <c r="EK374" s="30"/>
      <c r="EL374" s="30"/>
      <c r="EM374" s="30"/>
      <c r="EN374" s="30"/>
      <c r="EO374" s="30"/>
      <c r="EP374" s="30"/>
      <c r="EQ374" s="30"/>
      <c r="ER374" s="30"/>
      <c r="ES374" s="30"/>
      <c r="ET374" s="30"/>
      <c r="EU374" s="30"/>
      <c r="EV374" s="30"/>
      <c r="EW374" s="30"/>
      <c r="EX374" s="30"/>
      <c r="EY374" s="30"/>
      <c r="EZ374" s="30"/>
      <c r="FA374" s="30"/>
      <c r="FB374" s="30"/>
      <c r="FC374" s="30"/>
      <c r="FD374" s="30"/>
      <c r="FE374" s="30"/>
      <c r="FF374" s="30"/>
      <c r="FG374" s="30"/>
      <c r="FH374" s="30"/>
      <c r="FI374" s="30"/>
      <c r="FJ374" s="30"/>
      <c r="FK374" s="30"/>
      <c r="FL374" s="30"/>
      <c r="FM374" s="30"/>
      <c r="FN374" s="30"/>
      <c r="FO374" s="30"/>
      <c r="FP374" s="30"/>
      <c r="FQ374" s="30"/>
      <c r="FR374" s="30"/>
      <c r="FS374" s="30"/>
      <c r="FT374" s="30"/>
      <c r="FU374" s="30"/>
      <c r="FV374" s="30"/>
      <c r="FW374" s="30"/>
      <c r="FX374" s="30"/>
      <c r="FY374" s="30"/>
      <c r="FZ374" s="30"/>
      <c r="GA374" s="30"/>
      <c r="GB374" s="30"/>
      <c r="GC374" s="30"/>
      <c r="GD374" s="30"/>
      <c r="GE374" s="30"/>
      <c r="GF374" s="30"/>
      <c r="GG374" s="30"/>
      <c r="GH374" s="30"/>
      <c r="GI374" s="30"/>
      <c r="GJ374" s="30"/>
      <c r="GK374" s="30"/>
      <c r="GL374" s="30"/>
      <c r="GM374" s="30"/>
      <c r="GN374" s="30"/>
      <c r="GO374" s="30"/>
      <c r="GP374" s="30"/>
      <c r="GQ374" s="30"/>
      <c r="GR374" s="30"/>
      <c r="GS374" s="30"/>
      <c r="GT374" s="30"/>
      <c r="GU374" s="30"/>
      <c r="GV374" s="30"/>
      <c r="GW374" s="30"/>
      <c r="GX374" s="30"/>
      <c r="GY374" s="30"/>
      <c r="GZ374" s="30"/>
      <c r="HA374" s="30"/>
      <c r="HB374" s="30"/>
      <c r="HC374" s="30"/>
      <c r="HD374" s="30"/>
      <c r="HE374" s="30"/>
      <c r="HF374" s="30"/>
      <c r="HG374" s="30"/>
      <c r="HH374" s="30"/>
      <c r="HI374" s="30"/>
      <c r="HJ374" s="30"/>
      <c r="HK374" s="30"/>
      <c r="HL374" s="30"/>
      <c r="HM374" s="30"/>
      <c r="HN374" s="30"/>
      <c r="HO374" s="30"/>
      <c r="HP374" s="30"/>
      <c r="HQ374" s="30"/>
      <c r="HR374" s="30"/>
      <c r="HS374" s="30"/>
      <c r="HT374" s="30"/>
      <c r="HU374" s="30"/>
      <c r="HV374" s="30"/>
      <c r="HW374" s="30"/>
      <c r="HX374" s="30"/>
      <c r="HY374" s="30"/>
      <c r="HZ374" s="30"/>
      <c r="IA374" s="30"/>
      <c r="IB374" s="30"/>
      <c r="IC374" s="30"/>
      <c r="ID374" s="30"/>
      <c r="IE374" s="30"/>
      <c r="IF374" s="30"/>
      <c r="IG374" s="30"/>
      <c r="IH374" s="30"/>
      <c r="II374" s="30"/>
      <c r="IJ374" s="30"/>
      <c r="IK374" s="30"/>
      <c r="IL374" s="30"/>
      <c r="IM374" s="30"/>
      <c r="IN374" s="30"/>
      <c r="IO374" s="30"/>
      <c r="IP374" s="30"/>
      <c r="IQ374" s="30"/>
      <c r="IR374" s="30"/>
      <c r="IS374" s="30"/>
      <c r="IT374" s="30"/>
      <c r="IU374" s="30"/>
      <c r="IV374" s="30"/>
      <c r="IW374" s="30"/>
      <c r="IX374" s="30"/>
      <c r="IY374" s="30"/>
      <c r="IZ374" s="30"/>
      <c r="JA374" s="30"/>
      <c r="JB374" s="30"/>
      <c r="JC374" s="30"/>
      <c r="JD374" s="30"/>
      <c r="JE374" s="30"/>
      <c r="JF374" s="30"/>
      <c r="JG374" s="30"/>
      <c r="JH374" s="30"/>
      <c r="JI374" s="30"/>
      <c r="JJ374" s="30"/>
      <c r="JK374" s="30"/>
      <c r="JL374" s="30"/>
      <c r="JM374" s="30"/>
      <c r="JN374" s="30"/>
      <c r="JO374" s="30"/>
      <c r="JP374" s="30"/>
      <c r="JQ374" s="30"/>
      <c r="JR374" s="30"/>
      <c r="JS374" s="30"/>
      <c r="JT374" s="30"/>
      <c r="JU374" s="30"/>
      <c r="JV374" s="30"/>
      <c r="JW374" s="30"/>
      <c r="JX374" s="30"/>
      <c r="JY374" s="30"/>
      <c r="JZ374" s="30"/>
      <c r="KA374" s="30"/>
      <c r="KB374" s="30"/>
      <c r="KC374" s="30"/>
      <c r="KD374" s="30"/>
      <c r="KE374" s="30"/>
      <c r="KF374" s="30"/>
      <c r="KG374" s="30"/>
      <c r="KH374" s="30"/>
      <c r="KI374" s="30"/>
      <c r="KJ374" s="30"/>
      <c r="KK374" s="30"/>
      <c r="KL374" s="30"/>
      <c r="KM374" s="30"/>
      <c r="KN374" s="30"/>
      <c r="KO374" s="30"/>
      <c r="KP374" s="30"/>
      <c r="KQ374" s="30"/>
      <c r="KR374" s="30"/>
      <c r="KS374" s="30"/>
      <c r="KT374" s="30"/>
      <c r="KU374" s="30"/>
      <c r="KV374" s="30"/>
      <c r="KW374" s="30"/>
      <c r="KX374" s="30"/>
      <c r="KY374" s="30"/>
      <c r="KZ374" s="30"/>
      <c r="LA374" s="30"/>
      <c r="LB374" s="30"/>
      <c r="LC374" s="30"/>
      <c r="LD374" s="30"/>
      <c r="LE374" s="30"/>
      <c r="LF374" s="30"/>
      <c r="LG374" s="30"/>
      <c r="LH374" s="30"/>
      <c r="LI374" s="30"/>
      <c r="LJ374" s="30"/>
      <c r="LK374" s="30"/>
      <c r="LL374" s="30"/>
      <c r="LM374" s="30"/>
      <c r="LN374" s="30"/>
      <c r="LO374" s="30"/>
      <c r="LP374" s="30"/>
      <c r="LQ374" s="30"/>
      <c r="LR374" s="30"/>
      <c r="LS374" s="30"/>
      <c r="LT374" s="30"/>
      <c r="LU374" s="30"/>
      <c r="LV374" s="30"/>
      <c r="LW374" s="30"/>
      <c r="LX374" s="30"/>
      <c r="LY374" s="30"/>
      <c r="LZ374" s="30"/>
      <c r="MA374" s="30"/>
      <c r="MB374" s="30"/>
      <c r="MC374" s="30"/>
      <c r="MD374" s="30"/>
      <c r="ME374" s="30"/>
      <c r="MF374" s="30"/>
      <c r="MG374" s="30"/>
      <c r="MH374" s="30"/>
      <c r="MI374" s="30"/>
      <c r="MJ374" s="30"/>
      <c r="MK374" s="30"/>
      <c r="ML374" s="30"/>
      <c r="MM374" s="30"/>
      <c r="MN374" s="30"/>
      <c r="MO374" s="30"/>
      <c r="MP374" s="30"/>
      <c r="MQ374" s="30"/>
      <c r="MR374" s="30"/>
      <c r="MS374" s="30"/>
      <c r="MT374" s="30"/>
      <c r="MU374" s="30"/>
      <c r="MV374" s="30"/>
      <c r="MW374" s="30"/>
      <c r="MX374" s="30"/>
      <c r="MY374" s="30"/>
      <c r="MZ374" s="30"/>
      <c r="NA374" s="30"/>
      <c r="NB374" s="30"/>
      <c r="NC374" s="30"/>
      <c r="ND374" s="30"/>
      <c r="NE374" s="30"/>
      <c r="NF374" s="30"/>
      <c r="NG374" s="30"/>
      <c r="NH374" s="30"/>
      <c r="NI374" s="30"/>
      <c r="NJ374" s="30"/>
      <c r="NK374" s="30"/>
      <c r="NL374" s="30"/>
      <c r="NM374" s="30"/>
      <c r="NN374" s="30"/>
      <c r="NO374" s="30"/>
      <c r="NP374" s="30"/>
      <c r="NQ374" s="30"/>
      <c r="NR374" s="30"/>
      <c r="NS374" s="30"/>
      <c r="NT374" s="30"/>
      <c r="NU374" s="30"/>
      <c r="NV374" s="30"/>
      <c r="NW374" s="30"/>
      <c r="NX374" s="30"/>
      <c r="NY374" s="30"/>
      <c r="NZ374" s="30"/>
      <c r="OA374" s="30"/>
      <c r="OB374" s="30"/>
      <c r="OC374" s="30"/>
      <c r="OD374" s="30"/>
      <c r="OE374" s="30"/>
      <c r="OF374" s="30"/>
      <c r="OG374" s="30"/>
      <c r="OH374" s="30"/>
      <c r="OI374" s="30"/>
      <c r="OJ374" s="30"/>
      <c r="OK374" s="30"/>
      <c r="OL374" s="30"/>
      <c r="OM374" s="30"/>
      <c r="ON374" s="30"/>
      <c r="OO374" s="30"/>
      <c r="OP374" s="30"/>
      <c r="OQ374" s="30"/>
      <c r="OR374" s="30"/>
      <c r="OS374" s="30"/>
      <c r="OT374" s="30"/>
      <c r="OU374" s="30"/>
      <c r="OV374" s="30"/>
      <c r="OW374" s="30"/>
      <c r="OX374" s="30"/>
      <c r="OY374" s="30"/>
      <c r="OZ374" s="30"/>
      <c r="PA374" s="30"/>
      <c r="PB374" s="30"/>
      <c r="PC374" s="30"/>
      <c r="PD374" s="30"/>
      <c r="PE374" s="30"/>
      <c r="PF374" s="30"/>
      <c r="PG374" s="30"/>
      <c r="PH374" s="30"/>
      <c r="PI374" s="30"/>
      <c r="PJ374" s="30"/>
      <c r="PK374" s="30"/>
      <c r="PL374" s="30"/>
      <c r="PM374" s="30"/>
      <c r="PN374" s="30"/>
      <c r="PO374" s="30"/>
      <c r="PP374" s="30"/>
      <c r="PQ374" s="30"/>
      <c r="PR374" s="30"/>
      <c r="PS374" s="30"/>
      <c r="PT374" s="30"/>
      <c r="PU374" s="30"/>
      <c r="PV374" s="30"/>
      <c r="PW374" s="30"/>
      <c r="PX374" s="30"/>
      <c r="PY374" s="30"/>
      <c r="PZ374" s="30"/>
      <c r="QA374" s="30"/>
      <c r="QB374" s="30"/>
      <c r="QC374" s="30"/>
      <c r="QD374" s="30"/>
      <c r="QE374" s="30"/>
      <c r="QF374" s="30"/>
      <c r="QG374" s="30"/>
      <c r="QH374" s="30"/>
      <c r="QI374" s="30"/>
      <c r="QJ374" s="30"/>
      <c r="QK374" s="30"/>
      <c r="QL374" s="30"/>
      <c r="QM374" s="30"/>
      <c r="QN374" s="30"/>
      <c r="QO374" s="30"/>
      <c r="QP374" s="30"/>
      <c r="QQ374" s="30"/>
      <c r="QR374" s="30"/>
      <c r="QS374" s="30"/>
      <c r="QT374" s="30"/>
      <c r="QU374" s="30"/>
      <c r="QV374" s="30"/>
      <c r="QW374" s="30"/>
      <c r="QX374" s="30"/>
      <c r="QY374" s="30"/>
      <c r="QZ374" s="30"/>
      <c r="RA374" s="30"/>
      <c r="RB374" s="30"/>
      <c r="RC374" s="30"/>
      <c r="RD374" s="30"/>
      <c r="RE374" s="30"/>
      <c r="RF374" s="30"/>
      <c r="RG374" s="30"/>
      <c r="RH374" s="30"/>
      <c r="RI374" s="30"/>
      <c r="RJ374" s="30"/>
      <c r="RK374" s="30"/>
      <c r="RL374" s="30"/>
      <c r="RM374" s="30"/>
      <c r="RN374" s="30"/>
      <c r="RO374" s="30"/>
      <c r="RP374" s="30"/>
      <c r="RQ374" s="30"/>
      <c r="RR374" s="30"/>
      <c r="RS374" s="30"/>
      <c r="RT374" s="30"/>
      <c r="RU374" s="30"/>
      <c r="RV374" s="30"/>
      <c r="RW374" s="30"/>
      <c r="RX374" s="30"/>
      <c r="RY374" s="30"/>
      <c r="RZ374" s="30"/>
      <c r="SA374" s="30"/>
      <c r="SB374" s="30"/>
      <c r="SC374" s="30"/>
      <c r="SD374" s="30"/>
      <c r="SE374" s="30"/>
      <c r="SF374" s="30"/>
      <c r="SG374" s="30"/>
      <c r="SH374" s="30"/>
      <c r="SI374" s="30"/>
      <c r="SJ374" s="30"/>
      <c r="SK374" s="30"/>
      <c r="SL374" s="30"/>
      <c r="SM374" s="30"/>
      <c r="SN374" s="30"/>
    </row>
    <row r="375" spans="1:508" s="31" customFormat="1" ht="37.5" customHeight="1" x14ac:dyDescent="0.25">
      <c r="A375" s="81"/>
      <c r="B375" s="81"/>
      <c r="C375" s="81"/>
      <c r="D375" s="121" t="s">
        <v>399</v>
      </c>
      <c r="E375" s="202">
        <f t="shared" ref="E375:J375" si="156">E20+E74+E76+E77+E143+E146+E183+E249</f>
        <v>9430244.459999999</v>
      </c>
      <c r="F375" s="82">
        <f t="shared" si="156"/>
        <v>3298876</v>
      </c>
      <c r="G375" s="82">
        <f t="shared" si="156"/>
        <v>0</v>
      </c>
      <c r="H375" s="202">
        <f t="shared" si="156"/>
        <v>1416096.19</v>
      </c>
      <c r="I375" s="202">
        <f t="shared" si="156"/>
        <v>675983.64</v>
      </c>
      <c r="J375" s="202">
        <f t="shared" si="156"/>
        <v>0</v>
      </c>
      <c r="K375" s="187">
        <f t="shared" si="115"/>
        <v>15.016537439794005</v>
      </c>
      <c r="L375" s="202">
        <f t="shared" ref="L375:W375" si="157">L20+L74+L76+L77+L143+L146+L183+L249</f>
        <v>0</v>
      </c>
      <c r="M375" s="82">
        <f t="shared" si="157"/>
        <v>0</v>
      </c>
      <c r="N375" s="82">
        <f t="shared" si="157"/>
        <v>0</v>
      </c>
      <c r="O375" s="82">
        <f t="shared" si="157"/>
        <v>0</v>
      </c>
      <c r="P375" s="82">
        <f t="shared" si="157"/>
        <v>0</v>
      </c>
      <c r="Q375" s="82">
        <f t="shared" si="157"/>
        <v>0</v>
      </c>
      <c r="R375" s="202">
        <f t="shared" si="157"/>
        <v>0</v>
      </c>
      <c r="S375" s="202">
        <f t="shared" si="157"/>
        <v>0</v>
      </c>
      <c r="T375" s="202">
        <f t="shared" si="157"/>
        <v>0</v>
      </c>
      <c r="U375" s="202">
        <f t="shared" si="157"/>
        <v>0</v>
      </c>
      <c r="V375" s="202">
        <f t="shared" si="157"/>
        <v>0</v>
      </c>
      <c r="W375" s="202">
        <f t="shared" si="157"/>
        <v>0</v>
      </c>
      <c r="X375" s="137"/>
      <c r="Y375" s="82">
        <f t="shared" si="153"/>
        <v>1416096.19</v>
      </c>
      <c r="Z375" s="232">
        <v>17</v>
      </c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30"/>
      <c r="FN375" s="30"/>
      <c r="FO375" s="30"/>
      <c r="FP375" s="30"/>
      <c r="FQ375" s="30"/>
      <c r="FR375" s="30"/>
      <c r="FS375" s="30"/>
      <c r="FT375" s="30"/>
      <c r="FU375" s="30"/>
      <c r="FV375" s="30"/>
      <c r="FW375" s="30"/>
      <c r="FX375" s="30"/>
      <c r="FY375" s="30"/>
      <c r="FZ375" s="30"/>
      <c r="GA375" s="30"/>
      <c r="GB375" s="30"/>
      <c r="GC375" s="30"/>
      <c r="GD375" s="30"/>
      <c r="GE375" s="30"/>
      <c r="GF375" s="30"/>
      <c r="GG375" s="30"/>
      <c r="GH375" s="30"/>
      <c r="GI375" s="30"/>
      <c r="GJ375" s="30"/>
      <c r="GK375" s="30"/>
      <c r="GL375" s="30"/>
      <c r="GM375" s="30"/>
      <c r="GN375" s="30"/>
      <c r="GO375" s="30"/>
      <c r="GP375" s="30"/>
      <c r="GQ375" s="30"/>
      <c r="GR375" s="30"/>
      <c r="GS375" s="30"/>
      <c r="GT375" s="30"/>
      <c r="GU375" s="30"/>
      <c r="GV375" s="30"/>
      <c r="GW375" s="30"/>
      <c r="GX375" s="30"/>
      <c r="GY375" s="30"/>
      <c r="GZ375" s="30"/>
      <c r="HA375" s="30"/>
      <c r="HB375" s="30"/>
      <c r="HC375" s="30"/>
      <c r="HD375" s="30"/>
      <c r="HE375" s="30"/>
      <c r="HF375" s="30"/>
      <c r="HG375" s="30"/>
      <c r="HH375" s="30"/>
      <c r="HI375" s="30"/>
      <c r="HJ375" s="30"/>
      <c r="HK375" s="30"/>
      <c r="HL375" s="30"/>
      <c r="HM375" s="30"/>
      <c r="HN375" s="30"/>
      <c r="HO375" s="30"/>
      <c r="HP375" s="30"/>
      <c r="HQ375" s="30"/>
      <c r="HR375" s="30"/>
      <c r="HS375" s="30"/>
      <c r="HT375" s="30"/>
      <c r="HU375" s="30"/>
      <c r="HV375" s="30"/>
      <c r="HW375" s="30"/>
      <c r="HX375" s="30"/>
      <c r="HY375" s="30"/>
      <c r="HZ375" s="30"/>
      <c r="IA375" s="30"/>
      <c r="IB375" s="30"/>
      <c r="IC375" s="30"/>
      <c r="ID375" s="30"/>
      <c r="IE375" s="30"/>
      <c r="IF375" s="30"/>
      <c r="IG375" s="30"/>
      <c r="IH375" s="30"/>
      <c r="II375" s="30"/>
      <c r="IJ375" s="30"/>
      <c r="IK375" s="30"/>
      <c r="IL375" s="30"/>
      <c r="IM375" s="30"/>
      <c r="IN375" s="30"/>
      <c r="IO375" s="30"/>
      <c r="IP375" s="30"/>
      <c r="IQ375" s="30"/>
      <c r="IR375" s="30"/>
      <c r="IS375" s="30"/>
      <c r="IT375" s="30"/>
      <c r="IU375" s="30"/>
      <c r="IV375" s="30"/>
      <c r="IW375" s="30"/>
      <c r="IX375" s="30"/>
      <c r="IY375" s="30"/>
      <c r="IZ375" s="30"/>
      <c r="JA375" s="30"/>
      <c r="JB375" s="30"/>
      <c r="JC375" s="30"/>
      <c r="JD375" s="30"/>
      <c r="JE375" s="30"/>
      <c r="JF375" s="30"/>
      <c r="JG375" s="30"/>
      <c r="JH375" s="30"/>
      <c r="JI375" s="30"/>
      <c r="JJ375" s="30"/>
      <c r="JK375" s="30"/>
      <c r="JL375" s="30"/>
      <c r="JM375" s="30"/>
      <c r="JN375" s="30"/>
      <c r="JO375" s="30"/>
      <c r="JP375" s="30"/>
      <c r="JQ375" s="30"/>
      <c r="JR375" s="30"/>
      <c r="JS375" s="30"/>
      <c r="JT375" s="30"/>
      <c r="JU375" s="30"/>
      <c r="JV375" s="30"/>
      <c r="JW375" s="30"/>
      <c r="JX375" s="30"/>
      <c r="JY375" s="30"/>
      <c r="JZ375" s="30"/>
      <c r="KA375" s="30"/>
      <c r="KB375" s="30"/>
      <c r="KC375" s="30"/>
      <c r="KD375" s="30"/>
      <c r="KE375" s="30"/>
      <c r="KF375" s="30"/>
      <c r="KG375" s="30"/>
      <c r="KH375" s="30"/>
      <c r="KI375" s="30"/>
      <c r="KJ375" s="30"/>
      <c r="KK375" s="30"/>
      <c r="KL375" s="30"/>
      <c r="KM375" s="30"/>
      <c r="KN375" s="30"/>
      <c r="KO375" s="30"/>
      <c r="KP375" s="30"/>
      <c r="KQ375" s="30"/>
      <c r="KR375" s="30"/>
      <c r="KS375" s="30"/>
      <c r="KT375" s="30"/>
      <c r="KU375" s="30"/>
      <c r="KV375" s="30"/>
      <c r="KW375" s="30"/>
      <c r="KX375" s="30"/>
      <c r="KY375" s="30"/>
      <c r="KZ375" s="30"/>
      <c r="LA375" s="30"/>
      <c r="LB375" s="30"/>
      <c r="LC375" s="30"/>
      <c r="LD375" s="30"/>
      <c r="LE375" s="30"/>
      <c r="LF375" s="30"/>
      <c r="LG375" s="30"/>
      <c r="LH375" s="30"/>
      <c r="LI375" s="30"/>
      <c r="LJ375" s="30"/>
      <c r="LK375" s="30"/>
      <c r="LL375" s="30"/>
      <c r="LM375" s="30"/>
      <c r="LN375" s="30"/>
      <c r="LO375" s="30"/>
      <c r="LP375" s="30"/>
      <c r="LQ375" s="30"/>
      <c r="LR375" s="30"/>
      <c r="LS375" s="30"/>
      <c r="LT375" s="30"/>
      <c r="LU375" s="30"/>
      <c r="LV375" s="30"/>
      <c r="LW375" s="30"/>
      <c r="LX375" s="30"/>
      <c r="LY375" s="30"/>
      <c r="LZ375" s="30"/>
      <c r="MA375" s="30"/>
      <c r="MB375" s="30"/>
      <c r="MC375" s="30"/>
      <c r="MD375" s="30"/>
      <c r="ME375" s="30"/>
      <c r="MF375" s="30"/>
      <c r="MG375" s="30"/>
      <c r="MH375" s="30"/>
      <c r="MI375" s="30"/>
      <c r="MJ375" s="30"/>
      <c r="MK375" s="30"/>
      <c r="ML375" s="30"/>
      <c r="MM375" s="30"/>
      <c r="MN375" s="30"/>
      <c r="MO375" s="30"/>
      <c r="MP375" s="30"/>
      <c r="MQ375" s="30"/>
      <c r="MR375" s="30"/>
      <c r="MS375" s="30"/>
      <c r="MT375" s="30"/>
      <c r="MU375" s="30"/>
      <c r="MV375" s="30"/>
      <c r="MW375" s="30"/>
      <c r="MX375" s="30"/>
      <c r="MY375" s="30"/>
      <c r="MZ375" s="30"/>
      <c r="NA375" s="30"/>
      <c r="NB375" s="30"/>
      <c r="NC375" s="30"/>
      <c r="ND375" s="30"/>
      <c r="NE375" s="30"/>
      <c r="NF375" s="30"/>
      <c r="NG375" s="30"/>
      <c r="NH375" s="30"/>
      <c r="NI375" s="30"/>
      <c r="NJ375" s="30"/>
      <c r="NK375" s="30"/>
      <c r="NL375" s="30"/>
      <c r="NM375" s="30"/>
      <c r="NN375" s="30"/>
      <c r="NO375" s="30"/>
      <c r="NP375" s="30"/>
      <c r="NQ375" s="30"/>
      <c r="NR375" s="30"/>
      <c r="NS375" s="30"/>
      <c r="NT375" s="30"/>
      <c r="NU375" s="30"/>
      <c r="NV375" s="30"/>
      <c r="NW375" s="30"/>
      <c r="NX375" s="30"/>
      <c r="NY375" s="30"/>
      <c r="NZ375" s="30"/>
      <c r="OA375" s="30"/>
      <c r="OB375" s="30"/>
      <c r="OC375" s="30"/>
      <c r="OD375" s="30"/>
      <c r="OE375" s="30"/>
      <c r="OF375" s="30"/>
      <c r="OG375" s="30"/>
      <c r="OH375" s="30"/>
      <c r="OI375" s="30"/>
      <c r="OJ375" s="30"/>
      <c r="OK375" s="30"/>
      <c r="OL375" s="30"/>
      <c r="OM375" s="30"/>
      <c r="ON375" s="30"/>
      <c r="OO375" s="30"/>
      <c r="OP375" s="30"/>
      <c r="OQ375" s="30"/>
      <c r="OR375" s="30"/>
      <c r="OS375" s="30"/>
      <c r="OT375" s="30"/>
      <c r="OU375" s="30"/>
      <c r="OV375" s="30"/>
      <c r="OW375" s="30"/>
      <c r="OX375" s="30"/>
      <c r="OY375" s="30"/>
      <c r="OZ375" s="30"/>
      <c r="PA375" s="30"/>
      <c r="PB375" s="30"/>
      <c r="PC375" s="30"/>
      <c r="PD375" s="30"/>
      <c r="PE375" s="30"/>
      <c r="PF375" s="30"/>
      <c r="PG375" s="30"/>
      <c r="PH375" s="30"/>
      <c r="PI375" s="30"/>
      <c r="PJ375" s="30"/>
      <c r="PK375" s="30"/>
      <c r="PL375" s="30"/>
      <c r="PM375" s="30"/>
      <c r="PN375" s="30"/>
      <c r="PO375" s="30"/>
      <c r="PP375" s="30"/>
      <c r="PQ375" s="30"/>
      <c r="PR375" s="30"/>
      <c r="PS375" s="30"/>
      <c r="PT375" s="30"/>
      <c r="PU375" s="30"/>
      <c r="PV375" s="30"/>
      <c r="PW375" s="30"/>
      <c r="PX375" s="30"/>
      <c r="PY375" s="30"/>
      <c r="PZ375" s="30"/>
      <c r="QA375" s="30"/>
      <c r="QB375" s="30"/>
      <c r="QC375" s="30"/>
      <c r="QD375" s="30"/>
      <c r="QE375" s="30"/>
      <c r="QF375" s="30"/>
      <c r="QG375" s="30"/>
      <c r="QH375" s="30"/>
      <c r="QI375" s="30"/>
      <c r="QJ375" s="30"/>
      <c r="QK375" s="30"/>
      <c r="QL375" s="30"/>
      <c r="QM375" s="30"/>
      <c r="QN375" s="30"/>
      <c r="QO375" s="30"/>
      <c r="QP375" s="30"/>
      <c r="QQ375" s="30"/>
      <c r="QR375" s="30"/>
      <c r="QS375" s="30"/>
      <c r="QT375" s="30"/>
      <c r="QU375" s="30"/>
      <c r="QV375" s="30"/>
      <c r="QW375" s="30"/>
      <c r="QX375" s="30"/>
      <c r="QY375" s="30"/>
      <c r="QZ375" s="30"/>
      <c r="RA375" s="30"/>
      <c r="RB375" s="30"/>
      <c r="RC375" s="30"/>
      <c r="RD375" s="30"/>
      <c r="RE375" s="30"/>
      <c r="RF375" s="30"/>
      <c r="RG375" s="30"/>
      <c r="RH375" s="30"/>
      <c r="RI375" s="30"/>
      <c r="RJ375" s="30"/>
      <c r="RK375" s="30"/>
      <c r="RL375" s="30"/>
      <c r="RM375" s="30"/>
      <c r="RN375" s="30"/>
      <c r="RO375" s="30"/>
      <c r="RP375" s="30"/>
      <c r="RQ375" s="30"/>
      <c r="RR375" s="30"/>
      <c r="RS375" s="30"/>
      <c r="RT375" s="30"/>
      <c r="RU375" s="30"/>
      <c r="RV375" s="30"/>
      <c r="RW375" s="30"/>
      <c r="RX375" s="30"/>
      <c r="RY375" s="30"/>
      <c r="RZ375" s="30"/>
      <c r="SA375" s="30"/>
      <c r="SB375" s="30"/>
      <c r="SC375" s="30"/>
      <c r="SD375" s="30"/>
      <c r="SE375" s="30"/>
      <c r="SF375" s="30"/>
      <c r="SG375" s="30"/>
      <c r="SH375" s="30"/>
      <c r="SI375" s="30"/>
      <c r="SJ375" s="30"/>
      <c r="SK375" s="30"/>
      <c r="SL375" s="30"/>
      <c r="SM375" s="30"/>
      <c r="SN375" s="30"/>
    </row>
    <row r="376" spans="1:508" s="31" customFormat="1" ht="26.25" customHeight="1" x14ac:dyDescent="0.25">
      <c r="A376" s="81"/>
      <c r="B376" s="81"/>
      <c r="C376" s="81"/>
      <c r="D376" s="98" t="s">
        <v>416</v>
      </c>
      <c r="E376" s="202">
        <f t="shared" ref="E376:J376" si="158">E147+E305+E251</f>
        <v>0</v>
      </c>
      <c r="F376" s="82">
        <f t="shared" si="158"/>
        <v>0</v>
      </c>
      <c r="G376" s="82">
        <f t="shared" si="158"/>
        <v>0</v>
      </c>
      <c r="H376" s="202">
        <f t="shared" si="158"/>
        <v>0</v>
      </c>
      <c r="I376" s="202">
        <f t="shared" si="158"/>
        <v>0</v>
      </c>
      <c r="J376" s="202">
        <f t="shared" si="158"/>
        <v>0</v>
      </c>
      <c r="K376" s="186"/>
      <c r="L376" s="202">
        <f t="shared" ref="L376:W376" si="159">L147+L305+L251</f>
        <v>92214546</v>
      </c>
      <c r="M376" s="82">
        <f t="shared" si="159"/>
        <v>92214546</v>
      </c>
      <c r="N376" s="82">
        <f t="shared" si="159"/>
        <v>0</v>
      </c>
      <c r="O376" s="82">
        <f t="shared" si="159"/>
        <v>0</v>
      </c>
      <c r="P376" s="82">
        <f t="shared" si="159"/>
        <v>0</v>
      </c>
      <c r="Q376" s="82">
        <f t="shared" si="159"/>
        <v>92214546</v>
      </c>
      <c r="R376" s="202">
        <f t="shared" si="159"/>
        <v>0</v>
      </c>
      <c r="S376" s="202">
        <f t="shared" si="159"/>
        <v>0</v>
      </c>
      <c r="T376" s="202">
        <f t="shared" si="159"/>
        <v>0</v>
      </c>
      <c r="U376" s="202">
        <f t="shared" si="159"/>
        <v>0</v>
      </c>
      <c r="V376" s="202">
        <f t="shared" si="159"/>
        <v>0</v>
      </c>
      <c r="W376" s="202">
        <f t="shared" si="159"/>
        <v>0</v>
      </c>
      <c r="X376" s="137">
        <f t="shared" si="129"/>
        <v>0</v>
      </c>
      <c r="Y376" s="82">
        <f t="shared" si="153"/>
        <v>0</v>
      </c>
      <c r="Z376" s="232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U376" s="30"/>
      <c r="DV376" s="30"/>
      <c r="DW376" s="30"/>
      <c r="DX376" s="30"/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  <c r="EI376" s="30"/>
      <c r="EJ376" s="30"/>
      <c r="EK376" s="30"/>
      <c r="EL376" s="30"/>
      <c r="EM376" s="30"/>
      <c r="EN376" s="30"/>
      <c r="EO376" s="30"/>
      <c r="EP376" s="30"/>
      <c r="EQ376" s="30"/>
      <c r="ER376" s="30"/>
      <c r="ES376" s="30"/>
      <c r="ET376" s="30"/>
      <c r="EU376" s="30"/>
      <c r="EV376" s="30"/>
      <c r="EW376" s="30"/>
      <c r="EX376" s="30"/>
      <c r="EY376" s="30"/>
      <c r="EZ376" s="30"/>
      <c r="FA376" s="30"/>
      <c r="FB376" s="30"/>
      <c r="FC376" s="30"/>
      <c r="FD376" s="30"/>
      <c r="FE376" s="30"/>
      <c r="FF376" s="30"/>
      <c r="FG376" s="30"/>
      <c r="FH376" s="30"/>
      <c r="FI376" s="30"/>
      <c r="FJ376" s="30"/>
      <c r="FK376" s="30"/>
      <c r="FL376" s="30"/>
      <c r="FM376" s="30"/>
      <c r="FN376" s="30"/>
      <c r="FO376" s="30"/>
      <c r="FP376" s="30"/>
      <c r="FQ376" s="30"/>
      <c r="FR376" s="30"/>
      <c r="FS376" s="30"/>
      <c r="FT376" s="30"/>
      <c r="FU376" s="30"/>
      <c r="FV376" s="30"/>
      <c r="FW376" s="30"/>
      <c r="FX376" s="30"/>
      <c r="FY376" s="30"/>
      <c r="FZ376" s="30"/>
      <c r="GA376" s="30"/>
      <c r="GB376" s="30"/>
      <c r="GC376" s="30"/>
      <c r="GD376" s="30"/>
      <c r="GE376" s="30"/>
      <c r="GF376" s="30"/>
      <c r="GG376" s="30"/>
      <c r="GH376" s="30"/>
      <c r="GI376" s="30"/>
      <c r="GJ376" s="30"/>
      <c r="GK376" s="30"/>
      <c r="GL376" s="30"/>
      <c r="GM376" s="30"/>
      <c r="GN376" s="30"/>
      <c r="GO376" s="30"/>
      <c r="GP376" s="30"/>
      <c r="GQ376" s="30"/>
      <c r="GR376" s="30"/>
      <c r="GS376" s="30"/>
      <c r="GT376" s="30"/>
      <c r="GU376" s="30"/>
      <c r="GV376" s="30"/>
      <c r="GW376" s="30"/>
      <c r="GX376" s="30"/>
      <c r="GY376" s="30"/>
      <c r="GZ376" s="30"/>
      <c r="HA376" s="30"/>
      <c r="HB376" s="30"/>
      <c r="HC376" s="30"/>
      <c r="HD376" s="30"/>
      <c r="HE376" s="30"/>
      <c r="HF376" s="30"/>
      <c r="HG376" s="30"/>
      <c r="HH376" s="30"/>
      <c r="HI376" s="30"/>
      <c r="HJ376" s="30"/>
      <c r="HK376" s="30"/>
      <c r="HL376" s="30"/>
      <c r="HM376" s="30"/>
      <c r="HN376" s="30"/>
      <c r="HO376" s="30"/>
      <c r="HP376" s="30"/>
      <c r="HQ376" s="30"/>
      <c r="HR376" s="30"/>
      <c r="HS376" s="30"/>
      <c r="HT376" s="30"/>
      <c r="HU376" s="30"/>
      <c r="HV376" s="30"/>
      <c r="HW376" s="30"/>
      <c r="HX376" s="30"/>
      <c r="HY376" s="30"/>
      <c r="HZ376" s="30"/>
      <c r="IA376" s="30"/>
      <c r="IB376" s="30"/>
      <c r="IC376" s="30"/>
      <c r="ID376" s="30"/>
      <c r="IE376" s="30"/>
      <c r="IF376" s="30"/>
      <c r="IG376" s="30"/>
      <c r="IH376" s="30"/>
      <c r="II376" s="30"/>
      <c r="IJ376" s="30"/>
      <c r="IK376" s="30"/>
      <c r="IL376" s="30"/>
      <c r="IM376" s="30"/>
      <c r="IN376" s="30"/>
      <c r="IO376" s="30"/>
      <c r="IP376" s="30"/>
      <c r="IQ376" s="30"/>
      <c r="IR376" s="30"/>
      <c r="IS376" s="30"/>
      <c r="IT376" s="30"/>
      <c r="IU376" s="30"/>
      <c r="IV376" s="30"/>
      <c r="IW376" s="30"/>
      <c r="IX376" s="30"/>
      <c r="IY376" s="30"/>
      <c r="IZ376" s="30"/>
      <c r="JA376" s="30"/>
      <c r="JB376" s="30"/>
      <c r="JC376" s="30"/>
      <c r="JD376" s="30"/>
      <c r="JE376" s="30"/>
      <c r="JF376" s="30"/>
      <c r="JG376" s="30"/>
      <c r="JH376" s="30"/>
      <c r="JI376" s="30"/>
      <c r="JJ376" s="30"/>
      <c r="JK376" s="30"/>
      <c r="JL376" s="30"/>
      <c r="JM376" s="30"/>
      <c r="JN376" s="30"/>
      <c r="JO376" s="30"/>
      <c r="JP376" s="30"/>
      <c r="JQ376" s="30"/>
      <c r="JR376" s="30"/>
      <c r="JS376" s="30"/>
      <c r="JT376" s="30"/>
      <c r="JU376" s="30"/>
      <c r="JV376" s="30"/>
      <c r="JW376" s="30"/>
      <c r="JX376" s="30"/>
      <c r="JY376" s="30"/>
      <c r="JZ376" s="30"/>
      <c r="KA376" s="30"/>
      <c r="KB376" s="30"/>
      <c r="KC376" s="30"/>
      <c r="KD376" s="30"/>
      <c r="KE376" s="30"/>
      <c r="KF376" s="30"/>
      <c r="KG376" s="30"/>
      <c r="KH376" s="30"/>
      <c r="KI376" s="30"/>
      <c r="KJ376" s="30"/>
      <c r="KK376" s="30"/>
      <c r="KL376" s="30"/>
      <c r="KM376" s="30"/>
      <c r="KN376" s="30"/>
      <c r="KO376" s="30"/>
      <c r="KP376" s="30"/>
      <c r="KQ376" s="30"/>
      <c r="KR376" s="30"/>
      <c r="KS376" s="30"/>
      <c r="KT376" s="30"/>
      <c r="KU376" s="30"/>
      <c r="KV376" s="30"/>
      <c r="KW376" s="30"/>
      <c r="KX376" s="30"/>
      <c r="KY376" s="30"/>
      <c r="KZ376" s="30"/>
      <c r="LA376" s="30"/>
      <c r="LB376" s="30"/>
      <c r="LC376" s="30"/>
      <c r="LD376" s="30"/>
      <c r="LE376" s="30"/>
      <c r="LF376" s="30"/>
      <c r="LG376" s="30"/>
      <c r="LH376" s="30"/>
      <c r="LI376" s="30"/>
      <c r="LJ376" s="30"/>
      <c r="LK376" s="30"/>
      <c r="LL376" s="30"/>
      <c r="LM376" s="30"/>
      <c r="LN376" s="30"/>
      <c r="LO376" s="30"/>
      <c r="LP376" s="30"/>
      <c r="LQ376" s="30"/>
      <c r="LR376" s="30"/>
      <c r="LS376" s="30"/>
      <c r="LT376" s="30"/>
      <c r="LU376" s="30"/>
      <c r="LV376" s="30"/>
      <c r="LW376" s="30"/>
      <c r="LX376" s="30"/>
      <c r="LY376" s="30"/>
      <c r="LZ376" s="30"/>
      <c r="MA376" s="30"/>
      <c r="MB376" s="30"/>
      <c r="MC376" s="30"/>
      <c r="MD376" s="30"/>
      <c r="ME376" s="30"/>
      <c r="MF376" s="30"/>
      <c r="MG376" s="30"/>
      <c r="MH376" s="30"/>
      <c r="MI376" s="30"/>
      <c r="MJ376" s="30"/>
      <c r="MK376" s="30"/>
      <c r="ML376" s="30"/>
      <c r="MM376" s="30"/>
      <c r="MN376" s="30"/>
      <c r="MO376" s="30"/>
      <c r="MP376" s="30"/>
      <c r="MQ376" s="30"/>
      <c r="MR376" s="30"/>
      <c r="MS376" s="30"/>
      <c r="MT376" s="30"/>
      <c r="MU376" s="30"/>
      <c r="MV376" s="30"/>
      <c r="MW376" s="30"/>
      <c r="MX376" s="30"/>
      <c r="MY376" s="30"/>
      <c r="MZ376" s="30"/>
      <c r="NA376" s="30"/>
      <c r="NB376" s="30"/>
      <c r="NC376" s="30"/>
      <c r="ND376" s="30"/>
      <c r="NE376" s="30"/>
      <c r="NF376" s="30"/>
      <c r="NG376" s="30"/>
      <c r="NH376" s="30"/>
      <c r="NI376" s="30"/>
      <c r="NJ376" s="30"/>
      <c r="NK376" s="30"/>
      <c r="NL376" s="30"/>
      <c r="NM376" s="30"/>
      <c r="NN376" s="30"/>
      <c r="NO376" s="30"/>
      <c r="NP376" s="30"/>
      <c r="NQ376" s="30"/>
      <c r="NR376" s="30"/>
      <c r="NS376" s="30"/>
      <c r="NT376" s="30"/>
      <c r="NU376" s="30"/>
      <c r="NV376" s="30"/>
      <c r="NW376" s="30"/>
      <c r="NX376" s="30"/>
      <c r="NY376" s="30"/>
      <c r="NZ376" s="30"/>
      <c r="OA376" s="30"/>
      <c r="OB376" s="30"/>
      <c r="OC376" s="30"/>
      <c r="OD376" s="30"/>
      <c r="OE376" s="30"/>
      <c r="OF376" s="30"/>
      <c r="OG376" s="30"/>
      <c r="OH376" s="30"/>
      <c r="OI376" s="30"/>
      <c r="OJ376" s="30"/>
      <c r="OK376" s="30"/>
      <c r="OL376" s="30"/>
      <c r="OM376" s="30"/>
      <c r="ON376" s="30"/>
      <c r="OO376" s="30"/>
      <c r="OP376" s="30"/>
      <c r="OQ376" s="30"/>
      <c r="OR376" s="30"/>
      <c r="OS376" s="30"/>
      <c r="OT376" s="30"/>
      <c r="OU376" s="30"/>
      <c r="OV376" s="30"/>
      <c r="OW376" s="30"/>
      <c r="OX376" s="30"/>
      <c r="OY376" s="30"/>
      <c r="OZ376" s="30"/>
      <c r="PA376" s="30"/>
      <c r="PB376" s="30"/>
      <c r="PC376" s="30"/>
      <c r="PD376" s="30"/>
      <c r="PE376" s="30"/>
      <c r="PF376" s="30"/>
      <c r="PG376" s="30"/>
      <c r="PH376" s="30"/>
      <c r="PI376" s="30"/>
      <c r="PJ376" s="30"/>
      <c r="PK376" s="30"/>
      <c r="PL376" s="30"/>
      <c r="PM376" s="30"/>
      <c r="PN376" s="30"/>
      <c r="PO376" s="30"/>
      <c r="PP376" s="30"/>
      <c r="PQ376" s="30"/>
      <c r="PR376" s="30"/>
      <c r="PS376" s="30"/>
      <c r="PT376" s="30"/>
      <c r="PU376" s="30"/>
      <c r="PV376" s="30"/>
      <c r="PW376" s="30"/>
      <c r="PX376" s="30"/>
      <c r="PY376" s="30"/>
      <c r="PZ376" s="30"/>
      <c r="QA376" s="30"/>
      <c r="QB376" s="30"/>
      <c r="QC376" s="30"/>
      <c r="QD376" s="30"/>
      <c r="QE376" s="30"/>
      <c r="QF376" s="30"/>
      <c r="QG376" s="30"/>
      <c r="QH376" s="30"/>
      <c r="QI376" s="30"/>
      <c r="QJ376" s="30"/>
      <c r="QK376" s="30"/>
      <c r="QL376" s="30"/>
      <c r="QM376" s="30"/>
      <c r="QN376" s="30"/>
      <c r="QO376" s="30"/>
      <c r="QP376" s="30"/>
      <c r="QQ376" s="30"/>
      <c r="QR376" s="30"/>
      <c r="QS376" s="30"/>
      <c r="QT376" s="30"/>
      <c r="QU376" s="30"/>
      <c r="QV376" s="30"/>
      <c r="QW376" s="30"/>
      <c r="QX376" s="30"/>
      <c r="QY376" s="30"/>
      <c r="QZ376" s="30"/>
      <c r="RA376" s="30"/>
      <c r="RB376" s="30"/>
      <c r="RC376" s="30"/>
      <c r="RD376" s="30"/>
      <c r="RE376" s="30"/>
      <c r="RF376" s="30"/>
      <c r="RG376" s="30"/>
      <c r="RH376" s="30"/>
      <c r="RI376" s="30"/>
      <c r="RJ376" s="30"/>
      <c r="RK376" s="30"/>
      <c r="RL376" s="30"/>
      <c r="RM376" s="30"/>
      <c r="RN376" s="30"/>
      <c r="RO376" s="30"/>
      <c r="RP376" s="30"/>
      <c r="RQ376" s="30"/>
      <c r="RR376" s="30"/>
      <c r="RS376" s="30"/>
      <c r="RT376" s="30"/>
      <c r="RU376" s="30"/>
      <c r="RV376" s="30"/>
      <c r="RW376" s="30"/>
      <c r="RX376" s="30"/>
      <c r="RY376" s="30"/>
      <c r="RZ376" s="30"/>
      <c r="SA376" s="30"/>
      <c r="SB376" s="30"/>
      <c r="SC376" s="30"/>
      <c r="SD376" s="30"/>
      <c r="SE376" s="30"/>
      <c r="SF376" s="30"/>
      <c r="SG376" s="30"/>
      <c r="SH376" s="30"/>
      <c r="SI376" s="30"/>
      <c r="SJ376" s="30"/>
      <c r="SK376" s="30"/>
      <c r="SL376" s="30"/>
      <c r="SM376" s="30"/>
      <c r="SN376" s="30"/>
    </row>
    <row r="377" spans="1:508" s="31" customFormat="1" ht="26.25" customHeight="1" x14ac:dyDescent="0.25">
      <c r="A377" s="81"/>
      <c r="B377" s="81"/>
      <c r="C377" s="81"/>
      <c r="D377" s="98" t="s">
        <v>698</v>
      </c>
      <c r="E377" s="202"/>
      <c r="F377" s="82"/>
      <c r="G377" s="82"/>
      <c r="H377" s="202">
        <f>H148</f>
        <v>0</v>
      </c>
      <c r="I377" s="202">
        <f t="shared" ref="I377:J377" si="160">I148</f>
        <v>0</v>
      </c>
      <c r="J377" s="202">
        <f t="shared" si="160"/>
        <v>0</v>
      </c>
      <c r="K377" s="186"/>
      <c r="L377" s="202">
        <f>L148</f>
        <v>4200000</v>
      </c>
      <c r="M377" s="82">
        <f t="shared" ref="M377:W377" si="161">M148</f>
        <v>0</v>
      </c>
      <c r="N377" s="82">
        <f t="shared" si="161"/>
        <v>0</v>
      </c>
      <c r="O377" s="82">
        <f t="shared" si="161"/>
        <v>0</v>
      </c>
      <c r="P377" s="82">
        <f t="shared" si="161"/>
        <v>0</v>
      </c>
      <c r="Q377" s="82">
        <f t="shared" si="161"/>
        <v>4200000</v>
      </c>
      <c r="R377" s="202">
        <f t="shared" si="161"/>
        <v>0</v>
      </c>
      <c r="S377" s="202">
        <f t="shared" si="161"/>
        <v>0</v>
      </c>
      <c r="T377" s="202">
        <f t="shared" si="161"/>
        <v>0</v>
      </c>
      <c r="U377" s="202">
        <f t="shared" si="161"/>
        <v>0</v>
      </c>
      <c r="V377" s="202">
        <f t="shared" si="161"/>
        <v>0</v>
      </c>
      <c r="W377" s="202">
        <f t="shared" si="161"/>
        <v>0</v>
      </c>
      <c r="X377" s="137">
        <f t="shared" si="129"/>
        <v>0</v>
      </c>
      <c r="Y377" s="82">
        <f t="shared" ref="Y377" si="162">R377+H377</f>
        <v>0</v>
      </c>
      <c r="Z377" s="232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W377" s="30"/>
      <c r="EX377" s="30"/>
      <c r="EY377" s="30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30"/>
      <c r="FN377" s="30"/>
      <c r="FO377" s="30"/>
      <c r="FP377" s="30"/>
      <c r="FQ377" s="30"/>
      <c r="FR377" s="30"/>
      <c r="FS377" s="30"/>
      <c r="FT377" s="30"/>
      <c r="FU377" s="30"/>
      <c r="FV377" s="30"/>
      <c r="FW377" s="30"/>
      <c r="FX377" s="30"/>
      <c r="FY377" s="30"/>
      <c r="FZ377" s="30"/>
      <c r="GA377" s="30"/>
      <c r="GB377" s="30"/>
      <c r="GC377" s="30"/>
      <c r="GD377" s="30"/>
      <c r="GE377" s="30"/>
      <c r="GF377" s="30"/>
      <c r="GG377" s="30"/>
      <c r="GH377" s="30"/>
      <c r="GI377" s="30"/>
      <c r="GJ377" s="30"/>
      <c r="GK377" s="30"/>
      <c r="GL377" s="30"/>
      <c r="GM377" s="30"/>
      <c r="GN377" s="30"/>
      <c r="GO377" s="30"/>
      <c r="GP377" s="30"/>
      <c r="GQ377" s="30"/>
      <c r="GR377" s="30"/>
      <c r="GS377" s="30"/>
      <c r="GT377" s="30"/>
      <c r="GU377" s="30"/>
      <c r="GV377" s="30"/>
      <c r="GW377" s="30"/>
      <c r="GX377" s="30"/>
      <c r="GY377" s="30"/>
      <c r="GZ377" s="30"/>
      <c r="HA377" s="30"/>
      <c r="HB377" s="30"/>
      <c r="HC377" s="30"/>
      <c r="HD377" s="30"/>
      <c r="HE377" s="30"/>
      <c r="HF377" s="30"/>
      <c r="HG377" s="30"/>
      <c r="HH377" s="30"/>
      <c r="HI377" s="30"/>
      <c r="HJ377" s="30"/>
      <c r="HK377" s="30"/>
      <c r="HL377" s="30"/>
      <c r="HM377" s="30"/>
      <c r="HN377" s="30"/>
      <c r="HO377" s="30"/>
      <c r="HP377" s="30"/>
      <c r="HQ377" s="30"/>
      <c r="HR377" s="30"/>
      <c r="HS377" s="30"/>
      <c r="HT377" s="30"/>
      <c r="HU377" s="30"/>
      <c r="HV377" s="30"/>
      <c r="HW377" s="30"/>
      <c r="HX377" s="30"/>
      <c r="HY377" s="30"/>
      <c r="HZ377" s="30"/>
      <c r="IA377" s="30"/>
      <c r="IB377" s="30"/>
      <c r="IC377" s="30"/>
      <c r="ID377" s="30"/>
      <c r="IE377" s="30"/>
      <c r="IF377" s="30"/>
      <c r="IG377" s="30"/>
      <c r="IH377" s="30"/>
      <c r="II377" s="30"/>
      <c r="IJ377" s="30"/>
      <c r="IK377" s="30"/>
      <c r="IL377" s="30"/>
      <c r="IM377" s="30"/>
      <c r="IN377" s="30"/>
      <c r="IO377" s="30"/>
      <c r="IP377" s="30"/>
      <c r="IQ377" s="30"/>
      <c r="IR377" s="30"/>
      <c r="IS377" s="30"/>
      <c r="IT377" s="30"/>
      <c r="IU377" s="30"/>
      <c r="IV377" s="30"/>
      <c r="IW377" s="30"/>
      <c r="IX377" s="30"/>
      <c r="IY377" s="30"/>
      <c r="IZ377" s="30"/>
      <c r="JA377" s="30"/>
      <c r="JB377" s="30"/>
      <c r="JC377" s="30"/>
      <c r="JD377" s="30"/>
      <c r="JE377" s="30"/>
      <c r="JF377" s="30"/>
      <c r="JG377" s="30"/>
      <c r="JH377" s="30"/>
      <c r="JI377" s="30"/>
      <c r="JJ377" s="30"/>
      <c r="JK377" s="30"/>
      <c r="JL377" s="30"/>
      <c r="JM377" s="30"/>
      <c r="JN377" s="30"/>
      <c r="JO377" s="30"/>
      <c r="JP377" s="30"/>
      <c r="JQ377" s="30"/>
      <c r="JR377" s="30"/>
      <c r="JS377" s="30"/>
      <c r="JT377" s="30"/>
      <c r="JU377" s="30"/>
      <c r="JV377" s="30"/>
      <c r="JW377" s="30"/>
      <c r="JX377" s="30"/>
      <c r="JY377" s="30"/>
      <c r="JZ377" s="30"/>
      <c r="KA377" s="30"/>
      <c r="KB377" s="30"/>
      <c r="KC377" s="30"/>
      <c r="KD377" s="30"/>
      <c r="KE377" s="30"/>
      <c r="KF377" s="30"/>
      <c r="KG377" s="30"/>
      <c r="KH377" s="30"/>
      <c r="KI377" s="30"/>
      <c r="KJ377" s="30"/>
      <c r="KK377" s="30"/>
      <c r="KL377" s="30"/>
      <c r="KM377" s="30"/>
      <c r="KN377" s="30"/>
      <c r="KO377" s="30"/>
      <c r="KP377" s="30"/>
      <c r="KQ377" s="30"/>
      <c r="KR377" s="30"/>
      <c r="KS377" s="30"/>
      <c r="KT377" s="30"/>
      <c r="KU377" s="30"/>
      <c r="KV377" s="30"/>
      <c r="KW377" s="30"/>
      <c r="KX377" s="30"/>
      <c r="KY377" s="30"/>
      <c r="KZ377" s="30"/>
      <c r="LA377" s="30"/>
      <c r="LB377" s="30"/>
      <c r="LC377" s="30"/>
      <c r="LD377" s="30"/>
      <c r="LE377" s="30"/>
      <c r="LF377" s="30"/>
      <c r="LG377" s="30"/>
      <c r="LH377" s="30"/>
      <c r="LI377" s="30"/>
      <c r="LJ377" s="30"/>
      <c r="LK377" s="30"/>
      <c r="LL377" s="30"/>
      <c r="LM377" s="30"/>
      <c r="LN377" s="30"/>
      <c r="LO377" s="30"/>
      <c r="LP377" s="30"/>
      <c r="LQ377" s="30"/>
      <c r="LR377" s="30"/>
      <c r="LS377" s="30"/>
      <c r="LT377" s="30"/>
      <c r="LU377" s="30"/>
      <c r="LV377" s="30"/>
      <c r="LW377" s="30"/>
      <c r="LX377" s="30"/>
      <c r="LY377" s="30"/>
      <c r="LZ377" s="30"/>
      <c r="MA377" s="30"/>
      <c r="MB377" s="30"/>
      <c r="MC377" s="30"/>
      <c r="MD377" s="30"/>
      <c r="ME377" s="30"/>
      <c r="MF377" s="30"/>
      <c r="MG377" s="30"/>
      <c r="MH377" s="30"/>
      <c r="MI377" s="30"/>
      <c r="MJ377" s="30"/>
      <c r="MK377" s="30"/>
      <c r="ML377" s="30"/>
      <c r="MM377" s="30"/>
      <c r="MN377" s="30"/>
      <c r="MO377" s="30"/>
      <c r="MP377" s="30"/>
      <c r="MQ377" s="30"/>
      <c r="MR377" s="30"/>
      <c r="MS377" s="30"/>
      <c r="MT377" s="30"/>
      <c r="MU377" s="30"/>
      <c r="MV377" s="30"/>
      <c r="MW377" s="30"/>
      <c r="MX377" s="30"/>
      <c r="MY377" s="30"/>
      <c r="MZ377" s="30"/>
      <c r="NA377" s="30"/>
      <c r="NB377" s="30"/>
      <c r="NC377" s="30"/>
      <c r="ND377" s="30"/>
      <c r="NE377" s="30"/>
      <c r="NF377" s="30"/>
      <c r="NG377" s="30"/>
      <c r="NH377" s="30"/>
      <c r="NI377" s="30"/>
      <c r="NJ377" s="30"/>
      <c r="NK377" s="30"/>
      <c r="NL377" s="30"/>
      <c r="NM377" s="30"/>
      <c r="NN377" s="30"/>
      <c r="NO377" s="30"/>
      <c r="NP377" s="30"/>
      <c r="NQ377" s="30"/>
      <c r="NR377" s="30"/>
      <c r="NS377" s="30"/>
      <c r="NT377" s="30"/>
      <c r="NU377" s="30"/>
      <c r="NV377" s="30"/>
      <c r="NW377" s="30"/>
      <c r="NX377" s="30"/>
      <c r="NY377" s="30"/>
      <c r="NZ377" s="30"/>
      <c r="OA377" s="30"/>
      <c r="OB377" s="30"/>
      <c r="OC377" s="30"/>
      <c r="OD377" s="30"/>
      <c r="OE377" s="30"/>
      <c r="OF377" s="30"/>
      <c r="OG377" s="30"/>
      <c r="OH377" s="30"/>
      <c r="OI377" s="30"/>
      <c r="OJ377" s="30"/>
      <c r="OK377" s="30"/>
      <c r="OL377" s="30"/>
      <c r="OM377" s="30"/>
      <c r="ON377" s="30"/>
      <c r="OO377" s="30"/>
      <c r="OP377" s="30"/>
      <c r="OQ377" s="30"/>
      <c r="OR377" s="30"/>
      <c r="OS377" s="30"/>
      <c r="OT377" s="30"/>
      <c r="OU377" s="30"/>
      <c r="OV377" s="30"/>
      <c r="OW377" s="30"/>
      <c r="OX377" s="30"/>
      <c r="OY377" s="30"/>
      <c r="OZ377" s="30"/>
      <c r="PA377" s="30"/>
      <c r="PB377" s="30"/>
      <c r="PC377" s="30"/>
      <c r="PD377" s="30"/>
      <c r="PE377" s="30"/>
      <c r="PF377" s="30"/>
      <c r="PG377" s="30"/>
      <c r="PH377" s="30"/>
      <c r="PI377" s="30"/>
      <c r="PJ377" s="30"/>
      <c r="PK377" s="30"/>
      <c r="PL377" s="30"/>
      <c r="PM377" s="30"/>
      <c r="PN377" s="30"/>
      <c r="PO377" s="30"/>
      <c r="PP377" s="30"/>
      <c r="PQ377" s="30"/>
      <c r="PR377" s="30"/>
      <c r="PS377" s="30"/>
      <c r="PT377" s="30"/>
      <c r="PU377" s="30"/>
      <c r="PV377" s="30"/>
      <c r="PW377" s="30"/>
      <c r="PX377" s="30"/>
      <c r="PY377" s="30"/>
      <c r="PZ377" s="30"/>
      <c r="QA377" s="30"/>
      <c r="QB377" s="30"/>
      <c r="QC377" s="30"/>
      <c r="QD377" s="30"/>
      <c r="QE377" s="30"/>
      <c r="QF377" s="30"/>
      <c r="QG377" s="30"/>
      <c r="QH377" s="30"/>
      <c r="QI377" s="30"/>
      <c r="QJ377" s="30"/>
      <c r="QK377" s="30"/>
      <c r="QL377" s="30"/>
      <c r="QM377" s="30"/>
      <c r="QN377" s="30"/>
      <c r="QO377" s="30"/>
      <c r="QP377" s="30"/>
      <c r="QQ377" s="30"/>
      <c r="QR377" s="30"/>
      <c r="QS377" s="30"/>
      <c r="QT377" s="30"/>
      <c r="QU377" s="30"/>
      <c r="QV377" s="30"/>
      <c r="QW377" s="30"/>
      <c r="QX377" s="30"/>
      <c r="QY377" s="30"/>
      <c r="QZ377" s="30"/>
      <c r="RA377" s="30"/>
      <c r="RB377" s="30"/>
      <c r="RC377" s="30"/>
      <c r="RD377" s="30"/>
      <c r="RE377" s="30"/>
      <c r="RF377" s="30"/>
      <c r="RG377" s="30"/>
      <c r="RH377" s="30"/>
      <c r="RI377" s="30"/>
      <c r="RJ377" s="30"/>
      <c r="RK377" s="30"/>
      <c r="RL377" s="30"/>
      <c r="RM377" s="30"/>
      <c r="RN377" s="30"/>
      <c r="RO377" s="30"/>
      <c r="RP377" s="30"/>
      <c r="RQ377" s="30"/>
      <c r="RR377" s="30"/>
      <c r="RS377" s="30"/>
      <c r="RT377" s="30"/>
      <c r="RU377" s="30"/>
      <c r="RV377" s="30"/>
      <c r="RW377" s="30"/>
      <c r="RX377" s="30"/>
      <c r="RY377" s="30"/>
      <c r="RZ377" s="30"/>
      <c r="SA377" s="30"/>
      <c r="SB377" s="30"/>
      <c r="SC377" s="30"/>
      <c r="SD377" s="30"/>
      <c r="SE377" s="30"/>
      <c r="SF377" s="30"/>
      <c r="SG377" s="30"/>
      <c r="SH377" s="30"/>
      <c r="SI377" s="30"/>
      <c r="SJ377" s="30"/>
      <c r="SK377" s="30"/>
      <c r="SL377" s="30"/>
      <c r="SM377" s="30"/>
      <c r="SN377" s="30"/>
    </row>
    <row r="378" spans="1:508" s="24" customFormat="1" ht="28.5" customHeight="1" x14ac:dyDescent="0.25">
      <c r="A378" s="106"/>
      <c r="B378" s="106"/>
      <c r="C378" s="106"/>
      <c r="D378" s="129"/>
      <c r="E378" s="205"/>
      <c r="F378" s="97"/>
      <c r="G378" s="97"/>
      <c r="H378" s="205"/>
      <c r="I378" s="205"/>
      <c r="J378" s="205"/>
      <c r="K378" s="188"/>
      <c r="L378" s="205"/>
      <c r="M378" s="97"/>
      <c r="N378" s="97"/>
      <c r="O378" s="97"/>
      <c r="P378" s="97"/>
      <c r="Q378" s="97"/>
      <c r="R378" s="220"/>
      <c r="S378" s="220"/>
      <c r="T378" s="220"/>
      <c r="U378" s="220"/>
      <c r="V378" s="220"/>
      <c r="W378" s="220"/>
      <c r="X378" s="141"/>
      <c r="Y378" s="161"/>
      <c r="Z378" s="232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  <c r="DH378" s="29"/>
      <c r="DI378" s="29"/>
      <c r="DJ378" s="29"/>
      <c r="DK378" s="29"/>
      <c r="DL378" s="29"/>
      <c r="DM378" s="29"/>
      <c r="DN378" s="29"/>
      <c r="DO378" s="29"/>
      <c r="DP378" s="29"/>
      <c r="DQ378" s="29"/>
      <c r="DR378" s="29"/>
      <c r="DS378" s="29"/>
      <c r="DT378" s="29"/>
      <c r="DU378" s="29"/>
      <c r="DV378" s="29"/>
      <c r="DW378" s="29"/>
      <c r="DX378" s="29"/>
      <c r="DY378" s="29"/>
      <c r="DZ378" s="29"/>
      <c r="EA378" s="29"/>
      <c r="EB378" s="29"/>
      <c r="EC378" s="29"/>
      <c r="ED378" s="29"/>
      <c r="EE378" s="29"/>
      <c r="EF378" s="29"/>
      <c r="EG378" s="29"/>
      <c r="EH378" s="29"/>
      <c r="EI378" s="29"/>
      <c r="EJ378" s="29"/>
      <c r="EK378" s="29"/>
      <c r="EL378" s="29"/>
      <c r="EM378" s="29"/>
      <c r="EN378" s="29"/>
      <c r="EO378" s="29"/>
      <c r="EP378" s="29"/>
      <c r="EQ378" s="29"/>
      <c r="ER378" s="29"/>
      <c r="ES378" s="29"/>
      <c r="ET378" s="29"/>
      <c r="EU378" s="29"/>
      <c r="EV378" s="29"/>
      <c r="EW378" s="29"/>
      <c r="EX378" s="29"/>
      <c r="EY378" s="29"/>
      <c r="EZ378" s="29"/>
      <c r="FA378" s="29"/>
      <c r="FB378" s="29"/>
      <c r="FC378" s="29"/>
      <c r="FD378" s="29"/>
      <c r="FE378" s="29"/>
      <c r="FF378" s="29"/>
      <c r="FG378" s="29"/>
      <c r="FH378" s="29"/>
      <c r="FI378" s="29"/>
      <c r="FJ378" s="29"/>
      <c r="FK378" s="29"/>
      <c r="FL378" s="29"/>
      <c r="FM378" s="29"/>
      <c r="FN378" s="29"/>
      <c r="FO378" s="29"/>
      <c r="FP378" s="29"/>
      <c r="FQ378" s="29"/>
      <c r="FR378" s="29"/>
      <c r="FS378" s="29"/>
      <c r="FT378" s="29"/>
      <c r="FU378" s="29"/>
      <c r="FV378" s="29"/>
      <c r="FW378" s="29"/>
      <c r="FX378" s="29"/>
      <c r="FY378" s="29"/>
      <c r="FZ378" s="29"/>
      <c r="GA378" s="29"/>
      <c r="GB378" s="29"/>
      <c r="GC378" s="29"/>
      <c r="GD378" s="29"/>
      <c r="GE378" s="29"/>
      <c r="GF378" s="29"/>
      <c r="GG378" s="29"/>
      <c r="GH378" s="29"/>
      <c r="GI378" s="29"/>
      <c r="GJ378" s="29"/>
      <c r="GK378" s="29"/>
      <c r="GL378" s="29"/>
      <c r="GM378" s="29"/>
      <c r="GN378" s="29"/>
      <c r="GO378" s="29"/>
      <c r="GP378" s="29"/>
      <c r="GQ378" s="29"/>
      <c r="GR378" s="29"/>
      <c r="GS378" s="29"/>
      <c r="GT378" s="29"/>
      <c r="GU378" s="29"/>
      <c r="GV378" s="29"/>
      <c r="GW378" s="29"/>
      <c r="GX378" s="29"/>
      <c r="GY378" s="29"/>
      <c r="GZ378" s="29"/>
      <c r="HA378" s="29"/>
      <c r="HB378" s="29"/>
      <c r="HC378" s="29"/>
      <c r="HD378" s="29"/>
      <c r="HE378" s="29"/>
      <c r="HF378" s="29"/>
      <c r="HG378" s="29"/>
      <c r="HH378" s="29"/>
      <c r="HI378" s="29"/>
      <c r="HJ378" s="29"/>
      <c r="HK378" s="29"/>
      <c r="HL378" s="29"/>
      <c r="HM378" s="29"/>
      <c r="HN378" s="29"/>
      <c r="HO378" s="29"/>
      <c r="HP378" s="29"/>
      <c r="HQ378" s="29"/>
      <c r="HR378" s="29"/>
      <c r="HS378" s="29"/>
      <c r="HT378" s="29"/>
      <c r="HU378" s="29"/>
      <c r="HV378" s="29"/>
      <c r="HW378" s="29"/>
      <c r="HX378" s="29"/>
      <c r="HY378" s="29"/>
      <c r="HZ378" s="29"/>
      <c r="IA378" s="29"/>
      <c r="IB378" s="29"/>
      <c r="IC378" s="29"/>
      <c r="ID378" s="29"/>
      <c r="IE378" s="29"/>
      <c r="IF378" s="29"/>
      <c r="IG378" s="29"/>
      <c r="IH378" s="29"/>
      <c r="II378" s="29"/>
      <c r="IJ378" s="29"/>
      <c r="IK378" s="29"/>
      <c r="IL378" s="29"/>
      <c r="IM378" s="29"/>
      <c r="IN378" s="29"/>
      <c r="IO378" s="29"/>
      <c r="IP378" s="29"/>
      <c r="IQ378" s="29"/>
      <c r="IR378" s="29"/>
      <c r="IS378" s="29"/>
      <c r="IT378" s="29"/>
      <c r="IU378" s="29"/>
      <c r="IV378" s="29"/>
      <c r="IW378" s="29"/>
      <c r="IX378" s="29"/>
      <c r="IY378" s="29"/>
      <c r="IZ378" s="29"/>
      <c r="JA378" s="29"/>
      <c r="JB378" s="29"/>
      <c r="JC378" s="29"/>
      <c r="JD378" s="29"/>
      <c r="JE378" s="29"/>
      <c r="JF378" s="29"/>
      <c r="JG378" s="29"/>
      <c r="JH378" s="29"/>
      <c r="JI378" s="29"/>
      <c r="JJ378" s="29"/>
      <c r="JK378" s="29"/>
      <c r="JL378" s="29"/>
      <c r="JM378" s="29"/>
      <c r="JN378" s="29"/>
      <c r="JO378" s="29"/>
      <c r="JP378" s="29"/>
      <c r="JQ378" s="29"/>
      <c r="JR378" s="29"/>
      <c r="JS378" s="29"/>
      <c r="JT378" s="29"/>
      <c r="JU378" s="29"/>
      <c r="JV378" s="29"/>
      <c r="JW378" s="29"/>
      <c r="JX378" s="29"/>
      <c r="JY378" s="29"/>
      <c r="JZ378" s="29"/>
      <c r="KA378" s="29"/>
      <c r="KB378" s="29"/>
      <c r="KC378" s="29"/>
      <c r="KD378" s="29"/>
      <c r="KE378" s="29"/>
      <c r="KF378" s="29"/>
      <c r="KG378" s="29"/>
      <c r="KH378" s="29"/>
      <c r="KI378" s="29"/>
      <c r="KJ378" s="29"/>
      <c r="KK378" s="29"/>
      <c r="KL378" s="29"/>
      <c r="KM378" s="29"/>
      <c r="KN378" s="29"/>
      <c r="KO378" s="29"/>
      <c r="KP378" s="29"/>
      <c r="KQ378" s="29"/>
      <c r="KR378" s="29"/>
      <c r="KS378" s="29"/>
      <c r="KT378" s="29"/>
      <c r="KU378" s="29"/>
      <c r="KV378" s="29"/>
      <c r="KW378" s="29"/>
      <c r="KX378" s="29"/>
      <c r="KY378" s="29"/>
      <c r="KZ378" s="29"/>
      <c r="LA378" s="29"/>
      <c r="LB378" s="29"/>
      <c r="LC378" s="29"/>
      <c r="LD378" s="29"/>
      <c r="LE378" s="29"/>
      <c r="LF378" s="29"/>
      <c r="LG378" s="29"/>
      <c r="LH378" s="29"/>
      <c r="LI378" s="29"/>
      <c r="LJ378" s="29"/>
      <c r="LK378" s="29"/>
      <c r="LL378" s="29"/>
      <c r="LM378" s="29"/>
      <c r="LN378" s="29"/>
      <c r="LO378" s="29"/>
      <c r="LP378" s="29"/>
      <c r="LQ378" s="29"/>
      <c r="LR378" s="29"/>
      <c r="LS378" s="29"/>
      <c r="LT378" s="29"/>
      <c r="LU378" s="29"/>
      <c r="LV378" s="29"/>
      <c r="LW378" s="29"/>
      <c r="LX378" s="29"/>
      <c r="LY378" s="29"/>
      <c r="LZ378" s="29"/>
      <c r="MA378" s="29"/>
      <c r="MB378" s="29"/>
      <c r="MC378" s="29"/>
      <c r="MD378" s="29"/>
      <c r="ME378" s="29"/>
      <c r="MF378" s="29"/>
      <c r="MG378" s="29"/>
      <c r="MH378" s="29"/>
      <c r="MI378" s="29"/>
      <c r="MJ378" s="29"/>
      <c r="MK378" s="29"/>
      <c r="ML378" s="29"/>
      <c r="MM378" s="29"/>
      <c r="MN378" s="29"/>
      <c r="MO378" s="29"/>
      <c r="MP378" s="29"/>
      <c r="MQ378" s="29"/>
      <c r="MR378" s="29"/>
      <c r="MS378" s="29"/>
      <c r="MT378" s="29"/>
      <c r="MU378" s="29"/>
      <c r="MV378" s="29"/>
      <c r="MW378" s="29"/>
      <c r="MX378" s="29"/>
      <c r="MY378" s="29"/>
      <c r="MZ378" s="29"/>
      <c r="NA378" s="29"/>
      <c r="NB378" s="29"/>
      <c r="NC378" s="29"/>
      <c r="ND378" s="29"/>
      <c r="NE378" s="29"/>
      <c r="NF378" s="29"/>
      <c r="NG378" s="29"/>
      <c r="NH378" s="29"/>
      <c r="NI378" s="29"/>
      <c r="NJ378" s="29"/>
      <c r="NK378" s="29"/>
      <c r="NL378" s="29"/>
      <c r="NM378" s="29"/>
      <c r="NN378" s="29"/>
      <c r="NO378" s="29"/>
      <c r="NP378" s="29"/>
      <c r="NQ378" s="29"/>
      <c r="NR378" s="29"/>
      <c r="NS378" s="29"/>
      <c r="NT378" s="29"/>
      <c r="NU378" s="29"/>
      <c r="NV378" s="29"/>
      <c r="NW378" s="29"/>
      <c r="NX378" s="29"/>
      <c r="NY378" s="29"/>
      <c r="NZ378" s="29"/>
      <c r="OA378" s="29"/>
      <c r="OB378" s="29"/>
      <c r="OC378" s="29"/>
      <c r="OD378" s="29"/>
      <c r="OE378" s="29"/>
      <c r="OF378" s="29"/>
      <c r="OG378" s="29"/>
      <c r="OH378" s="29"/>
      <c r="OI378" s="29"/>
      <c r="OJ378" s="29"/>
      <c r="OK378" s="29"/>
      <c r="OL378" s="29"/>
      <c r="OM378" s="29"/>
      <c r="ON378" s="29"/>
      <c r="OO378" s="29"/>
      <c r="OP378" s="29"/>
      <c r="OQ378" s="29"/>
      <c r="OR378" s="29"/>
      <c r="OS378" s="29"/>
      <c r="OT378" s="29"/>
      <c r="OU378" s="29"/>
      <c r="OV378" s="29"/>
      <c r="OW378" s="29"/>
      <c r="OX378" s="29"/>
      <c r="OY378" s="29"/>
      <c r="OZ378" s="29"/>
      <c r="PA378" s="29"/>
      <c r="PB378" s="29"/>
      <c r="PC378" s="29"/>
      <c r="PD378" s="29"/>
      <c r="PE378" s="29"/>
      <c r="PF378" s="29"/>
      <c r="PG378" s="29"/>
      <c r="PH378" s="29"/>
      <c r="PI378" s="29"/>
      <c r="PJ378" s="29"/>
      <c r="PK378" s="29"/>
      <c r="PL378" s="29"/>
      <c r="PM378" s="29"/>
      <c r="PN378" s="29"/>
      <c r="PO378" s="29"/>
      <c r="PP378" s="29"/>
      <c r="PQ378" s="29"/>
      <c r="PR378" s="29"/>
      <c r="PS378" s="29"/>
      <c r="PT378" s="29"/>
      <c r="PU378" s="29"/>
      <c r="PV378" s="29"/>
      <c r="PW378" s="29"/>
      <c r="PX378" s="29"/>
      <c r="PY378" s="29"/>
      <c r="PZ378" s="29"/>
      <c r="QA378" s="29"/>
      <c r="QB378" s="29"/>
      <c r="QC378" s="29"/>
      <c r="QD378" s="29"/>
      <c r="QE378" s="29"/>
      <c r="QF378" s="29"/>
      <c r="QG378" s="29"/>
      <c r="QH378" s="29"/>
      <c r="QI378" s="29"/>
      <c r="QJ378" s="29"/>
      <c r="QK378" s="29"/>
      <c r="QL378" s="29"/>
      <c r="QM378" s="29"/>
      <c r="QN378" s="29"/>
      <c r="QO378" s="29"/>
      <c r="QP378" s="29"/>
      <c r="QQ378" s="29"/>
      <c r="QR378" s="29"/>
      <c r="QS378" s="29"/>
      <c r="QT378" s="29"/>
      <c r="QU378" s="29"/>
      <c r="QV378" s="29"/>
      <c r="QW378" s="29"/>
      <c r="QX378" s="29"/>
      <c r="QY378" s="29"/>
      <c r="QZ378" s="29"/>
      <c r="RA378" s="29"/>
      <c r="RB378" s="29"/>
      <c r="RC378" s="29"/>
      <c r="RD378" s="29"/>
      <c r="RE378" s="29"/>
      <c r="RF378" s="29"/>
      <c r="RG378" s="29"/>
      <c r="RH378" s="29"/>
      <c r="RI378" s="29"/>
      <c r="RJ378" s="29"/>
      <c r="RK378" s="29"/>
      <c r="RL378" s="29"/>
      <c r="RM378" s="29"/>
      <c r="RN378" s="29"/>
      <c r="RO378" s="29"/>
      <c r="RP378" s="29"/>
      <c r="RQ378" s="29"/>
      <c r="RR378" s="29"/>
      <c r="RS378" s="29"/>
      <c r="RT378" s="29"/>
      <c r="RU378" s="29"/>
      <c r="RV378" s="29"/>
      <c r="RW378" s="29"/>
      <c r="RX378" s="29"/>
      <c r="RY378" s="29"/>
      <c r="RZ378" s="29"/>
      <c r="SA378" s="29"/>
      <c r="SB378" s="29"/>
      <c r="SC378" s="29"/>
      <c r="SD378" s="29"/>
      <c r="SE378" s="29"/>
      <c r="SF378" s="29"/>
      <c r="SG378" s="29"/>
      <c r="SH378" s="29"/>
      <c r="SI378" s="29"/>
      <c r="SJ378" s="29"/>
      <c r="SK378" s="29"/>
      <c r="SL378" s="29"/>
      <c r="SM378" s="29"/>
      <c r="SN378" s="29"/>
    </row>
    <row r="379" spans="1:508" s="24" customFormat="1" ht="28.5" customHeight="1" x14ac:dyDescent="0.25">
      <c r="A379" s="106"/>
      <c r="B379" s="106"/>
      <c r="C379" s="106"/>
      <c r="D379" s="129"/>
      <c r="E379" s="205"/>
      <c r="F379" s="97"/>
      <c r="G379" s="97"/>
      <c r="H379" s="205"/>
      <c r="I379" s="205"/>
      <c r="J379" s="205"/>
      <c r="K379" s="188"/>
      <c r="L379" s="205"/>
      <c r="M379" s="97"/>
      <c r="N379" s="97"/>
      <c r="O379" s="97"/>
      <c r="P379" s="97"/>
      <c r="Q379" s="97"/>
      <c r="R379" s="220"/>
      <c r="S379" s="220"/>
      <c r="T379" s="220"/>
      <c r="U379" s="220"/>
      <c r="V379" s="220"/>
      <c r="W379" s="220"/>
      <c r="X379" s="141"/>
      <c r="Y379" s="161"/>
      <c r="Z379" s="232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  <c r="DA379" s="29"/>
      <c r="DB379" s="29"/>
      <c r="DC379" s="29"/>
      <c r="DD379" s="29"/>
      <c r="DE379" s="29"/>
      <c r="DF379" s="29"/>
      <c r="DG379" s="29"/>
      <c r="DH379" s="29"/>
      <c r="DI379" s="29"/>
      <c r="DJ379" s="29"/>
      <c r="DK379" s="29"/>
      <c r="DL379" s="29"/>
      <c r="DM379" s="29"/>
      <c r="DN379" s="29"/>
      <c r="DO379" s="29"/>
      <c r="DP379" s="29"/>
      <c r="DQ379" s="29"/>
      <c r="DR379" s="29"/>
      <c r="DS379" s="29"/>
      <c r="DT379" s="29"/>
      <c r="DU379" s="29"/>
      <c r="DV379" s="29"/>
      <c r="DW379" s="29"/>
      <c r="DX379" s="29"/>
      <c r="DY379" s="29"/>
      <c r="DZ379" s="29"/>
      <c r="EA379" s="29"/>
      <c r="EB379" s="29"/>
      <c r="EC379" s="29"/>
      <c r="ED379" s="29"/>
      <c r="EE379" s="29"/>
      <c r="EF379" s="29"/>
      <c r="EG379" s="29"/>
      <c r="EH379" s="29"/>
      <c r="EI379" s="29"/>
      <c r="EJ379" s="29"/>
      <c r="EK379" s="29"/>
      <c r="EL379" s="29"/>
      <c r="EM379" s="29"/>
      <c r="EN379" s="29"/>
      <c r="EO379" s="29"/>
      <c r="EP379" s="29"/>
      <c r="EQ379" s="29"/>
      <c r="ER379" s="29"/>
      <c r="ES379" s="29"/>
      <c r="ET379" s="29"/>
      <c r="EU379" s="29"/>
      <c r="EV379" s="29"/>
      <c r="EW379" s="29"/>
      <c r="EX379" s="29"/>
      <c r="EY379" s="29"/>
      <c r="EZ379" s="29"/>
      <c r="FA379" s="29"/>
      <c r="FB379" s="29"/>
      <c r="FC379" s="29"/>
      <c r="FD379" s="29"/>
      <c r="FE379" s="29"/>
      <c r="FF379" s="29"/>
      <c r="FG379" s="29"/>
      <c r="FH379" s="29"/>
      <c r="FI379" s="29"/>
      <c r="FJ379" s="29"/>
      <c r="FK379" s="29"/>
      <c r="FL379" s="29"/>
      <c r="FM379" s="29"/>
      <c r="FN379" s="29"/>
      <c r="FO379" s="29"/>
      <c r="FP379" s="29"/>
      <c r="FQ379" s="29"/>
      <c r="FR379" s="29"/>
      <c r="FS379" s="29"/>
      <c r="FT379" s="29"/>
      <c r="FU379" s="29"/>
      <c r="FV379" s="29"/>
      <c r="FW379" s="29"/>
      <c r="FX379" s="29"/>
      <c r="FY379" s="29"/>
      <c r="FZ379" s="29"/>
      <c r="GA379" s="29"/>
      <c r="GB379" s="29"/>
      <c r="GC379" s="29"/>
      <c r="GD379" s="29"/>
      <c r="GE379" s="29"/>
      <c r="GF379" s="29"/>
      <c r="GG379" s="29"/>
      <c r="GH379" s="29"/>
      <c r="GI379" s="29"/>
      <c r="GJ379" s="29"/>
      <c r="GK379" s="29"/>
      <c r="GL379" s="29"/>
      <c r="GM379" s="29"/>
      <c r="GN379" s="29"/>
      <c r="GO379" s="29"/>
      <c r="GP379" s="29"/>
      <c r="GQ379" s="29"/>
      <c r="GR379" s="29"/>
      <c r="GS379" s="29"/>
      <c r="GT379" s="29"/>
      <c r="GU379" s="29"/>
      <c r="GV379" s="29"/>
      <c r="GW379" s="29"/>
      <c r="GX379" s="29"/>
      <c r="GY379" s="29"/>
      <c r="GZ379" s="29"/>
      <c r="HA379" s="29"/>
      <c r="HB379" s="29"/>
      <c r="HC379" s="29"/>
      <c r="HD379" s="29"/>
      <c r="HE379" s="29"/>
      <c r="HF379" s="29"/>
      <c r="HG379" s="29"/>
      <c r="HH379" s="29"/>
      <c r="HI379" s="29"/>
      <c r="HJ379" s="29"/>
      <c r="HK379" s="29"/>
      <c r="HL379" s="29"/>
      <c r="HM379" s="29"/>
      <c r="HN379" s="29"/>
      <c r="HO379" s="29"/>
      <c r="HP379" s="29"/>
      <c r="HQ379" s="29"/>
      <c r="HR379" s="29"/>
      <c r="HS379" s="29"/>
      <c r="HT379" s="29"/>
      <c r="HU379" s="29"/>
      <c r="HV379" s="29"/>
      <c r="HW379" s="29"/>
      <c r="HX379" s="29"/>
      <c r="HY379" s="29"/>
      <c r="HZ379" s="29"/>
      <c r="IA379" s="29"/>
      <c r="IB379" s="29"/>
      <c r="IC379" s="29"/>
      <c r="ID379" s="29"/>
      <c r="IE379" s="29"/>
      <c r="IF379" s="29"/>
      <c r="IG379" s="29"/>
      <c r="IH379" s="29"/>
      <c r="II379" s="29"/>
      <c r="IJ379" s="29"/>
      <c r="IK379" s="29"/>
      <c r="IL379" s="29"/>
      <c r="IM379" s="29"/>
      <c r="IN379" s="29"/>
      <c r="IO379" s="29"/>
      <c r="IP379" s="29"/>
      <c r="IQ379" s="29"/>
      <c r="IR379" s="29"/>
      <c r="IS379" s="29"/>
      <c r="IT379" s="29"/>
      <c r="IU379" s="29"/>
      <c r="IV379" s="29"/>
      <c r="IW379" s="29"/>
      <c r="IX379" s="29"/>
      <c r="IY379" s="29"/>
      <c r="IZ379" s="29"/>
      <c r="JA379" s="29"/>
      <c r="JB379" s="29"/>
      <c r="JC379" s="29"/>
      <c r="JD379" s="29"/>
      <c r="JE379" s="29"/>
      <c r="JF379" s="29"/>
      <c r="JG379" s="29"/>
      <c r="JH379" s="29"/>
      <c r="JI379" s="29"/>
      <c r="JJ379" s="29"/>
      <c r="JK379" s="29"/>
      <c r="JL379" s="29"/>
      <c r="JM379" s="29"/>
      <c r="JN379" s="29"/>
      <c r="JO379" s="29"/>
      <c r="JP379" s="29"/>
      <c r="JQ379" s="29"/>
      <c r="JR379" s="29"/>
      <c r="JS379" s="29"/>
      <c r="JT379" s="29"/>
      <c r="JU379" s="29"/>
      <c r="JV379" s="29"/>
      <c r="JW379" s="29"/>
      <c r="JX379" s="29"/>
      <c r="JY379" s="29"/>
      <c r="JZ379" s="29"/>
      <c r="KA379" s="29"/>
      <c r="KB379" s="29"/>
      <c r="KC379" s="29"/>
      <c r="KD379" s="29"/>
      <c r="KE379" s="29"/>
      <c r="KF379" s="29"/>
      <c r="KG379" s="29"/>
      <c r="KH379" s="29"/>
      <c r="KI379" s="29"/>
      <c r="KJ379" s="29"/>
      <c r="KK379" s="29"/>
      <c r="KL379" s="29"/>
      <c r="KM379" s="29"/>
      <c r="KN379" s="29"/>
      <c r="KO379" s="29"/>
      <c r="KP379" s="29"/>
      <c r="KQ379" s="29"/>
      <c r="KR379" s="29"/>
      <c r="KS379" s="29"/>
      <c r="KT379" s="29"/>
      <c r="KU379" s="29"/>
      <c r="KV379" s="29"/>
      <c r="KW379" s="29"/>
      <c r="KX379" s="29"/>
      <c r="KY379" s="29"/>
      <c r="KZ379" s="29"/>
      <c r="LA379" s="29"/>
      <c r="LB379" s="29"/>
      <c r="LC379" s="29"/>
      <c r="LD379" s="29"/>
      <c r="LE379" s="29"/>
      <c r="LF379" s="29"/>
      <c r="LG379" s="29"/>
      <c r="LH379" s="29"/>
      <c r="LI379" s="29"/>
      <c r="LJ379" s="29"/>
      <c r="LK379" s="29"/>
      <c r="LL379" s="29"/>
      <c r="LM379" s="29"/>
      <c r="LN379" s="29"/>
      <c r="LO379" s="29"/>
      <c r="LP379" s="29"/>
      <c r="LQ379" s="29"/>
      <c r="LR379" s="29"/>
      <c r="LS379" s="29"/>
      <c r="LT379" s="29"/>
      <c r="LU379" s="29"/>
      <c r="LV379" s="29"/>
      <c r="LW379" s="29"/>
      <c r="LX379" s="29"/>
      <c r="LY379" s="29"/>
      <c r="LZ379" s="29"/>
      <c r="MA379" s="29"/>
      <c r="MB379" s="29"/>
      <c r="MC379" s="29"/>
      <c r="MD379" s="29"/>
      <c r="ME379" s="29"/>
      <c r="MF379" s="29"/>
      <c r="MG379" s="29"/>
      <c r="MH379" s="29"/>
      <c r="MI379" s="29"/>
      <c r="MJ379" s="29"/>
      <c r="MK379" s="29"/>
      <c r="ML379" s="29"/>
      <c r="MM379" s="29"/>
      <c r="MN379" s="29"/>
      <c r="MO379" s="29"/>
      <c r="MP379" s="29"/>
      <c r="MQ379" s="29"/>
      <c r="MR379" s="29"/>
      <c r="MS379" s="29"/>
      <c r="MT379" s="29"/>
      <c r="MU379" s="29"/>
      <c r="MV379" s="29"/>
      <c r="MW379" s="29"/>
      <c r="MX379" s="29"/>
      <c r="MY379" s="29"/>
      <c r="MZ379" s="29"/>
      <c r="NA379" s="29"/>
      <c r="NB379" s="29"/>
      <c r="NC379" s="29"/>
      <c r="ND379" s="29"/>
      <c r="NE379" s="29"/>
      <c r="NF379" s="29"/>
      <c r="NG379" s="29"/>
      <c r="NH379" s="29"/>
      <c r="NI379" s="29"/>
      <c r="NJ379" s="29"/>
      <c r="NK379" s="29"/>
      <c r="NL379" s="29"/>
      <c r="NM379" s="29"/>
      <c r="NN379" s="29"/>
      <c r="NO379" s="29"/>
      <c r="NP379" s="29"/>
      <c r="NQ379" s="29"/>
      <c r="NR379" s="29"/>
      <c r="NS379" s="29"/>
      <c r="NT379" s="29"/>
      <c r="NU379" s="29"/>
      <c r="NV379" s="29"/>
      <c r="NW379" s="29"/>
      <c r="NX379" s="29"/>
      <c r="NY379" s="29"/>
      <c r="NZ379" s="29"/>
      <c r="OA379" s="29"/>
      <c r="OB379" s="29"/>
      <c r="OC379" s="29"/>
      <c r="OD379" s="29"/>
      <c r="OE379" s="29"/>
      <c r="OF379" s="29"/>
      <c r="OG379" s="29"/>
      <c r="OH379" s="29"/>
      <c r="OI379" s="29"/>
      <c r="OJ379" s="29"/>
      <c r="OK379" s="29"/>
      <c r="OL379" s="29"/>
      <c r="OM379" s="29"/>
      <c r="ON379" s="29"/>
      <c r="OO379" s="29"/>
      <c r="OP379" s="29"/>
      <c r="OQ379" s="29"/>
      <c r="OR379" s="29"/>
      <c r="OS379" s="29"/>
      <c r="OT379" s="29"/>
      <c r="OU379" s="29"/>
      <c r="OV379" s="29"/>
      <c r="OW379" s="29"/>
      <c r="OX379" s="29"/>
      <c r="OY379" s="29"/>
      <c r="OZ379" s="29"/>
      <c r="PA379" s="29"/>
      <c r="PB379" s="29"/>
      <c r="PC379" s="29"/>
      <c r="PD379" s="29"/>
      <c r="PE379" s="29"/>
      <c r="PF379" s="29"/>
      <c r="PG379" s="29"/>
      <c r="PH379" s="29"/>
      <c r="PI379" s="29"/>
      <c r="PJ379" s="29"/>
      <c r="PK379" s="29"/>
      <c r="PL379" s="29"/>
      <c r="PM379" s="29"/>
      <c r="PN379" s="29"/>
      <c r="PO379" s="29"/>
      <c r="PP379" s="29"/>
      <c r="PQ379" s="29"/>
      <c r="PR379" s="29"/>
      <c r="PS379" s="29"/>
      <c r="PT379" s="29"/>
      <c r="PU379" s="29"/>
      <c r="PV379" s="29"/>
      <c r="PW379" s="29"/>
      <c r="PX379" s="29"/>
      <c r="PY379" s="29"/>
      <c r="PZ379" s="29"/>
      <c r="QA379" s="29"/>
      <c r="QB379" s="29"/>
      <c r="QC379" s="29"/>
      <c r="QD379" s="29"/>
      <c r="QE379" s="29"/>
      <c r="QF379" s="29"/>
      <c r="QG379" s="29"/>
      <c r="QH379" s="29"/>
      <c r="QI379" s="29"/>
      <c r="QJ379" s="29"/>
      <c r="QK379" s="29"/>
      <c r="QL379" s="29"/>
      <c r="QM379" s="29"/>
      <c r="QN379" s="29"/>
      <c r="QO379" s="29"/>
      <c r="QP379" s="29"/>
      <c r="QQ379" s="29"/>
      <c r="QR379" s="29"/>
      <c r="QS379" s="29"/>
      <c r="QT379" s="29"/>
      <c r="QU379" s="29"/>
      <c r="QV379" s="29"/>
      <c r="QW379" s="29"/>
      <c r="QX379" s="29"/>
      <c r="QY379" s="29"/>
      <c r="QZ379" s="29"/>
      <c r="RA379" s="29"/>
      <c r="RB379" s="29"/>
      <c r="RC379" s="29"/>
      <c r="RD379" s="29"/>
      <c r="RE379" s="29"/>
      <c r="RF379" s="29"/>
      <c r="RG379" s="29"/>
      <c r="RH379" s="29"/>
      <c r="RI379" s="29"/>
      <c r="RJ379" s="29"/>
      <c r="RK379" s="29"/>
      <c r="RL379" s="29"/>
      <c r="RM379" s="29"/>
      <c r="RN379" s="29"/>
      <c r="RO379" s="29"/>
      <c r="RP379" s="29"/>
      <c r="RQ379" s="29"/>
      <c r="RR379" s="29"/>
      <c r="RS379" s="29"/>
      <c r="RT379" s="29"/>
      <c r="RU379" s="29"/>
      <c r="RV379" s="29"/>
      <c r="RW379" s="29"/>
      <c r="RX379" s="29"/>
      <c r="RY379" s="29"/>
      <c r="RZ379" s="29"/>
      <c r="SA379" s="29"/>
      <c r="SB379" s="29"/>
      <c r="SC379" s="29"/>
      <c r="SD379" s="29"/>
      <c r="SE379" s="29"/>
      <c r="SF379" s="29"/>
      <c r="SG379" s="29"/>
      <c r="SH379" s="29"/>
      <c r="SI379" s="29"/>
      <c r="SJ379" s="29"/>
      <c r="SK379" s="29"/>
      <c r="SL379" s="29"/>
      <c r="SM379" s="29"/>
      <c r="SN379" s="29"/>
    </row>
    <row r="380" spans="1:508" s="24" customFormat="1" ht="28.5" customHeight="1" x14ac:dyDescent="0.25">
      <c r="A380" s="106"/>
      <c r="B380" s="106"/>
      <c r="C380" s="106"/>
      <c r="D380" s="129"/>
      <c r="E380" s="205"/>
      <c r="F380" s="97"/>
      <c r="G380" s="97"/>
      <c r="H380" s="205"/>
      <c r="I380" s="205"/>
      <c r="J380" s="205"/>
      <c r="K380" s="188"/>
      <c r="L380" s="205"/>
      <c r="M380" s="97"/>
      <c r="N380" s="97"/>
      <c r="O380" s="97"/>
      <c r="P380" s="97"/>
      <c r="Q380" s="97"/>
      <c r="R380" s="220"/>
      <c r="S380" s="220"/>
      <c r="T380" s="220"/>
      <c r="U380" s="220"/>
      <c r="V380" s="220"/>
      <c r="W380" s="220"/>
      <c r="X380" s="141"/>
      <c r="Y380" s="161"/>
      <c r="Z380" s="232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  <c r="FN380" s="29"/>
      <c r="FO380" s="29"/>
      <c r="FP380" s="29"/>
      <c r="FQ380" s="29"/>
      <c r="FR380" s="29"/>
      <c r="FS380" s="29"/>
      <c r="FT380" s="29"/>
      <c r="FU380" s="29"/>
      <c r="FV380" s="29"/>
      <c r="FW380" s="29"/>
      <c r="FX380" s="29"/>
      <c r="FY380" s="29"/>
      <c r="FZ380" s="29"/>
      <c r="GA380" s="29"/>
      <c r="GB380" s="29"/>
      <c r="GC380" s="29"/>
      <c r="GD380" s="29"/>
      <c r="GE380" s="29"/>
      <c r="GF380" s="29"/>
      <c r="GG380" s="29"/>
      <c r="GH380" s="29"/>
      <c r="GI380" s="29"/>
      <c r="GJ380" s="29"/>
      <c r="GK380" s="29"/>
      <c r="GL380" s="29"/>
      <c r="GM380" s="29"/>
      <c r="GN380" s="29"/>
      <c r="GO380" s="29"/>
      <c r="GP380" s="29"/>
      <c r="GQ380" s="29"/>
      <c r="GR380" s="29"/>
      <c r="GS380" s="29"/>
      <c r="GT380" s="29"/>
      <c r="GU380" s="29"/>
      <c r="GV380" s="29"/>
      <c r="GW380" s="29"/>
      <c r="GX380" s="29"/>
      <c r="GY380" s="29"/>
      <c r="GZ380" s="29"/>
      <c r="HA380" s="29"/>
      <c r="HB380" s="29"/>
      <c r="HC380" s="29"/>
      <c r="HD380" s="29"/>
      <c r="HE380" s="29"/>
      <c r="HF380" s="29"/>
      <c r="HG380" s="29"/>
      <c r="HH380" s="29"/>
      <c r="HI380" s="29"/>
      <c r="HJ380" s="29"/>
      <c r="HK380" s="29"/>
      <c r="HL380" s="29"/>
      <c r="HM380" s="29"/>
      <c r="HN380" s="29"/>
      <c r="HO380" s="29"/>
      <c r="HP380" s="29"/>
      <c r="HQ380" s="29"/>
      <c r="HR380" s="29"/>
      <c r="HS380" s="29"/>
      <c r="HT380" s="29"/>
      <c r="HU380" s="29"/>
      <c r="HV380" s="29"/>
      <c r="HW380" s="29"/>
      <c r="HX380" s="29"/>
      <c r="HY380" s="29"/>
      <c r="HZ380" s="29"/>
      <c r="IA380" s="29"/>
      <c r="IB380" s="29"/>
      <c r="IC380" s="29"/>
      <c r="ID380" s="29"/>
      <c r="IE380" s="29"/>
      <c r="IF380" s="29"/>
      <c r="IG380" s="29"/>
      <c r="IH380" s="29"/>
      <c r="II380" s="29"/>
      <c r="IJ380" s="29"/>
      <c r="IK380" s="29"/>
      <c r="IL380" s="29"/>
      <c r="IM380" s="29"/>
      <c r="IN380" s="29"/>
      <c r="IO380" s="29"/>
      <c r="IP380" s="29"/>
      <c r="IQ380" s="29"/>
      <c r="IR380" s="29"/>
      <c r="IS380" s="29"/>
      <c r="IT380" s="29"/>
      <c r="IU380" s="29"/>
      <c r="IV380" s="29"/>
      <c r="IW380" s="29"/>
      <c r="IX380" s="29"/>
      <c r="IY380" s="29"/>
      <c r="IZ380" s="29"/>
      <c r="JA380" s="29"/>
      <c r="JB380" s="29"/>
      <c r="JC380" s="29"/>
      <c r="JD380" s="29"/>
      <c r="JE380" s="29"/>
      <c r="JF380" s="29"/>
      <c r="JG380" s="29"/>
      <c r="JH380" s="29"/>
      <c r="JI380" s="29"/>
      <c r="JJ380" s="29"/>
      <c r="JK380" s="29"/>
      <c r="JL380" s="29"/>
      <c r="JM380" s="29"/>
      <c r="JN380" s="29"/>
      <c r="JO380" s="29"/>
      <c r="JP380" s="29"/>
      <c r="JQ380" s="29"/>
      <c r="JR380" s="29"/>
      <c r="JS380" s="29"/>
      <c r="JT380" s="29"/>
      <c r="JU380" s="29"/>
      <c r="JV380" s="29"/>
      <c r="JW380" s="29"/>
      <c r="JX380" s="29"/>
      <c r="JY380" s="29"/>
      <c r="JZ380" s="29"/>
      <c r="KA380" s="29"/>
      <c r="KB380" s="29"/>
      <c r="KC380" s="29"/>
      <c r="KD380" s="29"/>
      <c r="KE380" s="29"/>
      <c r="KF380" s="29"/>
      <c r="KG380" s="29"/>
      <c r="KH380" s="29"/>
      <c r="KI380" s="29"/>
      <c r="KJ380" s="29"/>
      <c r="KK380" s="29"/>
      <c r="KL380" s="29"/>
      <c r="KM380" s="29"/>
      <c r="KN380" s="29"/>
      <c r="KO380" s="29"/>
      <c r="KP380" s="29"/>
      <c r="KQ380" s="29"/>
      <c r="KR380" s="29"/>
      <c r="KS380" s="29"/>
      <c r="KT380" s="29"/>
      <c r="KU380" s="29"/>
      <c r="KV380" s="29"/>
      <c r="KW380" s="29"/>
      <c r="KX380" s="29"/>
      <c r="KY380" s="29"/>
      <c r="KZ380" s="29"/>
      <c r="LA380" s="29"/>
      <c r="LB380" s="29"/>
      <c r="LC380" s="29"/>
      <c r="LD380" s="29"/>
      <c r="LE380" s="29"/>
      <c r="LF380" s="29"/>
      <c r="LG380" s="29"/>
      <c r="LH380" s="29"/>
      <c r="LI380" s="29"/>
      <c r="LJ380" s="29"/>
      <c r="LK380" s="29"/>
      <c r="LL380" s="29"/>
      <c r="LM380" s="29"/>
      <c r="LN380" s="29"/>
      <c r="LO380" s="29"/>
      <c r="LP380" s="29"/>
      <c r="LQ380" s="29"/>
      <c r="LR380" s="29"/>
      <c r="LS380" s="29"/>
      <c r="LT380" s="29"/>
      <c r="LU380" s="29"/>
      <c r="LV380" s="29"/>
      <c r="LW380" s="29"/>
      <c r="LX380" s="29"/>
      <c r="LY380" s="29"/>
      <c r="LZ380" s="29"/>
      <c r="MA380" s="29"/>
      <c r="MB380" s="29"/>
      <c r="MC380" s="29"/>
      <c r="MD380" s="29"/>
      <c r="ME380" s="29"/>
      <c r="MF380" s="29"/>
      <c r="MG380" s="29"/>
      <c r="MH380" s="29"/>
      <c r="MI380" s="29"/>
      <c r="MJ380" s="29"/>
      <c r="MK380" s="29"/>
      <c r="ML380" s="29"/>
      <c r="MM380" s="29"/>
      <c r="MN380" s="29"/>
      <c r="MO380" s="29"/>
      <c r="MP380" s="29"/>
      <c r="MQ380" s="29"/>
      <c r="MR380" s="29"/>
      <c r="MS380" s="29"/>
      <c r="MT380" s="29"/>
      <c r="MU380" s="29"/>
      <c r="MV380" s="29"/>
      <c r="MW380" s="29"/>
      <c r="MX380" s="29"/>
      <c r="MY380" s="29"/>
      <c r="MZ380" s="29"/>
      <c r="NA380" s="29"/>
      <c r="NB380" s="29"/>
      <c r="NC380" s="29"/>
      <c r="ND380" s="29"/>
      <c r="NE380" s="29"/>
      <c r="NF380" s="29"/>
      <c r="NG380" s="29"/>
      <c r="NH380" s="29"/>
      <c r="NI380" s="29"/>
      <c r="NJ380" s="29"/>
      <c r="NK380" s="29"/>
      <c r="NL380" s="29"/>
      <c r="NM380" s="29"/>
      <c r="NN380" s="29"/>
      <c r="NO380" s="29"/>
      <c r="NP380" s="29"/>
      <c r="NQ380" s="29"/>
      <c r="NR380" s="29"/>
      <c r="NS380" s="29"/>
      <c r="NT380" s="29"/>
      <c r="NU380" s="29"/>
      <c r="NV380" s="29"/>
      <c r="NW380" s="29"/>
      <c r="NX380" s="29"/>
      <c r="NY380" s="29"/>
      <c r="NZ380" s="29"/>
      <c r="OA380" s="29"/>
      <c r="OB380" s="29"/>
      <c r="OC380" s="29"/>
      <c r="OD380" s="29"/>
      <c r="OE380" s="29"/>
      <c r="OF380" s="29"/>
      <c r="OG380" s="29"/>
      <c r="OH380" s="29"/>
      <c r="OI380" s="29"/>
      <c r="OJ380" s="29"/>
      <c r="OK380" s="29"/>
      <c r="OL380" s="29"/>
      <c r="OM380" s="29"/>
      <c r="ON380" s="29"/>
      <c r="OO380" s="29"/>
      <c r="OP380" s="29"/>
      <c r="OQ380" s="29"/>
      <c r="OR380" s="29"/>
      <c r="OS380" s="29"/>
      <c r="OT380" s="29"/>
      <c r="OU380" s="29"/>
      <c r="OV380" s="29"/>
      <c r="OW380" s="29"/>
      <c r="OX380" s="29"/>
      <c r="OY380" s="29"/>
      <c r="OZ380" s="29"/>
      <c r="PA380" s="29"/>
      <c r="PB380" s="29"/>
      <c r="PC380" s="29"/>
      <c r="PD380" s="29"/>
      <c r="PE380" s="29"/>
      <c r="PF380" s="29"/>
      <c r="PG380" s="29"/>
      <c r="PH380" s="29"/>
      <c r="PI380" s="29"/>
      <c r="PJ380" s="29"/>
      <c r="PK380" s="29"/>
      <c r="PL380" s="29"/>
      <c r="PM380" s="29"/>
      <c r="PN380" s="29"/>
      <c r="PO380" s="29"/>
      <c r="PP380" s="29"/>
      <c r="PQ380" s="29"/>
      <c r="PR380" s="29"/>
      <c r="PS380" s="29"/>
      <c r="PT380" s="29"/>
      <c r="PU380" s="29"/>
      <c r="PV380" s="29"/>
      <c r="PW380" s="29"/>
      <c r="PX380" s="29"/>
      <c r="PY380" s="29"/>
      <c r="PZ380" s="29"/>
      <c r="QA380" s="29"/>
      <c r="QB380" s="29"/>
      <c r="QC380" s="29"/>
      <c r="QD380" s="29"/>
      <c r="QE380" s="29"/>
      <c r="QF380" s="29"/>
      <c r="QG380" s="29"/>
      <c r="QH380" s="29"/>
      <c r="QI380" s="29"/>
      <c r="QJ380" s="29"/>
      <c r="QK380" s="29"/>
      <c r="QL380" s="29"/>
      <c r="QM380" s="29"/>
      <c r="QN380" s="29"/>
      <c r="QO380" s="29"/>
      <c r="QP380" s="29"/>
      <c r="QQ380" s="29"/>
      <c r="QR380" s="29"/>
      <c r="QS380" s="29"/>
      <c r="QT380" s="29"/>
      <c r="QU380" s="29"/>
      <c r="QV380" s="29"/>
      <c r="QW380" s="29"/>
      <c r="QX380" s="29"/>
      <c r="QY380" s="29"/>
      <c r="QZ380" s="29"/>
      <c r="RA380" s="29"/>
      <c r="RB380" s="29"/>
      <c r="RC380" s="29"/>
      <c r="RD380" s="29"/>
      <c r="RE380" s="29"/>
      <c r="RF380" s="29"/>
      <c r="RG380" s="29"/>
      <c r="RH380" s="29"/>
      <c r="RI380" s="29"/>
      <c r="RJ380" s="29"/>
      <c r="RK380" s="29"/>
      <c r="RL380" s="29"/>
      <c r="RM380" s="29"/>
      <c r="RN380" s="29"/>
      <c r="RO380" s="29"/>
      <c r="RP380" s="29"/>
      <c r="RQ380" s="29"/>
      <c r="RR380" s="29"/>
      <c r="RS380" s="29"/>
      <c r="RT380" s="29"/>
      <c r="RU380" s="29"/>
      <c r="RV380" s="29"/>
      <c r="RW380" s="29"/>
      <c r="RX380" s="29"/>
      <c r="RY380" s="29"/>
      <c r="RZ380" s="29"/>
      <c r="SA380" s="29"/>
      <c r="SB380" s="29"/>
      <c r="SC380" s="29"/>
      <c r="SD380" s="29"/>
      <c r="SE380" s="29"/>
      <c r="SF380" s="29"/>
      <c r="SG380" s="29"/>
      <c r="SH380" s="29"/>
      <c r="SI380" s="29"/>
      <c r="SJ380" s="29"/>
      <c r="SK380" s="29"/>
      <c r="SL380" s="29"/>
      <c r="SM380" s="29"/>
      <c r="SN380" s="29"/>
    </row>
    <row r="381" spans="1:508" s="24" customFormat="1" ht="28.5" customHeight="1" x14ac:dyDescent="0.25">
      <c r="A381" s="106"/>
      <c r="B381" s="106"/>
      <c r="C381" s="106"/>
      <c r="D381" s="129"/>
      <c r="E381" s="205"/>
      <c r="F381" s="97"/>
      <c r="G381" s="97"/>
      <c r="H381" s="205"/>
      <c r="I381" s="205"/>
      <c r="J381" s="205"/>
      <c r="K381" s="188"/>
      <c r="L381" s="205"/>
      <c r="M381" s="97"/>
      <c r="N381" s="97"/>
      <c r="O381" s="97"/>
      <c r="P381" s="97"/>
      <c r="Q381" s="97"/>
      <c r="R381" s="220"/>
      <c r="S381" s="220"/>
      <c r="T381" s="220"/>
      <c r="U381" s="220"/>
      <c r="V381" s="220"/>
      <c r="W381" s="220"/>
      <c r="X381" s="141"/>
      <c r="Y381" s="161"/>
      <c r="Z381" s="232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  <c r="DL381" s="29"/>
      <c r="DM381" s="29"/>
      <c r="DN381" s="29"/>
      <c r="DO381" s="29"/>
      <c r="DP381" s="29"/>
      <c r="DQ381" s="29"/>
      <c r="DR381" s="29"/>
      <c r="DS381" s="29"/>
      <c r="DT381" s="29"/>
      <c r="DU381" s="29"/>
      <c r="DV381" s="29"/>
      <c r="DW381" s="29"/>
      <c r="DX381" s="29"/>
      <c r="DY381" s="29"/>
      <c r="DZ381" s="29"/>
      <c r="EA381" s="29"/>
      <c r="EB381" s="29"/>
      <c r="EC381" s="29"/>
      <c r="ED381" s="29"/>
      <c r="EE381" s="29"/>
      <c r="EF381" s="29"/>
      <c r="EG381" s="29"/>
      <c r="EH381" s="29"/>
      <c r="EI381" s="29"/>
      <c r="EJ381" s="29"/>
      <c r="EK381" s="29"/>
      <c r="EL381" s="29"/>
      <c r="EM381" s="29"/>
      <c r="EN381" s="29"/>
      <c r="EO381" s="29"/>
      <c r="EP381" s="29"/>
      <c r="EQ381" s="29"/>
      <c r="ER381" s="29"/>
      <c r="ES381" s="29"/>
      <c r="ET381" s="29"/>
      <c r="EU381" s="29"/>
      <c r="EV381" s="29"/>
      <c r="EW381" s="29"/>
      <c r="EX381" s="29"/>
      <c r="EY381" s="29"/>
      <c r="EZ381" s="29"/>
      <c r="FA381" s="29"/>
      <c r="FB381" s="29"/>
      <c r="FC381" s="29"/>
      <c r="FD381" s="29"/>
      <c r="FE381" s="29"/>
      <c r="FF381" s="29"/>
      <c r="FG381" s="29"/>
      <c r="FH381" s="29"/>
      <c r="FI381" s="29"/>
      <c r="FJ381" s="29"/>
      <c r="FK381" s="29"/>
      <c r="FL381" s="29"/>
      <c r="FM381" s="29"/>
      <c r="FN381" s="29"/>
      <c r="FO381" s="29"/>
      <c r="FP381" s="29"/>
      <c r="FQ381" s="29"/>
      <c r="FR381" s="29"/>
      <c r="FS381" s="29"/>
      <c r="FT381" s="29"/>
      <c r="FU381" s="29"/>
      <c r="FV381" s="29"/>
      <c r="FW381" s="29"/>
      <c r="FX381" s="29"/>
      <c r="FY381" s="29"/>
      <c r="FZ381" s="29"/>
      <c r="GA381" s="29"/>
      <c r="GB381" s="29"/>
      <c r="GC381" s="29"/>
      <c r="GD381" s="29"/>
      <c r="GE381" s="29"/>
      <c r="GF381" s="29"/>
      <c r="GG381" s="29"/>
      <c r="GH381" s="29"/>
      <c r="GI381" s="29"/>
      <c r="GJ381" s="29"/>
      <c r="GK381" s="29"/>
      <c r="GL381" s="29"/>
      <c r="GM381" s="29"/>
      <c r="GN381" s="29"/>
      <c r="GO381" s="29"/>
      <c r="GP381" s="29"/>
      <c r="GQ381" s="29"/>
      <c r="GR381" s="29"/>
      <c r="GS381" s="29"/>
      <c r="GT381" s="29"/>
      <c r="GU381" s="29"/>
      <c r="GV381" s="29"/>
      <c r="GW381" s="29"/>
      <c r="GX381" s="29"/>
      <c r="GY381" s="29"/>
      <c r="GZ381" s="29"/>
      <c r="HA381" s="29"/>
      <c r="HB381" s="29"/>
      <c r="HC381" s="29"/>
      <c r="HD381" s="29"/>
      <c r="HE381" s="29"/>
      <c r="HF381" s="29"/>
      <c r="HG381" s="29"/>
      <c r="HH381" s="29"/>
      <c r="HI381" s="29"/>
      <c r="HJ381" s="29"/>
      <c r="HK381" s="29"/>
      <c r="HL381" s="29"/>
      <c r="HM381" s="29"/>
      <c r="HN381" s="29"/>
      <c r="HO381" s="29"/>
      <c r="HP381" s="29"/>
      <c r="HQ381" s="29"/>
      <c r="HR381" s="29"/>
      <c r="HS381" s="29"/>
      <c r="HT381" s="29"/>
      <c r="HU381" s="29"/>
      <c r="HV381" s="29"/>
      <c r="HW381" s="29"/>
      <c r="HX381" s="29"/>
      <c r="HY381" s="29"/>
      <c r="HZ381" s="29"/>
      <c r="IA381" s="29"/>
      <c r="IB381" s="29"/>
      <c r="IC381" s="29"/>
      <c r="ID381" s="29"/>
      <c r="IE381" s="29"/>
      <c r="IF381" s="29"/>
      <c r="IG381" s="29"/>
      <c r="IH381" s="29"/>
      <c r="II381" s="29"/>
      <c r="IJ381" s="29"/>
      <c r="IK381" s="29"/>
      <c r="IL381" s="29"/>
      <c r="IM381" s="29"/>
      <c r="IN381" s="29"/>
      <c r="IO381" s="29"/>
      <c r="IP381" s="29"/>
      <c r="IQ381" s="29"/>
      <c r="IR381" s="29"/>
      <c r="IS381" s="29"/>
      <c r="IT381" s="29"/>
      <c r="IU381" s="29"/>
      <c r="IV381" s="29"/>
      <c r="IW381" s="29"/>
      <c r="IX381" s="29"/>
      <c r="IY381" s="29"/>
      <c r="IZ381" s="29"/>
      <c r="JA381" s="29"/>
      <c r="JB381" s="29"/>
      <c r="JC381" s="29"/>
      <c r="JD381" s="29"/>
      <c r="JE381" s="29"/>
      <c r="JF381" s="29"/>
      <c r="JG381" s="29"/>
      <c r="JH381" s="29"/>
      <c r="JI381" s="29"/>
      <c r="JJ381" s="29"/>
      <c r="JK381" s="29"/>
      <c r="JL381" s="29"/>
      <c r="JM381" s="29"/>
      <c r="JN381" s="29"/>
      <c r="JO381" s="29"/>
      <c r="JP381" s="29"/>
      <c r="JQ381" s="29"/>
      <c r="JR381" s="29"/>
      <c r="JS381" s="29"/>
      <c r="JT381" s="29"/>
      <c r="JU381" s="29"/>
      <c r="JV381" s="29"/>
      <c r="JW381" s="29"/>
      <c r="JX381" s="29"/>
      <c r="JY381" s="29"/>
      <c r="JZ381" s="29"/>
      <c r="KA381" s="29"/>
      <c r="KB381" s="29"/>
      <c r="KC381" s="29"/>
      <c r="KD381" s="29"/>
      <c r="KE381" s="29"/>
      <c r="KF381" s="29"/>
      <c r="KG381" s="29"/>
      <c r="KH381" s="29"/>
      <c r="KI381" s="29"/>
      <c r="KJ381" s="29"/>
      <c r="KK381" s="29"/>
      <c r="KL381" s="29"/>
      <c r="KM381" s="29"/>
      <c r="KN381" s="29"/>
      <c r="KO381" s="29"/>
      <c r="KP381" s="29"/>
      <c r="KQ381" s="29"/>
      <c r="KR381" s="29"/>
      <c r="KS381" s="29"/>
      <c r="KT381" s="29"/>
      <c r="KU381" s="29"/>
      <c r="KV381" s="29"/>
      <c r="KW381" s="29"/>
      <c r="KX381" s="29"/>
      <c r="KY381" s="29"/>
      <c r="KZ381" s="29"/>
      <c r="LA381" s="29"/>
      <c r="LB381" s="29"/>
      <c r="LC381" s="29"/>
      <c r="LD381" s="29"/>
      <c r="LE381" s="29"/>
      <c r="LF381" s="29"/>
      <c r="LG381" s="29"/>
      <c r="LH381" s="29"/>
      <c r="LI381" s="29"/>
      <c r="LJ381" s="29"/>
      <c r="LK381" s="29"/>
      <c r="LL381" s="29"/>
      <c r="LM381" s="29"/>
      <c r="LN381" s="29"/>
      <c r="LO381" s="29"/>
      <c r="LP381" s="29"/>
      <c r="LQ381" s="29"/>
      <c r="LR381" s="29"/>
      <c r="LS381" s="29"/>
      <c r="LT381" s="29"/>
      <c r="LU381" s="29"/>
      <c r="LV381" s="29"/>
      <c r="LW381" s="29"/>
      <c r="LX381" s="29"/>
      <c r="LY381" s="29"/>
      <c r="LZ381" s="29"/>
      <c r="MA381" s="29"/>
      <c r="MB381" s="29"/>
      <c r="MC381" s="29"/>
      <c r="MD381" s="29"/>
      <c r="ME381" s="29"/>
      <c r="MF381" s="29"/>
      <c r="MG381" s="29"/>
      <c r="MH381" s="29"/>
      <c r="MI381" s="29"/>
      <c r="MJ381" s="29"/>
      <c r="MK381" s="29"/>
      <c r="ML381" s="29"/>
      <c r="MM381" s="29"/>
      <c r="MN381" s="29"/>
      <c r="MO381" s="29"/>
      <c r="MP381" s="29"/>
      <c r="MQ381" s="29"/>
      <c r="MR381" s="29"/>
      <c r="MS381" s="29"/>
      <c r="MT381" s="29"/>
      <c r="MU381" s="29"/>
      <c r="MV381" s="29"/>
      <c r="MW381" s="29"/>
      <c r="MX381" s="29"/>
      <c r="MY381" s="29"/>
      <c r="MZ381" s="29"/>
      <c r="NA381" s="29"/>
      <c r="NB381" s="29"/>
      <c r="NC381" s="29"/>
      <c r="ND381" s="29"/>
      <c r="NE381" s="29"/>
      <c r="NF381" s="29"/>
      <c r="NG381" s="29"/>
      <c r="NH381" s="29"/>
      <c r="NI381" s="29"/>
      <c r="NJ381" s="29"/>
      <c r="NK381" s="29"/>
      <c r="NL381" s="29"/>
      <c r="NM381" s="29"/>
      <c r="NN381" s="29"/>
      <c r="NO381" s="29"/>
      <c r="NP381" s="29"/>
      <c r="NQ381" s="29"/>
      <c r="NR381" s="29"/>
      <c r="NS381" s="29"/>
      <c r="NT381" s="29"/>
      <c r="NU381" s="29"/>
      <c r="NV381" s="29"/>
      <c r="NW381" s="29"/>
      <c r="NX381" s="29"/>
      <c r="NY381" s="29"/>
      <c r="NZ381" s="29"/>
      <c r="OA381" s="29"/>
      <c r="OB381" s="29"/>
      <c r="OC381" s="29"/>
      <c r="OD381" s="29"/>
      <c r="OE381" s="29"/>
      <c r="OF381" s="29"/>
      <c r="OG381" s="29"/>
      <c r="OH381" s="29"/>
      <c r="OI381" s="29"/>
      <c r="OJ381" s="29"/>
      <c r="OK381" s="29"/>
      <c r="OL381" s="29"/>
      <c r="OM381" s="29"/>
      <c r="ON381" s="29"/>
      <c r="OO381" s="29"/>
      <c r="OP381" s="29"/>
      <c r="OQ381" s="29"/>
      <c r="OR381" s="29"/>
      <c r="OS381" s="29"/>
      <c r="OT381" s="29"/>
      <c r="OU381" s="29"/>
      <c r="OV381" s="29"/>
      <c r="OW381" s="29"/>
      <c r="OX381" s="29"/>
      <c r="OY381" s="29"/>
      <c r="OZ381" s="29"/>
      <c r="PA381" s="29"/>
      <c r="PB381" s="29"/>
      <c r="PC381" s="29"/>
      <c r="PD381" s="29"/>
      <c r="PE381" s="29"/>
      <c r="PF381" s="29"/>
      <c r="PG381" s="29"/>
      <c r="PH381" s="29"/>
      <c r="PI381" s="29"/>
      <c r="PJ381" s="29"/>
      <c r="PK381" s="29"/>
      <c r="PL381" s="29"/>
      <c r="PM381" s="29"/>
      <c r="PN381" s="29"/>
      <c r="PO381" s="29"/>
      <c r="PP381" s="29"/>
      <c r="PQ381" s="29"/>
      <c r="PR381" s="29"/>
      <c r="PS381" s="29"/>
      <c r="PT381" s="29"/>
      <c r="PU381" s="29"/>
      <c r="PV381" s="29"/>
      <c r="PW381" s="29"/>
      <c r="PX381" s="29"/>
      <c r="PY381" s="29"/>
      <c r="PZ381" s="29"/>
      <c r="QA381" s="29"/>
      <c r="QB381" s="29"/>
      <c r="QC381" s="29"/>
      <c r="QD381" s="29"/>
      <c r="QE381" s="29"/>
      <c r="QF381" s="29"/>
      <c r="QG381" s="29"/>
      <c r="QH381" s="29"/>
      <c r="QI381" s="29"/>
      <c r="QJ381" s="29"/>
      <c r="QK381" s="29"/>
      <c r="QL381" s="29"/>
      <c r="QM381" s="29"/>
      <c r="QN381" s="29"/>
      <c r="QO381" s="29"/>
      <c r="QP381" s="29"/>
      <c r="QQ381" s="29"/>
      <c r="QR381" s="29"/>
      <c r="QS381" s="29"/>
      <c r="QT381" s="29"/>
      <c r="QU381" s="29"/>
      <c r="QV381" s="29"/>
      <c r="QW381" s="29"/>
      <c r="QX381" s="29"/>
      <c r="QY381" s="29"/>
      <c r="QZ381" s="29"/>
      <c r="RA381" s="29"/>
      <c r="RB381" s="29"/>
      <c r="RC381" s="29"/>
      <c r="RD381" s="29"/>
      <c r="RE381" s="29"/>
      <c r="RF381" s="29"/>
      <c r="RG381" s="29"/>
      <c r="RH381" s="29"/>
      <c r="RI381" s="29"/>
      <c r="RJ381" s="29"/>
      <c r="RK381" s="29"/>
      <c r="RL381" s="29"/>
      <c r="RM381" s="29"/>
      <c r="RN381" s="29"/>
      <c r="RO381" s="29"/>
      <c r="RP381" s="29"/>
      <c r="RQ381" s="29"/>
      <c r="RR381" s="29"/>
      <c r="RS381" s="29"/>
      <c r="RT381" s="29"/>
      <c r="RU381" s="29"/>
      <c r="RV381" s="29"/>
      <c r="RW381" s="29"/>
      <c r="RX381" s="29"/>
      <c r="RY381" s="29"/>
      <c r="RZ381" s="29"/>
      <c r="SA381" s="29"/>
      <c r="SB381" s="29"/>
      <c r="SC381" s="29"/>
      <c r="SD381" s="29"/>
      <c r="SE381" s="29"/>
      <c r="SF381" s="29"/>
      <c r="SG381" s="29"/>
      <c r="SH381" s="29"/>
      <c r="SI381" s="29"/>
      <c r="SJ381" s="29"/>
      <c r="SK381" s="29"/>
      <c r="SL381" s="29"/>
      <c r="SM381" s="29"/>
      <c r="SN381" s="29"/>
    </row>
    <row r="382" spans="1:508" s="153" customFormat="1" ht="44.25" customHeight="1" x14ac:dyDescent="0.6">
      <c r="A382" s="152" t="s">
        <v>657</v>
      </c>
      <c r="B382" s="152"/>
      <c r="C382" s="152"/>
      <c r="D382" s="152"/>
      <c r="E382" s="222"/>
      <c r="F382" s="152"/>
      <c r="G382" s="152"/>
      <c r="H382" s="206"/>
      <c r="I382" s="206"/>
      <c r="J382" s="206"/>
      <c r="K382" s="189"/>
      <c r="L382" s="206"/>
      <c r="R382" s="206"/>
      <c r="S382" s="206"/>
      <c r="T382" s="206"/>
      <c r="U382" s="242" t="s">
        <v>658</v>
      </c>
      <c r="V382" s="242"/>
      <c r="W382" s="242"/>
      <c r="X382" s="242"/>
      <c r="Y382" s="242"/>
      <c r="Z382" s="232"/>
    </row>
    <row r="383" spans="1:508" s="144" customFormat="1" ht="20.25" customHeight="1" x14ac:dyDescent="0.3">
      <c r="A383" s="145"/>
      <c r="B383" s="146"/>
      <c r="C383" s="147"/>
      <c r="D383" s="148"/>
      <c r="E383" s="221"/>
      <c r="H383" s="207"/>
      <c r="I383" s="208"/>
      <c r="J383" s="208"/>
      <c r="K383" s="190"/>
      <c r="L383" s="221"/>
      <c r="R383" s="221"/>
      <c r="S383" s="221"/>
      <c r="T383" s="221"/>
      <c r="U383" s="221"/>
      <c r="V383" s="221"/>
      <c r="W383" s="221"/>
      <c r="Y383" s="164"/>
      <c r="Z383" s="232"/>
    </row>
    <row r="384" spans="1:508" s="156" customFormat="1" ht="42" customHeight="1" x14ac:dyDescent="0.5">
      <c r="A384" s="155" t="s">
        <v>713</v>
      </c>
      <c r="E384" s="210"/>
      <c r="H384" s="209"/>
      <c r="I384" s="210"/>
      <c r="J384" s="210"/>
      <c r="K384" s="191"/>
      <c r="L384" s="210"/>
      <c r="R384" s="210"/>
      <c r="S384" s="210"/>
      <c r="T384" s="210"/>
      <c r="U384" s="210"/>
      <c r="V384" s="210"/>
      <c r="W384" s="210"/>
      <c r="Y384" s="165"/>
      <c r="Z384" s="232"/>
    </row>
    <row r="385" spans="1:26" s="25" customFormat="1" ht="22.5" customHeight="1" x14ac:dyDescent="0.4">
      <c r="A385" s="51"/>
      <c r="B385" s="51"/>
      <c r="C385" s="51"/>
      <c r="D385" s="130"/>
      <c r="E385" s="192">
        <f>E373-'дод 5'!D276</f>
        <v>0</v>
      </c>
      <c r="F385" s="159">
        <f>F373-'дод 5'!E276</f>
        <v>0</v>
      </c>
      <c r="G385" s="159">
        <f>G373-'дод 5'!F276</f>
        <v>0</v>
      </c>
      <c r="H385" s="192">
        <f>H373-'дод 5'!G276</f>
        <v>0</v>
      </c>
      <c r="I385" s="192">
        <f>I373-'дод 5'!H276</f>
        <v>0</v>
      </c>
      <c r="J385" s="192">
        <f>J373-'дод 5'!I276</f>
        <v>0</v>
      </c>
      <c r="K385" s="192">
        <f>K373-'дод 5'!J276</f>
        <v>0</v>
      </c>
      <c r="L385" s="192">
        <f>L373-'дод 5'!K276</f>
        <v>0</v>
      </c>
      <c r="M385" s="159">
        <f>M373-'дод 5'!L276</f>
        <v>0</v>
      </c>
      <c r="N385" s="159">
        <f>N373-'дод 5'!M276</f>
        <v>0</v>
      </c>
      <c r="O385" s="159">
        <f>O373-'дод 5'!N276</f>
        <v>0</v>
      </c>
      <c r="P385" s="159">
        <f>P373-'дод 5'!O276</f>
        <v>0</v>
      </c>
      <c r="Q385" s="159">
        <f>Q373-'дод 5'!P276</f>
        <v>0</v>
      </c>
      <c r="R385" s="192">
        <f>R373-'дод 5'!Q276</f>
        <v>0</v>
      </c>
      <c r="S385" s="192">
        <f>S373-'дод 5'!R276</f>
        <v>0</v>
      </c>
      <c r="T385" s="192">
        <f>T373-'дод 5'!S276</f>
        <v>0</v>
      </c>
      <c r="U385" s="192">
        <f>U373-'дод 5'!T276</f>
        <v>0</v>
      </c>
      <c r="V385" s="192">
        <f>V373-'дод 5'!U276</f>
        <v>0</v>
      </c>
      <c r="W385" s="192">
        <f>W373-'дод 5'!V276</f>
        <v>0</v>
      </c>
      <c r="X385" s="159">
        <f>X373-'дод 5'!W276</f>
        <v>0</v>
      </c>
      <c r="Y385" s="166">
        <f>Y373-'дод 5'!X276</f>
        <v>0</v>
      </c>
      <c r="Z385" s="182"/>
    </row>
    <row r="386" spans="1:26" s="109" customFormat="1" ht="22.5" customHeight="1" x14ac:dyDescent="0.5">
      <c r="A386" s="107"/>
      <c r="B386" s="107"/>
      <c r="C386" s="107"/>
      <c r="D386" s="107"/>
      <c r="E386" s="192">
        <f>E374-'дод 5'!D277</f>
        <v>0</v>
      </c>
      <c r="F386" s="159">
        <f>F374-'дод 5'!E277</f>
        <v>0</v>
      </c>
      <c r="G386" s="159">
        <f>G374-'дод 5'!F277</f>
        <v>0</v>
      </c>
      <c r="H386" s="192">
        <f>H374-'дод 5'!G277</f>
        <v>0</v>
      </c>
      <c r="I386" s="192">
        <f>I374-'дод 5'!H277</f>
        <v>0</v>
      </c>
      <c r="J386" s="192">
        <f>J374-'дод 5'!I277</f>
        <v>0</v>
      </c>
      <c r="K386" s="192">
        <f>K374-'дод 5'!J277</f>
        <v>0</v>
      </c>
      <c r="L386" s="192">
        <f>L374-'дод 5'!K277</f>
        <v>0</v>
      </c>
      <c r="M386" s="159">
        <f>M374-'дод 5'!L277</f>
        <v>0</v>
      </c>
      <c r="N386" s="159">
        <f>N374-'дод 5'!M277</f>
        <v>0</v>
      </c>
      <c r="O386" s="159">
        <f>O374-'дод 5'!N277</f>
        <v>0</v>
      </c>
      <c r="P386" s="159">
        <f>P374-'дод 5'!O277</f>
        <v>0</v>
      </c>
      <c r="Q386" s="159">
        <f>Q374-'дод 5'!P277</f>
        <v>0</v>
      </c>
      <c r="R386" s="192">
        <f>R374-'дод 5'!Q277</f>
        <v>0</v>
      </c>
      <c r="S386" s="192">
        <f>S374-'дод 5'!R277</f>
        <v>0</v>
      </c>
      <c r="T386" s="192">
        <f>T374-'дод 5'!S277</f>
        <v>0</v>
      </c>
      <c r="U386" s="192">
        <f>U374-'дод 5'!T277</f>
        <v>0</v>
      </c>
      <c r="V386" s="192">
        <f>V374-'дод 5'!U277</f>
        <v>0</v>
      </c>
      <c r="W386" s="192">
        <f>W374-'дод 5'!V277</f>
        <v>0</v>
      </c>
      <c r="X386" s="159">
        <f>X374-'дод 5'!W277</f>
        <v>0</v>
      </c>
      <c r="Y386" s="166">
        <f>Y374-'дод 5'!X277</f>
        <v>0</v>
      </c>
      <c r="Z386" s="182"/>
    </row>
    <row r="387" spans="1:26" s="25" customFormat="1" ht="21.75" customHeight="1" x14ac:dyDescent="0.4">
      <c r="A387" s="51"/>
      <c r="B387" s="51"/>
      <c r="C387" s="51"/>
      <c r="D387" s="130"/>
      <c r="E387" s="192">
        <f>E375-'дод 5'!D278</f>
        <v>0</v>
      </c>
      <c r="F387" s="159">
        <f>F375-'дод 5'!E278</f>
        <v>0</v>
      </c>
      <c r="G387" s="159">
        <f>G375-'дод 5'!F278</f>
        <v>0</v>
      </c>
      <c r="H387" s="192">
        <f>H375-'дод 5'!G278</f>
        <v>0</v>
      </c>
      <c r="I387" s="192">
        <f>I375-'дод 5'!H278</f>
        <v>0</v>
      </c>
      <c r="J387" s="192">
        <f>J375-'дод 5'!I278</f>
        <v>0</v>
      </c>
      <c r="K387" s="192">
        <f>K375-'дод 5'!J278</f>
        <v>0</v>
      </c>
      <c r="L387" s="192">
        <f>L375-'дод 5'!K278</f>
        <v>0</v>
      </c>
      <c r="M387" s="159">
        <f>M375-'дод 5'!L278</f>
        <v>0</v>
      </c>
      <c r="N387" s="159">
        <f>N375-'дод 5'!M278</f>
        <v>0</v>
      </c>
      <c r="O387" s="159">
        <f>O375-'дод 5'!N278</f>
        <v>0</v>
      </c>
      <c r="P387" s="159">
        <f>P375-'дод 5'!O278</f>
        <v>0</v>
      </c>
      <c r="Q387" s="159">
        <f>Q375-'дод 5'!P278</f>
        <v>0</v>
      </c>
      <c r="R387" s="192">
        <f>R375-'дод 5'!Q278</f>
        <v>0</v>
      </c>
      <c r="S387" s="192">
        <f>S375-'дод 5'!R278</f>
        <v>0</v>
      </c>
      <c r="T387" s="192">
        <f>T375-'дод 5'!S278</f>
        <v>0</v>
      </c>
      <c r="U387" s="192">
        <f>U375-'дод 5'!T278</f>
        <v>0</v>
      </c>
      <c r="V387" s="192">
        <f>V375-'дод 5'!U278</f>
        <v>0</v>
      </c>
      <c r="W387" s="192">
        <f>W375-'дод 5'!V278</f>
        <v>0</v>
      </c>
      <c r="X387" s="169">
        <f>X375-'дод 5'!W278</f>
        <v>0</v>
      </c>
      <c r="Y387" s="166">
        <f>Y375-'дод 5'!X278</f>
        <v>0</v>
      </c>
      <c r="Z387" s="182"/>
    </row>
    <row r="388" spans="1:26" s="25" customFormat="1" ht="19.5" customHeight="1" x14ac:dyDescent="0.4">
      <c r="A388" s="51"/>
      <c r="B388" s="51"/>
      <c r="C388" s="51"/>
      <c r="D388" s="130"/>
      <c r="E388" s="192">
        <f>E376-'дод 5'!D279</f>
        <v>0</v>
      </c>
      <c r="F388" s="159">
        <f>F376-'дод 5'!E279</f>
        <v>0</v>
      </c>
      <c r="G388" s="159">
        <f>G376-'дод 5'!F279</f>
        <v>0</v>
      </c>
      <c r="H388" s="192">
        <f>H376-'дод 5'!G279</f>
        <v>0</v>
      </c>
      <c r="I388" s="192">
        <f>I376-'дод 5'!H279</f>
        <v>0</v>
      </c>
      <c r="J388" s="192">
        <f>J376-'дод 5'!I279</f>
        <v>0</v>
      </c>
      <c r="K388" s="192">
        <f>K376-'дод 5'!J279</f>
        <v>0</v>
      </c>
      <c r="L388" s="192">
        <f>L376-'дод 5'!K279</f>
        <v>0</v>
      </c>
      <c r="M388" s="159">
        <f>M376-'дод 5'!L279</f>
        <v>0</v>
      </c>
      <c r="N388" s="159">
        <f>N376-'дод 5'!M279</f>
        <v>0</v>
      </c>
      <c r="O388" s="159">
        <f>O376-'дод 5'!N279</f>
        <v>0</v>
      </c>
      <c r="P388" s="159">
        <f>P376-'дод 5'!O279</f>
        <v>0</v>
      </c>
      <c r="Q388" s="159">
        <f>Q376-'дод 5'!P279</f>
        <v>0</v>
      </c>
      <c r="R388" s="192">
        <f>R376-'дод 5'!Q279</f>
        <v>0</v>
      </c>
      <c r="S388" s="192">
        <f>S376-'дод 5'!R279</f>
        <v>0</v>
      </c>
      <c r="T388" s="192">
        <f>T376-'дод 5'!S279</f>
        <v>0</v>
      </c>
      <c r="U388" s="192">
        <f>U376-'дод 5'!T279</f>
        <v>0</v>
      </c>
      <c r="V388" s="192">
        <f>V376-'дод 5'!U279</f>
        <v>0</v>
      </c>
      <c r="W388" s="192">
        <f>W376-'дод 5'!V279</f>
        <v>0</v>
      </c>
      <c r="X388" s="159">
        <f>X376-'дод 5'!W279</f>
        <v>0</v>
      </c>
      <c r="Y388" s="166">
        <f>Y376-'дод 5'!X279</f>
        <v>0</v>
      </c>
      <c r="Z388" s="182"/>
    </row>
    <row r="389" spans="1:26" s="25" customFormat="1" x14ac:dyDescent="0.4">
      <c r="A389" s="51"/>
      <c r="B389" s="51"/>
      <c r="C389" s="51"/>
      <c r="D389" s="130"/>
      <c r="E389" s="198"/>
      <c r="F389" s="43"/>
      <c r="G389" s="43"/>
      <c r="H389" s="198"/>
      <c r="I389" s="198"/>
      <c r="J389" s="198"/>
      <c r="K389" s="184"/>
      <c r="L389" s="223"/>
      <c r="M389" s="116"/>
      <c r="N389" s="116"/>
      <c r="O389" s="116"/>
      <c r="P389" s="116"/>
      <c r="Q389" s="116"/>
      <c r="R389" s="211"/>
      <c r="S389" s="211"/>
      <c r="T389" s="211"/>
      <c r="U389" s="211"/>
      <c r="V389" s="211"/>
      <c r="W389" s="211"/>
      <c r="X389" s="131"/>
      <c r="Y389" s="163"/>
      <c r="Z389" s="182"/>
    </row>
    <row r="390" spans="1:26" s="25" customFormat="1" x14ac:dyDescent="0.4">
      <c r="A390" s="51"/>
      <c r="B390" s="51"/>
      <c r="C390" s="51"/>
      <c r="D390" s="130"/>
      <c r="E390" s="198"/>
      <c r="F390" s="43"/>
      <c r="G390" s="43"/>
      <c r="H390" s="198"/>
      <c r="I390" s="198"/>
      <c r="J390" s="198"/>
      <c r="K390" s="184"/>
      <c r="L390" s="223"/>
      <c r="M390" s="116"/>
      <c r="N390" s="116"/>
      <c r="O390" s="116"/>
      <c r="P390" s="116"/>
      <c r="Q390" s="116"/>
      <c r="R390" s="211"/>
      <c r="S390" s="211"/>
      <c r="T390" s="211"/>
      <c r="U390" s="211"/>
      <c r="V390" s="211"/>
      <c r="W390" s="211"/>
      <c r="X390" s="131"/>
      <c r="Y390" s="163"/>
      <c r="Z390" s="182"/>
    </row>
    <row r="391" spans="1:26" s="25" customFormat="1" x14ac:dyDescent="0.4">
      <c r="A391" s="51"/>
      <c r="B391" s="51"/>
      <c r="C391" s="51"/>
      <c r="D391" s="130"/>
      <c r="E391" s="198"/>
      <c r="F391" s="43"/>
      <c r="G391" s="43"/>
      <c r="H391" s="198"/>
      <c r="I391" s="198"/>
      <c r="J391" s="198"/>
      <c r="K391" s="184"/>
      <c r="L391" s="223"/>
      <c r="M391" s="116"/>
      <c r="N391" s="116"/>
      <c r="O391" s="116"/>
      <c r="P391" s="116"/>
      <c r="Q391" s="116"/>
      <c r="R391" s="211"/>
      <c r="S391" s="211"/>
      <c r="T391" s="211"/>
      <c r="U391" s="211"/>
      <c r="V391" s="211"/>
      <c r="W391" s="211"/>
      <c r="X391" s="131"/>
      <c r="Y391" s="163"/>
      <c r="Z391" s="182"/>
    </row>
    <row r="392" spans="1:26" s="25" customFormat="1" x14ac:dyDescent="0.4">
      <c r="A392" s="51"/>
      <c r="B392" s="51"/>
      <c r="C392" s="51"/>
      <c r="D392" s="130"/>
      <c r="E392" s="198"/>
      <c r="F392" s="43"/>
      <c r="G392" s="43"/>
      <c r="H392" s="198"/>
      <c r="I392" s="198"/>
      <c r="J392" s="198"/>
      <c r="K392" s="184"/>
      <c r="L392" s="223"/>
      <c r="M392" s="116"/>
      <c r="N392" s="116"/>
      <c r="O392" s="116"/>
      <c r="P392" s="116"/>
      <c r="Q392" s="116"/>
      <c r="R392" s="211"/>
      <c r="S392" s="211"/>
      <c r="T392" s="211"/>
      <c r="U392" s="211"/>
      <c r="V392" s="211"/>
      <c r="W392" s="211"/>
      <c r="X392" s="131"/>
      <c r="Y392" s="163"/>
      <c r="Z392" s="182"/>
    </row>
    <row r="393" spans="1:26" s="25" customFormat="1" x14ac:dyDescent="0.4">
      <c r="A393" s="51"/>
      <c r="B393" s="51"/>
      <c r="C393" s="51"/>
      <c r="D393" s="130"/>
      <c r="E393" s="198"/>
      <c r="F393" s="43"/>
      <c r="G393" s="43"/>
      <c r="H393" s="198"/>
      <c r="I393" s="198"/>
      <c r="J393" s="198"/>
      <c r="K393" s="184"/>
      <c r="L393" s="223"/>
      <c r="M393" s="116"/>
      <c r="N393" s="116"/>
      <c r="O393" s="116"/>
      <c r="P393" s="116"/>
      <c r="Q393" s="116"/>
      <c r="R393" s="211"/>
      <c r="S393" s="211"/>
      <c r="T393" s="211"/>
      <c r="U393" s="211"/>
      <c r="V393" s="211"/>
      <c r="W393" s="211"/>
      <c r="X393" s="131"/>
      <c r="Y393" s="163"/>
      <c r="Z393" s="182"/>
    </row>
    <row r="394" spans="1:26" s="25" customFormat="1" x14ac:dyDescent="0.4">
      <c r="A394" s="51"/>
      <c r="B394" s="51"/>
      <c r="C394" s="51"/>
      <c r="D394" s="130"/>
      <c r="E394" s="198"/>
      <c r="F394" s="43"/>
      <c r="G394" s="43"/>
      <c r="H394" s="198"/>
      <c r="I394" s="198"/>
      <c r="J394" s="198"/>
      <c r="K394" s="184"/>
      <c r="L394" s="223"/>
      <c r="M394" s="116"/>
      <c r="N394" s="116"/>
      <c r="O394" s="116"/>
      <c r="P394" s="116"/>
      <c r="Q394" s="116"/>
      <c r="R394" s="211"/>
      <c r="S394" s="211"/>
      <c r="T394" s="211"/>
      <c r="U394" s="211"/>
      <c r="V394" s="211"/>
      <c r="W394" s="211"/>
      <c r="X394" s="131"/>
      <c r="Y394" s="163"/>
      <c r="Z394" s="182"/>
    </row>
    <row r="395" spans="1:26" s="25" customFormat="1" x14ac:dyDescent="0.4">
      <c r="A395" s="51"/>
      <c r="B395" s="51"/>
      <c r="C395" s="51"/>
      <c r="D395" s="130"/>
      <c r="E395" s="198"/>
      <c r="F395" s="43"/>
      <c r="G395" s="43"/>
      <c r="H395" s="198"/>
      <c r="I395" s="198"/>
      <c r="J395" s="198"/>
      <c r="K395" s="184"/>
      <c r="L395" s="223"/>
      <c r="M395" s="116"/>
      <c r="N395" s="116"/>
      <c r="O395" s="116"/>
      <c r="P395" s="116"/>
      <c r="Q395" s="116"/>
      <c r="R395" s="211"/>
      <c r="S395" s="211"/>
      <c r="T395" s="211"/>
      <c r="U395" s="211"/>
      <c r="V395" s="211"/>
      <c r="W395" s="211"/>
      <c r="X395" s="131"/>
      <c r="Y395" s="163"/>
      <c r="Z395" s="182"/>
    </row>
    <row r="396" spans="1:26" s="25" customFormat="1" x14ac:dyDescent="0.4">
      <c r="A396" s="51"/>
      <c r="B396" s="51"/>
      <c r="C396" s="51"/>
      <c r="D396" s="130"/>
      <c r="E396" s="198"/>
      <c r="F396" s="43"/>
      <c r="G396" s="43"/>
      <c r="H396" s="198"/>
      <c r="I396" s="198"/>
      <c r="J396" s="198"/>
      <c r="K396" s="184"/>
      <c r="L396" s="223"/>
      <c r="M396" s="116"/>
      <c r="N396" s="116"/>
      <c r="O396" s="116"/>
      <c r="P396" s="116"/>
      <c r="Q396" s="116"/>
      <c r="R396" s="211"/>
      <c r="S396" s="211"/>
      <c r="T396" s="211"/>
      <c r="U396" s="211"/>
      <c r="V396" s="211"/>
      <c r="W396" s="211"/>
      <c r="X396" s="131"/>
      <c r="Y396" s="163"/>
      <c r="Z396" s="182"/>
    </row>
    <row r="397" spans="1:26" s="25" customFormat="1" x14ac:dyDescent="0.4">
      <c r="A397" s="51"/>
      <c r="B397" s="51"/>
      <c r="C397" s="51"/>
      <c r="D397" s="130"/>
      <c r="E397" s="198"/>
      <c r="F397" s="43"/>
      <c r="G397" s="43"/>
      <c r="H397" s="198"/>
      <c r="I397" s="198"/>
      <c r="J397" s="198"/>
      <c r="K397" s="184"/>
      <c r="L397" s="223"/>
      <c r="M397" s="116"/>
      <c r="N397" s="116"/>
      <c r="O397" s="116"/>
      <c r="P397" s="116"/>
      <c r="Q397" s="116"/>
      <c r="R397" s="211"/>
      <c r="S397" s="211"/>
      <c r="T397" s="211"/>
      <c r="U397" s="211"/>
      <c r="V397" s="211"/>
      <c r="W397" s="211"/>
      <c r="X397" s="131"/>
      <c r="Y397" s="163"/>
      <c r="Z397" s="182"/>
    </row>
    <row r="398" spans="1:26" s="25" customFormat="1" x14ac:dyDescent="0.4">
      <c r="A398" s="51"/>
      <c r="B398" s="51"/>
      <c r="C398" s="51"/>
      <c r="D398" s="130"/>
      <c r="E398" s="198"/>
      <c r="F398" s="43"/>
      <c r="G398" s="43"/>
      <c r="H398" s="198"/>
      <c r="I398" s="198"/>
      <c r="J398" s="198"/>
      <c r="K398" s="184"/>
      <c r="L398" s="223"/>
      <c r="M398" s="116"/>
      <c r="N398" s="116"/>
      <c r="O398" s="116"/>
      <c r="P398" s="116"/>
      <c r="Q398" s="116"/>
      <c r="R398" s="211"/>
      <c r="S398" s="211"/>
      <c r="T398" s="211"/>
      <c r="U398" s="211"/>
      <c r="V398" s="211"/>
      <c r="W398" s="211"/>
      <c r="X398" s="131"/>
      <c r="Y398" s="163"/>
      <c r="Z398" s="182"/>
    </row>
    <row r="399" spans="1:26" s="25" customFormat="1" x14ac:dyDescent="0.4">
      <c r="A399" s="51"/>
      <c r="B399" s="51"/>
      <c r="C399" s="51"/>
      <c r="D399" s="130"/>
      <c r="E399" s="198"/>
      <c r="F399" s="43"/>
      <c r="G399" s="43"/>
      <c r="H399" s="198"/>
      <c r="I399" s="198"/>
      <c r="J399" s="198"/>
      <c r="K399" s="184"/>
      <c r="L399" s="223"/>
      <c r="M399" s="116"/>
      <c r="N399" s="116"/>
      <c r="O399" s="116"/>
      <c r="P399" s="116"/>
      <c r="Q399" s="116"/>
      <c r="R399" s="211"/>
      <c r="S399" s="211"/>
      <c r="T399" s="211"/>
      <c r="U399" s="211"/>
      <c r="V399" s="211"/>
      <c r="W399" s="211"/>
      <c r="X399" s="131"/>
      <c r="Y399" s="163"/>
      <c r="Z399" s="182"/>
    </row>
    <row r="400" spans="1:26" s="25" customFormat="1" x14ac:dyDescent="0.4">
      <c r="A400" s="51"/>
      <c r="B400" s="51"/>
      <c r="C400" s="51"/>
      <c r="D400" s="130"/>
      <c r="E400" s="198"/>
      <c r="F400" s="43"/>
      <c r="G400" s="43"/>
      <c r="H400" s="198"/>
      <c r="I400" s="198"/>
      <c r="J400" s="198"/>
      <c r="K400" s="184"/>
      <c r="L400" s="223"/>
      <c r="M400" s="116"/>
      <c r="N400" s="116"/>
      <c r="O400" s="116"/>
      <c r="P400" s="116"/>
      <c r="Q400" s="116"/>
      <c r="R400" s="211"/>
      <c r="S400" s="211"/>
      <c r="T400" s="211"/>
      <c r="U400" s="211"/>
      <c r="V400" s="211"/>
      <c r="W400" s="211"/>
      <c r="X400" s="131"/>
      <c r="Y400" s="163"/>
      <c r="Z400" s="182"/>
    </row>
    <row r="401" spans="1:26" s="25" customFormat="1" x14ac:dyDescent="0.4">
      <c r="A401" s="51"/>
      <c r="B401" s="51"/>
      <c r="C401" s="51"/>
      <c r="D401" s="130"/>
      <c r="E401" s="198"/>
      <c r="F401" s="43"/>
      <c r="G401" s="43"/>
      <c r="H401" s="198"/>
      <c r="I401" s="198"/>
      <c r="J401" s="198"/>
      <c r="K401" s="184"/>
      <c r="L401" s="223"/>
      <c r="M401" s="116"/>
      <c r="N401" s="116"/>
      <c r="O401" s="116"/>
      <c r="P401" s="116"/>
      <c r="Q401" s="116"/>
      <c r="R401" s="211"/>
      <c r="S401" s="211"/>
      <c r="T401" s="211"/>
      <c r="U401" s="211"/>
      <c r="V401" s="211"/>
      <c r="W401" s="211"/>
      <c r="X401" s="131"/>
      <c r="Y401" s="163"/>
      <c r="Z401" s="182"/>
    </row>
    <row r="402" spans="1:26" s="25" customFormat="1" x14ac:dyDescent="0.4">
      <c r="A402" s="51"/>
      <c r="B402" s="51"/>
      <c r="C402" s="51"/>
      <c r="D402" s="130"/>
      <c r="E402" s="198"/>
      <c r="F402" s="43"/>
      <c r="G402" s="43"/>
      <c r="H402" s="198"/>
      <c r="I402" s="198"/>
      <c r="J402" s="198"/>
      <c r="K402" s="184"/>
      <c r="L402" s="223"/>
      <c r="M402" s="116"/>
      <c r="N402" s="116"/>
      <c r="O402" s="116"/>
      <c r="P402" s="116"/>
      <c r="Q402" s="116"/>
      <c r="R402" s="211"/>
      <c r="S402" s="211"/>
      <c r="T402" s="211"/>
      <c r="U402" s="211"/>
      <c r="V402" s="211"/>
      <c r="W402" s="211"/>
      <c r="X402" s="131"/>
      <c r="Y402" s="163"/>
      <c r="Z402" s="182"/>
    </row>
    <row r="403" spans="1:26" s="25" customFormat="1" x14ac:dyDescent="0.4">
      <c r="A403" s="51"/>
      <c r="B403" s="51"/>
      <c r="C403" s="51"/>
      <c r="D403" s="130"/>
      <c r="E403" s="198"/>
      <c r="F403" s="43"/>
      <c r="G403" s="43"/>
      <c r="H403" s="198"/>
      <c r="I403" s="198"/>
      <c r="J403" s="198"/>
      <c r="K403" s="184"/>
      <c r="L403" s="223"/>
      <c r="M403" s="116"/>
      <c r="N403" s="116"/>
      <c r="O403" s="116"/>
      <c r="P403" s="116"/>
      <c r="Q403" s="116"/>
      <c r="R403" s="211"/>
      <c r="S403" s="211"/>
      <c r="T403" s="211"/>
      <c r="U403" s="211"/>
      <c r="V403" s="211"/>
      <c r="W403" s="211"/>
      <c r="X403" s="131"/>
      <c r="Y403" s="163"/>
      <c r="Z403" s="182"/>
    </row>
    <row r="404" spans="1:26" s="25" customFormat="1" x14ac:dyDescent="0.4">
      <c r="A404" s="51"/>
      <c r="B404" s="51"/>
      <c r="C404" s="51"/>
      <c r="D404" s="130"/>
      <c r="E404" s="198"/>
      <c r="F404" s="43"/>
      <c r="G404" s="43"/>
      <c r="H404" s="198"/>
      <c r="I404" s="198"/>
      <c r="J404" s="198"/>
      <c r="K404" s="184"/>
      <c r="L404" s="223"/>
      <c r="M404" s="116"/>
      <c r="N404" s="116"/>
      <c r="O404" s="116"/>
      <c r="P404" s="116"/>
      <c r="Q404" s="116"/>
      <c r="R404" s="211"/>
      <c r="S404" s="211"/>
      <c r="T404" s="211"/>
      <c r="U404" s="211"/>
      <c r="V404" s="211"/>
      <c r="W404" s="211"/>
      <c r="X404" s="131"/>
      <c r="Y404" s="163"/>
      <c r="Z404" s="182"/>
    </row>
    <row r="405" spans="1:26" s="25" customFormat="1" x14ac:dyDescent="0.4">
      <c r="A405" s="51"/>
      <c r="B405" s="51"/>
      <c r="C405" s="51"/>
      <c r="D405" s="130"/>
      <c r="E405" s="198"/>
      <c r="F405" s="43"/>
      <c r="G405" s="43"/>
      <c r="H405" s="198"/>
      <c r="I405" s="198"/>
      <c r="J405" s="198"/>
      <c r="K405" s="184"/>
      <c r="L405" s="223"/>
      <c r="M405" s="116"/>
      <c r="N405" s="116"/>
      <c r="O405" s="116"/>
      <c r="P405" s="116"/>
      <c r="Q405" s="116"/>
      <c r="R405" s="211"/>
      <c r="S405" s="211"/>
      <c r="T405" s="211"/>
      <c r="U405" s="211"/>
      <c r="V405" s="211"/>
      <c r="W405" s="211"/>
      <c r="X405" s="131"/>
      <c r="Y405" s="163"/>
      <c r="Z405" s="182"/>
    </row>
    <row r="406" spans="1:26" s="25" customFormat="1" x14ac:dyDescent="0.4">
      <c r="A406" s="51"/>
      <c r="B406" s="51"/>
      <c r="C406" s="51"/>
      <c r="D406" s="130"/>
      <c r="E406" s="198"/>
      <c r="F406" s="43"/>
      <c r="G406" s="43"/>
      <c r="H406" s="198"/>
      <c r="I406" s="198"/>
      <c r="J406" s="198"/>
      <c r="K406" s="184"/>
      <c r="L406" s="223"/>
      <c r="M406" s="116"/>
      <c r="N406" s="116"/>
      <c r="O406" s="116"/>
      <c r="P406" s="116"/>
      <c r="Q406" s="116"/>
      <c r="R406" s="211"/>
      <c r="S406" s="211"/>
      <c r="T406" s="211"/>
      <c r="U406" s="211"/>
      <c r="V406" s="211"/>
      <c r="W406" s="211"/>
      <c r="X406" s="131"/>
      <c r="Y406" s="163"/>
      <c r="Z406" s="182"/>
    </row>
    <row r="407" spans="1:26" s="25" customFormat="1" x14ac:dyDescent="0.4">
      <c r="A407" s="51"/>
      <c r="B407" s="51"/>
      <c r="C407" s="51"/>
      <c r="D407" s="130"/>
      <c r="E407" s="198"/>
      <c r="F407" s="43"/>
      <c r="G407" s="43"/>
      <c r="H407" s="198"/>
      <c r="I407" s="198"/>
      <c r="J407" s="198"/>
      <c r="K407" s="184"/>
      <c r="L407" s="223"/>
      <c r="M407" s="116"/>
      <c r="N407" s="116"/>
      <c r="O407" s="116"/>
      <c r="P407" s="116"/>
      <c r="Q407" s="116"/>
      <c r="R407" s="211"/>
      <c r="S407" s="211"/>
      <c r="T407" s="211"/>
      <c r="U407" s="211"/>
      <c r="V407" s="211"/>
      <c r="W407" s="211"/>
      <c r="X407" s="131"/>
      <c r="Y407" s="163"/>
      <c r="Z407" s="182"/>
    </row>
    <row r="408" spans="1:26" s="25" customFormat="1" x14ac:dyDescent="0.4">
      <c r="A408" s="51"/>
      <c r="B408" s="51"/>
      <c r="C408" s="51"/>
      <c r="D408" s="130"/>
      <c r="E408" s="198"/>
      <c r="F408" s="43"/>
      <c r="G408" s="43"/>
      <c r="H408" s="198"/>
      <c r="I408" s="198"/>
      <c r="J408" s="198"/>
      <c r="K408" s="184"/>
      <c r="L408" s="223"/>
      <c r="M408" s="116"/>
      <c r="N408" s="116"/>
      <c r="O408" s="116"/>
      <c r="P408" s="116"/>
      <c r="Q408" s="116"/>
      <c r="R408" s="211"/>
      <c r="S408" s="211"/>
      <c r="T408" s="211"/>
      <c r="U408" s="211"/>
      <c r="V408" s="211"/>
      <c r="W408" s="211"/>
      <c r="X408" s="131"/>
      <c r="Y408" s="163"/>
      <c r="Z408" s="182"/>
    </row>
    <row r="409" spans="1:26" s="25" customFormat="1" x14ac:dyDescent="0.4">
      <c r="A409" s="51"/>
      <c r="B409" s="51"/>
      <c r="C409" s="51"/>
      <c r="D409" s="130"/>
      <c r="E409" s="198"/>
      <c r="F409" s="43"/>
      <c r="G409" s="43"/>
      <c r="H409" s="198"/>
      <c r="I409" s="198"/>
      <c r="J409" s="198"/>
      <c r="K409" s="184"/>
      <c r="L409" s="223"/>
      <c r="M409" s="116"/>
      <c r="N409" s="116"/>
      <c r="O409" s="116"/>
      <c r="P409" s="116"/>
      <c r="Q409" s="116"/>
      <c r="R409" s="211"/>
      <c r="S409" s="211"/>
      <c r="T409" s="211"/>
      <c r="U409" s="211"/>
      <c r="V409" s="211"/>
      <c r="W409" s="211"/>
      <c r="X409" s="131"/>
      <c r="Y409" s="163"/>
      <c r="Z409" s="182"/>
    </row>
    <row r="410" spans="1:26" s="25" customFormat="1" x14ac:dyDescent="0.4">
      <c r="A410" s="51"/>
      <c r="B410" s="51"/>
      <c r="C410" s="51"/>
      <c r="D410" s="130"/>
      <c r="E410" s="198"/>
      <c r="F410" s="43"/>
      <c r="G410" s="43"/>
      <c r="H410" s="198"/>
      <c r="I410" s="198"/>
      <c r="J410" s="198"/>
      <c r="K410" s="184"/>
      <c r="L410" s="223"/>
      <c r="M410" s="116"/>
      <c r="N410" s="116"/>
      <c r="O410" s="116"/>
      <c r="P410" s="116"/>
      <c r="Q410" s="116"/>
      <c r="R410" s="211"/>
      <c r="S410" s="211"/>
      <c r="T410" s="211"/>
      <c r="U410" s="211"/>
      <c r="V410" s="211"/>
      <c r="W410" s="211"/>
      <c r="X410" s="131"/>
      <c r="Y410" s="163"/>
      <c r="Z410" s="182"/>
    </row>
    <row r="411" spans="1:26" s="25" customFormat="1" x14ac:dyDescent="0.4">
      <c r="A411" s="51"/>
      <c r="B411" s="51"/>
      <c r="C411" s="51"/>
      <c r="D411" s="130"/>
      <c r="E411" s="198"/>
      <c r="F411" s="43"/>
      <c r="G411" s="43"/>
      <c r="H411" s="198"/>
      <c r="I411" s="198"/>
      <c r="J411" s="198"/>
      <c r="K411" s="184"/>
      <c r="L411" s="223"/>
      <c r="M411" s="116"/>
      <c r="N411" s="116"/>
      <c r="O411" s="116"/>
      <c r="P411" s="116"/>
      <c r="Q411" s="116"/>
      <c r="R411" s="211"/>
      <c r="S411" s="211"/>
      <c r="T411" s="211"/>
      <c r="U411" s="211"/>
      <c r="V411" s="211"/>
      <c r="W411" s="211"/>
      <c r="X411" s="131"/>
      <c r="Y411" s="163"/>
      <c r="Z411" s="182"/>
    </row>
    <row r="412" spans="1:26" s="25" customFormat="1" x14ac:dyDescent="0.4">
      <c r="A412" s="51"/>
      <c r="B412" s="51"/>
      <c r="C412" s="51"/>
      <c r="D412" s="130"/>
      <c r="E412" s="198"/>
      <c r="F412" s="43"/>
      <c r="G412" s="43"/>
      <c r="H412" s="198"/>
      <c r="I412" s="198"/>
      <c r="J412" s="198"/>
      <c r="K412" s="184"/>
      <c r="L412" s="223"/>
      <c r="M412" s="116"/>
      <c r="N412" s="116"/>
      <c r="O412" s="116"/>
      <c r="P412" s="116"/>
      <c r="Q412" s="116"/>
      <c r="R412" s="211"/>
      <c r="S412" s="211"/>
      <c r="T412" s="211"/>
      <c r="U412" s="211"/>
      <c r="V412" s="211"/>
      <c r="W412" s="211"/>
      <c r="X412" s="131"/>
      <c r="Y412" s="163"/>
      <c r="Z412" s="182"/>
    </row>
    <row r="413" spans="1:26" s="25" customFormat="1" x14ac:dyDescent="0.4">
      <c r="A413" s="51"/>
      <c r="B413" s="51"/>
      <c r="C413" s="51"/>
      <c r="D413" s="130"/>
      <c r="E413" s="198"/>
      <c r="F413" s="43"/>
      <c r="G413" s="43"/>
      <c r="H413" s="198"/>
      <c r="I413" s="198"/>
      <c r="J413" s="198"/>
      <c r="K413" s="184"/>
      <c r="L413" s="223"/>
      <c r="M413" s="116"/>
      <c r="N413" s="116"/>
      <c r="O413" s="116"/>
      <c r="P413" s="116"/>
      <c r="Q413" s="116"/>
      <c r="R413" s="211"/>
      <c r="S413" s="211"/>
      <c r="T413" s="211"/>
      <c r="U413" s="211"/>
      <c r="V413" s="211"/>
      <c r="W413" s="211"/>
      <c r="X413" s="131"/>
      <c r="Y413" s="163"/>
      <c r="Z413" s="182"/>
    </row>
    <row r="414" spans="1:26" s="25" customFormat="1" x14ac:dyDescent="0.4">
      <c r="A414" s="51"/>
      <c r="B414" s="51"/>
      <c r="C414" s="51"/>
      <c r="D414" s="130"/>
      <c r="E414" s="198"/>
      <c r="F414" s="43"/>
      <c r="G414" s="43"/>
      <c r="H414" s="198"/>
      <c r="I414" s="198"/>
      <c r="J414" s="198"/>
      <c r="K414" s="184"/>
      <c r="L414" s="223"/>
      <c r="M414" s="116"/>
      <c r="N414" s="116"/>
      <c r="O414" s="116"/>
      <c r="P414" s="116"/>
      <c r="Q414" s="116"/>
      <c r="R414" s="211"/>
      <c r="S414" s="211"/>
      <c r="T414" s="211"/>
      <c r="U414" s="211"/>
      <c r="V414" s="211"/>
      <c r="W414" s="211"/>
      <c r="X414" s="131"/>
      <c r="Y414" s="163"/>
      <c r="Z414" s="182"/>
    </row>
    <row r="415" spans="1:26" s="25" customFormat="1" x14ac:dyDescent="0.4">
      <c r="A415" s="51"/>
      <c r="B415" s="51"/>
      <c r="C415" s="51"/>
      <c r="D415" s="130"/>
      <c r="E415" s="198"/>
      <c r="F415" s="43"/>
      <c r="G415" s="43"/>
      <c r="H415" s="198"/>
      <c r="I415" s="198"/>
      <c r="J415" s="198"/>
      <c r="K415" s="184"/>
      <c r="L415" s="223"/>
      <c r="M415" s="116"/>
      <c r="N415" s="116"/>
      <c r="O415" s="116"/>
      <c r="P415" s="116"/>
      <c r="Q415" s="116"/>
      <c r="R415" s="211"/>
      <c r="S415" s="211"/>
      <c r="T415" s="211"/>
      <c r="U415" s="211"/>
      <c r="V415" s="211"/>
      <c r="W415" s="211"/>
      <c r="X415" s="131"/>
      <c r="Y415" s="163"/>
      <c r="Z415" s="182"/>
    </row>
    <row r="416" spans="1:26" s="25" customFormat="1" x14ac:dyDescent="0.4">
      <c r="A416" s="51"/>
      <c r="B416" s="51"/>
      <c r="C416" s="51"/>
      <c r="D416" s="130"/>
      <c r="E416" s="198"/>
      <c r="F416" s="43"/>
      <c r="G416" s="43"/>
      <c r="H416" s="198"/>
      <c r="I416" s="198"/>
      <c r="J416" s="198"/>
      <c r="K416" s="184"/>
      <c r="L416" s="223"/>
      <c r="M416" s="116"/>
      <c r="N416" s="116"/>
      <c r="O416" s="116"/>
      <c r="P416" s="116"/>
      <c r="Q416" s="116"/>
      <c r="R416" s="211"/>
      <c r="S416" s="211"/>
      <c r="T416" s="211"/>
      <c r="U416" s="211"/>
      <c r="V416" s="211"/>
      <c r="W416" s="211"/>
      <c r="X416" s="131"/>
      <c r="Y416" s="163"/>
      <c r="Z416" s="182"/>
    </row>
    <row r="417" spans="1:26" s="25" customFormat="1" x14ac:dyDescent="0.4">
      <c r="A417" s="51"/>
      <c r="B417" s="51"/>
      <c r="C417" s="51"/>
      <c r="D417" s="130"/>
      <c r="E417" s="198"/>
      <c r="F417" s="43"/>
      <c r="G417" s="43"/>
      <c r="H417" s="198"/>
      <c r="I417" s="198"/>
      <c r="J417" s="198"/>
      <c r="K417" s="184"/>
      <c r="L417" s="223"/>
      <c r="M417" s="116"/>
      <c r="N417" s="116"/>
      <c r="O417" s="116"/>
      <c r="P417" s="116"/>
      <c r="Q417" s="116"/>
      <c r="R417" s="211"/>
      <c r="S417" s="211"/>
      <c r="T417" s="211"/>
      <c r="U417" s="211"/>
      <c r="V417" s="211"/>
      <c r="W417" s="211"/>
      <c r="X417" s="131"/>
      <c r="Y417" s="163"/>
      <c r="Z417" s="182"/>
    </row>
    <row r="418" spans="1:26" s="25" customFormat="1" x14ac:dyDescent="0.4">
      <c r="A418" s="51"/>
      <c r="B418" s="51"/>
      <c r="C418" s="51"/>
      <c r="D418" s="130"/>
      <c r="E418" s="198"/>
      <c r="F418" s="43"/>
      <c r="G418" s="43"/>
      <c r="H418" s="198"/>
      <c r="I418" s="198"/>
      <c r="J418" s="198"/>
      <c r="K418" s="184"/>
      <c r="L418" s="223"/>
      <c r="M418" s="116"/>
      <c r="N418" s="116"/>
      <c r="O418" s="116"/>
      <c r="P418" s="116"/>
      <c r="Q418" s="116"/>
      <c r="R418" s="211"/>
      <c r="S418" s="211"/>
      <c r="T418" s="211"/>
      <c r="U418" s="211"/>
      <c r="V418" s="211"/>
      <c r="W418" s="211"/>
      <c r="X418" s="131"/>
      <c r="Y418" s="163"/>
      <c r="Z418" s="182"/>
    </row>
    <row r="419" spans="1:26" s="25" customFormat="1" x14ac:dyDescent="0.4">
      <c r="A419" s="51"/>
      <c r="B419" s="51"/>
      <c r="C419" s="51"/>
      <c r="D419" s="130"/>
      <c r="E419" s="198"/>
      <c r="F419" s="43"/>
      <c r="G419" s="43"/>
      <c r="H419" s="198"/>
      <c r="I419" s="198"/>
      <c r="J419" s="198"/>
      <c r="K419" s="184"/>
      <c r="L419" s="223"/>
      <c r="M419" s="116"/>
      <c r="N419" s="116"/>
      <c r="O419" s="116"/>
      <c r="P419" s="116"/>
      <c r="Q419" s="116"/>
      <c r="R419" s="211"/>
      <c r="S419" s="211"/>
      <c r="T419" s="211"/>
      <c r="U419" s="211"/>
      <c r="V419" s="211"/>
      <c r="W419" s="211"/>
      <c r="X419" s="131"/>
      <c r="Y419" s="163"/>
      <c r="Z419" s="182"/>
    </row>
    <row r="420" spans="1:26" s="25" customFormat="1" x14ac:dyDescent="0.4">
      <c r="A420" s="51"/>
      <c r="B420" s="51"/>
      <c r="C420" s="51"/>
      <c r="D420" s="130"/>
      <c r="E420" s="198"/>
      <c r="F420" s="43"/>
      <c r="G420" s="43"/>
      <c r="H420" s="198"/>
      <c r="I420" s="198"/>
      <c r="J420" s="198"/>
      <c r="K420" s="184"/>
      <c r="L420" s="223"/>
      <c r="M420" s="116"/>
      <c r="N420" s="116"/>
      <c r="O420" s="116"/>
      <c r="P420" s="116"/>
      <c r="Q420" s="116"/>
      <c r="R420" s="211"/>
      <c r="S420" s="211"/>
      <c r="T420" s="211"/>
      <c r="U420" s="211"/>
      <c r="V420" s="211"/>
      <c r="W420" s="211"/>
      <c r="X420" s="131"/>
      <c r="Y420" s="163"/>
      <c r="Z420" s="182"/>
    </row>
    <row r="421" spans="1:26" s="25" customFormat="1" x14ac:dyDescent="0.4">
      <c r="A421" s="51"/>
      <c r="B421" s="51"/>
      <c r="C421" s="51"/>
      <c r="D421" s="130"/>
      <c r="E421" s="198"/>
      <c r="F421" s="43"/>
      <c r="G421" s="43"/>
      <c r="H421" s="198"/>
      <c r="I421" s="198"/>
      <c r="J421" s="198"/>
      <c r="K421" s="184"/>
      <c r="L421" s="223"/>
      <c r="M421" s="116"/>
      <c r="N421" s="116"/>
      <c r="O421" s="116"/>
      <c r="P421" s="116"/>
      <c r="Q421" s="116"/>
      <c r="R421" s="211"/>
      <c r="S421" s="211"/>
      <c r="T421" s="211"/>
      <c r="U421" s="211"/>
      <c r="V421" s="211"/>
      <c r="W421" s="211"/>
      <c r="X421" s="131"/>
      <c r="Y421" s="163"/>
      <c r="Z421" s="182"/>
    </row>
    <row r="422" spans="1:26" s="25" customFormat="1" x14ac:dyDescent="0.4">
      <c r="A422" s="51"/>
      <c r="B422" s="51"/>
      <c r="C422" s="51"/>
      <c r="D422" s="130"/>
      <c r="E422" s="198"/>
      <c r="F422" s="43"/>
      <c r="G422" s="43"/>
      <c r="H422" s="198"/>
      <c r="I422" s="198"/>
      <c r="J422" s="198"/>
      <c r="K422" s="184"/>
      <c r="L422" s="223"/>
      <c r="M422" s="116"/>
      <c r="N422" s="116"/>
      <c r="O422" s="116"/>
      <c r="P422" s="116"/>
      <c r="Q422" s="116"/>
      <c r="R422" s="211"/>
      <c r="S422" s="211"/>
      <c r="T422" s="211"/>
      <c r="U422" s="211"/>
      <c r="V422" s="211"/>
      <c r="W422" s="211"/>
      <c r="X422" s="131"/>
      <c r="Y422" s="163"/>
      <c r="Z422" s="182"/>
    </row>
    <row r="423" spans="1:26" s="25" customFormat="1" x14ac:dyDescent="0.4">
      <c r="A423" s="51"/>
      <c r="B423" s="51"/>
      <c r="C423" s="51"/>
      <c r="D423" s="130"/>
      <c r="E423" s="198"/>
      <c r="F423" s="43"/>
      <c r="G423" s="43"/>
      <c r="H423" s="198"/>
      <c r="I423" s="198"/>
      <c r="J423" s="198"/>
      <c r="K423" s="184"/>
      <c r="L423" s="223"/>
      <c r="M423" s="116"/>
      <c r="N423" s="116"/>
      <c r="O423" s="116"/>
      <c r="P423" s="116"/>
      <c r="Q423" s="116"/>
      <c r="R423" s="211"/>
      <c r="S423" s="211"/>
      <c r="T423" s="211"/>
      <c r="U423" s="211"/>
      <c r="V423" s="211"/>
      <c r="W423" s="211"/>
      <c r="X423" s="131"/>
      <c r="Y423" s="163"/>
      <c r="Z423" s="182"/>
    </row>
    <row r="424" spans="1:26" s="25" customFormat="1" x14ac:dyDescent="0.4">
      <c r="A424" s="51"/>
      <c r="B424" s="51"/>
      <c r="C424" s="51"/>
      <c r="D424" s="130"/>
      <c r="E424" s="198"/>
      <c r="F424" s="43"/>
      <c r="G424" s="43"/>
      <c r="H424" s="198"/>
      <c r="I424" s="198"/>
      <c r="J424" s="198"/>
      <c r="K424" s="184"/>
      <c r="L424" s="223"/>
      <c r="M424" s="116"/>
      <c r="N424" s="116"/>
      <c r="O424" s="116"/>
      <c r="P424" s="116"/>
      <c r="Q424" s="116"/>
      <c r="R424" s="211"/>
      <c r="S424" s="211"/>
      <c r="T424" s="211"/>
      <c r="U424" s="211"/>
      <c r="V424" s="211"/>
      <c r="W424" s="211"/>
      <c r="X424" s="131"/>
      <c r="Y424" s="163"/>
      <c r="Z424" s="182"/>
    </row>
    <row r="425" spans="1:26" s="25" customFormat="1" x14ac:dyDescent="0.4">
      <c r="A425" s="51"/>
      <c r="B425" s="51"/>
      <c r="C425" s="51"/>
      <c r="D425" s="130"/>
      <c r="E425" s="198"/>
      <c r="F425" s="43"/>
      <c r="G425" s="43"/>
      <c r="H425" s="198"/>
      <c r="I425" s="198"/>
      <c r="J425" s="198"/>
      <c r="K425" s="184"/>
      <c r="L425" s="223"/>
      <c r="M425" s="116"/>
      <c r="N425" s="116"/>
      <c r="O425" s="116"/>
      <c r="P425" s="116"/>
      <c r="Q425" s="116"/>
      <c r="R425" s="211"/>
      <c r="S425" s="211"/>
      <c r="T425" s="211"/>
      <c r="U425" s="211"/>
      <c r="V425" s="211"/>
      <c r="W425" s="211"/>
      <c r="X425" s="131"/>
      <c r="Y425" s="163"/>
      <c r="Z425" s="182"/>
    </row>
    <row r="426" spans="1:26" s="25" customFormat="1" x14ac:dyDescent="0.4">
      <c r="A426" s="51"/>
      <c r="B426" s="51"/>
      <c r="C426" s="51"/>
      <c r="D426" s="130"/>
      <c r="E426" s="198"/>
      <c r="F426" s="43"/>
      <c r="G426" s="43"/>
      <c r="H426" s="198"/>
      <c r="I426" s="198"/>
      <c r="J426" s="198"/>
      <c r="K426" s="184"/>
      <c r="L426" s="223"/>
      <c r="M426" s="116"/>
      <c r="N426" s="116"/>
      <c r="O426" s="116"/>
      <c r="P426" s="116"/>
      <c r="Q426" s="116"/>
      <c r="R426" s="211"/>
      <c r="S426" s="211"/>
      <c r="T426" s="211"/>
      <c r="U426" s="211"/>
      <c r="V426" s="211"/>
      <c r="W426" s="211"/>
      <c r="X426" s="131"/>
      <c r="Y426" s="163"/>
      <c r="Z426" s="182"/>
    </row>
    <row r="427" spans="1:26" s="25" customFormat="1" x14ac:dyDescent="0.4">
      <c r="A427" s="51"/>
      <c r="B427" s="51"/>
      <c r="C427" s="51"/>
      <c r="D427" s="130"/>
      <c r="E427" s="198"/>
      <c r="F427" s="43"/>
      <c r="G427" s="43"/>
      <c r="H427" s="198"/>
      <c r="I427" s="198"/>
      <c r="J427" s="198"/>
      <c r="K427" s="184"/>
      <c r="L427" s="223"/>
      <c r="M427" s="116"/>
      <c r="N427" s="116"/>
      <c r="O427" s="116"/>
      <c r="P427" s="116"/>
      <c r="Q427" s="116"/>
      <c r="R427" s="211"/>
      <c r="S427" s="211"/>
      <c r="T427" s="211"/>
      <c r="U427" s="211"/>
      <c r="V427" s="211"/>
      <c r="W427" s="211"/>
      <c r="X427" s="131"/>
      <c r="Y427" s="163"/>
      <c r="Z427" s="182"/>
    </row>
    <row r="428" spans="1:26" s="25" customFormat="1" x14ac:dyDescent="0.4">
      <c r="A428" s="51"/>
      <c r="B428" s="51"/>
      <c r="C428" s="51"/>
      <c r="D428" s="130"/>
      <c r="E428" s="198"/>
      <c r="F428" s="43"/>
      <c r="G428" s="43"/>
      <c r="H428" s="198"/>
      <c r="I428" s="198"/>
      <c r="J428" s="198"/>
      <c r="K428" s="184"/>
      <c r="L428" s="223"/>
      <c r="M428" s="116"/>
      <c r="N428" s="116"/>
      <c r="O428" s="116"/>
      <c r="P428" s="116"/>
      <c r="Q428" s="116"/>
      <c r="R428" s="211"/>
      <c r="S428" s="211"/>
      <c r="T428" s="211"/>
      <c r="U428" s="211"/>
      <c r="V428" s="211"/>
      <c r="W428" s="211"/>
      <c r="X428" s="131"/>
      <c r="Y428" s="163"/>
      <c r="Z428" s="182"/>
    </row>
    <row r="429" spans="1:26" s="25" customFormat="1" x14ac:dyDescent="0.4">
      <c r="A429" s="51"/>
      <c r="B429" s="51"/>
      <c r="C429" s="51"/>
      <c r="D429" s="130"/>
      <c r="E429" s="198"/>
      <c r="F429" s="43"/>
      <c r="G429" s="43"/>
      <c r="H429" s="198"/>
      <c r="I429" s="198"/>
      <c r="J429" s="198"/>
      <c r="K429" s="184"/>
      <c r="L429" s="223"/>
      <c r="M429" s="116"/>
      <c r="N429" s="116"/>
      <c r="O429" s="116"/>
      <c r="P429" s="116"/>
      <c r="Q429" s="116"/>
      <c r="R429" s="211"/>
      <c r="S429" s="211"/>
      <c r="T429" s="211"/>
      <c r="U429" s="211"/>
      <c r="V429" s="211"/>
      <c r="W429" s="211"/>
      <c r="X429" s="131"/>
      <c r="Y429" s="163"/>
      <c r="Z429" s="182"/>
    </row>
    <row r="430" spans="1:26" s="25" customFormat="1" x14ac:dyDescent="0.4">
      <c r="A430" s="51"/>
      <c r="B430" s="51"/>
      <c r="C430" s="51"/>
      <c r="D430" s="130"/>
      <c r="E430" s="198"/>
      <c r="F430" s="43"/>
      <c r="G430" s="43"/>
      <c r="H430" s="198"/>
      <c r="I430" s="198"/>
      <c r="J430" s="198"/>
      <c r="K430" s="184"/>
      <c r="L430" s="223"/>
      <c r="M430" s="116"/>
      <c r="N430" s="116"/>
      <c r="O430" s="116"/>
      <c r="P430" s="116"/>
      <c r="Q430" s="116"/>
      <c r="R430" s="211"/>
      <c r="S430" s="211"/>
      <c r="T430" s="211"/>
      <c r="U430" s="211"/>
      <c r="V430" s="211"/>
      <c r="W430" s="211"/>
      <c r="X430" s="131"/>
      <c r="Y430" s="163"/>
      <c r="Z430" s="182"/>
    </row>
    <row r="431" spans="1:26" s="25" customFormat="1" x14ac:dyDescent="0.4">
      <c r="A431" s="51"/>
      <c r="B431" s="51"/>
      <c r="C431" s="51"/>
      <c r="D431" s="130"/>
      <c r="E431" s="198"/>
      <c r="F431" s="43"/>
      <c r="G431" s="43"/>
      <c r="H431" s="198"/>
      <c r="I431" s="198"/>
      <c r="J431" s="198"/>
      <c r="K431" s="184"/>
      <c r="L431" s="223"/>
      <c r="M431" s="116"/>
      <c r="N431" s="116"/>
      <c r="O431" s="116"/>
      <c r="P431" s="116"/>
      <c r="Q431" s="116"/>
      <c r="R431" s="211"/>
      <c r="S431" s="211"/>
      <c r="T431" s="211"/>
      <c r="U431" s="211"/>
      <c r="V431" s="211"/>
      <c r="W431" s="211"/>
      <c r="X431" s="131"/>
      <c r="Y431" s="163"/>
      <c r="Z431" s="182"/>
    </row>
    <row r="432" spans="1:26" s="25" customFormat="1" x14ac:dyDescent="0.4">
      <c r="A432" s="51"/>
      <c r="B432" s="51"/>
      <c r="C432" s="51"/>
      <c r="D432" s="130"/>
      <c r="E432" s="198"/>
      <c r="F432" s="43"/>
      <c r="G432" s="43"/>
      <c r="H432" s="198"/>
      <c r="I432" s="198"/>
      <c r="J432" s="198"/>
      <c r="K432" s="184"/>
      <c r="L432" s="223"/>
      <c r="M432" s="116"/>
      <c r="N432" s="116"/>
      <c r="O432" s="116"/>
      <c r="P432" s="116"/>
      <c r="Q432" s="116"/>
      <c r="R432" s="211"/>
      <c r="S432" s="211"/>
      <c r="T432" s="211"/>
      <c r="U432" s="211"/>
      <c r="V432" s="211"/>
      <c r="W432" s="211"/>
      <c r="X432" s="131"/>
      <c r="Y432" s="163"/>
      <c r="Z432" s="182"/>
    </row>
    <row r="433" spans="1:26" s="25" customFormat="1" x14ac:dyDescent="0.4">
      <c r="A433" s="51"/>
      <c r="B433" s="51"/>
      <c r="C433" s="51"/>
      <c r="D433" s="130"/>
      <c r="E433" s="198"/>
      <c r="F433" s="43"/>
      <c r="G433" s="43"/>
      <c r="H433" s="198"/>
      <c r="I433" s="198"/>
      <c r="J433" s="198"/>
      <c r="K433" s="184"/>
      <c r="L433" s="223"/>
      <c r="M433" s="116"/>
      <c r="N433" s="116"/>
      <c r="O433" s="116"/>
      <c r="P433" s="116"/>
      <c r="Q433" s="116"/>
      <c r="R433" s="211"/>
      <c r="S433" s="211"/>
      <c r="T433" s="211"/>
      <c r="U433" s="211"/>
      <c r="V433" s="211"/>
      <c r="W433" s="211"/>
      <c r="X433" s="131"/>
      <c r="Y433" s="163"/>
      <c r="Z433" s="182"/>
    </row>
    <row r="434" spans="1:26" s="25" customFormat="1" x14ac:dyDescent="0.4">
      <c r="A434" s="51"/>
      <c r="B434" s="51"/>
      <c r="C434" s="51"/>
      <c r="D434" s="130"/>
      <c r="E434" s="198"/>
      <c r="F434" s="43"/>
      <c r="G434" s="43"/>
      <c r="H434" s="198"/>
      <c r="I434" s="198"/>
      <c r="J434" s="198"/>
      <c r="K434" s="184"/>
      <c r="L434" s="223"/>
      <c r="M434" s="116"/>
      <c r="N434" s="116"/>
      <c r="O434" s="116"/>
      <c r="P434" s="116"/>
      <c r="Q434" s="116"/>
      <c r="R434" s="211"/>
      <c r="S434" s="211"/>
      <c r="T434" s="211"/>
      <c r="U434" s="211"/>
      <c r="V434" s="211"/>
      <c r="W434" s="211"/>
      <c r="X434" s="131"/>
      <c r="Y434" s="163"/>
      <c r="Z434" s="182"/>
    </row>
    <row r="435" spans="1:26" s="25" customFormat="1" x14ac:dyDescent="0.4">
      <c r="A435" s="51"/>
      <c r="B435" s="51"/>
      <c r="C435" s="51"/>
      <c r="D435" s="130"/>
      <c r="E435" s="198"/>
      <c r="F435" s="43"/>
      <c r="G435" s="43"/>
      <c r="H435" s="198"/>
      <c r="I435" s="198"/>
      <c r="J435" s="198"/>
      <c r="K435" s="184"/>
      <c r="L435" s="223"/>
      <c r="M435" s="116"/>
      <c r="N435" s="116"/>
      <c r="O435" s="116"/>
      <c r="P435" s="116"/>
      <c r="Q435" s="116"/>
      <c r="R435" s="211"/>
      <c r="S435" s="211"/>
      <c r="T435" s="211"/>
      <c r="U435" s="211"/>
      <c r="V435" s="211"/>
      <c r="W435" s="211"/>
      <c r="X435" s="131"/>
      <c r="Y435" s="163"/>
      <c r="Z435" s="182"/>
    </row>
    <row r="436" spans="1:26" s="25" customFormat="1" x14ac:dyDescent="0.4">
      <c r="A436" s="51"/>
      <c r="B436" s="51"/>
      <c r="C436" s="51"/>
      <c r="D436" s="130"/>
      <c r="E436" s="198"/>
      <c r="F436" s="43"/>
      <c r="G436" s="43"/>
      <c r="H436" s="198"/>
      <c r="I436" s="198"/>
      <c r="J436" s="198"/>
      <c r="K436" s="184"/>
      <c r="L436" s="223"/>
      <c r="M436" s="116"/>
      <c r="N436" s="116"/>
      <c r="O436" s="116"/>
      <c r="P436" s="116"/>
      <c r="Q436" s="116"/>
      <c r="R436" s="211"/>
      <c r="S436" s="211"/>
      <c r="T436" s="211"/>
      <c r="U436" s="211"/>
      <c r="V436" s="211"/>
      <c r="W436" s="211"/>
      <c r="X436" s="131"/>
      <c r="Y436" s="163"/>
      <c r="Z436" s="182"/>
    </row>
    <row r="437" spans="1:26" s="25" customFormat="1" x14ac:dyDescent="0.4">
      <c r="A437" s="51"/>
      <c r="B437" s="51"/>
      <c r="C437" s="51"/>
      <c r="D437" s="130"/>
      <c r="E437" s="198"/>
      <c r="F437" s="43"/>
      <c r="G437" s="43"/>
      <c r="H437" s="198"/>
      <c r="I437" s="198"/>
      <c r="J437" s="198"/>
      <c r="K437" s="184"/>
      <c r="L437" s="223"/>
      <c r="M437" s="116"/>
      <c r="N437" s="116"/>
      <c r="O437" s="116"/>
      <c r="P437" s="116"/>
      <c r="Q437" s="116"/>
      <c r="R437" s="211"/>
      <c r="S437" s="211"/>
      <c r="T437" s="211"/>
      <c r="U437" s="211"/>
      <c r="V437" s="211"/>
      <c r="W437" s="211"/>
      <c r="X437" s="131"/>
      <c r="Y437" s="163"/>
      <c r="Z437" s="182"/>
    </row>
    <row r="438" spans="1:26" s="25" customFormat="1" x14ac:dyDescent="0.4">
      <c r="A438" s="51"/>
      <c r="B438" s="51"/>
      <c r="C438" s="51"/>
      <c r="D438" s="130"/>
      <c r="E438" s="198"/>
      <c r="F438" s="43"/>
      <c r="G438" s="43"/>
      <c r="H438" s="198"/>
      <c r="I438" s="198"/>
      <c r="J438" s="198"/>
      <c r="K438" s="184"/>
      <c r="L438" s="223"/>
      <c r="M438" s="116"/>
      <c r="N438" s="116"/>
      <c r="O438" s="116"/>
      <c r="P438" s="116"/>
      <c r="Q438" s="116"/>
      <c r="R438" s="211"/>
      <c r="S438" s="211"/>
      <c r="T438" s="211"/>
      <c r="U438" s="211"/>
      <c r="V438" s="211"/>
      <c r="W438" s="211"/>
      <c r="X438" s="131"/>
      <c r="Y438" s="163"/>
      <c r="Z438" s="182"/>
    </row>
    <row r="439" spans="1:26" s="25" customFormat="1" x14ac:dyDescent="0.4">
      <c r="A439" s="51"/>
      <c r="B439" s="51"/>
      <c r="C439" s="51"/>
      <c r="D439" s="130"/>
      <c r="E439" s="198"/>
      <c r="F439" s="43"/>
      <c r="G439" s="43"/>
      <c r="H439" s="198"/>
      <c r="I439" s="198"/>
      <c r="J439" s="198"/>
      <c r="K439" s="184"/>
      <c r="L439" s="223"/>
      <c r="M439" s="116"/>
      <c r="N439" s="116"/>
      <c r="O439" s="116"/>
      <c r="P439" s="116"/>
      <c r="Q439" s="116"/>
      <c r="R439" s="211"/>
      <c r="S439" s="211"/>
      <c r="T439" s="211"/>
      <c r="U439" s="211"/>
      <c r="V439" s="211"/>
      <c r="W439" s="211"/>
      <c r="X439" s="131"/>
      <c r="Y439" s="163"/>
      <c r="Z439" s="182"/>
    </row>
    <row r="440" spans="1:26" s="25" customFormat="1" x14ac:dyDescent="0.4">
      <c r="A440" s="51"/>
      <c r="B440" s="51"/>
      <c r="C440" s="51"/>
      <c r="D440" s="130"/>
      <c r="E440" s="198"/>
      <c r="F440" s="43"/>
      <c r="G440" s="43"/>
      <c r="H440" s="198"/>
      <c r="I440" s="198"/>
      <c r="J440" s="198"/>
      <c r="K440" s="184"/>
      <c r="L440" s="223"/>
      <c r="M440" s="116"/>
      <c r="N440" s="116"/>
      <c r="O440" s="116"/>
      <c r="P440" s="116"/>
      <c r="Q440" s="116"/>
      <c r="R440" s="211"/>
      <c r="S440" s="211"/>
      <c r="T440" s="211"/>
      <c r="U440" s="211"/>
      <c r="V440" s="211"/>
      <c r="W440" s="211"/>
      <c r="X440" s="131"/>
      <c r="Y440" s="163"/>
      <c r="Z440" s="182"/>
    </row>
    <row r="441" spans="1:26" s="25" customFormat="1" x14ac:dyDescent="0.4">
      <c r="A441" s="51"/>
      <c r="B441" s="51"/>
      <c r="C441" s="51"/>
      <c r="D441" s="130"/>
      <c r="E441" s="198"/>
      <c r="F441" s="43"/>
      <c r="G441" s="43"/>
      <c r="H441" s="198"/>
      <c r="I441" s="198"/>
      <c r="J441" s="198"/>
      <c r="K441" s="184"/>
      <c r="L441" s="223"/>
      <c r="M441" s="116"/>
      <c r="N441" s="116"/>
      <c r="O441" s="116"/>
      <c r="P441" s="116"/>
      <c r="Q441" s="116"/>
      <c r="R441" s="211"/>
      <c r="S441" s="211"/>
      <c r="T441" s="211"/>
      <c r="U441" s="211"/>
      <c r="V441" s="211"/>
      <c r="W441" s="211"/>
      <c r="X441" s="131"/>
      <c r="Y441" s="163"/>
      <c r="Z441" s="182"/>
    </row>
    <row r="442" spans="1:26" s="25" customFormat="1" x14ac:dyDescent="0.4">
      <c r="A442" s="51"/>
      <c r="B442" s="51"/>
      <c r="C442" s="51"/>
      <c r="D442" s="130"/>
      <c r="E442" s="198"/>
      <c r="F442" s="43"/>
      <c r="G442" s="43"/>
      <c r="H442" s="198"/>
      <c r="I442" s="198"/>
      <c r="J442" s="198"/>
      <c r="K442" s="184"/>
      <c r="L442" s="223"/>
      <c r="M442" s="116"/>
      <c r="N442" s="116"/>
      <c r="O442" s="116"/>
      <c r="P442" s="116"/>
      <c r="Q442" s="116"/>
      <c r="R442" s="211"/>
      <c r="S442" s="211"/>
      <c r="T442" s="211"/>
      <c r="U442" s="211"/>
      <c r="V442" s="211"/>
      <c r="W442" s="211"/>
      <c r="X442" s="131"/>
      <c r="Y442" s="163"/>
      <c r="Z442" s="182"/>
    </row>
    <row r="443" spans="1:26" s="25" customFormat="1" x14ac:dyDescent="0.4">
      <c r="A443" s="51"/>
      <c r="B443" s="51"/>
      <c r="C443" s="51"/>
      <c r="D443" s="130"/>
      <c r="E443" s="198"/>
      <c r="F443" s="43"/>
      <c r="G443" s="43"/>
      <c r="H443" s="198"/>
      <c r="I443" s="198"/>
      <c r="J443" s="198"/>
      <c r="K443" s="184"/>
      <c r="L443" s="223"/>
      <c r="M443" s="116"/>
      <c r="N443" s="116"/>
      <c r="O443" s="116"/>
      <c r="P443" s="116"/>
      <c r="Q443" s="116"/>
      <c r="R443" s="211"/>
      <c r="S443" s="211"/>
      <c r="T443" s="211"/>
      <c r="U443" s="211"/>
      <c r="V443" s="211"/>
      <c r="W443" s="211"/>
      <c r="X443" s="131"/>
      <c r="Y443" s="163"/>
      <c r="Z443" s="182"/>
    </row>
    <row r="444" spans="1:26" s="25" customFormat="1" x14ac:dyDescent="0.4">
      <c r="A444" s="51"/>
      <c r="B444" s="51"/>
      <c r="C444" s="51"/>
      <c r="D444" s="130"/>
      <c r="E444" s="198"/>
      <c r="F444" s="43"/>
      <c r="G444" s="43"/>
      <c r="H444" s="198"/>
      <c r="I444" s="198"/>
      <c r="J444" s="198"/>
      <c r="K444" s="184"/>
      <c r="L444" s="223"/>
      <c r="M444" s="116"/>
      <c r="N444" s="116"/>
      <c r="O444" s="116"/>
      <c r="P444" s="116"/>
      <c r="Q444" s="116"/>
      <c r="R444" s="211"/>
      <c r="S444" s="211"/>
      <c r="T444" s="211"/>
      <c r="U444" s="211"/>
      <c r="V444" s="211"/>
      <c r="W444" s="211"/>
      <c r="X444" s="131"/>
      <c r="Y444" s="163"/>
      <c r="Z444" s="182"/>
    </row>
    <row r="445" spans="1:26" s="25" customFormat="1" x14ac:dyDescent="0.4">
      <c r="A445" s="51"/>
      <c r="B445" s="51"/>
      <c r="C445" s="51"/>
      <c r="D445" s="130"/>
      <c r="E445" s="198"/>
      <c r="F445" s="43"/>
      <c r="G445" s="43"/>
      <c r="H445" s="198"/>
      <c r="I445" s="198"/>
      <c r="J445" s="198"/>
      <c r="K445" s="184"/>
      <c r="L445" s="223"/>
      <c r="M445" s="116"/>
      <c r="N445" s="116"/>
      <c r="O445" s="116"/>
      <c r="P445" s="116"/>
      <c r="Q445" s="116"/>
      <c r="R445" s="211"/>
      <c r="S445" s="211"/>
      <c r="T445" s="211"/>
      <c r="U445" s="211"/>
      <c r="V445" s="211"/>
      <c r="W445" s="211"/>
      <c r="X445" s="131"/>
      <c r="Y445" s="163"/>
      <c r="Z445" s="182"/>
    </row>
    <row r="446" spans="1:26" s="25" customFormat="1" x14ac:dyDescent="0.4">
      <c r="A446" s="51"/>
      <c r="B446" s="51"/>
      <c r="C446" s="51"/>
      <c r="D446" s="130"/>
      <c r="E446" s="198"/>
      <c r="F446" s="43"/>
      <c r="G446" s="43"/>
      <c r="H446" s="198"/>
      <c r="I446" s="198"/>
      <c r="J446" s="198"/>
      <c r="K446" s="184"/>
      <c r="L446" s="223"/>
      <c r="M446" s="116"/>
      <c r="N446" s="116"/>
      <c r="O446" s="116"/>
      <c r="P446" s="116"/>
      <c r="Q446" s="116"/>
      <c r="R446" s="211"/>
      <c r="S446" s="211"/>
      <c r="T446" s="211"/>
      <c r="U446" s="211"/>
      <c r="V446" s="211"/>
      <c r="W446" s="211"/>
      <c r="X446" s="131"/>
      <c r="Y446" s="163"/>
      <c r="Z446" s="182"/>
    </row>
    <row r="447" spans="1:26" s="25" customFormat="1" x14ac:dyDescent="0.4">
      <c r="A447" s="51"/>
      <c r="B447" s="51"/>
      <c r="C447" s="51"/>
      <c r="D447" s="130"/>
      <c r="E447" s="198"/>
      <c r="F447" s="43"/>
      <c r="G447" s="43"/>
      <c r="H447" s="198"/>
      <c r="I447" s="198"/>
      <c r="J447" s="198"/>
      <c r="K447" s="184"/>
      <c r="L447" s="223"/>
      <c r="M447" s="116"/>
      <c r="N447" s="116"/>
      <c r="O447" s="116"/>
      <c r="P447" s="116"/>
      <c r="Q447" s="116"/>
      <c r="R447" s="211"/>
      <c r="S447" s="211"/>
      <c r="T447" s="211"/>
      <c r="U447" s="211"/>
      <c r="V447" s="211"/>
      <c r="W447" s="211"/>
      <c r="X447" s="131"/>
      <c r="Y447" s="163"/>
      <c r="Z447" s="182"/>
    </row>
    <row r="448" spans="1:26" s="25" customFormat="1" x14ac:dyDescent="0.4">
      <c r="A448" s="51"/>
      <c r="B448" s="51"/>
      <c r="C448" s="51"/>
      <c r="D448" s="130"/>
      <c r="E448" s="198"/>
      <c r="F448" s="43"/>
      <c r="G448" s="43"/>
      <c r="H448" s="198"/>
      <c r="I448" s="198"/>
      <c r="J448" s="198"/>
      <c r="K448" s="184"/>
      <c r="L448" s="223"/>
      <c r="M448" s="116"/>
      <c r="N448" s="116"/>
      <c r="O448" s="116"/>
      <c r="P448" s="116"/>
      <c r="Q448" s="116"/>
      <c r="R448" s="211"/>
      <c r="S448" s="211"/>
      <c r="T448" s="211"/>
      <c r="U448" s="211"/>
      <c r="V448" s="211"/>
      <c r="W448" s="211"/>
      <c r="X448" s="131"/>
      <c r="Y448" s="163"/>
      <c r="Z448" s="182"/>
    </row>
    <row r="449" spans="1:26" s="25" customFormat="1" x14ac:dyDescent="0.4">
      <c r="A449" s="51"/>
      <c r="B449" s="51"/>
      <c r="C449" s="51"/>
      <c r="D449" s="130"/>
      <c r="E449" s="198"/>
      <c r="F449" s="43"/>
      <c r="G449" s="43"/>
      <c r="H449" s="198"/>
      <c r="I449" s="198"/>
      <c r="J449" s="198"/>
      <c r="K449" s="184"/>
      <c r="L449" s="223"/>
      <c r="M449" s="116"/>
      <c r="N449" s="116"/>
      <c r="O449" s="116"/>
      <c r="P449" s="116"/>
      <c r="Q449" s="116"/>
      <c r="R449" s="211"/>
      <c r="S449" s="211"/>
      <c r="T449" s="211"/>
      <c r="U449" s="211"/>
      <c r="V449" s="211"/>
      <c r="W449" s="211"/>
      <c r="X449" s="131"/>
      <c r="Y449" s="163"/>
      <c r="Z449" s="182"/>
    </row>
    <row r="450" spans="1:26" s="25" customFormat="1" x14ac:dyDescent="0.4">
      <c r="A450" s="51"/>
      <c r="B450" s="51"/>
      <c r="C450" s="51"/>
      <c r="D450" s="130"/>
      <c r="E450" s="198"/>
      <c r="F450" s="43"/>
      <c r="G450" s="43"/>
      <c r="H450" s="198"/>
      <c r="I450" s="198"/>
      <c r="J450" s="198"/>
      <c r="K450" s="184"/>
      <c r="L450" s="223"/>
      <c r="M450" s="116"/>
      <c r="N450" s="116"/>
      <c r="O450" s="116"/>
      <c r="P450" s="116"/>
      <c r="Q450" s="116"/>
      <c r="R450" s="211"/>
      <c r="S450" s="211"/>
      <c r="T450" s="211"/>
      <c r="U450" s="211"/>
      <c r="V450" s="211"/>
      <c r="W450" s="211"/>
      <c r="X450" s="131"/>
      <c r="Y450" s="163"/>
      <c r="Z450" s="182"/>
    </row>
    <row r="451" spans="1:26" s="25" customFormat="1" x14ac:dyDescent="0.4">
      <c r="A451" s="51"/>
      <c r="B451" s="51"/>
      <c r="C451" s="51"/>
      <c r="D451" s="130"/>
      <c r="E451" s="198"/>
      <c r="F451" s="43"/>
      <c r="G451" s="43"/>
      <c r="H451" s="198"/>
      <c r="I451" s="198"/>
      <c r="J451" s="198"/>
      <c r="K451" s="184"/>
      <c r="L451" s="223"/>
      <c r="M451" s="116"/>
      <c r="N451" s="116"/>
      <c r="O451" s="116"/>
      <c r="P451" s="116"/>
      <c r="Q451" s="116"/>
      <c r="R451" s="211"/>
      <c r="S451" s="211"/>
      <c r="T451" s="211"/>
      <c r="U451" s="211"/>
      <c r="V451" s="211"/>
      <c r="W451" s="211"/>
      <c r="X451" s="131"/>
      <c r="Y451" s="163"/>
      <c r="Z451" s="182"/>
    </row>
    <row r="452" spans="1:26" s="25" customFormat="1" x14ac:dyDescent="0.4">
      <c r="A452" s="51"/>
      <c r="B452" s="51"/>
      <c r="C452" s="51"/>
      <c r="D452" s="130"/>
      <c r="E452" s="198"/>
      <c r="F452" s="43"/>
      <c r="G452" s="43"/>
      <c r="H452" s="198"/>
      <c r="I452" s="198"/>
      <c r="J452" s="198"/>
      <c r="K452" s="184"/>
      <c r="L452" s="223"/>
      <c r="M452" s="116"/>
      <c r="N452" s="116"/>
      <c r="O452" s="116"/>
      <c r="P452" s="116"/>
      <c r="Q452" s="116"/>
      <c r="R452" s="211"/>
      <c r="S452" s="211"/>
      <c r="T452" s="211"/>
      <c r="U452" s="211"/>
      <c r="V452" s="211"/>
      <c r="W452" s="211"/>
      <c r="X452" s="131"/>
      <c r="Y452" s="163"/>
      <c r="Z452" s="182"/>
    </row>
    <row r="453" spans="1:26" s="25" customFormat="1" x14ac:dyDescent="0.4">
      <c r="A453" s="51"/>
      <c r="B453" s="51"/>
      <c r="C453" s="51"/>
      <c r="D453" s="130"/>
      <c r="E453" s="198"/>
      <c r="F453" s="43"/>
      <c r="G453" s="43"/>
      <c r="H453" s="198"/>
      <c r="I453" s="198"/>
      <c r="J453" s="198"/>
      <c r="K453" s="184"/>
      <c r="L453" s="223"/>
      <c r="M453" s="116"/>
      <c r="N453" s="116"/>
      <c r="O453" s="116"/>
      <c r="P453" s="116"/>
      <c r="Q453" s="116"/>
      <c r="R453" s="211"/>
      <c r="S453" s="211"/>
      <c r="T453" s="211"/>
      <c r="U453" s="211"/>
      <c r="V453" s="211"/>
      <c r="W453" s="211"/>
      <c r="X453" s="131"/>
      <c r="Y453" s="163"/>
      <c r="Z453" s="182"/>
    </row>
    <row r="454" spans="1:26" s="25" customFormat="1" x14ac:dyDescent="0.4">
      <c r="A454" s="51"/>
      <c r="B454" s="51"/>
      <c r="C454" s="51"/>
      <c r="D454" s="130"/>
      <c r="E454" s="198"/>
      <c r="F454" s="43"/>
      <c r="G454" s="43"/>
      <c r="H454" s="198"/>
      <c r="I454" s="198"/>
      <c r="J454" s="198"/>
      <c r="K454" s="184"/>
      <c r="L454" s="223"/>
      <c r="M454" s="116"/>
      <c r="N454" s="116"/>
      <c r="O454" s="116"/>
      <c r="P454" s="116"/>
      <c r="Q454" s="116"/>
      <c r="R454" s="211"/>
      <c r="S454" s="211"/>
      <c r="T454" s="211"/>
      <c r="U454" s="211"/>
      <c r="V454" s="211"/>
      <c r="W454" s="211"/>
      <c r="X454" s="131"/>
      <c r="Y454" s="163"/>
      <c r="Z454" s="182"/>
    </row>
    <row r="455" spans="1:26" s="25" customFormat="1" x14ac:dyDescent="0.4">
      <c r="A455" s="51"/>
      <c r="B455" s="51"/>
      <c r="C455" s="51"/>
      <c r="D455" s="130"/>
      <c r="E455" s="198"/>
      <c r="F455" s="43"/>
      <c r="G455" s="43"/>
      <c r="H455" s="198"/>
      <c r="I455" s="198"/>
      <c r="J455" s="198"/>
      <c r="K455" s="184"/>
      <c r="L455" s="223"/>
      <c r="M455" s="116"/>
      <c r="N455" s="116"/>
      <c r="O455" s="116"/>
      <c r="P455" s="116"/>
      <c r="Q455" s="116"/>
      <c r="R455" s="211"/>
      <c r="S455" s="211"/>
      <c r="T455" s="211"/>
      <c r="U455" s="211"/>
      <c r="V455" s="211"/>
      <c r="W455" s="211"/>
      <c r="X455" s="131"/>
      <c r="Y455" s="163"/>
      <c r="Z455" s="182"/>
    </row>
    <row r="456" spans="1:26" s="25" customFormat="1" x14ac:dyDescent="0.4">
      <c r="A456" s="51"/>
      <c r="B456" s="51"/>
      <c r="C456" s="51"/>
      <c r="D456" s="130"/>
      <c r="E456" s="198"/>
      <c r="F456" s="43"/>
      <c r="G456" s="43"/>
      <c r="H456" s="198"/>
      <c r="I456" s="198"/>
      <c r="J456" s="198"/>
      <c r="K456" s="184"/>
      <c r="L456" s="223"/>
      <c r="M456" s="116"/>
      <c r="N456" s="116"/>
      <c r="O456" s="116"/>
      <c r="P456" s="116"/>
      <c r="Q456" s="116"/>
      <c r="R456" s="211"/>
      <c r="S456" s="211"/>
      <c r="T456" s="211"/>
      <c r="U456" s="211"/>
      <c r="V456" s="211"/>
      <c r="W456" s="211"/>
      <c r="X456" s="131"/>
      <c r="Y456" s="163"/>
      <c r="Z456" s="182"/>
    </row>
    <row r="457" spans="1:26" s="25" customFormat="1" x14ac:dyDescent="0.4">
      <c r="A457" s="51"/>
      <c r="B457" s="51"/>
      <c r="C457" s="51"/>
      <c r="D457" s="130"/>
      <c r="E457" s="198"/>
      <c r="F457" s="43"/>
      <c r="G457" s="43"/>
      <c r="H457" s="198"/>
      <c r="I457" s="198"/>
      <c r="J457" s="198"/>
      <c r="K457" s="184"/>
      <c r="L457" s="223"/>
      <c r="M457" s="116"/>
      <c r="N457" s="116"/>
      <c r="O457" s="116"/>
      <c r="P457" s="116"/>
      <c r="Q457" s="116"/>
      <c r="R457" s="211"/>
      <c r="S457" s="211"/>
      <c r="T457" s="211"/>
      <c r="U457" s="211"/>
      <c r="V457" s="211"/>
      <c r="W457" s="211"/>
      <c r="X457" s="131"/>
      <c r="Y457" s="163"/>
      <c r="Z457" s="182"/>
    </row>
    <row r="458" spans="1:26" s="25" customFormat="1" x14ac:dyDescent="0.4">
      <c r="A458" s="51"/>
      <c r="B458" s="51"/>
      <c r="C458" s="51"/>
      <c r="D458" s="130"/>
      <c r="E458" s="198"/>
      <c r="F458" s="43"/>
      <c r="G458" s="43"/>
      <c r="H458" s="198"/>
      <c r="I458" s="198"/>
      <c r="J458" s="198"/>
      <c r="K458" s="184"/>
      <c r="L458" s="223"/>
      <c r="M458" s="116"/>
      <c r="N458" s="116"/>
      <c r="O458" s="116"/>
      <c r="P458" s="116"/>
      <c r="Q458" s="116"/>
      <c r="R458" s="211"/>
      <c r="S458" s="211"/>
      <c r="T458" s="211"/>
      <c r="U458" s="211"/>
      <c r="V458" s="211"/>
      <c r="W458" s="211"/>
      <c r="X458" s="131"/>
      <c r="Y458" s="163"/>
      <c r="Z458" s="182"/>
    </row>
    <row r="459" spans="1:26" s="25" customFormat="1" x14ac:dyDescent="0.4">
      <c r="A459" s="51"/>
      <c r="B459" s="51"/>
      <c r="C459" s="51"/>
      <c r="D459" s="130"/>
      <c r="E459" s="198"/>
      <c r="F459" s="43"/>
      <c r="G459" s="43"/>
      <c r="H459" s="198"/>
      <c r="I459" s="198"/>
      <c r="J459" s="198"/>
      <c r="K459" s="184"/>
      <c r="L459" s="223"/>
      <c r="M459" s="116"/>
      <c r="N459" s="116"/>
      <c r="O459" s="116"/>
      <c r="P459" s="116"/>
      <c r="Q459" s="116"/>
      <c r="R459" s="211"/>
      <c r="S459" s="211"/>
      <c r="T459" s="211"/>
      <c r="U459" s="211"/>
      <c r="V459" s="211"/>
      <c r="W459" s="211"/>
      <c r="X459" s="131"/>
      <c r="Y459" s="163"/>
      <c r="Z459" s="182"/>
    </row>
    <row r="460" spans="1:26" s="25" customFormat="1" x14ac:dyDescent="0.4">
      <c r="A460" s="51"/>
      <c r="B460" s="51"/>
      <c r="C460" s="51"/>
      <c r="D460" s="130"/>
      <c r="E460" s="198"/>
      <c r="F460" s="43"/>
      <c r="G460" s="43"/>
      <c r="H460" s="198"/>
      <c r="I460" s="198"/>
      <c r="J460" s="198"/>
      <c r="K460" s="184"/>
      <c r="L460" s="223"/>
      <c r="M460" s="116"/>
      <c r="N460" s="116"/>
      <c r="O460" s="116"/>
      <c r="P460" s="116"/>
      <c r="Q460" s="116"/>
      <c r="R460" s="211"/>
      <c r="S460" s="211"/>
      <c r="T460" s="211"/>
      <c r="U460" s="211"/>
      <c r="V460" s="211"/>
      <c r="W460" s="211"/>
      <c r="X460" s="131"/>
      <c r="Y460" s="163"/>
      <c r="Z460" s="182"/>
    </row>
    <row r="461" spans="1:26" s="25" customFormat="1" x14ac:dyDescent="0.4">
      <c r="A461" s="51"/>
      <c r="B461" s="51"/>
      <c r="C461" s="51"/>
      <c r="D461" s="130"/>
      <c r="E461" s="198"/>
      <c r="F461" s="43"/>
      <c r="G461" s="43"/>
      <c r="H461" s="198"/>
      <c r="I461" s="198"/>
      <c r="J461" s="198"/>
      <c r="K461" s="184"/>
      <c r="L461" s="223"/>
      <c r="M461" s="116"/>
      <c r="N461" s="116"/>
      <c r="O461" s="116"/>
      <c r="P461" s="116"/>
      <c r="Q461" s="116"/>
      <c r="R461" s="211"/>
      <c r="S461" s="211"/>
      <c r="T461" s="211"/>
      <c r="U461" s="211"/>
      <c r="V461" s="211"/>
      <c r="W461" s="211"/>
      <c r="X461" s="131"/>
      <c r="Y461" s="163"/>
      <c r="Z461" s="182"/>
    </row>
    <row r="462" spans="1:26" s="25" customFormat="1" x14ac:dyDescent="0.4">
      <c r="A462" s="51"/>
      <c r="B462" s="51"/>
      <c r="C462" s="51"/>
      <c r="D462" s="130"/>
      <c r="E462" s="198"/>
      <c r="F462" s="43"/>
      <c r="G462" s="43"/>
      <c r="H462" s="198"/>
      <c r="I462" s="198"/>
      <c r="J462" s="198"/>
      <c r="K462" s="184"/>
      <c r="L462" s="223"/>
      <c r="M462" s="116"/>
      <c r="N462" s="116"/>
      <c r="O462" s="116"/>
      <c r="P462" s="116"/>
      <c r="Q462" s="116"/>
      <c r="R462" s="211"/>
      <c r="S462" s="211"/>
      <c r="T462" s="211"/>
      <c r="U462" s="211"/>
      <c r="V462" s="211"/>
      <c r="W462" s="211"/>
      <c r="X462" s="131"/>
      <c r="Y462" s="163"/>
      <c r="Z462" s="182"/>
    </row>
    <row r="463" spans="1:26" s="25" customFormat="1" x14ac:dyDescent="0.4">
      <c r="A463" s="51"/>
      <c r="B463" s="51"/>
      <c r="C463" s="51"/>
      <c r="D463" s="130"/>
      <c r="E463" s="198"/>
      <c r="F463" s="43"/>
      <c r="G463" s="43"/>
      <c r="H463" s="198"/>
      <c r="I463" s="198"/>
      <c r="J463" s="198"/>
      <c r="K463" s="184"/>
      <c r="L463" s="223"/>
      <c r="M463" s="116"/>
      <c r="N463" s="116"/>
      <c r="O463" s="116"/>
      <c r="P463" s="116"/>
      <c r="Q463" s="116"/>
      <c r="R463" s="211"/>
      <c r="S463" s="211"/>
      <c r="T463" s="211"/>
      <c r="U463" s="211"/>
      <c r="V463" s="211"/>
      <c r="W463" s="211"/>
      <c r="X463" s="131"/>
      <c r="Y463" s="163"/>
      <c r="Z463" s="182"/>
    </row>
    <row r="464" spans="1:26" s="25" customFormat="1" x14ac:dyDescent="0.4">
      <c r="A464" s="51"/>
      <c r="B464" s="51"/>
      <c r="C464" s="51"/>
      <c r="D464" s="130"/>
      <c r="E464" s="198"/>
      <c r="F464" s="43"/>
      <c r="G464" s="43"/>
      <c r="H464" s="198"/>
      <c r="I464" s="198"/>
      <c r="J464" s="198"/>
      <c r="K464" s="184"/>
      <c r="L464" s="223"/>
      <c r="M464" s="116"/>
      <c r="N464" s="116"/>
      <c r="O464" s="116"/>
      <c r="P464" s="116"/>
      <c r="Q464" s="116"/>
      <c r="R464" s="211"/>
      <c r="S464" s="211"/>
      <c r="T464" s="211"/>
      <c r="U464" s="211"/>
      <c r="V464" s="211"/>
      <c r="W464" s="211"/>
      <c r="X464" s="131"/>
      <c r="Y464" s="163"/>
      <c r="Z464" s="182"/>
    </row>
    <row r="465" spans="1:26" s="25" customFormat="1" x14ac:dyDescent="0.4">
      <c r="A465" s="51"/>
      <c r="B465" s="51"/>
      <c r="C465" s="51"/>
      <c r="D465" s="130"/>
      <c r="E465" s="198"/>
      <c r="F465" s="43"/>
      <c r="G465" s="43"/>
      <c r="H465" s="198"/>
      <c r="I465" s="198"/>
      <c r="J465" s="198"/>
      <c r="K465" s="184"/>
      <c r="L465" s="223"/>
      <c r="M465" s="116"/>
      <c r="N465" s="116"/>
      <c r="O465" s="116"/>
      <c r="P465" s="116"/>
      <c r="Q465" s="116"/>
      <c r="R465" s="211"/>
      <c r="S465" s="211"/>
      <c r="T465" s="211"/>
      <c r="U465" s="211"/>
      <c r="V465" s="211"/>
      <c r="W465" s="211"/>
      <c r="X465" s="131"/>
      <c r="Y465" s="163"/>
      <c r="Z465" s="182"/>
    </row>
    <row r="466" spans="1:26" s="25" customFormat="1" x14ac:dyDescent="0.4">
      <c r="A466" s="51"/>
      <c r="B466" s="51"/>
      <c r="C466" s="51"/>
      <c r="D466" s="130"/>
      <c r="E466" s="198"/>
      <c r="F466" s="43"/>
      <c r="G466" s="43"/>
      <c r="H466" s="198"/>
      <c r="I466" s="198"/>
      <c r="J466" s="198"/>
      <c r="K466" s="184"/>
      <c r="L466" s="223"/>
      <c r="M466" s="116"/>
      <c r="N466" s="116"/>
      <c r="O466" s="116"/>
      <c r="P466" s="116"/>
      <c r="Q466" s="116"/>
      <c r="R466" s="211"/>
      <c r="S466" s="211"/>
      <c r="T466" s="211"/>
      <c r="U466" s="211"/>
      <c r="V466" s="211"/>
      <c r="W466" s="211"/>
      <c r="X466" s="131"/>
      <c r="Y466" s="163"/>
      <c r="Z466" s="182"/>
    </row>
    <row r="467" spans="1:26" s="25" customFormat="1" x14ac:dyDescent="0.4">
      <c r="A467" s="51"/>
      <c r="B467" s="51"/>
      <c r="C467" s="51"/>
      <c r="D467" s="130"/>
      <c r="E467" s="198"/>
      <c r="F467" s="43"/>
      <c r="G467" s="43"/>
      <c r="H467" s="198"/>
      <c r="I467" s="198"/>
      <c r="J467" s="198"/>
      <c r="K467" s="184"/>
      <c r="L467" s="223"/>
      <c r="M467" s="116"/>
      <c r="N467" s="116"/>
      <c r="O467" s="116"/>
      <c r="P467" s="116"/>
      <c r="Q467" s="116"/>
      <c r="R467" s="211"/>
      <c r="S467" s="211"/>
      <c r="T467" s="211"/>
      <c r="U467" s="211"/>
      <c r="V467" s="211"/>
      <c r="W467" s="211"/>
      <c r="X467" s="131"/>
      <c r="Y467" s="163"/>
      <c r="Z467" s="182"/>
    </row>
    <row r="468" spans="1:26" s="25" customFormat="1" x14ac:dyDescent="0.4">
      <c r="A468" s="51"/>
      <c r="B468" s="51"/>
      <c r="C468" s="51"/>
      <c r="D468" s="130"/>
      <c r="E468" s="198"/>
      <c r="F468" s="43"/>
      <c r="G468" s="43"/>
      <c r="H468" s="198"/>
      <c r="I468" s="198"/>
      <c r="J468" s="198"/>
      <c r="K468" s="184"/>
      <c r="L468" s="223"/>
      <c r="M468" s="116"/>
      <c r="N468" s="116"/>
      <c r="O468" s="116"/>
      <c r="P468" s="116"/>
      <c r="Q468" s="116"/>
      <c r="R468" s="211"/>
      <c r="S468" s="211"/>
      <c r="T468" s="211"/>
      <c r="U468" s="211"/>
      <c r="V468" s="211"/>
      <c r="W468" s="211"/>
      <c r="X468" s="131"/>
      <c r="Y468" s="163"/>
      <c r="Z468" s="182"/>
    </row>
    <row r="469" spans="1:26" s="25" customFormat="1" x14ac:dyDescent="0.4">
      <c r="A469" s="51"/>
      <c r="B469" s="51"/>
      <c r="C469" s="51"/>
      <c r="D469" s="130"/>
      <c r="E469" s="198"/>
      <c r="F469" s="43"/>
      <c r="G469" s="43"/>
      <c r="H469" s="198"/>
      <c r="I469" s="198"/>
      <c r="J469" s="198"/>
      <c r="K469" s="184"/>
      <c r="L469" s="223"/>
      <c r="M469" s="116"/>
      <c r="N469" s="116"/>
      <c r="O469" s="116"/>
      <c r="P469" s="116"/>
      <c r="Q469" s="116"/>
      <c r="R469" s="211"/>
      <c r="S469" s="211"/>
      <c r="T469" s="211"/>
      <c r="U469" s="211"/>
      <c r="V469" s="211"/>
      <c r="W469" s="211"/>
      <c r="X469" s="131"/>
      <c r="Y469" s="163"/>
      <c r="Z469" s="182"/>
    </row>
    <row r="470" spans="1:26" s="25" customFormat="1" x14ac:dyDescent="0.4">
      <c r="A470" s="51"/>
      <c r="B470" s="51"/>
      <c r="C470" s="51"/>
      <c r="D470" s="130"/>
      <c r="E470" s="198"/>
      <c r="F470" s="43"/>
      <c r="G470" s="43"/>
      <c r="H470" s="198"/>
      <c r="I470" s="198"/>
      <c r="J470" s="198"/>
      <c r="K470" s="184"/>
      <c r="L470" s="223"/>
      <c r="M470" s="116"/>
      <c r="N470" s="116"/>
      <c r="O470" s="116"/>
      <c r="P470" s="116"/>
      <c r="Q470" s="116"/>
      <c r="R470" s="211"/>
      <c r="S470" s="211"/>
      <c r="T470" s="211"/>
      <c r="U470" s="211"/>
      <c r="V470" s="211"/>
      <c r="W470" s="211"/>
      <c r="X470" s="131"/>
      <c r="Y470" s="163"/>
      <c r="Z470" s="182"/>
    </row>
    <row r="471" spans="1:26" s="25" customFormat="1" x14ac:dyDescent="0.4">
      <c r="A471" s="51"/>
      <c r="B471" s="51"/>
      <c r="C471" s="51"/>
      <c r="D471" s="130"/>
      <c r="E471" s="198"/>
      <c r="F471" s="43"/>
      <c r="G471" s="43"/>
      <c r="H471" s="198"/>
      <c r="I471" s="198"/>
      <c r="J471" s="198"/>
      <c r="K471" s="184"/>
      <c r="L471" s="223"/>
      <c r="M471" s="116"/>
      <c r="N471" s="116"/>
      <c r="O471" s="116"/>
      <c r="P471" s="116"/>
      <c r="Q471" s="116"/>
      <c r="R471" s="211"/>
      <c r="S471" s="211"/>
      <c r="T471" s="211"/>
      <c r="U471" s="211"/>
      <c r="V471" s="211"/>
      <c r="W471" s="211"/>
      <c r="X471" s="131"/>
      <c r="Y471" s="163"/>
      <c r="Z471" s="182"/>
    </row>
    <row r="472" spans="1:26" s="25" customFormat="1" x14ac:dyDescent="0.4">
      <c r="A472" s="51"/>
      <c r="B472" s="51"/>
      <c r="C472" s="51"/>
      <c r="D472" s="130"/>
      <c r="E472" s="198"/>
      <c r="F472" s="43"/>
      <c r="G472" s="43"/>
      <c r="H472" s="198"/>
      <c r="I472" s="198"/>
      <c r="J472" s="198"/>
      <c r="K472" s="184"/>
      <c r="L472" s="223"/>
      <c r="M472" s="116"/>
      <c r="N472" s="116"/>
      <c r="O472" s="116"/>
      <c r="P472" s="116"/>
      <c r="Q472" s="116"/>
      <c r="R472" s="211"/>
      <c r="S472" s="211"/>
      <c r="T472" s="211"/>
      <c r="U472" s="211"/>
      <c r="V472" s="211"/>
      <c r="W472" s="211"/>
      <c r="X472" s="131"/>
      <c r="Y472" s="163"/>
      <c r="Z472" s="182"/>
    </row>
    <row r="473" spans="1:26" s="25" customFormat="1" x14ac:dyDescent="0.4">
      <c r="A473" s="51"/>
      <c r="B473" s="51"/>
      <c r="C473" s="51"/>
      <c r="D473" s="130"/>
      <c r="E473" s="198"/>
      <c r="F473" s="43"/>
      <c r="G473" s="43"/>
      <c r="H473" s="198"/>
      <c r="I473" s="198"/>
      <c r="J473" s="198"/>
      <c r="K473" s="184"/>
      <c r="L473" s="223"/>
      <c r="M473" s="116"/>
      <c r="N473" s="116"/>
      <c r="O473" s="116"/>
      <c r="P473" s="116"/>
      <c r="Q473" s="116"/>
      <c r="R473" s="211"/>
      <c r="S473" s="211"/>
      <c r="T473" s="211"/>
      <c r="U473" s="211"/>
      <c r="V473" s="211"/>
      <c r="W473" s="211"/>
      <c r="X473" s="131"/>
      <c r="Y473" s="163"/>
      <c r="Z473" s="182"/>
    </row>
    <row r="474" spans="1:26" s="25" customFormat="1" x14ac:dyDescent="0.4">
      <c r="A474" s="51"/>
      <c r="B474" s="51"/>
      <c r="C474" s="51"/>
      <c r="D474" s="130"/>
      <c r="E474" s="198"/>
      <c r="F474" s="43"/>
      <c r="G474" s="43"/>
      <c r="H474" s="198"/>
      <c r="I474" s="198"/>
      <c r="J474" s="198"/>
      <c r="K474" s="184"/>
      <c r="L474" s="223"/>
      <c r="M474" s="116"/>
      <c r="N474" s="116"/>
      <c r="O474" s="116"/>
      <c r="P474" s="116"/>
      <c r="Q474" s="116"/>
      <c r="R474" s="211"/>
      <c r="S474" s="211"/>
      <c r="T474" s="211"/>
      <c r="U474" s="211"/>
      <c r="V474" s="211"/>
      <c r="W474" s="211"/>
      <c r="X474" s="131"/>
      <c r="Y474" s="163"/>
      <c r="Z474" s="182"/>
    </row>
    <row r="475" spans="1:26" s="25" customFormat="1" x14ac:dyDescent="0.4">
      <c r="A475" s="51"/>
      <c r="B475" s="51"/>
      <c r="C475" s="51"/>
      <c r="D475" s="130"/>
      <c r="E475" s="198"/>
      <c r="F475" s="43"/>
      <c r="G475" s="43"/>
      <c r="H475" s="198"/>
      <c r="I475" s="198"/>
      <c r="J475" s="198"/>
      <c r="K475" s="184"/>
      <c r="L475" s="223"/>
      <c r="M475" s="116"/>
      <c r="N475" s="116"/>
      <c r="O475" s="116"/>
      <c r="P475" s="116"/>
      <c r="Q475" s="116"/>
      <c r="R475" s="211"/>
      <c r="S475" s="211"/>
      <c r="T475" s="211"/>
      <c r="U475" s="211"/>
      <c r="V475" s="211"/>
      <c r="W475" s="211"/>
      <c r="X475" s="131"/>
      <c r="Y475" s="163"/>
      <c r="Z475" s="182"/>
    </row>
    <row r="476" spans="1:26" s="25" customFormat="1" x14ac:dyDescent="0.4">
      <c r="A476" s="51"/>
      <c r="B476" s="51"/>
      <c r="C476" s="51"/>
      <c r="D476" s="130"/>
      <c r="E476" s="198"/>
      <c r="F476" s="43"/>
      <c r="G476" s="43"/>
      <c r="H476" s="198"/>
      <c r="I476" s="198"/>
      <c r="J476" s="198"/>
      <c r="K476" s="184"/>
      <c r="L476" s="223"/>
      <c r="M476" s="116"/>
      <c r="N476" s="116"/>
      <c r="O476" s="116"/>
      <c r="P476" s="116"/>
      <c r="Q476" s="116"/>
      <c r="R476" s="211"/>
      <c r="S476" s="211"/>
      <c r="T476" s="211"/>
      <c r="U476" s="211"/>
      <c r="V476" s="211"/>
      <c r="W476" s="211"/>
      <c r="X476" s="131"/>
      <c r="Y476" s="163"/>
      <c r="Z476" s="182"/>
    </row>
    <row r="477" spans="1:26" s="25" customFormat="1" x14ac:dyDescent="0.4">
      <c r="A477" s="51"/>
      <c r="B477" s="51"/>
      <c r="C477" s="51"/>
      <c r="D477" s="130"/>
      <c r="E477" s="198"/>
      <c r="F477" s="43"/>
      <c r="G477" s="43"/>
      <c r="H477" s="198"/>
      <c r="I477" s="198"/>
      <c r="J477" s="198"/>
      <c r="K477" s="184"/>
      <c r="L477" s="223"/>
      <c r="M477" s="116"/>
      <c r="N477" s="116"/>
      <c r="O477" s="116"/>
      <c r="P477" s="116"/>
      <c r="Q477" s="116"/>
      <c r="R477" s="211"/>
      <c r="S477" s="211"/>
      <c r="T477" s="211"/>
      <c r="U477" s="211"/>
      <c r="V477" s="211"/>
      <c r="W477" s="211"/>
      <c r="X477" s="131"/>
      <c r="Y477" s="163"/>
      <c r="Z477" s="182"/>
    </row>
    <row r="478" spans="1:26" s="25" customFormat="1" x14ac:dyDescent="0.4">
      <c r="A478" s="51"/>
      <c r="B478" s="51"/>
      <c r="C478" s="51"/>
      <c r="D478" s="130"/>
      <c r="E478" s="198"/>
      <c r="F478" s="43"/>
      <c r="G478" s="43"/>
      <c r="H478" s="198"/>
      <c r="I478" s="198"/>
      <c r="J478" s="198"/>
      <c r="K478" s="184"/>
      <c r="L478" s="223"/>
      <c r="M478" s="116"/>
      <c r="N478" s="116"/>
      <c r="O478" s="116"/>
      <c r="P478" s="116"/>
      <c r="Q478" s="116"/>
      <c r="R478" s="211"/>
      <c r="S478" s="211"/>
      <c r="T478" s="211"/>
      <c r="U478" s="211"/>
      <c r="V478" s="211"/>
      <c r="W478" s="211"/>
      <c r="X478" s="131"/>
      <c r="Y478" s="163"/>
      <c r="Z478" s="182"/>
    </row>
    <row r="479" spans="1:26" s="25" customFormat="1" x14ac:dyDescent="0.4">
      <c r="A479" s="51"/>
      <c r="B479" s="51"/>
      <c r="C479" s="51"/>
      <c r="D479" s="130"/>
      <c r="E479" s="198"/>
      <c r="F479" s="43"/>
      <c r="G479" s="43"/>
      <c r="H479" s="198"/>
      <c r="I479" s="198"/>
      <c r="J479" s="198"/>
      <c r="K479" s="184"/>
      <c r="L479" s="223"/>
      <c r="M479" s="116"/>
      <c r="N479" s="116"/>
      <c r="O479" s="116"/>
      <c r="P479" s="116"/>
      <c r="Q479" s="116"/>
      <c r="R479" s="211"/>
      <c r="S479" s="211"/>
      <c r="T479" s="211"/>
      <c r="U479" s="211"/>
      <c r="V479" s="211"/>
      <c r="W479" s="211"/>
      <c r="X479" s="131"/>
      <c r="Y479" s="163"/>
      <c r="Z479" s="182"/>
    </row>
    <row r="480" spans="1:26" s="25" customFormat="1" x14ac:dyDescent="0.4">
      <c r="A480" s="51"/>
      <c r="B480" s="51"/>
      <c r="C480" s="51"/>
      <c r="D480" s="130"/>
      <c r="E480" s="198"/>
      <c r="F480" s="43"/>
      <c r="G480" s="43"/>
      <c r="H480" s="198"/>
      <c r="I480" s="198"/>
      <c r="J480" s="198"/>
      <c r="K480" s="184"/>
      <c r="L480" s="223"/>
      <c r="M480" s="116"/>
      <c r="N480" s="116"/>
      <c r="O480" s="116"/>
      <c r="P480" s="116"/>
      <c r="Q480" s="116"/>
      <c r="R480" s="211"/>
      <c r="S480" s="211"/>
      <c r="T480" s="211"/>
      <c r="U480" s="211"/>
      <c r="V480" s="211"/>
      <c r="W480" s="211"/>
      <c r="X480" s="131"/>
      <c r="Y480" s="163"/>
      <c r="Z480" s="182"/>
    </row>
    <row r="481" spans="1:26" s="25" customFormat="1" x14ac:dyDescent="0.4">
      <c r="A481" s="51"/>
      <c r="B481" s="51"/>
      <c r="C481" s="51"/>
      <c r="D481" s="130"/>
      <c r="E481" s="198"/>
      <c r="F481" s="43"/>
      <c r="G481" s="43"/>
      <c r="H481" s="198"/>
      <c r="I481" s="198"/>
      <c r="J481" s="198"/>
      <c r="K481" s="184"/>
      <c r="L481" s="223"/>
      <c r="M481" s="116"/>
      <c r="N481" s="116"/>
      <c r="O481" s="116"/>
      <c r="P481" s="116"/>
      <c r="Q481" s="116"/>
      <c r="R481" s="211"/>
      <c r="S481" s="211"/>
      <c r="T481" s="211"/>
      <c r="U481" s="211"/>
      <c r="V481" s="211"/>
      <c r="W481" s="211"/>
      <c r="X481" s="131"/>
      <c r="Y481" s="163"/>
      <c r="Z481" s="182"/>
    </row>
    <row r="482" spans="1:26" s="25" customFormat="1" x14ac:dyDescent="0.4">
      <c r="A482" s="51"/>
      <c r="B482" s="51"/>
      <c r="C482" s="51"/>
      <c r="D482" s="130"/>
      <c r="E482" s="198"/>
      <c r="F482" s="43"/>
      <c r="G482" s="43"/>
      <c r="H482" s="198"/>
      <c r="I482" s="198"/>
      <c r="J482" s="198"/>
      <c r="K482" s="184"/>
      <c r="L482" s="223"/>
      <c r="M482" s="116"/>
      <c r="N482" s="116"/>
      <c r="O482" s="116"/>
      <c r="P482" s="116"/>
      <c r="Q482" s="116"/>
      <c r="R482" s="211"/>
      <c r="S482" s="211"/>
      <c r="T482" s="211"/>
      <c r="U482" s="211"/>
      <c r="V482" s="211"/>
      <c r="W482" s="211"/>
      <c r="X482" s="131"/>
      <c r="Y482" s="163"/>
      <c r="Z482" s="182"/>
    </row>
    <row r="483" spans="1:26" s="25" customFormat="1" x14ac:dyDescent="0.4">
      <c r="A483" s="51"/>
      <c r="B483" s="51"/>
      <c r="C483" s="51"/>
      <c r="D483" s="130"/>
      <c r="E483" s="198"/>
      <c r="F483" s="43"/>
      <c r="G483" s="43"/>
      <c r="H483" s="198"/>
      <c r="I483" s="198"/>
      <c r="J483" s="198"/>
      <c r="K483" s="184"/>
      <c r="L483" s="223"/>
      <c r="M483" s="116"/>
      <c r="N483" s="116"/>
      <c r="O483" s="116"/>
      <c r="P483" s="116"/>
      <c r="Q483" s="116"/>
      <c r="R483" s="211"/>
      <c r="S483" s="211"/>
      <c r="T483" s="211"/>
      <c r="U483" s="211"/>
      <c r="V483" s="211"/>
      <c r="W483" s="211"/>
      <c r="X483" s="131"/>
      <c r="Y483" s="163"/>
      <c r="Z483" s="182"/>
    </row>
    <row r="484" spans="1:26" s="25" customFormat="1" x14ac:dyDescent="0.4">
      <c r="A484" s="51"/>
      <c r="B484" s="51"/>
      <c r="C484" s="51"/>
      <c r="D484" s="130"/>
      <c r="E484" s="198"/>
      <c r="F484" s="43"/>
      <c r="G484" s="43"/>
      <c r="H484" s="198"/>
      <c r="I484" s="198"/>
      <c r="J484" s="198"/>
      <c r="K484" s="184"/>
      <c r="L484" s="223"/>
      <c r="M484" s="116"/>
      <c r="N484" s="116"/>
      <c r="O484" s="116"/>
      <c r="P484" s="116"/>
      <c r="Q484" s="116"/>
      <c r="R484" s="211"/>
      <c r="S484" s="211"/>
      <c r="T484" s="211"/>
      <c r="U484" s="211"/>
      <c r="V484" s="211"/>
      <c r="W484" s="211"/>
      <c r="X484" s="131"/>
      <c r="Y484" s="163"/>
      <c r="Z484" s="182"/>
    </row>
    <row r="485" spans="1:26" s="25" customFormat="1" x14ac:dyDescent="0.4">
      <c r="A485" s="51"/>
      <c r="B485" s="51"/>
      <c r="C485" s="51"/>
      <c r="D485" s="130"/>
      <c r="E485" s="198"/>
      <c r="F485" s="43"/>
      <c r="G485" s="43"/>
      <c r="H485" s="198"/>
      <c r="I485" s="198"/>
      <c r="J485" s="198"/>
      <c r="K485" s="184"/>
      <c r="L485" s="223"/>
      <c r="M485" s="116"/>
      <c r="N485" s="116"/>
      <c r="O485" s="116"/>
      <c r="P485" s="116"/>
      <c r="Q485" s="116"/>
      <c r="R485" s="211"/>
      <c r="S485" s="211"/>
      <c r="T485" s="211"/>
      <c r="U485" s="211"/>
      <c r="V485" s="211"/>
      <c r="W485" s="211"/>
      <c r="X485" s="131"/>
      <c r="Y485" s="163"/>
      <c r="Z485" s="182"/>
    </row>
    <row r="486" spans="1:26" s="25" customFormat="1" x14ac:dyDescent="0.4">
      <c r="A486" s="51"/>
      <c r="B486" s="51"/>
      <c r="C486" s="51"/>
      <c r="D486" s="130"/>
      <c r="E486" s="198"/>
      <c r="F486" s="43"/>
      <c r="G486" s="43"/>
      <c r="H486" s="198"/>
      <c r="I486" s="198"/>
      <c r="J486" s="198"/>
      <c r="K486" s="184"/>
      <c r="L486" s="223"/>
      <c r="M486" s="116"/>
      <c r="N486" s="116"/>
      <c r="O486" s="116"/>
      <c r="P486" s="116"/>
      <c r="Q486" s="116"/>
      <c r="R486" s="211"/>
      <c r="S486" s="211"/>
      <c r="T486" s="211"/>
      <c r="U486" s="211"/>
      <c r="V486" s="211"/>
      <c r="W486" s="211"/>
      <c r="X486" s="131"/>
      <c r="Y486" s="163"/>
      <c r="Z486" s="182"/>
    </row>
    <row r="487" spans="1:26" s="25" customFormat="1" x14ac:dyDescent="0.4">
      <c r="A487" s="51"/>
      <c r="B487" s="51"/>
      <c r="C487" s="51"/>
      <c r="D487" s="130"/>
      <c r="E487" s="198"/>
      <c r="F487" s="43"/>
      <c r="G487" s="43"/>
      <c r="H487" s="198"/>
      <c r="I487" s="198"/>
      <c r="J487" s="198"/>
      <c r="K487" s="184"/>
      <c r="L487" s="223"/>
      <c r="M487" s="116"/>
      <c r="N487" s="116"/>
      <c r="O487" s="116"/>
      <c r="P487" s="116"/>
      <c r="Q487" s="116"/>
      <c r="R487" s="211"/>
      <c r="S487" s="211"/>
      <c r="T487" s="211"/>
      <c r="U487" s="211"/>
      <c r="V487" s="211"/>
      <c r="W487" s="211"/>
      <c r="X487" s="131"/>
      <c r="Y487" s="163"/>
      <c r="Z487" s="182"/>
    </row>
    <row r="488" spans="1:26" s="25" customFormat="1" x14ac:dyDescent="0.4">
      <c r="A488" s="51"/>
      <c r="B488" s="51"/>
      <c r="C488" s="51"/>
      <c r="D488" s="130"/>
      <c r="E488" s="198"/>
      <c r="F488" s="43"/>
      <c r="G488" s="43"/>
      <c r="H488" s="198"/>
      <c r="I488" s="198"/>
      <c r="J488" s="198"/>
      <c r="K488" s="184"/>
      <c r="L488" s="223"/>
      <c r="M488" s="116"/>
      <c r="N488" s="116"/>
      <c r="O488" s="116"/>
      <c r="P488" s="116"/>
      <c r="Q488" s="116"/>
      <c r="R488" s="211"/>
      <c r="S488" s="211"/>
      <c r="T488" s="211"/>
      <c r="U488" s="211"/>
      <c r="V488" s="211"/>
      <c r="W488" s="211"/>
      <c r="X488" s="131"/>
      <c r="Y488" s="163"/>
      <c r="Z488" s="182"/>
    </row>
    <row r="489" spans="1:26" s="25" customFormat="1" x14ac:dyDescent="0.4">
      <c r="A489" s="51"/>
      <c r="B489" s="51"/>
      <c r="C489" s="51"/>
      <c r="D489" s="130"/>
      <c r="E489" s="198"/>
      <c r="F489" s="43"/>
      <c r="G489" s="43"/>
      <c r="H489" s="198"/>
      <c r="I489" s="198"/>
      <c r="J489" s="198"/>
      <c r="K489" s="184"/>
      <c r="L489" s="223"/>
      <c r="M489" s="116"/>
      <c r="N489" s="116"/>
      <c r="O489" s="116"/>
      <c r="P489" s="116"/>
      <c r="Q489" s="116"/>
      <c r="R489" s="211"/>
      <c r="S489" s="211"/>
      <c r="T489" s="211"/>
      <c r="U489" s="211"/>
      <c r="V489" s="211"/>
      <c r="W489" s="211"/>
      <c r="X489" s="131"/>
      <c r="Y489" s="163"/>
      <c r="Z489" s="182"/>
    </row>
    <row r="490" spans="1:26" s="25" customFormat="1" x14ac:dyDescent="0.4">
      <c r="A490" s="51"/>
      <c r="B490" s="51"/>
      <c r="C490" s="51"/>
      <c r="D490" s="130"/>
      <c r="E490" s="198"/>
      <c r="F490" s="43"/>
      <c r="G490" s="43"/>
      <c r="H490" s="198"/>
      <c r="I490" s="198"/>
      <c r="J490" s="198"/>
      <c r="K490" s="184"/>
      <c r="L490" s="223"/>
      <c r="M490" s="116"/>
      <c r="N490" s="116"/>
      <c r="O490" s="116"/>
      <c r="P490" s="116"/>
      <c r="Q490" s="116"/>
      <c r="R490" s="211"/>
      <c r="S490" s="211"/>
      <c r="T490" s="211"/>
      <c r="U490" s="211"/>
      <c r="V490" s="211"/>
      <c r="W490" s="211"/>
      <c r="X490" s="131"/>
      <c r="Y490" s="163"/>
      <c r="Z490" s="182"/>
    </row>
    <row r="491" spans="1:26" s="25" customFormat="1" x14ac:dyDescent="0.4">
      <c r="A491" s="51"/>
      <c r="B491" s="51"/>
      <c r="C491" s="51"/>
      <c r="D491" s="130"/>
      <c r="E491" s="198"/>
      <c r="F491" s="43"/>
      <c r="G491" s="43"/>
      <c r="H491" s="198"/>
      <c r="I491" s="198"/>
      <c r="J491" s="198"/>
      <c r="K491" s="184"/>
      <c r="L491" s="223"/>
      <c r="M491" s="116"/>
      <c r="N491" s="116"/>
      <c r="O491" s="116"/>
      <c r="P491" s="116"/>
      <c r="Q491" s="116"/>
      <c r="R491" s="211"/>
      <c r="S491" s="211"/>
      <c r="T491" s="211"/>
      <c r="U491" s="211"/>
      <c r="V491" s="211"/>
      <c r="W491" s="211"/>
      <c r="X491" s="131"/>
      <c r="Y491" s="163"/>
      <c r="Z491" s="182"/>
    </row>
    <row r="492" spans="1:26" s="25" customFormat="1" x14ac:dyDescent="0.4">
      <c r="A492" s="51"/>
      <c r="B492" s="51"/>
      <c r="C492" s="51"/>
      <c r="D492" s="130"/>
      <c r="E492" s="198"/>
      <c r="F492" s="43"/>
      <c r="G492" s="43"/>
      <c r="H492" s="198"/>
      <c r="I492" s="198"/>
      <c r="J492" s="198"/>
      <c r="K492" s="184"/>
      <c r="L492" s="223"/>
      <c r="M492" s="116"/>
      <c r="N492" s="116"/>
      <c r="O492" s="116"/>
      <c r="P492" s="116"/>
      <c r="Q492" s="116"/>
      <c r="R492" s="211"/>
      <c r="S492" s="211"/>
      <c r="T492" s="211"/>
      <c r="U492" s="211"/>
      <c r="V492" s="211"/>
      <c r="W492" s="211"/>
      <c r="X492" s="131"/>
      <c r="Y492" s="163"/>
      <c r="Z492" s="182"/>
    </row>
    <row r="493" spans="1:26" s="25" customFormat="1" x14ac:dyDescent="0.4">
      <c r="A493" s="51"/>
      <c r="B493" s="51"/>
      <c r="C493" s="51"/>
      <c r="D493" s="130"/>
      <c r="E493" s="198"/>
      <c r="F493" s="43"/>
      <c r="G493" s="43"/>
      <c r="H493" s="198"/>
      <c r="I493" s="198"/>
      <c r="J493" s="198"/>
      <c r="K493" s="184"/>
      <c r="L493" s="223"/>
      <c r="M493" s="116"/>
      <c r="N493" s="116"/>
      <c r="O493" s="116"/>
      <c r="P493" s="116"/>
      <c r="Q493" s="116"/>
      <c r="R493" s="211"/>
      <c r="S493" s="211"/>
      <c r="T493" s="211"/>
      <c r="U493" s="211"/>
      <c r="V493" s="211"/>
      <c r="W493" s="211"/>
      <c r="X493" s="131"/>
      <c r="Y493" s="163"/>
      <c r="Z493" s="182"/>
    </row>
    <row r="494" spans="1:26" s="25" customFormat="1" x14ac:dyDescent="0.4">
      <c r="A494" s="51"/>
      <c r="B494" s="51"/>
      <c r="C494" s="51"/>
      <c r="D494" s="130"/>
      <c r="E494" s="198"/>
      <c r="F494" s="43"/>
      <c r="G494" s="43"/>
      <c r="H494" s="198"/>
      <c r="I494" s="198"/>
      <c r="J494" s="198"/>
      <c r="K494" s="184"/>
      <c r="L494" s="223"/>
      <c r="M494" s="116"/>
      <c r="N494" s="116"/>
      <c r="O494" s="116"/>
      <c r="P494" s="116"/>
      <c r="Q494" s="116"/>
      <c r="R494" s="211"/>
      <c r="S494" s="211"/>
      <c r="T494" s="211"/>
      <c r="U494" s="211"/>
      <c r="V494" s="211"/>
      <c r="W494" s="211"/>
      <c r="X494" s="131"/>
      <c r="Y494" s="163"/>
      <c r="Z494" s="182"/>
    </row>
    <row r="495" spans="1:26" s="25" customFormat="1" x14ac:dyDescent="0.4">
      <c r="A495" s="51"/>
      <c r="B495" s="51"/>
      <c r="C495" s="51"/>
      <c r="D495" s="130"/>
      <c r="E495" s="198"/>
      <c r="F495" s="43"/>
      <c r="G495" s="43"/>
      <c r="H495" s="198"/>
      <c r="I495" s="198"/>
      <c r="J495" s="198"/>
      <c r="K495" s="184"/>
      <c r="L495" s="223"/>
      <c r="M495" s="116"/>
      <c r="N495" s="116"/>
      <c r="O495" s="116"/>
      <c r="P495" s="116"/>
      <c r="Q495" s="116"/>
      <c r="R495" s="211"/>
      <c r="S495" s="211"/>
      <c r="T495" s="211"/>
      <c r="U495" s="211"/>
      <c r="V495" s="211"/>
      <c r="W495" s="211"/>
      <c r="X495" s="131"/>
      <c r="Y495" s="163"/>
      <c r="Z495" s="182"/>
    </row>
    <row r="496" spans="1:26" s="25" customFormat="1" x14ac:dyDescent="0.4">
      <c r="A496" s="51"/>
      <c r="B496" s="51"/>
      <c r="C496" s="51"/>
      <c r="D496" s="130"/>
      <c r="E496" s="198"/>
      <c r="F496" s="43"/>
      <c r="G496" s="43"/>
      <c r="H496" s="198"/>
      <c r="I496" s="198"/>
      <c r="J496" s="198"/>
      <c r="K496" s="184"/>
      <c r="L496" s="223"/>
      <c r="M496" s="116"/>
      <c r="N496" s="116"/>
      <c r="O496" s="116"/>
      <c r="P496" s="116"/>
      <c r="Q496" s="116"/>
      <c r="R496" s="211"/>
      <c r="S496" s="211"/>
      <c r="T496" s="211"/>
      <c r="U496" s="211"/>
      <c r="V496" s="211"/>
      <c r="W496" s="211"/>
      <c r="X496" s="131"/>
      <c r="Y496" s="163"/>
      <c r="Z496" s="182"/>
    </row>
    <row r="497" spans="1:26" s="25" customFormat="1" x14ac:dyDescent="0.4">
      <c r="A497" s="51"/>
      <c r="B497" s="51"/>
      <c r="C497" s="51"/>
      <c r="D497" s="130"/>
      <c r="E497" s="198"/>
      <c r="F497" s="43"/>
      <c r="G497" s="43"/>
      <c r="H497" s="198"/>
      <c r="I497" s="198"/>
      <c r="J497" s="198"/>
      <c r="K497" s="184"/>
      <c r="L497" s="223"/>
      <c r="M497" s="116"/>
      <c r="N497" s="116"/>
      <c r="O497" s="116"/>
      <c r="P497" s="116"/>
      <c r="Q497" s="116"/>
      <c r="R497" s="211"/>
      <c r="S497" s="211"/>
      <c r="T497" s="211"/>
      <c r="U497" s="211"/>
      <c r="V497" s="211"/>
      <c r="W497" s="211"/>
      <c r="X497" s="131"/>
      <c r="Y497" s="163"/>
      <c r="Z497" s="182"/>
    </row>
    <row r="498" spans="1:26" s="25" customFormat="1" x14ac:dyDescent="0.4">
      <c r="A498" s="51"/>
      <c r="B498" s="51"/>
      <c r="C498" s="51"/>
      <c r="D498" s="130"/>
      <c r="E498" s="198"/>
      <c r="F498" s="43"/>
      <c r="G498" s="43"/>
      <c r="H498" s="198"/>
      <c r="I498" s="198"/>
      <c r="J498" s="198"/>
      <c r="K498" s="184"/>
      <c r="L498" s="223"/>
      <c r="M498" s="116"/>
      <c r="N498" s="116"/>
      <c r="O498" s="116"/>
      <c r="P498" s="116"/>
      <c r="Q498" s="116"/>
      <c r="R498" s="211"/>
      <c r="S498" s="211"/>
      <c r="T498" s="211"/>
      <c r="U498" s="211"/>
      <c r="V498" s="211"/>
      <c r="W498" s="211"/>
      <c r="X498" s="131"/>
      <c r="Y498" s="163"/>
      <c r="Z498" s="182"/>
    </row>
    <row r="499" spans="1:26" s="25" customFormat="1" x14ac:dyDescent="0.4">
      <c r="A499" s="51"/>
      <c r="B499" s="51"/>
      <c r="C499" s="51"/>
      <c r="D499" s="130"/>
      <c r="E499" s="198"/>
      <c r="F499" s="43"/>
      <c r="G499" s="43"/>
      <c r="H499" s="198"/>
      <c r="I499" s="198"/>
      <c r="J499" s="198"/>
      <c r="K499" s="184"/>
      <c r="L499" s="223"/>
      <c r="M499" s="116"/>
      <c r="N499" s="116"/>
      <c r="O499" s="116"/>
      <c r="P499" s="116"/>
      <c r="Q499" s="116"/>
      <c r="R499" s="211"/>
      <c r="S499" s="211"/>
      <c r="T499" s="211"/>
      <c r="U499" s="211"/>
      <c r="V499" s="211"/>
      <c r="W499" s="211"/>
      <c r="X499" s="131"/>
      <c r="Y499" s="163"/>
      <c r="Z499" s="182"/>
    </row>
    <row r="500" spans="1:26" s="25" customFormat="1" x14ac:dyDescent="0.4">
      <c r="A500" s="51"/>
      <c r="B500" s="51"/>
      <c r="C500" s="51"/>
      <c r="D500" s="130"/>
      <c r="E500" s="198"/>
      <c r="F500" s="43"/>
      <c r="G500" s="43"/>
      <c r="H500" s="198"/>
      <c r="I500" s="198"/>
      <c r="J500" s="198"/>
      <c r="K500" s="184"/>
      <c r="L500" s="223"/>
      <c r="M500" s="116"/>
      <c r="N500" s="116"/>
      <c r="O500" s="116"/>
      <c r="P500" s="116"/>
      <c r="Q500" s="116"/>
      <c r="R500" s="211"/>
      <c r="S500" s="211"/>
      <c r="T500" s="211"/>
      <c r="U500" s="211"/>
      <c r="V500" s="211"/>
      <c r="W500" s="211"/>
      <c r="X500" s="131"/>
      <c r="Y500" s="163"/>
      <c r="Z500" s="182"/>
    </row>
    <row r="501" spans="1:26" s="25" customFormat="1" x14ac:dyDescent="0.4">
      <c r="A501" s="51"/>
      <c r="B501" s="51"/>
      <c r="C501" s="51"/>
      <c r="D501" s="130"/>
      <c r="E501" s="198"/>
      <c r="F501" s="43"/>
      <c r="G501" s="43"/>
      <c r="H501" s="198"/>
      <c r="I501" s="198"/>
      <c r="J501" s="198"/>
      <c r="K501" s="184"/>
      <c r="L501" s="223"/>
      <c r="M501" s="116"/>
      <c r="N501" s="116"/>
      <c r="O501" s="116"/>
      <c r="P501" s="116"/>
      <c r="Q501" s="116"/>
      <c r="R501" s="211"/>
      <c r="S501" s="211"/>
      <c r="T501" s="211"/>
      <c r="U501" s="211"/>
      <c r="V501" s="211"/>
      <c r="W501" s="211"/>
      <c r="X501" s="131"/>
      <c r="Y501" s="163"/>
      <c r="Z501" s="182"/>
    </row>
    <row r="502" spans="1:26" s="25" customFormat="1" x14ac:dyDescent="0.4">
      <c r="A502" s="51"/>
      <c r="B502" s="51"/>
      <c r="C502" s="51"/>
      <c r="D502" s="130"/>
      <c r="E502" s="198"/>
      <c r="F502" s="43"/>
      <c r="G502" s="43"/>
      <c r="H502" s="198"/>
      <c r="I502" s="198"/>
      <c r="J502" s="198"/>
      <c r="K502" s="184"/>
      <c r="L502" s="223"/>
      <c r="M502" s="116"/>
      <c r="N502" s="116"/>
      <c r="O502" s="116"/>
      <c r="P502" s="116"/>
      <c r="Q502" s="116"/>
      <c r="R502" s="211"/>
      <c r="S502" s="211"/>
      <c r="T502" s="211"/>
      <c r="U502" s="211"/>
      <c r="V502" s="211"/>
      <c r="W502" s="211"/>
      <c r="X502" s="131"/>
      <c r="Y502" s="163"/>
      <c r="Z502" s="182"/>
    </row>
    <row r="503" spans="1:26" s="25" customFormat="1" x14ac:dyDescent="0.4">
      <c r="A503" s="51"/>
      <c r="B503" s="51"/>
      <c r="C503" s="51"/>
      <c r="D503" s="130"/>
      <c r="E503" s="198"/>
      <c r="F503" s="43"/>
      <c r="G503" s="43"/>
      <c r="H503" s="198"/>
      <c r="I503" s="198"/>
      <c r="J503" s="198"/>
      <c r="K503" s="184"/>
      <c r="L503" s="223"/>
      <c r="M503" s="116"/>
      <c r="N503" s="116"/>
      <c r="O503" s="116"/>
      <c r="P503" s="116"/>
      <c r="Q503" s="116"/>
      <c r="R503" s="211"/>
      <c r="S503" s="211"/>
      <c r="T503" s="211"/>
      <c r="U503" s="211"/>
      <c r="V503" s="211"/>
      <c r="W503" s="211"/>
      <c r="X503" s="131"/>
      <c r="Y503" s="163"/>
      <c r="Z503" s="182"/>
    </row>
    <row r="504" spans="1:26" s="25" customFormat="1" x14ac:dyDescent="0.4">
      <c r="A504" s="51"/>
      <c r="B504" s="51"/>
      <c r="C504" s="51"/>
      <c r="D504" s="130"/>
      <c r="E504" s="198"/>
      <c r="F504" s="43"/>
      <c r="G504" s="43"/>
      <c r="H504" s="198"/>
      <c r="I504" s="198"/>
      <c r="J504" s="198"/>
      <c r="K504" s="184"/>
      <c r="L504" s="223"/>
      <c r="M504" s="116"/>
      <c r="N504" s="116"/>
      <c r="O504" s="116"/>
      <c r="P504" s="116"/>
      <c r="Q504" s="116"/>
      <c r="R504" s="211"/>
      <c r="S504" s="211"/>
      <c r="T504" s="211"/>
      <c r="U504" s="211"/>
      <c r="V504" s="211"/>
      <c r="W504" s="211"/>
      <c r="X504" s="131"/>
      <c r="Y504" s="163"/>
      <c r="Z504" s="182"/>
    </row>
    <row r="505" spans="1:26" s="25" customFormat="1" x14ac:dyDescent="0.4">
      <c r="A505" s="51"/>
      <c r="B505" s="51"/>
      <c r="C505" s="51"/>
      <c r="D505" s="130"/>
      <c r="E505" s="198"/>
      <c r="F505" s="43"/>
      <c r="G505" s="43"/>
      <c r="H505" s="198"/>
      <c r="I505" s="198"/>
      <c r="J505" s="198"/>
      <c r="K505" s="184"/>
      <c r="L505" s="223"/>
      <c r="M505" s="116"/>
      <c r="N505" s="116"/>
      <c r="O505" s="116"/>
      <c r="P505" s="116"/>
      <c r="Q505" s="116"/>
      <c r="R505" s="211"/>
      <c r="S505" s="211"/>
      <c r="T505" s="211"/>
      <c r="U505" s="211"/>
      <c r="V505" s="211"/>
      <c r="W505" s="211"/>
      <c r="X505" s="131"/>
      <c r="Y505" s="163"/>
      <c r="Z505" s="182"/>
    </row>
    <row r="506" spans="1:26" s="25" customFormat="1" x14ac:dyDescent="0.4">
      <c r="A506" s="51"/>
      <c r="B506" s="51"/>
      <c r="C506" s="51"/>
      <c r="D506" s="130"/>
      <c r="E506" s="198"/>
      <c r="F506" s="43"/>
      <c r="G506" s="43"/>
      <c r="H506" s="198"/>
      <c r="I506" s="198"/>
      <c r="J506" s="198"/>
      <c r="K506" s="184"/>
      <c r="L506" s="223"/>
      <c r="M506" s="116"/>
      <c r="N506" s="116"/>
      <c r="O506" s="116"/>
      <c r="P506" s="116"/>
      <c r="Q506" s="116"/>
      <c r="R506" s="211"/>
      <c r="S506" s="211"/>
      <c r="T506" s="211"/>
      <c r="U506" s="211"/>
      <c r="V506" s="211"/>
      <c r="W506" s="211"/>
      <c r="X506" s="131"/>
      <c r="Y506" s="163"/>
      <c r="Z506" s="182"/>
    </row>
    <row r="507" spans="1:26" s="25" customFormat="1" x14ac:dyDescent="0.4">
      <c r="A507" s="51"/>
      <c r="B507" s="51"/>
      <c r="C507" s="51"/>
      <c r="D507" s="130"/>
      <c r="E507" s="198"/>
      <c r="F507" s="43"/>
      <c r="G507" s="43"/>
      <c r="H507" s="198"/>
      <c r="I507" s="198"/>
      <c r="J507" s="198"/>
      <c r="K507" s="184"/>
      <c r="L507" s="223"/>
      <c r="M507" s="116"/>
      <c r="N507" s="116"/>
      <c r="O507" s="116"/>
      <c r="P507" s="116"/>
      <c r="Q507" s="116"/>
      <c r="R507" s="211"/>
      <c r="S507" s="211"/>
      <c r="T507" s="211"/>
      <c r="U507" s="211"/>
      <c r="V507" s="211"/>
      <c r="W507" s="211"/>
      <c r="X507" s="131"/>
      <c r="Y507" s="163"/>
      <c r="Z507" s="182"/>
    </row>
    <row r="508" spans="1:26" s="25" customFormat="1" x14ac:dyDescent="0.4">
      <c r="A508" s="51"/>
      <c r="B508" s="51"/>
      <c r="C508" s="51"/>
      <c r="D508" s="130"/>
      <c r="E508" s="198"/>
      <c r="F508" s="43"/>
      <c r="G508" s="43"/>
      <c r="H508" s="198"/>
      <c r="I508" s="198"/>
      <c r="J508" s="198"/>
      <c r="K508" s="184"/>
      <c r="L508" s="223"/>
      <c r="M508" s="116"/>
      <c r="N508" s="116"/>
      <c r="O508" s="116"/>
      <c r="P508" s="116"/>
      <c r="Q508" s="116"/>
      <c r="R508" s="211"/>
      <c r="S508" s="211"/>
      <c r="T508" s="211"/>
      <c r="U508" s="211"/>
      <c r="V508" s="211"/>
      <c r="W508" s="211"/>
      <c r="X508" s="131"/>
      <c r="Y508" s="163"/>
      <c r="Z508" s="182"/>
    </row>
    <row r="509" spans="1:26" s="25" customFormat="1" x14ac:dyDescent="0.4">
      <c r="A509" s="51"/>
      <c r="B509" s="51"/>
      <c r="C509" s="51"/>
      <c r="D509" s="130"/>
      <c r="E509" s="198"/>
      <c r="F509" s="43"/>
      <c r="G509" s="43"/>
      <c r="H509" s="198"/>
      <c r="I509" s="198"/>
      <c r="J509" s="198"/>
      <c r="K509" s="184"/>
      <c r="L509" s="223"/>
      <c r="M509" s="116"/>
      <c r="N509" s="116"/>
      <c r="O509" s="116"/>
      <c r="P509" s="116"/>
      <c r="Q509" s="116"/>
      <c r="R509" s="211"/>
      <c r="S509" s="211"/>
      <c r="T509" s="211"/>
      <c r="U509" s="211"/>
      <c r="V509" s="211"/>
      <c r="W509" s="211"/>
      <c r="X509" s="131"/>
      <c r="Y509" s="163"/>
      <c r="Z509" s="182"/>
    </row>
    <row r="510" spans="1:26" s="25" customFormat="1" x14ac:dyDescent="0.4">
      <c r="A510" s="51"/>
      <c r="B510" s="51"/>
      <c r="C510" s="51"/>
      <c r="D510" s="130"/>
      <c r="E510" s="198"/>
      <c r="F510" s="43"/>
      <c r="G510" s="43"/>
      <c r="H510" s="198"/>
      <c r="I510" s="198"/>
      <c r="J510" s="198"/>
      <c r="K510" s="184"/>
      <c r="L510" s="223"/>
      <c r="M510" s="116"/>
      <c r="N510" s="116"/>
      <c r="O510" s="116"/>
      <c r="P510" s="116"/>
      <c r="Q510" s="116"/>
      <c r="R510" s="211"/>
      <c r="S510" s="211"/>
      <c r="T510" s="211"/>
      <c r="U510" s="211"/>
      <c r="V510" s="211"/>
      <c r="W510" s="211"/>
      <c r="X510" s="131"/>
      <c r="Y510" s="163"/>
      <c r="Z510" s="182"/>
    </row>
    <row r="511" spans="1:26" s="25" customFormat="1" x14ac:dyDescent="0.4">
      <c r="A511" s="51"/>
      <c r="B511" s="51"/>
      <c r="C511" s="51"/>
      <c r="D511" s="130"/>
      <c r="E511" s="198"/>
      <c r="F511" s="43"/>
      <c r="G511" s="43"/>
      <c r="H511" s="198"/>
      <c r="I511" s="198"/>
      <c r="J511" s="198"/>
      <c r="K511" s="184"/>
      <c r="L511" s="223"/>
      <c r="M511" s="116"/>
      <c r="N511" s="116"/>
      <c r="O511" s="116"/>
      <c r="P511" s="116"/>
      <c r="Q511" s="116"/>
      <c r="R511" s="211"/>
      <c r="S511" s="211"/>
      <c r="T511" s="211"/>
      <c r="U511" s="211"/>
      <c r="V511" s="211"/>
      <c r="W511" s="211"/>
      <c r="X511" s="131"/>
      <c r="Y511" s="163"/>
      <c r="Z511" s="182"/>
    </row>
    <row r="512" spans="1:26" s="25" customFormat="1" x14ac:dyDescent="0.4">
      <c r="A512" s="51"/>
      <c r="B512" s="51"/>
      <c r="C512" s="51"/>
      <c r="D512" s="130"/>
      <c r="E512" s="198"/>
      <c r="F512" s="43"/>
      <c r="G512" s="43"/>
      <c r="H512" s="198"/>
      <c r="I512" s="198"/>
      <c r="J512" s="198"/>
      <c r="K512" s="184"/>
      <c r="L512" s="223"/>
      <c r="M512" s="116"/>
      <c r="N512" s="116"/>
      <c r="O512" s="116"/>
      <c r="P512" s="116"/>
      <c r="Q512" s="116"/>
      <c r="R512" s="211"/>
      <c r="S512" s="211"/>
      <c r="T512" s="211"/>
      <c r="U512" s="211"/>
      <c r="V512" s="211"/>
      <c r="W512" s="211"/>
      <c r="X512" s="131"/>
      <c r="Y512" s="163"/>
      <c r="Z512" s="182"/>
    </row>
    <row r="513" spans="1:26" s="25" customFormat="1" x14ac:dyDescent="0.4">
      <c r="A513" s="51"/>
      <c r="B513" s="51"/>
      <c r="C513" s="51"/>
      <c r="D513" s="130"/>
      <c r="E513" s="198"/>
      <c r="F513" s="43"/>
      <c r="G513" s="43"/>
      <c r="H513" s="198"/>
      <c r="I513" s="198"/>
      <c r="J513" s="198"/>
      <c r="K513" s="184"/>
      <c r="L513" s="223"/>
      <c r="M513" s="116"/>
      <c r="N513" s="116"/>
      <c r="O513" s="116"/>
      <c r="P513" s="116"/>
      <c r="Q513" s="116"/>
      <c r="R513" s="211"/>
      <c r="S513" s="211"/>
      <c r="T513" s="211"/>
      <c r="U513" s="211"/>
      <c r="V513" s="211"/>
      <c r="W513" s="211"/>
      <c r="X513" s="131"/>
      <c r="Y513" s="163"/>
      <c r="Z513" s="182"/>
    </row>
    <row r="514" spans="1:26" s="25" customFormat="1" x14ac:dyDescent="0.4">
      <c r="A514" s="51"/>
      <c r="B514" s="51"/>
      <c r="C514" s="51"/>
      <c r="D514" s="130"/>
      <c r="E514" s="198"/>
      <c r="F514" s="43"/>
      <c r="G514" s="43"/>
      <c r="H514" s="198"/>
      <c r="I514" s="198"/>
      <c r="J514" s="198"/>
      <c r="K514" s="184"/>
      <c r="L514" s="223"/>
      <c r="M514" s="116"/>
      <c r="N514" s="116"/>
      <c r="O514" s="116"/>
      <c r="P514" s="116"/>
      <c r="Q514" s="116"/>
      <c r="R514" s="211"/>
      <c r="S514" s="211"/>
      <c r="T514" s="211"/>
      <c r="U514" s="211"/>
      <c r="V514" s="211"/>
      <c r="W514" s="211"/>
      <c r="X514" s="131"/>
      <c r="Y514" s="163"/>
      <c r="Z514" s="182"/>
    </row>
    <row r="515" spans="1:26" s="25" customFormat="1" x14ac:dyDescent="0.4">
      <c r="A515" s="51"/>
      <c r="B515" s="51"/>
      <c r="C515" s="51"/>
      <c r="D515" s="130"/>
      <c r="E515" s="198"/>
      <c r="F515" s="43"/>
      <c r="G515" s="43"/>
      <c r="H515" s="198"/>
      <c r="I515" s="198"/>
      <c r="J515" s="198"/>
      <c r="K515" s="184"/>
      <c r="L515" s="223"/>
      <c r="M515" s="116"/>
      <c r="N515" s="116"/>
      <c r="O515" s="116"/>
      <c r="P515" s="116"/>
      <c r="Q515" s="116"/>
      <c r="R515" s="211"/>
      <c r="S515" s="211"/>
      <c r="T515" s="211"/>
      <c r="U515" s="211"/>
      <c r="V515" s="211"/>
      <c r="W515" s="211"/>
      <c r="X515" s="131"/>
      <c r="Y515" s="163"/>
      <c r="Z515" s="182"/>
    </row>
    <row r="516" spans="1:26" s="25" customFormat="1" x14ac:dyDescent="0.4">
      <c r="A516" s="51"/>
      <c r="B516" s="51"/>
      <c r="C516" s="51"/>
      <c r="D516" s="130"/>
      <c r="E516" s="198"/>
      <c r="F516" s="43"/>
      <c r="G516" s="43"/>
      <c r="H516" s="198"/>
      <c r="I516" s="198"/>
      <c r="J516" s="198"/>
      <c r="K516" s="184"/>
      <c r="L516" s="223"/>
      <c r="M516" s="116"/>
      <c r="N516" s="116"/>
      <c r="O516" s="116"/>
      <c r="P516" s="116"/>
      <c r="Q516" s="116"/>
      <c r="R516" s="211"/>
      <c r="S516" s="211"/>
      <c r="T516" s="211"/>
      <c r="U516" s="211"/>
      <c r="V516" s="211"/>
      <c r="W516" s="211"/>
      <c r="X516" s="131"/>
      <c r="Y516" s="163"/>
      <c r="Z516" s="182"/>
    </row>
    <row r="517" spans="1:26" s="25" customFormat="1" x14ac:dyDescent="0.4">
      <c r="A517" s="51"/>
      <c r="B517" s="51"/>
      <c r="C517" s="51"/>
      <c r="D517" s="130"/>
      <c r="E517" s="198"/>
      <c r="F517" s="43"/>
      <c r="G517" s="43"/>
      <c r="H517" s="198"/>
      <c r="I517" s="198"/>
      <c r="J517" s="198"/>
      <c r="K517" s="184"/>
      <c r="L517" s="223"/>
      <c r="M517" s="116"/>
      <c r="N517" s="116"/>
      <c r="O517" s="116"/>
      <c r="P517" s="116"/>
      <c r="Q517" s="116"/>
      <c r="R517" s="211"/>
      <c r="S517" s="211"/>
      <c r="T517" s="211"/>
      <c r="U517" s="211"/>
      <c r="V517" s="211"/>
      <c r="W517" s="211"/>
      <c r="X517" s="131"/>
      <c r="Y517" s="163"/>
      <c r="Z517" s="182"/>
    </row>
    <row r="518" spans="1:26" s="25" customFormat="1" x14ac:dyDescent="0.4">
      <c r="A518" s="51"/>
      <c r="B518" s="51"/>
      <c r="C518" s="51"/>
      <c r="D518" s="130"/>
      <c r="E518" s="198"/>
      <c r="F518" s="43"/>
      <c r="G518" s="43"/>
      <c r="H518" s="198"/>
      <c r="I518" s="198"/>
      <c r="J518" s="198"/>
      <c r="K518" s="184"/>
      <c r="L518" s="223"/>
      <c r="M518" s="116"/>
      <c r="N518" s="116"/>
      <c r="O518" s="116"/>
      <c r="P518" s="116"/>
      <c r="Q518" s="116"/>
      <c r="R518" s="211"/>
      <c r="S518" s="211"/>
      <c r="T518" s="211"/>
      <c r="U518" s="211"/>
      <c r="V518" s="211"/>
      <c r="W518" s="211"/>
      <c r="X518" s="131"/>
      <c r="Y518" s="163"/>
      <c r="Z518" s="182"/>
    </row>
    <row r="519" spans="1:26" s="25" customFormat="1" x14ac:dyDescent="0.4">
      <c r="A519" s="51"/>
      <c r="B519" s="51"/>
      <c r="C519" s="51"/>
      <c r="D519" s="130"/>
      <c r="E519" s="198"/>
      <c r="F519" s="43"/>
      <c r="G519" s="43"/>
      <c r="H519" s="198"/>
      <c r="I519" s="198"/>
      <c r="J519" s="198"/>
      <c r="K519" s="184"/>
      <c r="L519" s="223"/>
      <c r="M519" s="116"/>
      <c r="N519" s="116"/>
      <c r="O519" s="116"/>
      <c r="P519" s="116"/>
      <c r="Q519" s="116"/>
      <c r="R519" s="211"/>
      <c r="S519" s="211"/>
      <c r="T519" s="211"/>
      <c r="U519" s="211"/>
      <c r="V519" s="211"/>
      <c r="W519" s="211"/>
      <c r="X519" s="131"/>
      <c r="Y519" s="163"/>
      <c r="Z519" s="182"/>
    </row>
    <row r="520" spans="1:26" s="25" customFormat="1" x14ac:dyDescent="0.4">
      <c r="A520" s="51"/>
      <c r="B520" s="51"/>
      <c r="C520" s="51"/>
      <c r="D520" s="130"/>
      <c r="E520" s="198"/>
      <c r="F520" s="43"/>
      <c r="G520" s="43"/>
      <c r="H520" s="198"/>
      <c r="I520" s="198"/>
      <c r="J520" s="198"/>
      <c r="K520" s="184"/>
      <c r="L520" s="223"/>
      <c r="M520" s="116"/>
      <c r="N520" s="116"/>
      <c r="O520" s="116"/>
      <c r="P520" s="116"/>
      <c r="Q520" s="116"/>
      <c r="R520" s="211"/>
      <c r="S520" s="211"/>
      <c r="T520" s="211"/>
      <c r="U520" s="211"/>
      <c r="V520" s="211"/>
      <c r="W520" s="211"/>
      <c r="X520" s="131"/>
      <c r="Y520" s="163"/>
      <c r="Z520" s="182"/>
    </row>
    <row r="521" spans="1:26" s="25" customFormat="1" x14ac:dyDescent="0.4">
      <c r="A521" s="51"/>
      <c r="B521" s="51"/>
      <c r="C521" s="51"/>
      <c r="D521" s="130"/>
      <c r="E521" s="198"/>
      <c r="F521" s="43"/>
      <c r="G521" s="43"/>
      <c r="H521" s="198"/>
      <c r="I521" s="198"/>
      <c r="J521" s="198"/>
      <c r="K521" s="184"/>
      <c r="L521" s="223"/>
      <c r="M521" s="116"/>
      <c r="N521" s="116"/>
      <c r="O521" s="116"/>
      <c r="P521" s="116"/>
      <c r="Q521" s="116"/>
      <c r="R521" s="211"/>
      <c r="S521" s="211"/>
      <c r="T521" s="211"/>
      <c r="U521" s="211"/>
      <c r="V521" s="211"/>
      <c r="W521" s="211"/>
      <c r="X521" s="131"/>
      <c r="Y521" s="163"/>
      <c r="Z521" s="182"/>
    </row>
    <row r="522" spans="1:26" s="25" customFormat="1" x14ac:dyDescent="0.4">
      <c r="A522" s="51"/>
      <c r="B522" s="51"/>
      <c r="C522" s="51"/>
      <c r="D522" s="130"/>
      <c r="E522" s="198"/>
      <c r="F522" s="43"/>
      <c r="G522" s="43"/>
      <c r="H522" s="198"/>
      <c r="I522" s="198"/>
      <c r="J522" s="198"/>
      <c r="K522" s="184"/>
      <c r="L522" s="223"/>
      <c r="M522" s="116"/>
      <c r="N522" s="116"/>
      <c r="O522" s="116"/>
      <c r="P522" s="116"/>
      <c r="Q522" s="116"/>
      <c r="R522" s="211"/>
      <c r="S522" s="211"/>
      <c r="T522" s="211"/>
      <c r="U522" s="211"/>
      <c r="V522" s="211"/>
      <c r="W522" s="211"/>
      <c r="X522" s="131"/>
      <c r="Y522" s="163"/>
      <c r="Z522" s="182"/>
    </row>
    <row r="523" spans="1:26" s="25" customFormat="1" x14ac:dyDescent="0.4">
      <c r="A523" s="51"/>
      <c r="B523" s="51"/>
      <c r="C523" s="51"/>
      <c r="D523" s="130"/>
      <c r="E523" s="198"/>
      <c r="F523" s="43"/>
      <c r="G523" s="43"/>
      <c r="H523" s="198"/>
      <c r="I523" s="198"/>
      <c r="J523" s="198"/>
      <c r="K523" s="184"/>
      <c r="L523" s="223"/>
      <c r="M523" s="116"/>
      <c r="N523" s="116"/>
      <c r="O523" s="116"/>
      <c r="P523" s="116"/>
      <c r="Q523" s="116"/>
      <c r="R523" s="211"/>
      <c r="S523" s="211"/>
      <c r="T523" s="211"/>
      <c r="U523" s="211"/>
      <c r="V523" s="211"/>
      <c r="W523" s="211"/>
      <c r="X523" s="131"/>
      <c r="Y523" s="163"/>
      <c r="Z523" s="182"/>
    </row>
    <row r="524" spans="1:26" s="25" customFormat="1" x14ac:dyDescent="0.4">
      <c r="A524" s="51"/>
      <c r="B524" s="51"/>
      <c r="C524" s="51"/>
      <c r="D524" s="130"/>
      <c r="E524" s="198"/>
      <c r="F524" s="43"/>
      <c r="G524" s="43"/>
      <c r="H524" s="198"/>
      <c r="I524" s="198"/>
      <c r="J524" s="198"/>
      <c r="K524" s="184"/>
      <c r="L524" s="223"/>
      <c r="M524" s="116"/>
      <c r="N524" s="116"/>
      <c r="O524" s="116"/>
      <c r="P524" s="116"/>
      <c r="Q524" s="116"/>
      <c r="R524" s="211"/>
      <c r="S524" s="211"/>
      <c r="T524" s="211"/>
      <c r="U524" s="211"/>
      <c r="V524" s="211"/>
      <c r="W524" s="211"/>
      <c r="X524" s="131"/>
      <c r="Y524" s="163"/>
      <c r="Z524" s="182"/>
    </row>
    <row r="525" spans="1:26" s="25" customFormat="1" x14ac:dyDescent="0.4">
      <c r="A525" s="51"/>
      <c r="B525" s="51"/>
      <c r="C525" s="51"/>
      <c r="D525" s="130"/>
      <c r="E525" s="198"/>
      <c r="F525" s="43"/>
      <c r="G525" s="43"/>
      <c r="H525" s="198"/>
      <c r="I525" s="198"/>
      <c r="J525" s="198"/>
      <c r="K525" s="184"/>
      <c r="L525" s="223"/>
      <c r="M525" s="116"/>
      <c r="N525" s="116"/>
      <c r="O525" s="116"/>
      <c r="P525" s="116"/>
      <c r="Q525" s="116"/>
      <c r="R525" s="211"/>
      <c r="S525" s="211"/>
      <c r="T525" s="211"/>
      <c r="U525" s="211"/>
      <c r="V525" s="211"/>
      <c r="W525" s="211"/>
      <c r="X525" s="131"/>
      <c r="Y525" s="163"/>
      <c r="Z525" s="182"/>
    </row>
    <row r="526" spans="1:26" s="25" customFormat="1" x14ac:dyDescent="0.4">
      <c r="A526" s="51"/>
      <c r="B526" s="51"/>
      <c r="C526" s="51"/>
      <c r="D526" s="130"/>
      <c r="E526" s="198"/>
      <c r="F526" s="43"/>
      <c r="G526" s="43"/>
      <c r="H526" s="198"/>
      <c r="I526" s="198"/>
      <c r="J526" s="198"/>
      <c r="K526" s="184"/>
      <c r="L526" s="223"/>
      <c r="M526" s="116"/>
      <c r="N526" s="116"/>
      <c r="O526" s="116"/>
      <c r="P526" s="116"/>
      <c r="Q526" s="116"/>
      <c r="R526" s="211"/>
      <c r="S526" s="211"/>
      <c r="T526" s="211"/>
      <c r="U526" s="211"/>
      <c r="V526" s="211"/>
      <c r="W526" s="211"/>
      <c r="X526" s="131"/>
      <c r="Y526" s="163"/>
      <c r="Z526" s="182"/>
    </row>
    <row r="527" spans="1:26" s="25" customFormat="1" x14ac:dyDescent="0.4">
      <c r="A527" s="51"/>
      <c r="B527" s="51"/>
      <c r="C527" s="51"/>
      <c r="D527" s="130"/>
      <c r="E527" s="198"/>
      <c r="F527" s="43"/>
      <c r="G527" s="43"/>
      <c r="H527" s="198"/>
      <c r="I527" s="198"/>
      <c r="J527" s="198"/>
      <c r="K527" s="184"/>
      <c r="L527" s="223"/>
      <c r="M527" s="116"/>
      <c r="N527" s="116"/>
      <c r="O527" s="116"/>
      <c r="P527" s="116"/>
      <c r="Q527" s="116"/>
      <c r="R527" s="211"/>
      <c r="S527" s="211"/>
      <c r="T527" s="211"/>
      <c r="U527" s="211"/>
      <c r="V527" s="211"/>
      <c r="W527" s="211"/>
      <c r="X527" s="131"/>
      <c r="Y527" s="163"/>
      <c r="Z527" s="182"/>
    </row>
    <row r="528" spans="1:26" s="25" customFormat="1" x14ac:dyDescent="0.4">
      <c r="A528" s="51"/>
      <c r="B528" s="51"/>
      <c r="C528" s="51"/>
      <c r="D528" s="130"/>
      <c r="E528" s="198"/>
      <c r="F528" s="43"/>
      <c r="G528" s="43"/>
      <c r="H528" s="198"/>
      <c r="I528" s="198"/>
      <c r="J528" s="198"/>
      <c r="K528" s="184"/>
      <c r="L528" s="223"/>
      <c r="M528" s="116"/>
      <c r="N528" s="116"/>
      <c r="O528" s="116"/>
      <c r="P528" s="116"/>
      <c r="Q528" s="116"/>
      <c r="R528" s="211"/>
      <c r="S528" s="211"/>
      <c r="T528" s="211"/>
      <c r="U528" s="211"/>
      <c r="V528" s="211"/>
      <c r="W528" s="211"/>
      <c r="X528" s="131"/>
      <c r="Y528" s="163"/>
      <c r="Z528" s="182"/>
    </row>
    <row r="529" spans="1:26" s="25" customFormat="1" x14ac:dyDescent="0.4">
      <c r="A529" s="51"/>
      <c r="B529" s="51"/>
      <c r="C529" s="51"/>
      <c r="D529" s="130"/>
      <c r="E529" s="198"/>
      <c r="F529" s="43"/>
      <c r="G529" s="43"/>
      <c r="H529" s="198"/>
      <c r="I529" s="198"/>
      <c r="J529" s="198"/>
      <c r="K529" s="184"/>
      <c r="L529" s="223"/>
      <c r="M529" s="116"/>
      <c r="N529" s="116"/>
      <c r="O529" s="116"/>
      <c r="P529" s="116"/>
      <c r="Q529" s="116"/>
      <c r="R529" s="211"/>
      <c r="S529" s="211"/>
      <c r="T529" s="211"/>
      <c r="U529" s="211"/>
      <c r="V529" s="211"/>
      <c r="W529" s="211"/>
      <c r="X529" s="131"/>
      <c r="Y529" s="163"/>
      <c r="Z529" s="182"/>
    </row>
    <row r="530" spans="1:26" s="25" customFormat="1" x14ac:dyDescent="0.4">
      <c r="A530" s="51"/>
      <c r="B530" s="51"/>
      <c r="C530" s="51"/>
      <c r="D530" s="130"/>
      <c r="E530" s="198"/>
      <c r="F530" s="43"/>
      <c r="G530" s="43"/>
      <c r="H530" s="198"/>
      <c r="I530" s="198"/>
      <c r="J530" s="198"/>
      <c r="K530" s="184"/>
      <c r="L530" s="223"/>
      <c r="M530" s="116"/>
      <c r="N530" s="116"/>
      <c r="O530" s="116"/>
      <c r="P530" s="116"/>
      <c r="Q530" s="116"/>
      <c r="R530" s="211"/>
      <c r="S530" s="211"/>
      <c r="T530" s="211"/>
      <c r="U530" s="211"/>
      <c r="V530" s="211"/>
      <c r="W530" s="211"/>
      <c r="X530" s="131"/>
      <c r="Y530" s="163"/>
      <c r="Z530" s="182"/>
    </row>
    <row r="531" spans="1:26" s="25" customFormat="1" x14ac:dyDescent="0.4">
      <c r="A531" s="51"/>
      <c r="B531" s="51"/>
      <c r="C531" s="51"/>
      <c r="D531" s="130"/>
      <c r="E531" s="198"/>
      <c r="F531" s="43"/>
      <c r="G531" s="43"/>
      <c r="H531" s="198"/>
      <c r="I531" s="198"/>
      <c r="J531" s="198"/>
      <c r="K531" s="184"/>
      <c r="L531" s="223"/>
      <c r="M531" s="116"/>
      <c r="N531" s="116"/>
      <c r="O531" s="116"/>
      <c r="P531" s="116"/>
      <c r="Q531" s="116"/>
      <c r="R531" s="211"/>
      <c r="S531" s="211"/>
      <c r="T531" s="211"/>
      <c r="U531" s="211"/>
      <c r="V531" s="211"/>
      <c r="W531" s="211"/>
      <c r="X531" s="131"/>
      <c r="Y531" s="163"/>
      <c r="Z531" s="182"/>
    </row>
    <row r="532" spans="1:26" s="25" customFormat="1" x14ac:dyDescent="0.4">
      <c r="A532" s="51"/>
      <c r="B532" s="51"/>
      <c r="C532" s="51"/>
      <c r="D532" s="130"/>
      <c r="E532" s="198"/>
      <c r="F532" s="43"/>
      <c r="G532" s="43"/>
      <c r="H532" s="198"/>
      <c r="I532" s="198"/>
      <c r="J532" s="198"/>
      <c r="K532" s="184"/>
      <c r="L532" s="223"/>
      <c r="M532" s="116"/>
      <c r="N532" s="116"/>
      <c r="O532" s="116"/>
      <c r="P532" s="116"/>
      <c r="Q532" s="116"/>
      <c r="R532" s="211"/>
      <c r="S532" s="211"/>
      <c r="T532" s="211"/>
      <c r="U532" s="211"/>
      <c r="V532" s="211"/>
      <c r="W532" s="211"/>
      <c r="X532" s="131"/>
      <c r="Y532" s="163"/>
      <c r="Z532" s="182"/>
    </row>
    <row r="533" spans="1:26" s="25" customFormat="1" x14ac:dyDescent="0.4">
      <c r="A533" s="51"/>
      <c r="B533" s="51"/>
      <c r="C533" s="51"/>
      <c r="D533" s="130"/>
      <c r="E533" s="198"/>
      <c r="F533" s="43"/>
      <c r="G533" s="43"/>
      <c r="H533" s="198"/>
      <c r="I533" s="198"/>
      <c r="J533" s="198"/>
      <c r="K533" s="184"/>
      <c r="L533" s="223"/>
      <c r="M533" s="116"/>
      <c r="N533" s="116"/>
      <c r="O533" s="116"/>
      <c r="P533" s="116"/>
      <c r="Q533" s="116"/>
      <c r="R533" s="211"/>
      <c r="S533" s="211"/>
      <c r="T533" s="211"/>
      <c r="U533" s="211"/>
      <c r="V533" s="211"/>
      <c r="W533" s="211"/>
      <c r="X533" s="131"/>
      <c r="Y533" s="163"/>
      <c r="Z533" s="182"/>
    </row>
    <row r="534" spans="1:26" s="25" customFormat="1" x14ac:dyDescent="0.4">
      <c r="A534" s="51"/>
      <c r="B534" s="51"/>
      <c r="C534" s="51"/>
      <c r="D534" s="130"/>
      <c r="E534" s="198"/>
      <c r="F534" s="43"/>
      <c r="G534" s="43"/>
      <c r="H534" s="198"/>
      <c r="I534" s="198"/>
      <c r="J534" s="198"/>
      <c r="K534" s="184"/>
      <c r="L534" s="223"/>
      <c r="M534" s="116"/>
      <c r="N534" s="116"/>
      <c r="O534" s="116"/>
      <c r="P534" s="116"/>
      <c r="Q534" s="116"/>
      <c r="R534" s="211"/>
      <c r="S534" s="211"/>
      <c r="T534" s="211"/>
      <c r="U534" s="211"/>
      <c r="V534" s="211"/>
      <c r="W534" s="211"/>
      <c r="X534" s="131"/>
      <c r="Y534" s="163"/>
      <c r="Z534" s="182"/>
    </row>
    <row r="535" spans="1:26" s="25" customFormat="1" x14ac:dyDescent="0.4">
      <c r="A535" s="51"/>
      <c r="B535" s="51"/>
      <c r="C535" s="51"/>
      <c r="D535" s="130"/>
      <c r="E535" s="198"/>
      <c r="F535" s="43"/>
      <c r="G535" s="43"/>
      <c r="H535" s="198"/>
      <c r="I535" s="198"/>
      <c r="J535" s="198"/>
      <c r="K535" s="184"/>
      <c r="L535" s="223"/>
      <c r="M535" s="116"/>
      <c r="N535" s="116"/>
      <c r="O535" s="116"/>
      <c r="P535" s="116"/>
      <c r="Q535" s="116"/>
      <c r="R535" s="211"/>
      <c r="S535" s="211"/>
      <c r="T535" s="211"/>
      <c r="U535" s="211"/>
      <c r="V535" s="211"/>
      <c r="W535" s="211"/>
      <c r="X535" s="131"/>
      <c r="Y535" s="163"/>
      <c r="Z535" s="182"/>
    </row>
    <row r="536" spans="1:26" s="25" customFormat="1" x14ac:dyDescent="0.4">
      <c r="A536" s="51"/>
      <c r="B536" s="51"/>
      <c r="C536" s="51"/>
      <c r="D536" s="130"/>
      <c r="E536" s="198"/>
      <c r="F536" s="43"/>
      <c r="G536" s="43"/>
      <c r="H536" s="198"/>
      <c r="I536" s="198"/>
      <c r="J536" s="198"/>
      <c r="K536" s="184"/>
      <c r="L536" s="223"/>
      <c r="M536" s="116"/>
      <c r="N536" s="116"/>
      <c r="O536" s="116"/>
      <c r="P536" s="116"/>
      <c r="Q536" s="116"/>
      <c r="R536" s="211"/>
      <c r="S536" s="211"/>
      <c r="T536" s="211"/>
      <c r="U536" s="211"/>
      <c r="V536" s="211"/>
      <c r="W536" s="211"/>
      <c r="X536" s="131"/>
      <c r="Y536" s="163"/>
      <c r="Z536" s="182"/>
    </row>
    <row r="537" spans="1:26" s="25" customFormat="1" x14ac:dyDescent="0.4">
      <c r="A537" s="51"/>
      <c r="B537" s="51"/>
      <c r="C537" s="51"/>
      <c r="D537" s="130"/>
      <c r="E537" s="198"/>
      <c r="F537" s="43"/>
      <c r="G537" s="43"/>
      <c r="H537" s="198"/>
      <c r="I537" s="198"/>
      <c r="J537" s="198"/>
      <c r="K537" s="184"/>
      <c r="L537" s="223"/>
      <c r="M537" s="116"/>
      <c r="N537" s="116"/>
      <c r="O537" s="116"/>
      <c r="P537" s="116"/>
      <c r="Q537" s="116"/>
      <c r="R537" s="211"/>
      <c r="S537" s="211"/>
      <c r="T537" s="211"/>
      <c r="U537" s="211"/>
      <c r="V537" s="211"/>
      <c r="W537" s="211"/>
      <c r="X537" s="131"/>
      <c r="Y537" s="163"/>
      <c r="Z537" s="182"/>
    </row>
    <row r="538" spans="1:26" s="25" customFormat="1" x14ac:dyDescent="0.4">
      <c r="A538" s="51"/>
      <c r="B538" s="51"/>
      <c r="C538" s="51"/>
      <c r="D538" s="130"/>
      <c r="E538" s="198"/>
      <c r="F538" s="43"/>
      <c r="G538" s="43"/>
      <c r="H538" s="198"/>
      <c r="I538" s="198"/>
      <c r="J538" s="198"/>
      <c r="K538" s="184"/>
      <c r="L538" s="223"/>
      <c r="M538" s="116"/>
      <c r="N538" s="116"/>
      <c r="O538" s="116"/>
      <c r="P538" s="116"/>
      <c r="Q538" s="116"/>
      <c r="R538" s="211"/>
      <c r="S538" s="211"/>
      <c r="T538" s="211"/>
      <c r="U538" s="211"/>
      <c r="V538" s="211"/>
      <c r="W538" s="211"/>
      <c r="X538" s="131"/>
      <c r="Y538" s="163"/>
      <c r="Z538" s="182"/>
    </row>
    <row r="539" spans="1:26" s="25" customFormat="1" x14ac:dyDescent="0.4">
      <c r="A539" s="51"/>
      <c r="B539" s="51"/>
      <c r="C539" s="51"/>
      <c r="D539" s="130"/>
      <c r="E539" s="198"/>
      <c r="F539" s="43"/>
      <c r="G539" s="43"/>
      <c r="H539" s="198"/>
      <c r="I539" s="198"/>
      <c r="J539" s="198"/>
      <c r="K539" s="184"/>
      <c r="L539" s="223"/>
      <c r="M539" s="116"/>
      <c r="N539" s="116"/>
      <c r="O539" s="116"/>
      <c r="P539" s="116"/>
      <c r="Q539" s="116"/>
      <c r="R539" s="211"/>
      <c r="S539" s="211"/>
      <c r="T539" s="211"/>
      <c r="U539" s="211"/>
      <c r="V539" s="211"/>
      <c r="W539" s="211"/>
      <c r="X539" s="131"/>
      <c r="Y539" s="163"/>
      <c r="Z539" s="182"/>
    </row>
    <row r="540" spans="1:26" s="25" customFormat="1" x14ac:dyDescent="0.4">
      <c r="A540" s="51"/>
      <c r="B540" s="51"/>
      <c r="C540" s="51"/>
      <c r="D540" s="130"/>
      <c r="E540" s="198"/>
      <c r="F540" s="43"/>
      <c r="G540" s="43"/>
      <c r="H540" s="198"/>
      <c r="I540" s="198"/>
      <c r="J540" s="198"/>
      <c r="K540" s="184"/>
      <c r="L540" s="223"/>
      <c r="M540" s="116"/>
      <c r="N540" s="116"/>
      <c r="O540" s="116"/>
      <c r="P540" s="116"/>
      <c r="Q540" s="116"/>
      <c r="R540" s="211"/>
      <c r="S540" s="211"/>
      <c r="T540" s="211"/>
      <c r="U540" s="211"/>
      <c r="V540" s="211"/>
      <c r="W540" s="211"/>
      <c r="X540" s="131"/>
      <c r="Y540" s="163"/>
      <c r="Z540" s="182"/>
    </row>
    <row r="541" spans="1:26" s="25" customFormat="1" x14ac:dyDescent="0.4">
      <c r="A541" s="51"/>
      <c r="B541" s="51"/>
      <c r="C541" s="51"/>
      <c r="D541" s="130"/>
      <c r="E541" s="198"/>
      <c r="F541" s="43"/>
      <c r="G541" s="43"/>
      <c r="H541" s="198"/>
      <c r="I541" s="198"/>
      <c r="J541" s="198"/>
      <c r="K541" s="184"/>
      <c r="L541" s="223"/>
      <c r="M541" s="116"/>
      <c r="N541" s="116"/>
      <c r="O541" s="116"/>
      <c r="P541" s="116"/>
      <c r="Q541" s="116"/>
      <c r="R541" s="211"/>
      <c r="S541" s="211"/>
      <c r="T541" s="211"/>
      <c r="U541" s="211"/>
      <c r="V541" s="211"/>
      <c r="W541" s="211"/>
      <c r="X541" s="131"/>
      <c r="Y541" s="163"/>
      <c r="Z541" s="182"/>
    </row>
    <row r="542" spans="1:26" s="25" customFormat="1" x14ac:dyDescent="0.4">
      <c r="A542" s="51"/>
      <c r="B542" s="51"/>
      <c r="C542" s="51"/>
      <c r="D542" s="130"/>
      <c r="E542" s="198"/>
      <c r="F542" s="43"/>
      <c r="G542" s="43"/>
      <c r="H542" s="198"/>
      <c r="I542" s="198"/>
      <c r="J542" s="198"/>
      <c r="K542" s="184"/>
      <c r="L542" s="223"/>
      <c r="M542" s="116"/>
      <c r="N542" s="116"/>
      <c r="O542" s="116"/>
      <c r="P542" s="116"/>
      <c r="Q542" s="116"/>
      <c r="R542" s="211"/>
      <c r="S542" s="211"/>
      <c r="T542" s="211"/>
      <c r="U542" s="211"/>
      <c r="V542" s="211"/>
      <c r="W542" s="211"/>
      <c r="X542" s="131"/>
      <c r="Y542" s="163"/>
      <c r="Z542" s="182"/>
    </row>
    <row r="543" spans="1:26" s="25" customFormat="1" x14ac:dyDescent="0.4">
      <c r="A543" s="51"/>
      <c r="B543" s="51"/>
      <c r="C543" s="51"/>
      <c r="D543" s="130"/>
      <c r="E543" s="198"/>
      <c r="F543" s="43"/>
      <c r="G543" s="43"/>
      <c r="H543" s="198"/>
      <c r="I543" s="198"/>
      <c r="J543" s="198"/>
      <c r="K543" s="184"/>
      <c r="L543" s="223"/>
      <c r="M543" s="116"/>
      <c r="N543" s="116"/>
      <c r="O543" s="116"/>
      <c r="P543" s="116"/>
      <c r="Q543" s="116"/>
      <c r="R543" s="211"/>
      <c r="S543" s="211"/>
      <c r="T543" s="211"/>
      <c r="U543" s="211"/>
      <c r="V543" s="211"/>
      <c r="W543" s="211"/>
      <c r="X543" s="131"/>
      <c r="Y543" s="163"/>
      <c r="Z543" s="182"/>
    </row>
    <row r="544" spans="1:26" s="25" customFormat="1" x14ac:dyDescent="0.4">
      <c r="A544" s="51"/>
      <c r="B544" s="51"/>
      <c r="C544" s="51"/>
      <c r="D544" s="130"/>
      <c r="E544" s="198"/>
      <c r="F544" s="43"/>
      <c r="G544" s="43"/>
      <c r="H544" s="198"/>
      <c r="I544" s="198"/>
      <c r="J544" s="198"/>
      <c r="K544" s="184"/>
      <c r="L544" s="223"/>
      <c r="M544" s="116"/>
      <c r="N544" s="116"/>
      <c r="O544" s="116"/>
      <c r="P544" s="116"/>
      <c r="Q544" s="116"/>
      <c r="R544" s="211"/>
      <c r="S544" s="211"/>
      <c r="T544" s="211"/>
      <c r="U544" s="211"/>
      <c r="V544" s="211"/>
      <c r="W544" s="211"/>
      <c r="X544" s="131"/>
      <c r="Y544" s="163"/>
      <c r="Z544" s="182"/>
    </row>
    <row r="545" spans="1:26" s="25" customFormat="1" x14ac:dyDescent="0.4">
      <c r="A545" s="51"/>
      <c r="B545" s="51"/>
      <c r="C545" s="51"/>
      <c r="D545" s="130"/>
      <c r="E545" s="198"/>
      <c r="F545" s="43"/>
      <c r="G545" s="43"/>
      <c r="H545" s="198"/>
      <c r="I545" s="198"/>
      <c r="J545" s="198"/>
      <c r="K545" s="184"/>
      <c r="L545" s="223"/>
      <c r="M545" s="116"/>
      <c r="N545" s="116"/>
      <c r="O545" s="116"/>
      <c r="P545" s="116"/>
      <c r="Q545" s="116"/>
      <c r="R545" s="211"/>
      <c r="S545" s="211"/>
      <c r="T545" s="211"/>
      <c r="U545" s="211"/>
      <c r="V545" s="211"/>
      <c r="W545" s="211"/>
      <c r="X545" s="131"/>
      <c r="Y545" s="163"/>
      <c r="Z545" s="182"/>
    </row>
    <row r="546" spans="1:26" s="25" customFormat="1" x14ac:dyDescent="0.4">
      <c r="A546" s="51"/>
      <c r="B546" s="51"/>
      <c r="C546" s="51"/>
      <c r="D546" s="130"/>
      <c r="E546" s="198"/>
      <c r="F546" s="43"/>
      <c r="G546" s="43"/>
      <c r="H546" s="198"/>
      <c r="I546" s="198"/>
      <c r="J546" s="198"/>
      <c r="K546" s="184"/>
      <c r="L546" s="223"/>
      <c r="M546" s="116"/>
      <c r="N546" s="116"/>
      <c r="O546" s="116"/>
      <c r="P546" s="116"/>
      <c r="Q546" s="116"/>
      <c r="R546" s="211"/>
      <c r="S546" s="211"/>
      <c r="T546" s="211"/>
      <c r="U546" s="211"/>
      <c r="V546" s="211"/>
      <c r="W546" s="211"/>
      <c r="X546" s="131"/>
      <c r="Y546" s="163"/>
      <c r="Z546" s="182"/>
    </row>
    <row r="547" spans="1:26" s="25" customFormat="1" x14ac:dyDescent="0.4">
      <c r="A547" s="51"/>
      <c r="B547" s="51"/>
      <c r="C547" s="51"/>
      <c r="D547" s="130"/>
      <c r="E547" s="198"/>
      <c r="F547" s="43"/>
      <c r="G547" s="43"/>
      <c r="H547" s="198"/>
      <c r="I547" s="198"/>
      <c r="J547" s="198"/>
      <c r="K547" s="184"/>
      <c r="L547" s="223"/>
      <c r="M547" s="116"/>
      <c r="N547" s="116"/>
      <c r="O547" s="116"/>
      <c r="P547" s="116"/>
      <c r="Q547" s="116"/>
      <c r="R547" s="211"/>
      <c r="S547" s="211"/>
      <c r="T547" s="211"/>
      <c r="U547" s="211"/>
      <c r="V547" s="211"/>
      <c r="W547" s="211"/>
      <c r="X547" s="131"/>
      <c r="Y547" s="163"/>
      <c r="Z547" s="182"/>
    </row>
    <row r="548" spans="1:26" s="25" customFormat="1" x14ac:dyDescent="0.4">
      <c r="A548" s="51"/>
      <c r="B548" s="51"/>
      <c r="C548" s="51"/>
      <c r="D548" s="130"/>
      <c r="E548" s="198"/>
      <c r="F548" s="43"/>
      <c r="G548" s="43"/>
      <c r="H548" s="198"/>
      <c r="I548" s="198"/>
      <c r="J548" s="198"/>
      <c r="K548" s="184"/>
      <c r="L548" s="223"/>
      <c r="M548" s="116"/>
      <c r="N548" s="116"/>
      <c r="O548" s="116"/>
      <c r="P548" s="116"/>
      <c r="Q548" s="116"/>
      <c r="R548" s="211"/>
      <c r="S548" s="211"/>
      <c r="T548" s="211"/>
      <c r="U548" s="211"/>
      <c r="V548" s="211"/>
      <c r="W548" s="211"/>
      <c r="X548" s="131"/>
      <c r="Y548" s="163"/>
      <c r="Z548" s="182"/>
    </row>
    <row r="549" spans="1:26" s="25" customFormat="1" x14ac:dyDescent="0.4">
      <c r="A549" s="51"/>
      <c r="B549" s="51"/>
      <c r="C549" s="51"/>
      <c r="D549" s="130"/>
      <c r="E549" s="198"/>
      <c r="F549" s="43"/>
      <c r="G549" s="43"/>
      <c r="H549" s="198"/>
      <c r="I549" s="198"/>
      <c r="J549" s="198"/>
      <c r="K549" s="184"/>
      <c r="L549" s="223"/>
      <c r="M549" s="116"/>
      <c r="N549" s="116"/>
      <c r="O549" s="116"/>
      <c r="P549" s="116"/>
      <c r="Q549" s="116"/>
      <c r="R549" s="211"/>
      <c r="S549" s="211"/>
      <c r="T549" s="211"/>
      <c r="U549" s="211"/>
      <c r="V549" s="211"/>
      <c r="W549" s="211"/>
      <c r="X549" s="131"/>
      <c r="Y549" s="163"/>
      <c r="Z549" s="182"/>
    </row>
    <row r="550" spans="1:26" s="25" customFormat="1" x14ac:dyDescent="0.4">
      <c r="A550" s="51"/>
      <c r="B550" s="51"/>
      <c r="C550" s="51"/>
      <c r="D550" s="130"/>
      <c r="E550" s="198"/>
      <c r="F550" s="43"/>
      <c r="G550" s="43"/>
      <c r="H550" s="198"/>
      <c r="I550" s="198"/>
      <c r="J550" s="198"/>
      <c r="K550" s="184"/>
      <c r="L550" s="223"/>
      <c r="M550" s="116"/>
      <c r="N550" s="116"/>
      <c r="O550" s="116"/>
      <c r="P550" s="116"/>
      <c r="Q550" s="116"/>
      <c r="R550" s="211"/>
      <c r="S550" s="211"/>
      <c r="T550" s="211"/>
      <c r="U550" s="211"/>
      <c r="V550" s="211"/>
      <c r="W550" s="211"/>
      <c r="X550" s="131"/>
      <c r="Y550" s="163"/>
      <c r="Z550" s="182"/>
    </row>
    <row r="551" spans="1:26" s="25" customFormat="1" x14ac:dyDescent="0.4">
      <c r="A551" s="51"/>
      <c r="B551" s="51"/>
      <c r="C551" s="51"/>
      <c r="D551" s="130"/>
      <c r="E551" s="198"/>
      <c r="F551" s="43"/>
      <c r="G551" s="43"/>
      <c r="H551" s="198"/>
      <c r="I551" s="198"/>
      <c r="J551" s="198"/>
      <c r="K551" s="184"/>
      <c r="L551" s="223"/>
      <c r="M551" s="116"/>
      <c r="N551" s="116"/>
      <c r="O551" s="116"/>
      <c r="P551" s="116"/>
      <c r="Q551" s="116"/>
      <c r="R551" s="211"/>
      <c r="S551" s="211"/>
      <c r="T551" s="211"/>
      <c r="U551" s="211"/>
      <c r="V551" s="211"/>
      <c r="W551" s="211"/>
      <c r="X551" s="131"/>
      <c r="Y551" s="163"/>
      <c r="Z551" s="182"/>
    </row>
    <row r="552" spans="1:26" s="25" customFormat="1" x14ac:dyDescent="0.4">
      <c r="A552" s="51"/>
      <c r="B552" s="51"/>
      <c r="C552" s="51"/>
      <c r="D552" s="130"/>
      <c r="E552" s="198"/>
      <c r="F552" s="43"/>
      <c r="G552" s="43"/>
      <c r="H552" s="198"/>
      <c r="I552" s="198"/>
      <c r="J552" s="198"/>
      <c r="K552" s="184"/>
      <c r="L552" s="223"/>
      <c r="M552" s="116"/>
      <c r="N552" s="116"/>
      <c r="O552" s="116"/>
      <c r="P552" s="116"/>
      <c r="Q552" s="116"/>
      <c r="R552" s="211"/>
      <c r="S552" s="211"/>
      <c r="T552" s="211"/>
      <c r="U552" s="211"/>
      <c r="V552" s="211"/>
      <c r="W552" s="211"/>
      <c r="X552" s="131"/>
      <c r="Y552" s="163"/>
      <c r="Z552" s="182"/>
    </row>
    <row r="553" spans="1:26" s="25" customFormat="1" x14ac:dyDescent="0.4">
      <c r="A553" s="51"/>
      <c r="B553" s="51"/>
      <c r="C553" s="51"/>
      <c r="D553" s="130"/>
      <c r="E553" s="198"/>
      <c r="F553" s="43"/>
      <c r="G553" s="43"/>
      <c r="H553" s="198"/>
      <c r="I553" s="198"/>
      <c r="J553" s="198"/>
      <c r="K553" s="184"/>
      <c r="L553" s="223"/>
      <c r="M553" s="116"/>
      <c r="N553" s="116"/>
      <c r="O553" s="116"/>
      <c r="P553" s="116"/>
      <c r="Q553" s="116"/>
      <c r="R553" s="211"/>
      <c r="S553" s="211"/>
      <c r="T553" s="211"/>
      <c r="U553" s="211"/>
      <c r="V553" s="211"/>
      <c r="W553" s="211"/>
      <c r="X553" s="131"/>
      <c r="Y553" s="163"/>
      <c r="Z553" s="182"/>
    </row>
    <row r="554" spans="1:26" s="25" customFormat="1" x14ac:dyDescent="0.4">
      <c r="A554" s="51"/>
      <c r="B554" s="51"/>
      <c r="C554" s="51"/>
      <c r="D554" s="130"/>
      <c r="E554" s="198"/>
      <c r="F554" s="43"/>
      <c r="G554" s="43"/>
      <c r="H554" s="198"/>
      <c r="I554" s="198"/>
      <c r="J554" s="198"/>
      <c r="K554" s="184"/>
      <c r="L554" s="223"/>
      <c r="M554" s="116"/>
      <c r="N554" s="116"/>
      <c r="O554" s="116"/>
      <c r="P554" s="116"/>
      <c r="Q554" s="116"/>
      <c r="R554" s="211"/>
      <c r="S554" s="211"/>
      <c r="T554" s="211"/>
      <c r="U554" s="211"/>
      <c r="V554" s="211"/>
      <c r="W554" s="211"/>
      <c r="X554" s="131"/>
      <c r="Y554" s="163"/>
      <c r="Z554" s="182"/>
    </row>
    <row r="555" spans="1:26" s="25" customFormat="1" x14ac:dyDescent="0.4">
      <c r="A555" s="51"/>
      <c r="B555" s="51"/>
      <c r="C555" s="51"/>
      <c r="D555" s="130"/>
      <c r="E555" s="198"/>
      <c r="F555" s="43"/>
      <c r="G555" s="43"/>
      <c r="H555" s="198"/>
      <c r="I555" s="198"/>
      <c r="J555" s="198"/>
      <c r="K555" s="184"/>
      <c r="L555" s="223"/>
      <c r="M555" s="116"/>
      <c r="N555" s="116"/>
      <c r="O555" s="116"/>
      <c r="P555" s="116"/>
      <c r="Q555" s="116"/>
      <c r="R555" s="211"/>
      <c r="S555" s="211"/>
      <c r="T555" s="211"/>
      <c r="U555" s="211"/>
      <c r="V555" s="211"/>
      <c r="W555" s="211"/>
      <c r="X555" s="131"/>
      <c r="Y555" s="163"/>
      <c r="Z555" s="182"/>
    </row>
    <row r="556" spans="1:26" s="25" customFormat="1" x14ac:dyDescent="0.4">
      <c r="A556" s="51"/>
      <c r="B556" s="51"/>
      <c r="C556" s="51"/>
      <c r="D556" s="130"/>
      <c r="E556" s="198"/>
      <c r="F556" s="43"/>
      <c r="G556" s="43"/>
      <c r="H556" s="198"/>
      <c r="I556" s="198"/>
      <c r="J556" s="198"/>
      <c r="K556" s="184"/>
      <c r="L556" s="223"/>
      <c r="M556" s="116"/>
      <c r="N556" s="116"/>
      <c r="O556" s="116"/>
      <c r="P556" s="116"/>
      <c r="Q556" s="116"/>
      <c r="R556" s="211"/>
      <c r="S556" s="211"/>
      <c r="T556" s="211"/>
      <c r="U556" s="211"/>
      <c r="V556" s="211"/>
      <c r="W556" s="211"/>
      <c r="X556" s="131"/>
      <c r="Y556" s="163"/>
      <c r="Z556" s="182"/>
    </row>
    <row r="557" spans="1:26" s="25" customFormat="1" x14ac:dyDescent="0.4">
      <c r="A557" s="51"/>
      <c r="B557" s="51"/>
      <c r="C557" s="51"/>
      <c r="D557" s="130"/>
      <c r="E557" s="198"/>
      <c r="F557" s="43"/>
      <c r="G557" s="43"/>
      <c r="H557" s="198"/>
      <c r="I557" s="198"/>
      <c r="J557" s="198"/>
      <c r="K557" s="184"/>
      <c r="L557" s="223"/>
      <c r="M557" s="116"/>
      <c r="N557" s="116"/>
      <c r="O557" s="116"/>
      <c r="P557" s="116"/>
      <c r="Q557" s="116"/>
      <c r="R557" s="211"/>
      <c r="S557" s="211"/>
      <c r="T557" s="211"/>
      <c r="U557" s="211"/>
      <c r="V557" s="211"/>
      <c r="W557" s="211"/>
      <c r="X557" s="131"/>
      <c r="Y557" s="163"/>
      <c r="Z557" s="182"/>
    </row>
    <row r="558" spans="1:26" s="25" customFormat="1" x14ac:dyDescent="0.4">
      <c r="A558" s="51"/>
      <c r="B558" s="51"/>
      <c r="C558" s="51"/>
      <c r="D558" s="130"/>
      <c r="E558" s="198"/>
      <c r="F558" s="43"/>
      <c r="G558" s="43"/>
      <c r="H558" s="198"/>
      <c r="I558" s="198"/>
      <c r="J558" s="198"/>
      <c r="K558" s="184"/>
      <c r="L558" s="223"/>
      <c r="M558" s="116"/>
      <c r="N558" s="116"/>
      <c r="O558" s="116"/>
      <c r="P558" s="116"/>
      <c r="Q558" s="116"/>
      <c r="R558" s="211"/>
      <c r="S558" s="211"/>
      <c r="T558" s="211"/>
      <c r="U558" s="211"/>
      <c r="V558" s="211"/>
      <c r="W558" s="211"/>
      <c r="X558" s="131"/>
      <c r="Y558" s="163"/>
      <c r="Z558" s="182"/>
    </row>
    <row r="559" spans="1:26" s="25" customFormat="1" x14ac:dyDescent="0.4">
      <c r="A559" s="51"/>
      <c r="B559" s="51"/>
      <c r="C559" s="51"/>
      <c r="D559" s="130"/>
      <c r="E559" s="198"/>
      <c r="F559" s="43"/>
      <c r="G559" s="43"/>
      <c r="H559" s="198"/>
      <c r="I559" s="198"/>
      <c r="J559" s="198"/>
      <c r="K559" s="184"/>
      <c r="L559" s="223"/>
      <c r="M559" s="116"/>
      <c r="N559" s="116"/>
      <c r="O559" s="116"/>
      <c r="P559" s="116"/>
      <c r="Q559" s="116"/>
      <c r="R559" s="211"/>
      <c r="S559" s="211"/>
      <c r="T559" s="211"/>
      <c r="U559" s="211"/>
      <c r="V559" s="211"/>
      <c r="W559" s="211"/>
      <c r="X559" s="131"/>
      <c r="Y559" s="163"/>
      <c r="Z559" s="182"/>
    </row>
    <row r="560" spans="1:26" s="25" customFormat="1" x14ac:dyDescent="0.4">
      <c r="A560" s="51"/>
      <c r="B560" s="51"/>
      <c r="C560" s="51"/>
      <c r="D560" s="130"/>
      <c r="E560" s="198"/>
      <c r="F560" s="43"/>
      <c r="G560" s="43"/>
      <c r="H560" s="198"/>
      <c r="I560" s="198"/>
      <c r="J560" s="198"/>
      <c r="K560" s="184"/>
      <c r="L560" s="223"/>
      <c r="M560" s="116"/>
      <c r="N560" s="116"/>
      <c r="O560" s="116"/>
      <c r="P560" s="116"/>
      <c r="Q560" s="116"/>
      <c r="R560" s="211"/>
      <c r="S560" s="211"/>
      <c r="T560" s="211"/>
      <c r="U560" s="211"/>
      <c r="V560" s="211"/>
      <c r="W560" s="211"/>
      <c r="X560" s="131"/>
      <c r="Y560" s="163"/>
      <c r="Z560" s="182"/>
    </row>
    <row r="561" spans="1:26" s="25" customFormat="1" x14ac:dyDescent="0.4">
      <c r="A561" s="51"/>
      <c r="B561" s="51"/>
      <c r="C561" s="51"/>
      <c r="D561" s="130"/>
      <c r="E561" s="198"/>
      <c r="F561" s="43"/>
      <c r="G561" s="43"/>
      <c r="H561" s="198"/>
      <c r="I561" s="198"/>
      <c r="J561" s="198"/>
      <c r="K561" s="184"/>
      <c r="L561" s="223"/>
      <c r="M561" s="116"/>
      <c r="N561" s="116"/>
      <c r="O561" s="116"/>
      <c r="P561" s="116"/>
      <c r="Q561" s="116"/>
      <c r="R561" s="211"/>
      <c r="S561" s="211"/>
      <c r="T561" s="211"/>
      <c r="U561" s="211"/>
      <c r="V561" s="211"/>
      <c r="W561" s="211"/>
      <c r="X561" s="131"/>
      <c r="Y561" s="163"/>
      <c r="Z561" s="182"/>
    </row>
    <row r="562" spans="1:26" s="25" customFormat="1" x14ac:dyDescent="0.4">
      <c r="A562" s="51"/>
      <c r="B562" s="51"/>
      <c r="C562" s="51"/>
      <c r="D562" s="130"/>
      <c r="E562" s="198"/>
      <c r="F562" s="43"/>
      <c r="G562" s="43"/>
      <c r="H562" s="198"/>
      <c r="I562" s="198"/>
      <c r="J562" s="198"/>
      <c r="K562" s="184"/>
      <c r="L562" s="223"/>
      <c r="M562" s="116"/>
      <c r="N562" s="116"/>
      <c r="O562" s="116"/>
      <c r="P562" s="116"/>
      <c r="Q562" s="116"/>
      <c r="R562" s="211"/>
      <c r="S562" s="211"/>
      <c r="T562" s="211"/>
      <c r="U562" s="211"/>
      <c r="V562" s="211"/>
      <c r="W562" s="211"/>
      <c r="X562" s="131"/>
      <c r="Y562" s="163"/>
      <c r="Z562" s="182"/>
    </row>
    <row r="563" spans="1:26" s="25" customFormat="1" x14ac:dyDescent="0.4">
      <c r="A563" s="51"/>
      <c r="B563" s="51"/>
      <c r="C563" s="51"/>
      <c r="D563" s="130"/>
      <c r="E563" s="198"/>
      <c r="F563" s="43"/>
      <c r="G563" s="43"/>
      <c r="H563" s="198"/>
      <c r="I563" s="198"/>
      <c r="J563" s="198"/>
      <c r="K563" s="184"/>
      <c r="L563" s="223"/>
      <c r="M563" s="116"/>
      <c r="N563" s="116"/>
      <c r="O563" s="116"/>
      <c r="P563" s="116"/>
      <c r="Q563" s="116"/>
      <c r="R563" s="211"/>
      <c r="S563" s="211"/>
      <c r="T563" s="211"/>
      <c r="U563" s="211"/>
      <c r="V563" s="211"/>
      <c r="W563" s="211"/>
      <c r="X563" s="131"/>
      <c r="Y563" s="163"/>
      <c r="Z563" s="182"/>
    </row>
    <row r="564" spans="1:26" s="25" customFormat="1" x14ac:dyDescent="0.4">
      <c r="A564" s="51"/>
      <c r="B564" s="51"/>
      <c r="C564" s="51"/>
      <c r="D564" s="130"/>
      <c r="E564" s="198"/>
      <c r="F564" s="43"/>
      <c r="G564" s="43"/>
      <c r="H564" s="198"/>
      <c r="I564" s="198"/>
      <c r="J564" s="198"/>
      <c r="K564" s="184"/>
      <c r="L564" s="223"/>
      <c r="M564" s="116"/>
      <c r="N564" s="116"/>
      <c r="O564" s="116"/>
      <c r="P564" s="116"/>
      <c r="Q564" s="116"/>
      <c r="R564" s="211"/>
      <c r="S564" s="211"/>
      <c r="T564" s="211"/>
      <c r="U564" s="211"/>
      <c r="V564" s="211"/>
      <c r="W564" s="211"/>
      <c r="X564" s="131"/>
      <c r="Y564" s="163"/>
      <c r="Z564" s="182"/>
    </row>
    <row r="565" spans="1:26" s="25" customFormat="1" x14ac:dyDescent="0.4">
      <c r="A565" s="51"/>
      <c r="B565" s="51"/>
      <c r="C565" s="51"/>
      <c r="D565" s="130"/>
      <c r="E565" s="198"/>
      <c r="F565" s="43"/>
      <c r="G565" s="43"/>
      <c r="H565" s="198"/>
      <c r="I565" s="198"/>
      <c r="J565" s="198"/>
      <c r="K565" s="184"/>
      <c r="L565" s="223"/>
      <c r="M565" s="116"/>
      <c r="N565" s="116"/>
      <c r="O565" s="116"/>
      <c r="P565" s="116"/>
      <c r="Q565" s="116"/>
      <c r="R565" s="211"/>
      <c r="S565" s="211"/>
      <c r="T565" s="211"/>
      <c r="U565" s="211"/>
      <c r="V565" s="211"/>
      <c r="W565" s="211"/>
      <c r="X565" s="131"/>
      <c r="Y565" s="163"/>
      <c r="Z565" s="182"/>
    </row>
    <row r="566" spans="1:26" s="25" customFormat="1" x14ac:dyDescent="0.4">
      <c r="A566" s="51"/>
      <c r="B566" s="51"/>
      <c r="C566" s="51"/>
      <c r="D566" s="130"/>
      <c r="E566" s="198"/>
      <c r="F566" s="43"/>
      <c r="G566" s="43"/>
      <c r="H566" s="198"/>
      <c r="I566" s="198"/>
      <c r="J566" s="198"/>
      <c r="K566" s="184"/>
      <c r="L566" s="223"/>
      <c r="M566" s="116"/>
      <c r="N566" s="116"/>
      <c r="O566" s="116"/>
      <c r="P566" s="116"/>
      <c r="Q566" s="116"/>
      <c r="R566" s="211"/>
      <c r="S566" s="211"/>
      <c r="T566" s="211"/>
      <c r="U566" s="211"/>
      <c r="V566" s="211"/>
      <c r="W566" s="211"/>
      <c r="X566" s="131"/>
      <c r="Y566" s="163"/>
      <c r="Z566" s="182"/>
    </row>
    <row r="567" spans="1:26" s="25" customFormat="1" x14ac:dyDescent="0.4">
      <c r="A567" s="51"/>
      <c r="B567" s="51"/>
      <c r="C567" s="51"/>
      <c r="D567" s="130"/>
      <c r="E567" s="198"/>
      <c r="F567" s="43"/>
      <c r="G567" s="43"/>
      <c r="H567" s="198"/>
      <c r="I567" s="198"/>
      <c r="J567" s="198"/>
      <c r="K567" s="184"/>
      <c r="L567" s="223"/>
      <c r="M567" s="116"/>
      <c r="N567" s="116"/>
      <c r="O567" s="116"/>
      <c r="P567" s="116"/>
      <c r="Q567" s="116"/>
      <c r="R567" s="211"/>
      <c r="S567" s="211"/>
      <c r="T567" s="211"/>
      <c r="U567" s="211"/>
      <c r="V567" s="211"/>
      <c r="W567" s="211"/>
      <c r="X567" s="131"/>
      <c r="Y567" s="163"/>
      <c r="Z567" s="182"/>
    </row>
    <row r="568" spans="1:26" s="25" customFormat="1" x14ac:dyDescent="0.4">
      <c r="A568" s="51"/>
      <c r="B568" s="51"/>
      <c r="C568" s="51"/>
      <c r="D568" s="130"/>
      <c r="E568" s="198"/>
      <c r="F568" s="43"/>
      <c r="G568" s="43"/>
      <c r="H568" s="198"/>
      <c r="I568" s="198"/>
      <c r="J568" s="198"/>
      <c r="K568" s="184"/>
      <c r="L568" s="223"/>
      <c r="M568" s="116"/>
      <c r="N568" s="116"/>
      <c r="O568" s="116"/>
      <c r="P568" s="116"/>
      <c r="Q568" s="116"/>
      <c r="R568" s="211"/>
      <c r="S568" s="211"/>
      <c r="T568" s="211"/>
      <c r="U568" s="211"/>
      <c r="V568" s="211"/>
      <c r="W568" s="211"/>
      <c r="X568" s="131"/>
      <c r="Y568" s="163"/>
      <c r="Z568" s="182"/>
    </row>
    <row r="569" spans="1:26" s="25" customFormat="1" x14ac:dyDescent="0.4">
      <c r="A569" s="51"/>
      <c r="B569" s="51"/>
      <c r="C569" s="51"/>
      <c r="D569" s="130"/>
      <c r="E569" s="198"/>
      <c r="F569" s="43"/>
      <c r="G569" s="43"/>
      <c r="H569" s="198"/>
      <c r="I569" s="198"/>
      <c r="J569" s="198"/>
      <c r="K569" s="184"/>
      <c r="L569" s="223"/>
      <c r="M569" s="116"/>
      <c r="N569" s="116"/>
      <c r="O569" s="116"/>
      <c r="P569" s="116"/>
      <c r="Q569" s="116"/>
      <c r="R569" s="211"/>
      <c r="S569" s="211"/>
      <c r="T569" s="211"/>
      <c r="U569" s="211"/>
      <c r="V569" s="211"/>
      <c r="W569" s="211"/>
      <c r="X569" s="131"/>
      <c r="Y569" s="163"/>
      <c r="Z569" s="182"/>
    </row>
    <row r="570" spans="1:26" s="25" customFormat="1" x14ac:dyDescent="0.4">
      <c r="A570" s="51"/>
      <c r="B570" s="51"/>
      <c r="C570" s="51"/>
      <c r="D570" s="130"/>
      <c r="E570" s="198"/>
      <c r="F570" s="43"/>
      <c r="G570" s="43"/>
      <c r="H570" s="198"/>
      <c r="I570" s="198"/>
      <c r="J570" s="198"/>
      <c r="K570" s="184"/>
      <c r="L570" s="223"/>
      <c r="M570" s="116"/>
      <c r="N570" s="116"/>
      <c r="O570" s="116"/>
      <c r="P570" s="116"/>
      <c r="Q570" s="116"/>
      <c r="R570" s="211"/>
      <c r="S570" s="211"/>
      <c r="T570" s="211"/>
      <c r="U570" s="211"/>
      <c r="V570" s="211"/>
      <c r="W570" s="211"/>
      <c r="X570" s="131"/>
      <c r="Y570" s="163"/>
      <c r="Z570" s="182"/>
    </row>
    <row r="571" spans="1:26" s="25" customFormat="1" x14ac:dyDescent="0.4">
      <c r="A571" s="51"/>
      <c r="B571" s="51"/>
      <c r="C571" s="51"/>
      <c r="D571" s="130"/>
      <c r="E571" s="198"/>
      <c r="F571" s="43"/>
      <c r="G571" s="43"/>
      <c r="H571" s="198"/>
      <c r="I571" s="198"/>
      <c r="J571" s="198"/>
      <c r="K571" s="184"/>
      <c r="L571" s="223"/>
      <c r="M571" s="116"/>
      <c r="N571" s="116"/>
      <c r="O571" s="116"/>
      <c r="P571" s="116"/>
      <c r="Q571" s="116"/>
      <c r="R571" s="211"/>
      <c r="S571" s="211"/>
      <c r="T571" s="211"/>
      <c r="U571" s="211"/>
      <c r="V571" s="211"/>
      <c r="W571" s="211"/>
      <c r="X571" s="131"/>
      <c r="Y571" s="163"/>
      <c r="Z571" s="182"/>
    </row>
    <row r="572" spans="1:26" s="25" customFormat="1" x14ac:dyDescent="0.4">
      <c r="A572" s="51"/>
      <c r="B572" s="51"/>
      <c r="C572" s="51"/>
      <c r="D572" s="130"/>
      <c r="E572" s="198"/>
      <c r="F572" s="43"/>
      <c r="G572" s="43"/>
      <c r="H572" s="198"/>
      <c r="I572" s="198"/>
      <c r="J572" s="198"/>
      <c r="K572" s="184"/>
      <c r="L572" s="223"/>
      <c r="M572" s="116"/>
      <c r="N572" s="116"/>
      <c r="O572" s="116"/>
      <c r="P572" s="116"/>
      <c r="Q572" s="116"/>
      <c r="R572" s="211"/>
      <c r="S572" s="211"/>
      <c r="T572" s="211"/>
      <c r="U572" s="211"/>
      <c r="V572" s="211"/>
      <c r="W572" s="211"/>
      <c r="X572" s="131"/>
      <c r="Y572" s="163"/>
      <c r="Z572" s="182"/>
    </row>
    <row r="573" spans="1:26" s="25" customFormat="1" x14ac:dyDescent="0.4">
      <c r="A573" s="51"/>
      <c r="B573" s="51"/>
      <c r="C573" s="51"/>
      <c r="D573" s="130"/>
      <c r="E573" s="198"/>
      <c r="F573" s="43"/>
      <c r="G573" s="43"/>
      <c r="H573" s="198"/>
      <c r="I573" s="198"/>
      <c r="J573" s="198"/>
      <c r="K573" s="184"/>
      <c r="L573" s="223"/>
      <c r="M573" s="116"/>
      <c r="N573" s="116"/>
      <c r="O573" s="116"/>
      <c r="P573" s="116"/>
      <c r="Q573" s="116"/>
      <c r="R573" s="211"/>
      <c r="S573" s="211"/>
      <c r="T573" s="211"/>
      <c r="U573" s="211"/>
      <c r="V573" s="211"/>
      <c r="W573" s="211"/>
      <c r="X573" s="131"/>
      <c r="Y573" s="163"/>
      <c r="Z573" s="182"/>
    </row>
    <row r="574" spans="1:26" s="25" customFormat="1" x14ac:dyDescent="0.4">
      <c r="A574" s="51"/>
      <c r="B574" s="51"/>
      <c r="C574" s="51"/>
      <c r="D574" s="130"/>
      <c r="E574" s="198"/>
      <c r="F574" s="43"/>
      <c r="G574" s="43"/>
      <c r="H574" s="198"/>
      <c r="I574" s="198"/>
      <c r="J574" s="198"/>
      <c r="K574" s="184"/>
      <c r="L574" s="223"/>
      <c r="M574" s="116"/>
      <c r="N574" s="116"/>
      <c r="O574" s="116"/>
      <c r="P574" s="116"/>
      <c r="Q574" s="116"/>
      <c r="R574" s="211"/>
      <c r="S574" s="211"/>
      <c r="T574" s="211"/>
      <c r="U574" s="211"/>
      <c r="V574" s="211"/>
      <c r="W574" s="211"/>
      <c r="X574" s="131"/>
      <c r="Y574" s="163"/>
      <c r="Z574" s="182"/>
    </row>
    <row r="575" spans="1:26" s="25" customFormat="1" x14ac:dyDescent="0.4">
      <c r="A575" s="51"/>
      <c r="B575" s="51"/>
      <c r="C575" s="51"/>
      <c r="D575" s="130"/>
      <c r="E575" s="198"/>
      <c r="F575" s="43"/>
      <c r="G575" s="43"/>
      <c r="H575" s="198"/>
      <c r="I575" s="198"/>
      <c r="J575" s="198"/>
      <c r="K575" s="184"/>
      <c r="L575" s="223"/>
      <c r="M575" s="116"/>
      <c r="N575" s="116"/>
      <c r="O575" s="116"/>
      <c r="P575" s="116"/>
      <c r="Q575" s="116"/>
      <c r="R575" s="211"/>
      <c r="S575" s="211"/>
      <c r="T575" s="211"/>
      <c r="U575" s="211"/>
      <c r="V575" s="211"/>
      <c r="W575" s="211"/>
      <c r="X575" s="131"/>
      <c r="Y575" s="163"/>
      <c r="Z575" s="182"/>
    </row>
    <row r="576" spans="1:26" s="25" customFormat="1" x14ac:dyDescent="0.4">
      <c r="A576" s="51"/>
      <c r="B576" s="51"/>
      <c r="C576" s="51"/>
      <c r="D576" s="130"/>
      <c r="E576" s="198"/>
      <c r="F576" s="43"/>
      <c r="G576" s="43"/>
      <c r="H576" s="198"/>
      <c r="I576" s="198"/>
      <c r="J576" s="198"/>
      <c r="K576" s="184"/>
      <c r="L576" s="223"/>
      <c r="M576" s="116"/>
      <c r="N576" s="116"/>
      <c r="O576" s="116"/>
      <c r="P576" s="116"/>
      <c r="Q576" s="116"/>
      <c r="R576" s="211"/>
      <c r="S576" s="211"/>
      <c r="T576" s="211"/>
      <c r="U576" s="211"/>
      <c r="V576" s="211"/>
      <c r="W576" s="211"/>
      <c r="X576" s="131"/>
      <c r="Y576" s="163"/>
      <c r="Z576" s="182"/>
    </row>
    <row r="577" spans="1:26" s="25" customFormat="1" x14ac:dyDescent="0.4">
      <c r="A577" s="51"/>
      <c r="B577" s="51"/>
      <c r="C577" s="51"/>
      <c r="D577" s="130"/>
      <c r="E577" s="198"/>
      <c r="F577" s="43"/>
      <c r="G577" s="43"/>
      <c r="H577" s="198"/>
      <c r="I577" s="198"/>
      <c r="J577" s="198"/>
      <c r="K577" s="184"/>
      <c r="L577" s="223"/>
      <c r="M577" s="116"/>
      <c r="N577" s="116"/>
      <c r="O577" s="116"/>
      <c r="P577" s="116"/>
      <c r="Q577" s="116"/>
      <c r="R577" s="211"/>
      <c r="S577" s="211"/>
      <c r="T577" s="211"/>
      <c r="U577" s="211"/>
      <c r="V577" s="211"/>
      <c r="W577" s="211"/>
      <c r="X577" s="131"/>
      <c r="Y577" s="163"/>
      <c r="Z577" s="182"/>
    </row>
    <row r="578" spans="1:26" s="25" customFormat="1" x14ac:dyDescent="0.4">
      <c r="A578" s="51"/>
      <c r="B578" s="51"/>
      <c r="C578" s="51"/>
      <c r="D578" s="130"/>
      <c r="E578" s="198"/>
      <c r="F578" s="43"/>
      <c r="G578" s="43"/>
      <c r="H578" s="198"/>
      <c r="I578" s="198"/>
      <c r="J578" s="198"/>
      <c r="K578" s="184"/>
      <c r="L578" s="223"/>
      <c r="M578" s="116"/>
      <c r="N578" s="116"/>
      <c r="O578" s="116"/>
      <c r="P578" s="116"/>
      <c r="Q578" s="116"/>
      <c r="R578" s="211"/>
      <c r="S578" s="211"/>
      <c r="T578" s="211"/>
      <c r="U578" s="211"/>
      <c r="V578" s="211"/>
      <c r="W578" s="211"/>
      <c r="X578" s="131"/>
      <c r="Y578" s="163"/>
      <c r="Z578" s="182"/>
    </row>
    <row r="579" spans="1:26" s="25" customFormat="1" x14ac:dyDescent="0.4">
      <c r="A579" s="51"/>
      <c r="B579" s="51"/>
      <c r="C579" s="51"/>
      <c r="D579" s="130"/>
      <c r="E579" s="198"/>
      <c r="F579" s="43"/>
      <c r="G579" s="43"/>
      <c r="H579" s="198"/>
      <c r="I579" s="198"/>
      <c r="J579" s="198"/>
      <c r="K579" s="184"/>
      <c r="L579" s="223"/>
      <c r="M579" s="116"/>
      <c r="N579" s="116"/>
      <c r="O579" s="116"/>
      <c r="P579" s="116"/>
      <c r="Q579" s="116"/>
      <c r="R579" s="211"/>
      <c r="S579" s="211"/>
      <c r="T579" s="211"/>
      <c r="U579" s="211"/>
      <c r="V579" s="211"/>
      <c r="W579" s="211"/>
      <c r="X579" s="131"/>
      <c r="Y579" s="163"/>
      <c r="Z579" s="182"/>
    </row>
    <row r="580" spans="1:26" s="25" customFormat="1" x14ac:dyDescent="0.4">
      <c r="A580" s="51"/>
      <c r="B580" s="51"/>
      <c r="C580" s="51"/>
      <c r="D580" s="130"/>
      <c r="E580" s="198"/>
      <c r="F580" s="43"/>
      <c r="G580" s="43"/>
      <c r="H580" s="198"/>
      <c r="I580" s="198"/>
      <c r="J580" s="198"/>
      <c r="K580" s="184"/>
      <c r="L580" s="223"/>
      <c r="M580" s="116"/>
      <c r="N580" s="116"/>
      <c r="O580" s="116"/>
      <c r="P580" s="116"/>
      <c r="Q580" s="116"/>
      <c r="R580" s="211"/>
      <c r="S580" s="211"/>
      <c r="T580" s="211"/>
      <c r="U580" s="211"/>
      <c r="V580" s="211"/>
      <c r="W580" s="211"/>
      <c r="X580" s="131"/>
      <c r="Y580" s="163"/>
      <c r="Z580" s="182"/>
    </row>
    <row r="581" spans="1:26" s="25" customFormat="1" x14ac:dyDescent="0.4">
      <c r="A581" s="51"/>
      <c r="B581" s="51"/>
      <c r="C581" s="51"/>
      <c r="D581" s="130"/>
      <c r="E581" s="198"/>
      <c r="F581" s="43"/>
      <c r="G581" s="43"/>
      <c r="H581" s="198"/>
      <c r="I581" s="198"/>
      <c r="J581" s="198"/>
      <c r="K581" s="184"/>
      <c r="L581" s="223"/>
      <c r="M581" s="116"/>
      <c r="N581" s="116"/>
      <c r="O581" s="116"/>
      <c r="P581" s="116"/>
      <c r="Q581" s="116"/>
      <c r="R581" s="211"/>
      <c r="S581" s="211"/>
      <c r="T581" s="211"/>
      <c r="U581" s="211"/>
      <c r="V581" s="211"/>
      <c r="W581" s="211"/>
      <c r="X581" s="131"/>
      <c r="Y581" s="163"/>
      <c r="Z581" s="182"/>
    </row>
    <row r="582" spans="1:26" s="25" customFormat="1" x14ac:dyDescent="0.4">
      <c r="A582" s="51"/>
      <c r="B582" s="51"/>
      <c r="C582" s="51"/>
      <c r="D582" s="130"/>
      <c r="E582" s="198"/>
      <c r="F582" s="43"/>
      <c r="G582" s="43"/>
      <c r="H582" s="198"/>
      <c r="I582" s="198"/>
      <c r="J582" s="198"/>
      <c r="K582" s="184"/>
      <c r="L582" s="223"/>
      <c r="M582" s="116"/>
      <c r="N582" s="116"/>
      <c r="O582" s="116"/>
      <c r="P582" s="116"/>
      <c r="Q582" s="116"/>
      <c r="R582" s="211"/>
      <c r="S582" s="211"/>
      <c r="T582" s="211"/>
      <c r="U582" s="211"/>
      <c r="V582" s="211"/>
      <c r="W582" s="211"/>
      <c r="X582" s="131"/>
      <c r="Y582" s="163"/>
      <c r="Z582" s="182"/>
    </row>
    <row r="583" spans="1:26" s="25" customFormat="1" x14ac:dyDescent="0.4">
      <c r="A583" s="51"/>
      <c r="B583" s="51"/>
      <c r="C583" s="51"/>
      <c r="D583" s="130"/>
      <c r="E583" s="198"/>
      <c r="F583" s="43"/>
      <c r="G583" s="43"/>
      <c r="H583" s="198"/>
      <c r="I583" s="198"/>
      <c r="J583" s="198"/>
      <c r="K583" s="184"/>
      <c r="L583" s="223"/>
      <c r="M583" s="116"/>
      <c r="N583" s="116"/>
      <c r="O583" s="116"/>
      <c r="P583" s="116"/>
      <c r="Q583" s="116"/>
      <c r="R583" s="211"/>
      <c r="S583" s="211"/>
      <c r="T583" s="211"/>
      <c r="U583" s="211"/>
      <c r="V583" s="211"/>
      <c r="W583" s="211"/>
      <c r="X583" s="131"/>
      <c r="Y583" s="163"/>
      <c r="Z583" s="182"/>
    </row>
    <row r="584" spans="1:26" s="25" customFormat="1" x14ac:dyDescent="0.4">
      <c r="A584" s="51"/>
      <c r="B584" s="51"/>
      <c r="C584" s="51"/>
      <c r="D584" s="130"/>
      <c r="E584" s="198"/>
      <c r="F584" s="43"/>
      <c r="G584" s="43"/>
      <c r="H584" s="198"/>
      <c r="I584" s="198"/>
      <c r="J584" s="198"/>
      <c r="K584" s="184"/>
      <c r="L584" s="223"/>
      <c r="M584" s="116"/>
      <c r="N584" s="116"/>
      <c r="O584" s="116"/>
      <c r="P584" s="116"/>
      <c r="Q584" s="116"/>
      <c r="R584" s="211"/>
      <c r="S584" s="211"/>
      <c r="T584" s="211"/>
      <c r="U584" s="211"/>
      <c r="V584" s="211"/>
      <c r="W584" s="211"/>
      <c r="X584" s="131"/>
      <c r="Y584" s="163"/>
      <c r="Z584" s="182"/>
    </row>
    <row r="585" spans="1:26" s="25" customFormat="1" x14ac:dyDescent="0.4">
      <c r="A585" s="51"/>
      <c r="B585" s="51"/>
      <c r="C585" s="51"/>
      <c r="D585" s="130"/>
      <c r="E585" s="198"/>
      <c r="F585" s="43"/>
      <c r="G585" s="43"/>
      <c r="H585" s="198"/>
      <c r="I585" s="198"/>
      <c r="J585" s="198"/>
      <c r="K585" s="184"/>
      <c r="L585" s="223"/>
      <c r="M585" s="116"/>
      <c r="N585" s="116"/>
      <c r="O585" s="116"/>
      <c r="P585" s="116"/>
      <c r="Q585" s="116"/>
      <c r="R585" s="211"/>
      <c r="S585" s="211"/>
      <c r="T585" s="211"/>
      <c r="U585" s="211"/>
      <c r="V585" s="211"/>
      <c r="W585" s="211"/>
      <c r="X585" s="131"/>
      <c r="Y585" s="163"/>
      <c r="Z585" s="182"/>
    </row>
    <row r="586" spans="1:26" s="25" customFormat="1" x14ac:dyDescent="0.4">
      <c r="A586" s="51"/>
      <c r="B586" s="51"/>
      <c r="C586" s="51"/>
      <c r="D586" s="130"/>
      <c r="E586" s="198"/>
      <c r="F586" s="43"/>
      <c r="G586" s="43"/>
      <c r="H586" s="198"/>
      <c r="I586" s="198"/>
      <c r="J586" s="198"/>
      <c r="K586" s="184"/>
      <c r="L586" s="223"/>
      <c r="M586" s="116"/>
      <c r="N586" s="116"/>
      <c r="O586" s="116"/>
      <c r="P586" s="116"/>
      <c r="Q586" s="116"/>
      <c r="R586" s="211"/>
      <c r="S586" s="211"/>
      <c r="T586" s="211"/>
      <c r="U586" s="211"/>
      <c r="V586" s="211"/>
      <c r="W586" s="211"/>
      <c r="X586" s="131"/>
      <c r="Y586" s="163"/>
      <c r="Z586" s="182"/>
    </row>
    <row r="587" spans="1:26" s="25" customFormat="1" x14ac:dyDescent="0.4">
      <c r="A587" s="51"/>
      <c r="B587" s="51"/>
      <c r="C587" s="51"/>
      <c r="D587" s="130"/>
      <c r="E587" s="198"/>
      <c r="F587" s="43"/>
      <c r="G587" s="43"/>
      <c r="H587" s="198"/>
      <c r="I587" s="198"/>
      <c r="J587" s="198"/>
      <c r="K587" s="184"/>
      <c r="L587" s="223"/>
      <c r="M587" s="116"/>
      <c r="N587" s="116"/>
      <c r="O587" s="116"/>
      <c r="P587" s="116"/>
      <c r="Q587" s="116"/>
      <c r="R587" s="211"/>
      <c r="S587" s="211"/>
      <c r="T587" s="211"/>
      <c r="U587" s="211"/>
      <c r="V587" s="211"/>
      <c r="W587" s="211"/>
      <c r="X587" s="131"/>
      <c r="Y587" s="163"/>
      <c r="Z587" s="182"/>
    </row>
    <row r="588" spans="1:26" s="25" customFormat="1" x14ac:dyDescent="0.4">
      <c r="A588" s="51"/>
      <c r="B588" s="51"/>
      <c r="C588" s="51"/>
      <c r="D588" s="130"/>
      <c r="E588" s="198"/>
      <c r="F588" s="43"/>
      <c r="G588" s="43"/>
      <c r="H588" s="198"/>
      <c r="I588" s="198"/>
      <c r="J588" s="198"/>
      <c r="K588" s="184"/>
      <c r="L588" s="223"/>
      <c r="M588" s="116"/>
      <c r="N588" s="116"/>
      <c r="O588" s="116"/>
      <c r="P588" s="116"/>
      <c r="Q588" s="116"/>
      <c r="R588" s="211"/>
      <c r="S588" s="211"/>
      <c r="T588" s="211"/>
      <c r="U588" s="211"/>
      <c r="V588" s="211"/>
      <c r="W588" s="211"/>
      <c r="X588" s="131"/>
      <c r="Y588" s="163"/>
      <c r="Z588" s="182"/>
    </row>
    <row r="589" spans="1:26" s="25" customFormat="1" x14ac:dyDescent="0.4">
      <c r="A589" s="51"/>
      <c r="B589" s="51"/>
      <c r="C589" s="51"/>
      <c r="D589" s="130"/>
      <c r="E589" s="198"/>
      <c r="F589" s="43"/>
      <c r="G589" s="43"/>
      <c r="H589" s="198"/>
      <c r="I589" s="198"/>
      <c r="J589" s="198"/>
      <c r="K589" s="184"/>
      <c r="L589" s="223"/>
      <c r="M589" s="116"/>
      <c r="N589" s="116"/>
      <c r="O589" s="116"/>
      <c r="P589" s="116"/>
      <c r="Q589" s="116"/>
      <c r="R589" s="211"/>
      <c r="S589" s="211"/>
      <c r="T589" s="211"/>
      <c r="U589" s="211"/>
      <c r="V589" s="211"/>
      <c r="W589" s="211"/>
      <c r="X589" s="131"/>
      <c r="Y589" s="163"/>
      <c r="Z589" s="182"/>
    </row>
    <row r="590" spans="1:26" s="25" customFormat="1" x14ac:dyDescent="0.4">
      <c r="A590" s="51"/>
      <c r="B590" s="51"/>
      <c r="C590" s="51"/>
      <c r="D590" s="130"/>
      <c r="E590" s="198"/>
      <c r="F590" s="43"/>
      <c r="G590" s="43"/>
      <c r="H590" s="198"/>
      <c r="I590" s="198"/>
      <c r="J590" s="198"/>
      <c r="K590" s="184"/>
      <c r="L590" s="223"/>
      <c r="M590" s="116"/>
      <c r="N590" s="116"/>
      <c r="O590" s="116"/>
      <c r="P590" s="116"/>
      <c r="Q590" s="116"/>
      <c r="R590" s="211"/>
      <c r="S590" s="211"/>
      <c r="T590" s="211"/>
      <c r="U590" s="211"/>
      <c r="V590" s="211"/>
      <c r="W590" s="211"/>
      <c r="X590" s="131"/>
      <c r="Y590" s="163"/>
      <c r="Z590" s="182"/>
    </row>
    <row r="591" spans="1:26" s="25" customFormat="1" x14ac:dyDescent="0.4">
      <c r="A591" s="51"/>
      <c r="B591" s="51"/>
      <c r="C591" s="51"/>
      <c r="D591" s="130"/>
      <c r="E591" s="198"/>
      <c r="F591" s="43"/>
      <c r="G591" s="43"/>
      <c r="H591" s="198"/>
      <c r="I591" s="198"/>
      <c r="J591" s="198"/>
      <c r="K591" s="184"/>
      <c r="L591" s="223"/>
      <c r="M591" s="116"/>
      <c r="N591" s="116"/>
      <c r="O591" s="116"/>
      <c r="P591" s="116"/>
      <c r="Q591" s="116"/>
      <c r="R591" s="211"/>
      <c r="S591" s="211"/>
      <c r="T591" s="211"/>
      <c r="U591" s="211"/>
      <c r="V591" s="211"/>
      <c r="W591" s="211"/>
      <c r="X591" s="131"/>
      <c r="Y591" s="163"/>
      <c r="Z591" s="182"/>
    </row>
    <row r="592" spans="1:26" s="25" customFormat="1" x14ac:dyDescent="0.4">
      <c r="A592" s="51"/>
      <c r="B592" s="51"/>
      <c r="C592" s="51"/>
      <c r="D592" s="130"/>
      <c r="E592" s="198"/>
      <c r="F592" s="43"/>
      <c r="G592" s="43"/>
      <c r="H592" s="198"/>
      <c r="I592" s="198"/>
      <c r="J592" s="198"/>
      <c r="K592" s="184"/>
      <c r="L592" s="223"/>
      <c r="M592" s="116"/>
      <c r="N592" s="116"/>
      <c r="O592" s="116"/>
      <c r="P592" s="116"/>
      <c r="Q592" s="116"/>
      <c r="R592" s="211"/>
      <c r="S592" s="211"/>
      <c r="T592" s="211"/>
      <c r="U592" s="211"/>
      <c r="V592" s="211"/>
      <c r="W592" s="211"/>
      <c r="X592" s="131"/>
      <c r="Y592" s="163"/>
      <c r="Z592" s="182"/>
    </row>
    <row r="593" spans="1:26" s="25" customFormat="1" x14ac:dyDescent="0.4">
      <c r="A593" s="51"/>
      <c r="B593" s="51"/>
      <c r="C593" s="51"/>
      <c r="D593" s="130"/>
      <c r="E593" s="198"/>
      <c r="F593" s="43"/>
      <c r="G593" s="43"/>
      <c r="H593" s="198"/>
      <c r="I593" s="198"/>
      <c r="J593" s="198"/>
      <c r="K593" s="184"/>
      <c r="L593" s="223"/>
      <c r="M593" s="116"/>
      <c r="N593" s="116"/>
      <c r="O593" s="116"/>
      <c r="P593" s="116"/>
      <c r="Q593" s="116"/>
      <c r="R593" s="211"/>
      <c r="S593" s="211"/>
      <c r="T593" s="211"/>
      <c r="U593" s="211"/>
      <c r="V593" s="211"/>
      <c r="W593" s="211"/>
      <c r="X593" s="131"/>
      <c r="Y593" s="163"/>
      <c r="Z593" s="182"/>
    </row>
    <row r="594" spans="1:26" s="25" customFormat="1" x14ac:dyDescent="0.4">
      <c r="A594" s="51"/>
      <c r="B594" s="51"/>
      <c r="C594" s="51"/>
      <c r="D594" s="130"/>
      <c r="E594" s="198"/>
      <c r="F594" s="43"/>
      <c r="G594" s="43"/>
      <c r="H594" s="198"/>
      <c r="I594" s="198"/>
      <c r="J594" s="198"/>
      <c r="K594" s="184"/>
      <c r="L594" s="223"/>
      <c r="M594" s="116"/>
      <c r="N594" s="116"/>
      <c r="O594" s="116"/>
      <c r="P594" s="116"/>
      <c r="Q594" s="116"/>
      <c r="R594" s="211"/>
      <c r="S594" s="211"/>
      <c r="T594" s="211"/>
      <c r="U594" s="211"/>
      <c r="V594" s="211"/>
      <c r="W594" s="211"/>
      <c r="X594" s="131"/>
      <c r="Y594" s="163"/>
      <c r="Z594" s="182"/>
    </row>
    <row r="595" spans="1:26" s="25" customFormat="1" x14ac:dyDescent="0.4">
      <c r="A595" s="51"/>
      <c r="B595" s="51"/>
      <c r="C595" s="51"/>
      <c r="D595" s="130"/>
      <c r="E595" s="198"/>
      <c r="F595" s="43"/>
      <c r="G595" s="43"/>
      <c r="H595" s="198"/>
      <c r="I595" s="198"/>
      <c r="J595" s="198"/>
      <c r="K595" s="184"/>
      <c r="L595" s="223"/>
      <c r="M595" s="116"/>
      <c r="N595" s="116"/>
      <c r="O595" s="116"/>
      <c r="P595" s="116"/>
      <c r="Q595" s="116"/>
      <c r="R595" s="211"/>
      <c r="S595" s="211"/>
      <c r="T595" s="211"/>
      <c r="U595" s="211"/>
      <c r="V595" s="211"/>
      <c r="W595" s="211"/>
      <c r="X595" s="131"/>
      <c r="Y595" s="163"/>
      <c r="Z595" s="182"/>
    </row>
    <row r="596" spans="1:26" s="25" customFormat="1" x14ac:dyDescent="0.4">
      <c r="A596" s="51"/>
      <c r="B596" s="51"/>
      <c r="C596" s="51"/>
      <c r="D596" s="130"/>
      <c r="E596" s="198"/>
      <c r="F596" s="43"/>
      <c r="G596" s="43"/>
      <c r="H596" s="198"/>
      <c r="I596" s="198"/>
      <c r="J596" s="198"/>
      <c r="K596" s="184"/>
      <c r="L596" s="223"/>
      <c r="M596" s="116"/>
      <c r="N596" s="116"/>
      <c r="O596" s="116"/>
      <c r="P596" s="116"/>
      <c r="Q596" s="116"/>
      <c r="R596" s="211"/>
      <c r="S596" s="211"/>
      <c r="T596" s="211"/>
      <c r="U596" s="211"/>
      <c r="V596" s="211"/>
      <c r="W596" s="211"/>
      <c r="X596" s="131"/>
      <c r="Y596" s="163"/>
      <c r="Z596" s="182"/>
    </row>
    <row r="597" spans="1:26" s="25" customFormat="1" x14ac:dyDescent="0.4">
      <c r="A597" s="51"/>
      <c r="B597" s="51"/>
      <c r="C597" s="51"/>
      <c r="D597" s="130"/>
      <c r="E597" s="198"/>
      <c r="F597" s="43"/>
      <c r="G597" s="43"/>
      <c r="H597" s="198"/>
      <c r="I597" s="198"/>
      <c r="J597" s="198"/>
      <c r="K597" s="184"/>
      <c r="L597" s="223"/>
      <c r="M597" s="116"/>
      <c r="N597" s="116"/>
      <c r="O597" s="116"/>
      <c r="P597" s="116"/>
      <c r="Q597" s="116"/>
      <c r="R597" s="211"/>
      <c r="S597" s="211"/>
      <c r="T597" s="211"/>
      <c r="U597" s="211"/>
      <c r="V597" s="211"/>
      <c r="W597" s="211"/>
      <c r="X597" s="131"/>
      <c r="Y597" s="163"/>
      <c r="Z597" s="182"/>
    </row>
    <row r="598" spans="1:26" s="25" customFormat="1" x14ac:dyDescent="0.4">
      <c r="A598" s="51"/>
      <c r="B598" s="51"/>
      <c r="C598" s="51"/>
      <c r="D598" s="130"/>
      <c r="E598" s="198"/>
      <c r="F598" s="43"/>
      <c r="G598" s="43"/>
      <c r="H598" s="198"/>
      <c r="I598" s="198"/>
      <c r="J598" s="198"/>
      <c r="K598" s="184"/>
      <c r="L598" s="223"/>
      <c r="M598" s="116"/>
      <c r="N598" s="116"/>
      <c r="O598" s="116"/>
      <c r="P598" s="116"/>
      <c r="Q598" s="116"/>
      <c r="R598" s="211"/>
      <c r="S598" s="211"/>
      <c r="T598" s="211"/>
      <c r="U598" s="211"/>
      <c r="V598" s="211"/>
      <c r="W598" s="211"/>
      <c r="X598" s="131"/>
      <c r="Y598" s="163"/>
      <c r="Z598" s="182"/>
    </row>
    <row r="599" spans="1:26" s="25" customFormat="1" x14ac:dyDescent="0.4">
      <c r="A599" s="51"/>
      <c r="B599" s="51"/>
      <c r="C599" s="51"/>
      <c r="D599" s="130"/>
      <c r="E599" s="198"/>
      <c r="F599" s="43"/>
      <c r="G599" s="43"/>
      <c r="H599" s="198"/>
      <c r="I599" s="198"/>
      <c r="J599" s="198"/>
      <c r="K599" s="184"/>
      <c r="L599" s="223"/>
      <c r="M599" s="116"/>
      <c r="N599" s="116"/>
      <c r="O599" s="116"/>
      <c r="P599" s="116"/>
      <c r="Q599" s="116"/>
      <c r="R599" s="211"/>
      <c r="S599" s="211"/>
      <c r="T599" s="211"/>
      <c r="U599" s="211"/>
      <c r="V599" s="211"/>
      <c r="W599" s="211"/>
      <c r="X599" s="131"/>
      <c r="Y599" s="163"/>
      <c r="Z599" s="182"/>
    </row>
    <row r="600" spans="1:26" s="25" customFormat="1" x14ac:dyDescent="0.4">
      <c r="A600" s="51"/>
      <c r="B600" s="51"/>
      <c r="C600" s="51"/>
      <c r="D600" s="130"/>
      <c r="E600" s="198"/>
      <c r="F600" s="43"/>
      <c r="G600" s="43"/>
      <c r="H600" s="198"/>
      <c r="I600" s="198"/>
      <c r="J600" s="198"/>
      <c r="K600" s="184"/>
      <c r="L600" s="223"/>
      <c r="M600" s="116"/>
      <c r="N600" s="116"/>
      <c r="O600" s="116"/>
      <c r="P600" s="116"/>
      <c r="Q600" s="116"/>
      <c r="R600" s="211"/>
      <c r="S600" s="211"/>
      <c r="T600" s="211"/>
      <c r="U600" s="211"/>
      <c r="V600" s="211"/>
      <c r="W600" s="211"/>
      <c r="X600" s="131"/>
      <c r="Y600" s="163"/>
      <c r="Z600" s="182"/>
    </row>
    <row r="601" spans="1:26" s="25" customFormat="1" x14ac:dyDescent="0.4">
      <c r="A601" s="51"/>
      <c r="B601" s="51"/>
      <c r="C601" s="51"/>
      <c r="D601" s="130"/>
      <c r="E601" s="198"/>
      <c r="F601" s="43"/>
      <c r="G601" s="43"/>
      <c r="H601" s="198"/>
      <c r="I601" s="198"/>
      <c r="J601" s="198"/>
      <c r="K601" s="184"/>
      <c r="L601" s="223"/>
      <c r="M601" s="116"/>
      <c r="N601" s="116"/>
      <c r="O601" s="116"/>
      <c r="P601" s="116"/>
      <c r="Q601" s="116"/>
      <c r="R601" s="211"/>
      <c r="S601" s="211"/>
      <c r="T601" s="211"/>
      <c r="U601" s="211"/>
      <c r="V601" s="211"/>
      <c r="W601" s="211"/>
      <c r="X601" s="131"/>
      <c r="Y601" s="163"/>
      <c r="Z601" s="182"/>
    </row>
    <row r="602" spans="1:26" s="25" customFormat="1" x14ac:dyDescent="0.4">
      <c r="A602" s="51"/>
      <c r="B602" s="51"/>
      <c r="C602" s="51"/>
      <c r="D602" s="130"/>
      <c r="E602" s="198"/>
      <c r="F602" s="43"/>
      <c r="G602" s="43"/>
      <c r="H602" s="198"/>
      <c r="I602" s="198"/>
      <c r="J602" s="198"/>
      <c r="K602" s="184"/>
      <c r="L602" s="223"/>
      <c r="M602" s="116"/>
      <c r="N602" s="116"/>
      <c r="O602" s="116"/>
      <c r="P602" s="116"/>
      <c r="Q602" s="116"/>
      <c r="R602" s="211"/>
      <c r="S602" s="211"/>
      <c r="T602" s="211"/>
      <c r="U602" s="211"/>
      <c r="V602" s="211"/>
      <c r="W602" s="211"/>
      <c r="X602" s="131"/>
      <c r="Y602" s="163"/>
      <c r="Z602" s="182"/>
    </row>
    <row r="603" spans="1:26" s="25" customFormat="1" x14ac:dyDescent="0.4">
      <c r="A603" s="51"/>
      <c r="B603" s="51"/>
      <c r="C603" s="51"/>
      <c r="D603" s="130"/>
      <c r="E603" s="198"/>
      <c r="F603" s="43"/>
      <c r="G603" s="43"/>
      <c r="H603" s="198"/>
      <c r="I603" s="198"/>
      <c r="J603" s="198"/>
      <c r="K603" s="184"/>
      <c r="L603" s="223"/>
      <c r="M603" s="116"/>
      <c r="N603" s="116"/>
      <c r="O603" s="116"/>
      <c r="P603" s="116"/>
      <c r="Q603" s="116"/>
      <c r="R603" s="211"/>
      <c r="S603" s="211"/>
      <c r="T603" s="211"/>
      <c r="U603" s="211"/>
      <c r="V603" s="211"/>
      <c r="W603" s="211"/>
      <c r="X603" s="131"/>
      <c r="Y603" s="163"/>
      <c r="Z603" s="182"/>
    </row>
    <row r="604" spans="1:26" s="25" customFormat="1" x14ac:dyDescent="0.4">
      <c r="A604" s="51"/>
      <c r="B604" s="51"/>
      <c r="C604" s="51"/>
      <c r="D604" s="130"/>
      <c r="E604" s="198"/>
      <c r="F604" s="43"/>
      <c r="G604" s="43"/>
      <c r="H604" s="198"/>
      <c r="I604" s="198"/>
      <c r="J604" s="198"/>
      <c r="K604" s="184"/>
      <c r="L604" s="223"/>
      <c r="M604" s="116"/>
      <c r="N604" s="116"/>
      <c r="O604" s="116"/>
      <c r="P604" s="116"/>
      <c r="Q604" s="116"/>
      <c r="R604" s="211"/>
      <c r="S604" s="211"/>
      <c r="T604" s="211"/>
      <c r="U604" s="211"/>
      <c r="V604" s="211"/>
      <c r="W604" s="211"/>
      <c r="X604" s="131"/>
      <c r="Y604" s="163"/>
      <c r="Z604" s="182"/>
    </row>
    <row r="605" spans="1:26" s="25" customFormat="1" x14ac:dyDescent="0.4">
      <c r="A605" s="51"/>
      <c r="B605" s="51"/>
      <c r="C605" s="51"/>
      <c r="D605" s="130"/>
      <c r="E605" s="198"/>
      <c r="F605" s="43"/>
      <c r="G605" s="43"/>
      <c r="H605" s="198"/>
      <c r="I605" s="198"/>
      <c r="J605" s="198"/>
      <c r="K605" s="184"/>
      <c r="L605" s="223"/>
      <c r="M605" s="116"/>
      <c r="N605" s="116"/>
      <c r="O605" s="116"/>
      <c r="P605" s="116"/>
      <c r="Q605" s="116"/>
      <c r="R605" s="211"/>
      <c r="S605" s="211"/>
      <c r="T605" s="211"/>
      <c r="U605" s="211"/>
      <c r="V605" s="211"/>
      <c r="W605" s="211"/>
      <c r="X605" s="131"/>
      <c r="Y605" s="163"/>
      <c r="Z605" s="182"/>
    </row>
    <row r="606" spans="1:26" s="25" customFormat="1" x14ac:dyDescent="0.4">
      <c r="A606" s="51"/>
      <c r="B606" s="51"/>
      <c r="C606" s="51"/>
      <c r="D606" s="130"/>
      <c r="E606" s="198"/>
      <c r="F606" s="43"/>
      <c r="G606" s="43"/>
      <c r="H606" s="198"/>
      <c r="I606" s="198"/>
      <c r="J606" s="198"/>
      <c r="K606" s="184"/>
      <c r="L606" s="223"/>
      <c r="M606" s="116"/>
      <c r="N606" s="116"/>
      <c r="O606" s="116"/>
      <c r="P606" s="116"/>
      <c r="Q606" s="116"/>
      <c r="R606" s="211"/>
      <c r="S606" s="211"/>
      <c r="T606" s="211"/>
      <c r="U606" s="211"/>
      <c r="V606" s="211"/>
      <c r="W606" s="211"/>
      <c r="X606" s="131"/>
      <c r="Y606" s="163"/>
      <c r="Z606" s="182"/>
    </row>
    <row r="607" spans="1:26" s="25" customFormat="1" x14ac:dyDescent="0.4">
      <c r="A607" s="51"/>
      <c r="B607" s="51"/>
      <c r="C607" s="51"/>
      <c r="D607" s="130"/>
      <c r="E607" s="198"/>
      <c r="F607" s="43"/>
      <c r="G607" s="43"/>
      <c r="H607" s="198"/>
      <c r="I607" s="198"/>
      <c r="J607" s="198"/>
      <c r="K607" s="184"/>
      <c r="L607" s="223"/>
      <c r="M607" s="116"/>
      <c r="N607" s="116"/>
      <c r="O607" s="116"/>
      <c r="P607" s="116"/>
      <c r="Q607" s="116"/>
      <c r="R607" s="211"/>
      <c r="S607" s="211"/>
      <c r="T607" s="211"/>
      <c r="U607" s="211"/>
      <c r="V607" s="211"/>
      <c r="W607" s="211"/>
      <c r="X607" s="131"/>
      <c r="Y607" s="163"/>
      <c r="Z607" s="182"/>
    </row>
    <row r="608" spans="1:26" s="25" customFormat="1" x14ac:dyDescent="0.4">
      <c r="A608" s="51"/>
      <c r="B608" s="51"/>
      <c r="C608" s="51"/>
      <c r="D608" s="130"/>
      <c r="E608" s="198"/>
      <c r="F608" s="43"/>
      <c r="G608" s="43"/>
      <c r="H608" s="198"/>
      <c r="I608" s="198"/>
      <c r="J608" s="198"/>
      <c r="K608" s="184"/>
      <c r="L608" s="223"/>
      <c r="M608" s="116"/>
      <c r="N608" s="116"/>
      <c r="O608" s="116"/>
      <c r="P608" s="116"/>
      <c r="Q608" s="116"/>
      <c r="R608" s="211"/>
      <c r="S608" s="211"/>
      <c r="T608" s="211"/>
      <c r="U608" s="211"/>
      <c r="V608" s="211"/>
      <c r="W608" s="211"/>
      <c r="X608" s="131"/>
      <c r="Y608" s="163"/>
      <c r="Z608" s="182"/>
    </row>
    <row r="609" spans="1:26" s="25" customFormat="1" x14ac:dyDescent="0.4">
      <c r="A609" s="51"/>
      <c r="B609" s="51"/>
      <c r="C609" s="51"/>
      <c r="D609" s="130"/>
      <c r="E609" s="198"/>
      <c r="F609" s="43"/>
      <c r="G609" s="43"/>
      <c r="H609" s="198"/>
      <c r="I609" s="198"/>
      <c r="J609" s="198"/>
      <c r="K609" s="184"/>
      <c r="L609" s="223"/>
      <c r="M609" s="116"/>
      <c r="N609" s="116"/>
      <c r="O609" s="116"/>
      <c r="P609" s="116"/>
      <c r="Q609" s="116"/>
      <c r="R609" s="211"/>
      <c r="S609" s="211"/>
      <c r="T609" s="211"/>
      <c r="U609" s="211"/>
      <c r="V609" s="211"/>
      <c r="W609" s="211"/>
      <c r="X609" s="131"/>
      <c r="Y609" s="163"/>
      <c r="Z609" s="182"/>
    </row>
    <row r="610" spans="1:26" s="25" customFormat="1" x14ac:dyDescent="0.4">
      <c r="A610" s="51"/>
      <c r="B610" s="51"/>
      <c r="C610" s="51"/>
      <c r="D610" s="130"/>
      <c r="E610" s="198"/>
      <c r="F610" s="43"/>
      <c r="G610" s="43"/>
      <c r="H610" s="198"/>
      <c r="I610" s="198"/>
      <c r="J610" s="198"/>
      <c r="K610" s="184"/>
      <c r="L610" s="223"/>
      <c r="M610" s="116"/>
      <c r="N610" s="116"/>
      <c r="O610" s="116"/>
      <c r="P610" s="116"/>
      <c r="Q610" s="116"/>
      <c r="R610" s="211"/>
      <c r="S610" s="211"/>
      <c r="T610" s="211"/>
      <c r="U610" s="211"/>
      <c r="V610" s="211"/>
      <c r="W610" s="211"/>
      <c r="X610" s="131"/>
      <c r="Y610" s="163"/>
      <c r="Z610" s="182"/>
    </row>
    <row r="611" spans="1:26" s="25" customFormat="1" x14ac:dyDescent="0.4">
      <c r="A611" s="51"/>
      <c r="B611" s="51"/>
      <c r="C611" s="51"/>
      <c r="D611" s="130"/>
      <c r="E611" s="198"/>
      <c r="F611" s="43"/>
      <c r="G611" s="43"/>
      <c r="H611" s="198"/>
      <c r="I611" s="198"/>
      <c r="J611" s="198"/>
      <c r="K611" s="184"/>
      <c r="L611" s="223"/>
      <c r="M611" s="116"/>
      <c r="N611" s="116"/>
      <c r="O611" s="116"/>
      <c r="P611" s="116"/>
      <c r="Q611" s="116"/>
      <c r="R611" s="211"/>
      <c r="S611" s="211"/>
      <c r="T611" s="211"/>
      <c r="U611" s="211"/>
      <c r="V611" s="211"/>
      <c r="W611" s="211"/>
      <c r="X611" s="131"/>
      <c r="Y611" s="163"/>
      <c r="Z611" s="182"/>
    </row>
    <row r="612" spans="1:26" s="25" customFormat="1" x14ac:dyDescent="0.4">
      <c r="A612" s="51"/>
      <c r="B612" s="51"/>
      <c r="C612" s="51"/>
      <c r="D612" s="130"/>
      <c r="E612" s="198"/>
      <c r="F612" s="43"/>
      <c r="G612" s="43"/>
      <c r="H612" s="198"/>
      <c r="I612" s="198"/>
      <c r="J612" s="198"/>
      <c r="K612" s="184"/>
      <c r="L612" s="223"/>
      <c r="M612" s="116"/>
      <c r="N612" s="116"/>
      <c r="O612" s="116"/>
      <c r="P612" s="116"/>
      <c r="Q612" s="116"/>
      <c r="R612" s="211"/>
      <c r="S612" s="211"/>
      <c r="T612" s="211"/>
      <c r="U612" s="211"/>
      <c r="V612" s="211"/>
      <c r="W612" s="211"/>
      <c r="X612" s="131"/>
      <c r="Y612" s="163"/>
      <c r="Z612" s="182"/>
    </row>
    <row r="613" spans="1:26" s="25" customFormat="1" x14ac:dyDescent="0.4">
      <c r="A613" s="51"/>
      <c r="B613" s="51"/>
      <c r="C613" s="51"/>
      <c r="D613" s="130"/>
      <c r="E613" s="198"/>
      <c r="F613" s="43"/>
      <c r="G613" s="43"/>
      <c r="H613" s="198"/>
      <c r="I613" s="198"/>
      <c r="J613" s="198"/>
      <c r="K613" s="184"/>
      <c r="L613" s="223"/>
      <c r="M613" s="116"/>
      <c r="N613" s="116"/>
      <c r="O613" s="116"/>
      <c r="P613" s="116"/>
      <c r="Q613" s="116"/>
      <c r="R613" s="211"/>
      <c r="S613" s="211"/>
      <c r="T613" s="211"/>
      <c r="U613" s="211"/>
      <c r="V613" s="211"/>
      <c r="W613" s="211"/>
      <c r="X613" s="131"/>
      <c r="Y613" s="163"/>
      <c r="Z613" s="182"/>
    </row>
    <row r="614" spans="1:26" s="25" customFormat="1" x14ac:dyDescent="0.4">
      <c r="A614" s="51"/>
      <c r="B614" s="51"/>
      <c r="C614" s="51"/>
      <c r="D614" s="130"/>
      <c r="E614" s="198"/>
      <c r="F614" s="43"/>
      <c r="G614" s="43"/>
      <c r="H614" s="198"/>
      <c r="I614" s="198"/>
      <c r="J614" s="198"/>
      <c r="K614" s="184"/>
      <c r="L614" s="223"/>
      <c r="M614" s="116"/>
      <c r="N614" s="116"/>
      <c r="O614" s="116"/>
      <c r="P614" s="116"/>
      <c r="Q614" s="116"/>
      <c r="R614" s="211"/>
      <c r="S614" s="211"/>
      <c r="T614" s="211"/>
      <c r="U614" s="211"/>
      <c r="V614" s="211"/>
      <c r="W614" s="211"/>
      <c r="X614" s="131"/>
      <c r="Y614" s="163"/>
      <c r="Z614" s="182"/>
    </row>
    <row r="615" spans="1:26" s="25" customFormat="1" x14ac:dyDescent="0.4">
      <c r="A615" s="51"/>
      <c r="B615" s="51"/>
      <c r="C615" s="51"/>
      <c r="D615" s="130"/>
      <c r="E615" s="198"/>
      <c r="F615" s="43"/>
      <c r="G615" s="43"/>
      <c r="H615" s="198"/>
      <c r="I615" s="198"/>
      <c r="J615" s="198"/>
      <c r="K615" s="184"/>
      <c r="L615" s="223"/>
      <c r="M615" s="116"/>
      <c r="N615" s="116"/>
      <c r="O615" s="116"/>
      <c r="P615" s="116"/>
      <c r="Q615" s="116"/>
      <c r="R615" s="211"/>
      <c r="S615" s="211"/>
      <c r="T615" s="211"/>
      <c r="U615" s="211"/>
      <c r="V615" s="211"/>
      <c r="W615" s="211"/>
      <c r="X615" s="131"/>
      <c r="Y615" s="163"/>
      <c r="Z615" s="182"/>
    </row>
    <row r="616" spans="1:26" s="25" customFormat="1" x14ac:dyDescent="0.4">
      <c r="A616" s="51"/>
      <c r="B616" s="51"/>
      <c r="C616" s="51"/>
      <c r="D616" s="130"/>
      <c r="E616" s="198"/>
      <c r="F616" s="43"/>
      <c r="G616" s="43"/>
      <c r="H616" s="198"/>
      <c r="I616" s="198"/>
      <c r="J616" s="198"/>
      <c r="K616" s="184"/>
      <c r="L616" s="223"/>
      <c r="M616" s="116"/>
      <c r="N616" s="116"/>
      <c r="O616" s="116"/>
      <c r="P616" s="116"/>
      <c r="Q616" s="116"/>
      <c r="R616" s="211"/>
      <c r="S616" s="211"/>
      <c r="T616" s="211"/>
      <c r="U616" s="211"/>
      <c r="V616" s="211"/>
      <c r="W616" s="211"/>
      <c r="X616" s="131"/>
      <c r="Y616" s="163"/>
      <c r="Z616" s="182"/>
    </row>
    <row r="617" spans="1:26" s="25" customFormat="1" x14ac:dyDescent="0.4">
      <c r="A617" s="51"/>
      <c r="B617" s="51"/>
      <c r="C617" s="51"/>
      <c r="D617" s="130"/>
      <c r="E617" s="198"/>
      <c r="F617" s="43"/>
      <c r="G617" s="43"/>
      <c r="H617" s="198"/>
      <c r="I617" s="198"/>
      <c r="J617" s="198"/>
      <c r="K617" s="184"/>
      <c r="L617" s="223"/>
      <c r="M617" s="116"/>
      <c r="N617" s="116"/>
      <c r="O617" s="116"/>
      <c r="P617" s="116"/>
      <c r="Q617" s="116"/>
      <c r="R617" s="211"/>
      <c r="S617" s="211"/>
      <c r="T617" s="211"/>
      <c r="U617" s="211"/>
      <c r="V617" s="211"/>
      <c r="W617" s="211"/>
      <c r="X617" s="131"/>
      <c r="Y617" s="163"/>
      <c r="Z617" s="182"/>
    </row>
    <row r="618" spans="1:26" s="25" customFormat="1" x14ac:dyDescent="0.4">
      <c r="A618" s="51"/>
      <c r="B618" s="51"/>
      <c r="C618" s="51"/>
      <c r="D618" s="130"/>
      <c r="E618" s="198"/>
      <c r="F618" s="43"/>
      <c r="G618" s="43"/>
      <c r="H618" s="198"/>
      <c r="I618" s="198"/>
      <c r="J618" s="198"/>
      <c r="K618" s="184"/>
      <c r="L618" s="223"/>
      <c r="M618" s="116"/>
      <c r="N618" s="116"/>
      <c r="O618" s="116"/>
      <c r="P618" s="116"/>
      <c r="Q618" s="116"/>
      <c r="R618" s="211"/>
      <c r="S618" s="211"/>
      <c r="T618" s="211"/>
      <c r="U618" s="211"/>
      <c r="V618" s="211"/>
      <c r="W618" s="211"/>
      <c r="X618" s="131"/>
      <c r="Y618" s="163"/>
      <c r="Z618" s="182"/>
    </row>
    <row r="619" spans="1:26" s="25" customFormat="1" x14ac:dyDescent="0.4">
      <c r="A619" s="51"/>
      <c r="B619" s="51"/>
      <c r="C619" s="51"/>
      <c r="D619" s="130"/>
      <c r="E619" s="198"/>
      <c r="F619" s="43"/>
      <c r="G619" s="43"/>
      <c r="H619" s="198"/>
      <c r="I619" s="198"/>
      <c r="J619" s="198"/>
      <c r="K619" s="184"/>
      <c r="L619" s="223"/>
      <c r="M619" s="116"/>
      <c r="N619" s="116"/>
      <c r="O619" s="116"/>
      <c r="P619" s="116"/>
      <c r="Q619" s="116"/>
      <c r="R619" s="211"/>
      <c r="S619" s="211"/>
      <c r="T619" s="211"/>
      <c r="U619" s="211"/>
      <c r="V619" s="211"/>
      <c r="W619" s="211"/>
      <c r="X619" s="131"/>
      <c r="Y619" s="163"/>
      <c r="Z619" s="182"/>
    </row>
    <row r="620" spans="1:26" s="25" customFormat="1" x14ac:dyDescent="0.4">
      <c r="A620" s="51"/>
      <c r="B620" s="51"/>
      <c r="C620" s="51"/>
      <c r="D620" s="130"/>
      <c r="E620" s="198"/>
      <c r="F620" s="43"/>
      <c r="G620" s="43"/>
      <c r="H620" s="198"/>
      <c r="I620" s="198"/>
      <c r="J620" s="198"/>
      <c r="K620" s="184"/>
      <c r="L620" s="223"/>
      <c r="M620" s="116"/>
      <c r="N620" s="116"/>
      <c r="O620" s="116"/>
      <c r="P620" s="116"/>
      <c r="Q620" s="116"/>
      <c r="R620" s="211"/>
      <c r="S620" s="211"/>
      <c r="T620" s="211"/>
      <c r="U620" s="211"/>
      <c r="V620" s="211"/>
      <c r="W620" s="211"/>
      <c r="X620" s="131"/>
      <c r="Y620" s="163"/>
      <c r="Z620" s="182"/>
    </row>
    <row r="621" spans="1:26" s="25" customFormat="1" x14ac:dyDescent="0.4">
      <c r="A621" s="51"/>
      <c r="B621" s="51"/>
      <c r="C621" s="51"/>
      <c r="D621" s="130"/>
      <c r="E621" s="198"/>
      <c r="F621" s="43"/>
      <c r="G621" s="43"/>
      <c r="H621" s="198"/>
      <c r="I621" s="198"/>
      <c r="J621" s="198"/>
      <c r="K621" s="184"/>
      <c r="L621" s="223"/>
      <c r="M621" s="116"/>
      <c r="N621" s="116"/>
      <c r="O621" s="116"/>
      <c r="P621" s="116"/>
      <c r="Q621" s="116"/>
      <c r="R621" s="211"/>
      <c r="S621" s="211"/>
      <c r="T621" s="211"/>
      <c r="U621" s="211"/>
      <c r="V621" s="211"/>
      <c r="W621" s="211"/>
      <c r="X621" s="131"/>
      <c r="Y621" s="163"/>
      <c r="Z621" s="182"/>
    </row>
    <row r="622" spans="1:26" s="25" customFormat="1" x14ac:dyDescent="0.4">
      <c r="A622" s="51"/>
      <c r="B622" s="51"/>
      <c r="C622" s="51"/>
      <c r="D622" s="130"/>
      <c r="E622" s="198"/>
      <c r="F622" s="43"/>
      <c r="G622" s="43"/>
      <c r="H622" s="198"/>
      <c r="I622" s="198"/>
      <c r="J622" s="198"/>
      <c r="K622" s="184"/>
      <c r="L622" s="223"/>
      <c r="M622" s="116"/>
      <c r="N622" s="116"/>
      <c r="O622" s="116"/>
      <c r="P622" s="116"/>
      <c r="Q622" s="116"/>
      <c r="R622" s="211"/>
      <c r="S622" s="211"/>
      <c r="T622" s="211"/>
      <c r="U622" s="211"/>
      <c r="V622" s="211"/>
      <c r="W622" s="211"/>
      <c r="X622" s="131"/>
      <c r="Y622" s="163"/>
      <c r="Z622" s="182"/>
    </row>
    <row r="623" spans="1:26" s="25" customFormat="1" x14ac:dyDescent="0.4">
      <c r="A623" s="51"/>
      <c r="B623" s="51"/>
      <c r="C623" s="51"/>
      <c r="D623" s="130"/>
      <c r="E623" s="198"/>
      <c r="F623" s="43"/>
      <c r="G623" s="43"/>
      <c r="H623" s="198"/>
      <c r="I623" s="198"/>
      <c r="J623" s="198"/>
      <c r="K623" s="184"/>
      <c r="L623" s="223"/>
      <c r="M623" s="116"/>
      <c r="N623" s="116"/>
      <c r="O623" s="116"/>
      <c r="P623" s="116"/>
      <c r="Q623" s="116"/>
      <c r="R623" s="211"/>
      <c r="S623" s="211"/>
      <c r="T623" s="211"/>
      <c r="U623" s="211"/>
      <c r="V623" s="211"/>
      <c r="W623" s="211"/>
      <c r="X623" s="131"/>
      <c r="Y623" s="163"/>
      <c r="Z623" s="182"/>
    </row>
    <row r="624" spans="1:26" s="25" customFormat="1" x14ac:dyDescent="0.4">
      <c r="A624" s="51"/>
      <c r="B624" s="51"/>
      <c r="C624" s="51"/>
      <c r="D624" s="130"/>
      <c r="E624" s="198"/>
      <c r="F624" s="43"/>
      <c r="G624" s="43"/>
      <c r="H624" s="198"/>
      <c r="I624" s="198"/>
      <c r="J624" s="198"/>
      <c r="K624" s="184"/>
      <c r="L624" s="223"/>
      <c r="M624" s="116"/>
      <c r="N624" s="116"/>
      <c r="O624" s="116"/>
      <c r="P624" s="116"/>
      <c r="Q624" s="116"/>
      <c r="R624" s="211"/>
      <c r="S624" s="211"/>
      <c r="T624" s="211"/>
      <c r="U624" s="211"/>
      <c r="V624" s="211"/>
      <c r="W624" s="211"/>
      <c r="X624" s="131"/>
      <c r="Y624" s="163"/>
      <c r="Z624" s="182"/>
    </row>
    <row r="625" spans="1:26" s="25" customFormat="1" x14ac:dyDescent="0.4">
      <c r="A625" s="51"/>
      <c r="B625" s="51"/>
      <c r="C625" s="51"/>
      <c r="D625" s="130"/>
      <c r="E625" s="198"/>
      <c r="F625" s="43"/>
      <c r="G625" s="43"/>
      <c r="H625" s="198"/>
      <c r="I625" s="198"/>
      <c r="J625" s="198"/>
      <c r="K625" s="184"/>
      <c r="L625" s="223"/>
      <c r="M625" s="116"/>
      <c r="N625" s="116"/>
      <c r="O625" s="116"/>
      <c r="P625" s="116"/>
      <c r="Q625" s="116"/>
      <c r="R625" s="211"/>
      <c r="S625" s="211"/>
      <c r="T625" s="211"/>
      <c r="U625" s="211"/>
      <c r="V625" s="211"/>
      <c r="W625" s="211"/>
      <c r="X625" s="131"/>
      <c r="Y625" s="163"/>
      <c r="Z625" s="182"/>
    </row>
    <row r="626" spans="1:26" s="25" customFormat="1" x14ac:dyDescent="0.4">
      <c r="A626" s="51"/>
      <c r="B626" s="51"/>
      <c r="C626" s="51"/>
      <c r="D626" s="130"/>
      <c r="E626" s="198"/>
      <c r="F626" s="43"/>
      <c r="G626" s="43"/>
      <c r="H626" s="198"/>
      <c r="I626" s="198"/>
      <c r="J626" s="198"/>
      <c r="K626" s="184"/>
      <c r="L626" s="223"/>
      <c r="M626" s="116"/>
      <c r="N626" s="116"/>
      <c r="O626" s="116"/>
      <c r="P626" s="116"/>
      <c r="Q626" s="116"/>
      <c r="R626" s="211"/>
      <c r="S626" s="211"/>
      <c r="T626" s="211"/>
      <c r="U626" s="211"/>
      <c r="V626" s="211"/>
      <c r="W626" s="211"/>
      <c r="X626" s="131"/>
      <c r="Y626" s="163"/>
      <c r="Z626" s="182"/>
    </row>
    <row r="627" spans="1:26" s="25" customFormat="1" x14ac:dyDescent="0.4">
      <c r="A627" s="51"/>
      <c r="B627" s="51"/>
      <c r="C627" s="51"/>
      <c r="D627" s="130"/>
      <c r="E627" s="198"/>
      <c r="F627" s="43"/>
      <c r="G627" s="43"/>
      <c r="H627" s="198"/>
      <c r="I627" s="198"/>
      <c r="J627" s="198"/>
      <c r="K627" s="184"/>
      <c r="L627" s="223"/>
      <c r="M627" s="116"/>
      <c r="N627" s="116"/>
      <c r="O627" s="116"/>
      <c r="P627" s="116"/>
      <c r="Q627" s="116"/>
      <c r="R627" s="211"/>
      <c r="S627" s="211"/>
      <c r="T627" s="211"/>
      <c r="U627" s="211"/>
      <c r="V627" s="211"/>
      <c r="W627" s="211"/>
      <c r="X627" s="131"/>
      <c r="Y627" s="163"/>
      <c r="Z627" s="182"/>
    </row>
    <row r="628" spans="1:26" s="25" customFormat="1" x14ac:dyDescent="0.4">
      <c r="A628" s="51"/>
      <c r="B628" s="51"/>
      <c r="C628" s="51"/>
      <c r="D628" s="130"/>
      <c r="E628" s="198"/>
      <c r="F628" s="43"/>
      <c r="G628" s="43"/>
      <c r="H628" s="198"/>
      <c r="I628" s="198"/>
      <c r="J628" s="198"/>
      <c r="K628" s="184"/>
      <c r="L628" s="223"/>
      <c r="M628" s="116"/>
      <c r="N628" s="116"/>
      <c r="O628" s="116"/>
      <c r="P628" s="116"/>
      <c r="Q628" s="116"/>
      <c r="R628" s="211"/>
      <c r="S628" s="211"/>
      <c r="T628" s="211"/>
      <c r="U628" s="211"/>
      <c r="V628" s="211"/>
      <c r="W628" s="211"/>
      <c r="X628" s="131"/>
      <c r="Y628" s="163"/>
      <c r="Z628" s="182"/>
    </row>
    <row r="629" spans="1:26" s="25" customFormat="1" x14ac:dyDescent="0.4">
      <c r="A629" s="51"/>
      <c r="B629" s="51"/>
      <c r="C629" s="51"/>
      <c r="D629" s="130"/>
      <c r="E629" s="198"/>
      <c r="F629" s="43"/>
      <c r="G629" s="43"/>
      <c r="H629" s="198"/>
      <c r="I629" s="198"/>
      <c r="J629" s="198"/>
      <c r="K629" s="184"/>
      <c r="L629" s="223"/>
      <c r="M629" s="116"/>
      <c r="N629" s="116"/>
      <c r="O629" s="116"/>
      <c r="P629" s="116"/>
      <c r="Q629" s="116"/>
      <c r="R629" s="211"/>
      <c r="S629" s="211"/>
      <c r="T629" s="211"/>
      <c r="U629" s="211"/>
      <c r="V629" s="211"/>
      <c r="W629" s="211"/>
      <c r="X629" s="131"/>
      <c r="Y629" s="163"/>
      <c r="Z629" s="182"/>
    </row>
    <row r="630" spans="1:26" s="25" customFormat="1" x14ac:dyDescent="0.4">
      <c r="A630" s="51"/>
      <c r="B630" s="51"/>
      <c r="C630" s="51"/>
      <c r="D630" s="130"/>
      <c r="E630" s="198"/>
      <c r="F630" s="43"/>
      <c r="G630" s="43"/>
      <c r="H630" s="198"/>
      <c r="I630" s="198"/>
      <c r="J630" s="198"/>
      <c r="K630" s="184"/>
      <c r="L630" s="223"/>
      <c r="M630" s="116"/>
      <c r="N630" s="116"/>
      <c r="O630" s="116"/>
      <c r="P630" s="116"/>
      <c r="Q630" s="116"/>
      <c r="R630" s="211"/>
      <c r="S630" s="211"/>
      <c r="T630" s="211"/>
      <c r="U630" s="211"/>
      <c r="V630" s="211"/>
      <c r="W630" s="211"/>
      <c r="X630" s="131"/>
      <c r="Y630" s="163"/>
      <c r="Z630" s="182"/>
    </row>
    <row r="631" spans="1:26" s="25" customFormat="1" x14ac:dyDescent="0.4">
      <c r="A631" s="51"/>
      <c r="B631" s="51"/>
      <c r="C631" s="51"/>
      <c r="D631" s="130"/>
      <c r="E631" s="198"/>
      <c r="F631" s="43"/>
      <c r="G631" s="43"/>
      <c r="H631" s="198"/>
      <c r="I631" s="198"/>
      <c r="J631" s="198"/>
      <c r="K631" s="184"/>
      <c r="L631" s="223"/>
      <c r="M631" s="116"/>
      <c r="N631" s="116"/>
      <c r="O631" s="116"/>
      <c r="P631" s="116"/>
      <c r="Q631" s="116"/>
      <c r="R631" s="211"/>
      <c r="S631" s="211"/>
      <c r="T631" s="211"/>
      <c r="U631" s="211"/>
      <c r="V631" s="211"/>
      <c r="W631" s="211"/>
      <c r="X631" s="131"/>
      <c r="Y631" s="163"/>
      <c r="Z631" s="182"/>
    </row>
    <row r="632" spans="1:26" s="25" customFormat="1" x14ac:dyDescent="0.4">
      <c r="A632" s="51"/>
      <c r="B632" s="51"/>
      <c r="C632" s="51"/>
      <c r="D632" s="130"/>
      <c r="E632" s="198"/>
      <c r="F632" s="43"/>
      <c r="G632" s="43"/>
      <c r="H632" s="198"/>
      <c r="I632" s="198"/>
      <c r="J632" s="198"/>
      <c r="K632" s="184"/>
      <c r="L632" s="223"/>
      <c r="M632" s="116"/>
      <c r="N632" s="116"/>
      <c r="O632" s="116"/>
      <c r="P632" s="116"/>
      <c r="Q632" s="116"/>
      <c r="R632" s="211"/>
      <c r="S632" s="211"/>
      <c r="T632" s="211"/>
      <c r="U632" s="211"/>
      <c r="V632" s="211"/>
      <c r="W632" s="211"/>
      <c r="X632" s="131"/>
      <c r="Y632" s="163"/>
      <c r="Z632" s="182"/>
    </row>
    <row r="633" spans="1:26" s="25" customFormat="1" x14ac:dyDescent="0.4">
      <c r="A633" s="51"/>
      <c r="B633" s="51"/>
      <c r="C633" s="51"/>
      <c r="D633" s="130"/>
      <c r="E633" s="198"/>
      <c r="F633" s="43"/>
      <c r="G633" s="43"/>
      <c r="H633" s="198"/>
      <c r="I633" s="198"/>
      <c r="J633" s="198"/>
      <c r="K633" s="184"/>
      <c r="L633" s="223"/>
      <c r="M633" s="116"/>
      <c r="N633" s="116"/>
      <c r="O633" s="116"/>
      <c r="P633" s="116"/>
      <c r="Q633" s="116"/>
      <c r="R633" s="211"/>
      <c r="S633" s="211"/>
      <c r="T633" s="211"/>
      <c r="U633" s="211"/>
      <c r="V633" s="211"/>
      <c r="W633" s="211"/>
      <c r="X633" s="131"/>
      <c r="Y633" s="163"/>
      <c r="Z633" s="182"/>
    </row>
    <row r="634" spans="1:26" s="25" customFormat="1" x14ac:dyDescent="0.4">
      <c r="A634" s="51"/>
      <c r="B634" s="51"/>
      <c r="C634" s="51"/>
      <c r="D634" s="130"/>
      <c r="E634" s="198"/>
      <c r="F634" s="43"/>
      <c r="G634" s="43"/>
      <c r="H634" s="198"/>
      <c r="I634" s="198"/>
      <c r="J634" s="198"/>
      <c r="K634" s="184"/>
      <c r="L634" s="223"/>
      <c r="M634" s="116"/>
      <c r="N634" s="116"/>
      <c r="O634" s="116"/>
      <c r="P634" s="116"/>
      <c r="Q634" s="116"/>
      <c r="R634" s="211"/>
      <c r="S634" s="211"/>
      <c r="T634" s="211"/>
      <c r="U634" s="211"/>
      <c r="V634" s="211"/>
      <c r="W634" s="211"/>
      <c r="X634" s="131"/>
      <c r="Y634" s="163"/>
      <c r="Z634" s="182"/>
    </row>
    <row r="635" spans="1:26" s="25" customFormat="1" x14ac:dyDescent="0.4">
      <c r="A635" s="51"/>
      <c r="B635" s="51"/>
      <c r="C635" s="51"/>
      <c r="D635" s="130"/>
      <c r="E635" s="198"/>
      <c r="F635" s="43"/>
      <c r="G635" s="43"/>
      <c r="H635" s="198"/>
      <c r="I635" s="198"/>
      <c r="J635" s="198"/>
      <c r="K635" s="184"/>
      <c r="L635" s="223"/>
      <c r="M635" s="116"/>
      <c r="N635" s="116"/>
      <c r="O635" s="116"/>
      <c r="P635" s="116"/>
      <c r="Q635" s="116"/>
      <c r="R635" s="211"/>
      <c r="S635" s="211"/>
      <c r="T635" s="211"/>
      <c r="U635" s="211"/>
      <c r="V635" s="211"/>
      <c r="W635" s="211"/>
      <c r="X635" s="131"/>
      <c r="Y635" s="163"/>
      <c r="Z635" s="182"/>
    </row>
    <row r="636" spans="1:26" s="25" customFormat="1" x14ac:dyDescent="0.4">
      <c r="A636" s="51"/>
      <c r="B636" s="51"/>
      <c r="C636" s="51"/>
      <c r="D636" s="130"/>
      <c r="E636" s="198"/>
      <c r="F636" s="43"/>
      <c r="G636" s="43"/>
      <c r="H636" s="198"/>
      <c r="I636" s="198"/>
      <c r="J636" s="198"/>
      <c r="K636" s="184"/>
      <c r="L636" s="223"/>
      <c r="M636" s="116"/>
      <c r="N636" s="116"/>
      <c r="O636" s="116"/>
      <c r="P636" s="116"/>
      <c r="Q636" s="116"/>
      <c r="R636" s="211"/>
      <c r="S636" s="211"/>
      <c r="T636" s="211"/>
      <c r="U636" s="211"/>
      <c r="V636" s="211"/>
      <c r="W636" s="211"/>
      <c r="X636" s="131"/>
      <c r="Y636" s="163"/>
      <c r="Z636" s="182"/>
    </row>
    <row r="637" spans="1:26" s="25" customFormat="1" x14ac:dyDescent="0.4">
      <c r="A637" s="51"/>
      <c r="B637" s="51"/>
      <c r="C637" s="51"/>
      <c r="D637" s="130"/>
      <c r="E637" s="198"/>
      <c r="F637" s="43"/>
      <c r="G637" s="43"/>
      <c r="H637" s="198"/>
      <c r="I637" s="198"/>
      <c r="J637" s="198"/>
      <c r="K637" s="184"/>
      <c r="L637" s="223"/>
      <c r="M637" s="116"/>
      <c r="N637" s="116"/>
      <c r="O637" s="116"/>
      <c r="P637" s="116"/>
      <c r="Q637" s="116"/>
      <c r="R637" s="211"/>
      <c r="S637" s="211"/>
      <c r="T637" s="211"/>
      <c r="U637" s="211"/>
      <c r="V637" s="211"/>
      <c r="W637" s="211"/>
      <c r="X637" s="131"/>
      <c r="Y637" s="163"/>
      <c r="Z637" s="182"/>
    </row>
    <row r="638" spans="1:26" s="25" customFormat="1" x14ac:dyDescent="0.4">
      <c r="A638" s="51"/>
      <c r="B638" s="51"/>
      <c r="C638" s="51"/>
      <c r="D638" s="130"/>
      <c r="E638" s="198"/>
      <c r="F638" s="43"/>
      <c r="G638" s="43"/>
      <c r="H638" s="198"/>
      <c r="I638" s="198"/>
      <c r="J638" s="198"/>
      <c r="K638" s="184"/>
      <c r="L638" s="223"/>
      <c r="M638" s="116"/>
      <c r="N638" s="116"/>
      <c r="O638" s="116"/>
      <c r="P638" s="116"/>
      <c r="Q638" s="116"/>
      <c r="R638" s="211"/>
      <c r="S638" s="211"/>
      <c r="T638" s="211"/>
      <c r="U638" s="211"/>
      <c r="V638" s="211"/>
      <c r="W638" s="211"/>
      <c r="X638" s="131"/>
      <c r="Y638" s="163"/>
      <c r="Z638" s="182"/>
    </row>
    <row r="639" spans="1:26" s="25" customFormat="1" x14ac:dyDescent="0.4">
      <c r="A639" s="51"/>
      <c r="B639" s="51"/>
      <c r="C639" s="51"/>
      <c r="D639" s="130"/>
      <c r="E639" s="198"/>
      <c r="F639" s="43"/>
      <c r="G639" s="43"/>
      <c r="H639" s="198"/>
      <c r="I639" s="198"/>
      <c r="J639" s="198"/>
      <c r="K639" s="184"/>
      <c r="L639" s="223"/>
      <c r="M639" s="116"/>
      <c r="N639" s="116"/>
      <c r="O639" s="116"/>
      <c r="P639" s="116"/>
      <c r="Q639" s="116"/>
      <c r="R639" s="211"/>
      <c r="S639" s="211"/>
      <c r="T639" s="211"/>
      <c r="U639" s="211"/>
      <c r="V639" s="211"/>
      <c r="W639" s="211"/>
      <c r="X639" s="131"/>
      <c r="Y639" s="163"/>
      <c r="Z639" s="182"/>
    </row>
    <row r="640" spans="1:26" s="25" customFormat="1" x14ac:dyDescent="0.4">
      <c r="A640" s="51"/>
      <c r="B640" s="51"/>
      <c r="C640" s="51"/>
      <c r="D640" s="130"/>
      <c r="E640" s="198"/>
      <c r="F640" s="43"/>
      <c r="G640" s="43"/>
      <c r="H640" s="198"/>
      <c r="I640" s="198"/>
      <c r="J640" s="198"/>
      <c r="K640" s="184"/>
      <c r="L640" s="223"/>
      <c r="M640" s="116"/>
      <c r="N640" s="116"/>
      <c r="O640" s="116"/>
      <c r="P640" s="116"/>
      <c r="Q640" s="116"/>
      <c r="R640" s="211"/>
      <c r="S640" s="211"/>
      <c r="T640" s="211"/>
      <c r="U640" s="211"/>
      <c r="V640" s="211"/>
      <c r="W640" s="211"/>
      <c r="X640" s="131"/>
      <c r="Y640" s="163"/>
      <c r="Z640" s="182"/>
    </row>
    <row r="641" spans="1:26" s="25" customFormat="1" x14ac:dyDescent="0.4">
      <c r="A641" s="51"/>
      <c r="B641" s="51"/>
      <c r="C641" s="51"/>
      <c r="D641" s="130"/>
      <c r="E641" s="198"/>
      <c r="F641" s="43"/>
      <c r="G641" s="43"/>
      <c r="H641" s="198"/>
      <c r="I641" s="198"/>
      <c r="J641" s="198"/>
      <c r="K641" s="184"/>
      <c r="L641" s="223"/>
      <c r="M641" s="116"/>
      <c r="N641" s="116"/>
      <c r="O641" s="116"/>
      <c r="P641" s="116"/>
      <c r="Q641" s="116"/>
      <c r="R641" s="211"/>
      <c r="S641" s="211"/>
      <c r="T641" s="211"/>
      <c r="U641" s="211"/>
      <c r="V641" s="211"/>
      <c r="W641" s="211"/>
      <c r="X641" s="131"/>
      <c r="Y641" s="163"/>
      <c r="Z641" s="182"/>
    </row>
    <row r="642" spans="1:26" s="25" customFormat="1" x14ac:dyDescent="0.4">
      <c r="A642" s="51"/>
      <c r="B642" s="51"/>
      <c r="C642" s="51"/>
      <c r="D642" s="130"/>
      <c r="E642" s="198"/>
      <c r="F642" s="43"/>
      <c r="G642" s="43"/>
      <c r="H642" s="198"/>
      <c r="I642" s="198"/>
      <c r="J642" s="198"/>
      <c r="K642" s="184"/>
      <c r="L642" s="223"/>
      <c r="M642" s="116"/>
      <c r="N642" s="116"/>
      <c r="O642" s="116"/>
      <c r="P642" s="116"/>
      <c r="Q642" s="116"/>
      <c r="R642" s="211"/>
      <c r="S642" s="211"/>
      <c r="T642" s="211"/>
      <c r="U642" s="211"/>
      <c r="V642" s="211"/>
      <c r="W642" s="211"/>
      <c r="X642" s="131"/>
      <c r="Y642" s="163"/>
      <c r="Z642" s="182"/>
    </row>
    <row r="643" spans="1:26" s="25" customFormat="1" x14ac:dyDescent="0.4">
      <c r="A643" s="51"/>
      <c r="B643" s="51"/>
      <c r="C643" s="51"/>
      <c r="D643" s="130"/>
      <c r="E643" s="198"/>
      <c r="F643" s="43"/>
      <c r="G643" s="43"/>
      <c r="H643" s="198"/>
      <c r="I643" s="198"/>
      <c r="J643" s="198"/>
      <c r="K643" s="184"/>
      <c r="L643" s="223"/>
      <c r="M643" s="116"/>
      <c r="N643" s="116"/>
      <c r="O643" s="116"/>
      <c r="P643" s="116"/>
      <c r="Q643" s="116"/>
      <c r="R643" s="211"/>
      <c r="S643" s="211"/>
      <c r="T643" s="211"/>
      <c r="U643" s="211"/>
      <c r="V643" s="211"/>
      <c r="W643" s="211"/>
      <c r="X643" s="131"/>
      <c r="Y643" s="163"/>
      <c r="Z643" s="182"/>
    </row>
    <row r="644" spans="1:26" s="25" customFormat="1" x14ac:dyDescent="0.4">
      <c r="A644" s="51"/>
      <c r="B644" s="51"/>
      <c r="C644" s="51"/>
      <c r="D644" s="130"/>
      <c r="E644" s="198"/>
      <c r="F644" s="43"/>
      <c r="G644" s="43"/>
      <c r="H644" s="198"/>
      <c r="I644" s="198"/>
      <c r="J644" s="198"/>
      <c r="K644" s="184"/>
      <c r="L644" s="223"/>
      <c r="M644" s="116"/>
      <c r="N644" s="116"/>
      <c r="O644" s="116"/>
      <c r="P644" s="116"/>
      <c r="Q644" s="116"/>
      <c r="R644" s="211"/>
      <c r="S644" s="211"/>
      <c r="T644" s="211"/>
      <c r="U644" s="211"/>
      <c r="V644" s="211"/>
      <c r="W644" s="211"/>
      <c r="X644" s="131"/>
      <c r="Y644" s="163"/>
      <c r="Z644" s="182"/>
    </row>
    <row r="645" spans="1:26" s="25" customFormat="1" x14ac:dyDescent="0.4">
      <c r="A645" s="51"/>
      <c r="B645" s="51"/>
      <c r="C645" s="51"/>
      <c r="D645" s="130"/>
      <c r="E645" s="198"/>
      <c r="F645" s="43"/>
      <c r="G645" s="43"/>
      <c r="H645" s="198"/>
      <c r="I645" s="198"/>
      <c r="J645" s="198"/>
      <c r="K645" s="184"/>
      <c r="L645" s="223"/>
      <c r="M645" s="116"/>
      <c r="N645" s="116"/>
      <c r="O645" s="116"/>
      <c r="P645" s="116"/>
      <c r="Q645" s="116"/>
      <c r="R645" s="211"/>
      <c r="S645" s="211"/>
      <c r="T645" s="211"/>
      <c r="U645" s="211"/>
      <c r="V645" s="211"/>
      <c r="W645" s="211"/>
      <c r="X645" s="131"/>
      <c r="Y645" s="163"/>
      <c r="Z645" s="182"/>
    </row>
    <row r="646" spans="1:26" s="25" customFormat="1" x14ac:dyDescent="0.4">
      <c r="A646" s="51"/>
      <c r="B646" s="51"/>
      <c r="C646" s="51"/>
      <c r="D646" s="130"/>
      <c r="E646" s="198"/>
      <c r="F646" s="43"/>
      <c r="G646" s="43"/>
      <c r="H646" s="198"/>
      <c r="I646" s="198"/>
      <c r="J646" s="198"/>
      <c r="K646" s="184"/>
      <c r="L646" s="223"/>
      <c r="M646" s="116"/>
      <c r="N646" s="116"/>
      <c r="O646" s="116"/>
      <c r="P646" s="116"/>
      <c r="Q646" s="116"/>
      <c r="R646" s="211"/>
      <c r="S646" s="211"/>
      <c r="T646" s="211"/>
      <c r="U646" s="211"/>
      <c r="V646" s="211"/>
      <c r="W646" s="211"/>
      <c r="X646" s="131"/>
      <c r="Y646" s="163"/>
      <c r="Z646" s="182"/>
    </row>
    <row r="647" spans="1:26" s="25" customFormat="1" x14ac:dyDescent="0.4">
      <c r="A647" s="51"/>
      <c r="B647" s="51"/>
      <c r="C647" s="51"/>
      <c r="D647" s="130"/>
      <c r="E647" s="198"/>
      <c r="F647" s="43"/>
      <c r="G647" s="43"/>
      <c r="H647" s="198"/>
      <c r="I647" s="198"/>
      <c r="J647" s="198"/>
      <c r="K647" s="184"/>
      <c r="L647" s="223"/>
      <c r="M647" s="116"/>
      <c r="N647" s="116"/>
      <c r="O647" s="116"/>
      <c r="P647" s="116"/>
      <c r="Q647" s="116"/>
      <c r="R647" s="211"/>
      <c r="S647" s="211"/>
      <c r="T647" s="211"/>
      <c r="U647" s="211"/>
      <c r="V647" s="211"/>
      <c r="W647" s="211"/>
      <c r="X647" s="131"/>
      <c r="Y647" s="163"/>
      <c r="Z647" s="182"/>
    </row>
    <row r="648" spans="1:26" s="25" customFormat="1" x14ac:dyDescent="0.4">
      <c r="A648" s="51"/>
      <c r="B648" s="51"/>
      <c r="C648" s="51"/>
      <c r="D648" s="130"/>
      <c r="E648" s="198"/>
      <c r="F648" s="43"/>
      <c r="G648" s="43"/>
      <c r="H648" s="198"/>
      <c r="I648" s="198"/>
      <c r="J648" s="198"/>
      <c r="K648" s="184"/>
      <c r="L648" s="223"/>
      <c r="M648" s="116"/>
      <c r="N648" s="116"/>
      <c r="O648" s="116"/>
      <c r="P648" s="116"/>
      <c r="Q648" s="116"/>
      <c r="R648" s="211"/>
      <c r="S648" s="211"/>
      <c r="T648" s="211"/>
      <c r="U648" s="211"/>
      <c r="V648" s="211"/>
      <c r="W648" s="211"/>
      <c r="X648" s="131"/>
      <c r="Y648" s="163"/>
      <c r="Z648" s="182"/>
    </row>
    <row r="649" spans="1:26" s="25" customFormat="1" x14ac:dyDescent="0.4">
      <c r="A649" s="51"/>
      <c r="B649" s="51"/>
      <c r="C649" s="51"/>
      <c r="D649" s="130"/>
      <c r="E649" s="198"/>
      <c r="F649" s="43"/>
      <c r="G649" s="43"/>
      <c r="H649" s="198"/>
      <c r="I649" s="198"/>
      <c r="J649" s="198"/>
      <c r="K649" s="184"/>
      <c r="L649" s="223"/>
      <c r="M649" s="116"/>
      <c r="N649" s="116"/>
      <c r="O649" s="116"/>
      <c r="P649" s="116"/>
      <c r="Q649" s="116"/>
      <c r="R649" s="211"/>
      <c r="S649" s="211"/>
      <c r="T649" s="211"/>
      <c r="U649" s="211"/>
      <c r="V649" s="211"/>
      <c r="W649" s="211"/>
      <c r="X649" s="131"/>
      <c r="Y649" s="163"/>
      <c r="Z649" s="182"/>
    </row>
    <row r="650" spans="1:26" s="25" customFormat="1" x14ac:dyDescent="0.4">
      <c r="A650" s="51"/>
      <c r="B650" s="51"/>
      <c r="C650" s="51"/>
      <c r="D650" s="130"/>
      <c r="E650" s="198"/>
      <c r="F650" s="43"/>
      <c r="G650" s="43"/>
      <c r="H650" s="198"/>
      <c r="I650" s="198"/>
      <c r="J650" s="198"/>
      <c r="K650" s="184"/>
      <c r="L650" s="223"/>
      <c r="M650" s="116"/>
      <c r="N650" s="116"/>
      <c r="O650" s="116"/>
      <c r="P650" s="116"/>
      <c r="Q650" s="116"/>
      <c r="R650" s="211"/>
      <c r="S650" s="211"/>
      <c r="T650" s="211"/>
      <c r="U650" s="211"/>
      <c r="V650" s="211"/>
      <c r="W650" s="211"/>
      <c r="X650" s="131"/>
      <c r="Y650" s="163"/>
      <c r="Z650" s="182"/>
    </row>
    <row r="651" spans="1:26" s="25" customFormat="1" x14ac:dyDescent="0.4">
      <c r="A651" s="51"/>
      <c r="B651" s="51"/>
      <c r="C651" s="51"/>
      <c r="D651" s="130"/>
      <c r="E651" s="198"/>
      <c r="F651" s="43"/>
      <c r="G651" s="43"/>
      <c r="H651" s="198"/>
      <c r="I651" s="198"/>
      <c r="J651" s="198"/>
      <c r="K651" s="184"/>
      <c r="L651" s="223"/>
      <c r="M651" s="116"/>
      <c r="N651" s="116"/>
      <c r="O651" s="116"/>
      <c r="P651" s="116"/>
      <c r="Q651" s="116"/>
      <c r="R651" s="211"/>
      <c r="S651" s="211"/>
      <c r="T651" s="211"/>
      <c r="U651" s="211"/>
      <c r="V651" s="211"/>
      <c r="W651" s="211"/>
      <c r="X651" s="131"/>
      <c r="Y651" s="163"/>
      <c r="Z651" s="182"/>
    </row>
    <row r="652" spans="1:26" s="25" customFormat="1" x14ac:dyDescent="0.4">
      <c r="A652" s="51"/>
      <c r="B652" s="51"/>
      <c r="C652" s="51"/>
      <c r="D652" s="130"/>
      <c r="E652" s="198"/>
      <c r="F652" s="43"/>
      <c r="G652" s="43"/>
      <c r="H652" s="198"/>
      <c r="I652" s="198"/>
      <c r="J652" s="198"/>
      <c r="K652" s="184"/>
      <c r="L652" s="223"/>
      <c r="M652" s="116"/>
      <c r="N652" s="116"/>
      <c r="O652" s="116"/>
      <c r="P652" s="116"/>
      <c r="Q652" s="116"/>
      <c r="R652" s="211"/>
      <c r="S652" s="211"/>
      <c r="T652" s="211"/>
      <c r="U652" s="211"/>
      <c r="V652" s="211"/>
      <c r="W652" s="211"/>
      <c r="X652" s="131"/>
      <c r="Y652" s="163"/>
      <c r="Z652" s="182"/>
    </row>
    <row r="653" spans="1:26" s="25" customFormat="1" x14ac:dyDescent="0.4">
      <c r="A653" s="51"/>
      <c r="B653" s="51"/>
      <c r="C653" s="51"/>
      <c r="D653" s="130"/>
      <c r="E653" s="198"/>
      <c r="F653" s="43"/>
      <c r="G653" s="43"/>
      <c r="H653" s="198"/>
      <c r="I653" s="198"/>
      <c r="J653" s="198"/>
      <c r="K653" s="184"/>
      <c r="L653" s="223"/>
      <c r="M653" s="116"/>
      <c r="N653" s="116"/>
      <c r="O653" s="116"/>
      <c r="P653" s="116"/>
      <c r="Q653" s="116"/>
      <c r="R653" s="211"/>
      <c r="S653" s="211"/>
      <c r="T653" s="211"/>
      <c r="U653" s="211"/>
      <c r="V653" s="211"/>
      <c r="W653" s="211"/>
      <c r="X653" s="131"/>
      <c r="Y653" s="163"/>
      <c r="Z653" s="182"/>
    </row>
    <row r="654" spans="1:26" s="25" customFormat="1" x14ac:dyDescent="0.4">
      <c r="A654" s="51"/>
      <c r="B654" s="51"/>
      <c r="C654" s="51"/>
      <c r="D654" s="130"/>
      <c r="E654" s="198"/>
      <c r="F654" s="43"/>
      <c r="G654" s="43"/>
      <c r="H654" s="198"/>
      <c r="I654" s="198"/>
      <c r="J654" s="198"/>
      <c r="K654" s="184"/>
      <c r="L654" s="223"/>
      <c r="M654" s="116"/>
      <c r="N654" s="116"/>
      <c r="O654" s="116"/>
      <c r="P654" s="116"/>
      <c r="Q654" s="116"/>
      <c r="R654" s="211"/>
      <c r="S654" s="211"/>
      <c r="T654" s="211"/>
      <c r="U654" s="211"/>
      <c r="V654" s="211"/>
      <c r="W654" s="211"/>
      <c r="X654" s="131"/>
      <c r="Y654" s="163"/>
      <c r="Z654" s="182"/>
    </row>
    <row r="655" spans="1:26" s="25" customFormat="1" x14ac:dyDescent="0.4">
      <c r="A655" s="51"/>
      <c r="B655" s="51"/>
      <c r="C655" s="51"/>
      <c r="D655" s="130"/>
      <c r="E655" s="198"/>
      <c r="F655" s="43"/>
      <c r="G655" s="43"/>
      <c r="H655" s="198"/>
      <c r="I655" s="198"/>
      <c r="J655" s="198"/>
      <c r="K655" s="184"/>
      <c r="L655" s="223"/>
      <c r="M655" s="116"/>
      <c r="N655" s="116"/>
      <c r="O655" s="116"/>
      <c r="P655" s="116"/>
      <c r="Q655" s="116"/>
      <c r="R655" s="211"/>
      <c r="S655" s="211"/>
      <c r="T655" s="211"/>
      <c r="U655" s="211"/>
      <c r="V655" s="211"/>
      <c r="W655" s="211"/>
      <c r="X655" s="131"/>
      <c r="Y655" s="163"/>
      <c r="Z655" s="182"/>
    </row>
    <row r="656" spans="1:26" s="25" customFormat="1" x14ac:dyDescent="0.4">
      <c r="A656" s="51"/>
      <c r="B656" s="51"/>
      <c r="C656" s="51"/>
      <c r="D656" s="130"/>
      <c r="E656" s="198"/>
      <c r="F656" s="43"/>
      <c r="G656" s="43"/>
      <c r="H656" s="198"/>
      <c r="I656" s="198"/>
      <c r="J656" s="198"/>
      <c r="K656" s="184"/>
      <c r="L656" s="223"/>
      <c r="M656" s="116"/>
      <c r="N656" s="116"/>
      <c r="O656" s="116"/>
      <c r="P656" s="116"/>
      <c r="Q656" s="116"/>
      <c r="R656" s="211"/>
      <c r="S656" s="211"/>
      <c r="T656" s="211"/>
      <c r="U656" s="211"/>
      <c r="V656" s="211"/>
      <c r="W656" s="211"/>
      <c r="X656" s="131"/>
      <c r="Y656" s="163"/>
      <c r="Z656" s="182"/>
    </row>
    <row r="657" spans="1:26" s="25" customFormat="1" x14ac:dyDescent="0.4">
      <c r="A657" s="51"/>
      <c r="B657" s="51"/>
      <c r="C657" s="51"/>
      <c r="D657" s="130"/>
      <c r="E657" s="198"/>
      <c r="F657" s="43"/>
      <c r="G657" s="43"/>
      <c r="H657" s="198"/>
      <c r="I657" s="198"/>
      <c r="J657" s="198"/>
      <c r="K657" s="184"/>
      <c r="L657" s="223"/>
      <c r="M657" s="116"/>
      <c r="N657" s="116"/>
      <c r="O657" s="116"/>
      <c r="P657" s="116"/>
      <c r="Q657" s="116"/>
      <c r="R657" s="211"/>
      <c r="S657" s="211"/>
      <c r="T657" s="211"/>
      <c r="U657" s="211"/>
      <c r="V657" s="211"/>
      <c r="W657" s="211"/>
      <c r="X657" s="131"/>
      <c r="Y657" s="163"/>
      <c r="Z657" s="182"/>
    </row>
    <row r="658" spans="1:26" s="25" customFormat="1" x14ac:dyDescent="0.4">
      <c r="A658" s="51"/>
      <c r="B658" s="51"/>
      <c r="C658" s="51"/>
      <c r="D658" s="130"/>
      <c r="E658" s="198"/>
      <c r="F658" s="43"/>
      <c r="G658" s="43"/>
      <c r="H658" s="198"/>
      <c r="I658" s="198"/>
      <c r="J658" s="198"/>
      <c r="K658" s="184"/>
      <c r="L658" s="223"/>
      <c r="M658" s="116"/>
      <c r="N658" s="116"/>
      <c r="O658" s="116"/>
      <c r="P658" s="116"/>
      <c r="Q658" s="116"/>
      <c r="R658" s="211"/>
      <c r="S658" s="211"/>
      <c r="T658" s="211"/>
      <c r="U658" s="211"/>
      <c r="V658" s="211"/>
      <c r="W658" s="211"/>
      <c r="X658" s="131"/>
      <c r="Y658" s="163"/>
      <c r="Z658" s="182"/>
    </row>
    <row r="659" spans="1:26" s="25" customFormat="1" x14ac:dyDescent="0.4">
      <c r="A659" s="51"/>
      <c r="B659" s="51"/>
      <c r="C659" s="51"/>
      <c r="D659" s="130"/>
      <c r="E659" s="198"/>
      <c r="F659" s="43"/>
      <c r="G659" s="43"/>
      <c r="H659" s="198"/>
      <c r="I659" s="198"/>
      <c r="J659" s="198"/>
      <c r="K659" s="184"/>
      <c r="L659" s="223"/>
      <c r="M659" s="116"/>
      <c r="N659" s="116"/>
      <c r="O659" s="116"/>
      <c r="P659" s="116"/>
      <c r="Q659" s="116"/>
      <c r="R659" s="211"/>
      <c r="S659" s="211"/>
      <c r="T659" s="211"/>
      <c r="U659" s="211"/>
      <c r="V659" s="211"/>
      <c r="W659" s="211"/>
      <c r="X659" s="131"/>
      <c r="Y659" s="163"/>
      <c r="Z659" s="182"/>
    </row>
    <row r="660" spans="1:26" s="25" customFormat="1" x14ac:dyDescent="0.4">
      <c r="A660" s="51"/>
      <c r="B660" s="51"/>
      <c r="C660" s="51"/>
      <c r="D660" s="130"/>
      <c r="E660" s="198"/>
      <c r="F660" s="43"/>
      <c r="G660" s="43"/>
      <c r="H660" s="198"/>
      <c r="I660" s="198"/>
      <c r="J660" s="198"/>
      <c r="K660" s="184"/>
      <c r="L660" s="223"/>
      <c r="M660" s="116"/>
      <c r="N660" s="116"/>
      <c r="O660" s="116"/>
      <c r="P660" s="116"/>
      <c r="Q660" s="116"/>
      <c r="R660" s="211"/>
      <c r="S660" s="211"/>
      <c r="T660" s="211"/>
      <c r="U660" s="211"/>
      <c r="V660" s="211"/>
      <c r="W660" s="211"/>
      <c r="X660" s="131"/>
      <c r="Y660" s="163"/>
      <c r="Z660" s="182"/>
    </row>
    <row r="661" spans="1:26" s="25" customFormat="1" x14ac:dyDescent="0.4">
      <c r="A661" s="51"/>
      <c r="B661" s="51"/>
      <c r="C661" s="51"/>
      <c r="D661" s="130"/>
      <c r="E661" s="198"/>
      <c r="F661" s="43"/>
      <c r="G661" s="43"/>
      <c r="H661" s="198"/>
      <c r="I661" s="198"/>
      <c r="J661" s="198"/>
      <c r="K661" s="184"/>
      <c r="L661" s="223"/>
      <c r="M661" s="116"/>
      <c r="N661" s="116"/>
      <c r="O661" s="116"/>
      <c r="P661" s="116"/>
      <c r="Q661" s="116"/>
      <c r="R661" s="211"/>
      <c r="S661" s="211"/>
      <c r="T661" s="211"/>
      <c r="U661" s="211"/>
      <c r="V661" s="211"/>
      <c r="W661" s="211"/>
      <c r="X661" s="131"/>
      <c r="Y661" s="163"/>
      <c r="Z661" s="182"/>
    </row>
    <row r="662" spans="1:26" s="25" customFormat="1" x14ac:dyDescent="0.4">
      <c r="A662" s="51"/>
      <c r="B662" s="51"/>
      <c r="C662" s="51"/>
      <c r="D662" s="130"/>
      <c r="E662" s="198"/>
      <c r="F662" s="43"/>
      <c r="G662" s="43"/>
      <c r="H662" s="198"/>
      <c r="I662" s="198"/>
      <c r="J662" s="198"/>
      <c r="K662" s="184"/>
      <c r="L662" s="223"/>
      <c r="M662" s="116"/>
      <c r="N662" s="116"/>
      <c r="O662" s="116"/>
      <c r="P662" s="116"/>
      <c r="Q662" s="116"/>
      <c r="R662" s="211"/>
      <c r="S662" s="211"/>
      <c r="T662" s="211"/>
      <c r="U662" s="211"/>
      <c r="V662" s="211"/>
      <c r="W662" s="211"/>
      <c r="X662" s="131"/>
      <c r="Y662" s="163"/>
      <c r="Z662" s="182"/>
    </row>
    <row r="663" spans="1:26" s="25" customFormat="1" x14ac:dyDescent="0.4">
      <c r="A663" s="51"/>
      <c r="B663" s="51"/>
      <c r="C663" s="51"/>
      <c r="D663" s="130"/>
      <c r="E663" s="198"/>
      <c r="F663" s="43"/>
      <c r="G663" s="43"/>
      <c r="H663" s="198"/>
      <c r="I663" s="198"/>
      <c r="J663" s="198"/>
      <c r="K663" s="184"/>
      <c r="L663" s="223"/>
      <c r="M663" s="116"/>
      <c r="N663" s="116"/>
      <c r="O663" s="116"/>
      <c r="P663" s="116"/>
      <c r="Q663" s="116"/>
      <c r="R663" s="211"/>
      <c r="S663" s="211"/>
      <c r="T663" s="211"/>
      <c r="U663" s="211"/>
      <c r="V663" s="211"/>
      <c r="W663" s="211"/>
      <c r="X663" s="131"/>
      <c r="Y663" s="163"/>
      <c r="Z663" s="182"/>
    </row>
    <row r="664" spans="1:26" s="25" customFormat="1" x14ac:dyDescent="0.4">
      <c r="A664" s="51"/>
      <c r="B664" s="51"/>
      <c r="C664" s="51"/>
      <c r="D664" s="130"/>
      <c r="E664" s="198"/>
      <c r="F664" s="43"/>
      <c r="G664" s="43"/>
      <c r="H664" s="198"/>
      <c r="I664" s="198"/>
      <c r="J664" s="198"/>
      <c r="K664" s="184"/>
      <c r="L664" s="223"/>
      <c r="M664" s="116"/>
      <c r="N664" s="116"/>
      <c r="O664" s="116"/>
      <c r="P664" s="116"/>
      <c r="Q664" s="116"/>
      <c r="R664" s="211"/>
      <c r="S664" s="211"/>
      <c r="T664" s="211"/>
      <c r="U664" s="211"/>
      <c r="V664" s="211"/>
      <c r="W664" s="211"/>
      <c r="X664" s="131"/>
      <c r="Y664" s="163"/>
      <c r="Z664" s="182"/>
    </row>
    <row r="665" spans="1:26" s="25" customFormat="1" x14ac:dyDescent="0.4">
      <c r="A665" s="51"/>
      <c r="B665" s="51"/>
      <c r="C665" s="51"/>
      <c r="D665" s="130"/>
      <c r="E665" s="198"/>
      <c r="F665" s="43"/>
      <c r="G665" s="43"/>
      <c r="H665" s="198"/>
      <c r="I665" s="198"/>
      <c r="J665" s="198"/>
      <c r="K665" s="184"/>
      <c r="L665" s="223"/>
      <c r="M665" s="116"/>
      <c r="N665" s="116"/>
      <c r="O665" s="116"/>
      <c r="P665" s="116"/>
      <c r="Q665" s="116"/>
      <c r="R665" s="211"/>
      <c r="S665" s="211"/>
      <c r="T665" s="211"/>
      <c r="U665" s="211"/>
      <c r="V665" s="211"/>
      <c r="W665" s="211"/>
      <c r="X665" s="131"/>
      <c r="Y665" s="163"/>
      <c r="Z665" s="182"/>
    </row>
    <row r="666" spans="1:26" s="25" customFormat="1" x14ac:dyDescent="0.4">
      <c r="A666" s="51"/>
      <c r="B666" s="51"/>
      <c r="C666" s="51"/>
      <c r="D666" s="130"/>
      <c r="E666" s="198"/>
      <c r="F666" s="43"/>
      <c r="G666" s="43"/>
      <c r="H666" s="198"/>
      <c r="I666" s="198"/>
      <c r="J666" s="198"/>
      <c r="K666" s="184"/>
      <c r="L666" s="223"/>
      <c r="M666" s="116"/>
      <c r="N666" s="116"/>
      <c r="O666" s="116"/>
      <c r="P666" s="116"/>
      <c r="Q666" s="116"/>
      <c r="R666" s="211"/>
      <c r="S666" s="211"/>
      <c r="T666" s="211"/>
      <c r="U666" s="211"/>
      <c r="V666" s="211"/>
      <c r="W666" s="211"/>
      <c r="X666" s="131"/>
      <c r="Y666" s="163"/>
      <c r="Z666" s="182"/>
    </row>
    <row r="667" spans="1:26" s="25" customFormat="1" x14ac:dyDescent="0.4">
      <c r="A667" s="51"/>
      <c r="B667" s="51"/>
      <c r="C667" s="51"/>
      <c r="D667" s="130"/>
      <c r="E667" s="198"/>
      <c r="F667" s="43"/>
      <c r="G667" s="43"/>
      <c r="H667" s="198"/>
      <c r="I667" s="198"/>
      <c r="J667" s="198"/>
      <c r="K667" s="184"/>
      <c r="L667" s="223"/>
      <c r="M667" s="116"/>
      <c r="N667" s="116"/>
      <c r="O667" s="116"/>
      <c r="P667" s="116"/>
      <c r="Q667" s="116"/>
      <c r="R667" s="211"/>
      <c r="S667" s="211"/>
      <c r="T667" s="211"/>
      <c r="U667" s="211"/>
      <c r="V667" s="211"/>
      <c r="W667" s="211"/>
      <c r="X667" s="131"/>
      <c r="Y667" s="163"/>
      <c r="Z667" s="182"/>
    </row>
    <row r="668" spans="1:26" s="25" customFormat="1" x14ac:dyDescent="0.4">
      <c r="A668" s="51"/>
      <c r="B668" s="51"/>
      <c r="C668" s="51"/>
      <c r="D668" s="130"/>
      <c r="E668" s="198"/>
      <c r="F668" s="43"/>
      <c r="G668" s="43"/>
      <c r="H668" s="198"/>
      <c r="I668" s="198"/>
      <c r="J668" s="198"/>
      <c r="K668" s="184"/>
      <c r="L668" s="223"/>
      <c r="M668" s="116"/>
      <c r="N668" s="116"/>
      <c r="O668" s="116"/>
      <c r="P668" s="116"/>
      <c r="Q668" s="116"/>
      <c r="R668" s="211"/>
      <c r="S668" s="211"/>
      <c r="T668" s="211"/>
      <c r="U668" s="211"/>
      <c r="V668" s="211"/>
      <c r="W668" s="211"/>
      <c r="X668" s="131"/>
      <c r="Y668" s="163"/>
      <c r="Z668" s="182"/>
    </row>
    <row r="669" spans="1:26" s="25" customFormat="1" x14ac:dyDescent="0.4">
      <c r="A669" s="51"/>
      <c r="B669" s="51"/>
      <c r="C669" s="51"/>
      <c r="D669" s="130"/>
      <c r="E669" s="198"/>
      <c r="F669" s="43"/>
      <c r="G669" s="43"/>
      <c r="H669" s="198"/>
      <c r="I669" s="198"/>
      <c r="J669" s="198"/>
      <c r="K669" s="184"/>
      <c r="L669" s="223"/>
      <c r="M669" s="116"/>
      <c r="N669" s="116"/>
      <c r="O669" s="116"/>
      <c r="P669" s="116"/>
      <c r="Q669" s="116"/>
      <c r="R669" s="211"/>
      <c r="S669" s="211"/>
      <c r="T669" s="211"/>
      <c r="U669" s="211"/>
      <c r="V669" s="211"/>
      <c r="W669" s="211"/>
      <c r="X669" s="131"/>
      <c r="Y669" s="163"/>
      <c r="Z669" s="182"/>
    </row>
    <row r="670" spans="1:26" s="25" customFormat="1" x14ac:dyDescent="0.4">
      <c r="A670" s="51"/>
      <c r="B670" s="51"/>
      <c r="C670" s="51"/>
      <c r="D670" s="130"/>
      <c r="E670" s="198"/>
      <c r="F670" s="43"/>
      <c r="G670" s="43"/>
      <c r="H670" s="198"/>
      <c r="I670" s="198"/>
      <c r="J670" s="198"/>
      <c r="K670" s="184"/>
      <c r="L670" s="223"/>
      <c r="M670" s="116"/>
      <c r="N670" s="116"/>
      <c r="O670" s="116"/>
      <c r="P670" s="116"/>
      <c r="Q670" s="116"/>
      <c r="R670" s="211"/>
      <c r="S670" s="211"/>
      <c r="T670" s="211"/>
      <c r="U670" s="211"/>
      <c r="V670" s="211"/>
      <c r="W670" s="211"/>
      <c r="X670" s="131"/>
      <c r="Y670" s="163"/>
      <c r="Z670" s="182"/>
    </row>
    <row r="671" spans="1:26" s="25" customFormat="1" x14ac:dyDescent="0.4">
      <c r="A671" s="51"/>
      <c r="B671" s="51"/>
      <c r="C671" s="51"/>
      <c r="D671" s="130"/>
      <c r="E671" s="198"/>
      <c r="F671" s="43"/>
      <c r="G671" s="43"/>
      <c r="H671" s="198"/>
      <c r="I671" s="198"/>
      <c r="J671" s="198"/>
      <c r="K671" s="184"/>
      <c r="L671" s="223"/>
      <c r="M671" s="116"/>
      <c r="N671" s="116"/>
      <c r="O671" s="116"/>
      <c r="P671" s="116"/>
      <c r="Q671" s="116"/>
      <c r="R671" s="211"/>
      <c r="S671" s="211"/>
      <c r="T671" s="211"/>
      <c r="U671" s="211"/>
      <c r="V671" s="211"/>
      <c r="W671" s="211"/>
      <c r="X671" s="131"/>
      <c r="Y671" s="163"/>
      <c r="Z671" s="182"/>
    </row>
    <row r="672" spans="1:26" s="25" customFormat="1" x14ac:dyDescent="0.4">
      <c r="A672" s="51"/>
      <c r="B672" s="51"/>
      <c r="C672" s="51"/>
      <c r="D672" s="130"/>
      <c r="E672" s="198"/>
      <c r="F672" s="43"/>
      <c r="G672" s="43"/>
      <c r="H672" s="198"/>
      <c r="I672" s="198"/>
      <c r="J672" s="198"/>
      <c r="K672" s="184"/>
      <c r="L672" s="223"/>
      <c r="M672" s="116"/>
      <c r="N672" s="116"/>
      <c r="O672" s="116"/>
      <c r="P672" s="116"/>
      <c r="Q672" s="116"/>
      <c r="R672" s="211"/>
      <c r="S672" s="211"/>
      <c r="T672" s="211"/>
      <c r="U672" s="211"/>
      <c r="V672" s="211"/>
      <c r="W672" s="211"/>
      <c r="X672" s="131"/>
      <c r="Y672" s="163"/>
      <c r="Z672" s="182"/>
    </row>
    <row r="673" spans="1:26" s="25" customFormat="1" x14ac:dyDescent="0.4">
      <c r="A673" s="51"/>
      <c r="B673" s="51"/>
      <c r="C673" s="51"/>
      <c r="D673" s="130"/>
      <c r="E673" s="198"/>
      <c r="F673" s="43"/>
      <c r="G673" s="43"/>
      <c r="H673" s="198"/>
      <c r="I673" s="198"/>
      <c r="J673" s="198"/>
      <c r="K673" s="184"/>
      <c r="L673" s="223"/>
      <c r="M673" s="116"/>
      <c r="N673" s="116"/>
      <c r="O673" s="116"/>
      <c r="P673" s="116"/>
      <c r="Q673" s="116"/>
      <c r="R673" s="211"/>
      <c r="S673" s="211"/>
      <c r="T673" s="211"/>
      <c r="U673" s="211"/>
      <c r="V673" s="211"/>
      <c r="W673" s="211"/>
      <c r="X673" s="131"/>
      <c r="Y673" s="163"/>
      <c r="Z673" s="182"/>
    </row>
    <row r="674" spans="1:26" s="25" customFormat="1" x14ac:dyDescent="0.4">
      <c r="A674" s="51"/>
      <c r="B674" s="51"/>
      <c r="C674" s="51"/>
      <c r="D674" s="130"/>
      <c r="E674" s="198"/>
      <c r="F674" s="43"/>
      <c r="G674" s="43"/>
      <c r="H674" s="198"/>
      <c r="I674" s="198"/>
      <c r="J674" s="198"/>
      <c r="K674" s="184"/>
      <c r="L674" s="223"/>
      <c r="M674" s="116"/>
      <c r="N674" s="116"/>
      <c r="O674" s="116"/>
      <c r="P674" s="116"/>
      <c r="Q674" s="116"/>
      <c r="R674" s="211"/>
      <c r="S674" s="211"/>
      <c r="T674" s="211"/>
      <c r="U674" s="211"/>
      <c r="V674" s="211"/>
      <c r="W674" s="211"/>
      <c r="X674" s="131"/>
      <c r="Y674" s="163"/>
      <c r="Z674" s="182"/>
    </row>
    <row r="675" spans="1:26" s="25" customFormat="1" x14ac:dyDescent="0.4">
      <c r="A675" s="51"/>
      <c r="B675" s="51"/>
      <c r="C675" s="51"/>
      <c r="D675" s="130"/>
      <c r="E675" s="198"/>
      <c r="F675" s="43"/>
      <c r="G675" s="43"/>
      <c r="H675" s="198"/>
      <c r="I675" s="198"/>
      <c r="J675" s="198"/>
      <c r="K675" s="184"/>
      <c r="L675" s="223"/>
      <c r="M675" s="116"/>
      <c r="N675" s="116"/>
      <c r="O675" s="116"/>
      <c r="P675" s="116"/>
      <c r="Q675" s="116"/>
      <c r="R675" s="211"/>
      <c r="S675" s="211"/>
      <c r="T675" s="211"/>
      <c r="U675" s="211"/>
      <c r="V675" s="211"/>
      <c r="W675" s="211"/>
      <c r="X675" s="131"/>
      <c r="Y675" s="163"/>
      <c r="Z675" s="182"/>
    </row>
    <row r="676" spans="1:26" s="25" customFormat="1" x14ac:dyDescent="0.4">
      <c r="A676" s="51"/>
      <c r="B676" s="51"/>
      <c r="C676" s="51"/>
      <c r="D676" s="130"/>
      <c r="E676" s="198"/>
      <c r="F676" s="43"/>
      <c r="G676" s="43"/>
      <c r="H676" s="198"/>
      <c r="I676" s="198"/>
      <c r="J676" s="198"/>
      <c r="K676" s="184"/>
      <c r="L676" s="223"/>
      <c r="M676" s="116"/>
      <c r="N676" s="116"/>
      <c r="O676" s="116"/>
      <c r="P676" s="116"/>
      <c r="Q676" s="116"/>
      <c r="R676" s="211"/>
      <c r="S676" s="211"/>
      <c r="T676" s="211"/>
      <c r="U676" s="211"/>
      <c r="V676" s="211"/>
      <c r="W676" s="211"/>
      <c r="X676" s="131"/>
      <c r="Y676" s="163"/>
      <c r="Z676" s="182"/>
    </row>
    <row r="677" spans="1:26" s="25" customFormat="1" x14ac:dyDescent="0.4">
      <c r="A677" s="51"/>
      <c r="B677" s="51"/>
      <c r="C677" s="51"/>
      <c r="D677" s="130"/>
      <c r="E677" s="198"/>
      <c r="F677" s="43"/>
      <c r="G677" s="43"/>
      <c r="H677" s="198"/>
      <c r="I677" s="198"/>
      <c r="J677" s="198"/>
      <c r="K677" s="184"/>
      <c r="L677" s="223"/>
      <c r="M677" s="116"/>
      <c r="N677" s="116"/>
      <c r="O677" s="116"/>
      <c r="P677" s="116"/>
      <c r="Q677" s="116"/>
      <c r="R677" s="211"/>
      <c r="S677" s="211"/>
      <c r="T677" s="211"/>
      <c r="U677" s="211"/>
      <c r="V677" s="211"/>
      <c r="W677" s="211"/>
      <c r="X677" s="131"/>
      <c r="Y677" s="163"/>
      <c r="Z677" s="182"/>
    </row>
    <row r="678" spans="1:26" s="25" customFormat="1" x14ac:dyDescent="0.4">
      <c r="A678" s="51"/>
      <c r="B678" s="51"/>
      <c r="C678" s="51"/>
      <c r="D678" s="130"/>
      <c r="E678" s="198"/>
      <c r="F678" s="43"/>
      <c r="G678" s="43"/>
      <c r="H678" s="198"/>
      <c r="I678" s="198"/>
      <c r="J678" s="198"/>
      <c r="K678" s="184"/>
      <c r="L678" s="223"/>
      <c r="M678" s="116"/>
      <c r="N678" s="116"/>
      <c r="O678" s="116"/>
      <c r="P678" s="116"/>
      <c r="Q678" s="116"/>
      <c r="R678" s="211"/>
      <c r="S678" s="211"/>
      <c r="T678" s="211"/>
      <c r="U678" s="211"/>
      <c r="V678" s="211"/>
      <c r="W678" s="211"/>
      <c r="X678" s="131"/>
      <c r="Y678" s="163"/>
      <c r="Z678" s="182"/>
    </row>
    <row r="679" spans="1:26" s="25" customFormat="1" x14ac:dyDescent="0.4">
      <c r="A679" s="51"/>
      <c r="B679" s="51"/>
      <c r="C679" s="51"/>
      <c r="D679" s="130"/>
      <c r="E679" s="198"/>
      <c r="F679" s="43"/>
      <c r="G679" s="43"/>
      <c r="H679" s="198"/>
      <c r="I679" s="198"/>
      <c r="J679" s="198"/>
      <c r="K679" s="184"/>
      <c r="L679" s="223"/>
      <c r="M679" s="116"/>
      <c r="N679" s="116"/>
      <c r="O679" s="116"/>
      <c r="P679" s="116"/>
      <c r="Q679" s="116"/>
      <c r="R679" s="211"/>
      <c r="S679" s="211"/>
      <c r="T679" s="211"/>
      <c r="U679" s="211"/>
      <c r="V679" s="211"/>
      <c r="W679" s="211"/>
      <c r="X679" s="131"/>
      <c r="Y679" s="163"/>
      <c r="Z679" s="182"/>
    </row>
    <row r="680" spans="1:26" s="25" customFormat="1" x14ac:dyDescent="0.4">
      <c r="A680" s="51"/>
      <c r="B680" s="51"/>
      <c r="C680" s="51"/>
      <c r="D680" s="130"/>
      <c r="E680" s="198"/>
      <c r="F680" s="43"/>
      <c r="G680" s="43"/>
      <c r="H680" s="198"/>
      <c r="I680" s="198"/>
      <c r="J680" s="198"/>
      <c r="K680" s="184"/>
      <c r="L680" s="223"/>
      <c r="M680" s="116"/>
      <c r="N680" s="116"/>
      <c r="O680" s="116"/>
      <c r="P680" s="116"/>
      <c r="Q680" s="116"/>
      <c r="R680" s="211"/>
      <c r="S680" s="211"/>
      <c r="T680" s="211"/>
      <c r="U680" s="211"/>
      <c r="V680" s="211"/>
      <c r="W680" s="211"/>
      <c r="X680" s="131"/>
      <c r="Y680" s="163"/>
      <c r="Z680" s="182"/>
    </row>
    <row r="681" spans="1:26" s="25" customFormat="1" x14ac:dyDescent="0.4">
      <c r="A681" s="51"/>
      <c r="B681" s="51"/>
      <c r="C681" s="51"/>
      <c r="D681" s="130"/>
      <c r="E681" s="198"/>
      <c r="F681" s="43"/>
      <c r="G681" s="43"/>
      <c r="H681" s="198"/>
      <c r="I681" s="198"/>
      <c r="J681" s="198"/>
      <c r="K681" s="184"/>
      <c r="L681" s="223"/>
      <c r="M681" s="116"/>
      <c r="N681" s="116"/>
      <c r="O681" s="116"/>
      <c r="P681" s="116"/>
      <c r="Q681" s="116"/>
      <c r="R681" s="211"/>
      <c r="S681" s="211"/>
      <c r="T681" s="211"/>
      <c r="U681" s="211"/>
      <c r="V681" s="211"/>
      <c r="W681" s="211"/>
      <c r="X681" s="131"/>
      <c r="Y681" s="163"/>
      <c r="Z681" s="182"/>
    </row>
    <row r="682" spans="1:26" s="25" customFormat="1" x14ac:dyDescent="0.4">
      <c r="A682" s="51"/>
      <c r="B682" s="51"/>
      <c r="C682" s="51"/>
      <c r="D682" s="130"/>
      <c r="E682" s="198"/>
      <c r="F682" s="43"/>
      <c r="G682" s="43"/>
      <c r="H682" s="198"/>
      <c r="I682" s="198"/>
      <c r="J682" s="198"/>
      <c r="K682" s="184"/>
      <c r="L682" s="223"/>
      <c r="M682" s="116"/>
      <c r="N682" s="116"/>
      <c r="O682" s="116"/>
      <c r="P682" s="116"/>
      <c r="Q682" s="116"/>
      <c r="R682" s="211"/>
      <c r="S682" s="211"/>
      <c r="T682" s="211"/>
      <c r="U682" s="211"/>
      <c r="V682" s="211"/>
      <c r="W682" s="211"/>
      <c r="X682" s="131"/>
      <c r="Y682" s="163"/>
      <c r="Z682" s="182"/>
    </row>
    <row r="683" spans="1:26" s="25" customFormat="1" x14ac:dyDescent="0.4">
      <c r="A683" s="51"/>
      <c r="B683" s="51"/>
      <c r="C683" s="51"/>
      <c r="D683" s="130"/>
      <c r="E683" s="198"/>
      <c r="F683" s="43"/>
      <c r="G683" s="43"/>
      <c r="H683" s="198"/>
      <c r="I683" s="198"/>
      <c r="J683" s="198"/>
      <c r="K683" s="184"/>
      <c r="L683" s="223"/>
      <c r="M683" s="116"/>
      <c r="N683" s="116"/>
      <c r="O683" s="116"/>
      <c r="P683" s="116"/>
      <c r="Q683" s="116"/>
      <c r="R683" s="211"/>
      <c r="S683" s="211"/>
      <c r="T683" s="211"/>
      <c r="U683" s="211"/>
      <c r="V683" s="211"/>
      <c r="W683" s="211"/>
      <c r="X683" s="131"/>
      <c r="Y683" s="163"/>
      <c r="Z683" s="182"/>
    </row>
    <row r="684" spans="1:26" s="25" customFormat="1" x14ac:dyDescent="0.4">
      <c r="A684" s="51"/>
      <c r="B684" s="51"/>
      <c r="C684" s="51"/>
      <c r="D684" s="130"/>
      <c r="E684" s="198"/>
      <c r="F684" s="43"/>
      <c r="G684" s="43"/>
      <c r="H684" s="198"/>
      <c r="I684" s="198"/>
      <c r="J684" s="198"/>
      <c r="K684" s="184"/>
      <c r="L684" s="223"/>
      <c r="M684" s="116"/>
      <c r="N684" s="116"/>
      <c r="O684" s="116"/>
      <c r="P684" s="116"/>
      <c r="Q684" s="116"/>
      <c r="R684" s="211"/>
      <c r="S684" s="211"/>
      <c r="T684" s="211"/>
      <c r="U684" s="211"/>
      <c r="V684" s="211"/>
      <c r="W684" s="211"/>
      <c r="X684" s="131"/>
      <c r="Y684" s="163"/>
      <c r="Z684" s="182"/>
    </row>
    <row r="685" spans="1:26" s="25" customFormat="1" x14ac:dyDescent="0.4">
      <c r="A685" s="51"/>
      <c r="B685" s="51"/>
      <c r="C685" s="51"/>
      <c r="D685" s="130"/>
      <c r="E685" s="198"/>
      <c r="F685" s="43"/>
      <c r="G685" s="43"/>
      <c r="H685" s="198"/>
      <c r="I685" s="198"/>
      <c r="J685" s="198"/>
      <c r="K685" s="184"/>
      <c r="L685" s="223"/>
      <c r="M685" s="116"/>
      <c r="N685" s="116"/>
      <c r="O685" s="116"/>
      <c r="P685" s="116"/>
      <c r="Q685" s="116"/>
      <c r="R685" s="211"/>
      <c r="S685" s="211"/>
      <c r="T685" s="211"/>
      <c r="U685" s="211"/>
      <c r="V685" s="211"/>
      <c r="W685" s="211"/>
      <c r="X685" s="131"/>
      <c r="Y685" s="163"/>
      <c r="Z685" s="182"/>
    </row>
    <row r="686" spans="1:26" s="25" customFormat="1" x14ac:dyDescent="0.4">
      <c r="A686" s="51"/>
      <c r="B686" s="51"/>
      <c r="C686" s="51"/>
      <c r="D686" s="130"/>
      <c r="E686" s="198"/>
      <c r="F686" s="43"/>
      <c r="G686" s="43"/>
      <c r="H686" s="198"/>
      <c r="I686" s="198"/>
      <c r="J686" s="198"/>
      <c r="K686" s="184"/>
      <c r="L686" s="223"/>
      <c r="M686" s="116"/>
      <c r="N686" s="116"/>
      <c r="O686" s="116"/>
      <c r="P686" s="116"/>
      <c r="Q686" s="116"/>
      <c r="R686" s="211"/>
      <c r="S686" s="211"/>
      <c r="T686" s="211"/>
      <c r="U686" s="211"/>
      <c r="V686" s="211"/>
      <c r="W686" s="211"/>
      <c r="X686" s="131"/>
      <c r="Y686" s="163"/>
      <c r="Z686" s="182"/>
    </row>
    <row r="687" spans="1:26" s="25" customFormat="1" x14ac:dyDescent="0.4">
      <c r="A687" s="51"/>
      <c r="B687" s="51"/>
      <c r="C687" s="51"/>
      <c r="D687" s="130"/>
      <c r="E687" s="198"/>
      <c r="F687" s="43"/>
      <c r="G687" s="43"/>
      <c r="H687" s="198"/>
      <c r="I687" s="198"/>
      <c r="J687" s="198"/>
      <c r="K687" s="184"/>
      <c r="L687" s="223"/>
      <c r="M687" s="116"/>
      <c r="N687" s="116"/>
      <c r="O687" s="116"/>
      <c r="P687" s="116"/>
      <c r="Q687" s="116"/>
      <c r="R687" s="211"/>
      <c r="S687" s="211"/>
      <c r="T687" s="211"/>
      <c r="U687" s="211"/>
      <c r="V687" s="211"/>
      <c r="W687" s="211"/>
      <c r="X687" s="131"/>
      <c r="Y687" s="163"/>
      <c r="Z687" s="182"/>
    </row>
    <row r="688" spans="1:26" s="25" customFormat="1" x14ac:dyDescent="0.4">
      <c r="A688" s="51"/>
      <c r="B688" s="51"/>
      <c r="C688" s="51"/>
      <c r="D688" s="130"/>
      <c r="E688" s="198"/>
      <c r="F688" s="43"/>
      <c r="G688" s="43"/>
      <c r="H688" s="198"/>
      <c r="I688" s="198"/>
      <c r="J688" s="198"/>
      <c r="K688" s="184"/>
      <c r="L688" s="223"/>
      <c r="M688" s="116"/>
      <c r="N688" s="116"/>
      <c r="O688" s="116"/>
      <c r="P688" s="116"/>
      <c r="Q688" s="116"/>
      <c r="R688" s="211"/>
      <c r="S688" s="211"/>
      <c r="T688" s="211"/>
      <c r="U688" s="211"/>
      <c r="V688" s="211"/>
      <c r="W688" s="211"/>
      <c r="X688" s="131"/>
      <c r="Y688" s="163"/>
      <c r="Z688" s="182"/>
    </row>
    <row r="689" spans="1:26" s="25" customFormat="1" x14ac:dyDescent="0.4">
      <c r="A689" s="51"/>
      <c r="B689" s="51"/>
      <c r="C689" s="51"/>
      <c r="D689" s="130"/>
      <c r="E689" s="198"/>
      <c r="F689" s="43"/>
      <c r="G689" s="43"/>
      <c r="H689" s="198"/>
      <c r="I689" s="198"/>
      <c r="J689" s="198"/>
      <c r="K689" s="184"/>
      <c r="L689" s="223"/>
      <c r="M689" s="116"/>
      <c r="N689" s="116"/>
      <c r="O689" s="116"/>
      <c r="P689" s="116"/>
      <c r="Q689" s="116"/>
      <c r="R689" s="211"/>
      <c r="S689" s="211"/>
      <c r="T689" s="211"/>
      <c r="U689" s="211"/>
      <c r="V689" s="211"/>
      <c r="W689" s="211"/>
      <c r="X689" s="131"/>
      <c r="Y689" s="163"/>
      <c r="Z689" s="182"/>
    </row>
    <row r="690" spans="1:26" s="25" customFormat="1" x14ac:dyDescent="0.4">
      <c r="A690" s="51"/>
      <c r="B690" s="51"/>
      <c r="C690" s="51"/>
      <c r="D690" s="130"/>
      <c r="E690" s="198"/>
      <c r="F690" s="43"/>
      <c r="G690" s="43"/>
      <c r="H690" s="198"/>
      <c r="I690" s="198"/>
      <c r="J690" s="198"/>
      <c r="K690" s="184"/>
      <c r="L690" s="223"/>
      <c r="M690" s="116"/>
      <c r="N690" s="116"/>
      <c r="O690" s="116"/>
      <c r="P690" s="116"/>
      <c r="Q690" s="116"/>
      <c r="R690" s="211"/>
      <c r="S690" s="211"/>
      <c r="T690" s="211"/>
      <c r="U690" s="211"/>
      <c r="V690" s="211"/>
      <c r="W690" s="211"/>
      <c r="X690" s="131"/>
      <c r="Y690" s="163"/>
      <c r="Z690" s="182"/>
    </row>
    <row r="691" spans="1:26" s="25" customFormat="1" x14ac:dyDescent="0.4">
      <c r="A691" s="51"/>
      <c r="B691" s="51"/>
      <c r="C691" s="51"/>
      <c r="D691" s="130"/>
      <c r="E691" s="198"/>
      <c r="F691" s="43"/>
      <c r="G691" s="43"/>
      <c r="H691" s="198"/>
      <c r="I691" s="198"/>
      <c r="J691" s="198"/>
      <c r="K691" s="184"/>
      <c r="L691" s="223"/>
      <c r="M691" s="116"/>
      <c r="N691" s="116"/>
      <c r="O691" s="116"/>
      <c r="P691" s="116"/>
      <c r="Q691" s="116"/>
      <c r="R691" s="211"/>
      <c r="S691" s="211"/>
      <c r="T691" s="211"/>
      <c r="U691" s="211"/>
      <c r="V691" s="211"/>
      <c r="W691" s="211"/>
      <c r="X691" s="131"/>
      <c r="Y691" s="163"/>
      <c r="Z691" s="182"/>
    </row>
    <row r="692" spans="1:26" s="25" customFormat="1" x14ac:dyDescent="0.4">
      <c r="A692" s="51"/>
      <c r="B692" s="51"/>
      <c r="C692" s="51"/>
      <c r="D692" s="130"/>
      <c r="E692" s="198"/>
      <c r="F692" s="43"/>
      <c r="G692" s="43"/>
      <c r="H692" s="198"/>
      <c r="I692" s="198"/>
      <c r="J692" s="198"/>
      <c r="K692" s="184"/>
      <c r="L692" s="223"/>
      <c r="M692" s="116"/>
      <c r="N692" s="116"/>
      <c r="O692" s="116"/>
      <c r="P692" s="116"/>
      <c r="Q692" s="116"/>
      <c r="R692" s="211"/>
      <c r="S692" s="211"/>
      <c r="T692" s="211"/>
      <c r="U692" s="211"/>
      <c r="V692" s="211"/>
      <c r="W692" s="211"/>
      <c r="X692" s="131"/>
      <c r="Y692" s="163"/>
      <c r="Z692" s="182"/>
    </row>
    <row r="693" spans="1:26" s="25" customFormat="1" x14ac:dyDescent="0.4">
      <c r="A693" s="51"/>
      <c r="B693" s="51"/>
      <c r="C693" s="51"/>
      <c r="D693" s="130"/>
      <c r="E693" s="198"/>
      <c r="F693" s="43"/>
      <c r="G693" s="43"/>
      <c r="H693" s="198"/>
      <c r="I693" s="198"/>
      <c r="J693" s="198"/>
      <c r="K693" s="184"/>
      <c r="L693" s="223"/>
      <c r="M693" s="116"/>
      <c r="N693" s="116"/>
      <c r="O693" s="116"/>
      <c r="P693" s="116"/>
      <c r="Q693" s="116"/>
      <c r="R693" s="211"/>
      <c r="S693" s="211"/>
      <c r="T693" s="211"/>
      <c r="U693" s="211"/>
      <c r="V693" s="211"/>
      <c r="W693" s="211"/>
      <c r="X693" s="131"/>
      <c r="Y693" s="163"/>
      <c r="Z693" s="182"/>
    </row>
    <row r="694" spans="1:26" s="25" customFormat="1" x14ac:dyDescent="0.4">
      <c r="A694" s="51"/>
      <c r="B694" s="51"/>
      <c r="C694" s="51"/>
      <c r="D694" s="130"/>
      <c r="E694" s="198"/>
      <c r="F694" s="43"/>
      <c r="G694" s="43"/>
      <c r="H694" s="198"/>
      <c r="I694" s="198"/>
      <c r="J694" s="198"/>
      <c r="K694" s="184"/>
      <c r="L694" s="223"/>
      <c r="M694" s="116"/>
      <c r="N694" s="116"/>
      <c r="O694" s="116"/>
      <c r="P694" s="116"/>
      <c r="Q694" s="116"/>
      <c r="R694" s="211"/>
      <c r="S694" s="211"/>
      <c r="T694" s="211"/>
      <c r="U694" s="211"/>
      <c r="V694" s="211"/>
      <c r="W694" s="211"/>
      <c r="X694" s="131"/>
      <c r="Y694" s="163"/>
      <c r="Z694" s="182"/>
    </row>
    <row r="695" spans="1:26" s="25" customFormat="1" x14ac:dyDescent="0.4">
      <c r="A695" s="51"/>
      <c r="B695" s="51"/>
      <c r="C695" s="51"/>
      <c r="D695" s="130"/>
      <c r="E695" s="198"/>
      <c r="F695" s="43"/>
      <c r="G695" s="43"/>
      <c r="H695" s="198"/>
      <c r="I695" s="198"/>
      <c r="J695" s="198"/>
      <c r="K695" s="184"/>
      <c r="L695" s="223"/>
      <c r="M695" s="116"/>
      <c r="N695" s="116"/>
      <c r="O695" s="116"/>
      <c r="P695" s="116"/>
      <c r="Q695" s="116"/>
      <c r="R695" s="211"/>
      <c r="S695" s="211"/>
      <c r="T695" s="211"/>
      <c r="U695" s="211"/>
      <c r="V695" s="211"/>
      <c r="W695" s="211"/>
      <c r="X695" s="131"/>
      <c r="Y695" s="163"/>
      <c r="Z695" s="182"/>
    </row>
    <row r="696" spans="1:26" s="25" customFormat="1" x14ac:dyDescent="0.4">
      <c r="A696" s="51"/>
      <c r="B696" s="51"/>
      <c r="C696" s="51"/>
      <c r="D696" s="130"/>
      <c r="E696" s="198"/>
      <c r="F696" s="43"/>
      <c r="G696" s="43"/>
      <c r="H696" s="198"/>
      <c r="I696" s="198"/>
      <c r="J696" s="198"/>
      <c r="K696" s="184"/>
      <c r="L696" s="223"/>
      <c r="M696" s="116"/>
      <c r="N696" s="116"/>
      <c r="O696" s="116"/>
      <c r="P696" s="116"/>
      <c r="Q696" s="116"/>
      <c r="R696" s="211"/>
      <c r="S696" s="211"/>
      <c r="T696" s="211"/>
      <c r="U696" s="211"/>
      <c r="V696" s="211"/>
      <c r="W696" s="211"/>
      <c r="X696" s="131"/>
      <c r="Y696" s="163"/>
      <c r="Z696" s="182"/>
    </row>
    <row r="697" spans="1:26" s="25" customFormat="1" x14ac:dyDescent="0.4">
      <c r="A697" s="51"/>
      <c r="B697" s="51"/>
      <c r="C697" s="51"/>
      <c r="D697" s="130"/>
      <c r="E697" s="198"/>
      <c r="F697" s="43"/>
      <c r="G697" s="43"/>
      <c r="H697" s="198"/>
      <c r="I697" s="198"/>
      <c r="J697" s="198"/>
      <c r="K697" s="184"/>
      <c r="L697" s="223"/>
      <c r="M697" s="116"/>
      <c r="N697" s="116"/>
      <c r="O697" s="116"/>
      <c r="P697" s="116"/>
      <c r="Q697" s="116"/>
      <c r="R697" s="211"/>
      <c r="S697" s="211"/>
      <c r="T697" s="211"/>
      <c r="U697" s="211"/>
      <c r="V697" s="211"/>
      <c r="W697" s="211"/>
      <c r="X697" s="131"/>
      <c r="Y697" s="163"/>
      <c r="Z697" s="182"/>
    </row>
    <row r="698" spans="1:26" s="25" customFormat="1" x14ac:dyDescent="0.4">
      <c r="A698" s="51"/>
      <c r="B698" s="51"/>
      <c r="C698" s="51"/>
      <c r="D698" s="130"/>
      <c r="E698" s="198"/>
      <c r="F698" s="43"/>
      <c r="G698" s="43"/>
      <c r="H698" s="198"/>
      <c r="I698" s="198"/>
      <c r="J698" s="198"/>
      <c r="K698" s="184"/>
      <c r="L698" s="223"/>
      <c r="M698" s="116"/>
      <c r="N698" s="116"/>
      <c r="O698" s="116"/>
      <c r="P698" s="116"/>
      <c r="Q698" s="116"/>
      <c r="R698" s="211"/>
      <c r="S698" s="211"/>
      <c r="T698" s="211"/>
      <c r="U698" s="211"/>
      <c r="V698" s="211"/>
      <c r="W698" s="211"/>
      <c r="X698" s="131"/>
      <c r="Y698" s="163"/>
      <c r="Z698" s="182"/>
    </row>
    <row r="699" spans="1:26" s="25" customFormat="1" x14ac:dyDescent="0.4">
      <c r="A699" s="51"/>
      <c r="B699" s="51"/>
      <c r="C699" s="51"/>
      <c r="D699" s="130"/>
      <c r="E699" s="198"/>
      <c r="F699" s="43"/>
      <c r="G699" s="43"/>
      <c r="H699" s="198"/>
      <c r="I699" s="198"/>
      <c r="J699" s="198"/>
      <c r="K699" s="184"/>
      <c r="L699" s="223"/>
      <c r="M699" s="116"/>
      <c r="N699" s="116"/>
      <c r="O699" s="116"/>
      <c r="P699" s="116"/>
      <c r="Q699" s="116"/>
      <c r="R699" s="211"/>
      <c r="S699" s="211"/>
      <c r="T699" s="211"/>
      <c r="U699" s="211"/>
      <c r="V699" s="211"/>
      <c r="W699" s="211"/>
      <c r="X699" s="131"/>
      <c r="Y699" s="163"/>
      <c r="Z699" s="182"/>
    </row>
    <row r="700" spans="1:26" s="25" customFormat="1" x14ac:dyDescent="0.4">
      <c r="A700" s="51"/>
      <c r="B700" s="51"/>
      <c r="C700" s="51"/>
      <c r="D700" s="130"/>
      <c r="E700" s="198"/>
      <c r="F700" s="43"/>
      <c r="G700" s="43"/>
      <c r="H700" s="198"/>
      <c r="I700" s="198"/>
      <c r="J700" s="198"/>
      <c r="K700" s="184"/>
      <c r="L700" s="223"/>
      <c r="M700" s="116"/>
      <c r="N700" s="116"/>
      <c r="O700" s="116"/>
      <c r="P700" s="116"/>
      <c r="Q700" s="116"/>
      <c r="R700" s="211"/>
      <c r="S700" s="211"/>
      <c r="T700" s="211"/>
      <c r="U700" s="211"/>
      <c r="V700" s="211"/>
      <c r="W700" s="211"/>
      <c r="X700" s="131"/>
      <c r="Y700" s="163"/>
      <c r="Z700" s="182"/>
    </row>
    <row r="701" spans="1:26" s="25" customFormat="1" x14ac:dyDescent="0.4">
      <c r="A701" s="51"/>
      <c r="B701" s="51"/>
      <c r="C701" s="51"/>
      <c r="D701" s="130"/>
      <c r="E701" s="198"/>
      <c r="F701" s="43"/>
      <c r="G701" s="43"/>
      <c r="H701" s="198"/>
      <c r="I701" s="198"/>
      <c r="J701" s="198"/>
      <c r="K701" s="184"/>
      <c r="L701" s="223"/>
      <c r="M701" s="116"/>
      <c r="N701" s="116"/>
      <c r="O701" s="116"/>
      <c r="P701" s="116"/>
      <c r="Q701" s="116"/>
      <c r="R701" s="211"/>
      <c r="S701" s="211"/>
      <c r="T701" s="211"/>
      <c r="U701" s="211"/>
      <c r="V701" s="211"/>
      <c r="W701" s="211"/>
      <c r="X701" s="131"/>
      <c r="Y701" s="163"/>
      <c r="Z701" s="182"/>
    </row>
    <row r="702" spans="1:26" s="25" customFormat="1" x14ac:dyDescent="0.4">
      <c r="A702" s="51"/>
      <c r="B702" s="51"/>
      <c r="C702" s="51"/>
      <c r="D702" s="130"/>
      <c r="E702" s="198"/>
      <c r="F702" s="43"/>
      <c r="G702" s="43"/>
      <c r="H702" s="198"/>
      <c r="I702" s="198"/>
      <c r="J702" s="198"/>
      <c r="K702" s="184"/>
      <c r="L702" s="223"/>
      <c r="M702" s="116"/>
      <c r="N702" s="116"/>
      <c r="O702" s="116"/>
      <c r="P702" s="116"/>
      <c r="Q702" s="116"/>
      <c r="R702" s="211"/>
      <c r="S702" s="211"/>
      <c r="T702" s="211"/>
      <c r="U702" s="211"/>
      <c r="V702" s="211"/>
      <c r="W702" s="211"/>
      <c r="X702" s="131"/>
      <c r="Y702" s="163"/>
      <c r="Z702" s="182"/>
    </row>
    <row r="703" spans="1:26" s="25" customFormat="1" x14ac:dyDescent="0.4">
      <c r="A703" s="51"/>
      <c r="B703" s="51"/>
      <c r="C703" s="51"/>
      <c r="D703" s="130"/>
      <c r="E703" s="198"/>
      <c r="F703" s="43"/>
      <c r="G703" s="43"/>
      <c r="H703" s="198"/>
      <c r="I703" s="198"/>
      <c r="J703" s="198"/>
      <c r="K703" s="184"/>
      <c r="L703" s="223"/>
      <c r="M703" s="116"/>
      <c r="N703" s="116"/>
      <c r="O703" s="116"/>
      <c r="P703" s="116"/>
      <c r="Q703" s="116"/>
      <c r="R703" s="211"/>
      <c r="S703" s="211"/>
      <c r="T703" s="211"/>
      <c r="U703" s="211"/>
      <c r="V703" s="211"/>
      <c r="W703" s="211"/>
      <c r="X703" s="131"/>
      <c r="Y703" s="163"/>
      <c r="Z703" s="182"/>
    </row>
    <row r="704" spans="1:26" s="25" customFormat="1" x14ac:dyDescent="0.4">
      <c r="A704" s="51"/>
      <c r="B704" s="51"/>
      <c r="C704" s="51"/>
      <c r="D704" s="130"/>
      <c r="E704" s="198"/>
      <c r="F704" s="43"/>
      <c r="G704" s="43"/>
      <c r="H704" s="198"/>
      <c r="I704" s="198"/>
      <c r="J704" s="198"/>
      <c r="K704" s="184"/>
      <c r="L704" s="223"/>
      <c r="M704" s="116"/>
      <c r="N704" s="116"/>
      <c r="O704" s="116"/>
      <c r="P704" s="116"/>
      <c r="Q704" s="116"/>
      <c r="R704" s="211"/>
      <c r="S704" s="211"/>
      <c r="T704" s="211"/>
      <c r="U704" s="211"/>
      <c r="V704" s="211"/>
      <c r="W704" s="211"/>
      <c r="X704" s="131"/>
      <c r="Y704" s="163"/>
      <c r="Z704" s="182"/>
    </row>
    <row r="705" spans="1:26" s="25" customFormat="1" x14ac:dyDescent="0.4">
      <c r="A705" s="51"/>
      <c r="B705" s="51"/>
      <c r="C705" s="51"/>
      <c r="D705" s="130"/>
      <c r="E705" s="198"/>
      <c r="F705" s="43"/>
      <c r="G705" s="43"/>
      <c r="H705" s="198"/>
      <c r="I705" s="198"/>
      <c r="J705" s="198"/>
      <c r="K705" s="184"/>
      <c r="L705" s="223"/>
      <c r="M705" s="116"/>
      <c r="N705" s="116"/>
      <c r="O705" s="116"/>
      <c r="P705" s="116"/>
      <c r="Q705" s="116"/>
      <c r="R705" s="211"/>
      <c r="S705" s="211"/>
      <c r="T705" s="211"/>
      <c r="U705" s="211"/>
      <c r="V705" s="211"/>
      <c r="W705" s="211"/>
      <c r="X705" s="131"/>
      <c r="Y705" s="163"/>
      <c r="Z705" s="182"/>
    </row>
    <row r="706" spans="1:26" s="25" customFormat="1" x14ac:dyDescent="0.4">
      <c r="A706" s="51"/>
      <c r="B706" s="51"/>
      <c r="C706" s="51"/>
      <c r="D706" s="130"/>
      <c r="E706" s="198"/>
      <c r="F706" s="43"/>
      <c r="G706" s="43"/>
      <c r="H706" s="198"/>
      <c r="I706" s="198"/>
      <c r="J706" s="198"/>
      <c r="K706" s="184"/>
      <c r="L706" s="223"/>
      <c r="M706" s="116"/>
      <c r="N706" s="116"/>
      <c r="O706" s="116"/>
      <c r="P706" s="116"/>
      <c r="Q706" s="116"/>
      <c r="R706" s="211"/>
      <c r="S706" s="211"/>
      <c r="T706" s="211"/>
      <c r="U706" s="211"/>
      <c r="V706" s="211"/>
      <c r="W706" s="211"/>
      <c r="X706" s="131"/>
      <c r="Y706" s="163"/>
      <c r="Z706" s="182"/>
    </row>
    <row r="707" spans="1:26" s="25" customFormat="1" x14ac:dyDescent="0.4">
      <c r="A707" s="51"/>
      <c r="B707" s="51"/>
      <c r="C707" s="51"/>
      <c r="D707" s="130"/>
      <c r="E707" s="198"/>
      <c r="F707" s="43"/>
      <c r="G707" s="43"/>
      <c r="H707" s="198"/>
      <c r="I707" s="198"/>
      <c r="J707" s="198"/>
      <c r="K707" s="184"/>
      <c r="L707" s="223"/>
      <c r="M707" s="116"/>
      <c r="N707" s="116"/>
      <c r="O707" s="116"/>
      <c r="P707" s="116"/>
      <c r="Q707" s="116"/>
      <c r="R707" s="211"/>
      <c r="S707" s="211"/>
      <c r="T707" s="211"/>
      <c r="U707" s="211"/>
      <c r="V707" s="211"/>
      <c r="W707" s="211"/>
      <c r="X707" s="131"/>
      <c r="Y707" s="163"/>
      <c r="Z707" s="182"/>
    </row>
    <row r="708" spans="1:26" s="25" customFormat="1" x14ac:dyDescent="0.4">
      <c r="A708" s="51"/>
      <c r="B708" s="51"/>
      <c r="C708" s="51"/>
      <c r="D708" s="130"/>
      <c r="E708" s="198"/>
      <c r="F708" s="43"/>
      <c r="G708" s="43"/>
      <c r="H708" s="198"/>
      <c r="I708" s="198"/>
      <c r="J708" s="198"/>
      <c r="K708" s="184"/>
      <c r="L708" s="223"/>
      <c r="M708" s="116"/>
      <c r="N708" s="116"/>
      <c r="O708" s="116"/>
      <c r="P708" s="116"/>
      <c r="Q708" s="116"/>
      <c r="R708" s="211"/>
      <c r="S708" s="211"/>
      <c r="T708" s="211"/>
      <c r="U708" s="211"/>
      <c r="V708" s="211"/>
      <c r="W708" s="211"/>
      <c r="X708" s="131"/>
      <c r="Y708" s="163"/>
      <c r="Z708" s="182"/>
    </row>
    <row r="709" spans="1:26" s="25" customFormat="1" x14ac:dyDescent="0.4">
      <c r="A709" s="51"/>
      <c r="B709" s="51"/>
      <c r="C709" s="51"/>
      <c r="D709" s="130"/>
      <c r="E709" s="198"/>
      <c r="F709" s="43"/>
      <c r="G709" s="43"/>
      <c r="H709" s="198"/>
      <c r="I709" s="198"/>
      <c r="J709" s="198"/>
      <c r="K709" s="184"/>
      <c r="L709" s="223"/>
      <c r="M709" s="116"/>
      <c r="N709" s="116"/>
      <c r="O709" s="116"/>
      <c r="P709" s="116"/>
      <c r="Q709" s="116"/>
      <c r="R709" s="211"/>
      <c r="S709" s="211"/>
      <c r="T709" s="211"/>
      <c r="U709" s="211"/>
      <c r="V709" s="211"/>
      <c r="W709" s="211"/>
      <c r="X709" s="131"/>
      <c r="Y709" s="163"/>
      <c r="Z709" s="182"/>
    </row>
    <row r="710" spans="1:26" s="25" customFormat="1" x14ac:dyDescent="0.4">
      <c r="A710" s="51"/>
      <c r="B710" s="51"/>
      <c r="C710" s="51"/>
      <c r="D710" s="130"/>
      <c r="E710" s="198"/>
      <c r="F710" s="43"/>
      <c r="G710" s="43"/>
      <c r="H710" s="198"/>
      <c r="I710" s="198"/>
      <c r="J710" s="198"/>
      <c r="K710" s="184"/>
      <c r="L710" s="223"/>
      <c r="M710" s="116"/>
      <c r="N710" s="116"/>
      <c r="O710" s="116"/>
      <c r="P710" s="116"/>
      <c r="Q710" s="116"/>
      <c r="R710" s="211"/>
      <c r="S710" s="211"/>
      <c r="T710" s="211"/>
      <c r="U710" s="211"/>
      <c r="V710" s="211"/>
      <c r="W710" s="211"/>
      <c r="X710" s="131"/>
      <c r="Y710" s="163"/>
      <c r="Z710" s="182"/>
    </row>
    <row r="711" spans="1:26" s="25" customFormat="1" x14ac:dyDescent="0.4">
      <c r="A711" s="51"/>
      <c r="B711" s="51"/>
      <c r="C711" s="51"/>
      <c r="D711" s="130"/>
      <c r="E711" s="198"/>
      <c r="F711" s="43"/>
      <c r="G711" s="43"/>
      <c r="H711" s="198"/>
      <c r="I711" s="198"/>
      <c r="J711" s="198"/>
      <c r="K711" s="184"/>
      <c r="L711" s="223"/>
      <c r="M711" s="116"/>
      <c r="N711" s="116"/>
      <c r="O711" s="116"/>
      <c r="P711" s="116"/>
      <c r="Q711" s="116"/>
      <c r="R711" s="211"/>
      <c r="S711" s="211"/>
      <c r="T711" s="211"/>
      <c r="U711" s="211"/>
      <c r="V711" s="211"/>
      <c r="W711" s="211"/>
      <c r="X711" s="131"/>
      <c r="Y711" s="163"/>
      <c r="Z711" s="182"/>
    </row>
    <row r="712" spans="1:26" s="25" customFormat="1" x14ac:dyDescent="0.4">
      <c r="A712" s="51"/>
      <c r="B712" s="51"/>
      <c r="C712" s="51"/>
      <c r="D712" s="130"/>
      <c r="E712" s="198"/>
      <c r="F712" s="43"/>
      <c r="G712" s="43"/>
      <c r="H712" s="198"/>
      <c r="I712" s="198"/>
      <c r="J712" s="198"/>
      <c r="K712" s="184"/>
      <c r="L712" s="223"/>
      <c r="M712" s="116"/>
      <c r="N712" s="116"/>
      <c r="O712" s="116"/>
      <c r="P712" s="116"/>
      <c r="Q712" s="116"/>
      <c r="R712" s="211"/>
      <c r="S712" s="211"/>
      <c r="T712" s="211"/>
      <c r="U712" s="211"/>
      <c r="V712" s="211"/>
      <c r="W712" s="211"/>
      <c r="X712" s="131"/>
      <c r="Y712" s="163"/>
      <c r="Z712" s="182"/>
    </row>
    <row r="713" spans="1:26" s="25" customFormat="1" x14ac:dyDescent="0.4">
      <c r="A713" s="51"/>
      <c r="B713" s="51"/>
      <c r="C713" s="51"/>
      <c r="D713" s="130"/>
      <c r="E713" s="198"/>
      <c r="F713" s="43"/>
      <c r="G713" s="43"/>
      <c r="H713" s="198"/>
      <c r="I713" s="198"/>
      <c r="J713" s="198"/>
      <c r="K713" s="184"/>
      <c r="L713" s="223"/>
      <c r="M713" s="116"/>
      <c r="N713" s="116"/>
      <c r="O713" s="116"/>
      <c r="P713" s="116"/>
      <c r="Q713" s="116"/>
      <c r="R713" s="211"/>
      <c r="S713" s="211"/>
      <c r="T713" s="211"/>
      <c r="U713" s="211"/>
      <c r="V713" s="211"/>
      <c r="W713" s="211"/>
      <c r="X713" s="131"/>
      <c r="Y713" s="163"/>
      <c r="Z713" s="182"/>
    </row>
    <row r="714" spans="1:26" s="25" customFormat="1" x14ac:dyDescent="0.4">
      <c r="A714" s="51"/>
      <c r="B714" s="51"/>
      <c r="C714" s="51"/>
      <c r="D714" s="130"/>
      <c r="E714" s="198"/>
      <c r="F714" s="43"/>
      <c r="G714" s="43"/>
      <c r="H714" s="198"/>
      <c r="I714" s="198"/>
      <c r="J714" s="198"/>
      <c r="K714" s="184"/>
      <c r="L714" s="223"/>
      <c r="M714" s="116"/>
      <c r="N714" s="116"/>
      <c r="O714" s="116"/>
      <c r="P714" s="116"/>
      <c r="Q714" s="116"/>
      <c r="R714" s="211"/>
      <c r="S714" s="211"/>
      <c r="T714" s="211"/>
      <c r="U714" s="211"/>
      <c r="V714" s="211"/>
      <c r="W714" s="211"/>
      <c r="X714" s="131"/>
      <c r="Y714" s="163"/>
      <c r="Z714" s="182"/>
    </row>
    <row r="715" spans="1:26" s="25" customFormat="1" x14ac:dyDescent="0.4">
      <c r="A715" s="51"/>
      <c r="B715" s="51"/>
      <c r="C715" s="51"/>
      <c r="D715" s="130"/>
      <c r="E715" s="198"/>
      <c r="F715" s="43"/>
      <c r="G715" s="43"/>
      <c r="H715" s="198"/>
      <c r="I715" s="198"/>
      <c r="J715" s="198"/>
      <c r="K715" s="184"/>
      <c r="L715" s="223"/>
      <c r="M715" s="116"/>
      <c r="N715" s="116"/>
      <c r="O715" s="116"/>
      <c r="P715" s="116"/>
      <c r="Q715" s="116"/>
      <c r="R715" s="211"/>
      <c r="S715" s="211"/>
      <c r="T715" s="211"/>
      <c r="U715" s="211"/>
      <c r="V715" s="211"/>
      <c r="W715" s="211"/>
      <c r="X715" s="131"/>
      <c r="Y715" s="163"/>
      <c r="Z715" s="182"/>
    </row>
    <row r="716" spans="1:26" s="25" customFormat="1" x14ac:dyDescent="0.4">
      <c r="A716" s="51"/>
      <c r="B716" s="51"/>
      <c r="C716" s="51"/>
      <c r="D716" s="130"/>
      <c r="E716" s="198"/>
      <c r="F716" s="43"/>
      <c r="G716" s="43"/>
      <c r="H716" s="198"/>
      <c r="I716" s="198"/>
      <c r="J716" s="198"/>
      <c r="K716" s="184"/>
      <c r="L716" s="223"/>
      <c r="M716" s="116"/>
      <c r="N716" s="116"/>
      <c r="O716" s="116"/>
      <c r="P716" s="116"/>
      <c r="Q716" s="116"/>
      <c r="R716" s="211"/>
      <c r="S716" s="211"/>
      <c r="T716" s="211"/>
      <c r="U716" s="211"/>
      <c r="V716" s="211"/>
      <c r="W716" s="211"/>
      <c r="X716" s="131"/>
      <c r="Y716" s="163"/>
      <c r="Z716" s="182"/>
    </row>
    <row r="717" spans="1:26" s="25" customFormat="1" x14ac:dyDescent="0.4">
      <c r="A717" s="51"/>
      <c r="B717" s="51"/>
      <c r="C717" s="51"/>
      <c r="D717" s="130"/>
      <c r="E717" s="198"/>
      <c r="F717" s="43"/>
      <c r="G717" s="43"/>
      <c r="H717" s="198"/>
      <c r="I717" s="198"/>
      <c r="J717" s="198"/>
      <c r="K717" s="184"/>
      <c r="L717" s="223"/>
      <c r="M717" s="116"/>
      <c r="N717" s="116"/>
      <c r="O717" s="116"/>
      <c r="P717" s="116"/>
      <c r="Q717" s="116"/>
      <c r="R717" s="211"/>
      <c r="S717" s="211"/>
      <c r="T717" s="211"/>
      <c r="U717" s="211"/>
      <c r="V717" s="211"/>
      <c r="W717" s="211"/>
      <c r="X717" s="131"/>
      <c r="Y717" s="163"/>
      <c r="Z717" s="182"/>
    </row>
    <row r="718" spans="1:26" s="25" customFormat="1" x14ac:dyDescent="0.4">
      <c r="A718" s="51"/>
      <c r="B718" s="51"/>
      <c r="C718" s="51"/>
      <c r="D718" s="130"/>
      <c r="E718" s="198"/>
      <c r="F718" s="43"/>
      <c r="G718" s="43"/>
      <c r="H718" s="198"/>
      <c r="I718" s="198"/>
      <c r="J718" s="198"/>
      <c r="K718" s="184"/>
      <c r="L718" s="223"/>
      <c r="M718" s="116"/>
      <c r="N718" s="116"/>
      <c r="O718" s="116"/>
      <c r="P718" s="116"/>
      <c r="Q718" s="116"/>
      <c r="R718" s="211"/>
      <c r="S718" s="211"/>
      <c r="T718" s="211"/>
      <c r="U718" s="211"/>
      <c r="V718" s="211"/>
      <c r="W718" s="211"/>
      <c r="X718" s="131"/>
      <c r="Y718" s="163"/>
      <c r="Z718" s="182"/>
    </row>
    <row r="719" spans="1:26" s="25" customFormat="1" x14ac:dyDescent="0.4">
      <c r="A719" s="51"/>
      <c r="B719" s="51"/>
      <c r="C719" s="51"/>
      <c r="D719" s="130"/>
      <c r="E719" s="198"/>
      <c r="F719" s="43"/>
      <c r="G719" s="43"/>
      <c r="H719" s="198"/>
      <c r="I719" s="198"/>
      <c r="J719" s="198"/>
      <c r="K719" s="184"/>
      <c r="L719" s="223"/>
      <c r="M719" s="116"/>
      <c r="N719" s="116"/>
      <c r="O719" s="116"/>
      <c r="P719" s="116"/>
      <c r="Q719" s="116"/>
      <c r="R719" s="211"/>
      <c r="S719" s="211"/>
      <c r="T719" s="211"/>
      <c r="U719" s="211"/>
      <c r="V719" s="211"/>
      <c r="W719" s="211"/>
      <c r="X719" s="131"/>
      <c r="Y719" s="163"/>
      <c r="Z719" s="182"/>
    </row>
    <row r="720" spans="1:26" s="25" customFormat="1" x14ac:dyDescent="0.4">
      <c r="A720" s="51"/>
      <c r="B720" s="51"/>
      <c r="C720" s="51"/>
      <c r="D720" s="130"/>
      <c r="E720" s="198"/>
      <c r="F720" s="43"/>
      <c r="G720" s="43"/>
      <c r="H720" s="198"/>
      <c r="I720" s="198"/>
      <c r="J720" s="198"/>
      <c r="K720" s="184"/>
      <c r="L720" s="223"/>
      <c r="M720" s="116"/>
      <c r="N720" s="116"/>
      <c r="O720" s="116"/>
      <c r="P720" s="116"/>
      <c r="Q720" s="116"/>
      <c r="R720" s="211"/>
      <c r="S720" s="211"/>
      <c r="T720" s="211"/>
      <c r="U720" s="211"/>
      <c r="V720" s="211"/>
      <c r="W720" s="211"/>
      <c r="X720" s="131"/>
      <c r="Y720" s="163"/>
      <c r="Z720" s="182"/>
    </row>
    <row r="721" spans="1:26" s="25" customFormat="1" x14ac:dyDescent="0.4">
      <c r="A721" s="51"/>
      <c r="B721" s="51"/>
      <c r="C721" s="51"/>
      <c r="D721" s="130"/>
      <c r="E721" s="198"/>
      <c r="F721" s="43"/>
      <c r="G721" s="43"/>
      <c r="H721" s="198"/>
      <c r="I721" s="198"/>
      <c r="J721" s="198"/>
      <c r="K721" s="184"/>
      <c r="L721" s="223"/>
      <c r="M721" s="116"/>
      <c r="N721" s="116"/>
      <c r="O721" s="116"/>
      <c r="P721" s="116"/>
      <c r="Q721" s="116"/>
      <c r="R721" s="211"/>
      <c r="S721" s="211"/>
      <c r="T721" s="211"/>
      <c r="U721" s="211"/>
      <c r="V721" s="211"/>
      <c r="W721" s="211"/>
      <c r="X721" s="131"/>
      <c r="Y721" s="163"/>
      <c r="Z721" s="182"/>
    </row>
    <row r="722" spans="1:26" s="25" customFormat="1" x14ac:dyDescent="0.4">
      <c r="A722" s="51"/>
      <c r="B722" s="51"/>
      <c r="C722" s="51"/>
      <c r="D722" s="130"/>
      <c r="E722" s="198"/>
      <c r="F722" s="43"/>
      <c r="G722" s="43"/>
      <c r="H722" s="198"/>
      <c r="I722" s="198"/>
      <c r="J722" s="198"/>
      <c r="K722" s="184"/>
      <c r="L722" s="223"/>
      <c r="M722" s="116"/>
      <c r="N722" s="116"/>
      <c r="O722" s="116"/>
      <c r="P722" s="116"/>
      <c r="Q722" s="116"/>
      <c r="R722" s="211"/>
      <c r="S722" s="211"/>
      <c r="T722" s="211"/>
      <c r="U722" s="211"/>
      <c r="V722" s="211"/>
      <c r="W722" s="211"/>
      <c r="X722" s="131"/>
      <c r="Y722" s="163"/>
      <c r="Z722" s="182"/>
    </row>
    <row r="723" spans="1:26" s="25" customFormat="1" x14ac:dyDescent="0.4">
      <c r="A723" s="51"/>
      <c r="B723" s="51"/>
      <c r="C723" s="51"/>
      <c r="D723" s="130"/>
      <c r="E723" s="198"/>
      <c r="F723" s="43"/>
      <c r="G723" s="43"/>
      <c r="H723" s="198"/>
      <c r="I723" s="198"/>
      <c r="J723" s="198"/>
      <c r="K723" s="184"/>
      <c r="L723" s="223"/>
      <c r="M723" s="116"/>
      <c r="N723" s="116"/>
      <c r="O723" s="116"/>
      <c r="P723" s="116"/>
      <c r="Q723" s="116"/>
      <c r="R723" s="211"/>
      <c r="S723" s="211"/>
      <c r="T723" s="211"/>
      <c r="U723" s="211"/>
      <c r="V723" s="211"/>
      <c r="W723" s="211"/>
      <c r="X723" s="131"/>
      <c r="Y723" s="163"/>
      <c r="Z723" s="182"/>
    </row>
    <row r="724" spans="1:26" s="25" customFormat="1" x14ac:dyDescent="0.4">
      <c r="A724" s="51"/>
      <c r="B724" s="51"/>
      <c r="C724" s="51"/>
      <c r="D724" s="130"/>
      <c r="E724" s="198"/>
      <c r="F724" s="43"/>
      <c r="G724" s="43"/>
      <c r="H724" s="198"/>
      <c r="I724" s="198"/>
      <c r="J724" s="198"/>
      <c r="K724" s="184"/>
      <c r="L724" s="223"/>
      <c r="M724" s="116"/>
      <c r="N724" s="116"/>
      <c r="O724" s="116"/>
      <c r="P724" s="116"/>
      <c r="Q724" s="116"/>
      <c r="R724" s="211"/>
      <c r="S724" s="211"/>
      <c r="T724" s="211"/>
      <c r="U724" s="211"/>
      <c r="V724" s="211"/>
      <c r="W724" s="211"/>
      <c r="X724" s="131"/>
      <c r="Y724" s="163"/>
      <c r="Z724" s="182"/>
    </row>
    <row r="725" spans="1:26" s="25" customFormat="1" x14ac:dyDescent="0.4">
      <c r="A725" s="51"/>
      <c r="B725" s="51"/>
      <c r="C725" s="51"/>
      <c r="D725" s="130"/>
      <c r="E725" s="198"/>
      <c r="F725" s="43"/>
      <c r="G725" s="43"/>
      <c r="H725" s="198"/>
      <c r="I725" s="198"/>
      <c r="J725" s="198"/>
      <c r="K725" s="184"/>
      <c r="L725" s="223"/>
      <c r="M725" s="116"/>
      <c r="N725" s="116"/>
      <c r="O725" s="116"/>
      <c r="P725" s="116"/>
      <c r="Q725" s="116"/>
      <c r="R725" s="211"/>
      <c r="S725" s="211"/>
      <c r="T725" s="211"/>
      <c r="U725" s="211"/>
      <c r="V725" s="211"/>
      <c r="W725" s="211"/>
      <c r="X725" s="131"/>
      <c r="Y725" s="163"/>
      <c r="Z725" s="182"/>
    </row>
    <row r="726" spans="1:26" s="25" customFormat="1" x14ac:dyDescent="0.4">
      <c r="A726" s="51"/>
      <c r="B726" s="51"/>
      <c r="C726" s="51"/>
      <c r="D726" s="130"/>
      <c r="E726" s="198"/>
      <c r="F726" s="43"/>
      <c r="G726" s="43"/>
      <c r="H726" s="198"/>
      <c r="I726" s="198"/>
      <c r="J726" s="198"/>
      <c r="K726" s="184"/>
      <c r="L726" s="223"/>
      <c r="M726" s="116"/>
      <c r="N726" s="116"/>
      <c r="O726" s="116"/>
      <c r="P726" s="116"/>
      <c r="Q726" s="116"/>
      <c r="R726" s="211"/>
      <c r="S726" s="211"/>
      <c r="T726" s="211"/>
      <c r="U726" s="211"/>
      <c r="V726" s="211"/>
      <c r="W726" s="211"/>
      <c r="X726" s="131"/>
      <c r="Y726" s="163"/>
      <c r="Z726" s="182"/>
    </row>
    <row r="727" spans="1:26" s="25" customFormat="1" x14ac:dyDescent="0.4">
      <c r="A727" s="51"/>
      <c r="B727" s="51"/>
      <c r="C727" s="51"/>
      <c r="D727" s="130"/>
      <c r="E727" s="198"/>
      <c r="F727" s="43"/>
      <c r="G727" s="43"/>
      <c r="H727" s="198"/>
      <c r="I727" s="198"/>
      <c r="J727" s="198"/>
      <c r="K727" s="184"/>
      <c r="L727" s="223"/>
      <c r="M727" s="116"/>
      <c r="N727" s="116"/>
      <c r="O727" s="116"/>
      <c r="P727" s="116"/>
      <c r="Q727" s="116"/>
      <c r="R727" s="211"/>
      <c r="S727" s="211"/>
      <c r="T727" s="211"/>
      <c r="U727" s="211"/>
      <c r="V727" s="211"/>
      <c r="W727" s="211"/>
      <c r="X727" s="131"/>
      <c r="Y727" s="163"/>
      <c r="Z727" s="182"/>
    </row>
    <row r="728" spans="1:26" s="25" customFormat="1" x14ac:dyDescent="0.4">
      <c r="A728" s="51"/>
      <c r="B728" s="51"/>
      <c r="C728" s="51"/>
      <c r="D728" s="130"/>
      <c r="E728" s="198"/>
      <c r="F728" s="43"/>
      <c r="G728" s="43"/>
      <c r="H728" s="198"/>
      <c r="I728" s="198"/>
      <c r="J728" s="198"/>
      <c r="K728" s="184"/>
      <c r="L728" s="223"/>
      <c r="M728" s="116"/>
      <c r="N728" s="116"/>
      <c r="O728" s="116"/>
      <c r="P728" s="116"/>
      <c r="Q728" s="116"/>
      <c r="R728" s="211"/>
      <c r="S728" s="211"/>
      <c r="T728" s="211"/>
      <c r="U728" s="211"/>
      <c r="V728" s="211"/>
      <c r="W728" s="211"/>
      <c r="X728" s="131"/>
      <c r="Y728" s="163"/>
      <c r="Z728" s="182"/>
    </row>
    <row r="729" spans="1:26" s="25" customFormat="1" x14ac:dyDescent="0.4">
      <c r="A729" s="51"/>
      <c r="B729" s="51"/>
      <c r="C729" s="51"/>
      <c r="D729" s="130"/>
      <c r="E729" s="198"/>
      <c r="F729" s="43"/>
      <c r="G729" s="43"/>
      <c r="H729" s="198"/>
      <c r="I729" s="198"/>
      <c r="J729" s="198"/>
      <c r="K729" s="184"/>
      <c r="L729" s="223"/>
      <c r="M729" s="116"/>
      <c r="N729" s="116"/>
      <c r="O729" s="116"/>
      <c r="P729" s="116"/>
      <c r="Q729" s="116"/>
      <c r="R729" s="211"/>
      <c r="S729" s="211"/>
      <c r="T729" s="211"/>
      <c r="U729" s="211"/>
      <c r="V729" s="211"/>
      <c r="W729" s="211"/>
      <c r="X729" s="131"/>
      <c r="Y729" s="163"/>
      <c r="Z729" s="182"/>
    </row>
    <row r="730" spans="1:26" s="25" customFormat="1" x14ac:dyDescent="0.4">
      <c r="A730" s="51"/>
      <c r="B730" s="51"/>
      <c r="C730" s="51"/>
      <c r="D730" s="130"/>
      <c r="E730" s="198"/>
      <c r="F730" s="43"/>
      <c r="G730" s="43"/>
      <c r="H730" s="198"/>
      <c r="I730" s="198"/>
      <c r="J730" s="198"/>
      <c r="K730" s="184"/>
      <c r="L730" s="223"/>
      <c r="M730" s="116"/>
      <c r="N730" s="116"/>
      <c r="O730" s="116"/>
      <c r="P730" s="116"/>
      <c r="Q730" s="116"/>
      <c r="R730" s="211"/>
      <c r="S730" s="211"/>
      <c r="T730" s="211"/>
      <c r="U730" s="211"/>
      <c r="V730" s="211"/>
      <c r="W730" s="211"/>
      <c r="X730" s="131"/>
      <c r="Y730" s="163"/>
      <c r="Z730" s="182"/>
    </row>
    <row r="731" spans="1:26" s="25" customFormat="1" x14ac:dyDescent="0.4">
      <c r="A731" s="51"/>
      <c r="B731" s="51"/>
      <c r="C731" s="51"/>
      <c r="D731" s="130"/>
      <c r="E731" s="198"/>
      <c r="F731" s="43"/>
      <c r="G731" s="43"/>
      <c r="H731" s="198"/>
      <c r="I731" s="198"/>
      <c r="J731" s="198"/>
      <c r="K731" s="184"/>
      <c r="L731" s="223"/>
      <c r="M731" s="116"/>
      <c r="N731" s="116"/>
      <c r="O731" s="116"/>
      <c r="P731" s="116"/>
      <c r="Q731" s="116"/>
      <c r="R731" s="211"/>
      <c r="S731" s="211"/>
      <c r="T731" s="211"/>
      <c r="U731" s="211"/>
      <c r="V731" s="211"/>
      <c r="W731" s="211"/>
      <c r="X731" s="131"/>
      <c r="Y731" s="163"/>
      <c r="Z731" s="182"/>
    </row>
    <row r="732" spans="1:26" s="25" customFormat="1" x14ac:dyDescent="0.4">
      <c r="A732" s="51"/>
      <c r="B732" s="51"/>
      <c r="C732" s="51"/>
      <c r="D732" s="130"/>
      <c r="E732" s="198"/>
      <c r="F732" s="43"/>
      <c r="G732" s="43"/>
      <c r="H732" s="198"/>
      <c r="I732" s="198"/>
      <c r="J732" s="198"/>
      <c r="K732" s="184"/>
      <c r="L732" s="223"/>
      <c r="M732" s="116"/>
      <c r="N732" s="116"/>
      <c r="O732" s="116"/>
      <c r="P732" s="116"/>
      <c r="Q732" s="116"/>
      <c r="R732" s="211"/>
      <c r="S732" s="211"/>
      <c r="T732" s="211"/>
      <c r="U732" s="211"/>
      <c r="V732" s="211"/>
      <c r="W732" s="211"/>
      <c r="X732" s="131"/>
      <c r="Y732" s="163"/>
      <c r="Z732" s="182"/>
    </row>
    <row r="733" spans="1:26" s="25" customFormat="1" x14ac:dyDescent="0.4">
      <c r="A733" s="51"/>
      <c r="B733" s="51"/>
      <c r="C733" s="51"/>
      <c r="D733" s="130"/>
      <c r="E733" s="198"/>
      <c r="F733" s="43"/>
      <c r="G733" s="43"/>
      <c r="H733" s="198"/>
      <c r="I733" s="198"/>
      <c r="J733" s="198"/>
      <c r="K733" s="184"/>
      <c r="L733" s="223"/>
      <c r="M733" s="116"/>
      <c r="N733" s="116"/>
      <c r="O733" s="116"/>
      <c r="P733" s="116"/>
      <c r="Q733" s="116"/>
      <c r="R733" s="211"/>
      <c r="S733" s="211"/>
      <c r="T733" s="211"/>
      <c r="U733" s="211"/>
      <c r="V733" s="211"/>
      <c r="W733" s="211"/>
      <c r="X733" s="131"/>
      <c r="Y733" s="163"/>
      <c r="Z733" s="182"/>
    </row>
    <row r="734" spans="1:26" s="25" customFormat="1" x14ac:dyDescent="0.4">
      <c r="A734" s="51"/>
      <c r="B734" s="51"/>
      <c r="C734" s="51"/>
      <c r="D734" s="130"/>
      <c r="E734" s="198"/>
      <c r="F734" s="43"/>
      <c r="G734" s="43"/>
      <c r="H734" s="198"/>
      <c r="I734" s="198"/>
      <c r="J734" s="198"/>
      <c r="K734" s="184"/>
      <c r="L734" s="223"/>
      <c r="M734" s="116"/>
      <c r="N734" s="116"/>
      <c r="O734" s="116"/>
      <c r="P734" s="116"/>
      <c r="Q734" s="116"/>
      <c r="R734" s="211"/>
      <c r="S734" s="211"/>
      <c r="T734" s="211"/>
      <c r="U734" s="211"/>
      <c r="V734" s="211"/>
      <c r="W734" s="211"/>
      <c r="X734" s="131"/>
      <c r="Y734" s="163"/>
      <c r="Z734" s="182"/>
    </row>
    <row r="735" spans="1:26" s="25" customFormat="1" x14ac:dyDescent="0.4">
      <c r="A735" s="51"/>
      <c r="B735" s="51"/>
      <c r="C735" s="51"/>
      <c r="D735" s="130"/>
      <c r="E735" s="198"/>
      <c r="F735" s="43"/>
      <c r="G735" s="43"/>
      <c r="H735" s="198"/>
      <c r="I735" s="198"/>
      <c r="J735" s="198"/>
      <c r="K735" s="184"/>
      <c r="L735" s="223"/>
      <c r="M735" s="116"/>
      <c r="N735" s="116"/>
      <c r="O735" s="116"/>
      <c r="P735" s="116"/>
      <c r="Q735" s="116"/>
      <c r="R735" s="211"/>
      <c r="S735" s="211"/>
      <c r="T735" s="211"/>
      <c r="U735" s="211"/>
      <c r="V735" s="211"/>
      <c r="W735" s="211"/>
      <c r="X735" s="131"/>
      <c r="Y735" s="163"/>
      <c r="Z735" s="182"/>
    </row>
    <row r="736" spans="1:26" s="25" customFormat="1" x14ac:dyDescent="0.4">
      <c r="A736" s="51"/>
      <c r="B736" s="51"/>
      <c r="C736" s="51"/>
      <c r="D736" s="130"/>
      <c r="E736" s="198"/>
      <c r="F736" s="43"/>
      <c r="G736" s="43"/>
      <c r="H736" s="198"/>
      <c r="I736" s="198"/>
      <c r="J736" s="198"/>
      <c r="K736" s="184"/>
      <c r="L736" s="223"/>
      <c r="M736" s="116"/>
      <c r="N736" s="116"/>
      <c r="O736" s="116"/>
      <c r="P736" s="116"/>
      <c r="Q736" s="116"/>
      <c r="R736" s="211"/>
      <c r="S736" s="211"/>
      <c r="T736" s="211"/>
      <c r="U736" s="211"/>
      <c r="V736" s="211"/>
      <c r="W736" s="211"/>
      <c r="X736" s="131"/>
      <c r="Y736" s="163"/>
      <c r="Z736" s="182"/>
    </row>
    <row r="737" spans="1:26" s="25" customFormat="1" x14ac:dyDescent="0.4">
      <c r="A737" s="51"/>
      <c r="B737" s="51"/>
      <c r="C737" s="51"/>
      <c r="D737" s="130"/>
      <c r="E737" s="198"/>
      <c r="F737" s="43"/>
      <c r="G737" s="43"/>
      <c r="H737" s="198"/>
      <c r="I737" s="198"/>
      <c r="J737" s="198"/>
      <c r="K737" s="184"/>
      <c r="L737" s="223"/>
      <c r="M737" s="116"/>
      <c r="N737" s="116"/>
      <c r="O737" s="116"/>
      <c r="P737" s="116"/>
      <c r="Q737" s="116"/>
      <c r="R737" s="211"/>
      <c r="S737" s="211"/>
      <c r="T737" s="211"/>
      <c r="U737" s="211"/>
      <c r="V737" s="211"/>
      <c r="W737" s="211"/>
      <c r="X737" s="131"/>
      <c r="Y737" s="163"/>
      <c r="Z737" s="182"/>
    </row>
    <row r="738" spans="1:26" s="25" customFormat="1" x14ac:dyDescent="0.4">
      <c r="A738" s="51"/>
      <c r="B738" s="51"/>
      <c r="C738" s="51"/>
      <c r="D738" s="130"/>
      <c r="E738" s="198"/>
      <c r="F738" s="43"/>
      <c r="G738" s="43"/>
      <c r="H738" s="198"/>
      <c r="I738" s="198"/>
      <c r="J738" s="198"/>
      <c r="K738" s="184"/>
      <c r="L738" s="223"/>
      <c r="M738" s="116"/>
      <c r="N738" s="116"/>
      <c r="O738" s="116"/>
      <c r="P738" s="116"/>
      <c r="Q738" s="116"/>
      <c r="R738" s="211"/>
      <c r="S738" s="211"/>
      <c r="T738" s="211"/>
      <c r="U738" s="211"/>
      <c r="V738" s="211"/>
      <c r="W738" s="211"/>
      <c r="X738" s="131"/>
      <c r="Y738" s="163"/>
      <c r="Z738" s="182"/>
    </row>
    <row r="739" spans="1:26" s="25" customFormat="1" x14ac:dyDescent="0.4">
      <c r="A739" s="51"/>
      <c r="B739" s="51"/>
      <c r="C739" s="51"/>
      <c r="D739" s="130"/>
      <c r="E739" s="198"/>
      <c r="F739" s="43"/>
      <c r="G739" s="43"/>
      <c r="H739" s="198"/>
      <c r="I739" s="198"/>
      <c r="J739" s="198"/>
      <c r="K739" s="184"/>
      <c r="L739" s="223"/>
      <c r="M739" s="116"/>
      <c r="N739" s="116"/>
      <c r="O739" s="116"/>
      <c r="P739" s="116"/>
      <c r="Q739" s="116"/>
      <c r="R739" s="211"/>
      <c r="S739" s="211"/>
      <c r="T739" s="211"/>
      <c r="U739" s="211"/>
      <c r="V739" s="211"/>
      <c r="W739" s="211"/>
      <c r="X739" s="131"/>
      <c r="Y739" s="163"/>
      <c r="Z739" s="182"/>
    </row>
    <row r="740" spans="1:26" s="25" customFormat="1" x14ac:dyDescent="0.4">
      <c r="A740" s="51"/>
      <c r="B740" s="51"/>
      <c r="C740" s="51"/>
      <c r="D740" s="130"/>
      <c r="E740" s="198"/>
      <c r="F740" s="43"/>
      <c r="G740" s="43"/>
      <c r="H740" s="198"/>
      <c r="I740" s="198"/>
      <c r="J740" s="198"/>
      <c r="K740" s="184"/>
      <c r="L740" s="223"/>
      <c r="M740" s="116"/>
      <c r="N740" s="116"/>
      <c r="O740" s="116"/>
      <c r="P740" s="116"/>
      <c r="Q740" s="116"/>
      <c r="R740" s="211"/>
      <c r="S740" s="211"/>
      <c r="T740" s="211"/>
      <c r="U740" s="211"/>
      <c r="V740" s="211"/>
      <c r="W740" s="211"/>
      <c r="X740" s="131"/>
      <c r="Y740" s="163"/>
      <c r="Z740" s="182"/>
    </row>
    <row r="741" spans="1:26" s="25" customFormat="1" x14ac:dyDescent="0.4">
      <c r="A741" s="51"/>
      <c r="B741" s="51"/>
      <c r="C741" s="51"/>
      <c r="D741" s="130"/>
      <c r="E741" s="198"/>
      <c r="F741" s="43"/>
      <c r="G741" s="43"/>
      <c r="H741" s="198"/>
      <c r="I741" s="198"/>
      <c r="J741" s="198"/>
      <c r="K741" s="184"/>
      <c r="L741" s="223"/>
      <c r="M741" s="116"/>
      <c r="N741" s="116"/>
      <c r="O741" s="116"/>
      <c r="P741" s="116"/>
      <c r="Q741" s="116"/>
      <c r="R741" s="211"/>
      <c r="S741" s="211"/>
      <c r="T741" s="211"/>
      <c r="U741" s="211"/>
      <c r="V741" s="211"/>
      <c r="W741" s="211"/>
      <c r="X741" s="131"/>
      <c r="Y741" s="163"/>
      <c r="Z741" s="182"/>
    </row>
    <row r="742" spans="1:26" s="25" customFormat="1" x14ac:dyDescent="0.4">
      <c r="A742" s="51"/>
      <c r="B742" s="51"/>
      <c r="C742" s="51"/>
      <c r="D742" s="130"/>
      <c r="E742" s="198"/>
      <c r="F742" s="43"/>
      <c r="G742" s="43"/>
      <c r="H742" s="198"/>
      <c r="I742" s="198"/>
      <c r="J742" s="198"/>
      <c r="K742" s="184"/>
      <c r="L742" s="223"/>
      <c r="M742" s="116"/>
      <c r="N742" s="116"/>
      <c r="O742" s="116"/>
      <c r="P742" s="116"/>
      <c r="Q742" s="116"/>
      <c r="R742" s="211"/>
      <c r="S742" s="211"/>
      <c r="T742" s="211"/>
      <c r="U742" s="211"/>
      <c r="V742" s="211"/>
      <c r="W742" s="211"/>
      <c r="X742" s="131"/>
      <c r="Y742" s="163"/>
      <c r="Z742" s="182"/>
    </row>
    <row r="743" spans="1:26" s="25" customFormat="1" x14ac:dyDescent="0.4">
      <c r="A743" s="51"/>
      <c r="B743" s="51"/>
      <c r="C743" s="51"/>
      <c r="D743" s="130"/>
      <c r="E743" s="198"/>
      <c r="F743" s="43"/>
      <c r="G743" s="43"/>
      <c r="H743" s="198"/>
      <c r="I743" s="198"/>
      <c r="J743" s="198"/>
      <c r="K743" s="184"/>
      <c r="L743" s="223"/>
      <c r="M743" s="116"/>
      <c r="N743" s="116"/>
      <c r="O743" s="116"/>
      <c r="P743" s="116"/>
      <c r="Q743" s="116"/>
      <c r="R743" s="211"/>
      <c r="S743" s="211"/>
      <c r="T743" s="211"/>
      <c r="U743" s="211"/>
      <c r="V743" s="211"/>
      <c r="W743" s="211"/>
      <c r="X743" s="131"/>
      <c r="Y743" s="163"/>
      <c r="Z743" s="182"/>
    </row>
    <row r="744" spans="1:26" s="25" customFormat="1" x14ac:dyDescent="0.4">
      <c r="A744" s="51"/>
      <c r="B744" s="51"/>
      <c r="C744" s="51"/>
      <c r="D744" s="130"/>
      <c r="E744" s="198"/>
      <c r="F744" s="43"/>
      <c r="G744" s="43"/>
      <c r="H744" s="198"/>
      <c r="I744" s="198"/>
      <c r="J744" s="198"/>
      <c r="K744" s="184"/>
      <c r="L744" s="223"/>
      <c r="M744" s="116"/>
      <c r="N744" s="116"/>
      <c r="O744" s="116"/>
      <c r="P744" s="116"/>
      <c r="Q744" s="116"/>
      <c r="R744" s="211"/>
      <c r="S744" s="211"/>
      <c r="T744" s="211"/>
      <c r="U744" s="211"/>
      <c r="V744" s="211"/>
      <c r="W744" s="211"/>
      <c r="X744" s="131"/>
      <c r="Y744" s="163"/>
      <c r="Z744" s="182"/>
    </row>
    <row r="745" spans="1:26" s="25" customFormat="1" x14ac:dyDescent="0.4">
      <c r="A745" s="51"/>
      <c r="B745" s="51"/>
      <c r="C745" s="51"/>
      <c r="D745" s="130"/>
      <c r="E745" s="198"/>
      <c r="F745" s="43"/>
      <c r="G745" s="43"/>
      <c r="H745" s="198"/>
      <c r="I745" s="198"/>
      <c r="J745" s="198"/>
      <c r="K745" s="184"/>
      <c r="L745" s="223"/>
      <c r="M745" s="116"/>
      <c r="N745" s="116"/>
      <c r="O745" s="116"/>
      <c r="P745" s="116"/>
      <c r="Q745" s="116"/>
      <c r="R745" s="211"/>
      <c r="S745" s="211"/>
      <c r="T745" s="211"/>
      <c r="U745" s="211"/>
      <c r="V745" s="211"/>
      <c r="W745" s="211"/>
      <c r="X745" s="131"/>
      <c r="Y745" s="163"/>
      <c r="Z745" s="182"/>
    </row>
    <row r="746" spans="1:26" s="25" customFormat="1" x14ac:dyDescent="0.4">
      <c r="A746" s="51"/>
      <c r="B746" s="51"/>
      <c r="C746" s="51"/>
      <c r="D746" s="130"/>
      <c r="E746" s="198"/>
      <c r="F746" s="43"/>
      <c r="G746" s="43"/>
      <c r="H746" s="198"/>
      <c r="I746" s="198"/>
      <c r="J746" s="198"/>
      <c r="K746" s="184"/>
      <c r="L746" s="223"/>
      <c r="M746" s="116"/>
      <c r="N746" s="116"/>
      <c r="O746" s="116"/>
      <c r="P746" s="116"/>
      <c r="Q746" s="116"/>
      <c r="R746" s="211"/>
      <c r="S746" s="211"/>
      <c r="T746" s="211"/>
      <c r="U746" s="211"/>
      <c r="V746" s="211"/>
      <c r="W746" s="211"/>
      <c r="X746" s="131"/>
      <c r="Y746" s="163"/>
      <c r="Z746" s="182"/>
    </row>
    <row r="747" spans="1:26" s="25" customFormat="1" x14ac:dyDescent="0.4">
      <c r="A747" s="51"/>
      <c r="B747" s="51"/>
      <c r="C747" s="51"/>
      <c r="D747" s="130"/>
      <c r="E747" s="198"/>
      <c r="F747" s="43"/>
      <c r="G747" s="43"/>
      <c r="H747" s="198"/>
      <c r="I747" s="198"/>
      <c r="J747" s="198"/>
      <c r="K747" s="184"/>
      <c r="L747" s="223"/>
      <c r="M747" s="116"/>
      <c r="N747" s="116"/>
      <c r="O747" s="116"/>
      <c r="P747" s="116"/>
      <c r="Q747" s="116"/>
      <c r="R747" s="211"/>
      <c r="S747" s="211"/>
      <c r="T747" s="211"/>
      <c r="U747" s="211"/>
      <c r="V747" s="211"/>
      <c r="W747" s="211"/>
      <c r="X747" s="131"/>
      <c r="Y747" s="163"/>
      <c r="Z747" s="182"/>
    </row>
    <row r="748" spans="1:26" s="25" customFormat="1" x14ac:dyDescent="0.4">
      <c r="A748" s="51"/>
      <c r="B748" s="51"/>
      <c r="C748" s="51"/>
      <c r="D748" s="130"/>
      <c r="E748" s="198"/>
      <c r="F748" s="43"/>
      <c r="G748" s="43"/>
      <c r="H748" s="198"/>
      <c r="I748" s="198"/>
      <c r="J748" s="198"/>
      <c r="K748" s="184"/>
      <c r="L748" s="223"/>
      <c r="M748" s="116"/>
      <c r="N748" s="116"/>
      <c r="O748" s="116"/>
      <c r="P748" s="116"/>
      <c r="Q748" s="116"/>
      <c r="R748" s="211"/>
      <c r="S748" s="211"/>
      <c r="T748" s="211"/>
      <c r="U748" s="211"/>
      <c r="V748" s="211"/>
      <c r="W748" s="211"/>
      <c r="X748" s="131"/>
      <c r="Y748" s="163"/>
      <c r="Z748" s="182"/>
    </row>
    <row r="749" spans="1:26" s="25" customFormat="1" x14ac:dyDescent="0.4">
      <c r="A749" s="51"/>
      <c r="B749" s="51"/>
      <c r="C749" s="51"/>
      <c r="D749" s="130"/>
      <c r="E749" s="198"/>
      <c r="F749" s="43"/>
      <c r="G749" s="43"/>
      <c r="H749" s="198"/>
      <c r="I749" s="198"/>
      <c r="J749" s="198"/>
      <c r="K749" s="184"/>
      <c r="L749" s="223"/>
      <c r="M749" s="116"/>
      <c r="N749" s="116"/>
      <c r="O749" s="116"/>
      <c r="P749" s="116"/>
      <c r="Q749" s="116"/>
      <c r="R749" s="211"/>
      <c r="S749" s="211"/>
      <c r="T749" s="211"/>
      <c r="U749" s="211"/>
      <c r="V749" s="211"/>
      <c r="W749" s="211"/>
      <c r="X749" s="131"/>
      <c r="Y749" s="163"/>
      <c r="Z749" s="182"/>
    </row>
    <row r="750" spans="1:26" s="25" customFormat="1" x14ac:dyDescent="0.4">
      <c r="A750" s="51"/>
      <c r="B750" s="51"/>
      <c r="C750" s="51"/>
      <c r="D750" s="130"/>
      <c r="E750" s="198"/>
      <c r="F750" s="43"/>
      <c r="G750" s="43"/>
      <c r="H750" s="198"/>
      <c r="I750" s="198"/>
      <c r="J750" s="198"/>
      <c r="K750" s="184"/>
      <c r="L750" s="223"/>
      <c r="M750" s="116"/>
      <c r="N750" s="116"/>
      <c r="O750" s="116"/>
      <c r="P750" s="116"/>
      <c r="Q750" s="116"/>
      <c r="R750" s="211"/>
      <c r="S750" s="211"/>
      <c r="T750" s="211"/>
      <c r="U750" s="211"/>
      <c r="V750" s="211"/>
      <c r="W750" s="211"/>
      <c r="X750" s="131"/>
      <c r="Y750" s="163"/>
      <c r="Z750" s="182"/>
    </row>
    <row r="751" spans="1:26" s="25" customFormat="1" x14ac:dyDescent="0.4">
      <c r="A751" s="51"/>
      <c r="B751" s="51"/>
      <c r="C751" s="51"/>
      <c r="D751" s="130"/>
      <c r="E751" s="198"/>
      <c r="F751" s="43"/>
      <c r="G751" s="43"/>
      <c r="H751" s="198"/>
      <c r="I751" s="198"/>
      <c r="J751" s="198"/>
      <c r="K751" s="184"/>
      <c r="L751" s="223"/>
      <c r="M751" s="116"/>
      <c r="N751" s="116"/>
      <c r="O751" s="116"/>
      <c r="P751" s="116"/>
      <c r="Q751" s="116"/>
      <c r="R751" s="211"/>
      <c r="S751" s="211"/>
      <c r="T751" s="211"/>
      <c r="U751" s="211"/>
      <c r="V751" s="211"/>
      <c r="W751" s="211"/>
      <c r="X751" s="131"/>
      <c r="Y751" s="163"/>
      <c r="Z751" s="182"/>
    </row>
    <row r="752" spans="1:26" s="25" customFormat="1" x14ac:dyDescent="0.4">
      <c r="A752" s="51"/>
      <c r="B752" s="51"/>
      <c r="C752" s="51"/>
      <c r="D752" s="130"/>
      <c r="E752" s="198"/>
      <c r="F752" s="43"/>
      <c r="G752" s="43"/>
      <c r="H752" s="198"/>
      <c r="I752" s="198"/>
      <c r="J752" s="198"/>
      <c r="K752" s="184"/>
      <c r="L752" s="223"/>
      <c r="M752" s="116"/>
      <c r="N752" s="116"/>
      <c r="O752" s="116"/>
      <c r="P752" s="116"/>
      <c r="Q752" s="116"/>
      <c r="R752" s="211"/>
      <c r="S752" s="211"/>
      <c r="T752" s="211"/>
      <c r="U752" s="211"/>
      <c r="V752" s="211"/>
      <c r="W752" s="211"/>
      <c r="X752" s="131"/>
      <c r="Y752" s="163"/>
      <c r="Z752" s="182"/>
    </row>
    <row r="753" spans="1:26" s="25" customFormat="1" x14ac:dyDescent="0.4">
      <c r="A753" s="51"/>
      <c r="B753" s="51"/>
      <c r="C753" s="51"/>
      <c r="D753" s="130"/>
      <c r="E753" s="198"/>
      <c r="F753" s="43"/>
      <c r="G753" s="43"/>
      <c r="H753" s="198"/>
      <c r="I753" s="198"/>
      <c r="J753" s="198"/>
      <c r="K753" s="184"/>
      <c r="L753" s="223"/>
      <c r="M753" s="116"/>
      <c r="N753" s="116"/>
      <c r="O753" s="116"/>
      <c r="P753" s="116"/>
      <c r="Q753" s="116"/>
      <c r="R753" s="211"/>
      <c r="S753" s="211"/>
      <c r="T753" s="211"/>
      <c r="U753" s="211"/>
      <c r="V753" s="211"/>
      <c r="W753" s="211"/>
      <c r="X753" s="131"/>
      <c r="Y753" s="163"/>
      <c r="Z753" s="182"/>
    </row>
    <row r="754" spans="1:26" s="25" customFormat="1" x14ac:dyDescent="0.4">
      <c r="A754" s="51"/>
      <c r="B754" s="51"/>
      <c r="C754" s="51"/>
      <c r="D754" s="130"/>
      <c r="E754" s="198"/>
      <c r="F754" s="43"/>
      <c r="G754" s="43"/>
      <c r="H754" s="198"/>
      <c r="I754" s="198"/>
      <c r="J754" s="198"/>
      <c r="K754" s="184"/>
      <c r="L754" s="223"/>
      <c r="M754" s="116"/>
      <c r="N754" s="116"/>
      <c r="O754" s="116"/>
      <c r="P754" s="116"/>
      <c r="Q754" s="116"/>
      <c r="R754" s="211"/>
      <c r="S754" s="211"/>
      <c r="T754" s="211"/>
      <c r="U754" s="211"/>
      <c r="V754" s="211"/>
      <c r="W754" s="211"/>
      <c r="X754" s="131"/>
      <c r="Y754" s="163"/>
      <c r="Z754" s="182"/>
    </row>
    <row r="755" spans="1:26" s="25" customFormat="1" x14ac:dyDescent="0.4">
      <c r="A755" s="51"/>
      <c r="B755" s="51"/>
      <c r="C755" s="51"/>
      <c r="D755" s="130"/>
      <c r="E755" s="198"/>
      <c r="F755" s="43"/>
      <c r="G755" s="43"/>
      <c r="H755" s="198"/>
      <c r="I755" s="198"/>
      <c r="J755" s="198"/>
      <c r="K755" s="184"/>
      <c r="L755" s="223"/>
      <c r="M755" s="116"/>
      <c r="N755" s="116"/>
      <c r="O755" s="116"/>
      <c r="P755" s="116"/>
      <c r="Q755" s="116"/>
      <c r="R755" s="211"/>
      <c r="S755" s="211"/>
      <c r="T755" s="211"/>
      <c r="U755" s="211"/>
      <c r="V755" s="211"/>
      <c r="W755" s="211"/>
      <c r="X755" s="131"/>
      <c r="Y755" s="163"/>
      <c r="Z755" s="182"/>
    </row>
    <row r="756" spans="1:26" s="25" customFormat="1" x14ac:dyDescent="0.4">
      <c r="A756" s="51"/>
      <c r="B756" s="51"/>
      <c r="C756" s="51"/>
      <c r="D756" s="130"/>
      <c r="E756" s="198"/>
      <c r="F756" s="43"/>
      <c r="G756" s="43"/>
      <c r="H756" s="198"/>
      <c r="I756" s="198"/>
      <c r="J756" s="198"/>
      <c r="K756" s="184"/>
      <c r="L756" s="223"/>
      <c r="M756" s="116"/>
      <c r="N756" s="116"/>
      <c r="O756" s="116"/>
      <c r="P756" s="116"/>
      <c r="Q756" s="116"/>
      <c r="R756" s="211"/>
      <c r="S756" s="211"/>
      <c r="T756" s="211"/>
      <c r="U756" s="211"/>
      <c r="V756" s="211"/>
      <c r="W756" s="211"/>
      <c r="X756" s="131"/>
      <c r="Y756" s="163"/>
      <c r="Z756" s="182"/>
    </row>
    <row r="757" spans="1:26" s="25" customFormat="1" x14ac:dyDescent="0.4">
      <c r="A757" s="51"/>
      <c r="B757" s="51"/>
      <c r="C757" s="51"/>
      <c r="D757" s="130"/>
      <c r="E757" s="198"/>
      <c r="F757" s="43"/>
      <c r="G757" s="43"/>
      <c r="H757" s="198"/>
      <c r="I757" s="198"/>
      <c r="J757" s="198"/>
      <c r="K757" s="184"/>
      <c r="L757" s="223"/>
      <c r="M757" s="116"/>
      <c r="N757" s="116"/>
      <c r="O757" s="116"/>
      <c r="P757" s="116"/>
      <c r="Q757" s="116"/>
      <c r="R757" s="211"/>
      <c r="S757" s="211"/>
      <c r="T757" s="211"/>
      <c r="U757" s="211"/>
      <c r="V757" s="211"/>
      <c r="W757" s="211"/>
      <c r="X757" s="131"/>
      <c r="Y757" s="163"/>
      <c r="Z757" s="182"/>
    </row>
    <row r="758" spans="1:26" s="25" customFormat="1" x14ac:dyDescent="0.4">
      <c r="A758" s="51"/>
      <c r="B758" s="51"/>
      <c r="C758" s="51"/>
      <c r="D758" s="130"/>
      <c r="E758" s="198"/>
      <c r="F758" s="43"/>
      <c r="G758" s="43"/>
      <c r="H758" s="198"/>
      <c r="I758" s="198"/>
      <c r="J758" s="198"/>
      <c r="K758" s="184"/>
      <c r="L758" s="223"/>
      <c r="M758" s="116"/>
      <c r="N758" s="116"/>
      <c r="O758" s="116"/>
      <c r="P758" s="116"/>
      <c r="Q758" s="116"/>
      <c r="R758" s="211"/>
      <c r="S758" s="211"/>
      <c r="T758" s="211"/>
      <c r="U758" s="211"/>
      <c r="V758" s="211"/>
      <c r="W758" s="211"/>
      <c r="X758" s="131"/>
      <c r="Y758" s="163"/>
      <c r="Z758" s="182"/>
    </row>
    <row r="759" spans="1:26" s="25" customFormat="1" x14ac:dyDescent="0.4">
      <c r="A759" s="51"/>
      <c r="B759" s="51"/>
      <c r="C759" s="51"/>
      <c r="D759" s="130"/>
      <c r="E759" s="198"/>
      <c r="F759" s="43"/>
      <c r="G759" s="43"/>
      <c r="H759" s="198"/>
      <c r="I759" s="198"/>
      <c r="J759" s="198"/>
      <c r="K759" s="184"/>
      <c r="L759" s="223"/>
      <c r="M759" s="116"/>
      <c r="N759" s="116"/>
      <c r="O759" s="116"/>
      <c r="P759" s="116"/>
      <c r="Q759" s="116"/>
      <c r="R759" s="211"/>
      <c r="S759" s="211"/>
      <c r="T759" s="211"/>
      <c r="U759" s="211"/>
      <c r="V759" s="211"/>
      <c r="W759" s="211"/>
      <c r="X759" s="131"/>
      <c r="Y759" s="163"/>
      <c r="Z759" s="182"/>
    </row>
    <row r="760" spans="1:26" s="25" customFormat="1" x14ac:dyDescent="0.4">
      <c r="A760" s="51"/>
      <c r="B760" s="51"/>
      <c r="C760" s="51"/>
      <c r="D760" s="130"/>
      <c r="E760" s="198"/>
      <c r="F760" s="43"/>
      <c r="G760" s="43"/>
      <c r="H760" s="198"/>
      <c r="I760" s="198"/>
      <c r="J760" s="198"/>
      <c r="K760" s="184"/>
      <c r="L760" s="223"/>
      <c r="M760" s="116"/>
      <c r="N760" s="116"/>
      <c r="O760" s="116"/>
      <c r="P760" s="116"/>
      <c r="Q760" s="116"/>
      <c r="R760" s="211"/>
      <c r="S760" s="211"/>
      <c r="T760" s="211"/>
      <c r="U760" s="211"/>
      <c r="V760" s="211"/>
      <c r="W760" s="211"/>
      <c r="X760" s="131"/>
      <c r="Y760" s="163"/>
      <c r="Z760" s="182"/>
    </row>
    <row r="761" spans="1:26" s="25" customFormat="1" x14ac:dyDescent="0.4">
      <c r="A761" s="51"/>
      <c r="B761" s="51"/>
      <c r="C761" s="51"/>
      <c r="D761" s="130"/>
      <c r="E761" s="198"/>
      <c r="F761" s="43"/>
      <c r="G761" s="43"/>
      <c r="H761" s="198"/>
      <c r="I761" s="198"/>
      <c r="J761" s="198"/>
      <c r="K761" s="184"/>
      <c r="L761" s="223"/>
      <c r="M761" s="116"/>
      <c r="N761" s="116"/>
      <c r="O761" s="116"/>
      <c r="P761" s="116"/>
      <c r="Q761" s="116"/>
      <c r="R761" s="211"/>
      <c r="S761" s="211"/>
      <c r="T761" s="211"/>
      <c r="U761" s="211"/>
      <c r="V761" s="211"/>
      <c r="W761" s="211"/>
      <c r="X761" s="131"/>
      <c r="Y761" s="163"/>
      <c r="Z761" s="182"/>
    </row>
    <row r="762" spans="1:26" s="25" customFormat="1" x14ac:dyDescent="0.4">
      <c r="A762" s="51"/>
      <c r="B762" s="51"/>
      <c r="C762" s="51"/>
      <c r="D762" s="130"/>
      <c r="E762" s="198"/>
      <c r="F762" s="43"/>
      <c r="G762" s="43"/>
      <c r="H762" s="198"/>
      <c r="I762" s="198"/>
      <c r="J762" s="198"/>
      <c r="K762" s="184"/>
      <c r="L762" s="223"/>
      <c r="M762" s="116"/>
      <c r="N762" s="116"/>
      <c r="O762" s="116"/>
      <c r="P762" s="116"/>
      <c r="Q762" s="116"/>
      <c r="R762" s="211"/>
      <c r="S762" s="211"/>
      <c r="T762" s="211"/>
      <c r="U762" s="211"/>
      <c r="V762" s="211"/>
      <c r="W762" s="211"/>
      <c r="X762" s="131"/>
      <c r="Y762" s="163"/>
      <c r="Z762" s="182"/>
    </row>
    <row r="763" spans="1:26" s="25" customFormat="1" x14ac:dyDescent="0.4">
      <c r="A763" s="51"/>
      <c r="B763" s="51"/>
      <c r="C763" s="51"/>
      <c r="D763" s="130"/>
      <c r="E763" s="198"/>
      <c r="F763" s="43"/>
      <c r="G763" s="43"/>
      <c r="H763" s="198"/>
      <c r="I763" s="198"/>
      <c r="J763" s="198"/>
      <c r="K763" s="184"/>
      <c r="L763" s="223"/>
      <c r="M763" s="116"/>
      <c r="N763" s="116"/>
      <c r="O763" s="116"/>
      <c r="P763" s="116"/>
      <c r="Q763" s="116"/>
      <c r="R763" s="211"/>
      <c r="S763" s="211"/>
      <c r="T763" s="211"/>
      <c r="U763" s="211"/>
      <c r="V763" s="211"/>
      <c r="W763" s="211"/>
      <c r="X763" s="131"/>
      <c r="Y763" s="163"/>
      <c r="Z763" s="182"/>
    </row>
    <row r="764" spans="1:26" s="25" customFormat="1" x14ac:dyDescent="0.4">
      <c r="A764" s="51"/>
      <c r="B764" s="51"/>
      <c r="C764" s="51"/>
      <c r="D764" s="130"/>
      <c r="E764" s="198"/>
      <c r="F764" s="43"/>
      <c r="G764" s="43"/>
      <c r="H764" s="198"/>
      <c r="I764" s="198"/>
      <c r="J764" s="198"/>
      <c r="K764" s="184"/>
      <c r="L764" s="223"/>
      <c r="M764" s="116"/>
      <c r="N764" s="116"/>
      <c r="O764" s="116"/>
      <c r="P764" s="116"/>
      <c r="Q764" s="116"/>
      <c r="R764" s="211"/>
      <c r="S764" s="211"/>
      <c r="T764" s="211"/>
      <c r="U764" s="211"/>
      <c r="V764" s="211"/>
      <c r="W764" s="211"/>
      <c r="X764" s="131"/>
      <c r="Y764" s="163"/>
      <c r="Z764" s="182"/>
    </row>
    <row r="765" spans="1:26" s="25" customFormat="1" x14ac:dyDescent="0.4">
      <c r="A765" s="51"/>
      <c r="B765" s="51"/>
      <c r="C765" s="51"/>
      <c r="D765" s="130"/>
      <c r="E765" s="198"/>
      <c r="F765" s="43"/>
      <c r="G765" s="43"/>
      <c r="H765" s="198"/>
      <c r="I765" s="198"/>
      <c r="J765" s="198"/>
      <c r="K765" s="184"/>
      <c r="L765" s="223"/>
      <c r="M765" s="116"/>
      <c r="N765" s="116"/>
      <c r="O765" s="116"/>
      <c r="P765" s="116"/>
      <c r="Q765" s="116"/>
      <c r="R765" s="211"/>
      <c r="S765" s="211"/>
      <c r="T765" s="211"/>
      <c r="U765" s="211"/>
      <c r="V765" s="211"/>
      <c r="W765" s="211"/>
      <c r="X765" s="131"/>
      <c r="Y765" s="163"/>
      <c r="Z765" s="182"/>
    </row>
    <row r="766" spans="1:26" s="25" customFormat="1" x14ac:dyDescent="0.4">
      <c r="A766" s="51"/>
      <c r="B766" s="51"/>
      <c r="C766" s="51"/>
      <c r="D766" s="130"/>
      <c r="E766" s="198"/>
      <c r="F766" s="43"/>
      <c r="G766" s="43"/>
      <c r="H766" s="198"/>
      <c r="I766" s="198"/>
      <c r="J766" s="198"/>
      <c r="K766" s="184"/>
      <c r="L766" s="223"/>
      <c r="M766" s="116"/>
      <c r="N766" s="116"/>
      <c r="O766" s="116"/>
      <c r="P766" s="116"/>
      <c r="Q766" s="116"/>
      <c r="R766" s="211"/>
      <c r="S766" s="211"/>
      <c r="T766" s="211"/>
      <c r="U766" s="211"/>
      <c r="V766" s="211"/>
      <c r="W766" s="211"/>
      <c r="X766" s="131"/>
      <c r="Y766" s="163"/>
      <c r="Z766" s="182"/>
    </row>
    <row r="767" spans="1:26" s="25" customFormat="1" x14ac:dyDescent="0.4">
      <c r="A767" s="51"/>
      <c r="B767" s="51"/>
      <c r="C767" s="51"/>
      <c r="D767" s="130"/>
      <c r="E767" s="198"/>
      <c r="F767" s="43"/>
      <c r="G767" s="43"/>
      <c r="H767" s="198"/>
      <c r="I767" s="198"/>
      <c r="J767" s="198"/>
      <c r="K767" s="184"/>
      <c r="L767" s="223"/>
      <c r="M767" s="116"/>
      <c r="N767" s="116"/>
      <c r="O767" s="116"/>
      <c r="P767" s="116"/>
      <c r="Q767" s="116"/>
      <c r="R767" s="211"/>
      <c r="S767" s="211"/>
      <c r="T767" s="211"/>
      <c r="U767" s="211"/>
      <c r="V767" s="211"/>
      <c r="W767" s="211"/>
      <c r="X767" s="131"/>
      <c r="Y767" s="163"/>
      <c r="Z767" s="182"/>
    </row>
    <row r="768" spans="1:26" s="25" customFormat="1" x14ac:dyDescent="0.4">
      <c r="A768" s="51"/>
      <c r="B768" s="51"/>
      <c r="C768" s="51"/>
      <c r="D768" s="130"/>
      <c r="E768" s="198"/>
      <c r="F768" s="43"/>
      <c r="G768" s="43"/>
      <c r="H768" s="198"/>
      <c r="I768" s="198"/>
      <c r="J768" s="198"/>
      <c r="K768" s="184"/>
      <c r="L768" s="223"/>
      <c r="M768" s="116"/>
      <c r="N768" s="116"/>
      <c r="O768" s="116"/>
      <c r="P768" s="116"/>
      <c r="Q768" s="116"/>
      <c r="R768" s="211"/>
      <c r="S768" s="211"/>
      <c r="T768" s="211"/>
      <c r="U768" s="211"/>
      <c r="V768" s="211"/>
      <c r="W768" s="211"/>
      <c r="X768" s="131"/>
      <c r="Y768" s="163"/>
      <c r="Z768" s="182"/>
    </row>
    <row r="769" spans="1:26" s="25" customFormat="1" x14ac:dyDescent="0.4">
      <c r="A769" s="51"/>
      <c r="B769" s="51"/>
      <c r="C769" s="51"/>
      <c r="D769" s="130"/>
      <c r="E769" s="198"/>
      <c r="F769" s="43"/>
      <c r="G769" s="43"/>
      <c r="H769" s="198"/>
      <c r="I769" s="198"/>
      <c r="J769" s="198"/>
      <c r="K769" s="184"/>
      <c r="L769" s="223"/>
      <c r="M769" s="116"/>
      <c r="N769" s="116"/>
      <c r="O769" s="116"/>
      <c r="P769" s="116"/>
      <c r="Q769" s="116"/>
      <c r="R769" s="211"/>
      <c r="S769" s="211"/>
      <c r="T769" s="211"/>
      <c r="U769" s="211"/>
      <c r="V769" s="211"/>
      <c r="W769" s="211"/>
      <c r="X769" s="131"/>
      <c r="Y769" s="163"/>
      <c r="Z769" s="182"/>
    </row>
    <row r="770" spans="1:26" s="25" customFormat="1" x14ac:dyDescent="0.4">
      <c r="A770" s="51"/>
      <c r="B770" s="51"/>
      <c r="C770" s="51"/>
      <c r="D770" s="130"/>
      <c r="E770" s="198"/>
      <c r="F770" s="43"/>
      <c r="G770" s="43"/>
      <c r="H770" s="198"/>
      <c r="I770" s="198"/>
      <c r="J770" s="198"/>
      <c r="K770" s="184"/>
      <c r="L770" s="223"/>
      <c r="M770" s="116"/>
      <c r="N770" s="116"/>
      <c r="O770" s="116"/>
      <c r="P770" s="116"/>
      <c r="Q770" s="116"/>
      <c r="R770" s="211"/>
      <c r="S770" s="211"/>
      <c r="T770" s="211"/>
      <c r="U770" s="211"/>
      <c r="V770" s="211"/>
      <c r="W770" s="211"/>
      <c r="X770" s="131"/>
      <c r="Y770" s="163"/>
      <c r="Z770" s="182"/>
    </row>
    <row r="771" spans="1:26" s="25" customFormat="1" x14ac:dyDescent="0.4">
      <c r="A771" s="51"/>
      <c r="B771" s="51"/>
      <c r="C771" s="51"/>
      <c r="D771" s="130"/>
      <c r="E771" s="198"/>
      <c r="F771" s="43"/>
      <c r="G771" s="43"/>
      <c r="H771" s="198"/>
      <c r="I771" s="198"/>
      <c r="J771" s="198"/>
      <c r="K771" s="184"/>
      <c r="L771" s="223"/>
      <c r="M771" s="116"/>
      <c r="N771" s="116"/>
      <c r="O771" s="116"/>
      <c r="P771" s="116"/>
      <c r="Q771" s="116"/>
      <c r="R771" s="211"/>
      <c r="S771" s="211"/>
      <c r="T771" s="211"/>
      <c r="U771" s="211"/>
      <c r="V771" s="211"/>
      <c r="W771" s="211"/>
      <c r="X771" s="131"/>
      <c r="Y771" s="163"/>
      <c r="Z771" s="182"/>
    </row>
    <row r="772" spans="1:26" s="25" customFormat="1" x14ac:dyDescent="0.4">
      <c r="A772" s="51"/>
      <c r="B772" s="51"/>
      <c r="C772" s="51"/>
      <c r="D772" s="130"/>
      <c r="E772" s="198"/>
      <c r="F772" s="43"/>
      <c r="G772" s="43"/>
      <c r="H772" s="198"/>
      <c r="I772" s="198"/>
      <c r="J772" s="198"/>
      <c r="K772" s="184"/>
      <c r="L772" s="223"/>
      <c r="M772" s="116"/>
      <c r="N772" s="116"/>
      <c r="O772" s="116"/>
      <c r="P772" s="116"/>
      <c r="Q772" s="116"/>
      <c r="R772" s="211"/>
      <c r="S772" s="211"/>
      <c r="T772" s="211"/>
      <c r="U772" s="211"/>
      <c r="V772" s="211"/>
      <c r="W772" s="211"/>
      <c r="X772" s="131"/>
      <c r="Y772" s="163"/>
      <c r="Z772" s="182"/>
    </row>
    <row r="773" spans="1:26" s="25" customFormat="1" x14ac:dyDescent="0.4">
      <c r="A773" s="51"/>
      <c r="B773" s="51"/>
      <c r="C773" s="51"/>
      <c r="D773" s="130"/>
      <c r="E773" s="198"/>
      <c r="F773" s="43"/>
      <c r="G773" s="43"/>
      <c r="H773" s="198"/>
      <c r="I773" s="198"/>
      <c r="J773" s="198"/>
      <c r="K773" s="184"/>
      <c r="L773" s="223"/>
      <c r="M773" s="116"/>
      <c r="N773" s="116"/>
      <c r="O773" s="116"/>
      <c r="P773" s="116"/>
      <c r="Q773" s="116"/>
      <c r="R773" s="211"/>
      <c r="S773" s="211"/>
      <c r="T773" s="211"/>
      <c r="U773" s="211"/>
      <c r="V773" s="211"/>
      <c r="W773" s="211"/>
      <c r="X773" s="131"/>
      <c r="Y773" s="163"/>
      <c r="Z773" s="182"/>
    </row>
    <row r="774" spans="1:26" s="25" customFormat="1" x14ac:dyDescent="0.4">
      <c r="A774" s="51"/>
      <c r="B774" s="51"/>
      <c r="C774" s="51"/>
      <c r="D774" s="130"/>
      <c r="E774" s="198"/>
      <c r="F774" s="43"/>
      <c r="G774" s="43"/>
      <c r="H774" s="198"/>
      <c r="I774" s="198"/>
      <c r="J774" s="198"/>
      <c r="K774" s="184"/>
      <c r="L774" s="223"/>
      <c r="M774" s="116"/>
      <c r="N774" s="116"/>
      <c r="O774" s="116"/>
      <c r="P774" s="116"/>
      <c r="Q774" s="116"/>
      <c r="R774" s="211"/>
      <c r="S774" s="211"/>
      <c r="T774" s="211"/>
      <c r="U774" s="211"/>
      <c r="V774" s="211"/>
      <c r="W774" s="211"/>
      <c r="X774" s="131"/>
      <c r="Y774" s="163"/>
      <c r="Z774" s="182"/>
    </row>
    <row r="775" spans="1:26" s="25" customFormat="1" x14ac:dyDescent="0.4">
      <c r="A775" s="51"/>
      <c r="B775" s="51"/>
      <c r="C775" s="51"/>
      <c r="D775" s="130"/>
      <c r="E775" s="198"/>
      <c r="F775" s="43"/>
      <c r="G775" s="43"/>
      <c r="H775" s="198"/>
      <c r="I775" s="198"/>
      <c r="J775" s="198"/>
      <c r="K775" s="184"/>
      <c r="L775" s="223"/>
      <c r="M775" s="116"/>
      <c r="N775" s="116"/>
      <c r="O775" s="116"/>
      <c r="P775" s="116"/>
      <c r="Q775" s="116"/>
      <c r="R775" s="211"/>
      <c r="S775" s="211"/>
      <c r="T775" s="211"/>
      <c r="U775" s="211"/>
      <c r="V775" s="211"/>
      <c r="W775" s="211"/>
      <c r="X775" s="131"/>
      <c r="Y775" s="163"/>
      <c r="Z775" s="182"/>
    </row>
    <row r="776" spans="1:26" s="25" customFormat="1" x14ac:dyDescent="0.4">
      <c r="A776" s="51"/>
      <c r="B776" s="51"/>
      <c r="C776" s="51"/>
      <c r="D776" s="130"/>
      <c r="E776" s="198"/>
      <c r="F776" s="43"/>
      <c r="G776" s="43"/>
      <c r="H776" s="198"/>
      <c r="I776" s="198"/>
      <c r="J776" s="198"/>
      <c r="K776" s="184"/>
      <c r="L776" s="223"/>
      <c r="M776" s="116"/>
      <c r="N776" s="116"/>
      <c r="O776" s="116"/>
      <c r="P776" s="116"/>
      <c r="Q776" s="116"/>
      <c r="R776" s="211"/>
      <c r="S776" s="211"/>
      <c r="T776" s="211"/>
      <c r="U776" s="211"/>
      <c r="V776" s="211"/>
      <c r="W776" s="211"/>
      <c r="X776" s="131"/>
      <c r="Y776" s="163"/>
      <c r="Z776" s="182"/>
    </row>
    <row r="777" spans="1:26" s="25" customFormat="1" x14ac:dyDescent="0.4">
      <c r="A777" s="51"/>
      <c r="B777" s="51"/>
      <c r="C777" s="51"/>
      <c r="D777" s="130"/>
      <c r="E777" s="198"/>
      <c r="F777" s="43"/>
      <c r="G777" s="43"/>
      <c r="H777" s="198"/>
      <c r="I777" s="198"/>
      <c r="J777" s="198"/>
      <c r="K777" s="184"/>
      <c r="L777" s="223"/>
      <c r="M777" s="116"/>
      <c r="N777" s="116"/>
      <c r="O777" s="116"/>
      <c r="P777" s="116"/>
      <c r="Q777" s="116"/>
      <c r="R777" s="211"/>
      <c r="S777" s="211"/>
      <c r="T777" s="211"/>
      <c r="U777" s="211"/>
      <c r="V777" s="211"/>
      <c r="W777" s="211"/>
      <c r="X777" s="131"/>
      <c r="Y777" s="163"/>
      <c r="Z777" s="182"/>
    </row>
    <row r="778" spans="1:26" s="25" customFormat="1" x14ac:dyDescent="0.4">
      <c r="A778" s="51"/>
      <c r="B778" s="51"/>
      <c r="C778" s="51"/>
      <c r="D778" s="130"/>
      <c r="E778" s="198"/>
      <c r="F778" s="43"/>
      <c r="G778" s="43"/>
      <c r="H778" s="198"/>
      <c r="I778" s="198"/>
      <c r="J778" s="198"/>
      <c r="K778" s="184"/>
      <c r="L778" s="223"/>
      <c r="M778" s="116"/>
      <c r="N778" s="116"/>
      <c r="O778" s="116"/>
      <c r="P778" s="116"/>
      <c r="Q778" s="116"/>
      <c r="R778" s="211"/>
      <c r="S778" s="211"/>
      <c r="T778" s="211"/>
      <c r="U778" s="211"/>
      <c r="V778" s="211"/>
      <c r="W778" s="211"/>
      <c r="X778" s="131"/>
      <c r="Y778" s="163"/>
      <c r="Z778" s="182"/>
    </row>
    <row r="779" spans="1:26" s="25" customFormat="1" x14ac:dyDescent="0.4">
      <c r="A779" s="51"/>
      <c r="B779" s="51"/>
      <c r="C779" s="51"/>
      <c r="D779" s="130"/>
      <c r="E779" s="198"/>
      <c r="F779" s="43"/>
      <c r="G779" s="43"/>
      <c r="H779" s="198"/>
      <c r="I779" s="198"/>
      <c r="J779" s="198"/>
      <c r="K779" s="184"/>
      <c r="L779" s="223"/>
      <c r="M779" s="116"/>
      <c r="N779" s="116"/>
      <c r="O779" s="116"/>
      <c r="P779" s="116"/>
      <c r="Q779" s="116"/>
      <c r="R779" s="211"/>
      <c r="S779" s="211"/>
      <c r="T779" s="211"/>
      <c r="U779" s="211"/>
      <c r="V779" s="211"/>
      <c r="W779" s="211"/>
      <c r="X779" s="131"/>
      <c r="Y779" s="163"/>
      <c r="Z779" s="182"/>
    </row>
    <row r="780" spans="1:26" s="25" customFormat="1" x14ac:dyDescent="0.4">
      <c r="A780" s="51"/>
      <c r="B780" s="51"/>
      <c r="C780" s="51"/>
      <c r="D780" s="130"/>
      <c r="E780" s="198"/>
      <c r="F780" s="43"/>
      <c r="G780" s="43"/>
      <c r="H780" s="198"/>
      <c r="I780" s="198"/>
      <c r="J780" s="198"/>
      <c r="K780" s="184"/>
      <c r="L780" s="223"/>
      <c r="M780" s="116"/>
      <c r="N780" s="116"/>
      <c r="O780" s="116"/>
      <c r="P780" s="116"/>
      <c r="Q780" s="116"/>
      <c r="R780" s="211"/>
      <c r="S780" s="211"/>
      <c r="T780" s="211"/>
      <c r="U780" s="211"/>
      <c r="V780" s="211"/>
      <c r="W780" s="211"/>
      <c r="X780" s="131"/>
      <c r="Y780" s="163"/>
      <c r="Z780" s="182"/>
    </row>
    <row r="781" spans="1:26" s="25" customFormat="1" x14ac:dyDescent="0.4">
      <c r="A781" s="51"/>
      <c r="B781" s="51"/>
      <c r="C781" s="51"/>
      <c r="D781" s="130"/>
      <c r="E781" s="198"/>
      <c r="F781" s="43"/>
      <c r="G781" s="43"/>
      <c r="H781" s="198"/>
      <c r="I781" s="198"/>
      <c r="J781" s="198"/>
      <c r="K781" s="184"/>
      <c r="L781" s="223"/>
      <c r="M781" s="116"/>
      <c r="N781" s="116"/>
      <c r="O781" s="116"/>
      <c r="P781" s="116"/>
      <c r="Q781" s="116"/>
      <c r="R781" s="211"/>
      <c r="S781" s="211"/>
      <c r="T781" s="211"/>
      <c r="U781" s="211"/>
      <c r="V781" s="211"/>
      <c r="W781" s="211"/>
      <c r="X781" s="131"/>
      <c r="Y781" s="163"/>
      <c r="Z781" s="182"/>
    </row>
    <row r="782" spans="1:26" s="25" customFormat="1" x14ac:dyDescent="0.4">
      <c r="A782" s="51"/>
      <c r="B782" s="51"/>
      <c r="C782" s="51"/>
      <c r="D782" s="130"/>
      <c r="E782" s="198"/>
      <c r="F782" s="43"/>
      <c r="G782" s="43"/>
      <c r="H782" s="198"/>
      <c r="I782" s="198"/>
      <c r="J782" s="198"/>
      <c r="K782" s="184"/>
      <c r="L782" s="223"/>
      <c r="M782" s="116"/>
      <c r="N782" s="116"/>
      <c r="O782" s="116"/>
      <c r="P782" s="116"/>
      <c r="Q782" s="116"/>
      <c r="R782" s="211"/>
      <c r="S782" s="211"/>
      <c r="T782" s="211"/>
      <c r="U782" s="211"/>
      <c r="V782" s="211"/>
      <c r="W782" s="211"/>
      <c r="X782" s="131"/>
      <c r="Y782" s="163"/>
      <c r="Z782" s="182"/>
    </row>
    <row r="783" spans="1:26" s="25" customFormat="1" x14ac:dyDescent="0.4">
      <c r="A783" s="51"/>
      <c r="B783" s="51"/>
      <c r="C783" s="51"/>
      <c r="D783" s="130"/>
      <c r="E783" s="198"/>
      <c r="F783" s="43"/>
      <c r="G783" s="43"/>
      <c r="H783" s="198"/>
      <c r="I783" s="198"/>
      <c r="J783" s="198"/>
      <c r="K783" s="184"/>
      <c r="L783" s="223"/>
      <c r="M783" s="116"/>
      <c r="N783" s="116"/>
      <c r="O783" s="116"/>
      <c r="P783" s="116"/>
      <c r="Q783" s="116"/>
      <c r="R783" s="211"/>
      <c r="S783" s="211"/>
      <c r="T783" s="211"/>
      <c r="U783" s="211"/>
      <c r="V783" s="211"/>
      <c r="W783" s="211"/>
      <c r="X783" s="131"/>
      <c r="Y783" s="163"/>
      <c r="Z783" s="182"/>
    </row>
    <row r="784" spans="1:26" s="25" customFormat="1" x14ac:dyDescent="0.4">
      <c r="A784" s="51"/>
      <c r="B784" s="51"/>
      <c r="C784" s="51"/>
      <c r="D784" s="130"/>
      <c r="E784" s="198"/>
      <c r="F784" s="43"/>
      <c r="G784" s="43"/>
      <c r="H784" s="198"/>
      <c r="I784" s="198"/>
      <c r="J784" s="198"/>
      <c r="K784" s="184"/>
      <c r="L784" s="223"/>
      <c r="M784" s="116"/>
      <c r="N784" s="116"/>
      <c r="O784" s="116"/>
      <c r="P784" s="116"/>
      <c r="Q784" s="116"/>
      <c r="R784" s="211"/>
      <c r="S784" s="211"/>
      <c r="T784" s="211"/>
      <c r="U784" s="211"/>
      <c r="V784" s="211"/>
      <c r="W784" s="211"/>
      <c r="X784" s="131"/>
      <c r="Y784" s="163"/>
      <c r="Z784" s="182"/>
    </row>
    <row r="785" spans="1:26" s="25" customFormat="1" x14ac:dyDescent="0.4">
      <c r="A785" s="51"/>
      <c r="B785" s="51"/>
      <c r="C785" s="51"/>
      <c r="D785" s="130"/>
      <c r="E785" s="198"/>
      <c r="F785" s="43"/>
      <c r="G785" s="43"/>
      <c r="H785" s="198"/>
      <c r="I785" s="198"/>
      <c r="J785" s="198"/>
      <c r="K785" s="184"/>
      <c r="L785" s="223"/>
      <c r="M785" s="116"/>
      <c r="N785" s="116"/>
      <c r="O785" s="116"/>
      <c r="P785" s="116"/>
      <c r="Q785" s="116"/>
      <c r="R785" s="211"/>
      <c r="S785" s="211"/>
      <c r="T785" s="211"/>
      <c r="U785" s="211"/>
      <c r="V785" s="211"/>
      <c r="W785" s="211"/>
      <c r="X785" s="131"/>
      <c r="Y785" s="163"/>
      <c r="Z785" s="182"/>
    </row>
    <row r="786" spans="1:26" s="25" customFormat="1" x14ac:dyDescent="0.4">
      <c r="A786" s="51"/>
      <c r="B786" s="51"/>
      <c r="C786" s="51"/>
      <c r="D786" s="130"/>
      <c r="E786" s="198"/>
      <c r="F786" s="43"/>
      <c r="G786" s="43"/>
      <c r="H786" s="198"/>
      <c r="I786" s="198"/>
      <c r="J786" s="198"/>
      <c r="K786" s="184"/>
      <c r="L786" s="223"/>
      <c r="M786" s="116"/>
      <c r="N786" s="116"/>
      <c r="O786" s="116"/>
      <c r="P786" s="116"/>
      <c r="Q786" s="116"/>
      <c r="R786" s="211"/>
      <c r="S786" s="211"/>
      <c r="T786" s="211"/>
      <c r="U786" s="211"/>
      <c r="V786" s="211"/>
      <c r="W786" s="211"/>
      <c r="X786" s="131"/>
      <c r="Y786" s="163"/>
      <c r="Z786" s="182"/>
    </row>
    <row r="787" spans="1:26" s="25" customFormat="1" x14ac:dyDescent="0.4">
      <c r="A787" s="51"/>
      <c r="B787" s="51"/>
      <c r="C787" s="51"/>
      <c r="D787" s="130"/>
      <c r="E787" s="198"/>
      <c r="F787" s="43"/>
      <c r="G787" s="43"/>
      <c r="H787" s="198"/>
      <c r="I787" s="198"/>
      <c r="J787" s="198"/>
      <c r="K787" s="184"/>
      <c r="L787" s="223"/>
      <c r="M787" s="116"/>
      <c r="N787" s="116"/>
      <c r="O787" s="116"/>
      <c r="P787" s="116"/>
      <c r="Q787" s="116"/>
      <c r="R787" s="211"/>
      <c r="S787" s="211"/>
      <c r="T787" s="211"/>
      <c r="U787" s="211"/>
      <c r="V787" s="211"/>
      <c r="W787" s="211"/>
      <c r="X787" s="131"/>
      <c r="Y787" s="163"/>
      <c r="Z787" s="182"/>
    </row>
    <row r="788" spans="1:26" s="25" customFormat="1" x14ac:dyDescent="0.4">
      <c r="A788" s="51"/>
      <c r="B788" s="51"/>
      <c r="C788" s="51"/>
      <c r="D788" s="130"/>
      <c r="E788" s="198"/>
      <c r="F788" s="43"/>
      <c r="G788" s="43"/>
      <c r="H788" s="198"/>
      <c r="I788" s="198"/>
      <c r="J788" s="198"/>
      <c r="K788" s="184"/>
      <c r="L788" s="223"/>
      <c r="M788" s="116"/>
      <c r="N788" s="116"/>
      <c r="O788" s="116"/>
      <c r="P788" s="116"/>
      <c r="Q788" s="116"/>
      <c r="R788" s="211"/>
      <c r="S788" s="211"/>
      <c r="T788" s="211"/>
      <c r="U788" s="211"/>
      <c r="V788" s="211"/>
      <c r="W788" s="211"/>
      <c r="X788" s="131"/>
      <c r="Y788" s="163"/>
      <c r="Z788" s="182"/>
    </row>
    <row r="789" spans="1:26" s="25" customFormat="1" x14ac:dyDescent="0.4">
      <c r="A789" s="51"/>
      <c r="B789" s="51"/>
      <c r="C789" s="51"/>
      <c r="D789" s="130"/>
      <c r="E789" s="198"/>
      <c r="F789" s="43"/>
      <c r="G789" s="43"/>
      <c r="H789" s="198"/>
      <c r="I789" s="198"/>
      <c r="J789" s="198"/>
      <c r="K789" s="184"/>
      <c r="L789" s="223"/>
      <c r="M789" s="116"/>
      <c r="N789" s="116"/>
      <c r="O789" s="116"/>
      <c r="P789" s="116"/>
      <c r="Q789" s="116"/>
      <c r="R789" s="211"/>
      <c r="S789" s="211"/>
      <c r="T789" s="211"/>
      <c r="U789" s="211"/>
      <c r="V789" s="211"/>
      <c r="W789" s="211"/>
      <c r="X789" s="131"/>
      <c r="Y789" s="163"/>
      <c r="Z789" s="182"/>
    </row>
    <row r="790" spans="1:26" s="25" customFormat="1" x14ac:dyDescent="0.4">
      <c r="A790" s="51"/>
      <c r="B790" s="51"/>
      <c r="C790" s="51"/>
      <c r="D790" s="130"/>
      <c r="E790" s="198"/>
      <c r="F790" s="43"/>
      <c r="G790" s="43"/>
      <c r="H790" s="198"/>
      <c r="I790" s="198"/>
      <c r="J790" s="198"/>
      <c r="K790" s="184"/>
      <c r="L790" s="223"/>
      <c r="M790" s="116"/>
      <c r="N790" s="116"/>
      <c r="O790" s="116"/>
      <c r="P790" s="116"/>
      <c r="Q790" s="116"/>
      <c r="R790" s="211"/>
      <c r="S790" s="211"/>
      <c r="T790" s="211"/>
      <c r="U790" s="211"/>
      <c r="V790" s="211"/>
      <c r="W790" s="211"/>
      <c r="X790" s="131"/>
      <c r="Y790" s="163"/>
      <c r="Z790" s="182"/>
    </row>
    <row r="791" spans="1:26" s="25" customFormat="1" x14ac:dyDescent="0.4">
      <c r="A791" s="51"/>
      <c r="B791" s="51"/>
      <c r="C791" s="51"/>
      <c r="D791" s="130"/>
      <c r="E791" s="198"/>
      <c r="F791" s="43"/>
      <c r="G791" s="43"/>
      <c r="H791" s="198"/>
      <c r="I791" s="198"/>
      <c r="J791" s="198"/>
      <c r="K791" s="184"/>
      <c r="L791" s="223"/>
      <c r="M791" s="116"/>
      <c r="N791" s="116"/>
      <c r="O791" s="116"/>
      <c r="P791" s="116"/>
      <c r="Q791" s="116"/>
      <c r="R791" s="211"/>
      <c r="S791" s="211"/>
      <c r="T791" s="211"/>
      <c r="U791" s="211"/>
      <c r="V791" s="211"/>
      <c r="W791" s="211"/>
      <c r="X791" s="131"/>
      <c r="Y791" s="163"/>
      <c r="Z791" s="182"/>
    </row>
    <row r="792" spans="1:26" s="25" customFormat="1" x14ac:dyDescent="0.4">
      <c r="A792" s="51"/>
      <c r="B792" s="51"/>
      <c r="C792" s="51"/>
      <c r="D792" s="130"/>
      <c r="E792" s="198"/>
      <c r="F792" s="43"/>
      <c r="G792" s="43"/>
      <c r="H792" s="198"/>
      <c r="I792" s="198"/>
      <c r="J792" s="198"/>
      <c r="K792" s="184"/>
      <c r="L792" s="223"/>
      <c r="M792" s="116"/>
      <c r="N792" s="116"/>
      <c r="O792" s="116"/>
      <c r="P792" s="116"/>
      <c r="Q792" s="116"/>
      <c r="R792" s="211"/>
      <c r="S792" s="211"/>
      <c r="T792" s="211"/>
      <c r="U792" s="211"/>
      <c r="V792" s="211"/>
      <c r="W792" s="211"/>
      <c r="X792" s="131"/>
      <c r="Y792" s="163"/>
      <c r="Z792" s="182"/>
    </row>
    <row r="793" spans="1:26" s="25" customFormat="1" x14ac:dyDescent="0.4">
      <c r="A793" s="51"/>
      <c r="B793" s="51"/>
      <c r="C793" s="51"/>
      <c r="D793" s="130"/>
      <c r="E793" s="198"/>
      <c r="F793" s="43"/>
      <c r="G793" s="43"/>
      <c r="H793" s="198"/>
      <c r="I793" s="198"/>
      <c r="J793" s="198"/>
      <c r="K793" s="184"/>
      <c r="L793" s="223"/>
      <c r="M793" s="116"/>
      <c r="N793" s="116"/>
      <c r="O793" s="116"/>
      <c r="P793" s="116"/>
      <c r="Q793" s="116"/>
      <c r="R793" s="211"/>
      <c r="S793" s="211"/>
      <c r="T793" s="211"/>
      <c r="U793" s="211"/>
      <c r="V793" s="211"/>
      <c r="W793" s="211"/>
      <c r="X793" s="131"/>
      <c r="Y793" s="163"/>
      <c r="Z793" s="182"/>
    </row>
    <row r="794" spans="1:26" s="25" customFormat="1" x14ac:dyDescent="0.4">
      <c r="A794" s="51"/>
      <c r="B794" s="51"/>
      <c r="C794" s="51"/>
      <c r="D794" s="130"/>
      <c r="E794" s="198"/>
      <c r="F794" s="43"/>
      <c r="G794" s="43"/>
      <c r="H794" s="198"/>
      <c r="I794" s="198"/>
      <c r="J794" s="198"/>
      <c r="K794" s="184"/>
      <c r="L794" s="223"/>
      <c r="M794" s="116"/>
      <c r="N794" s="116"/>
      <c r="O794" s="116"/>
      <c r="P794" s="116"/>
      <c r="Q794" s="116"/>
      <c r="R794" s="211"/>
      <c r="S794" s="211"/>
      <c r="T794" s="211"/>
      <c r="U794" s="211"/>
      <c r="V794" s="211"/>
      <c r="W794" s="211"/>
      <c r="X794" s="131"/>
      <c r="Y794" s="163"/>
      <c r="Z794" s="182"/>
    </row>
    <row r="795" spans="1:26" s="25" customFormat="1" x14ac:dyDescent="0.4">
      <c r="A795" s="51"/>
      <c r="B795" s="51"/>
      <c r="C795" s="51"/>
      <c r="D795" s="130"/>
      <c r="E795" s="198"/>
      <c r="F795" s="43"/>
      <c r="G795" s="43"/>
      <c r="H795" s="198"/>
      <c r="I795" s="198"/>
      <c r="J795" s="198"/>
      <c r="K795" s="184"/>
      <c r="L795" s="223"/>
      <c r="M795" s="116"/>
      <c r="N795" s="116"/>
      <c r="O795" s="116"/>
      <c r="P795" s="116"/>
      <c r="Q795" s="116"/>
      <c r="R795" s="211"/>
      <c r="S795" s="211"/>
      <c r="T795" s="211"/>
      <c r="U795" s="211"/>
      <c r="V795" s="211"/>
      <c r="W795" s="211"/>
      <c r="X795" s="131"/>
      <c r="Y795" s="163"/>
      <c r="Z795" s="182"/>
    </row>
    <row r="796" spans="1:26" s="25" customFormat="1" x14ac:dyDescent="0.4">
      <c r="A796" s="51"/>
      <c r="B796" s="51"/>
      <c r="C796" s="51"/>
      <c r="D796" s="130"/>
      <c r="E796" s="198"/>
      <c r="F796" s="43"/>
      <c r="G796" s="43"/>
      <c r="H796" s="198"/>
      <c r="I796" s="198"/>
      <c r="J796" s="198"/>
      <c r="K796" s="184"/>
      <c r="L796" s="223"/>
      <c r="M796" s="116"/>
      <c r="N796" s="116"/>
      <c r="O796" s="116"/>
      <c r="P796" s="116"/>
      <c r="Q796" s="116"/>
      <c r="R796" s="211"/>
      <c r="S796" s="211"/>
      <c r="T796" s="211"/>
      <c r="U796" s="211"/>
      <c r="V796" s="211"/>
      <c r="W796" s="211"/>
      <c r="X796" s="131"/>
      <c r="Y796" s="163"/>
      <c r="Z796" s="182"/>
    </row>
    <row r="797" spans="1:26" s="25" customFormat="1" x14ac:dyDescent="0.4">
      <c r="A797" s="51"/>
      <c r="B797" s="51"/>
      <c r="C797" s="51"/>
      <c r="D797" s="130"/>
      <c r="E797" s="198"/>
      <c r="F797" s="43"/>
      <c r="G797" s="43"/>
      <c r="H797" s="198"/>
      <c r="I797" s="198"/>
      <c r="J797" s="198"/>
      <c r="K797" s="184"/>
      <c r="L797" s="223"/>
      <c r="M797" s="116"/>
      <c r="N797" s="116"/>
      <c r="O797" s="116"/>
      <c r="P797" s="116"/>
      <c r="Q797" s="116"/>
      <c r="R797" s="211"/>
      <c r="S797" s="211"/>
      <c r="T797" s="211"/>
      <c r="U797" s="211"/>
      <c r="V797" s="211"/>
      <c r="W797" s="211"/>
      <c r="X797" s="131"/>
      <c r="Y797" s="163"/>
      <c r="Z797" s="182"/>
    </row>
    <row r="798" spans="1:26" s="25" customFormat="1" x14ac:dyDescent="0.4">
      <c r="A798" s="51"/>
      <c r="B798" s="51"/>
      <c r="C798" s="51"/>
      <c r="D798" s="130"/>
      <c r="E798" s="198"/>
      <c r="F798" s="43"/>
      <c r="G798" s="43"/>
      <c r="H798" s="198"/>
      <c r="I798" s="198"/>
      <c r="J798" s="198"/>
      <c r="K798" s="184"/>
      <c r="L798" s="223"/>
      <c r="M798" s="116"/>
      <c r="N798" s="116"/>
      <c r="O798" s="116"/>
      <c r="P798" s="116"/>
      <c r="Q798" s="116"/>
      <c r="R798" s="211"/>
      <c r="S798" s="211"/>
      <c r="T798" s="211"/>
      <c r="U798" s="211"/>
      <c r="V798" s="211"/>
      <c r="W798" s="211"/>
      <c r="X798" s="131"/>
      <c r="Y798" s="163"/>
      <c r="Z798" s="182"/>
    </row>
    <row r="799" spans="1:26" s="25" customFormat="1" x14ac:dyDescent="0.4">
      <c r="A799" s="51"/>
      <c r="B799" s="51"/>
      <c r="C799" s="51"/>
      <c r="D799" s="130"/>
      <c r="E799" s="198"/>
      <c r="F799" s="43"/>
      <c r="G799" s="43"/>
      <c r="H799" s="198"/>
      <c r="I799" s="198"/>
      <c r="J799" s="198"/>
      <c r="K799" s="184"/>
      <c r="L799" s="223"/>
      <c r="M799" s="116"/>
      <c r="N799" s="116"/>
      <c r="O799" s="116"/>
      <c r="P799" s="116"/>
      <c r="Q799" s="116"/>
      <c r="R799" s="211"/>
      <c r="S799" s="211"/>
      <c r="T799" s="211"/>
      <c r="U799" s="211"/>
      <c r="V799" s="211"/>
      <c r="W799" s="211"/>
      <c r="X799" s="131"/>
      <c r="Y799" s="163"/>
      <c r="Z799" s="182"/>
    </row>
    <row r="800" spans="1:26" s="25" customFormat="1" x14ac:dyDescent="0.4">
      <c r="A800" s="51"/>
      <c r="B800" s="51"/>
      <c r="C800" s="51"/>
      <c r="D800" s="130"/>
      <c r="E800" s="198"/>
      <c r="F800" s="43"/>
      <c r="G800" s="43"/>
      <c r="H800" s="198"/>
      <c r="I800" s="198"/>
      <c r="J800" s="198"/>
      <c r="K800" s="184"/>
      <c r="L800" s="223"/>
      <c r="M800" s="116"/>
      <c r="N800" s="116"/>
      <c r="O800" s="116"/>
      <c r="P800" s="116"/>
      <c r="Q800" s="116"/>
      <c r="R800" s="211"/>
      <c r="S800" s="211"/>
      <c r="T800" s="211"/>
      <c r="U800" s="211"/>
      <c r="V800" s="211"/>
      <c r="W800" s="211"/>
      <c r="X800" s="131"/>
      <c r="Y800" s="163"/>
      <c r="Z800" s="182"/>
    </row>
    <row r="801" spans="1:26" s="25" customFormat="1" x14ac:dyDescent="0.4">
      <c r="A801" s="51"/>
      <c r="B801" s="51"/>
      <c r="C801" s="51"/>
      <c r="D801" s="130"/>
      <c r="E801" s="198"/>
      <c r="F801" s="43"/>
      <c r="G801" s="43"/>
      <c r="H801" s="198"/>
      <c r="I801" s="198"/>
      <c r="J801" s="198"/>
      <c r="K801" s="184"/>
      <c r="L801" s="223"/>
      <c r="M801" s="116"/>
      <c r="N801" s="116"/>
      <c r="O801" s="116"/>
      <c r="P801" s="116"/>
      <c r="Q801" s="116"/>
      <c r="R801" s="211"/>
      <c r="S801" s="211"/>
      <c r="T801" s="211"/>
      <c r="U801" s="211"/>
      <c r="V801" s="211"/>
      <c r="W801" s="211"/>
      <c r="X801" s="131"/>
      <c r="Y801" s="163"/>
      <c r="Z801" s="182"/>
    </row>
    <row r="802" spans="1:26" s="25" customFormat="1" x14ac:dyDescent="0.4">
      <c r="A802" s="51"/>
      <c r="B802" s="51"/>
      <c r="C802" s="51"/>
      <c r="D802" s="130"/>
      <c r="E802" s="198"/>
      <c r="F802" s="43"/>
      <c r="G802" s="43"/>
      <c r="H802" s="198"/>
      <c r="I802" s="198"/>
      <c r="J802" s="198"/>
      <c r="K802" s="184"/>
      <c r="L802" s="223"/>
      <c r="M802" s="116"/>
      <c r="N802" s="116"/>
      <c r="O802" s="116"/>
      <c r="P802" s="116"/>
      <c r="Q802" s="116"/>
      <c r="R802" s="211"/>
      <c r="S802" s="211"/>
      <c r="T802" s="211"/>
      <c r="U802" s="211"/>
      <c r="V802" s="211"/>
      <c r="W802" s="211"/>
      <c r="X802" s="131"/>
      <c r="Y802" s="163"/>
      <c r="Z802" s="182"/>
    </row>
    <row r="803" spans="1:26" s="25" customFormat="1" x14ac:dyDescent="0.4">
      <c r="A803" s="51"/>
      <c r="B803" s="51"/>
      <c r="C803" s="51"/>
      <c r="D803" s="130"/>
      <c r="E803" s="198"/>
      <c r="F803" s="43"/>
      <c r="G803" s="43"/>
      <c r="H803" s="198"/>
      <c r="I803" s="198"/>
      <c r="J803" s="198"/>
      <c r="K803" s="184"/>
      <c r="L803" s="223"/>
      <c r="M803" s="116"/>
      <c r="N803" s="116"/>
      <c r="O803" s="116"/>
      <c r="P803" s="116"/>
      <c r="Q803" s="116"/>
      <c r="R803" s="211"/>
      <c r="S803" s="211"/>
      <c r="T803" s="211"/>
      <c r="U803" s="211"/>
      <c r="V803" s="211"/>
      <c r="W803" s="211"/>
      <c r="X803" s="131"/>
      <c r="Y803" s="163"/>
      <c r="Z803" s="182"/>
    </row>
    <row r="804" spans="1:26" s="25" customFormat="1" x14ac:dyDescent="0.4">
      <c r="A804" s="51"/>
      <c r="B804" s="51"/>
      <c r="C804" s="51"/>
      <c r="D804" s="130"/>
      <c r="E804" s="198"/>
      <c r="F804" s="43"/>
      <c r="G804" s="43"/>
      <c r="H804" s="198"/>
      <c r="I804" s="198"/>
      <c r="J804" s="198"/>
      <c r="K804" s="184"/>
      <c r="L804" s="223"/>
      <c r="M804" s="116"/>
      <c r="N804" s="116"/>
      <c r="O804" s="116"/>
      <c r="P804" s="116"/>
      <c r="Q804" s="116"/>
      <c r="R804" s="211"/>
      <c r="S804" s="211"/>
      <c r="T804" s="211"/>
      <c r="U804" s="211"/>
      <c r="V804" s="211"/>
      <c r="W804" s="211"/>
      <c r="X804" s="131"/>
      <c r="Y804" s="163"/>
      <c r="Z804" s="182"/>
    </row>
    <row r="805" spans="1:26" s="25" customFormat="1" x14ac:dyDescent="0.4">
      <c r="A805" s="51"/>
      <c r="B805" s="51"/>
      <c r="C805" s="51"/>
      <c r="D805" s="130"/>
      <c r="E805" s="198"/>
      <c r="F805" s="43"/>
      <c r="G805" s="43"/>
      <c r="H805" s="198"/>
      <c r="I805" s="198"/>
      <c r="J805" s="198"/>
      <c r="K805" s="184"/>
      <c r="L805" s="223"/>
      <c r="M805" s="116"/>
      <c r="N805" s="116"/>
      <c r="O805" s="116"/>
      <c r="P805" s="116"/>
      <c r="Q805" s="116"/>
      <c r="R805" s="211"/>
      <c r="S805" s="211"/>
      <c r="T805" s="211"/>
      <c r="U805" s="211"/>
      <c r="V805" s="211"/>
      <c r="W805" s="211"/>
      <c r="X805" s="131"/>
      <c r="Y805" s="163"/>
      <c r="Z805" s="182"/>
    </row>
    <row r="806" spans="1:26" s="25" customFormat="1" x14ac:dyDescent="0.4">
      <c r="A806" s="51"/>
      <c r="B806" s="51"/>
      <c r="C806" s="51"/>
      <c r="D806" s="130"/>
      <c r="E806" s="198"/>
      <c r="F806" s="43"/>
      <c r="G806" s="43"/>
      <c r="H806" s="198"/>
      <c r="I806" s="198"/>
      <c r="J806" s="198"/>
      <c r="K806" s="184"/>
      <c r="L806" s="223"/>
      <c r="M806" s="116"/>
      <c r="N806" s="116"/>
      <c r="O806" s="116"/>
      <c r="P806" s="116"/>
      <c r="Q806" s="116"/>
      <c r="R806" s="211"/>
      <c r="S806" s="211"/>
      <c r="T806" s="211"/>
      <c r="U806" s="211"/>
      <c r="V806" s="211"/>
      <c r="W806" s="211"/>
      <c r="X806" s="131"/>
      <c r="Y806" s="163"/>
      <c r="Z806" s="182"/>
    </row>
    <row r="807" spans="1:26" s="25" customFormat="1" x14ac:dyDescent="0.4">
      <c r="A807" s="51"/>
      <c r="B807" s="51"/>
      <c r="C807" s="51"/>
      <c r="D807" s="130"/>
      <c r="E807" s="198"/>
      <c r="F807" s="43"/>
      <c r="G807" s="43"/>
      <c r="H807" s="198"/>
      <c r="I807" s="198"/>
      <c r="J807" s="198"/>
      <c r="K807" s="184"/>
      <c r="L807" s="223"/>
      <c r="M807" s="116"/>
      <c r="N807" s="116"/>
      <c r="O807" s="116"/>
      <c r="P807" s="116"/>
      <c r="Q807" s="116"/>
      <c r="R807" s="211"/>
      <c r="S807" s="211"/>
      <c r="T807" s="211"/>
      <c r="U807" s="211"/>
      <c r="V807" s="211"/>
      <c r="W807" s="211"/>
      <c r="X807" s="131"/>
      <c r="Y807" s="163"/>
      <c r="Z807" s="182"/>
    </row>
    <row r="808" spans="1:26" s="25" customFormat="1" x14ac:dyDescent="0.4">
      <c r="A808" s="51"/>
      <c r="B808" s="51"/>
      <c r="C808" s="51"/>
      <c r="D808" s="130"/>
      <c r="E808" s="198"/>
      <c r="F808" s="43"/>
      <c r="G808" s="43"/>
      <c r="H808" s="198"/>
      <c r="I808" s="198"/>
      <c r="J808" s="198"/>
      <c r="K808" s="184"/>
      <c r="L808" s="223"/>
      <c r="M808" s="116"/>
      <c r="N808" s="116"/>
      <c r="O808" s="116"/>
      <c r="P808" s="116"/>
      <c r="Q808" s="116"/>
      <c r="R808" s="211"/>
      <c r="S808" s="211"/>
      <c r="T808" s="211"/>
      <c r="U808" s="211"/>
      <c r="V808" s="211"/>
      <c r="W808" s="211"/>
      <c r="X808" s="131"/>
      <c r="Y808" s="163"/>
      <c r="Z808" s="182"/>
    </row>
    <row r="809" spans="1:26" s="25" customFormat="1" x14ac:dyDescent="0.4">
      <c r="A809" s="51"/>
      <c r="B809" s="51"/>
      <c r="C809" s="51"/>
      <c r="D809" s="130"/>
      <c r="E809" s="198"/>
      <c r="F809" s="43"/>
      <c r="G809" s="43"/>
      <c r="H809" s="198"/>
      <c r="I809" s="198"/>
      <c r="J809" s="198"/>
      <c r="K809" s="184"/>
      <c r="L809" s="223"/>
      <c r="M809" s="116"/>
      <c r="N809" s="116"/>
      <c r="O809" s="116"/>
      <c r="P809" s="116"/>
      <c r="Q809" s="116"/>
      <c r="R809" s="211"/>
      <c r="S809" s="211"/>
      <c r="T809" s="211"/>
      <c r="U809" s="211"/>
      <c r="V809" s="211"/>
      <c r="W809" s="211"/>
      <c r="X809" s="131"/>
      <c r="Y809" s="163"/>
      <c r="Z809" s="182"/>
    </row>
    <row r="810" spans="1:26" s="25" customFormat="1" x14ac:dyDescent="0.4">
      <c r="A810" s="51"/>
      <c r="B810" s="51"/>
      <c r="C810" s="51"/>
      <c r="D810" s="130"/>
      <c r="E810" s="198"/>
      <c r="F810" s="43"/>
      <c r="G810" s="43"/>
      <c r="H810" s="198"/>
      <c r="I810" s="198"/>
      <c r="J810" s="198"/>
      <c r="K810" s="184"/>
      <c r="L810" s="223"/>
      <c r="M810" s="116"/>
      <c r="N810" s="116"/>
      <c r="O810" s="116"/>
      <c r="P810" s="116"/>
      <c r="Q810" s="116"/>
      <c r="R810" s="211"/>
      <c r="S810" s="211"/>
      <c r="T810" s="211"/>
      <c r="U810" s="211"/>
      <c r="V810" s="211"/>
      <c r="W810" s="211"/>
      <c r="X810" s="131"/>
      <c r="Y810" s="163"/>
      <c r="Z810" s="182"/>
    </row>
    <row r="811" spans="1:26" s="25" customFormat="1" x14ac:dyDescent="0.4">
      <c r="A811" s="51"/>
      <c r="B811" s="51"/>
      <c r="C811" s="51"/>
      <c r="D811" s="130"/>
      <c r="E811" s="198"/>
      <c r="F811" s="43"/>
      <c r="G811" s="43"/>
      <c r="H811" s="198"/>
      <c r="I811" s="198"/>
      <c r="J811" s="198"/>
      <c r="K811" s="184"/>
      <c r="L811" s="223"/>
      <c r="M811" s="116"/>
      <c r="N811" s="116"/>
      <c r="O811" s="116"/>
      <c r="P811" s="116"/>
      <c r="Q811" s="116"/>
      <c r="R811" s="211"/>
      <c r="S811" s="211"/>
      <c r="T811" s="211"/>
      <c r="U811" s="211"/>
      <c r="V811" s="211"/>
      <c r="W811" s="211"/>
      <c r="X811" s="131"/>
      <c r="Y811" s="163"/>
      <c r="Z811" s="182"/>
    </row>
    <row r="812" spans="1:26" s="25" customFormat="1" x14ac:dyDescent="0.4">
      <c r="A812" s="51"/>
      <c r="B812" s="51"/>
      <c r="C812" s="51"/>
      <c r="D812" s="130"/>
      <c r="E812" s="198"/>
      <c r="F812" s="43"/>
      <c r="G812" s="43"/>
      <c r="H812" s="198"/>
      <c r="I812" s="198"/>
      <c r="J812" s="198"/>
      <c r="K812" s="184"/>
      <c r="L812" s="223"/>
      <c r="M812" s="116"/>
      <c r="N812" s="116"/>
      <c r="O812" s="116"/>
      <c r="P812" s="116"/>
      <c r="Q812" s="116"/>
      <c r="R812" s="211"/>
      <c r="S812" s="211"/>
      <c r="T812" s="211"/>
      <c r="U812" s="211"/>
      <c r="V812" s="211"/>
      <c r="W812" s="211"/>
      <c r="X812" s="131"/>
      <c r="Y812" s="163"/>
      <c r="Z812" s="182"/>
    </row>
    <row r="813" spans="1:26" s="25" customFormat="1" x14ac:dyDescent="0.4">
      <c r="A813" s="51"/>
      <c r="B813" s="51"/>
      <c r="C813" s="51"/>
      <c r="D813" s="130"/>
      <c r="E813" s="198"/>
      <c r="F813" s="43"/>
      <c r="G813" s="43"/>
      <c r="H813" s="198"/>
      <c r="I813" s="198"/>
      <c r="J813" s="198"/>
      <c r="K813" s="184"/>
      <c r="L813" s="223"/>
      <c r="M813" s="116"/>
      <c r="N813" s="116"/>
      <c r="O813" s="116"/>
      <c r="P813" s="116"/>
      <c r="Q813" s="116"/>
      <c r="R813" s="211"/>
      <c r="S813" s="211"/>
      <c r="T813" s="211"/>
      <c r="U813" s="211"/>
      <c r="V813" s="211"/>
      <c r="W813" s="211"/>
      <c r="X813" s="131"/>
      <c r="Y813" s="163"/>
      <c r="Z813" s="182"/>
    </row>
    <row r="814" spans="1:26" s="25" customFormat="1" x14ac:dyDescent="0.4">
      <c r="A814" s="51"/>
      <c r="B814" s="51"/>
      <c r="C814" s="51"/>
      <c r="D814" s="130"/>
      <c r="E814" s="198"/>
      <c r="F814" s="43"/>
      <c r="G814" s="43"/>
      <c r="H814" s="198"/>
      <c r="I814" s="198"/>
      <c r="J814" s="198"/>
      <c r="K814" s="184"/>
      <c r="L814" s="223"/>
      <c r="M814" s="116"/>
      <c r="N814" s="116"/>
      <c r="O814" s="116"/>
      <c r="P814" s="116"/>
      <c r="Q814" s="116"/>
      <c r="R814" s="211"/>
      <c r="S814" s="211"/>
      <c r="T814" s="211"/>
      <c r="U814" s="211"/>
      <c r="V814" s="211"/>
      <c r="W814" s="211"/>
      <c r="X814" s="131"/>
      <c r="Y814" s="163"/>
      <c r="Z814" s="182"/>
    </row>
    <row r="815" spans="1:26" s="25" customFormat="1" x14ac:dyDescent="0.4">
      <c r="A815" s="51"/>
      <c r="B815" s="51"/>
      <c r="C815" s="51"/>
      <c r="D815" s="130"/>
      <c r="E815" s="198"/>
      <c r="F815" s="43"/>
      <c r="G815" s="43"/>
      <c r="H815" s="198"/>
      <c r="I815" s="198"/>
      <c r="J815" s="198"/>
      <c r="K815" s="184"/>
      <c r="L815" s="223"/>
      <c r="M815" s="116"/>
      <c r="N815" s="116"/>
      <c r="O815" s="116"/>
      <c r="P815" s="116"/>
      <c r="Q815" s="116"/>
      <c r="R815" s="211"/>
      <c r="S815" s="211"/>
      <c r="T815" s="211"/>
      <c r="U815" s="211"/>
      <c r="V815" s="211"/>
      <c r="W815" s="211"/>
      <c r="X815" s="131"/>
      <c r="Y815" s="163"/>
      <c r="Z815" s="182"/>
    </row>
    <row r="816" spans="1:26" s="25" customFormat="1" x14ac:dyDescent="0.4">
      <c r="A816" s="51"/>
      <c r="B816" s="51"/>
      <c r="C816" s="51"/>
      <c r="D816" s="130"/>
      <c r="E816" s="198"/>
      <c r="F816" s="43"/>
      <c r="G816" s="43"/>
      <c r="H816" s="198"/>
      <c r="I816" s="198"/>
      <c r="J816" s="198"/>
      <c r="K816" s="184"/>
      <c r="L816" s="223"/>
      <c r="M816" s="116"/>
      <c r="N816" s="116"/>
      <c r="O816" s="116"/>
      <c r="P816" s="116"/>
      <c r="Q816" s="116"/>
      <c r="R816" s="211"/>
      <c r="S816" s="211"/>
      <c r="T816" s="211"/>
      <c r="U816" s="211"/>
      <c r="V816" s="211"/>
      <c r="W816" s="211"/>
      <c r="X816" s="131"/>
      <c r="Y816" s="163"/>
      <c r="Z816" s="182"/>
    </row>
    <row r="817" spans="1:26" s="25" customFormat="1" x14ac:dyDescent="0.4">
      <c r="A817" s="51"/>
      <c r="B817" s="51"/>
      <c r="C817" s="51"/>
      <c r="D817" s="130"/>
      <c r="E817" s="198"/>
      <c r="F817" s="43"/>
      <c r="G817" s="43"/>
      <c r="H817" s="198"/>
      <c r="I817" s="198"/>
      <c r="J817" s="198"/>
      <c r="K817" s="184"/>
      <c r="L817" s="223"/>
      <c r="M817" s="116"/>
      <c r="N817" s="116"/>
      <c r="O817" s="116"/>
      <c r="P817" s="116"/>
      <c r="Q817" s="116"/>
      <c r="R817" s="211"/>
      <c r="S817" s="211"/>
      <c r="T817" s="211"/>
      <c r="U817" s="211"/>
      <c r="V817" s="211"/>
      <c r="W817" s="211"/>
      <c r="X817" s="131"/>
      <c r="Y817" s="163"/>
      <c r="Z817" s="182"/>
    </row>
    <row r="818" spans="1:26" s="25" customFormat="1" x14ac:dyDescent="0.4">
      <c r="A818" s="51"/>
      <c r="B818" s="51"/>
      <c r="C818" s="51"/>
      <c r="D818" s="130"/>
      <c r="E818" s="198"/>
      <c r="F818" s="43"/>
      <c r="G818" s="43"/>
      <c r="H818" s="198"/>
      <c r="I818" s="198"/>
      <c r="J818" s="198"/>
      <c r="K818" s="184"/>
      <c r="L818" s="223"/>
      <c r="M818" s="116"/>
      <c r="N818" s="116"/>
      <c r="O818" s="116"/>
      <c r="P818" s="116"/>
      <c r="Q818" s="116"/>
      <c r="R818" s="211"/>
      <c r="S818" s="211"/>
      <c r="T818" s="211"/>
      <c r="U818" s="211"/>
      <c r="V818" s="211"/>
      <c r="W818" s="211"/>
      <c r="X818" s="131"/>
      <c r="Y818" s="163"/>
      <c r="Z818" s="182"/>
    </row>
    <row r="819" spans="1:26" s="25" customFormat="1" x14ac:dyDescent="0.4">
      <c r="A819" s="51"/>
      <c r="B819" s="51"/>
      <c r="C819" s="51"/>
      <c r="D819" s="130"/>
      <c r="E819" s="198"/>
      <c r="F819" s="43"/>
      <c r="G819" s="43"/>
      <c r="H819" s="198"/>
      <c r="I819" s="198"/>
      <c r="J819" s="198"/>
      <c r="K819" s="184"/>
      <c r="L819" s="223"/>
      <c r="M819" s="116"/>
      <c r="N819" s="116"/>
      <c r="O819" s="116"/>
      <c r="P819" s="116"/>
      <c r="Q819" s="116"/>
      <c r="R819" s="211"/>
      <c r="S819" s="211"/>
      <c r="T819" s="211"/>
      <c r="U819" s="211"/>
      <c r="V819" s="211"/>
      <c r="W819" s="211"/>
      <c r="X819" s="131"/>
      <c r="Y819" s="163"/>
      <c r="Z819" s="182"/>
    </row>
    <row r="820" spans="1:26" s="25" customFormat="1" x14ac:dyDescent="0.4">
      <c r="A820" s="51"/>
      <c r="B820" s="51"/>
      <c r="C820" s="51"/>
      <c r="D820" s="130"/>
      <c r="E820" s="198"/>
      <c r="F820" s="43"/>
      <c r="G820" s="43"/>
      <c r="H820" s="198"/>
      <c r="I820" s="198"/>
      <c r="J820" s="198"/>
      <c r="K820" s="184"/>
      <c r="L820" s="223"/>
      <c r="M820" s="116"/>
      <c r="N820" s="116"/>
      <c r="O820" s="116"/>
      <c r="P820" s="116"/>
      <c r="Q820" s="116"/>
      <c r="R820" s="211"/>
      <c r="S820" s="211"/>
      <c r="T820" s="211"/>
      <c r="U820" s="211"/>
      <c r="V820" s="211"/>
      <c r="W820" s="211"/>
      <c r="X820" s="131"/>
      <c r="Y820" s="163"/>
      <c r="Z820" s="182"/>
    </row>
    <row r="821" spans="1:26" s="25" customFormat="1" x14ac:dyDescent="0.4">
      <c r="A821" s="51"/>
      <c r="B821" s="51"/>
      <c r="C821" s="51"/>
      <c r="D821" s="130"/>
      <c r="E821" s="198"/>
      <c r="F821" s="43"/>
      <c r="G821" s="43"/>
      <c r="H821" s="198"/>
      <c r="I821" s="198"/>
      <c r="J821" s="198"/>
      <c r="K821" s="184"/>
      <c r="L821" s="223"/>
      <c r="M821" s="116"/>
      <c r="N821" s="116"/>
      <c r="O821" s="116"/>
      <c r="P821" s="116"/>
      <c r="Q821" s="116"/>
      <c r="R821" s="211"/>
      <c r="S821" s="211"/>
      <c r="T821" s="211"/>
      <c r="U821" s="211"/>
      <c r="V821" s="211"/>
      <c r="W821" s="211"/>
      <c r="X821" s="131"/>
      <c r="Y821" s="163"/>
      <c r="Z821" s="182"/>
    </row>
    <row r="822" spans="1:26" s="25" customFormat="1" x14ac:dyDescent="0.4">
      <c r="A822" s="51"/>
      <c r="B822" s="51"/>
      <c r="C822" s="51"/>
      <c r="D822" s="130"/>
      <c r="E822" s="198"/>
      <c r="F822" s="43"/>
      <c r="G822" s="43"/>
      <c r="H822" s="198"/>
      <c r="I822" s="198"/>
      <c r="J822" s="198"/>
      <c r="K822" s="184"/>
      <c r="L822" s="223"/>
      <c r="M822" s="116"/>
      <c r="N822" s="116"/>
      <c r="O822" s="116"/>
      <c r="P822" s="116"/>
      <c r="Q822" s="116"/>
      <c r="R822" s="211"/>
      <c r="S822" s="211"/>
      <c r="T822" s="211"/>
      <c r="U822" s="211"/>
      <c r="V822" s="211"/>
      <c r="W822" s="211"/>
      <c r="X822" s="131"/>
      <c r="Y822" s="163"/>
      <c r="Z822" s="182"/>
    </row>
    <row r="823" spans="1:26" s="25" customFormat="1" x14ac:dyDescent="0.4">
      <c r="A823" s="51"/>
      <c r="B823" s="51"/>
      <c r="C823" s="51"/>
      <c r="D823" s="130"/>
      <c r="E823" s="198"/>
      <c r="F823" s="43"/>
      <c r="G823" s="43"/>
      <c r="H823" s="198"/>
      <c r="I823" s="198"/>
      <c r="J823" s="198"/>
      <c r="K823" s="184"/>
      <c r="L823" s="223"/>
      <c r="M823" s="116"/>
      <c r="N823" s="116"/>
      <c r="O823" s="116"/>
      <c r="P823" s="116"/>
      <c r="Q823" s="116"/>
      <c r="R823" s="211"/>
      <c r="S823" s="211"/>
      <c r="T823" s="211"/>
      <c r="U823" s="211"/>
      <c r="V823" s="211"/>
      <c r="W823" s="211"/>
      <c r="X823" s="131"/>
      <c r="Y823" s="163"/>
      <c r="Z823" s="182"/>
    </row>
    <row r="824" spans="1:26" s="25" customFormat="1" x14ac:dyDescent="0.4">
      <c r="A824" s="51"/>
      <c r="B824" s="51"/>
      <c r="C824" s="51"/>
      <c r="D824" s="130"/>
      <c r="E824" s="198"/>
      <c r="F824" s="43"/>
      <c r="G824" s="43"/>
      <c r="H824" s="198"/>
      <c r="I824" s="198"/>
      <c r="J824" s="198"/>
      <c r="K824" s="184"/>
      <c r="L824" s="223"/>
      <c r="M824" s="116"/>
      <c r="N824" s="116"/>
      <c r="O824" s="116"/>
      <c r="P824" s="116"/>
      <c r="Q824" s="116"/>
      <c r="R824" s="211"/>
      <c r="S824" s="211"/>
      <c r="T824" s="211"/>
      <c r="U824" s="211"/>
      <c r="V824" s="211"/>
      <c r="W824" s="211"/>
      <c r="X824" s="131"/>
      <c r="Y824" s="163"/>
      <c r="Z824" s="182"/>
    </row>
    <row r="825" spans="1:26" s="25" customFormat="1" x14ac:dyDescent="0.4">
      <c r="A825" s="51"/>
      <c r="B825" s="51"/>
      <c r="C825" s="51"/>
      <c r="D825" s="130"/>
      <c r="E825" s="198"/>
      <c r="F825" s="43"/>
      <c r="G825" s="43"/>
      <c r="H825" s="198"/>
      <c r="I825" s="198"/>
      <c r="J825" s="198"/>
      <c r="K825" s="184"/>
      <c r="L825" s="223"/>
      <c r="M825" s="116"/>
      <c r="N825" s="116"/>
      <c r="O825" s="116"/>
      <c r="P825" s="116"/>
      <c r="Q825" s="116"/>
      <c r="R825" s="211"/>
      <c r="S825" s="211"/>
      <c r="T825" s="211"/>
      <c r="U825" s="211"/>
      <c r="V825" s="211"/>
      <c r="W825" s="211"/>
      <c r="X825" s="131"/>
      <c r="Y825" s="163"/>
      <c r="Z825" s="182"/>
    </row>
    <row r="826" spans="1:26" s="25" customFormat="1" x14ac:dyDescent="0.4">
      <c r="A826" s="51"/>
      <c r="B826" s="51"/>
      <c r="C826" s="51"/>
      <c r="D826" s="130"/>
      <c r="E826" s="198"/>
      <c r="F826" s="43"/>
      <c r="G826" s="43"/>
      <c r="H826" s="198"/>
      <c r="I826" s="198"/>
      <c r="J826" s="198"/>
      <c r="K826" s="184"/>
      <c r="L826" s="223"/>
      <c r="M826" s="116"/>
      <c r="N826" s="116"/>
      <c r="O826" s="116"/>
      <c r="P826" s="116"/>
      <c r="Q826" s="116"/>
      <c r="R826" s="211"/>
      <c r="S826" s="211"/>
      <c r="T826" s="211"/>
      <c r="U826" s="211"/>
      <c r="V826" s="211"/>
      <c r="W826" s="211"/>
      <c r="X826" s="131"/>
      <c r="Y826" s="163"/>
      <c r="Z826" s="182"/>
    </row>
    <row r="827" spans="1:26" s="25" customFormat="1" x14ac:dyDescent="0.4">
      <c r="A827" s="51"/>
      <c r="B827" s="51"/>
      <c r="C827" s="51"/>
      <c r="D827" s="130"/>
      <c r="E827" s="198"/>
      <c r="F827" s="43"/>
      <c r="G827" s="43"/>
      <c r="H827" s="198"/>
      <c r="I827" s="198"/>
      <c r="J827" s="198"/>
      <c r="K827" s="184"/>
      <c r="L827" s="223"/>
      <c r="M827" s="116"/>
      <c r="N827" s="116"/>
      <c r="O827" s="116"/>
      <c r="P827" s="116"/>
      <c r="Q827" s="116"/>
      <c r="R827" s="211"/>
      <c r="S827" s="211"/>
      <c r="T827" s="211"/>
      <c r="U827" s="211"/>
      <c r="V827" s="211"/>
      <c r="W827" s="211"/>
      <c r="X827" s="131"/>
      <c r="Y827" s="163"/>
      <c r="Z827" s="182"/>
    </row>
    <row r="828" spans="1:26" s="25" customFormat="1" x14ac:dyDescent="0.4">
      <c r="A828" s="51"/>
      <c r="B828" s="51"/>
      <c r="C828" s="51"/>
      <c r="D828" s="130"/>
      <c r="E828" s="198"/>
      <c r="F828" s="43"/>
      <c r="G828" s="43"/>
      <c r="H828" s="198"/>
      <c r="I828" s="198"/>
      <c r="J828" s="198"/>
      <c r="K828" s="184"/>
      <c r="L828" s="223"/>
      <c r="M828" s="116"/>
      <c r="N828" s="116"/>
      <c r="O828" s="116"/>
      <c r="P828" s="116"/>
      <c r="Q828" s="116"/>
      <c r="R828" s="211"/>
      <c r="S828" s="211"/>
      <c r="T828" s="211"/>
      <c r="U828" s="211"/>
      <c r="V828" s="211"/>
      <c r="W828" s="211"/>
      <c r="X828" s="131"/>
      <c r="Y828" s="163"/>
      <c r="Z828" s="182"/>
    </row>
    <row r="829" spans="1:26" s="25" customFormat="1" x14ac:dyDescent="0.4">
      <c r="A829" s="51"/>
      <c r="B829" s="51"/>
      <c r="C829" s="51"/>
      <c r="D829" s="130"/>
      <c r="E829" s="198"/>
      <c r="F829" s="43"/>
      <c r="G829" s="43"/>
      <c r="H829" s="198"/>
      <c r="I829" s="198"/>
      <c r="J829" s="198"/>
      <c r="K829" s="184"/>
      <c r="L829" s="223"/>
      <c r="M829" s="116"/>
      <c r="N829" s="116"/>
      <c r="O829" s="116"/>
      <c r="P829" s="116"/>
      <c r="Q829" s="116"/>
      <c r="R829" s="211"/>
      <c r="S829" s="211"/>
      <c r="T829" s="211"/>
      <c r="U829" s="211"/>
      <c r="V829" s="211"/>
      <c r="W829" s="211"/>
      <c r="X829" s="131"/>
      <c r="Y829" s="163"/>
      <c r="Z829" s="182"/>
    </row>
    <row r="830" spans="1:26" s="25" customFormat="1" x14ac:dyDescent="0.4">
      <c r="A830" s="51"/>
      <c r="B830" s="51"/>
      <c r="C830" s="51"/>
      <c r="D830" s="130"/>
      <c r="E830" s="198"/>
      <c r="F830" s="43"/>
      <c r="G830" s="43"/>
      <c r="H830" s="198"/>
      <c r="I830" s="198"/>
      <c r="J830" s="198"/>
      <c r="K830" s="184"/>
      <c r="L830" s="223"/>
      <c r="M830" s="116"/>
      <c r="N830" s="116"/>
      <c r="O830" s="116"/>
      <c r="P830" s="116"/>
      <c r="Q830" s="116"/>
      <c r="R830" s="211"/>
      <c r="S830" s="211"/>
      <c r="T830" s="211"/>
      <c r="U830" s="211"/>
      <c r="V830" s="211"/>
      <c r="W830" s="211"/>
      <c r="X830" s="131"/>
      <c r="Y830" s="163"/>
      <c r="Z830" s="182"/>
    </row>
    <row r="831" spans="1:26" s="25" customFormat="1" x14ac:dyDescent="0.4">
      <c r="A831" s="51"/>
      <c r="B831" s="51"/>
      <c r="C831" s="51"/>
      <c r="D831" s="130"/>
      <c r="E831" s="198"/>
      <c r="F831" s="43"/>
      <c r="G831" s="43"/>
      <c r="H831" s="198"/>
      <c r="I831" s="198"/>
      <c r="J831" s="198"/>
      <c r="K831" s="184"/>
      <c r="L831" s="223"/>
      <c r="M831" s="116"/>
      <c r="N831" s="116"/>
      <c r="O831" s="116"/>
      <c r="P831" s="116"/>
      <c r="Q831" s="116"/>
      <c r="R831" s="211"/>
      <c r="S831" s="211"/>
      <c r="T831" s="211"/>
      <c r="U831" s="211"/>
      <c r="V831" s="211"/>
      <c r="W831" s="211"/>
      <c r="X831" s="131"/>
      <c r="Y831" s="163"/>
      <c r="Z831" s="182"/>
    </row>
    <row r="832" spans="1:26" s="25" customFormat="1" x14ac:dyDescent="0.4">
      <c r="A832" s="51"/>
      <c r="B832" s="51"/>
      <c r="C832" s="51"/>
      <c r="D832" s="130"/>
      <c r="E832" s="198"/>
      <c r="F832" s="43"/>
      <c r="G832" s="43"/>
      <c r="H832" s="198"/>
      <c r="I832" s="198"/>
      <c r="J832" s="198"/>
      <c r="K832" s="184"/>
      <c r="L832" s="223"/>
      <c r="M832" s="116"/>
      <c r="N832" s="116"/>
      <c r="O832" s="116"/>
      <c r="P832" s="116"/>
      <c r="Q832" s="116"/>
      <c r="R832" s="211"/>
      <c r="S832" s="211"/>
      <c r="T832" s="211"/>
      <c r="U832" s="211"/>
      <c r="V832" s="211"/>
      <c r="W832" s="211"/>
      <c r="X832" s="131"/>
      <c r="Y832" s="163"/>
      <c r="Z832" s="182"/>
    </row>
    <row r="833" spans="1:26" s="25" customFormat="1" x14ac:dyDescent="0.4">
      <c r="A833" s="51"/>
      <c r="B833" s="51"/>
      <c r="C833" s="51"/>
      <c r="D833" s="130"/>
      <c r="E833" s="198"/>
      <c r="F833" s="43"/>
      <c r="G833" s="43"/>
      <c r="H833" s="198"/>
      <c r="I833" s="198"/>
      <c r="J833" s="198"/>
      <c r="K833" s="184"/>
      <c r="L833" s="223"/>
      <c r="M833" s="116"/>
      <c r="N833" s="116"/>
      <c r="O833" s="116"/>
      <c r="P833" s="116"/>
      <c r="Q833" s="116"/>
      <c r="R833" s="211"/>
      <c r="S833" s="211"/>
      <c r="T833" s="211"/>
      <c r="U833" s="211"/>
      <c r="V833" s="211"/>
      <c r="W833" s="211"/>
      <c r="X833" s="131"/>
      <c r="Y833" s="163"/>
      <c r="Z833" s="182"/>
    </row>
    <row r="834" spans="1:26" s="25" customFormat="1" x14ac:dyDescent="0.4">
      <c r="A834" s="51"/>
      <c r="B834" s="51"/>
      <c r="C834" s="51"/>
      <c r="D834" s="130"/>
      <c r="E834" s="198"/>
      <c r="F834" s="43"/>
      <c r="G834" s="43"/>
      <c r="H834" s="198"/>
      <c r="I834" s="198"/>
      <c r="J834" s="198"/>
      <c r="K834" s="184"/>
      <c r="L834" s="223"/>
      <c r="M834" s="116"/>
      <c r="N834" s="116"/>
      <c r="O834" s="116"/>
      <c r="P834" s="116"/>
      <c r="Q834" s="116"/>
      <c r="R834" s="211"/>
      <c r="S834" s="211"/>
      <c r="T834" s="211"/>
      <c r="U834" s="211"/>
      <c r="V834" s="211"/>
      <c r="W834" s="211"/>
      <c r="X834" s="131"/>
      <c r="Y834" s="163"/>
      <c r="Z834" s="182"/>
    </row>
    <row r="835" spans="1:26" s="25" customFormat="1" x14ac:dyDescent="0.4">
      <c r="A835" s="51"/>
      <c r="B835" s="51"/>
      <c r="C835" s="51"/>
      <c r="D835" s="130"/>
      <c r="E835" s="198"/>
      <c r="F835" s="43"/>
      <c r="G835" s="43"/>
      <c r="H835" s="198"/>
      <c r="I835" s="198"/>
      <c r="J835" s="198"/>
      <c r="K835" s="184"/>
      <c r="L835" s="223"/>
      <c r="M835" s="116"/>
      <c r="N835" s="116"/>
      <c r="O835" s="116"/>
      <c r="P835" s="116"/>
      <c r="Q835" s="116"/>
      <c r="R835" s="211"/>
      <c r="S835" s="211"/>
      <c r="T835" s="211"/>
      <c r="U835" s="211"/>
      <c r="V835" s="211"/>
      <c r="W835" s="211"/>
      <c r="X835" s="131"/>
      <c r="Y835" s="163"/>
      <c r="Z835" s="182"/>
    </row>
    <row r="836" spans="1:26" s="25" customFormat="1" x14ac:dyDescent="0.4">
      <c r="A836" s="51"/>
      <c r="B836" s="51"/>
      <c r="C836" s="51"/>
      <c r="D836" s="130"/>
      <c r="E836" s="198"/>
      <c r="F836" s="43"/>
      <c r="G836" s="43"/>
      <c r="H836" s="198"/>
      <c r="I836" s="198"/>
      <c r="J836" s="198"/>
      <c r="K836" s="184"/>
      <c r="L836" s="223"/>
      <c r="M836" s="116"/>
      <c r="N836" s="116"/>
      <c r="O836" s="116"/>
      <c r="P836" s="116"/>
      <c r="Q836" s="116"/>
      <c r="R836" s="211"/>
      <c r="S836" s="211"/>
      <c r="T836" s="211"/>
      <c r="U836" s="211"/>
      <c r="V836" s="211"/>
      <c r="W836" s="211"/>
      <c r="X836" s="131"/>
      <c r="Y836" s="163"/>
      <c r="Z836" s="182"/>
    </row>
    <row r="837" spans="1:26" s="25" customFormat="1" x14ac:dyDescent="0.4">
      <c r="A837" s="51"/>
      <c r="B837" s="51"/>
      <c r="C837" s="51"/>
      <c r="D837" s="130"/>
      <c r="E837" s="198"/>
      <c r="F837" s="43"/>
      <c r="G837" s="43"/>
      <c r="H837" s="198"/>
      <c r="I837" s="198"/>
      <c r="J837" s="198"/>
      <c r="K837" s="184"/>
      <c r="L837" s="223"/>
      <c r="M837" s="116"/>
      <c r="N837" s="116"/>
      <c r="O837" s="116"/>
      <c r="P837" s="116"/>
      <c r="Q837" s="116"/>
      <c r="R837" s="211"/>
      <c r="S837" s="211"/>
      <c r="T837" s="211"/>
      <c r="U837" s="211"/>
      <c r="V837" s="211"/>
      <c r="W837" s="211"/>
      <c r="X837" s="131"/>
      <c r="Y837" s="163"/>
      <c r="Z837" s="182"/>
    </row>
    <row r="838" spans="1:26" s="25" customFormat="1" x14ac:dyDescent="0.4">
      <c r="A838" s="51"/>
      <c r="B838" s="51"/>
      <c r="C838" s="51"/>
      <c r="D838" s="130"/>
      <c r="E838" s="198"/>
      <c r="F838" s="43"/>
      <c r="G838" s="43"/>
      <c r="H838" s="198"/>
      <c r="I838" s="198"/>
      <c r="J838" s="198"/>
      <c r="K838" s="184"/>
      <c r="L838" s="223"/>
      <c r="M838" s="116"/>
      <c r="N838" s="116"/>
      <c r="O838" s="116"/>
      <c r="P838" s="116"/>
      <c r="Q838" s="116"/>
      <c r="R838" s="211"/>
      <c r="S838" s="211"/>
      <c r="T838" s="211"/>
      <c r="U838" s="211"/>
      <c r="V838" s="211"/>
      <c r="W838" s="211"/>
      <c r="X838" s="131"/>
      <c r="Y838" s="163"/>
      <c r="Z838" s="182"/>
    </row>
    <row r="839" spans="1:26" s="25" customFormat="1" x14ac:dyDescent="0.4">
      <c r="A839" s="51"/>
      <c r="B839" s="51"/>
      <c r="C839" s="51"/>
      <c r="D839" s="130"/>
      <c r="E839" s="198"/>
      <c r="F839" s="43"/>
      <c r="G839" s="43"/>
      <c r="H839" s="198"/>
      <c r="I839" s="198"/>
      <c r="J839" s="198"/>
      <c r="K839" s="184"/>
      <c r="L839" s="223"/>
      <c r="M839" s="116"/>
      <c r="N839" s="116"/>
      <c r="O839" s="116"/>
      <c r="P839" s="116"/>
      <c r="Q839" s="116"/>
      <c r="R839" s="211"/>
      <c r="S839" s="211"/>
      <c r="T839" s="211"/>
      <c r="U839" s="211"/>
      <c r="V839" s="211"/>
      <c r="W839" s="211"/>
      <c r="X839" s="131"/>
      <c r="Y839" s="163"/>
      <c r="Z839" s="182"/>
    </row>
    <row r="840" spans="1:26" s="25" customFormat="1" x14ac:dyDescent="0.4">
      <c r="A840" s="51"/>
      <c r="B840" s="51"/>
      <c r="C840" s="51"/>
      <c r="D840" s="130"/>
      <c r="E840" s="198"/>
      <c r="F840" s="43"/>
      <c r="G840" s="43"/>
      <c r="H840" s="198"/>
      <c r="I840" s="198"/>
      <c r="J840" s="198"/>
      <c r="K840" s="184"/>
      <c r="L840" s="223"/>
      <c r="M840" s="116"/>
      <c r="N840" s="116"/>
      <c r="O840" s="116"/>
      <c r="P840" s="116"/>
      <c r="Q840" s="116"/>
      <c r="R840" s="211"/>
      <c r="S840" s="211"/>
      <c r="T840" s="211"/>
      <c r="U840" s="211"/>
      <c r="V840" s="211"/>
      <c r="W840" s="211"/>
      <c r="X840" s="131"/>
      <c r="Y840" s="163"/>
      <c r="Z840" s="182"/>
    </row>
    <row r="841" spans="1:26" s="25" customFormat="1" x14ac:dyDescent="0.4">
      <c r="A841" s="51"/>
      <c r="B841" s="51"/>
      <c r="C841" s="51"/>
      <c r="D841" s="130"/>
      <c r="E841" s="198"/>
      <c r="F841" s="43"/>
      <c r="G841" s="43"/>
      <c r="H841" s="198"/>
      <c r="I841" s="198"/>
      <c r="J841" s="198"/>
      <c r="K841" s="184"/>
      <c r="L841" s="223"/>
      <c r="M841" s="116"/>
      <c r="N841" s="116"/>
      <c r="O841" s="116"/>
      <c r="P841" s="116"/>
      <c r="Q841" s="116"/>
      <c r="R841" s="211"/>
      <c r="S841" s="211"/>
      <c r="T841" s="211"/>
      <c r="U841" s="211"/>
      <c r="V841" s="211"/>
      <c r="W841" s="211"/>
      <c r="X841" s="131"/>
      <c r="Y841" s="163"/>
      <c r="Z841" s="182"/>
    </row>
    <row r="842" spans="1:26" s="25" customFormat="1" x14ac:dyDescent="0.4">
      <c r="A842" s="51"/>
      <c r="B842" s="51"/>
      <c r="C842" s="51"/>
      <c r="D842" s="130"/>
      <c r="E842" s="198"/>
      <c r="F842" s="43"/>
      <c r="G842" s="43"/>
      <c r="H842" s="198"/>
      <c r="I842" s="198"/>
      <c r="J842" s="198"/>
      <c r="K842" s="184"/>
      <c r="L842" s="223"/>
      <c r="M842" s="116"/>
      <c r="N842" s="116"/>
      <c r="O842" s="116"/>
      <c r="P842" s="116"/>
      <c r="Q842" s="116"/>
      <c r="R842" s="211"/>
      <c r="S842" s="211"/>
      <c r="T842" s="211"/>
      <c r="U842" s="211"/>
      <c r="V842" s="211"/>
      <c r="W842" s="211"/>
      <c r="X842" s="131"/>
      <c r="Y842" s="163"/>
      <c r="Z842" s="182"/>
    </row>
    <row r="843" spans="1:26" s="25" customFormat="1" x14ac:dyDescent="0.4">
      <c r="A843" s="51"/>
      <c r="B843" s="51"/>
      <c r="C843" s="51"/>
      <c r="D843" s="130"/>
      <c r="E843" s="198"/>
      <c r="F843" s="43"/>
      <c r="G843" s="43"/>
      <c r="H843" s="198"/>
      <c r="I843" s="198"/>
      <c r="J843" s="198"/>
      <c r="K843" s="184"/>
      <c r="L843" s="223"/>
      <c r="M843" s="116"/>
      <c r="N843" s="116"/>
      <c r="O843" s="116"/>
      <c r="P843" s="116"/>
      <c r="Q843" s="116"/>
      <c r="R843" s="211"/>
      <c r="S843" s="211"/>
      <c r="T843" s="211"/>
      <c r="U843" s="211"/>
      <c r="V843" s="211"/>
      <c r="W843" s="211"/>
      <c r="X843" s="131"/>
      <c r="Y843" s="163"/>
      <c r="Z843" s="182"/>
    </row>
    <row r="844" spans="1:26" s="25" customFormat="1" x14ac:dyDescent="0.4">
      <c r="A844" s="51"/>
      <c r="B844" s="51"/>
      <c r="C844" s="51"/>
      <c r="D844" s="130"/>
      <c r="E844" s="198"/>
      <c r="F844" s="43"/>
      <c r="G844" s="43"/>
      <c r="H844" s="198"/>
      <c r="I844" s="198"/>
      <c r="J844" s="198"/>
      <c r="K844" s="184"/>
      <c r="L844" s="223"/>
      <c r="M844" s="116"/>
      <c r="N844" s="116"/>
      <c r="O844" s="116"/>
      <c r="P844" s="116"/>
      <c r="Q844" s="116"/>
      <c r="R844" s="211"/>
      <c r="S844" s="211"/>
      <c r="T844" s="211"/>
      <c r="U844" s="211"/>
      <c r="V844" s="211"/>
      <c r="W844" s="211"/>
      <c r="X844" s="131"/>
      <c r="Y844" s="163"/>
      <c r="Z844" s="182"/>
    </row>
    <row r="845" spans="1:26" s="25" customFormat="1" x14ac:dyDescent="0.4">
      <c r="A845" s="51"/>
      <c r="B845" s="51"/>
      <c r="C845" s="51"/>
      <c r="D845" s="130"/>
      <c r="E845" s="198"/>
      <c r="F845" s="43"/>
      <c r="G845" s="43"/>
      <c r="H845" s="198"/>
      <c r="I845" s="198"/>
      <c r="J845" s="198"/>
      <c r="K845" s="184"/>
      <c r="L845" s="223"/>
      <c r="M845" s="116"/>
      <c r="N845" s="116"/>
      <c r="O845" s="116"/>
      <c r="P845" s="116"/>
      <c r="Q845" s="116"/>
      <c r="R845" s="211"/>
      <c r="S845" s="211"/>
      <c r="T845" s="211"/>
      <c r="U845" s="211"/>
      <c r="V845" s="211"/>
      <c r="W845" s="211"/>
      <c r="X845" s="131"/>
      <c r="Y845" s="163"/>
      <c r="Z845" s="182"/>
    </row>
    <row r="846" spans="1:26" s="25" customFormat="1" x14ac:dyDescent="0.4">
      <c r="A846" s="51"/>
      <c r="B846" s="51"/>
      <c r="C846" s="51"/>
      <c r="D846" s="130"/>
      <c r="E846" s="198"/>
      <c r="F846" s="43"/>
      <c r="G846" s="43"/>
      <c r="H846" s="198"/>
      <c r="I846" s="198"/>
      <c r="J846" s="198"/>
      <c r="K846" s="184"/>
      <c r="L846" s="223"/>
      <c r="M846" s="116"/>
      <c r="N846" s="116"/>
      <c r="O846" s="116"/>
      <c r="P846" s="116"/>
      <c r="Q846" s="116"/>
      <c r="R846" s="211"/>
      <c r="S846" s="211"/>
      <c r="T846" s="211"/>
      <c r="U846" s="211"/>
      <c r="V846" s="211"/>
      <c r="W846" s="211"/>
      <c r="X846" s="131"/>
      <c r="Y846" s="163"/>
      <c r="Z846" s="182"/>
    </row>
    <row r="847" spans="1:26" s="25" customFormat="1" x14ac:dyDescent="0.4">
      <c r="A847" s="51"/>
      <c r="B847" s="51"/>
      <c r="C847" s="51"/>
      <c r="D847" s="130"/>
      <c r="E847" s="198"/>
      <c r="F847" s="43"/>
      <c r="G847" s="43"/>
      <c r="H847" s="198"/>
      <c r="I847" s="198"/>
      <c r="J847" s="198"/>
      <c r="K847" s="184"/>
      <c r="L847" s="223"/>
      <c r="M847" s="116"/>
      <c r="N847" s="116"/>
      <c r="O847" s="116"/>
      <c r="P847" s="116"/>
      <c r="Q847" s="116"/>
      <c r="R847" s="211"/>
      <c r="S847" s="211"/>
      <c r="T847" s="211"/>
      <c r="U847" s="211"/>
      <c r="V847" s="211"/>
      <c r="W847" s="211"/>
      <c r="X847" s="131"/>
      <c r="Y847" s="163"/>
      <c r="Z847" s="182"/>
    </row>
    <row r="848" spans="1:26" s="25" customFormat="1" x14ac:dyDescent="0.4">
      <c r="A848" s="51"/>
      <c r="B848" s="51"/>
      <c r="C848" s="51"/>
      <c r="D848" s="130"/>
      <c r="E848" s="198"/>
      <c r="F848" s="43"/>
      <c r="G848" s="43"/>
      <c r="H848" s="198"/>
      <c r="I848" s="198"/>
      <c r="J848" s="198"/>
      <c r="K848" s="184"/>
      <c r="L848" s="223"/>
      <c r="M848" s="116"/>
      <c r="N848" s="116"/>
      <c r="O848" s="116"/>
      <c r="P848" s="116"/>
      <c r="Q848" s="116"/>
      <c r="R848" s="211"/>
      <c r="S848" s="211"/>
      <c r="T848" s="211"/>
      <c r="U848" s="211"/>
      <c r="V848" s="211"/>
      <c r="W848" s="211"/>
      <c r="X848" s="131"/>
      <c r="Y848" s="163"/>
      <c r="Z848" s="182"/>
    </row>
    <row r="849" spans="1:26" s="25" customFormat="1" x14ac:dyDescent="0.4">
      <c r="A849" s="51"/>
      <c r="B849" s="51"/>
      <c r="C849" s="51"/>
      <c r="D849" s="130"/>
      <c r="E849" s="198"/>
      <c r="F849" s="43"/>
      <c r="G849" s="43"/>
      <c r="H849" s="198"/>
      <c r="I849" s="198"/>
      <c r="J849" s="198"/>
      <c r="K849" s="184"/>
      <c r="L849" s="223"/>
      <c r="M849" s="116"/>
      <c r="N849" s="116"/>
      <c r="O849" s="116"/>
      <c r="P849" s="116"/>
      <c r="Q849" s="116"/>
      <c r="R849" s="211"/>
      <c r="S849" s="211"/>
      <c r="T849" s="211"/>
      <c r="U849" s="211"/>
      <c r="V849" s="211"/>
      <c r="W849" s="211"/>
      <c r="X849" s="131"/>
      <c r="Y849" s="163"/>
      <c r="Z849" s="182"/>
    </row>
    <row r="850" spans="1:26" s="25" customFormat="1" x14ac:dyDescent="0.4">
      <c r="A850" s="51"/>
      <c r="B850" s="51"/>
      <c r="C850" s="51"/>
      <c r="D850" s="130"/>
      <c r="E850" s="198"/>
      <c r="F850" s="43"/>
      <c r="G850" s="43"/>
      <c r="H850" s="198"/>
      <c r="I850" s="198"/>
      <c r="J850" s="198"/>
      <c r="K850" s="184"/>
      <c r="L850" s="223"/>
      <c r="M850" s="116"/>
      <c r="N850" s="116"/>
      <c r="O850" s="116"/>
      <c r="P850" s="116"/>
      <c r="Q850" s="116"/>
      <c r="R850" s="211"/>
      <c r="S850" s="211"/>
      <c r="T850" s="211"/>
      <c r="U850" s="211"/>
      <c r="V850" s="211"/>
      <c r="W850" s="211"/>
      <c r="X850" s="131"/>
      <c r="Y850" s="163"/>
      <c r="Z850" s="182"/>
    </row>
    <row r="851" spans="1:26" s="25" customFormat="1" x14ac:dyDescent="0.4">
      <c r="A851" s="51"/>
      <c r="B851" s="51"/>
      <c r="C851" s="51"/>
      <c r="D851" s="130"/>
      <c r="E851" s="198"/>
      <c r="F851" s="43"/>
      <c r="G851" s="43"/>
      <c r="H851" s="198"/>
      <c r="I851" s="198"/>
      <c r="J851" s="198"/>
      <c r="K851" s="184"/>
      <c r="L851" s="223"/>
      <c r="M851" s="116"/>
      <c r="N851" s="116"/>
      <c r="O851" s="116"/>
      <c r="P851" s="116"/>
      <c r="Q851" s="116"/>
      <c r="R851" s="211"/>
      <c r="S851" s="211"/>
      <c r="T851" s="211"/>
      <c r="U851" s="211"/>
      <c r="V851" s="211"/>
      <c r="W851" s="211"/>
      <c r="X851" s="131"/>
      <c r="Y851" s="163"/>
      <c r="Z851" s="182"/>
    </row>
    <row r="852" spans="1:26" s="25" customFormat="1" x14ac:dyDescent="0.4">
      <c r="A852" s="51"/>
      <c r="B852" s="51"/>
      <c r="C852" s="51"/>
      <c r="D852" s="130"/>
      <c r="E852" s="198"/>
      <c r="F852" s="43"/>
      <c r="G852" s="43"/>
      <c r="H852" s="198"/>
      <c r="I852" s="198"/>
      <c r="J852" s="198"/>
      <c r="K852" s="184"/>
      <c r="L852" s="223"/>
      <c r="M852" s="116"/>
      <c r="N852" s="116"/>
      <c r="O852" s="116"/>
      <c r="P852" s="116"/>
      <c r="Q852" s="116"/>
      <c r="R852" s="211"/>
      <c r="S852" s="211"/>
      <c r="T852" s="211"/>
      <c r="U852" s="211"/>
      <c r="V852" s="211"/>
      <c r="W852" s="211"/>
      <c r="X852" s="131"/>
      <c r="Y852" s="163"/>
      <c r="Z852" s="182"/>
    </row>
    <row r="853" spans="1:26" s="25" customFormat="1" x14ac:dyDescent="0.4">
      <c r="A853" s="51"/>
      <c r="B853" s="51"/>
      <c r="C853" s="51"/>
      <c r="D853" s="130"/>
      <c r="E853" s="198"/>
      <c r="F853" s="43"/>
      <c r="G853" s="43"/>
      <c r="H853" s="198"/>
      <c r="I853" s="198"/>
      <c r="J853" s="198"/>
      <c r="K853" s="184"/>
      <c r="L853" s="223"/>
      <c r="M853" s="116"/>
      <c r="N853" s="116"/>
      <c r="O853" s="116"/>
      <c r="P853" s="116"/>
      <c r="Q853" s="116"/>
      <c r="R853" s="211"/>
      <c r="S853" s="211"/>
      <c r="T853" s="211"/>
      <c r="U853" s="211"/>
      <c r="V853" s="211"/>
      <c r="W853" s="211"/>
      <c r="X853" s="131"/>
      <c r="Y853" s="163"/>
      <c r="Z853" s="182"/>
    </row>
    <row r="854" spans="1:26" s="25" customFormat="1" x14ac:dyDescent="0.4">
      <c r="A854" s="51"/>
      <c r="B854" s="51"/>
      <c r="C854" s="51"/>
      <c r="D854" s="130"/>
      <c r="E854" s="198"/>
      <c r="F854" s="43"/>
      <c r="G854" s="43"/>
      <c r="H854" s="198"/>
      <c r="I854" s="198"/>
      <c r="J854" s="198"/>
      <c r="K854" s="184"/>
      <c r="L854" s="223"/>
      <c r="M854" s="116"/>
      <c r="N854" s="116"/>
      <c r="O854" s="116"/>
      <c r="P854" s="116"/>
      <c r="Q854" s="116"/>
      <c r="R854" s="211"/>
      <c r="S854" s="211"/>
      <c r="T854" s="211"/>
      <c r="U854" s="211"/>
      <c r="V854" s="211"/>
      <c r="W854" s="211"/>
      <c r="X854" s="131"/>
      <c r="Y854" s="163"/>
      <c r="Z854" s="182"/>
    </row>
    <row r="855" spans="1:26" s="25" customFormat="1" x14ac:dyDescent="0.4">
      <c r="A855" s="51"/>
      <c r="B855" s="51"/>
      <c r="C855" s="51"/>
      <c r="D855" s="130"/>
      <c r="E855" s="198"/>
      <c r="F855" s="43"/>
      <c r="G855" s="43"/>
      <c r="H855" s="198"/>
      <c r="I855" s="198"/>
      <c r="J855" s="198"/>
      <c r="K855" s="184"/>
      <c r="L855" s="223"/>
      <c r="M855" s="116"/>
      <c r="N855" s="116"/>
      <c r="O855" s="116"/>
      <c r="P855" s="116"/>
      <c r="Q855" s="116"/>
      <c r="R855" s="211"/>
      <c r="S855" s="211"/>
      <c r="T855" s="211"/>
      <c r="U855" s="211"/>
      <c r="V855" s="211"/>
      <c r="W855" s="211"/>
      <c r="X855" s="131"/>
      <c r="Y855" s="163"/>
      <c r="Z855" s="182"/>
    </row>
    <row r="856" spans="1:26" s="25" customFormat="1" x14ac:dyDescent="0.4">
      <c r="A856" s="51"/>
      <c r="B856" s="51"/>
      <c r="C856" s="51"/>
      <c r="D856" s="130"/>
      <c r="E856" s="198"/>
      <c r="F856" s="43"/>
      <c r="G856" s="43"/>
      <c r="H856" s="198"/>
      <c r="I856" s="198"/>
      <c r="J856" s="198"/>
      <c r="K856" s="184"/>
      <c r="L856" s="223"/>
      <c r="M856" s="116"/>
      <c r="N856" s="116"/>
      <c r="O856" s="116"/>
      <c r="P856" s="116"/>
      <c r="Q856" s="116"/>
      <c r="R856" s="211"/>
      <c r="S856" s="211"/>
      <c r="T856" s="211"/>
      <c r="U856" s="211"/>
      <c r="V856" s="211"/>
      <c r="W856" s="211"/>
      <c r="X856" s="131"/>
      <c r="Y856" s="163"/>
      <c r="Z856" s="182"/>
    </row>
    <row r="857" spans="1:26" s="25" customFormat="1" x14ac:dyDescent="0.4">
      <c r="A857" s="51"/>
      <c r="B857" s="51"/>
      <c r="C857" s="51"/>
      <c r="D857" s="130"/>
      <c r="E857" s="198"/>
      <c r="F857" s="43"/>
      <c r="G857" s="43"/>
      <c r="H857" s="198"/>
      <c r="I857" s="198"/>
      <c r="J857" s="198"/>
      <c r="K857" s="184"/>
      <c r="L857" s="223"/>
      <c r="M857" s="116"/>
      <c r="N857" s="116"/>
      <c r="O857" s="116"/>
      <c r="P857" s="116"/>
      <c r="Q857" s="116"/>
      <c r="R857" s="211"/>
      <c r="S857" s="211"/>
      <c r="T857" s="211"/>
      <c r="U857" s="211"/>
      <c r="V857" s="211"/>
      <c r="W857" s="211"/>
      <c r="X857" s="131"/>
      <c r="Y857" s="163"/>
      <c r="Z857" s="182"/>
    </row>
    <row r="858" spans="1:26" s="25" customFormat="1" x14ac:dyDescent="0.4">
      <c r="A858" s="51"/>
      <c r="B858" s="51"/>
      <c r="C858" s="51"/>
      <c r="D858" s="130"/>
      <c r="E858" s="198"/>
      <c r="F858" s="43"/>
      <c r="G858" s="43"/>
      <c r="H858" s="198"/>
      <c r="I858" s="198"/>
      <c r="J858" s="198"/>
      <c r="K858" s="184"/>
      <c r="L858" s="223"/>
      <c r="M858" s="116"/>
      <c r="N858" s="116"/>
      <c r="O858" s="116"/>
      <c r="P858" s="116"/>
      <c r="Q858" s="116"/>
      <c r="R858" s="211"/>
      <c r="S858" s="211"/>
      <c r="T858" s="211"/>
      <c r="U858" s="211"/>
      <c r="V858" s="211"/>
      <c r="W858" s="211"/>
      <c r="X858" s="131"/>
      <c r="Y858" s="163"/>
      <c r="Z858" s="182"/>
    </row>
    <row r="859" spans="1:26" s="25" customFormat="1" x14ac:dyDescent="0.4">
      <c r="A859" s="51"/>
      <c r="B859" s="51"/>
      <c r="C859" s="51"/>
      <c r="D859" s="130"/>
      <c r="E859" s="198"/>
      <c r="F859" s="43"/>
      <c r="G859" s="43"/>
      <c r="H859" s="198"/>
      <c r="I859" s="198"/>
      <c r="J859" s="198"/>
      <c r="K859" s="184"/>
      <c r="L859" s="223"/>
      <c r="M859" s="116"/>
      <c r="N859" s="116"/>
      <c r="O859" s="116"/>
      <c r="P859" s="116"/>
      <c r="Q859" s="116"/>
      <c r="R859" s="211"/>
      <c r="S859" s="211"/>
      <c r="T859" s="211"/>
      <c r="U859" s="211"/>
      <c r="V859" s="211"/>
      <c r="W859" s="211"/>
      <c r="X859" s="131"/>
      <c r="Y859" s="163"/>
      <c r="Z859" s="182"/>
    </row>
    <row r="860" spans="1:26" s="25" customFormat="1" x14ac:dyDescent="0.4">
      <c r="A860" s="51"/>
      <c r="B860" s="51"/>
      <c r="C860" s="51"/>
      <c r="D860" s="130"/>
      <c r="E860" s="198"/>
      <c r="F860" s="43"/>
      <c r="G860" s="43"/>
      <c r="H860" s="198"/>
      <c r="I860" s="198"/>
      <c r="J860" s="198"/>
      <c r="K860" s="184"/>
      <c r="L860" s="223"/>
      <c r="M860" s="116"/>
      <c r="N860" s="116"/>
      <c r="O860" s="116"/>
      <c r="P860" s="116"/>
      <c r="Q860" s="116"/>
      <c r="R860" s="211"/>
      <c r="S860" s="211"/>
      <c r="T860" s="211"/>
      <c r="U860" s="211"/>
      <c r="V860" s="211"/>
      <c r="W860" s="211"/>
      <c r="X860" s="131"/>
      <c r="Y860" s="163"/>
      <c r="Z860" s="182"/>
    </row>
    <row r="861" spans="1:26" s="25" customFormat="1" x14ac:dyDescent="0.4">
      <c r="A861" s="51"/>
      <c r="B861" s="51"/>
      <c r="C861" s="51"/>
      <c r="D861" s="130"/>
      <c r="E861" s="198"/>
      <c r="F861" s="43"/>
      <c r="G861" s="43"/>
      <c r="H861" s="198"/>
      <c r="I861" s="198"/>
      <c r="J861" s="198"/>
      <c r="K861" s="184"/>
      <c r="L861" s="223"/>
      <c r="M861" s="116"/>
      <c r="N861" s="116"/>
      <c r="O861" s="116"/>
      <c r="P861" s="116"/>
      <c r="Q861" s="116"/>
      <c r="R861" s="211"/>
      <c r="S861" s="211"/>
      <c r="T861" s="211"/>
      <c r="U861" s="211"/>
      <c r="V861" s="211"/>
      <c r="W861" s="211"/>
      <c r="X861" s="131"/>
      <c r="Y861" s="163"/>
      <c r="Z861" s="182"/>
    </row>
    <row r="862" spans="1:26" s="25" customFormat="1" x14ac:dyDescent="0.4">
      <c r="A862" s="51"/>
      <c r="B862" s="51"/>
      <c r="C862" s="51"/>
      <c r="D862" s="130"/>
      <c r="E862" s="198"/>
      <c r="F862" s="43"/>
      <c r="G862" s="43"/>
      <c r="H862" s="198"/>
      <c r="I862" s="198"/>
      <c r="J862" s="198"/>
      <c r="K862" s="184"/>
      <c r="L862" s="223"/>
      <c r="M862" s="116"/>
      <c r="N862" s="116"/>
      <c r="O862" s="116"/>
      <c r="P862" s="116"/>
      <c r="Q862" s="116"/>
      <c r="R862" s="211"/>
      <c r="S862" s="211"/>
      <c r="T862" s="211"/>
      <c r="U862" s="211"/>
      <c r="V862" s="211"/>
      <c r="W862" s="211"/>
      <c r="X862" s="131"/>
      <c r="Y862" s="163"/>
      <c r="Z862" s="182"/>
    </row>
    <row r="863" spans="1:26" s="25" customFormat="1" x14ac:dyDescent="0.4">
      <c r="A863" s="51"/>
      <c r="B863" s="51"/>
      <c r="C863" s="51"/>
      <c r="D863" s="130"/>
      <c r="E863" s="198"/>
      <c r="F863" s="43"/>
      <c r="G863" s="43"/>
      <c r="H863" s="198"/>
      <c r="I863" s="198"/>
      <c r="J863" s="198"/>
      <c r="K863" s="184"/>
      <c r="L863" s="223"/>
      <c r="M863" s="116"/>
      <c r="N863" s="116"/>
      <c r="O863" s="116"/>
      <c r="P863" s="116"/>
      <c r="Q863" s="116"/>
      <c r="R863" s="211"/>
      <c r="S863" s="211"/>
      <c r="T863" s="211"/>
      <c r="U863" s="211"/>
      <c r="V863" s="211"/>
      <c r="W863" s="211"/>
      <c r="X863" s="131"/>
      <c r="Y863" s="163"/>
      <c r="Z863" s="182"/>
    </row>
    <row r="864" spans="1:26" s="25" customFormat="1" x14ac:dyDescent="0.4">
      <c r="A864" s="51"/>
      <c r="B864" s="51"/>
      <c r="C864" s="51"/>
      <c r="D864" s="130"/>
      <c r="E864" s="198"/>
      <c r="F864" s="43"/>
      <c r="G864" s="43"/>
      <c r="H864" s="198"/>
      <c r="I864" s="198"/>
      <c r="J864" s="198"/>
      <c r="K864" s="184"/>
      <c r="L864" s="223"/>
      <c r="M864" s="116"/>
      <c r="N864" s="116"/>
      <c r="O864" s="116"/>
      <c r="P864" s="116"/>
      <c r="Q864" s="116"/>
      <c r="R864" s="211"/>
      <c r="S864" s="211"/>
      <c r="T864" s="211"/>
      <c r="U864" s="211"/>
      <c r="V864" s="211"/>
      <c r="W864" s="211"/>
      <c r="X864" s="131"/>
      <c r="Y864" s="163"/>
      <c r="Z864" s="182"/>
    </row>
    <row r="865" spans="1:26" s="25" customFormat="1" x14ac:dyDescent="0.4">
      <c r="A865" s="51"/>
      <c r="B865" s="51"/>
      <c r="C865" s="51"/>
      <c r="D865" s="130"/>
      <c r="E865" s="198"/>
      <c r="F865" s="43"/>
      <c r="G865" s="43"/>
      <c r="H865" s="198"/>
      <c r="I865" s="198"/>
      <c r="J865" s="198"/>
      <c r="K865" s="184"/>
      <c r="L865" s="223"/>
      <c r="M865" s="116"/>
      <c r="N865" s="116"/>
      <c r="O865" s="116"/>
      <c r="P865" s="116"/>
      <c r="Q865" s="116"/>
      <c r="R865" s="211"/>
      <c r="S865" s="211"/>
      <c r="T865" s="211"/>
      <c r="U865" s="211"/>
      <c r="V865" s="211"/>
      <c r="W865" s="211"/>
      <c r="X865" s="131"/>
      <c r="Y865" s="163"/>
      <c r="Z865" s="182"/>
    </row>
    <row r="866" spans="1:26" s="25" customFormat="1" x14ac:dyDescent="0.4">
      <c r="A866" s="51"/>
      <c r="B866" s="51"/>
      <c r="C866" s="51"/>
      <c r="D866" s="130"/>
      <c r="E866" s="198"/>
      <c r="F866" s="43"/>
      <c r="G866" s="43"/>
      <c r="H866" s="198"/>
      <c r="I866" s="198"/>
      <c r="J866" s="198"/>
      <c r="K866" s="184"/>
      <c r="L866" s="223"/>
      <c r="M866" s="116"/>
      <c r="N866" s="116"/>
      <c r="O866" s="116"/>
      <c r="P866" s="116"/>
      <c r="Q866" s="116"/>
      <c r="R866" s="211"/>
      <c r="S866" s="211"/>
      <c r="T866" s="211"/>
      <c r="U866" s="211"/>
      <c r="V866" s="211"/>
      <c r="W866" s="211"/>
      <c r="X866" s="131"/>
      <c r="Y866" s="163"/>
      <c r="Z866" s="182"/>
    </row>
    <row r="867" spans="1:26" s="25" customFormat="1" x14ac:dyDescent="0.4">
      <c r="A867" s="51"/>
      <c r="B867" s="51"/>
      <c r="C867" s="51"/>
      <c r="D867" s="130"/>
      <c r="E867" s="198"/>
      <c r="F867" s="43"/>
      <c r="G867" s="43"/>
      <c r="H867" s="198"/>
      <c r="I867" s="198"/>
      <c r="J867" s="198"/>
      <c r="K867" s="184"/>
      <c r="L867" s="223"/>
      <c r="M867" s="116"/>
      <c r="N867" s="116"/>
      <c r="O867" s="116"/>
      <c r="P867" s="116"/>
      <c r="Q867" s="116"/>
      <c r="R867" s="211"/>
      <c r="S867" s="211"/>
      <c r="T867" s="211"/>
      <c r="U867" s="211"/>
      <c r="V867" s="211"/>
      <c r="W867" s="211"/>
      <c r="X867" s="131"/>
      <c r="Y867" s="163"/>
      <c r="Z867" s="182"/>
    </row>
    <row r="868" spans="1:26" s="25" customFormat="1" x14ac:dyDescent="0.4">
      <c r="A868" s="51"/>
      <c r="B868" s="51"/>
      <c r="C868" s="51"/>
      <c r="D868" s="130"/>
      <c r="E868" s="198"/>
      <c r="F868" s="43"/>
      <c r="G868" s="43"/>
      <c r="H868" s="198"/>
      <c r="I868" s="198"/>
      <c r="J868" s="198"/>
      <c r="K868" s="184"/>
      <c r="L868" s="223"/>
      <c r="M868" s="116"/>
      <c r="N868" s="116"/>
      <c r="O868" s="116"/>
      <c r="P868" s="116"/>
      <c r="Q868" s="116"/>
      <c r="R868" s="211"/>
      <c r="S868" s="211"/>
      <c r="T868" s="211"/>
      <c r="U868" s="211"/>
      <c r="V868" s="211"/>
      <c r="W868" s="211"/>
      <c r="X868" s="131"/>
      <c r="Y868" s="163"/>
      <c r="Z868" s="182"/>
    </row>
    <row r="869" spans="1:26" s="25" customFormat="1" x14ac:dyDescent="0.4">
      <c r="A869" s="51"/>
      <c r="B869" s="51"/>
      <c r="C869" s="51"/>
      <c r="D869" s="130"/>
      <c r="E869" s="198"/>
      <c r="F869" s="43"/>
      <c r="G869" s="43"/>
      <c r="H869" s="198"/>
      <c r="I869" s="198"/>
      <c r="J869" s="198"/>
      <c r="K869" s="184"/>
      <c r="L869" s="223"/>
      <c r="M869" s="116"/>
      <c r="N869" s="116"/>
      <c r="O869" s="116"/>
      <c r="P869" s="116"/>
      <c r="Q869" s="116"/>
      <c r="R869" s="211"/>
      <c r="S869" s="211"/>
      <c r="T869" s="211"/>
      <c r="U869" s="211"/>
      <c r="V869" s="211"/>
      <c r="W869" s="211"/>
      <c r="X869" s="131"/>
      <c r="Y869" s="163"/>
      <c r="Z869" s="182"/>
    </row>
    <row r="870" spans="1:26" s="25" customFormat="1" x14ac:dyDescent="0.4">
      <c r="A870" s="51"/>
      <c r="B870" s="51"/>
      <c r="C870" s="51"/>
      <c r="D870" s="130"/>
      <c r="E870" s="198"/>
      <c r="F870" s="43"/>
      <c r="G870" s="43"/>
      <c r="H870" s="198"/>
      <c r="I870" s="198"/>
      <c r="J870" s="198"/>
      <c r="K870" s="184"/>
      <c r="L870" s="223"/>
      <c r="M870" s="116"/>
      <c r="N870" s="116"/>
      <c r="O870" s="116"/>
      <c r="P870" s="116"/>
      <c r="Q870" s="116"/>
      <c r="R870" s="211"/>
      <c r="S870" s="211"/>
      <c r="T870" s="211"/>
      <c r="U870" s="211"/>
      <c r="V870" s="211"/>
      <c r="W870" s="211"/>
      <c r="X870" s="131"/>
      <c r="Y870" s="163"/>
      <c r="Z870" s="182"/>
    </row>
    <row r="871" spans="1:26" s="25" customFormat="1" x14ac:dyDescent="0.4">
      <c r="A871" s="51"/>
      <c r="B871" s="51"/>
      <c r="C871" s="51"/>
      <c r="D871" s="130"/>
      <c r="E871" s="198"/>
      <c r="F871" s="43"/>
      <c r="G871" s="43"/>
      <c r="H871" s="198"/>
      <c r="I871" s="198"/>
      <c r="J871" s="198"/>
      <c r="K871" s="184"/>
      <c r="L871" s="223"/>
      <c r="M871" s="116"/>
      <c r="N871" s="116"/>
      <c r="O871" s="116"/>
      <c r="P871" s="116"/>
      <c r="Q871" s="116"/>
      <c r="R871" s="211"/>
      <c r="S871" s="211"/>
      <c r="T871" s="211"/>
      <c r="U871" s="211"/>
      <c r="V871" s="211"/>
      <c r="W871" s="211"/>
      <c r="X871" s="131"/>
      <c r="Y871" s="163"/>
      <c r="Z871" s="182"/>
    </row>
    <row r="872" spans="1:26" s="25" customFormat="1" x14ac:dyDescent="0.4">
      <c r="A872" s="51"/>
      <c r="B872" s="51"/>
      <c r="C872" s="51"/>
      <c r="D872" s="130"/>
      <c r="E872" s="198"/>
      <c r="F872" s="43"/>
      <c r="G872" s="43"/>
      <c r="H872" s="198"/>
      <c r="I872" s="198"/>
      <c r="J872" s="198"/>
      <c r="K872" s="184"/>
      <c r="L872" s="223"/>
      <c r="M872" s="116"/>
      <c r="N872" s="116"/>
      <c r="O872" s="116"/>
      <c r="P872" s="116"/>
      <c r="Q872" s="116"/>
      <c r="R872" s="211"/>
      <c r="S872" s="211"/>
      <c r="T872" s="211"/>
      <c r="U872" s="211"/>
      <c r="V872" s="211"/>
      <c r="W872" s="211"/>
      <c r="X872" s="131"/>
      <c r="Y872" s="163"/>
      <c r="Z872" s="182"/>
    </row>
    <row r="873" spans="1:26" s="25" customFormat="1" x14ac:dyDescent="0.4">
      <c r="A873" s="51"/>
      <c r="B873" s="51"/>
      <c r="C873" s="51"/>
      <c r="D873" s="130"/>
      <c r="E873" s="198"/>
      <c r="F873" s="43"/>
      <c r="G873" s="43"/>
      <c r="H873" s="198"/>
      <c r="I873" s="198"/>
      <c r="J873" s="198"/>
      <c r="K873" s="184"/>
      <c r="L873" s="223"/>
      <c r="M873" s="116"/>
      <c r="N873" s="116"/>
      <c r="O873" s="116"/>
      <c r="P873" s="116"/>
      <c r="Q873" s="116"/>
      <c r="R873" s="211"/>
      <c r="S873" s="211"/>
      <c r="T873" s="211"/>
      <c r="U873" s="211"/>
      <c r="V873" s="211"/>
      <c r="W873" s="211"/>
      <c r="X873" s="131"/>
      <c r="Y873" s="163"/>
      <c r="Z873" s="182"/>
    </row>
    <row r="874" spans="1:26" s="25" customFormat="1" x14ac:dyDescent="0.4">
      <c r="A874" s="51"/>
      <c r="B874" s="51"/>
      <c r="C874" s="51"/>
      <c r="D874" s="130"/>
      <c r="E874" s="198"/>
      <c r="F874" s="43"/>
      <c r="G874" s="43"/>
      <c r="H874" s="198"/>
      <c r="I874" s="198"/>
      <c r="J874" s="198"/>
      <c r="K874" s="184"/>
      <c r="L874" s="223"/>
      <c r="M874" s="116"/>
      <c r="N874" s="116"/>
      <c r="O874" s="116"/>
      <c r="P874" s="116"/>
      <c r="Q874" s="116"/>
      <c r="R874" s="211"/>
      <c r="S874" s="211"/>
      <c r="T874" s="211"/>
      <c r="U874" s="211"/>
      <c r="V874" s="211"/>
      <c r="W874" s="211"/>
      <c r="X874" s="131"/>
      <c r="Y874" s="163"/>
      <c r="Z874" s="182"/>
    </row>
    <row r="875" spans="1:26" s="25" customFormat="1" x14ac:dyDescent="0.4">
      <c r="A875" s="51"/>
      <c r="B875" s="51"/>
      <c r="C875" s="51"/>
      <c r="D875" s="130"/>
      <c r="E875" s="198"/>
      <c r="F875" s="43"/>
      <c r="G875" s="43"/>
      <c r="H875" s="198"/>
      <c r="I875" s="198"/>
      <c r="J875" s="198"/>
      <c r="K875" s="184"/>
      <c r="L875" s="223"/>
      <c r="M875" s="116"/>
      <c r="N875" s="116"/>
      <c r="O875" s="116"/>
      <c r="P875" s="116"/>
      <c r="Q875" s="116"/>
      <c r="R875" s="211"/>
      <c r="S875" s="211"/>
      <c r="T875" s="211"/>
      <c r="U875" s="211"/>
      <c r="V875" s="211"/>
      <c r="W875" s="211"/>
      <c r="X875" s="131"/>
      <c r="Y875" s="163"/>
      <c r="Z875" s="182"/>
    </row>
    <row r="876" spans="1:26" s="25" customFormat="1" x14ac:dyDescent="0.4">
      <c r="A876" s="51"/>
      <c r="B876" s="51"/>
      <c r="C876" s="51"/>
      <c r="D876" s="130"/>
      <c r="E876" s="198"/>
      <c r="F876" s="43"/>
      <c r="G876" s="43"/>
      <c r="H876" s="198"/>
      <c r="I876" s="198"/>
      <c r="J876" s="198"/>
      <c r="K876" s="184"/>
      <c r="L876" s="223"/>
      <c r="M876" s="116"/>
      <c r="N876" s="116"/>
      <c r="O876" s="116"/>
      <c r="P876" s="116"/>
      <c r="Q876" s="116"/>
      <c r="R876" s="211"/>
      <c r="S876" s="211"/>
      <c r="T876" s="211"/>
      <c r="U876" s="211"/>
      <c r="V876" s="211"/>
      <c r="W876" s="211"/>
      <c r="X876" s="131"/>
      <c r="Y876" s="163"/>
      <c r="Z876" s="182"/>
    </row>
    <row r="877" spans="1:26" s="25" customFormat="1" x14ac:dyDescent="0.4">
      <c r="A877" s="51"/>
      <c r="B877" s="51"/>
      <c r="C877" s="51"/>
      <c r="D877" s="130"/>
      <c r="E877" s="198"/>
      <c r="F877" s="43"/>
      <c r="G877" s="43"/>
      <c r="H877" s="198"/>
      <c r="I877" s="198"/>
      <c r="J877" s="198"/>
      <c r="K877" s="184"/>
      <c r="L877" s="223"/>
      <c r="M877" s="116"/>
      <c r="N877" s="116"/>
      <c r="O877" s="116"/>
      <c r="P877" s="116"/>
      <c r="Q877" s="116"/>
      <c r="R877" s="211"/>
      <c r="S877" s="211"/>
      <c r="T877" s="211"/>
      <c r="U877" s="211"/>
      <c r="V877" s="211"/>
      <c r="W877" s="211"/>
      <c r="X877" s="131"/>
      <c r="Y877" s="163"/>
      <c r="Z877" s="182"/>
    </row>
    <row r="878" spans="1:26" s="25" customFormat="1" x14ac:dyDescent="0.4">
      <c r="A878" s="51"/>
      <c r="B878" s="51"/>
      <c r="C878" s="51"/>
      <c r="D878" s="130"/>
      <c r="E878" s="198"/>
      <c r="F878" s="43"/>
      <c r="G878" s="43"/>
      <c r="H878" s="198"/>
      <c r="I878" s="198"/>
      <c r="J878" s="198"/>
      <c r="K878" s="184"/>
      <c r="L878" s="223"/>
      <c r="M878" s="116"/>
      <c r="N878" s="116"/>
      <c r="O878" s="116"/>
      <c r="P878" s="116"/>
      <c r="Q878" s="116"/>
      <c r="R878" s="211"/>
      <c r="S878" s="211"/>
      <c r="T878" s="211"/>
      <c r="U878" s="211"/>
      <c r="V878" s="211"/>
      <c r="W878" s="211"/>
      <c r="X878" s="131"/>
      <c r="Y878" s="163"/>
      <c r="Z878" s="182"/>
    </row>
    <row r="879" spans="1:26" s="25" customFormat="1" x14ac:dyDescent="0.4">
      <c r="A879" s="51"/>
      <c r="B879" s="51"/>
      <c r="C879" s="51"/>
      <c r="D879" s="130"/>
      <c r="E879" s="198"/>
      <c r="F879" s="43"/>
      <c r="G879" s="43"/>
      <c r="H879" s="198"/>
      <c r="I879" s="198"/>
      <c r="J879" s="198"/>
      <c r="K879" s="184"/>
      <c r="L879" s="223"/>
      <c r="M879" s="116"/>
      <c r="N879" s="116"/>
      <c r="O879" s="116"/>
      <c r="P879" s="116"/>
      <c r="Q879" s="116"/>
      <c r="R879" s="211"/>
      <c r="S879" s="211"/>
      <c r="T879" s="211"/>
      <c r="U879" s="211"/>
      <c r="V879" s="211"/>
      <c r="W879" s="211"/>
      <c r="X879" s="131"/>
      <c r="Y879" s="163"/>
      <c r="Z879" s="182"/>
    </row>
    <row r="880" spans="1:26" s="25" customFormat="1" x14ac:dyDescent="0.4">
      <c r="A880" s="51"/>
      <c r="B880" s="51"/>
      <c r="C880" s="51"/>
      <c r="D880" s="130"/>
      <c r="E880" s="198"/>
      <c r="F880" s="43"/>
      <c r="G880" s="43"/>
      <c r="H880" s="198"/>
      <c r="I880" s="198"/>
      <c r="J880" s="198"/>
      <c r="K880" s="184"/>
      <c r="L880" s="223"/>
      <c r="M880" s="116"/>
      <c r="N880" s="116"/>
      <c r="O880" s="116"/>
      <c r="P880" s="116"/>
      <c r="Q880" s="116"/>
      <c r="R880" s="211"/>
      <c r="S880" s="211"/>
      <c r="T880" s="211"/>
      <c r="U880" s="211"/>
      <c r="V880" s="211"/>
      <c r="W880" s="211"/>
      <c r="X880" s="131"/>
      <c r="Y880" s="163"/>
      <c r="Z880" s="182"/>
    </row>
    <row r="881" spans="1:26" s="25" customFormat="1" x14ac:dyDescent="0.4">
      <c r="A881" s="51"/>
      <c r="B881" s="51"/>
      <c r="C881" s="51"/>
      <c r="D881" s="130"/>
      <c r="E881" s="198"/>
      <c r="F881" s="43"/>
      <c r="G881" s="43"/>
      <c r="H881" s="198"/>
      <c r="I881" s="198"/>
      <c r="J881" s="198"/>
      <c r="K881" s="184"/>
      <c r="L881" s="223"/>
      <c r="M881" s="116"/>
      <c r="N881" s="116"/>
      <c r="O881" s="116"/>
      <c r="P881" s="116"/>
      <c r="Q881" s="116"/>
      <c r="R881" s="211"/>
      <c r="S881" s="211"/>
      <c r="T881" s="211"/>
      <c r="U881" s="211"/>
      <c r="V881" s="211"/>
      <c r="W881" s="211"/>
      <c r="X881" s="131"/>
      <c r="Y881" s="163"/>
      <c r="Z881" s="182"/>
    </row>
    <row r="882" spans="1:26" s="25" customFormat="1" x14ac:dyDescent="0.4">
      <c r="A882" s="51"/>
      <c r="B882" s="51"/>
      <c r="C882" s="51"/>
      <c r="D882" s="130"/>
      <c r="E882" s="198"/>
      <c r="F882" s="43"/>
      <c r="G882" s="43"/>
      <c r="H882" s="198"/>
      <c r="I882" s="198"/>
      <c r="J882" s="198"/>
      <c r="K882" s="184"/>
      <c r="L882" s="223"/>
      <c r="M882" s="116"/>
      <c r="N882" s="116"/>
      <c r="O882" s="116"/>
      <c r="P882" s="116"/>
      <c r="Q882" s="116"/>
      <c r="R882" s="211"/>
      <c r="S882" s="211"/>
      <c r="T882" s="211"/>
      <c r="U882" s="211"/>
      <c r="V882" s="211"/>
      <c r="W882" s="211"/>
      <c r="X882" s="131"/>
      <c r="Y882" s="163"/>
      <c r="Z882" s="182"/>
    </row>
    <row r="883" spans="1:26" s="25" customFormat="1" x14ac:dyDescent="0.4">
      <c r="A883" s="51"/>
      <c r="B883" s="51"/>
      <c r="C883" s="51"/>
      <c r="D883" s="130"/>
      <c r="E883" s="198"/>
      <c r="F883" s="43"/>
      <c r="G883" s="43"/>
      <c r="H883" s="198"/>
      <c r="I883" s="198"/>
      <c r="J883" s="198"/>
      <c r="K883" s="184"/>
      <c r="L883" s="223"/>
      <c r="M883" s="116"/>
      <c r="N883" s="116"/>
      <c r="O883" s="116"/>
      <c r="P883" s="116"/>
      <c r="Q883" s="116"/>
      <c r="R883" s="211"/>
      <c r="S883" s="211"/>
      <c r="T883" s="211"/>
      <c r="U883" s="211"/>
      <c r="V883" s="211"/>
      <c r="W883" s="211"/>
      <c r="X883" s="131"/>
      <c r="Y883" s="163"/>
      <c r="Z883" s="182"/>
    </row>
    <row r="884" spans="1:26" s="25" customFormat="1" x14ac:dyDescent="0.4">
      <c r="A884" s="51"/>
      <c r="B884" s="51"/>
      <c r="C884" s="51"/>
      <c r="D884" s="130"/>
      <c r="E884" s="198"/>
      <c r="F884" s="43"/>
      <c r="G884" s="43"/>
      <c r="H884" s="198"/>
      <c r="I884" s="198"/>
      <c r="J884" s="198"/>
      <c r="K884" s="184"/>
      <c r="L884" s="223"/>
      <c r="M884" s="116"/>
      <c r="N884" s="116"/>
      <c r="O884" s="116"/>
      <c r="P884" s="116"/>
      <c r="Q884" s="116"/>
      <c r="R884" s="211"/>
      <c r="S884" s="211"/>
      <c r="T884" s="211"/>
      <c r="U884" s="211"/>
      <c r="V884" s="211"/>
      <c r="W884" s="211"/>
      <c r="X884" s="131"/>
      <c r="Y884" s="163"/>
      <c r="Z884" s="182"/>
    </row>
    <row r="885" spans="1:26" s="25" customFormat="1" x14ac:dyDescent="0.4">
      <c r="A885" s="51"/>
      <c r="B885" s="51"/>
      <c r="C885" s="51"/>
      <c r="D885" s="130"/>
      <c r="E885" s="198"/>
      <c r="F885" s="43"/>
      <c r="G885" s="43"/>
      <c r="H885" s="198"/>
      <c r="I885" s="198"/>
      <c r="J885" s="198"/>
      <c r="K885" s="184"/>
      <c r="L885" s="223"/>
      <c r="M885" s="116"/>
      <c r="N885" s="116"/>
      <c r="O885" s="116"/>
      <c r="P885" s="116"/>
      <c r="Q885" s="116"/>
      <c r="R885" s="211"/>
      <c r="S885" s="211"/>
      <c r="T885" s="211"/>
      <c r="U885" s="211"/>
      <c r="V885" s="211"/>
      <c r="W885" s="211"/>
      <c r="X885" s="131"/>
      <c r="Y885" s="163"/>
      <c r="Z885" s="182"/>
    </row>
    <row r="886" spans="1:26" s="25" customFormat="1" x14ac:dyDescent="0.4">
      <c r="A886" s="51"/>
      <c r="B886" s="51"/>
      <c r="C886" s="51"/>
      <c r="D886" s="130"/>
      <c r="E886" s="198"/>
      <c r="F886" s="43"/>
      <c r="G886" s="43"/>
      <c r="H886" s="198"/>
      <c r="I886" s="198"/>
      <c r="J886" s="198"/>
      <c r="K886" s="184"/>
      <c r="L886" s="223"/>
      <c r="M886" s="116"/>
      <c r="N886" s="116"/>
      <c r="O886" s="116"/>
      <c r="P886" s="116"/>
      <c r="Q886" s="116"/>
      <c r="R886" s="211"/>
      <c r="S886" s="211"/>
      <c r="T886" s="211"/>
      <c r="U886" s="211"/>
      <c r="V886" s="211"/>
      <c r="W886" s="211"/>
      <c r="X886" s="131"/>
      <c r="Y886" s="163"/>
      <c r="Z886" s="182"/>
    </row>
    <row r="887" spans="1:26" s="25" customFormat="1" x14ac:dyDescent="0.4">
      <c r="A887" s="51"/>
      <c r="B887" s="51"/>
      <c r="C887" s="51"/>
      <c r="D887" s="130"/>
      <c r="E887" s="198"/>
      <c r="F887" s="43"/>
      <c r="G887" s="43"/>
      <c r="H887" s="198"/>
      <c r="I887" s="198"/>
      <c r="J887" s="198"/>
      <c r="K887" s="184"/>
      <c r="L887" s="223"/>
      <c r="M887" s="116"/>
      <c r="N887" s="116"/>
      <c r="O887" s="116"/>
      <c r="P887" s="116"/>
      <c r="Q887" s="116"/>
      <c r="R887" s="211"/>
      <c r="S887" s="211"/>
      <c r="T887" s="211"/>
      <c r="U887" s="211"/>
      <c r="V887" s="211"/>
      <c r="W887" s="211"/>
      <c r="X887" s="131"/>
      <c r="Y887" s="163"/>
      <c r="Z887" s="182"/>
    </row>
    <row r="888" spans="1:26" s="25" customFormat="1" x14ac:dyDescent="0.4">
      <c r="A888" s="51"/>
      <c r="B888" s="51"/>
      <c r="C888" s="51"/>
      <c r="D888" s="130"/>
      <c r="E888" s="198"/>
      <c r="F888" s="43"/>
      <c r="G888" s="43"/>
      <c r="H888" s="198"/>
      <c r="I888" s="198"/>
      <c r="J888" s="198"/>
      <c r="K888" s="184"/>
      <c r="L888" s="223"/>
      <c r="M888" s="116"/>
      <c r="N888" s="116"/>
      <c r="O888" s="116"/>
      <c r="P888" s="116"/>
      <c r="Q888" s="116"/>
      <c r="R888" s="211"/>
      <c r="S888" s="211"/>
      <c r="T888" s="211"/>
      <c r="U888" s="211"/>
      <c r="V888" s="211"/>
      <c r="W888" s="211"/>
      <c r="X888" s="131"/>
      <c r="Y888" s="163"/>
      <c r="Z888" s="182"/>
    </row>
    <row r="889" spans="1:26" s="25" customFormat="1" x14ac:dyDescent="0.4">
      <c r="A889" s="51"/>
      <c r="B889" s="51"/>
      <c r="C889" s="51"/>
      <c r="D889" s="130"/>
      <c r="E889" s="198"/>
      <c r="F889" s="43"/>
      <c r="G889" s="43"/>
      <c r="H889" s="198"/>
      <c r="I889" s="198"/>
      <c r="J889" s="198"/>
      <c r="K889" s="184"/>
      <c r="L889" s="223"/>
      <c r="M889" s="116"/>
      <c r="N889" s="116"/>
      <c r="O889" s="116"/>
      <c r="P889" s="116"/>
      <c r="Q889" s="116"/>
      <c r="R889" s="211"/>
      <c r="S889" s="211"/>
      <c r="T889" s="211"/>
      <c r="U889" s="211"/>
      <c r="V889" s="211"/>
      <c r="W889" s="211"/>
      <c r="X889" s="131"/>
      <c r="Y889" s="163"/>
      <c r="Z889" s="182"/>
    </row>
    <row r="890" spans="1:26" s="25" customFormat="1" x14ac:dyDescent="0.4">
      <c r="A890" s="51"/>
      <c r="B890" s="51"/>
      <c r="C890" s="51"/>
      <c r="D890" s="130"/>
      <c r="E890" s="198"/>
      <c r="F890" s="43"/>
      <c r="G890" s="43"/>
      <c r="H890" s="198"/>
      <c r="I890" s="198"/>
      <c r="J890" s="198"/>
      <c r="K890" s="184"/>
      <c r="L890" s="223"/>
      <c r="M890" s="116"/>
      <c r="N890" s="116"/>
      <c r="O890" s="116"/>
      <c r="P890" s="116"/>
      <c r="Q890" s="116"/>
      <c r="R890" s="211"/>
      <c r="S890" s="211"/>
      <c r="T890" s="211"/>
      <c r="U890" s="211"/>
      <c r="V890" s="211"/>
      <c r="W890" s="211"/>
      <c r="X890" s="131"/>
      <c r="Y890" s="163"/>
      <c r="Z890" s="182"/>
    </row>
    <row r="891" spans="1:26" s="25" customFormat="1" x14ac:dyDescent="0.4">
      <c r="A891" s="51"/>
      <c r="B891" s="51"/>
      <c r="C891" s="51"/>
      <c r="D891" s="130"/>
      <c r="E891" s="198"/>
      <c r="F891" s="43"/>
      <c r="G891" s="43"/>
      <c r="H891" s="198"/>
      <c r="I891" s="198"/>
      <c r="J891" s="198"/>
      <c r="K891" s="184"/>
      <c r="L891" s="223"/>
      <c r="M891" s="116"/>
      <c r="N891" s="116"/>
      <c r="O891" s="116"/>
      <c r="P891" s="116"/>
      <c r="Q891" s="116"/>
      <c r="R891" s="211"/>
      <c r="S891" s="211"/>
      <c r="T891" s="211"/>
      <c r="U891" s="211"/>
      <c r="V891" s="211"/>
      <c r="W891" s="211"/>
      <c r="X891" s="131"/>
      <c r="Y891" s="163"/>
      <c r="Z891" s="182"/>
    </row>
    <row r="892" spans="1:26" s="25" customFormat="1" x14ac:dyDescent="0.4">
      <c r="A892" s="51"/>
      <c r="B892" s="51"/>
      <c r="C892" s="51"/>
      <c r="D892" s="130"/>
      <c r="E892" s="198"/>
      <c r="F892" s="43"/>
      <c r="G892" s="43"/>
      <c r="H892" s="198"/>
      <c r="I892" s="198"/>
      <c r="J892" s="198"/>
      <c r="K892" s="184"/>
      <c r="L892" s="223"/>
      <c r="M892" s="116"/>
      <c r="N892" s="116"/>
      <c r="O892" s="116"/>
      <c r="P892" s="116"/>
      <c r="Q892" s="116"/>
      <c r="R892" s="211"/>
      <c r="S892" s="211"/>
      <c r="T892" s="211"/>
      <c r="U892" s="211"/>
      <c r="V892" s="211"/>
      <c r="W892" s="211"/>
      <c r="X892" s="131"/>
      <c r="Y892" s="163"/>
      <c r="Z892" s="182"/>
    </row>
    <row r="893" spans="1:26" s="25" customFormat="1" x14ac:dyDescent="0.4">
      <c r="A893" s="51"/>
      <c r="B893" s="51"/>
      <c r="C893" s="51"/>
      <c r="D893" s="130"/>
      <c r="E893" s="198"/>
      <c r="F893" s="43"/>
      <c r="G893" s="43"/>
      <c r="H893" s="198"/>
      <c r="I893" s="198"/>
      <c r="J893" s="198"/>
      <c r="K893" s="184"/>
      <c r="L893" s="223"/>
      <c r="M893" s="116"/>
      <c r="N893" s="116"/>
      <c r="O893" s="116"/>
      <c r="P893" s="116"/>
      <c r="Q893" s="116"/>
      <c r="R893" s="211"/>
      <c r="S893" s="211"/>
      <c r="T893" s="211"/>
      <c r="U893" s="211"/>
      <c r="V893" s="211"/>
      <c r="W893" s="211"/>
      <c r="X893" s="131"/>
      <c r="Y893" s="163"/>
      <c r="Z893" s="182"/>
    </row>
    <row r="894" spans="1:26" s="25" customFormat="1" x14ac:dyDescent="0.4">
      <c r="A894" s="51"/>
      <c r="B894" s="51"/>
      <c r="C894" s="51"/>
      <c r="D894" s="130"/>
      <c r="E894" s="198"/>
      <c r="F894" s="43"/>
      <c r="G894" s="43"/>
      <c r="H894" s="198"/>
      <c r="I894" s="198"/>
      <c r="J894" s="198"/>
      <c r="K894" s="184"/>
      <c r="L894" s="223"/>
      <c r="M894" s="116"/>
      <c r="N894" s="116"/>
      <c r="O894" s="116"/>
      <c r="P894" s="116"/>
      <c r="Q894" s="116"/>
      <c r="R894" s="211"/>
      <c r="S894" s="211"/>
      <c r="T894" s="211"/>
      <c r="U894" s="211"/>
      <c r="V894" s="211"/>
      <c r="W894" s="211"/>
      <c r="X894" s="131"/>
      <c r="Y894" s="163"/>
      <c r="Z894" s="182"/>
    </row>
    <row r="895" spans="1:26" s="25" customFormat="1" x14ac:dyDescent="0.4">
      <c r="A895" s="51"/>
      <c r="B895" s="51"/>
      <c r="C895" s="51"/>
      <c r="D895" s="130"/>
      <c r="E895" s="198"/>
      <c r="F895" s="43"/>
      <c r="G895" s="43"/>
      <c r="H895" s="198"/>
      <c r="I895" s="198"/>
      <c r="J895" s="198"/>
      <c r="K895" s="184"/>
      <c r="L895" s="223"/>
      <c r="M895" s="116"/>
      <c r="N895" s="116"/>
      <c r="O895" s="116"/>
      <c r="P895" s="116"/>
      <c r="Q895" s="116"/>
      <c r="R895" s="211"/>
      <c r="S895" s="211"/>
      <c r="T895" s="211"/>
      <c r="U895" s="211"/>
      <c r="V895" s="211"/>
      <c r="W895" s="211"/>
      <c r="X895" s="131"/>
      <c r="Y895" s="163"/>
      <c r="Z895" s="182"/>
    </row>
    <row r="896" spans="1:26" s="25" customFormat="1" x14ac:dyDescent="0.4">
      <c r="A896" s="51"/>
      <c r="B896" s="51"/>
      <c r="C896" s="51"/>
      <c r="D896" s="130"/>
      <c r="E896" s="198"/>
      <c r="F896" s="43"/>
      <c r="G896" s="43"/>
      <c r="H896" s="198"/>
      <c r="I896" s="198"/>
      <c r="J896" s="198"/>
      <c r="K896" s="184"/>
      <c r="L896" s="223"/>
      <c r="M896" s="116"/>
      <c r="N896" s="116"/>
      <c r="O896" s="116"/>
      <c r="P896" s="116"/>
      <c r="Q896" s="116"/>
      <c r="R896" s="211"/>
      <c r="S896" s="211"/>
      <c r="T896" s="211"/>
      <c r="U896" s="211"/>
      <c r="V896" s="211"/>
      <c r="W896" s="211"/>
      <c r="X896" s="131"/>
      <c r="Y896" s="163"/>
      <c r="Z896" s="182"/>
    </row>
    <row r="897" spans="1:26" s="25" customFormat="1" x14ac:dyDescent="0.4">
      <c r="A897" s="51"/>
      <c r="B897" s="51"/>
      <c r="C897" s="51"/>
      <c r="D897" s="130"/>
      <c r="E897" s="198"/>
      <c r="F897" s="43"/>
      <c r="G897" s="43"/>
      <c r="H897" s="198"/>
      <c r="I897" s="198"/>
      <c r="J897" s="198"/>
      <c r="K897" s="184"/>
      <c r="L897" s="223"/>
      <c r="M897" s="116"/>
      <c r="N897" s="116"/>
      <c r="O897" s="116"/>
      <c r="P897" s="116"/>
      <c r="Q897" s="116"/>
      <c r="R897" s="211"/>
      <c r="S897" s="211"/>
      <c r="T897" s="211"/>
      <c r="U897" s="211"/>
      <c r="V897" s="211"/>
      <c r="W897" s="211"/>
      <c r="X897" s="131"/>
      <c r="Y897" s="163"/>
      <c r="Z897" s="182"/>
    </row>
    <row r="898" spans="1:26" s="25" customFormat="1" x14ac:dyDescent="0.4">
      <c r="A898" s="51"/>
      <c r="B898" s="51"/>
      <c r="C898" s="51"/>
      <c r="D898" s="130"/>
      <c r="E898" s="198"/>
      <c r="F898" s="43"/>
      <c r="G898" s="43"/>
      <c r="H898" s="198"/>
      <c r="I898" s="198"/>
      <c r="J898" s="198"/>
      <c r="K898" s="184"/>
      <c r="L898" s="223"/>
      <c r="M898" s="116"/>
      <c r="N898" s="116"/>
      <c r="O898" s="116"/>
      <c r="P898" s="116"/>
      <c r="Q898" s="116"/>
      <c r="R898" s="211"/>
      <c r="S898" s="211"/>
      <c r="T898" s="211"/>
      <c r="U898" s="211"/>
      <c r="V898" s="211"/>
      <c r="W898" s="211"/>
      <c r="X898" s="131"/>
      <c r="Y898" s="163"/>
      <c r="Z898" s="182"/>
    </row>
    <row r="899" spans="1:26" s="25" customFormat="1" x14ac:dyDescent="0.4">
      <c r="A899" s="51"/>
      <c r="B899" s="51"/>
      <c r="C899" s="51"/>
      <c r="D899" s="130"/>
      <c r="E899" s="198"/>
      <c r="F899" s="43"/>
      <c r="G899" s="43"/>
      <c r="H899" s="198"/>
      <c r="I899" s="198"/>
      <c r="J899" s="198"/>
      <c r="K899" s="184"/>
      <c r="L899" s="223"/>
      <c r="M899" s="116"/>
      <c r="N899" s="116"/>
      <c r="O899" s="116"/>
      <c r="P899" s="116"/>
      <c r="Q899" s="116"/>
      <c r="R899" s="211"/>
      <c r="S899" s="211"/>
      <c r="T899" s="211"/>
      <c r="U899" s="211"/>
      <c r="V899" s="211"/>
      <c r="W899" s="211"/>
      <c r="X899" s="131"/>
      <c r="Y899" s="163"/>
      <c r="Z899" s="182"/>
    </row>
    <row r="900" spans="1:26" s="25" customFormat="1" x14ac:dyDescent="0.4">
      <c r="A900" s="51"/>
      <c r="B900" s="51"/>
      <c r="C900" s="51"/>
      <c r="D900" s="130"/>
      <c r="E900" s="198"/>
      <c r="F900" s="43"/>
      <c r="G900" s="43"/>
      <c r="H900" s="198"/>
      <c r="I900" s="198"/>
      <c r="J900" s="198"/>
      <c r="K900" s="184"/>
      <c r="L900" s="223"/>
      <c r="M900" s="116"/>
      <c r="N900" s="116"/>
      <c r="O900" s="116"/>
      <c r="P900" s="116"/>
      <c r="Q900" s="116"/>
      <c r="R900" s="211"/>
      <c r="S900" s="211"/>
      <c r="T900" s="211"/>
      <c r="U900" s="211"/>
      <c r="V900" s="211"/>
      <c r="W900" s="211"/>
      <c r="X900" s="131"/>
      <c r="Y900" s="163"/>
      <c r="Z900" s="182"/>
    </row>
    <row r="901" spans="1:26" s="25" customFormat="1" x14ac:dyDescent="0.4">
      <c r="A901" s="51"/>
      <c r="B901" s="51"/>
      <c r="C901" s="51"/>
      <c r="D901" s="130"/>
      <c r="E901" s="198"/>
      <c r="F901" s="43"/>
      <c r="G901" s="43"/>
      <c r="H901" s="198"/>
      <c r="I901" s="198"/>
      <c r="J901" s="198"/>
      <c r="K901" s="184"/>
      <c r="L901" s="223"/>
      <c r="M901" s="116"/>
      <c r="N901" s="116"/>
      <c r="O901" s="116"/>
      <c r="P901" s="116"/>
      <c r="Q901" s="116"/>
      <c r="R901" s="211"/>
      <c r="S901" s="211"/>
      <c r="T901" s="211"/>
      <c r="U901" s="211"/>
      <c r="V901" s="211"/>
      <c r="W901" s="211"/>
      <c r="X901" s="131"/>
      <c r="Y901" s="163"/>
      <c r="Z901" s="182"/>
    </row>
    <row r="902" spans="1:26" s="25" customFormat="1" x14ac:dyDescent="0.4">
      <c r="A902" s="51"/>
      <c r="B902" s="51"/>
      <c r="C902" s="51"/>
      <c r="D902" s="130"/>
      <c r="E902" s="198"/>
      <c r="F902" s="43"/>
      <c r="G902" s="43"/>
      <c r="H902" s="198"/>
      <c r="I902" s="198"/>
      <c r="J902" s="198"/>
      <c r="K902" s="184"/>
      <c r="L902" s="223"/>
      <c r="M902" s="116"/>
      <c r="N902" s="116"/>
      <c r="O902" s="116"/>
      <c r="P902" s="116"/>
      <c r="Q902" s="116"/>
      <c r="R902" s="211"/>
      <c r="S902" s="211"/>
      <c r="T902" s="211"/>
      <c r="U902" s="211"/>
      <c r="V902" s="211"/>
      <c r="W902" s="211"/>
      <c r="X902" s="131"/>
      <c r="Y902" s="163"/>
      <c r="Z902" s="182"/>
    </row>
    <row r="903" spans="1:26" s="25" customFormat="1" x14ac:dyDescent="0.4">
      <c r="A903" s="51"/>
      <c r="B903" s="51"/>
      <c r="C903" s="51"/>
      <c r="D903" s="130"/>
      <c r="E903" s="198"/>
      <c r="F903" s="43"/>
      <c r="G903" s="43"/>
      <c r="H903" s="198"/>
      <c r="I903" s="198"/>
      <c r="J903" s="198"/>
      <c r="K903" s="184"/>
      <c r="L903" s="223"/>
      <c r="M903" s="116"/>
      <c r="N903" s="116"/>
      <c r="O903" s="116"/>
      <c r="P903" s="116"/>
      <c r="Q903" s="116"/>
      <c r="R903" s="211"/>
      <c r="S903" s="211"/>
      <c r="T903" s="211"/>
      <c r="U903" s="211"/>
      <c r="V903" s="211"/>
      <c r="W903" s="211"/>
      <c r="X903" s="131"/>
      <c r="Y903" s="163"/>
      <c r="Z903" s="182"/>
    </row>
    <row r="904" spans="1:26" s="25" customFormat="1" x14ac:dyDescent="0.4">
      <c r="A904" s="51"/>
      <c r="B904" s="51"/>
      <c r="C904" s="51"/>
      <c r="D904" s="130"/>
      <c r="E904" s="198"/>
      <c r="F904" s="43"/>
      <c r="G904" s="43"/>
      <c r="H904" s="198"/>
      <c r="I904" s="198"/>
      <c r="J904" s="198"/>
      <c r="K904" s="184"/>
      <c r="L904" s="223"/>
      <c r="M904" s="116"/>
      <c r="N904" s="116"/>
      <c r="O904" s="116"/>
      <c r="P904" s="116"/>
      <c r="Q904" s="116"/>
      <c r="R904" s="211"/>
      <c r="S904" s="211"/>
      <c r="T904" s="211"/>
      <c r="U904" s="211"/>
      <c r="V904" s="211"/>
      <c r="W904" s="211"/>
      <c r="X904" s="131"/>
      <c r="Y904" s="163"/>
      <c r="Z904" s="182"/>
    </row>
    <row r="905" spans="1:26" s="25" customFormat="1" x14ac:dyDescent="0.4">
      <c r="A905" s="51"/>
      <c r="B905" s="51"/>
      <c r="C905" s="51"/>
      <c r="D905" s="130"/>
      <c r="E905" s="198"/>
      <c r="F905" s="43"/>
      <c r="G905" s="43"/>
      <c r="H905" s="198"/>
      <c r="I905" s="198"/>
      <c r="J905" s="198"/>
      <c r="K905" s="184"/>
      <c r="L905" s="223"/>
      <c r="M905" s="116"/>
      <c r="N905" s="116"/>
      <c r="O905" s="116"/>
      <c r="P905" s="116"/>
      <c r="Q905" s="116"/>
      <c r="R905" s="211"/>
      <c r="S905" s="211"/>
      <c r="T905" s="211"/>
      <c r="U905" s="211"/>
      <c r="V905" s="211"/>
      <c r="W905" s="211"/>
      <c r="X905" s="131"/>
      <c r="Y905" s="163"/>
      <c r="Z905" s="182"/>
    </row>
    <row r="906" spans="1:26" s="25" customFormat="1" x14ac:dyDescent="0.4">
      <c r="A906" s="51"/>
      <c r="B906" s="51"/>
      <c r="C906" s="51"/>
      <c r="D906" s="130"/>
      <c r="E906" s="198"/>
      <c r="F906" s="43"/>
      <c r="G906" s="43"/>
      <c r="H906" s="198"/>
      <c r="I906" s="198"/>
      <c r="J906" s="198"/>
      <c r="K906" s="184"/>
      <c r="L906" s="223"/>
      <c r="M906" s="116"/>
      <c r="N906" s="116"/>
      <c r="O906" s="116"/>
      <c r="P906" s="116"/>
      <c r="Q906" s="116"/>
      <c r="R906" s="211"/>
      <c r="S906" s="211"/>
      <c r="T906" s="211"/>
      <c r="U906" s="211"/>
      <c r="V906" s="211"/>
      <c r="W906" s="211"/>
      <c r="X906" s="131"/>
      <c r="Y906" s="163"/>
      <c r="Z906" s="182"/>
    </row>
    <row r="907" spans="1:26" s="25" customFormat="1" x14ac:dyDescent="0.4">
      <c r="A907" s="51"/>
      <c r="B907" s="51"/>
      <c r="C907" s="51"/>
      <c r="D907" s="130"/>
      <c r="E907" s="198"/>
      <c r="F907" s="43"/>
      <c r="G907" s="43"/>
      <c r="H907" s="198"/>
      <c r="I907" s="198"/>
      <c r="J907" s="198"/>
      <c r="K907" s="184"/>
      <c r="L907" s="223"/>
      <c r="M907" s="116"/>
      <c r="N907" s="116"/>
      <c r="O907" s="116"/>
      <c r="P907" s="116"/>
      <c r="Q907" s="116"/>
      <c r="R907" s="211"/>
      <c r="S907" s="211"/>
      <c r="T907" s="211"/>
      <c r="U907" s="211"/>
      <c r="V907" s="211"/>
      <c r="W907" s="211"/>
      <c r="X907" s="131"/>
      <c r="Y907" s="163"/>
      <c r="Z907" s="182"/>
    </row>
    <row r="908" spans="1:26" s="25" customFormat="1" x14ac:dyDescent="0.4">
      <c r="A908" s="51"/>
      <c r="B908" s="51"/>
      <c r="C908" s="51"/>
      <c r="D908" s="130"/>
      <c r="E908" s="198"/>
      <c r="F908" s="43"/>
      <c r="G908" s="43"/>
      <c r="H908" s="198"/>
      <c r="I908" s="198"/>
      <c r="J908" s="198"/>
      <c r="K908" s="184"/>
      <c r="L908" s="223"/>
      <c r="M908" s="116"/>
      <c r="N908" s="116"/>
      <c r="O908" s="116"/>
      <c r="P908" s="116"/>
      <c r="Q908" s="116"/>
      <c r="R908" s="211"/>
      <c r="S908" s="211"/>
      <c r="T908" s="211"/>
      <c r="U908" s="211"/>
      <c r="V908" s="211"/>
      <c r="W908" s="211"/>
      <c r="X908" s="131"/>
      <c r="Y908" s="163"/>
      <c r="Z908" s="182"/>
    </row>
    <row r="909" spans="1:26" s="25" customFormat="1" x14ac:dyDescent="0.4">
      <c r="A909" s="51"/>
      <c r="B909" s="51"/>
      <c r="C909" s="51"/>
      <c r="D909" s="130"/>
      <c r="E909" s="198"/>
      <c r="F909" s="43"/>
      <c r="G909" s="43"/>
      <c r="H909" s="198"/>
      <c r="I909" s="198"/>
      <c r="J909" s="198"/>
      <c r="K909" s="184"/>
      <c r="L909" s="223"/>
      <c r="M909" s="116"/>
      <c r="N909" s="116"/>
      <c r="O909" s="116"/>
      <c r="P909" s="116"/>
      <c r="Q909" s="116"/>
      <c r="R909" s="211"/>
      <c r="S909" s="211"/>
      <c r="T909" s="211"/>
      <c r="U909" s="211"/>
      <c r="V909" s="211"/>
      <c r="W909" s="211"/>
      <c r="X909" s="131"/>
      <c r="Y909" s="163"/>
      <c r="Z909" s="182"/>
    </row>
    <row r="910" spans="1:26" s="25" customFormat="1" x14ac:dyDescent="0.4">
      <c r="A910" s="51"/>
      <c r="B910" s="51"/>
      <c r="C910" s="51"/>
      <c r="D910" s="130"/>
      <c r="E910" s="198"/>
      <c r="F910" s="43"/>
      <c r="G910" s="43"/>
      <c r="H910" s="198"/>
      <c r="I910" s="198"/>
      <c r="J910" s="198"/>
      <c r="K910" s="184"/>
      <c r="L910" s="223"/>
      <c r="M910" s="116"/>
      <c r="N910" s="116"/>
      <c r="O910" s="116"/>
      <c r="P910" s="116"/>
      <c r="Q910" s="116"/>
      <c r="R910" s="211"/>
      <c r="S910" s="211"/>
      <c r="T910" s="211"/>
      <c r="U910" s="211"/>
      <c r="V910" s="211"/>
      <c r="W910" s="211"/>
      <c r="X910" s="131"/>
      <c r="Y910" s="163"/>
      <c r="Z910" s="182"/>
    </row>
    <row r="911" spans="1:26" s="25" customFormat="1" x14ac:dyDescent="0.4">
      <c r="A911" s="51"/>
      <c r="B911" s="51"/>
      <c r="C911" s="51"/>
      <c r="D911" s="130"/>
      <c r="E911" s="198"/>
      <c r="F911" s="43"/>
      <c r="G911" s="43"/>
      <c r="H911" s="198"/>
      <c r="I911" s="198"/>
      <c r="J911" s="198"/>
      <c r="K911" s="184"/>
      <c r="L911" s="223"/>
      <c r="M911" s="116"/>
      <c r="N911" s="116"/>
      <c r="O911" s="116"/>
      <c r="P911" s="116"/>
      <c r="Q911" s="116"/>
      <c r="R911" s="211"/>
      <c r="S911" s="211"/>
      <c r="T911" s="211"/>
      <c r="U911" s="211"/>
      <c r="V911" s="211"/>
      <c r="W911" s="211"/>
      <c r="X911" s="131"/>
      <c r="Y911" s="163"/>
      <c r="Z911" s="182"/>
    </row>
    <row r="912" spans="1:26" s="25" customFormat="1" x14ac:dyDescent="0.4">
      <c r="A912" s="51"/>
      <c r="B912" s="51"/>
      <c r="C912" s="51"/>
      <c r="D912" s="130"/>
      <c r="E912" s="198"/>
      <c r="F912" s="43"/>
      <c r="G912" s="43"/>
      <c r="H912" s="198"/>
      <c r="I912" s="198"/>
      <c r="J912" s="198"/>
      <c r="K912" s="184"/>
      <c r="L912" s="223"/>
      <c r="M912" s="116"/>
      <c r="N912" s="116"/>
      <c r="O912" s="116"/>
      <c r="P912" s="116"/>
      <c r="Q912" s="116"/>
      <c r="R912" s="211"/>
      <c r="S912" s="211"/>
      <c r="T912" s="211"/>
      <c r="U912" s="211"/>
      <c r="V912" s="211"/>
      <c r="W912" s="211"/>
      <c r="X912" s="131"/>
      <c r="Y912" s="163"/>
      <c r="Z912" s="182"/>
    </row>
    <row r="913" spans="1:26" s="25" customFormat="1" x14ac:dyDescent="0.4">
      <c r="A913" s="51"/>
      <c r="B913" s="51"/>
      <c r="C913" s="51"/>
      <c r="D913" s="130"/>
      <c r="E913" s="198"/>
      <c r="F913" s="43"/>
      <c r="G913" s="43"/>
      <c r="H913" s="198"/>
      <c r="I913" s="198"/>
      <c r="J913" s="198"/>
      <c r="K913" s="184"/>
      <c r="L913" s="223"/>
      <c r="M913" s="116"/>
      <c r="N913" s="116"/>
      <c r="O913" s="116"/>
      <c r="P913" s="116"/>
      <c r="Q913" s="116"/>
      <c r="R913" s="211"/>
      <c r="S913" s="211"/>
      <c r="T913" s="211"/>
      <c r="U913" s="211"/>
      <c r="V913" s="211"/>
      <c r="W913" s="211"/>
      <c r="X913" s="131"/>
      <c r="Y913" s="163"/>
      <c r="Z913" s="182"/>
    </row>
    <row r="914" spans="1:26" s="25" customFormat="1" x14ac:dyDescent="0.4">
      <c r="A914" s="51"/>
      <c r="B914" s="51"/>
      <c r="C914" s="51"/>
      <c r="D914" s="130"/>
      <c r="E914" s="198"/>
      <c r="F914" s="43"/>
      <c r="G914" s="43"/>
      <c r="H914" s="198"/>
      <c r="I914" s="198"/>
      <c r="J914" s="198"/>
      <c r="K914" s="184"/>
      <c r="L914" s="223"/>
      <c r="M914" s="116"/>
      <c r="N914" s="116"/>
      <c r="O914" s="116"/>
      <c r="P914" s="116"/>
      <c r="Q914" s="116"/>
      <c r="R914" s="211"/>
      <c r="S914" s="211"/>
      <c r="T914" s="211"/>
      <c r="U914" s="211"/>
      <c r="V914" s="211"/>
      <c r="W914" s="211"/>
      <c r="X914" s="131"/>
      <c r="Y914" s="163"/>
      <c r="Z914" s="182"/>
    </row>
    <row r="915" spans="1:26" s="25" customFormat="1" x14ac:dyDescent="0.4">
      <c r="A915" s="51"/>
      <c r="B915" s="51"/>
      <c r="C915" s="51"/>
      <c r="D915" s="130"/>
      <c r="E915" s="198"/>
      <c r="F915" s="43"/>
      <c r="G915" s="43"/>
      <c r="H915" s="198"/>
      <c r="I915" s="198"/>
      <c r="J915" s="198"/>
      <c r="K915" s="184"/>
      <c r="L915" s="223"/>
      <c r="M915" s="116"/>
      <c r="N915" s="116"/>
      <c r="O915" s="116"/>
      <c r="P915" s="116"/>
      <c r="Q915" s="116"/>
      <c r="R915" s="211"/>
      <c r="S915" s="211"/>
      <c r="T915" s="211"/>
      <c r="U915" s="211"/>
      <c r="V915" s="211"/>
      <c r="W915" s="211"/>
      <c r="X915" s="131"/>
      <c r="Y915" s="163"/>
      <c r="Z915" s="182"/>
    </row>
    <row r="916" spans="1:26" s="25" customFormat="1" x14ac:dyDescent="0.4">
      <c r="A916" s="51"/>
      <c r="B916" s="51"/>
      <c r="C916" s="51"/>
      <c r="D916" s="130"/>
      <c r="E916" s="198"/>
      <c r="F916" s="43"/>
      <c r="G916" s="43"/>
      <c r="H916" s="198"/>
      <c r="I916" s="198"/>
      <c r="J916" s="198"/>
      <c r="K916" s="184"/>
      <c r="L916" s="223"/>
      <c r="M916" s="116"/>
      <c r="N916" s="116"/>
      <c r="O916" s="116"/>
      <c r="P916" s="116"/>
      <c r="Q916" s="116"/>
      <c r="R916" s="211"/>
      <c r="S916" s="211"/>
      <c r="T916" s="211"/>
      <c r="U916" s="211"/>
      <c r="V916" s="211"/>
      <c r="W916" s="211"/>
      <c r="X916" s="131"/>
      <c r="Y916" s="163"/>
      <c r="Z916" s="182"/>
    </row>
    <row r="917" spans="1:26" s="25" customFormat="1" x14ac:dyDescent="0.4">
      <c r="A917" s="51"/>
      <c r="B917" s="51"/>
      <c r="C917" s="51"/>
      <c r="D917" s="130"/>
      <c r="E917" s="198"/>
      <c r="F917" s="43"/>
      <c r="G917" s="43"/>
      <c r="H917" s="198"/>
      <c r="I917" s="198"/>
      <c r="J917" s="198"/>
      <c r="K917" s="184"/>
      <c r="L917" s="223"/>
      <c r="M917" s="116"/>
      <c r="N917" s="116"/>
      <c r="O917" s="116"/>
      <c r="P917" s="116"/>
      <c r="Q917" s="116"/>
      <c r="R917" s="211"/>
      <c r="S917" s="211"/>
      <c r="T917" s="211"/>
      <c r="U917" s="211"/>
      <c r="V917" s="211"/>
      <c r="W917" s="211"/>
      <c r="X917" s="131"/>
      <c r="Y917" s="163"/>
      <c r="Z917" s="182"/>
    </row>
    <row r="918" spans="1:26" s="25" customFormat="1" x14ac:dyDescent="0.4">
      <c r="A918" s="51"/>
      <c r="B918" s="51"/>
      <c r="C918" s="51"/>
      <c r="D918" s="130"/>
      <c r="E918" s="198"/>
      <c r="F918" s="43"/>
      <c r="G918" s="43"/>
      <c r="H918" s="198"/>
      <c r="I918" s="198"/>
      <c r="J918" s="198"/>
      <c r="K918" s="184"/>
      <c r="L918" s="223"/>
      <c r="M918" s="116"/>
      <c r="N918" s="116"/>
      <c r="O918" s="116"/>
      <c r="P918" s="116"/>
      <c r="Q918" s="116"/>
      <c r="R918" s="211"/>
      <c r="S918" s="211"/>
      <c r="T918" s="211"/>
      <c r="U918" s="211"/>
      <c r="V918" s="211"/>
      <c r="W918" s="211"/>
      <c r="X918" s="131"/>
      <c r="Y918" s="163"/>
      <c r="Z918" s="182"/>
    </row>
    <row r="919" spans="1:26" s="25" customFormat="1" x14ac:dyDescent="0.4">
      <c r="A919" s="51"/>
      <c r="B919" s="51"/>
      <c r="C919" s="51"/>
      <c r="D919" s="130"/>
      <c r="E919" s="198"/>
      <c r="F919" s="43"/>
      <c r="G919" s="43"/>
      <c r="H919" s="198"/>
      <c r="I919" s="198"/>
      <c r="J919" s="198"/>
      <c r="K919" s="184"/>
      <c r="L919" s="223"/>
      <c r="M919" s="116"/>
      <c r="N919" s="116"/>
      <c r="O919" s="116"/>
      <c r="P919" s="116"/>
      <c r="Q919" s="116"/>
      <c r="R919" s="211"/>
      <c r="S919" s="211"/>
      <c r="T919" s="211"/>
      <c r="U919" s="211"/>
      <c r="V919" s="211"/>
      <c r="W919" s="211"/>
      <c r="X919" s="131"/>
      <c r="Y919" s="163"/>
      <c r="Z919" s="182"/>
    </row>
    <row r="920" spans="1:26" s="25" customFormat="1" x14ac:dyDescent="0.4">
      <c r="A920" s="51"/>
      <c r="B920" s="51"/>
      <c r="C920" s="51"/>
      <c r="D920" s="130"/>
      <c r="E920" s="198"/>
      <c r="F920" s="43"/>
      <c r="G920" s="43"/>
      <c r="H920" s="198"/>
      <c r="I920" s="198"/>
      <c r="J920" s="198"/>
      <c r="K920" s="184"/>
      <c r="L920" s="223"/>
      <c r="M920" s="116"/>
      <c r="N920" s="116"/>
      <c r="O920" s="116"/>
      <c r="P920" s="116"/>
      <c r="Q920" s="116"/>
      <c r="R920" s="211"/>
      <c r="S920" s="211"/>
      <c r="T920" s="211"/>
      <c r="U920" s="211"/>
      <c r="V920" s="211"/>
      <c r="W920" s="211"/>
      <c r="X920" s="131"/>
      <c r="Y920" s="163"/>
      <c r="Z920" s="182"/>
    </row>
    <row r="921" spans="1:26" s="25" customFormat="1" x14ac:dyDescent="0.4">
      <c r="A921" s="51"/>
      <c r="B921" s="51"/>
      <c r="C921" s="51"/>
      <c r="D921" s="130"/>
      <c r="E921" s="198"/>
      <c r="F921" s="43"/>
      <c r="G921" s="43"/>
      <c r="H921" s="198"/>
      <c r="I921" s="198"/>
      <c r="J921" s="198"/>
      <c r="K921" s="184"/>
      <c r="L921" s="223"/>
      <c r="M921" s="116"/>
      <c r="N921" s="116"/>
      <c r="O921" s="116"/>
      <c r="P921" s="116"/>
      <c r="Q921" s="116"/>
      <c r="R921" s="211"/>
      <c r="S921" s="211"/>
      <c r="T921" s="211"/>
      <c r="U921" s="211"/>
      <c r="V921" s="211"/>
      <c r="W921" s="211"/>
      <c r="X921" s="131"/>
      <c r="Y921" s="163"/>
      <c r="Z921" s="182"/>
    </row>
    <row r="922" spans="1:26" s="25" customFormat="1" x14ac:dyDescent="0.4">
      <c r="A922" s="51"/>
      <c r="B922" s="51"/>
      <c r="C922" s="51"/>
      <c r="D922" s="130"/>
      <c r="E922" s="198"/>
      <c r="F922" s="43"/>
      <c r="G922" s="43"/>
      <c r="H922" s="198"/>
      <c r="I922" s="198"/>
      <c r="J922" s="198"/>
      <c r="K922" s="184"/>
      <c r="L922" s="223"/>
      <c r="M922" s="116"/>
      <c r="N922" s="116"/>
      <c r="O922" s="116"/>
      <c r="P922" s="116"/>
      <c r="Q922" s="116"/>
      <c r="R922" s="211"/>
      <c r="S922" s="211"/>
      <c r="T922" s="211"/>
      <c r="U922" s="211"/>
      <c r="V922" s="211"/>
      <c r="W922" s="211"/>
      <c r="X922" s="131"/>
      <c r="Y922" s="163"/>
      <c r="Z922" s="182"/>
    </row>
    <row r="923" spans="1:26" s="25" customFormat="1" x14ac:dyDescent="0.4">
      <c r="A923" s="51"/>
      <c r="B923" s="51"/>
      <c r="C923" s="51"/>
      <c r="D923" s="130"/>
      <c r="E923" s="198"/>
      <c r="F923" s="43"/>
      <c r="G923" s="43"/>
      <c r="H923" s="198"/>
      <c r="I923" s="198"/>
      <c r="J923" s="198"/>
      <c r="K923" s="184"/>
      <c r="L923" s="223"/>
      <c r="M923" s="116"/>
      <c r="N923" s="116"/>
      <c r="O923" s="116"/>
      <c r="P923" s="116"/>
      <c r="Q923" s="116"/>
      <c r="R923" s="211"/>
      <c r="S923" s="211"/>
      <c r="T923" s="211"/>
      <c r="U923" s="211"/>
      <c r="V923" s="211"/>
      <c r="W923" s="211"/>
      <c r="X923" s="131"/>
      <c r="Y923" s="163"/>
      <c r="Z923" s="182"/>
    </row>
    <row r="924" spans="1:26" s="25" customFormat="1" x14ac:dyDescent="0.4">
      <c r="A924" s="51"/>
      <c r="B924" s="51"/>
      <c r="C924" s="51"/>
      <c r="D924" s="130"/>
      <c r="E924" s="198"/>
      <c r="F924" s="43"/>
      <c r="G924" s="43"/>
      <c r="H924" s="198"/>
      <c r="I924" s="198"/>
      <c r="J924" s="198"/>
      <c r="K924" s="184"/>
      <c r="L924" s="223"/>
      <c r="M924" s="116"/>
      <c r="N924" s="116"/>
      <c r="O924" s="116"/>
      <c r="P924" s="116"/>
      <c r="Q924" s="116"/>
      <c r="R924" s="211"/>
      <c r="S924" s="211"/>
      <c r="T924" s="211"/>
      <c r="U924" s="211"/>
      <c r="V924" s="211"/>
      <c r="W924" s="211"/>
      <c r="X924" s="131"/>
      <c r="Y924" s="163"/>
      <c r="Z924" s="182"/>
    </row>
    <row r="925" spans="1:26" s="25" customFormat="1" x14ac:dyDescent="0.4">
      <c r="A925" s="51"/>
      <c r="B925" s="51"/>
      <c r="C925" s="51"/>
      <c r="D925" s="130"/>
      <c r="E925" s="198"/>
      <c r="F925" s="43"/>
      <c r="G925" s="43"/>
      <c r="H925" s="198"/>
      <c r="I925" s="198"/>
      <c r="J925" s="198"/>
      <c r="K925" s="184"/>
      <c r="L925" s="223"/>
      <c r="M925" s="116"/>
      <c r="N925" s="116"/>
      <c r="O925" s="116"/>
      <c r="P925" s="116"/>
      <c r="Q925" s="116"/>
      <c r="R925" s="211"/>
      <c r="S925" s="211"/>
      <c r="T925" s="211"/>
      <c r="U925" s="211"/>
      <c r="V925" s="211"/>
      <c r="W925" s="211"/>
      <c r="X925" s="131"/>
      <c r="Y925" s="163"/>
      <c r="Z925" s="182"/>
    </row>
    <row r="926" spans="1:26" s="25" customFormat="1" x14ac:dyDescent="0.4">
      <c r="A926" s="51"/>
      <c r="B926" s="51"/>
      <c r="C926" s="51"/>
      <c r="D926" s="130"/>
      <c r="E926" s="198"/>
      <c r="F926" s="43"/>
      <c r="G926" s="43"/>
      <c r="H926" s="198"/>
      <c r="I926" s="198"/>
      <c r="J926" s="198"/>
      <c r="K926" s="184"/>
      <c r="L926" s="223"/>
      <c r="M926" s="116"/>
      <c r="N926" s="116"/>
      <c r="O926" s="116"/>
      <c r="P926" s="116"/>
      <c r="Q926" s="116"/>
      <c r="R926" s="211"/>
      <c r="S926" s="211"/>
      <c r="T926" s="211"/>
      <c r="U926" s="211"/>
      <c r="V926" s="211"/>
      <c r="W926" s="211"/>
      <c r="X926" s="131"/>
      <c r="Y926" s="163"/>
      <c r="Z926" s="182"/>
    </row>
    <row r="927" spans="1:26" s="25" customFormat="1" x14ac:dyDescent="0.4">
      <c r="A927" s="51"/>
      <c r="B927" s="51"/>
      <c r="C927" s="51"/>
      <c r="D927" s="130"/>
      <c r="E927" s="198"/>
      <c r="F927" s="43"/>
      <c r="G927" s="43"/>
      <c r="H927" s="198"/>
      <c r="I927" s="198"/>
      <c r="J927" s="198"/>
      <c r="K927" s="184"/>
      <c r="L927" s="223"/>
      <c r="M927" s="116"/>
      <c r="N927" s="116"/>
      <c r="O927" s="116"/>
      <c r="P927" s="116"/>
      <c r="Q927" s="116"/>
      <c r="R927" s="211"/>
      <c r="S927" s="211"/>
      <c r="T927" s="211"/>
      <c r="U927" s="211"/>
      <c r="V927" s="211"/>
      <c r="W927" s="211"/>
      <c r="X927" s="131"/>
      <c r="Y927" s="163"/>
      <c r="Z927" s="182"/>
    </row>
    <row r="928" spans="1:26" s="25" customFormat="1" x14ac:dyDescent="0.4">
      <c r="A928" s="51"/>
      <c r="B928" s="51"/>
      <c r="C928" s="51"/>
      <c r="D928" s="130"/>
      <c r="E928" s="198"/>
      <c r="F928" s="43"/>
      <c r="G928" s="43"/>
      <c r="H928" s="198"/>
      <c r="I928" s="198"/>
      <c r="J928" s="198"/>
      <c r="K928" s="184"/>
      <c r="L928" s="223"/>
      <c r="M928" s="116"/>
      <c r="N928" s="116"/>
      <c r="O928" s="116"/>
      <c r="P928" s="116"/>
      <c r="Q928" s="116"/>
      <c r="R928" s="211"/>
      <c r="S928" s="211"/>
      <c r="T928" s="211"/>
      <c r="U928" s="211"/>
      <c r="V928" s="211"/>
      <c r="W928" s="211"/>
      <c r="X928" s="131"/>
      <c r="Y928" s="163"/>
      <c r="Z928" s="182"/>
    </row>
    <row r="929" spans="1:26" s="25" customFormat="1" x14ac:dyDescent="0.4">
      <c r="A929" s="51"/>
      <c r="B929" s="51"/>
      <c r="C929" s="51"/>
      <c r="D929" s="130"/>
      <c r="E929" s="198"/>
      <c r="F929" s="43"/>
      <c r="G929" s="43"/>
      <c r="H929" s="198"/>
      <c r="I929" s="198"/>
      <c r="J929" s="198"/>
      <c r="K929" s="184"/>
      <c r="L929" s="223"/>
      <c r="M929" s="116"/>
      <c r="N929" s="116"/>
      <c r="O929" s="116"/>
      <c r="P929" s="116"/>
      <c r="Q929" s="116"/>
      <c r="R929" s="211"/>
      <c r="S929" s="211"/>
      <c r="T929" s="211"/>
      <c r="U929" s="211"/>
      <c r="V929" s="211"/>
      <c r="W929" s="211"/>
      <c r="X929" s="131"/>
      <c r="Y929" s="163"/>
      <c r="Z929" s="182"/>
    </row>
    <row r="930" spans="1:26" s="25" customFormat="1" x14ac:dyDescent="0.4">
      <c r="A930" s="51"/>
      <c r="B930" s="51"/>
      <c r="C930" s="51"/>
      <c r="D930" s="130"/>
      <c r="E930" s="198"/>
      <c r="F930" s="43"/>
      <c r="G930" s="43"/>
      <c r="H930" s="198"/>
      <c r="I930" s="198"/>
      <c r="J930" s="198"/>
      <c r="K930" s="184"/>
      <c r="L930" s="223"/>
      <c r="M930" s="116"/>
      <c r="N930" s="116"/>
      <c r="O930" s="116"/>
      <c r="P930" s="116"/>
      <c r="Q930" s="116"/>
      <c r="R930" s="211"/>
      <c r="S930" s="211"/>
      <c r="T930" s="211"/>
      <c r="U930" s="211"/>
      <c r="V930" s="211"/>
      <c r="W930" s="211"/>
      <c r="X930" s="131"/>
      <c r="Y930" s="163"/>
      <c r="Z930" s="182"/>
    </row>
    <row r="931" spans="1:26" s="25" customFormat="1" x14ac:dyDescent="0.4">
      <c r="A931" s="51"/>
      <c r="B931" s="51"/>
      <c r="C931" s="51"/>
      <c r="D931" s="130"/>
      <c r="E931" s="198"/>
      <c r="F931" s="43"/>
      <c r="G931" s="43"/>
      <c r="H931" s="198"/>
      <c r="I931" s="198"/>
      <c r="J931" s="198"/>
      <c r="K931" s="184"/>
      <c r="L931" s="223"/>
      <c r="M931" s="116"/>
      <c r="N931" s="116"/>
      <c r="O931" s="116"/>
      <c r="P931" s="116"/>
      <c r="Q931" s="116"/>
      <c r="R931" s="211"/>
      <c r="S931" s="211"/>
      <c r="T931" s="211"/>
      <c r="U931" s="211"/>
      <c r="V931" s="211"/>
      <c r="W931" s="211"/>
      <c r="X931" s="131"/>
      <c r="Y931" s="163"/>
      <c r="Z931" s="182"/>
    </row>
    <row r="932" spans="1:26" s="25" customFormat="1" x14ac:dyDescent="0.4">
      <c r="A932" s="51"/>
      <c r="B932" s="51"/>
      <c r="C932" s="51"/>
      <c r="D932" s="130"/>
      <c r="E932" s="198"/>
      <c r="F932" s="43"/>
      <c r="G932" s="43"/>
      <c r="H932" s="198"/>
      <c r="I932" s="198"/>
      <c r="J932" s="198"/>
      <c r="K932" s="184"/>
      <c r="L932" s="223"/>
      <c r="M932" s="116"/>
      <c r="N932" s="116"/>
      <c r="O932" s="116"/>
      <c r="P932" s="116"/>
      <c r="Q932" s="116"/>
      <c r="R932" s="211"/>
      <c r="S932" s="211"/>
      <c r="T932" s="211"/>
      <c r="U932" s="211"/>
      <c r="V932" s="211"/>
      <c r="W932" s="211"/>
      <c r="X932" s="131"/>
      <c r="Y932" s="163"/>
      <c r="Z932" s="182"/>
    </row>
    <row r="933" spans="1:26" s="25" customFormat="1" x14ac:dyDescent="0.4">
      <c r="A933" s="51"/>
      <c r="B933" s="51"/>
      <c r="C933" s="51"/>
      <c r="D933" s="130"/>
      <c r="E933" s="198"/>
      <c r="F933" s="43"/>
      <c r="G933" s="43"/>
      <c r="H933" s="198"/>
      <c r="I933" s="198"/>
      <c r="J933" s="198"/>
      <c r="K933" s="184"/>
      <c r="L933" s="223"/>
      <c r="M933" s="116"/>
      <c r="N933" s="116"/>
      <c r="O933" s="116"/>
      <c r="P933" s="116"/>
      <c r="Q933" s="116"/>
      <c r="R933" s="211"/>
      <c r="S933" s="211"/>
      <c r="T933" s="211"/>
      <c r="U933" s="211"/>
      <c r="V933" s="211"/>
      <c r="W933" s="211"/>
      <c r="X933" s="131"/>
      <c r="Y933" s="163"/>
      <c r="Z933" s="182"/>
    </row>
    <row r="934" spans="1:26" s="25" customFormat="1" x14ac:dyDescent="0.4">
      <c r="A934" s="51"/>
      <c r="B934" s="51"/>
      <c r="C934" s="51"/>
      <c r="D934" s="130"/>
      <c r="E934" s="198"/>
      <c r="F934" s="43"/>
      <c r="G934" s="43"/>
      <c r="H934" s="198"/>
      <c r="I934" s="198"/>
      <c r="J934" s="198"/>
      <c r="K934" s="184"/>
      <c r="L934" s="223"/>
      <c r="M934" s="116"/>
      <c r="N934" s="116"/>
      <c r="O934" s="116"/>
      <c r="P934" s="116"/>
      <c r="Q934" s="116"/>
      <c r="R934" s="211"/>
      <c r="S934" s="211"/>
      <c r="T934" s="211"/>
      <c r="U934" s="211"/>
      <c r="V934" s="211"/>
      <c r="W934" s="211"/>
      <c r="X934" s="131"/>
      <c r="Y934" s="163"/>
      <c r="Z934" s="182"/>
    </row>
    <row r="935" spans="1:26" s="25" customFormat="1" x14ac:dyDescent="0.4">
      <c r="A935" s="51"/>
      <c r="B935" s="51"/>
      <c r="C935" s="51"/>
      <c r="D935" s="130"/>
      <c r="E935" s="198"/>
      <c r="F935" s="43"/>
      <c r="G935" s="43"/>
      <c r="H935" s="198"/>
      <c r="I935" s="198"/>
      <c r="J935" s="198"/>
      <c r="K935" s="184"/>
      <c r="L935" s="223"/>
      <c r="M935" s="116"/>
      <c r="N935" s="116"/>
      <c r="O935" s="116"/>
      <c r="P935" s="116"/>
      <c r="Q935" s="116"/>
      <c r="R935" s="211"/>
      <c r="S935" s="211"/>
      <c r="T935" s="211"/>
      <c r="U935" s="211"/>
      <c r="V935" s="211"/>
      <c r="W935" s="211"/>
      <c r="X935" s="131"/>
      <c r="Y935" s="163"/>
      <c r="Z935" s="182"/>
    </row>
    <row r="936" spans="1:26" s="25" customFormat="1" x14ac:dyDescent="0.4">
      <c r="A936" s="51"/>
      <c r="B936" s="51"/>
      <c r="C936" s="51"/>
      <c r="D936" s="130"/>
      <c r="E936" s="198"/>
      <c r="F936" s="43"/>
      <c r="G936" s="43"/>
      <c r="H936" s="198"/>
      <c r="I936" s="198"/>
      <c r="J936" s="198"/>
      <c r="K936" s="184"/>
      <c r="L936" s="223"/>
      <c r="M936" s="116"/>
      <c r="N936" s="116"/>
      <c r="O936" s="116"/>
      <c r="P936" s="116"/>
      <c r="Q936" s="116"/>
      <c r="R936" s="211"/>
      <c r="S936" s="211"/>
      <c r="T936" s="211"/>
      <c r="U936" s="211"/>
      <c r="V936" s="211"/>
      <c r="W936" s="211"/>
      <c r="X936" s="131"/>
      <c r="Y936" s="163"/>
      <c r="Z936" s="182"/>
    </row>
    <row r="937" spans="1:26" s="25" customFormat="1" x14ac:dyDescent="0.4">
      <c r="A937" s="51"/>
      <c r="B937" s="51"/>
      <c r="C937" s="51"/>
      <c r="D937" s="130"/>
      <c r="E937" s="198"/>
      <c r="F937" s="43"/>
      <c r="G937" s="43"/>
      <c r="H937" s="198"/>
      <c r="I937" s="198"/>
      <c r="J937" s="198"/>
      <c r="K937" s="184"/>
      <c r="L937" s="223"/>
      <c r="M937" s="116"/>
      <c r="N937" s="116"/>
      <c r="O937" s="116"/>
      <c r="P937" s="116"/>
      <c r="Q937" s="116"/>
      <c r="R937" s="211"/>
      <c r="S937" s="211"/>
      <c r="T937" s="211"/>
      <c r="U937" s="211"/>
      <c r="V937" s="211"/>
      <c r="W937" s="211"/>
      <c r="X937" s="131"/>
      <c r="Y937" s="163"/>
      <c r="Z937" s="182"/>
    </row>
    <row r="938" spans="1:26" s="25" customFormat="1" x14ac:dyDescent="0.4">
      <c r="A938" s="51"/>
      <c r="B938" s="51"/>
      <c r="C938" s="51"/>
      <c r="D938" s="130"/>
      <c r="E938" s="198"/>
      <c r="F938" s="43"/>
      <c r="G938" s="43"/>
      <c r="H938" s="198"/>
      <c r="I938" s="198"/>
      <c r="J938" s="198"/>
      <c r="K938" s="184"/>
      <c r="L938" s="223"/>
      <c r="M938" s="116"/>
      <c r="N938" s="116"/>
      <c r="O938" s="116"/>
      <c r="P938" s="116"/>
      <c r="Q938" s="116"/>
      <c r="R938" s="211"/>
      <c r="S938" s="211"/>
      <c r="T938" s="211"/>
      <c r="U938" s="211"/>
      <c r="V938" s="211"/>
      <c r="W938" s="211"/>
      <c r="X938" s="131"/>
      <c r="Y938" s="163"/>
      <c r="Z938" s="182"/>
    </row>
    <row r="939" spans="1:26" s="25" customFormat="1" x14ac:dyDescent="0.4">
      <c r="A939" s="51"/>
      <c r="B939" s="51"/>
      <c r="C939" s="51"/>
      <c r="D939" s="130"/>
      <c r="E939" s="198"/>
      <c r="F939" s="43"/>
      <c r="G939" s="43"/>
      <c r="H939" s="198"/>
      <c r="I939" s="198"/>
      <c r="J939" s="198"/>
      <c r="K939" s="184"/>
      <c r="L939" s="223"/>
      <c r="M939" s="116"/>
      <c r="N939" s="116"/>
      <c r="O939" s="116"/>
      <c r="P939" s="116"/>
      <c r="Q939" s="116"/>
      <c r="R939" s="211"/>
      <c r="S939" s="211"/>
      <c r="T939" s="211"/>
      <c r="U939" s="211"/>
      <c r="V939" s="211"/>
      <c r="W939" s="211"/>
      <c r="X939" s="131"/>
      <c r="Y939" s="163"/>
      <c r="Z939" s="182"/>
    </row>
    <row r="940" spans="1:26" s="25" customFormat="1" x14ac:dyDescent="0.4">
      <c r="A940" s="51"/>
      <c r="B940" s="51"/>
      <c r="C940" s="51"/>
      <c r="D940" s="130"/>
      <c r="E940" s="198"/>
      <c r="F940" s="43"/>
      <c r="G940" s="43"/>
      <c r="H940" s="198"/>
      <c r="I940" s="198"/>
      <c r="J940" s="198"/>
      <c r="K940" s="184"/>
      <c r="L940" s="223"/>
      <c r="M940" s="116"/>
      <c r="N940" s="116"/>
      <c r="O940" s="116"/>
      <c r="P940" s="116"/>
      <c r="Q940" s="116"/>
      <c r="R940" s="211"/>
      <c r="S940" s="211"/>
      <c r="T940" s="211"/>
      <c r="U940" s="211"/>
      <c r="V940" s="211"/>
      <c r="W940" s="211"/>
      <c r="X940" s="131"/>
      <c r="Y940" s="163"/>
      <c r="Z940" s="182"/>
    </row>
    <row r="941" spans="1:26" s="25" customFormat="1" x14ac:dyDescent="0.4">
      <c r="A941" s="51"/>
      <c r="B941" s="51"/>
      <c r="C941" s="51"/>
      <c r="D941" s="130"/>
      <c r="E941" s="198"/>
      <c r="F941" s="43"/>
      <c r="G941" s="43"/>
      <c r="H941" s="198"/>
      <c r="I941" s="198"/>
      <c r="J941" s="198"/>
      <c r="K941" s="184"/>
      <c r="L941" s="223"/>
      <c r="M941" s="116"/>
      <c r="N941" s="116"/>
      <c r="O941" s="116"/>
      <c r="P941" s="116"/>
      <c r="Q941" s="116"/>
      <c r="R941" s="211"/>
      <c r="S941" s="211"/>
      <c r="T941" s="211"/>
      <c r="U941" s="211"/>
      <c r="V941" s="211"/>
      <c r="W941" s="211"/>
      <c r="X941" s="131"/>
      <c r="Y941" s="163"/>
      <c r="Z941" s="182"/>
    </row>
    <row r="942" spans="1:26" s="25" customFormat="1" x14ac:dyDescent="0.4">
      <c r="A942" s="51"/>
      <c r="B942" s="51"/>
      <c r="C942" s="51"/>
      <c r="D942" s="130"/>
      <c r="E942" s="198"/>
      <c r="F942" s="43"/>
      <c r="G942" s="43"/>
      <c r="H942" s="198"/>
      <c r="I942" s="198"/>
      <c r="J942" s="198"/>
      <c r="K942" s="184"/>
      <c r="L942" s="223"/>
      <c r="M942" s="116"/>
      <c r="N942" s="116"/>
      <c r="O942" s="116"/>
      <c r="P942" s="116"/>
      <c r="Q942" s="116"/>
      <c r="R942" s="211"/>
      <c r="S942" s="211"/>
      <c r="T942" s="211"/>
      <c r="U942" s="211"/>
      <c r="V942" s="211"/>
      <c r="W942" s="211"/>
      <c r="X942" s="131"/>
      <c r="Y942" s="163"/>
      <c r="Z942" s="182"/>
    </row>
    <row r="943" spans="1:26" s="25" customFormat="1" x14ac:dyDescent="0.4">
      <c r="A943" s="51"/>
      <c r="B943" s="51"/>
      <c r="C943" s="51"/>
      <c r="D943" s="130"/>
      <c r="E943" s="198"/>
      <c r="F943" s="43"/>
      <c r="G943" s="43"/>
      <c r="H943" s="198"/>
      <c r="I943" s="198"/>
      <c r="J943" s="198"/>
      <c r="K943" s="184"/>
      <c r="L943" s="223"/>
      <c r="M943" s="116"/>
      <c r="N943" s="116"/>
      <c r="O943" s="116"/>
      <c r="P943" s="116"/>
      <c r="Q943" s="116"/>
      <c r="R943" s="211"/>
      <c r="S943" s="211"/>
      <c r="T943" s="211"/>
      <c r="U943" s="211"/>
      <c r="V943" s="211"/>
      <c r="W943" s="211"/>
      <c r="X943" s="131"/>
      <c r="Y943" s="163"/>
      <c r="Z943" s="182"/>
    </row>
    <row r="944" spans="1:26" s="25" customFormat="1" x14ac:dyDescent="0.4">
      <c r="A944" s="51"/>
      <c r="B944" s="51"/>
      <c r="C944" s="51"/>
      <c r="D944" s="130"/>
      <c r="E944" s="198"/>
      <c r="F944" s="43"/>
      <c r="G944" s="43"/>
      <c r="H944" s="198"/>
      <c r="I944" s="198"/>
      <c r="J944" s="198"/>
      <c r="K944" s="184"/>
      <c r="L944" s="223"/>
      <c r="M944" s="116"/>
      <c r="N944" s="116"/>
      <c r="O944" s="116"/>
      <c r="P944" s="116"/>
      <c r="Q944" s="116"/>
      <c r="R944" s="211"/>
      <c r="S944" s="211"/>
      <c r="T944" s="211"/>
      <c r="U944" s="211"/>
      <c r="V944" s="211"/>
      <c r="W944" s="211"/>
      <c r="X944" s="131"/>
      <c r="Y944" s="163"/>
      <c r="Z944" s="182"/>
    </row>
    <row r="945" spans="1:26" s="25" customFormat="1" x14ac:dyDescent="0.4">
      <c r="A945" s="51"/>
      <c r="B945" s="51"/>
      <c r="C945" s="51"/>
      <c r="D945" s="130"/>
      <c r="E945" s="198"/>
      <c r="F945" s="43"/>
      <c r="G945" s="43"/>
      <c r="H945" s="198"/>
      <c r="I945" s="198"/>
      <c r="J945" s="198"/>
      <c r="K945" s="184"/>
      <c r="L945" s="223"/>
      <c r="M945" s="116"/>
      <c r="N945" s="116"/>
      <c r="O945" s="116"/>
      <c r="P945" s="116"/>
      <c r="Q945" s="116"/>
      <c r="R945" s="211"/>
      <c r="S945" s="211"/>
      <c r="T945" s="211"/>
      <c r="U945" s="211"/>
      <c r="V945" s="211"/>
      <c r="W945" s="211"/>
      <c r="X945" s="131"/>
      <c r="Y945" s="163"/>
      <c r="Z945" s="182"/>
    </row>
    <row r="946" spans="1:26" s="25" customFormat="1" x14ac:dyDescent="0.4">
      <c r="A946" s="51"/>
      <c r="B946" s="51"/>
      <c r="C946" s="51"/>
      <c r="D946" s="130"/>
      <c r="E946" s="198"/>
      <c r="F946" s="43"/>
      <c r="G946" s="43"/>
      <c r="H946" s="198"/>
      <c r="I946" s="198"/>
      <c r="J946" s="198"/>
      <c r="K946" s="184"/>
      <c r="L946" s="223"/>
      <c r="M946" s="116"/>
      <c r="N946" s="116"/>
      <c r="O946" s="116"/>
      <c r="P946" s="116"/>
      <c r="Q946" s="116"/>
      <c r="R946" s="211"/>
      <c r="S946" s="211"/>
      <c r="T946" s="211"/>
      <c r="U946" s="211"/>
      <c r="V946" s="211"/>
      <c r="W946" s="211"/>
      <c r="X946" s="131"/>
      <c r="Y946" s="163"/>
      <c r="Z946" s="182"/>
    </row>
    <row r="947" spans="1:26" s="25" customFormat="1" x14ac:dyDescent="0.4">
      <c r="A947" s="51"/>
      <c r="B947" s="51"/>
      <c r="C947" s="51"/>
      <c r="D947" s="130"/>
      <c r="E947" s="198"/>
      <c r="F947" s="43"/>
      <c r="G947" s="43"/>
      <c r="H947" s="198"/>
      <c r="I947" s="198"/>
      <c r="J947" s="198"/>
      <c r="K947" s="184"/>
      <c r="L947" s="223"/>
      <c r="M947" s="116"/>
      <c r="N947" s="116"/>
      <c r="O947" s="116"/>
      <c r="P947" s="116"/>
      <c r="Q947" s="116"/>
      <c r="R947" s="211"/>
      <c r="S947" s="211"/>
      <c r="T947" s="211"/>
      <c r="U947" s="211"/>
      <c r="V947" s="211"/>
      <c r="W947" s="211"/>
      <c r="X947" s="131"/>
      <c r="Y947" s="163"/>
      <c r="Z947" s="182"/>
    </row>
    <row r="948" spans="1:26" s="25" customFormat="1" x14ac:dyDescent="0.4">
      <c r="A948" s="51"/>
      <c r="B948" s="51"/>
      <c r="C948" s="51"/>
      <c r="D948" s="130"/>
      <c r="E948" s="198"/>
      <c r="F948" s="43"/>
      <c r="G948" s="43"/>
      <c r="H948" s="198"/>
      <c r="I948" s="198"/>
      <c r="J948" s="198"/>
      <c r="K948" s="184"/>
      <c r="L948" s="223"/>
      <c r="M948" s="116"/>
      <c r="N948" s="116"/>
      <c r="O948" s="116"/>
      <c r="P948" s="116"/>
      <c r="Q948" s="116"/>
      <c r="R948" s="211"/>
      <c r="S948" s="211"/>
      <c r="T948" s="211"/>
      <c r="U948" s="211"/>
      <c r="V948" s="211"/>
      <c r="W948" s="211"/>
      <c r="X948" s="131"/>
      <c r="Y948" s="163"/>
      <c r="Z948" s="182"/>
    </row>
    <row r="949" spans="1:26" s="25" customFormat="1" x14ac:dyDescent="0.4">
      <c r="A949" s="51"/>
      <c r="B949" s="51"/>
      <c r="C949" s="51"/>
      <c r="D949" s="130"/>
      <c r="E949" s="198"/>
      <c r="F949" s="43"/>
      <c r="G949" s="43"/>
      <c r="H949" s="198"/>
      <c r="I949" s="198"/>
      <c r="J949" s="198"/>
      <c r="K949" s="184"/>
      <c r="L949" s="223"/>
      <c r="M949" s="116"/>
      <c r="N949" s="116"/>
      <c r="O949" s="116"/>
      <c r="P949" s="116"/>
      <c r="Q949" s="116"/>
      <c r="R949" s="211"/>
      <c r="S949" s="211"/>
      <c r="T949" s="211"/>
      <c r="U949" s="211"/>
      <c r="V949" s="211"/>
      <c r="W949" s="211"/>
      <c r="X949" s="131"/>
      <c r="Y949" s="163"/>
      <c r="Z949" s="182"/>
    </row>
    <row r="950" spans="1:26" s="25" customFormat="1" x14ac:dyDescent="0.4">
      <c r="A950" s="51"/>
      <c r="B950" s="51"/>
      <c r="C950" s="51"/>
      <c r="D950" s="130"/>
      <c r="E950" s="198"/>
      <c r="F950" s="43"/>
      <c r="G950" s="43"/>
      <c r="H950" s="198"/>
      <c r="I950" s="198"/>
      <c r="J950" s="198"/>
      <c r="K950" s="184"/>
      <c r="L950" s="223"/>
      <c r="M950" s="116"/>
      <c r="N950" s="116"/>
      <c r="O950" s="116"/>
      <c r="P950" s="116"/>
      <c r="Q950" s="116"/>
      <c r="R950" s="211"/>
      <c r="S950" s="211"/>
      <c r="T950" s="211"/>
      <c r="U950" s="211"/>
      <c r="V950" s="211"/>
      <c r="W950" s="211"/>
      <c r="X950" s="131"/>
      <c r="Y950" s="163"/>
      <c r="Z950" s="182"/>
    </row>
    <row r="951" spans="1:26" s="25" customFormat="1" x14ac:dyDescent="0.4">
      <c r="A951" s="51"/>
      <c r="B951" s="51"/>
      <c r="C951" s="51"/>
      <c r="D951" s="130"/>
      <c r="E951" s="198"/>
      <c r="F951" s="43"/>
      <c r="G951" s="43"/>
      <c r="H951" s="198"/>
      <c r="I951" s="198"/>
      <c r="J951" s="198"/>
      <c r="K951" s="184"/>
      <c r="L951" s="223"/>
      <c r="M951" s="116"/>
      <c r="N951" s="116"/>
      <c r="O951" s="116"/>
      <c r="P951" s="116"/>
      <c r="Q951" s="116"/>
      <c r="R951" s="211"/>
      <c r="S951" s="211"/>
      <c r="T951" s="211"/>
      <c r="U951" s="211"/>
      <c r="V951" s="211"/>
      <c r="W951" s="211"/>
      <c r="X951" s="131"/>
      <c r="Y951" s="163"/>
      <c r="Z951" s="182"/>
    </row>
    <row r="952" spans="1:26" s="25" customFormat="1" x14ac:dyDescent="0.4">
      <c r="A952" s="51"/>
      <c r="B952" s="51"/>
      <c r="C952" s="51"/>
      <c r="D952" s="130"/>
      <c r="E952" s="198"/>
      <c r="F952" s="43"/>
      <c r="G952" s="43"/>
      <c r="H952" s="198"/>
      <c r="I952" s="198"/>
      <c r="J952" s="198"/>
      <c r="K952" s="184"/>
      <c r="L952" s="223"/>
      <c r="M952" s="116"/>
      <c r="N952" s="116"/>
      <c r="O952" s="116"/>
      <c r="P952" s="116"/>
      <c r="Q952" s="116"/>
      <c r="R952" s="211"/>
      <c r="S952" s="211"/>
      <c r="T952" s="211"/>
      <c r="U952" s="211"/>
      <c r="V952" s="211"/>
      <c r="W952" s="211"/>
      <c r="X952" s="131"/>
      <c r="Y952" s="163"/>
      <c r="Z952" s="182"/>
    </row>
    <row r="953" spans="1:26" s="25" customFormat="1" x14ac:dyDescent="0.4">
      <c r="A953" s="51"/>
      <c r="B953" s="51"/>
      <c r="C953" s="51"/>
      <c r="D953" s="130"/>
      <c r="E953" s="198"/>
      <c r="F953" s="43"/>
      <c r="G953" s="43"/>
      <c r="H953" s="198"/>
      <c r="I953" s="198"/>
      <c r="J953" s="198"/>
      <c r="K953" s="184"/>
      <c r="L953" s="223"/>
      <c r="M953" s="116"/>
      <c r="N953" s="116"/>
      <c r="O953" s="116"/>
      <c r="P953" s="116"/>
      <c r="Q953" s="116"/>
      <c r="R953" s="211"/>
      <c r="S953" s="211"/>
      <c r="T953" s="211"/>
      <c r="U953" s="211"/>
      <c r="V953" s="211"/>
      <c r="W953" s="211"/>
      <c r="X953" s="131"/>
      <c r="Y953" s="163"/>
      <c r="Z953" s="182"/>
    </row>
    <row r="954" spans="1:26" s="25" customFormat="1" x14ac:dyDescent="0.4">
      <c r="A954" s="51"/>
      <c r="B954" s="51"/>
      <c r="C954" s="51"/>
      <c r="D954" s="130"/>
      <c r="E954" s="198"/>
      <c r="F954" s="43"/>
      <c r="G954" s="43"/>
      <c r="H954" s="198"/>
      <c r="I954" s="198"/>
      <c r="J954" s="198"/>
      <c r="K954" s="184"/>
      <c r="L954" s="223"/>
      <c r="M954" s="116"/>
      <c r="N954" s="116"/>
      <c r="O954" s="116"/>
      <c r="P954" s="116"/>
      <c r="Q954" s="116"/>
      <c r="R954" s="211"/>
      <c r="S954" s="211"/>
      <c r="T954" s="211"/>
      <c r="U954" s="211"/>
      <c r="V954" s="211"/>
      <c r="W954" s="211"/>
      <c r="X954" s="131"/>
      <c r="Y954" s="163"/>
      <c r="Z954" s="182"/>
    </row>
    <row r="955" spans="1:26" s="25" customFormat="1" x14ac:dyDescent="0.4">
      <c r="A955" s="51"/>
      <c r="B955" s="51"/>
      <c r="C955" s="51"/>
      <c r="D955" s="130"/>
      <c r="E955" s="198"/>
      <c r="F955" s="43"/>
      <c r="G955" s="43"/>
      <c r="H955" s="198"/>
      <c r="I955" s="198"/>
      <c r="J955" s="198"/>
      <c r="K955" s="184"/>
      <c r="L955" s="223"/>
      <c r="M955" s="116"/>
      <c r="N955" s="116"/>
      <c r="O955" s="116"/>
      <c r="P955" s="116"/>
      <c r="Q955" s="116"/>
      <c r="R955" s="211"/>
      <c r="S955" s="211"/>
      <c r="T955" s="211"/>
      <c r="U955" s="211"/>
      <c r="V955" s="211"/>
      <c r="W955" s="211"/>
      <c r="X955" s="131"/>
      <c r="Y955" s="163"/>
      <c r="Z955" s="182"/>
    </row>
    <row r="956" spans="1:26" s="25" customFormat="1" x14ac:dyDescent="0.4">
      <c r="A956" s="51"/>
      <c r="B956" s="51"/>
      <c r="C956" s="51"/>
      <c r="D956" s="130"/>
      <c r="E956" s="198"/>
      <c r="F956" s="43"/>
      <c r="G956" s="43"/>
      <c r="H956" s="198"/>
      <c r="I956" s="198"/>
      <c r="J956" s="198"/>
      <c r="K956" s="184"/>
      <c r="L956" s="223"/>
      <c r="M956" s="116"/>
      <c r="N956" s="116"/>
      <c r="O956" s="116"/>
      <c r="P956" s="116"/>
      <c r="Q956" s="116"/>
      <c r="R956" s="211"/>
      <c r="S956" s="211"/>
      <c r="T956" s="211"/>
      <c r="U956" s="211"/>
      <c r="V956" s="211"/>
      <c r="W956" s="211"/>
      <c r="X956" s="131"/>
      <c r="Y956" s="163"/>
      <c r="Z956" s="182"/>
    </row>
    <row r="957" spans="1:26" s="25" customFormat="1" x14ac:dyDescent="0.4">
      <c r="A957" s="51"/>
      <c r="B957" s="51"/>
      <c r="C957" s="51"/>
      <c r="D957" s="130"/>
      <c r="E957" s="198"/>
      <c r="F957" s="43"/>
      <c r="G957" s="43"/>
      <c r="H957" s="198"/>
      <c r="I957" s="198"/>
      <c r="J957" s="198"/>
      <c r="K957" s="184"/>
      <c r="L957" s="223"/>
      <c r="M957" s="116"/>
      <c r="N957" s="116"/>
      <c r="O957" s="116"/>
      <c r="P957" s="116"/>
      <c r="Q957" s="116"/>
      <c r="R957" s="211"/>
      <c r="S957" s="211"/>
      <c r="T957" s="211"/>
      <c r="U957" s="211"/>
      <c r="V957" s="211"/>
      <c r="W957" s="211"/>
      <c r="X957" s="131"/>
      <c r="Y957" s="163"/>
      <c r="Z957" s="182"/>
    </row>
    <row r="958" spans="1:26" s="25" customFormat="1" x14ac:dyDescent="0.4">
      <c r="A958" s="51"/>
      <c r="B958" s="51"/>
      <c r="C958" s="51"/>
      <c r="D958" s="130"/>
      <c r="E958" s="198"/>
      <c r="F958" s="43"/>
      <c r="G958" s="43"/>
      <c r="H958" s="198"/>
      <c r="I958" s="198"/>
      <c r="J958" s="198"/>
      <c r="K958" s="184"/>
      <c r="L958" s="223"/>
      <c r="M958" s="116"/>
      <c r="N958" s="116"/>
      <c r="O958" s="116"/>
      <c r="P958" s="116"/>
      <c r="Q958" s="116"/>
      <c r="R958" s="211"/>
      <c r="S958" s="211"/>
      <c r="T958" s="211"/>
      <c r="U958" s="211"/>
      <c r="V958" s="211"/>
      <c r="W958" s="211"/>
      <c r="X958" s="131"/>
      <c r="Y958" s="163"/>
      <c r="Z958" s="182"/>
    </row>
    <row r="959" spans="1:26" s="25" customFormat="1" x14ac:dyDescent="0.4">
      <c r="A959" s="51"/>
      <c r="B959" s="51"/>
      <c r="C959" s="51"/>
      <c r="D959" s="130"/>
      <c r="E959" s="198"/>
      <c r="F959" s="43"/>
      <c r="G959" s="43"/>
      <c r="H959" s="198"/>
      <c r="I959" s="198"/>
      <c r="J959" s="198"/>
      <c r="K959" s="184"/>
      <c r="L959" s="223"/>
      <c r="M959" s="116"/>
      <c r="N959" s="116"/>
      <c r="O959" s="116"/>
      <c r="P959" s="116"/>
      <c r="Q959" s="116"/>
      <c r="R959" s="211"/>
      <c r="S959" s="211"/>
      <c r="T959" s="211"/>
      <c r="U959" s="211"/>
      <c r="V959" s="211"/>
      <c r="W959" s="211"/>
      <c r="X959" s="131"/>
      <c r="Y959" s="163"/>
      <c r="Z959" s="182"/>
    </row>
    <row r="960" spans="1:26" s="25" customFormat="1" x14ac:dyDescent="0.4">
      <c r="A960" s="51"/>
      <c r="B960" s="51"/>
      <c r="C960" s="51"/>
      <c r="D960" s="130"/>
      <c r="E960" s="198"/>
      <c r="F960" s="43"/>
      <c r="G960" s="43"/>
      <c r="H960" s="198"/>
      <c r="I960" s="198"/>
      <c r="J960" s="198"/>
      <c r="K960" s="184"/>
      <c r="L960" s="223"/>
      <c r="M960" s="116"/>
      <c r="N960" s="116"/>
      <c r="O960" s="116"/>
      <c r="P960" s="116"/>
      <c r="Q960" s="116"/>
      <c r="R960" s="211"/>
      <c r="S960" s="211"/>
      <c r="T960" s="211"/>
      <c r="U960" s="211"/>
      <c r="V960" s="211"/>
      <c r="W960" s="211"/>
      <c r="X960" s="131"/>
      <c r="Y960" s="163"/>
      <c r="Z960" s="182"/>
    </row>
    <row r="961" spans="1:26" s="25" customFormat="1" x14ac:dyDescent="0.4">
      <c r="A961" s="51"/>
      <c r="B961" s="51"/>
      <c r="C961" s="51"/>
      <c r="D961" s="130"/>
      <c r="E961" s="198"/>
      <c r="F961" s="43"/>
      <c r="G961" s="43"/>
      <c r="H961" s="198"/>
      <c r="I961" s="198"/>
      <c r="J961" s="198"/>
      <c r="K961" s="184"/>
      <c r="L961" s="223"/>
      <c r="M961" s="116"/>
      <c r="N961" s="116"/>
      <c r="O961" s="116"/>
      <c r="P961" s="116"/>
      <c r="Q961" s="116"/>
      <c r="R961" s="211"/>
      <c r="S961" s="211"/>
      <c r="T961" s="211"/>
      <c r="U961" s="211"/>
      <c r="V961" s="211"/>
      <c r="W961" s="211"/>
      <c r="X961" s="131"/>
      <c r="Y961" s="163"/>
      <c r="Z961" s="182"/>
    </row>
    <row r="962" spans="1:26" s="25" customFormat="1" x14ac:dyDescent="0.4">
      <c r="A962" s="51"/>
      <c r="B962" s="51"/>
      <c r="C962" s="51"/>
      <c r="D962" s="130"/>
      <c r="E962" s="198"/>
      <c r="F962" s="43"/>
      <c r="G962" s="43"/>
      <c r="H962" s="198"/>
      <c r="I962" s="198"/>
      <c r="J962" s="198"/>
      <c r="K962" s="184"/>
      <c r="L962" s="223"/>
      <c r="M962" s="116"/>
      <c r="N962" s="116"/>
      <c r="O962" s="116"/>
      <c r="P962" s="116"/>
      <c r="Q962" s="116"/>
      <c r="R962" s="211"/>
      <c r="S962" s="211"/>
      <c r="T962" s="211"/>
      <c r="U962" s="211"/>
      <c r="V962" s="211"/>
      <c r="W962" s="211"/>
      <c r="X962" s="131"/>
      <c r="Y962" s="163"/>
      <c r="Z962" s="182"/>
    </row>
    <row r="963" spans="1:26" s="25" customFormat="1" x14ac:dyDescent="0.4">
      <c r="A963" s="51"/>
      <c r="B963" s="51"/>
      <c r="C963" s="51"/>
      <c r="D963" s="130"/>
      <c r="E963" s="198"/>
      <c r="F963" s="43"/>
      <c r="G963" s="43"/>
      <c r="H963" s="198"/>
      <c r="I963" s="198"/>
      <c r="J963" s="198"/>
      <c r="K963" s="184"/>
      <c r="L963" s="223"/>
      <c r="M963" s="116"/>
      <c r="N963" s="116"/>
      <c r="O963" s="116"/>
      <c r="P963" s="116"/>
      <c r="Q963" s="116"/>
      <c r="R963" s="211"/>
      <c r="S963" s="211"/>
      <c r="T963" s="211"/>
      <c r="U963" s="211"/>
      <c r="V963" s="211"/>
      <c r="W963" s="211"/>
      <c r="X963" s="131"/>
      <c r="Y963" s="163"/>
      <c r="Z963" s="182"/>
    </row>
    <row r="964" spans="1:26" s="25" customFormat="1" x14ac:dyDescent="0.4">
      <c r="A964" s="51"/>
      <c r="B964" s="51"/>
      <c r="C964" s="51"/>
      <c r="D964" s="130"/>
      <c r="E964" s="198"/>
      <c r="F964" s="43"/>
      <c r="G964" s="43"/>
      <c r="H964" s="198"/>
      <c r="I964" s="198"/>
      <c r="J964" s="198"/>
      <c r="K964" s="184"/>
      <c r="L964" s="223"/>
      <c r="M964" s="116"/>
      <c r="N964" s="116"/>
      <c r="O964" s="116"/>
      <c r="P964" s="116"/>
      <c r="Q964" s="116"/>
      <c r="R964" s="211"/>
      <c r="S964" s="211"/>
      <c r="T964" s="211"/>
      <c r="U964" s="211"/>
      <c r="V964" s="211"/>
      <c r="W964" s="211"/>
      <c r="X964" s="131"/>
      <c r="Y964" s="163"/>
      <c r="Z964" s="182"/>
    </row>
    <row r="965" spans="1:26" s="25" customFormat="1" x14ac:dyDescent="0.4">
      <c r="A965" s="51"/>
      <c r="B965" s="51"/>
      <c r="C965" s="51"/>
      <c r="D965" s="130"/>
      <c r="E965" s="198"/>
      <c r="F965" s="43"/>
      <c r="G965" s="43"/>
      <c r="H965" s="198"/>
      <c r="I965" s="198"/>
      <c r="J965" s="198"/>
      <c r="K965" s="184"/>
      <c r="L965" s="223"/>
      <c r="M965" s="116"/>
      <c r="N965" s="116"/>
      <c r="O965" s="116"/>
      <c r="P965" s="116"/>
      <c r="Q965" s="116"/>
      <c r="R965" s="211"/>
      <c r="S965" s="211"/>
      <c r="T965" s="211"/>
      <c r="U965" s="211"/>
      <c r="V965" s="211"/>
      <c r="W965" s="211"/>
      <c r="X965" s="131"/>
      <c r="Y965" s="163"/>
      <c r="Z965" s="182"/>
    </row>
    <row r="966" spans="1:26" s="25" customFormat="1" x14ac:dyDescent="0.4">
      <c r="A966" s="51"/>
      <c r="B966" s="51"/>
      <c r="C966" s="51"/>
      <c r="D966" s="130"/>
      <c r="E966" s="198"/>
      <c r="F966" s="43"/>
      <c r="G966" s="43"/>
      <c r="H966" s="198"/>
      <c r="I966" s="198"/>
      <c r="J966" s="198"/>
      <c r="K966" s="184"/>
      <c r="L966" s="223"/>
      <c r="M966" s="116"/>
      <c r="N966" s="116"/>
      <c r="O966" s="116"/>
      <c r="P966" s="116"/>
      <c r="Q966" s="116"/>
      <c r="R966" s="211"/>
      <c r="S966" s="211"/>
      <c r="T966" s="211"/>
      <c r="U966" s="211"/>
      <c r="V966" s="211"/>
      <c r="W966" s="211"/>
      <c r="X966" s="131"/>
      <c r="Y966" s="163"/>
      <c r="Z966" s="182"/>
    </row>
    <row r="967" spans="1:26" s="25" customFormat="1" x14ac:dyDescent="0.4">
      <c r="A967" s="51"/>
      <c r="B967" s="51"/>
      <c r="C967" s="51"/>
      <c r="D967" s="130"/>
      <c r="E967" s="198"/>
      <c r="F967" s="43"/>
      <c r="G967" s="43"/>
      <c r="H967" s="198"/>
      <c r="I967" s="198"/>
      <c r="J967" s="198"/>
      <c r="K967" s="184"/>
      <c r="L967" s="223"/>
      <c r="M967" s="116"/>
      <c r="N967" s="116"/>
      <c r="O967" s="116"/>
      <c r="P967" s="116"/>
      <c r="Q967" s="116"/>
      <c r="R967" s="211"/>
      <c r="S967" s="211"/>
      <c r="T967" s="211"/>
      <c r="U967" s="211"/>
      <c r="V967" s="211"/>
      <c r="W967" s="211"/>
      <c r="X967" s="131"/>
      <c r="Y967" s="163"/>
      <c r="Z967" s="182"/>
    </row>
    <row r="968" spans="1:26" s="25" customFormat="1" x14ac:dyDescent="0.4">
      <c r="A968" s="51"/>
      <c r="B968" s="51"/>
      <c r="C968" s="51"/>
      <c r="D968" s="130"/>
      <c r="E968" s="198"/>
      <c r="F968" s="43"/>
      <c r="G968" s="43"/>
      <c r="H968" s="198"/>
      <c r="I968" s="198"/>
      <c r="J968" s="198"/>
      <c r="K968" s="184"/>
      <c r="L968" s="223"/>
      <c r="M968" s="116"/>
      <c r="N968" s="116"/>
      <c r="O968" s="116"/>
      <c r="P968" s="116"/>
      <c r="Q968" s="116"/>
      <c r="R968" s="211"/>
      <c r="S968" s="211"/>
      <c r="T968" s="211"/>
      <c r="U968" s="211"/>
      <c r="V968" s="211"/>
      <c r="W968" s="211"/>
      <c r="X968" s="131"/>
      <c r="Y968" s="163"/>
      <c r="Z968" s="182"/>
    </row>
    <row r="969" spans="1:26" s="25" customFormat="1" x14ac:dyDescent="0.4">
      <c r="A969" s="51"/>
      <c r="B969" s="51"/>
      <c r="C969" s="51"/>
      <c r="D969" s="130"/>
      <c r="E969" s="198"/>
      <c r="F969" s="43"/>
      <c r="G969" s="43"/>
      <c r="H969" s="198"/>
      <c r="I969" s="198"/>
      <c r="J969" s="198"/>
      <c r="K969" s="184"/>
      <c r="L969" s="223"/>
      <c r="M969" s="116"/>
      <c r="N969" s="116"/>
      <c r="O969" s="116"/>
      <c r="P969" s="116"/>
      <c r="Q969" s="116"/>
      <c r="R969" s="211"/>
      <c r="S969" s="211"/>
      <c r="T969" s="211"/>
      <c r="U969" s="211"/>
      <c r="V969" s="211"/>
      <c r="W969" s="211"/>
      <c r="X969" s="131"/>
      <c r="Y969" s="163"/>
      <c r="Z969" s="182"/>
    </row>
    <row r="970" spans="1:26" s="25" customFormat="1" x14ac:dyDescent="0.4">
      <c r="A970" s="51"/>
      <c r="B970" s="51"/>
      <c r="C970" s="51"/>
      <c r="D970" s="130"/>
      <c r="E970" s="198"/>
      <c r="F970" s="43"/>
      <c r="G970" s="43"/>
      <c r="H970" s="198"/>
      <c r="I970" s="198"/>
      <c r="J970" s="198"/>
      <c r="K970" s="184"/>
      <c r="L970" s="223"/>
      <c r="M970" s="116"/>
      <c r="N970" s="116"/>
      <c r="O970" s="116"/>
      <c r="P970" s="116"/>
      <c r="Q970" s="116"/>
      <c r="R970" s="211"/>
      <c r="S970" s="211"/>
      <c r="T970" s="211"/>
      <c r="U970" s="211"/>
      <c r="V970" s="211"/>
      <c r="W970" s="211"/>
      <c r="X970" s="131"/>
      <c r="Y970" s="163"/>
      <c r="Z970" s="182"/>
    </row>
    <row r="971" spans="1:26" s="25" customFormat="1" x14ac:dyDescent="0.4">
      <c r="A971" s="51"/>
      <c r="B971" s="51"/>
      <c r="C971" s="51"/>
      <c r="D971" s="130"/>
      <c r="E971" s="198"/>
      <c r="F971" s="43"/>
      <c r="G971" s="43"/>
      <c r="H971" s="198"/>
      <c r="I971" s="198"/>
      <c r="J971" s="198"/>
      <c r="K971" s="184"/>
      <c r="L971" s="223"/>
      <c r="M971" s="116"/>
      <c r="N971" s="116"/>
      <c r="O971" s="116"/>
      <c r="P971" s="116"/>
      <c r="Q971" s="116"/>
      <c r="R971" s="211"/>
      <c r="S971" s="211"/>
      <c r="T971" s="211"/>
      <c r="U971" s="211"/>
      <c r="V971" s="211"/>
      <c r="W971" s="211"/>
      <c r="X971" s="131"/>
      <c r="Y971" s="163"/>
      <c r="Z971" s="182"/>
    </row>
    <row r="972" spans="1:26" s="25" customFormat="1" x14ac:dyDescent="0.4">
      <c r="A972" s="51"/>
      <c r="B972" s="51"/>
      <c r="C972" s="51"/>
      <c r="D972" s="130"/>
      <c r="E972" s="198"/>
      <c r="F972" s="43"/>
      <c r="G972" s="43"/>
      <c r="H972" s="198"/>
      <c r="I972" s="198"/>
      <c r="J972" s="198"/>
      <c r="K972" s="184"/>
      <c r="L972" s="223"/>
      <c r="M972" s="116"/>
      <c r="N972" s="116"/>
      <c r="O972" s="116"/>
      <c r="P972" s="116"/>
      <c r="Q972" s="116"/>
      <c r="R972" s="211"/>
      <c r="S972" s="211"/>
      <c r="T972" s="211"/>
      <c r="U972" s="211"/>
      <c r="V972" s="211"/>
      <c r="W972" s="211"/>
      <c r="X972" s="131"/>
      <c r="Y972" s="163"/>
      <c r="Z972" s="182"/>
    </row>
    <row r="973" spans="1:26" s="25" customFormat="1" x14ac:dyDescent="0.4">
      <c r="A973" s="51"/>
      <c r="B973" s="51"/>
      <c r="C973" s="51"/>
      <c r="D973" s="130"/>
      <c r="E973" s="198"/>
      <c r="F973" s="43"/>
      <c r="G973" s="43"/>
      <c r="H973" s="198"/>
      <c r="I973" s="198"/>
      <c r="J973" s="198"/>
      <c r="K973" s="184"/>
      <c r="L973" s="223"/>
      <c r="M973" s="116"/>
      <c r="N973" s="116"/>
      <c r="O973" s="116"/>
      <c r="P973" s="116"/>
      <c r="Q973" s="116"/>
      <c r="R973" s="211"/>
      <c r="S973" s="211"/>
      <c r="T973" s="211"/>
      <c r="U973" s="211"/>
      <c r="V973" s="211"/>
      <c r="W973" s="211"/>
      <c r="X973" s="131"/>
      <c r="Y973" s="163"/>
      <c r="Z973" s="182"/>
    </row>
    <row r="974" spans="1:26" s="25" customFormat="1" x14ac:dyDescent="0.4">
      <c r="A974" s="51"/>
      <c r="B974" s="51"/>
      <c r="C974" s="51"/>
      <c r="D974" s="130"/>
      <c r="E974" s="198"/>
      <c r="F974" s="43"/>
      <c r="G974" s="43"/>
      <c r="H974" s="198"/>
      <c r="I974" s="198"/>
      <c r="J974" s="198"/>
      <c r="K974" s="184"/>
      <c r="L974" s="223"/>
      <c r="M974" s="116"/>
      <c r="N974" s="116"/>
      <c r="O974" s="116"/>
      <c r="P974" s="116"/>
      <c r="Q974" s="116"/>
      <c r="R974" s="211"/>
      <c r="S974" s="211"/>
      <c r="T974" s="211"/>
      <c r="U974" s="211"/>
      <c r="V974" s="211"/>
      <c r="W974" s="211"/>
      <c r="X974" s="131"/>
      <c r="Y974" s="163"/>
      <c r="Z974" s="182"/>
    </row>
    <row r="975" spans="1:26" s="25" customFormat="1" x14ac:dyDescent="0.4">
      <c r="A975" s="51"/>
      <c r="B975" s="51"/>
      <c r="C975" s="51"/>
      <c r="D975" s="130"/>
      <c r="E975" s="198"/>
      <c r="F975" s="43"/>
      <c r="G975" s="43"/>
      <c r="H975" s="198"/>
      <c r="I975" s="198"/>
      <c r="J975" s="198"/>
      <c r="K975" s="184"/>
      <c r="L975" s="223"/>
      <c r="M975" s="116"/>
      <c r="N975" s="116"/>
      <c r="O975" s="116"/>
      <c r="P975" s="116"/>
      <c r="Q975" s="116"/>
      <c r="R975" s="211"/>
      <c r="S975" s="211"/>
      <c r="T975" s="211"/>
      <c r="U975" s="211"/>
      <c r="V975" s="211"/>
      <c r="W975" s="211"/>
      <c r="X975" s="131"/>
      <c r="Y975" s="163"/>
      <c r="Z975" s="182"/>
    </row>
    <row r="976" spans="1:26" s="25" customFormat="1" x14ac:dyDescent="0.4">
      <c r="A976" s="51"/>
      <c r="B976" s="51"/>
      <c r="C976" s="51"/>
      <c r="D976" s="130"/>
      <c r="E976" s="198"/>
      <c r="F976" s="43"/>
      <c r="G976" s="43"/>
      <c r="H976" s="198"/>
      <c r="I976" s="198"/>
      <c r="J976" s="198"/>
      <c r="K976" s="184"/>
      <c r="L976" s="223"/>
      <c r="M976" s="116"/>
      <c r="N976" s="116"/>
      <c r="O976" s="116"/>
      <c r="P976" s="116"/>
      <c r="Q976" s="116"/>
      <c r="R976" s="211"/>
      <c r="S976" s="211"/>
      <c r="T976" s="211"/>
      <c r="U976" s="211"/>
      <c r="V976" s="211"/>
      <c r="W976" s="211"/>
      <c r="X976" s="131"/>
      <c r="Y976" s="163"/>
      <c r="Z976" s="182"/>
    </row>
    <row r="977" spans="1:26" s="25" customFormat="1" x14ac:dyDescent="0.4">
      <c r="A977" s="51"/>
      <c r="B977" s="51"/>
      <c r="C977" s="51"/>
      <c r="D977" s="130"/>
      <c r="E977" s="198"/>
      <c r="F977" s="43"/>
      <c r="G977" s="43"/>
      <c r="H977" s="198"/>
      <c r="I977" s="198"/>
      <c r="J977" s="198"/>
      <c r="K977" s="184"/>
      <c r="L977" s="223"/>
      <c r="M977" s="116"/>
      <c r="N977" s="116"/>
      <c r="O977" s="116"/>
      <c r="P977" s="116"/>
      <c r="Q977" s="116"/>
      <c r="R977" s="211"/>
      <c r="S977" s="211"/>
      <c r="T977" s="211"/>
      <c r="U977" s="211"/>
      <c r="V977" s="211"/>
      <c r="W977" s="211"/>
      <c r="X977" s="131"/>
      <c r="Y977" s="163"/>
      <c r="Z977" s="182"/>
    </row>
    <row r="978" spans="1:26" s="25" customFormat="1" x14ac:dyDescent="0.4">
      <c r="A978" s="51"/>
      <c r="B978" s="51"/>
      <c r="C978" s="51"/>
      <c r="D978" s="130"/>
      <c r="E978" s="198"/>
      <c r="F978" s="43"/>
      <c r="G978" s="43"/>
      <c r="H978" s="198"/>
      <c r="I978" s="198"/>
      <c r="J978" s="198"/>
      <c r="K978" s="184"/>
      <c r="L978" s="223"/>
      <c r="M978" s="116"/>
      <c r="N978" s="116"/>
      <c r="O978" s="116"/>
      <c r="P978" s="116"/>
      <c r="Q978" s="116"/>
      <c r="R978" s="211"/>
      <c r="S978" s="211"/>
      <c r="T978" s="211"/>
      <c r="U978" s="211"/>
      <c r="V978" s="211"/>
      <c r="W978" s="211"/>
      <c r="X978" s="131"/>
      <c r="Y978" s="163"/>
      <c r="Z978" s="182"/>
    </row>
    <row r="979" spans="1:26" s="25" customFormat="1" x14ac:dyDescent="0.4">
      <c r="A979" s="51"/>
      <c r="B979" s="51"/>
      <c r="C979" s="51"/>
      <c r="D979" s="130"/>
      <c r="E979" s="198"/>
      <c r="F979" s="43"/>
      <c r="G979" s="43"/>
      <c r="H979" s="198"/>
      <c r="I979" s="198"/>
      <c r="J979" s="198"/>
      <c r="K979" s="184"/>
      <c r="L979" s="223"/>
      <c r="M979" s="116"/>
      <c r="N979" s="116"/>
      <c r="O979" s="116"/>
      <c r="P979" s="116"/>
      <c r="Q979" s="116"/>
      <c r="R979" s="211"/>
      <c r="S979" s="211"/>
      <c r="T979" s="211"/>
      <c r="U979" s="211"/>
      <c r="V979" s="211"/>
      <c r="W979" s="211"/>
      <c r="X979" s="131"/>
      <c r="Y979" s="163"/>
      <c r="Z979" s="182"/>
    </row>
    <row r="980" spans="1:26" s="25" customFormat="1" x14ac:dyDescent="0.4">
      <c r="A980" s="51"/>
      <c r="B980" s="51"/>
      <c r="C980" s="51"/>
      <c r="D980" s="130"/>
      <c r="E980" s="198"/>
      <c r="F980" s="43"/>
      <c r="G980" s="43"/>
      <c r="H980" s="198"/>
      <c r="I980" s="198"/>
      <c r="J980" s="198"/>
      <c r="K980" s="184"/>
      <c r="L980" s="223"/>
      <c r="M980" s="116"/>
      <c r="N980" s="116"/>
      <c r="O980" s="116"/>
      <c r="P980" s="116"/>
      <c r="Q980" s="116"/>
      <c r="R980" s="211"/>
      <c r="S980" s="211"/>
      <c r="T980" s="211"/>
      <c r="U980" s="211"/>
      <c r="V980" s="211"/>
      <c r="W980" s="211"/>
      <c r="X980" s="131"/>
      <c r="Y980" s="163"/>
      <c r="Z980" s="182"/>
    </row>
    <row r="981" spans="1:26" s="25" customFormat="1" x14ac:dyDescent="0.4">
      <c r="A981" s="51"/>
      <c r="B981" s="51"/>
      <c r="C981" s="51"/>
      <c r="D981" s="130"/>
      <c r="E981" s="198"/>
      <c r="F981" s="43"/>
      <c r="G981" s="43"/>
      <c r="H981" s="198"/>
      <c r="I981" s="198"/>
      <c r="J981" s="198"/>
      <c r="K981" s="184"/>
      <c r="L981" s="223"/>
      <c r="M981" s="116"/>
      <c r="N981" s="116"/>
      <c r="O981" s="116"/>
      <c r="P981" s="116"/>
      <c r="Q981" s="116"/>
      <c r="R981" s="211"/>
      <c r="S981" s="211"/>
      <c r="T981" s="211"/>
      <c r="U981" s="211"/>
      <c r="V981" s="211"/>
      <c r="W981" s="211"/>
      <c r="X981" s="131"/>
      <c r="Y981" s="163"/>
      <c r="Z981" s="182"/>
    </row>
    <row r="982" spans="1:26" s="25" customFormat="1" x14ac:dyDescent="0.4">
      <c r="A982" s="51"/>
      <c r="B982" s="51"/>
      <c r="C982" s="51"/>
      <c r="D982" s="130"/>
      <c r="E982" s="198"/>
      <c r="F982" s="43"/>
      <c r="G982" s="43"/>
      <c r="H982" s="198"/>
      <c r="I982" s="198"/>
      <c r="J982" s="198"/>
      <c r="K982" s="184"/>
      <c r="L982" s="223"/>
      <c r="M982" s="116"/>
      <c r="N982" s="116"/>
      <c r="O982" s="116"/>
      <c r="P982" s="116"/>
      <c r="Q982" s="116"/>
      <c r="R982" s="211"/>
      <c r="S982" s="211"/>
      <c r="T982" s="211"/>
      <c r="U982" s="211"/>
      <c r="V982" s="211"/>
      <c r="W982" s="211"/>
      <c r="X982" s="131"/>
      <c r="Y982" s="163"/>
      <c r="Z982" s="182"/>
    </row>
    <row r="983" spans="1:26" s="25" customFormat="1" x14ac:dyDescent="0.4">
      <c r="A983" s="51"/>
      <c r="B983" s="51"/>
      <c r="C983" s="51"/>
      <c r="D983" s="130"/>
      <c r="E983" s="198"/>
      <c r="F983" s="43"/>
      <c r="G983" s="43"/>
      <c r="H983" s="198"/>
      <c r="I983" s="198"/>
      <c r="J983" s="198"/>
      <c r="K983" s="184"/>
      <c r="L983" s="223"/>
      <c r="M983" s="116"/>
      <c r="N983" s="116"/>
      <c r="O983" s="116"/>
      <c r="P983" s="116"/>
      <c r="Q983" s="116"/>
      <c r="R983" s="211"/>
      <c r="S983" s="211"/>
      <c r="T983" s="211"/>
      <c r="U983" s="211"/>
      <c r="V983" s="211"/>
      <c r="W983" s="211"/>
      <c r="X983" s="131"/>
      <c r="Y983" s="163"/>
      <c r="Z983" s="182"/>
    </row>
    <row r="984" spans="1:26" s="25" customFormat="1" x14ac:dyDescent="0.4">
      <c r="A984" s="51"/>
      <c r="B984" s="51"/>
      <c r="C984" s="51"/>
      <c r="D984" s="130"/>
      <c r="E984" s="198"/>
      <c r="F984" s="43"/>
      <c r="G984" s="43"/>
      <c r="H984" s="198"/>
      <c r="I984" s="198"/>
      <c r="J984" s="198"/>
      <c r="K984" s="184"/>
      <c r="L984" s="223"/>
      <c r="M984" s="116"/>
      <c r="N984" s="116"/>
      <c r="O984" s="116"/>
      <c r="P984" s="116"/>
      <c r="Q984" s="116"/>
      <c r="R984" s="211"/>
      <c r="S984" s="211"/>
      <c r="T984" s="211"/>
      <c r="U984" s="211"/>
      <c r="V984" s="211"/>
      <c r="W984" s="211"/>
      <c r="X984" s="131"/>
      <c r="Y984" s="163"/>
      <c r="Z984" s="182"/>
    </row>
    <row r="985" spans="1:26" s="25" customFormat="1" x14ac:dyDescent="0.4">
      <c r="A985" s="51"/>
      <c r="B985" s="51"/>
      <c r="C985" s="51"/>
      <c r="D985" s="130"/>
      <c r="E985" s="198"/>
      <c r="F985" s="43"/>
      <c r="G985" s="43"/>
      <c r="H985" s="198"/>
      <c r="I985" s="198"/>
      <c r="J985" s="198"/>
      <c r="K985" s="184"/>
      <c r="L985" s="223"/>
      <c r="M985" s="116"/>
      <c r="N985" s="116"/>
      <c r="O985" s="116"/>
      <c r="P985" s="116"/>
      <c r="Q985" s="116"/>
      <c r="R985" s="211"/>
      <c r="S985" s="211"/>
      <c r="T985" s="211"/>
      <c r="U985" s="211"/>
      <c r="V985" s="211"/>
      <c r="W985" s="211"/>
      <c r="X985" s="131"/>
      <c r="Y985" s="163"/>
      <c r="Z985" s="182"/>
    </row>
    <row r="986" spans="1:26" s="25" customFormat="1" x14ac:dyDescent="0.4">
      <c r="A986" s="51"/>
      <c r="B986" s="51"/>
      <c r="C986" s="51"/>
      <c r="D986" s="130"/>
      <c r="E986" s="198"/>
      <c r="F986" s="43"/>
      <c r="G986" s="43"/>
      <c r="H986" s="198"/>
      <c r="I986" s="198"/>
      <c r="J986" s="198"/>
      <c r="K986" s="184"/>
      <c r="L986" s="223"/>
      <c r="M986" s="116"/>
      <c r="N986" s="116"/>
      <c r="O986" s="116"/>
      <c r="P986" s="116"/>
      <c r="Q986" s="116"/>
      <c r="R986" s="211"/>
      <c r="S986" s="211"/>
      <c r="T986" s="211"/>
      <c r="U986" s="211"/>
      <c r="V986" s="211"/>
      <c r="W986" s="211"/>
      <c r="X986" s="131"/>
      <c r="Y986" s="163"/>
      <c r="Z986" s="182"/>
    </row>
    <row r="987" spans="1:26" s="25" customFormat="1" x14ac:dyDescent="0.4">
      <c r="A987" s="51"/>
      <c r="B987" s="51"/>
      <c r="C987" s="51"/>
      <c r="D987" s="130"/>
      <c r="E987" s="198"/>
      <c r="F987" s="43"/>
      <c r="G987" s="43"/>
      <c r="H987" s="198"/>
      <c r="I987" s="198"/>
      <c r="J987" s="198"/>
      <c r="K987" s="184"/>
      <c r="L987" s="223"/>
      <c r="M987" s="116"/>
      <c r="N987" s="116"/>
      <c r="O987" s="116"/>
      <c r="P987" s="116"/>
      <c r="Q987" s="116"/>
      <c r="R987" s="211"/>
      <c r="S987" s="211"/>
      <c r="T987" s="211"/>
      <c r="U987" s="211"/>
      <c r="V987" s="211"/>
      <c r="W987" s="211"/>
      <c r="X987" s="131"/>
      <c r="Y987" s="163"/>
      <c r="Z987" s="182"/>
    </row>
    <row r="988" spans="1:26" s="25" customFormat="1" x14ac:dyDescent="0.4">
      <c r="A988" s="51"/>
      <c r="B988" s="51"/>
      <c r="C988" s="51"/>
      <c r="D988" s="130"/>
      <c r="E988" s="198"/>
      <c r="F988" s="43"/>
      <c r="G988" s="43"/>
      <c r="H988" s="198"/>
      <c r="I988" s="198"/>
      <c r="J988" s="198"/>
      <c r="K988" s="184"/>
      <c r="L988" s="223"/>
      <c r="M988" s="116"/>
      <c r="N988" s="116"/>
      <c r="O988" s="116"/>
      <c r="P988" s="116"/>
      <c r="Q988" s="116"/>
      <c r="R988" s="211"/>
      <c r="S988" s="211"/>
      <c r="T988" s="211"/>
      <c r="U988" s="211"/>
      <c r="V988" s="211"/>
      <c r="W988" s="211"/>
      <c r="X988" s="131"/>
      <c r="Y988" s="163"/>
      <c r="Z988" s="182"/>
    </row>
    <row r="989" spans="1:26" s="25" customFormat="1" x14ac:dyDescent="0.4">
      <c r="A989" s="51"/>
      <c r="B989" s="51"/>
      <c r="C989" s="51"/>
      <c r="D989" s="130"/>
      <c r="E989" s="198"/>
      <c r="F989" s="43"/>
      <c r="G989" s="43"/>
      <c r="H989" s="198"/>
      <c r="I989" s="198"/>
      <c r="J989" s="198"/>
      <c r="K989" s="184"/>
      <c r="L989" s="223"/>
      <c r="M989" s="116"/>
      <c r="N989" s="116"/>
      <c r="O989" s="116"/>
      <c r="P989" s="116"/>
      <c r="Q989" s="116"/>
      <c r="R989" s="211"/>
      <c r="S989" s="211"/>
      <c r="T989" s="211"/>
      <c r="U989" s="211"/>
      <c r="V989" s="211"/>
      <c r="W989" s="211"/>
      <c r="X989" s="131"/>
      <c r="Y989" s="163"/>
      <c r="Z989" s="182"/>
    </row>
    <row r="990" spans="1:26" s="25" customFormat="1" x14ac:dyDescent="0.4">
      <c r="A990" s="51"/>
      <c r="B990" s="51"/>
      <c r="C990" s="51"/>
      <c r="D990" s="130"/>
      <c r="E990" s="198"/>
      <c r="F990" s="43"/>
      <c r="G990" s="43"/>
      <c r="H990" s="198"/>
      <c r="I990" s="198"/>
      <c r="J990" s="198"/>
      <c r="K990" s="184"/>
      <c r="L990" s="223"/>
      <c r="M990" s="116"/>
      <c r="N990" s="116"/>
      <c r="O990" s="116"/>
      <c r="P990" s="116"/>
      <c r="Q990" s="116"/>
      <c r="R990" s="211"/>
      <c r="S990" s="211"/>
      <c r="T990" s="211"/>
      <c r="U990" s="211"/>
      <c r="V990" s="211"/>
      <c r="W990" s="211"/>
      <c r="X990" s="131"/>
      <c r="Y990" s="163"/>
      <c r="Z990" s="182"/>
    </row>
    <row r="991" spans="1:26" s="25" customFormat="1" x14ac:dyDescent="0.4">
      <c r="A991" s="51"/>
      <c r="B991" s="51"/>
      <c r="C991" s="51"/>
      <c r="D991" s="130"/>
      <c r="E991" s="198"/>
      <c r="F991" s="43"/>
      <c r="G991" s="43"/>
      <c r="H991" s="198"/>
      <c r="I991" s="198"/>
      <c r="J991" s="198"/>
      <c r="K991" s="184"/>
      <c r="L991" s="223"/>
      <c r="M991" s="116"/>
      <c r="N991" s="116"/>
      <c r="O991" s="116"/>
      <c r="P991" s="116"/>
      <c r="Q991" s="116"/>
      <c r="R991" s="211"/>
      <c r="S991" s="211"/>
      <c r="T991" s="211"/>
      <c r="U991" s="211"/>
      <c r="V991" s="211"/>
      <c r="W991" s="211"/>
      <c r="X991" s="131"/>
      <c r="Y991" s="163"/>
      <c r="Z991" s="182"/>
    </row>
    <row r="992" spans="1:26" s="25" customFormat="1" x14ac:dyDescent="0.4">
      <c r="A992" s="51"/>
      <c r="B992" s="51"/>
      <c r="C992" s="51"/>
      <c r="D992" s="130"/>
      <c r="E992" s="198"/>
      <c r="F992" s="43"/>
      <c r="G992" s="43"/>
      <c r="H992" s="198"/>
      <c r="I992" s="198"/>
      <c r="J992" s="198"/>
      <c r="K992" s="184"/>
      <c r="L992" s="223"/>
      <c r="M992" s="116"/>
      <c r="N992" s="116"/>
      <c r="O992" s="116"/>
      <c r="P992" s="116"/>
      <c r="Q992" s="116"/>
      <c r="R992" s="211"/>
      <c r="S992" s="211"/>
      <c r="T992" s="211"/>
      <c r="U992" s="211"/>
      <c r="V992" s="211"/>
      <c r="W992" s="211"/>
      <c r="X992" s="131"/>
      <c r="Y992" s="163"/>
      <c r="Z992" s="182"/>
    </row>
    <row r="993" spans="1:26" s="25" customFormat="1" x14ac:dyDescent="0.4">
      <c r="A993" s="51"/>
      <c r="B993" s="51"/>
      <c r="C993" s="51"/>
      <c r="D993" s="130"/>
      <c r="E993" s="198"/>
      <c r="F993" s="43"/>
      <c r="G993" s="43"/>
      <c r="H993" s="198"/>
      <c r="I993" s="198"/>
      <c r="J993" s="198"/>
      <c r="K993" s="184"/>
      <c r="L993" s="223"/>
      <c r="M993" s="116"/>
      <c r="N993" s="116"/>
      <c r="O993" s="116"/>
      <c r="P993" s="116"/>
      <c r="Q993" s="116"/>
      <c r="R993" s="211"/>
      <c r="S993" s="211"/>
      <c r="T993" s="211"/>
      <c r="U993" s="211"/>
      <c r="V993" s="211"/>
      <c r="W993" s="211"/>
      <c r="X993" s="131"/>
      <c r="Y993" s="163"/>
      <c r="Z993" s="182"/>
    </row>
    <row r="994" spans="1:26" s="25" customFormat="1" x14ac:dyDescent="0.4">
      <c r="A994" s="51"/>
      <c r="B994" s="51"/>
      <c r="C994" s="51"/>
      <c r="D994" s="130"/>
      <c r="E994" s="198"/>
      <c r="F994" s="43"/>
      <c r="G994" s="43"/>
      <c r="H994" s="198"/>
      <c r="I994" s="198"/>
      <c r="J994" s="198"/>
      <c r="K994" s="184"/>
      <c r="L994" s="223"/>
      <c r="M994" s="116"/>
      <c r="N994" s="116"/>
      <c r="O994" s="116"/>
      <c r="P994" s="116"/>
      <c r="Q994" s="116"/>
      <c r="R994" s="211"/>
      <c r="S994" s="211"/>
      <c r="T994" s="211"/>
      <c r="U994" s="211"/>
      <c r="V994" s="211"/>
      <c r="W994" s="211"/>
      <c r="X994" s="131"/>
      <c r="Y994" s="163"/>
      <c r="Z994" s="182"/>
    </row>
    <row r="995" spans="1:26" s="25" customFormat="1" x14ac:dyDescent="0.4">
      <c r="A995" s="51"/>
      <c r="B995" s="51"/>
      <c r="C995" s="51"/>
      <c r="D995" s="130"/>
      <c r="E995" s="198"/>
      <c r="F995" s="43"/>
      <c r="G995" s="43"/>
      <c r="H995" s="198"/>
      <c r="I995" s="198"/>
      <c r="J995" s="198"/>
      <c r="K995" s="184"/>
      <c r="L995" s="223"/>
      <c r="M995" s="116"/>
      <c r="N995" s="116"/>
      <c r="O995" s="116"/>
      <c r="P995" s="116"/>
      <c r="Q995" s="116"/>
      <c r="R995" s="211"/>
      <c r="S995" s="211"/>
      <c r="T995" s="211"/>
      <c r="U995" s="211"/>
      <c r="V995" s="211"/>
      <c r="W995" s="211"/>
      <c r="X995" s="131"/>
      <c r="Y995" s="163"/>
      <c r="Z995" s="182"/>
    </row>
    <row r="996" spans="1:26" s="25" customFormat="1" x14ac:dyDescent="0.4">
      <c r="A996" s="51"/>
      <c r="B996" s="51"/>
      <c r="C996" s="51"/>
      <c r="D996" s="130"/>
      <c r="E996" s="198"/>
      <c r="F996" s="43"/>
      <c r="G996" s="43"/>
      <c r="H996" s="198"/>
      <c r="I996" s="198"/>
      <c r="J996" s="198"/>
      <c r="K996" s="184"/>
      <c r="L996" s="223"/>
      <c r="M996" s="116"/>
      <c r="N996" s="116"/>
      <c r="O996" s="116"/>
      <c r="P996" s="116"/>
      <c r="Q996" s="116"/>
      <c r="R996" s="211"/>
      <c r="S996" s="211"/>
      <c r="T996" s="211"/>
      <c r="U996" s="211"/>
      <c r="V996" s="211"/>
      <c r="W996" s="211"/>
      <c r="X996" s="131"/>
      <c r="Y996" s="163"/>
      <c r="Z996" s="182"/>
    </row>
    <row r="997" spans="1:26" s="25" customFormat="1" x14ac:dyDescent="0.4">
      <c r="A997" s="51"/>
      <c r="B997" s="51"/>
      <c r="C997" s="51"/>
      <c r="D997" s="130"/>
      <c r="E997" s="198"/>
      <c r="F997" s="43"/>
      <c r="G997" s="43"/>
      <c r="H997" s="198"/>
      <c r="I997" s="198"/>
      <c r="J997" s="198"/>
      <c r="K997" s="184"/>
      <c r="L997" s="223"/>
      <c r="M997" s="116"/>
      <c r="N997" s="116"/>
      <c r="O997" s="116"/>
      <c r="P997" s="116"/>
      <c r="Q997" s="116"/>
      <c r="R997" s="211"/>
      <c r="S997" s="211"/>
      <c r="T997" s="211"/>
      <c r="U997" s="211"/>
      <c r="V997" s="211"/>
      <c r="W997" s="211"/>
      <c r="X997" s="131"/>
      <c r="Y997" s="163"/>
      <c r="Z997" s="182"/>
    </row>
    <row r="998" spans="1:26" s="25" customFormat="1" x14ac:dyDescent="0.4">
      <c r="A998" s="51"/>
      <c r="B998" s="51"/>
      <c r="C998" s="51"/>
      <c r="D998" s="130"/>
      <c r="E998" s="198"/>
      <c r="F998" s="43"/>
      <c r="G998" s="43"/>
      <c r="H998" s="198"/>
      <c r="I998" s="198"/>
      <c r="J998" s="198"/>
      <c r="K998" s="184"/>
      <c r="L998" s="223"/>
      <c r="M998" s="116"/>
      <c r="N998" s="116"/>
      <c r="O998" s="116"/>
      <c r="P998" s="116"/>
      <c r="Q998" s="116"/>
      <c r="R998" s="211"/>
      <c r="S998" s="211"/>
      <c r="T998" s="211"/>
      <c r="U998" s="211"/>
      <c r="V998" s="211"/>
      <c r="W998" s="211"/>
      <c r="X998" s="131"/>
      <c r="Y998" s="163"/>
      <c r="Z998" s="182"/>
    </row>
    <row r="999" spans="1:26" s="25" customFormat="1" x14ac:dyDescent="0.4">
      <c r="A999" s="51"/>
      <c r="B999" s="51"/>
      <c r="C999" s="51"/>
      <c r="D999" s="130"/>
      <c r="E999" s="198"/>
      <c r="F999" s="43"/>
      <c r="G999" s="43"/>
      <c r="H999" s="198"/>
      <c r="I999" s="198"/>
      <c r="J999" s="198"/>
      <c r="K999" s="184"/>
      <c r="L999" s="223"/>
      <c r="M999" s="116"/>
      <c r="N999" s="116"/>
      <c r="O999" s="116"/>
      <c r="P999" s="116"/>
      <c r="Q999" s="116"/>
      <c r="R999" s="211"/>
      <c r="S999" s="211"/>
      <c r="T999" s="211"/>
      <c r="U999" s="211"/>
      <c r="V999" s="211"/>
      <c r="W999" s="211"/>
      <c r="X999" s="131"/>
      <c r="Y999" s="163"/>
      <c r="Z999" s="182"/>
    </row>
    <row r="1000" spans="1:26" s="25" customFormat="1" x14ac:dyDescent="0.4">
      <c r="A1000" s="51"/>
      <c r="B1000" s="51"/>
      <c r="C1000" s="51"/>
      <c r="D1000" s="130"/>
      <c r="E1000" s="198"/>
      <c r="F1000" s="43"/>
      <c r="G1000" s="43"/>
      <c r="H1000" s="198"/>
      <c r="I1000" s="198"/>
      <c r="J1000" s="198"/>
      <c r="K1000" s="184"/>
      <c r="L1000" s="223"/>
      <c r="M1000" s="116"/>
      <c r="N1000" s="116"/>
      <c r="O1000" s="116"/>
      <c r="P1000" s="116"/>
      <c r="Q1000" s="116"/>
      <c r="R1000" s="211"/>
      <c r="S1000" s="211"/>
      <c r="T1000" s="211"/>
      <c r="U1000" s="211"/>
      <c r="V1000" s="211"/>
      <c r="W1000" s="211"/>
      <c r="X1000" s="131"/>
      <c r="Y1000" s="163"/>
      <c r="Z1000" s="182"/>
    </row>
    <row r="1001" spans="1:26" s="25" customFormat="1" x14ac:dyDescent="0.4">
      <c r="A1001" s="51"/>
      <c r="B1001" s="51"/>
      <c r="C1001" s="51"/>
      <c r="D1001" s="130"/>
      <c r="E1001" s="198"/>
      <c r="F1001" s="43"/>
      <c r="G1001" s="43"/>
      <c r="H1001" s="198"/>
      <c r="I1001" s="198"/>
      <c r="J1001" s="198"/>
      <c r="K1001" s="184"/>
      <c r="L1001" s="223"/>
      <c r="M1001" s="116"/>
      <c r="N1001" s="116"/>
      <c r="O1001" s="116"/>
      <c r="P1001" s="116"/>
      <c r="Q1001" s="116"/>
      <c r="R1001" s="211"/>
      <c r="S1001" s="211"/>
      <c r="T1001" s="211"/>
      <c r="U1001" s="211"/>
      <c r="V1001" s="211"/>
      <c r="W1001" s="211"/>
      <c r="X1001" s="131"/>
      <c r="Y1001" s="163"/>
      <c r="Z1001" s="182"/>
    </row>
    <row r="1002" spans="1:26" s="25" customFormat="1" x14ac:dyDescent="0.4">
      <c r="A1002" s="51"/>
      <c r="B1002" s="51"/>
      <c r="C1002" s="51"/>
      <c r="D1002" s="130"/>
      <c r="E1002" s="198"/>
      <c r="F1002" s="43"/>
      <c r="G1002" s="43"/>
      <c r="H1002" s="198"/>
      <c r="I1002" s="198"/>
      <c r="J1002" s="198"/>
      <c r="K1002" s="184"/>
      <c r="L1002" s="223"/>
      <c r="M1002" s="116"/>
      <c r="N1002" s="116"/>
      <c r="O1002" s="116"/>
      <c r="P1002" s="116"/>
      <c r="Q1002" s="116"/>
      <c r="R1002" s="211"/>
      <c r="S1002" s="211"/>
      <c r="T1002" s="211"/>
      <c r="U1002" s="211"/>
      <c r="V1002" s="211"/>
      <c r="W1002" s="211"/>
      <c r="X1002" s="131"/>
      <c r="Y1002" s="163"/>
      <c r="Z1002" s="182"/>
    </row>
    <row r="1003" spans="1:26" s="25" customFormat="1" x14ac:dyDescent="0.4">
      <c r="A1003" s="51"/>
      <c r="B1003" s="51"/>
      <c r="C1003" s="51"/>
      <c r="D1003" s="130"/>
      <c r="E1003" s="198"/>
      <c r="F1003" s="43"/>
      <c r="G1003" s="43"/>
      <c r="H1003" s="198"/>
      <c r="I1003" s="198"/>
      <c r="J1003" s="198"/>
      <c r="K1003" s="184"/>
      <c r="L1003" s="223"/>
      <c r="M1003" s="116"/>
      <c r="N1003" s="116"/>
      <c r="O1003" s="116"/>
      <c r="P1003" s="116"/>
      <c r="Q1003" s="116"/>
      <c r="R1003" s="211"/>
      <c r="S1003" s="211"/>
      <c r="T1003" s="211"/>
      <c r="U1003" s="211"/>
      <c r="V1003" s="211"/>
      <c r="W1003" s="211"/>
      <c r="X1003" s="131"/>
      <c r="Y1003" s="163"/>
      <c r="Z1003" s="182"/>
    </row>
    <row r="1004" spans="1:26" s="25" customFormat="1" x14ac:dyDescent="0.4">
      <c r="A1004" s="51"/>
      <c r="B1004" s="51"/>
      <c r="C1004" s="51"/>
      <c r="D1004" s="130"/>
      <c r="E1004" s="198"/>
      <c r="F1004" s="43"/>
      <c r="G1004" s="43"/>
      <c r="H1004" s="198"/>
      <c r="I1004" s="198"/>
      <c r="J1004" s="198"/>
      <c r="K1004" s="184"/>
      <c r="L1004" s="223"/>
      <c r="M1004" s="116"/>
      <c r="N1004" s="116"/>
      <c r="O1004" s="116"/>
      <c r="P1004" s="116"/>
      <c r="Q1004" s="116"/>
      <c r="R1004" s="211"/>
      <c r="S1004" s="211"/>
      <c r="T1004" s="211"/>
      <c r="U1004" s="211"/>
      <c r="V1004" s="211"/>
      <c r="W1004" s="211"/>
      <c r="X1004" s="131"/>
      <c r="Y1004" s="163"/>
      <c r="Z1004" s="182"/>
    </row>
    <row r="1005" spans="1:26" s="25" customFormat="1" x14ac:dyDescent="0.4">
      <c r="A1005" s="51"/>
      <c r="B1005" s="51"/>
      <c r="C1005" s="51"/>
      <c r="D1005" s="130"/>
      <c r="E1005" s="198"/>
      <c r="F1005" s="43"/>
      <c r="G1005" s="43"/>
      <c r="H1005" s="198"/>
      <c r="I1005" s="198"/>
      <c r="J1005" s="198"/>
      <c r="K1005" s="184"/>
      <c r="L1005" s="223"/>
      <c r="M1005" s="116"/>
      <c r="N1005" s="116"/>
      <c r="O1005" s="116"/>
      <c r="P1005" s="116"/>
      <c r="Q1005" s="116"/>
      <c r="R1005" s="211"/>
      <c r="S1005" s="211"/>
      <c r="T1005" s="211"/>
      <c r="U1005" s="211"/>
      <c r="V1005" s="211"/>
      <c r="W1005" s="211"/>
      <c r="X1005" s="131"/>
      <c r="Y1005" s="163"/>
      <c r="Z1005" s="182"/>
    </row>
    <row r="1006" spans="1:26" s="25" customFormat="1" x14ac:dyDescent="0.4">
      <c r="A1006" s="51"/>
      <c r="B1006" s="51"/>
      <c r="C1006" s="51"/>
      <c r="D1006" s="130"/>
      <c r="E1006" s="198"/>
      <c r="F1006" s="43"/>
      <c r="G1006" s="43"/>
      <c r="H1006" s="198"/>
      <c r="I1006" s="198"/>
      <c r="J1006" s="198"/>
      <c r="K1006" s="184"/>
      <c r="L1006" s="223"/>
      <c r="M1006" s="116"/>
      <c r="N1006" s="116"/>
      <c r="O1006" s="116"/>
      <c r="P1006" s="116"/>
      <c r="Q1006" s="116"/>
      <c r="R1006" s="211"/>
      <c r="S1006" s="211"/>
      <c r="T1006" s="211"/>
      <c r="U1006" s="211"/>
      <c r="V1006" s="211"/>
      <c r="W1006" s="211"/>
      <c r="X1006" s="131"/>
      <c r="Y1006" s="163"/>
      <c r="Z1006" s="182"/>
    </row>
    <row r="1007" spans="1:26" s="25" customFormat="1" x14ac:dyDescent="0.4">
      <c r="A1007" s="51"/>
      <c r="B1007" s="51"/>
      <c r="C1007" s="51"/>
      <c r="D1007" s="130"/>
      <c r="E1007" s="198"/>
      <c r="F1007" s="43"/>
      <c r="G1007" s="43"/>
      <c r="H1007" s="198"/>
      <c r="I1007" s="198"/>
      <c r="J1007" s="198"/>
      <c r="K1007" s="184"/>
      <c r="L1007" s="223"/>
      <c r="M1007" s="116"/>
      <c r="N1007" s="116"/>
      <c r="O1007" s="116"/>
      <c r="P1007" s="116"/>
      <c r="Q1007" s="116"/>
      <c r="R1007" s="211"/>
      <c r="S1007" s="211"/>
      <c r="T1007" s="211"/>
      <c r="U1007" s="211"/>
      <c r="V1007" s="211"/>
      <c r="W1007" s="211"/>
      <c r="X1007" s="131"/>
      <c r="Y1007" s="163"/>
      <c r="Z1007" s="182"/>
    </row>
    <row r="1008" spans="1:26" s="25" customFormat="1" x14ac:dyDescent="0.4">
      <c r="A1008" s="51"/>
      <c r="B1008" s="51"/>
      <c r="C1008" s="51"/>
      <c r="D1008" s="130"/>
      <c r="E1008" s="198"/>
      <c r="F1008" s="43"/>
      <c r="G1008" s="43"/>
      <c r="H1008" s="198"/>
      <c r="I1008" s="198"/>
      <c r="J1008" s="198"/>
      <c r="K1008" s="184"/>
      <c r="L1008" s="223"/>
      <c r="M1008" s="116"/>
      <c r="N1008" s="116"/>
      <c r="O1008" s="116"/>
      <c r="P1008" s="116"/>
      <c r="Q1008" s="116"/>
      <c r="R1008" s="211"/>
      <c r="S1008" s="211"/>
      <c r="T1008" s="211"/>
      <c r="U1008" s="211"/>
      <c r="V1008" s="211"/>
      <c r="W1008" s="211"/>
      <c r="X1008" s="131"/>
      <c r="Y1008" s="163"/>
      <c r="Z1008" s="182"/>
    </row>
    <row r="1009" spans="1:26" s="25" customFormat="1" x14ac:dyDescent="0.4">
      <c r="A1009" s="51"/>
      <c r="B1009" s="51"/>
      <c r="C1009" s="51"/>
      <c r="D1009" s="130"/>
      <c r="E1009" s="198"/>
      <c r="F1009" s="43"/>
      <c r="G1009" s="43"/>
      <c r="H1009" s="198"/>
      <c r="I1009" s="198"/>
      <c r="J1009" s="198"/>
      <c r="K1009" s="184"/>
      <c r="L1009" s="223"/>
      <c r="M1009" s="116"/>
      <c r="N1009" s="116"/>
      <c r="O1009" s="116"/>
      <c r="P1009" s="116"/>
      <c r="Q1009" s="116"/>
      <c r="R1009" s="211"/>
      <c r="S1009" s="211"/>
      <c r="T1009" s="211"/>
      <c r="U1009" s="211"/>
      <c r="V1009" s="211"/>
      <c r="W1009" s="211"/>
      <c r="X1009" s="131"/>
      <c r="Y1009" s="163"/>
      <c r="Z1009" s="182"/>
    </row>
    <row r="1010" spans="1:26" s="25" customFormat="1" x14ac:dyDescent="0.4">
      <c r="A1010" s="51"/>
      <c r="B1010" s="51"/>
      <c r="C1010" s="51"/>
      <c r="D1010" s="130"/>
      <c r="E1010" s="198"/>
      <c r="F1010" s="43"/>
      <c r="G1010" s="43"/>
      <c r="H1010" s="198"/>
      <c r="I1010" s="198"/>
      <c r="J1010" s="198"/>
      <c r="K1010" s="184"/>
      <c r="L1010" s="223"/>
      <c r="M1010" s="116"/>
      <c r="N1010" s="116"/>
      <c r="O1010" s="116"/>
      <c r="P1010" s="116"/>
      <c r="Q1010" s="116"/>
      <c r="R1010" s="211"/>
      <c r="S1010" s="211"/>
      <c r="T1010" s="211"/>
      <c r="U1010" s="211"/>
      <c r="V1010" s="211"/>
      <c r="W1010" s="211"/>
      <c r="X1010" s="131"/>
      <c r="Y1010" s="163"/>
      <c r="Z1010" s="182"/>
    </row>
    <row r="1011" spans="1:26" s="25" customFormat="1" x14ac:dyDescent="0.4">
      <c r="A1011" s="51"/>
      <c r="B1011" s="51"/>
      <c r="C1011" s="51"/>
      <c r="D1011" s="130"/>
      <c r="E1011" s="198"/>
      <c r="F1011" s="43"/>
      <c r="G1011" s="43"/>
      <c r="H1011" s="198"/>
      <c r="I1011" s="198"/>
      <c r="J1011" s="198"/>
      <c r="K1011" s="184"/>
      <c r="L1011" s="223"/>
      <c r="M1011" s="116"/>
      <c r="N1011" s="116"/>
      <c r="O1011" s="116"/>
      <c r="P1011" s="116"/>
      <c r="Q1011" s="116"/>
      <c r="R1011" s="211"/>
      <c r="S1011" s="211"/>
      <c r="T1011" s="211"/>
      <c r="U1011" s="211"/>
      <c r="V1011" s="211"/>
      <c r="W1011" s="211"/>
      <c r="X1011" s="131"/>
      <c r="Y1011" s="163"/>
      <c r="Z1011" s="182"/>
    </row>
    <row r="1012" spans="1:26" s="25" customFormat="1" x14ac:dyDescent="0.4">
      <c r="A1012" s="51"/>
      <c r="B1012" s="51"/>
      <c r="C1012" s="51"/>
      <c r="D1012" s="130"/>
      <c r="E1012" s="198"/>
      <c r="F1012" s="43"/>
      <c r="G1012" s="43"/>
      <c r="H1012" s="198"/>
      <c r="I1012" s="198"/>
      <c r="J1012" s="198"/>
      <c r="K1012" s="184"/>
      <c r="L1012" s="223"/>
      <c r="M1012" s="116"/>
      <c r="N1012" s="116"/>
      <c r="O1012" s="116"/>
      <c r="P1012" s="116"/>
      <c r="Q1012" s="116"/>
      <c r="R1012" s="211"/>
      <c r="S1012" s="211"/>
      <c r="T1012" s="211"/>
      <c r="U1012" s="211"/>
      <c r="V1012" s="211"/>
      <c r="W1012" s="211"/>
      <c r="X1012" s="131"/>
      <c r="Y1012" s="163"/>
      <c r="Z1012" s="182"/>
    </row>
    <row r="1013" spans="1:26" s="25" customFormat="1" x14ac:dyDescent="0.4">
      <c r="A1013" s="51"/>
      <c r="B1013" s="51"/>
      <c r="C1013" s="51"/>
      <c r="D1013" s="130"/>
      <c r="E1013" s="198"/>
      <c r="F1013" s="43"/>
      <c r="G1013" s="43"/>
      <c r="H1013" s="198"/>
      <c r="I1013" s="198"/>
      <c r="J1013" s="198"/>
      <c r="K1013" s="184"/>
      <c r="L1013" s="223"/>
      <c r="M1013" s="116"/>
      <c r="N1013" s="116"/>
      <c r="O1013" s="116"/>
      <c r="P1013" s="116"/>
      <c r="Q1013" s="116"/>
      <c r="R1013" s="211"/>
      <c r="S1013" s="211"/>
      <c r="T1013" s="211"/>
      <c r="U1013" s="211"/>
      <c r="V1013" s="211"/>
      <c r="W1013" s="211"/>
      <c r="X1013" s="131"/>
      <c r="Y1013" s="163"/>
      <c r="Z1013" s="182"/>
    </row>
    <row r="1014" spans="1:26" s="25" customFormat="1" x14ac:dyDescent="0.4">
      <c r="A1014" s="51"/>
      <c r="B1014" s="51"/>
      <c r="C1014" s="51"/>
      <c r="D1014" s="130"/>
      <c r="E1014" s="198"/>
      <c r="F1014" s="43"/>
      <c r="G1014" s="43"/>
      <c r="H1014" s="198"/>
      <c r="I1014" s="198"/>
      <c r="J1014" s="198"/>
      <c r="K1014" s="184"/>
      <c r="L1014" s="223"/>
      <c r="M1014" s="116"/>
      <c r="N1014" s="116"/>
      <c r="O1014" s="116"/>
      <c r="P1014" s="116"/>
      <c r="Q1014" s="116"/>
      <c r="R1014" s="211"/>
      <c r="S1014" s="211"/>
      <c r="T1014" s="211"/>
      <c r="U1014" s="211"/>
      <c r="V1014" s="211"/>
      <c r="W1014" s="211"/>
      <c r="X1014" s="131"/>
      <c r="Y1014" s="163"/>
      <c r="Z1014" s="182"/>
    </row>
    <row r="1015" spans="1:26" s="25" customFormat="1" x14ac:dyDescent="0.4">
      <c r="A1015" s="51"/>
      <c r="B1015" s="51"/>
      <c r="C1015" s="51"/>
      <c r="D1015" s="130"/>
      <c r="E1015" s="198"/>
      <c r="F1015" s="43"/>
      <c r="G1015" s="43"/>
      <c r="H1015" s="198"/>
      <c r="I1015" s="198"/>
      <c r="J1015" s="198"/>
      <c r="K1015" s="184"/>
      <c r="L1015" s="223"/>
      <c r="M1015" s="116"/>
      <c r="N1015" s="116"/>
      <c r="O1015" s="116"/>
      <c r="P1015" s="116"/>
      <c r="Q1015" s="116"/>
      <c r="R1015" s="211"/>
      <c r="S1015" s="211"/>
      <c r="T1015" s="211"/>
      <c r="U1015" s="211"/>
      <c r="V1015" s="211"/>
      <c r="W1015" s="211"/>
      <c r="X1015" s="131"/>
      <c r="Y1015" s="163"/>
      <c r="Z1015" s="182"/>
    </row>
    <row r="1016" spans="1:26" s="25" customFormat="1" x14ac:dyDescent="0.4">
      <c r="A1016" s="51"/>
      <c r="B1016" s="51"/>
      <c r="C1016" s="51"/>
      <c r="D1016" s="130"/>
      <c r="E1016" s="198"/>
      <c r="F1016" s="43"/>
      <c r="G1016" s="43"/>
      <c r="H1016" s="198"/>
      <c r="I1016" s="198"/>
      <c r="J1016" s="198"/>
      <c r="K1016" s="184"/>
      <c r="L1016" s="223"/>
      <c r="M1016" s="116"/>
      <c r="N1016" s="116"/>
      <c r="O1016" s="116"/>
      <c r="P1016" s="116"/>
      <c r="Q1016" s="116"/>
      <c r="R1016" s="211"/>
      <c r="S1016" s="211"/>
      <c r="T1016" s="211"/>
      <c r="U1016" s="211"/>
      <c r="V1016" s="211"/>
      <c r="W1016" s="211"/>
      <c r="X1016" s="131"/>
      <c r="Y1016" s="163"/>
      <c r="Z1016" s="182"/>
    </row>
    <row r="1017" spans="1:26" s="25" customFormat="1" x14ac:dyDescent="0.4">
      <c r="A1017" s="51"/>
      <c r="B1017" s="51"/>
      <c r="C1017" s="51"/>
      <c r="D1017" s="130"/>
      <c r="E1017" s="198"/>
      <c r="F1017" s="43"/>
      <c r="G1017" s="43"/>
      <c r="H1017" s="198"/>
      <c r="I1017" s="198"/>
      <c r="J1017" s="198"/>
      <c r="K1017" s="184"/>
      <c r="L1017" s="223"/>
      <c r="M1017" s="116"/>
      <c r="N1017" s="116"/>
      <c r="O1017" s="116"/>
      <c r="P1017" s="116"/>
      <c r="Q1017" s="116"/>
      <c r="R1017" s="211"/>
      <c r="S1017" s="211"/>
      <c r="T1017" s="211"/>
      <c r="U1017" s="211"/>
      <c r="V1017" s="211"/>
      <c r="W1017" s="211"/>
      <c r="X1017" s="131"/>
      <c r="Y1017" s="163"/>
      <c r="Z1017" s="182"/>
    </row>
    <row r="1018" spans="1:26" s="25" customFormat="1" x14ac:dyDescent="0.4">
      <c r="A1018" s="51"/>
      <c r="B1018" s="51"/>
      <c r="C1018" s="51"/>
      <c r="D1018" s="130"/>
      <c r="E1018" s="198"/>
      <c r="F1018" s="43"/>
      <c r="G1018" s="43"/>
      <c r="H1018" s="198"/>
      <c r="I1018" s="198"/>
      <c r="J1018" s="198"/>
      <c r="K1018" s="184"/>
      <c r="L1018" s="223"/>
      <c r="M1018" s="116"/>
      <c r="N1018" s="116"/>
      <c r="O1018" s="116"/>
      <c r="P1018" s="116"/>
      <c r="Q1018" s="116"/>
      <c r="R1018" s="211"/>
      <c r="S1018" s="211"/>
      <c r="T1018" s="211"/>
      <c r="U1018" s="211"/>
      <c r="V1018" s="211"/>
      <c r="W1018" s="211"/>
      <c r="X1018" s="131"/>
      <c r="Y1018" s="163"/>
      <c r="Z1018" s="182"/>
    </row>
    <row r="1019" spans="1:26" s="25" customFormat="1" x14ac:dyDescent="0.4">
      <c r="A1019" s="51"/>
      <c r="B1019" s="51"/>
      <c r="C1019" s="51"/>
      <c r="D1019" s="130"/>
      <c r="E1019" s="198"/>
      <c r="F1019" s="43"/>
      <c r="G1019" s="43"/>
      <c r="H1019" s="198"/>
      <c r="I1019" s="198"/>
      <c r="J1019" s="198"/>
      <c r="K1019" s="184"/>
      <c r="L1019" s="223"/>
      <c r="M1019" s="116"/>
      <c r="N1019" s="116"/>
      <c r="O1019" s="116"/>
      <c r="P1019" s="116"/>
      <c r="Q1019" s="116"/>
      <c r="R1019" s="211"/>
      <c r="S1019" s="211"/>
      <c r="T1019" s="211"/>
      <c r="U1019" s="211"/>
      <c r="V1019" s="211"/>
      <c r="W1019" s="211"/>
      <c r="X1019" s="131"/>
      <c r="Y1019" s="163"/>
      <c r="Z1019" s="182"/>
    </row>
    <row r="1020" spans="1:26" s="25" customFormat="1" x14ac:dyDescent="0.4">
      <c r="A1020" s="51"/>
      <c r="B1020" s="51"/>
      <c r="C1020" s="51"/>
      <c r="D1020" s="130"/>
      <c r="E1020" s="198"/>
      <c r="F1020" s="43"/>
      <c r="G1020" s="43"/>
      <c r="H1020" s="198"/>
      <c r="I1020" s="198"/>
      <c r="J1020" s="198"/>
      <c r="K1020" s="184"/>
      <c r="L1020" s="223"/>
      <c r="M1020" s="116"/>
      <c r="N1020" s="116"/>
      <c r="O1020" s="116"/>
      <c r="P1020" s="116"/>
      <c r="Q1020" s="116"/>
      <c r="R1020" s="211"/>
      <c r="S1020" s="211"/>
      <c r="T1020" s="211"/>
      <c r="U1020" s="211"/>
      <c r="V1020" s="211"/>
      <c r="W1020" s="211"/>
      <c r="X1020" s="131"/>
      <c r="Y1020" s="163"/>
      <c r="Z1020" s="182"/>
    </row>
    <row r="1021" spans="1:26" s="25" customFormat="1" x14ac:dyDescent="0.4">
      <c r="A1021" s="51"/>
      <c r="B1021" s="51"/>
      <c r="C1021" s="51"/>
      <c r="D1021" s="130"/>
      <c r="E1021" s="198"/>
      <c r="F1021" s="43"/>
      <c r="G1021" s="43"/>
      <c r="H1021" s="198"/>
      <c r="I1021" s="198"/>
      <c r="J1021" s="198"/>
      <c r="K1021" s="184"/>
      <c r="L1021" s="223"/>
      <c r="M1021" s="116"/>
      <c r="N1021" s="116"/>
      <c r="O1021" s="116"/>
      <c r="P1021" s="116"/>
      <c r="Q1021" s="116"/>
      <c r="R1021" s="211"/>
      <c r="S1021" s="211"/>
      <c r="T1021" s="211"/>
      <c r="U1021" s="211"/>
      <c r="V1021" s="211"/>
      <c r="W1021" s="211"/>
      <c r="X1021" s="131"/>
      <c r="Y1021" s="163"/>
      <c r="Z1021" s="182"/>
    </row>
    <row r="1022" spans="1:26" s="25" customFormat="1" x14ac:dyDescent="0.4">
      <c r="A1022" s="51"/>
      <c r="B1022" s="51"/>
      <c r="C1022" s="51"/>
      <c r="D1022" s="130"/>
      <c r="E1022" s="198"/>
      <c r="F1022" s="43"/>
      <c r="G1022" s="43"/>
      <c r="H1022" s="198"/>
      <c r="I1022" s="198"/>
      <c r="J1022" s="198"/>
      <c r="K1022" s="184"/>
      <c r="L1022" s="223"/>
      <c r="M1022" s="116"/>
      <c r="N1022" s="116"/>
      <c r="O1022" s="116"/>
      <c r="P1022" s="116"/>
      <c r="Q1022" s="116"/>
      <c r="R1022" s="211"/>
      <c r="S1022" s="211"/>
      <c r="T1022" s="211"/>
      <c r="U1022" s="211"/>
      <c r="V1022" s="211"/>
      <c r="W1022" s="211"/>
      <c r="X1022" s="131"/>
      <c r="Y1022" s="163"/>
      <c r="Z1022" s="182"/>
    </row>
    <row r="1023" spans="1:26" s="25" customFormat="1" x14ac:dyDescent="0.4">
      <c r="A1023" s="51"/>
      <c r="B1023" s="51"/>
      <c r="C1023" s="51"/>
      <c r="D1023" s="130"/>
      <c r="E1023" s="198"/>
      <c r="F1023" s="43"/>
      <c r="G1023" s="43"/>
      <c r="H1023" s="198"/>
      <c r="I1023" s="198"/>
      <c r="J1023" s="198"/>
      <c r="K1023" s="184"/>
      <c r="L1023" s="223"/>
      <c r="M1023" s="116"/>
      <c r="N1023" s="116"/>
      <c r="O1023" s="116"/>
      <c r="P1023" s="116"/>
      <c r="Q1023" s="116"/>
      <c r="R1023" s="211"/>
      <c r="S1023" s="211"/>
      <c r="T1023" s="211"/>
      <c r="U1023" s="211"/>
      <c r="V1023" s="211"/>
      <c r="W1023" s="211"/>
      <c r="X1023" s="131"/>
      <c r="Y1023" s="163"/>
      <c r="Z1023" s="182"/>
    </row>
    <row r="1024" spans="1:26" s="25" customFormat="1" x14ac:dyDescent="0.4">
      <c r="A1024" s="51"/>
      <c r="B1024" s="51"/>
      <c r="C1024" s="51"/>
      <c r="D1024" s="130"/>
      <c r="E1024" s="198"/>
      <c r="F1024" s="43"/>
      <c r="G1024" s="43"/>
      <c r="H1024" s="198"/>
      <c r="I1024" s="198"/>
      <c r="J1024" s="198"/>
      <c r="K1024" s="184"/>
      <c r="L1024" s="223"/>
      <c r="M1024" s="116"/>
      <c r="N1024" s="116"/>
      <c r="O1024" s="116"/>
      <c r="P1024" s="116"/>
      <c r="Q1024" s="116"/>
      <c r="R1024" s="211"/>
      <c r="S1024" s="211"/>
      <c r="T1024" s="211"/>
      <c r="U1024" s="211"/>
      <c r="V1024" s="211"/>
      <c r="W1024" s="211"/>
      <c r="X1024" s="131"/>
      <c r="Y1024" s="163"/>
      <c r="Z1024" s="182"/>
    </row>
    <row r="1025" spans="1:26" s="25" customFormat="1" x14ac:dyDescent="0.4">
      <c r="A1025" s="51"/>
      <c r="B1025" s="51"/>
      <c r="C1025" s="51"/>
      <c r="D1025" s="130"/>
      <c r="E1025" s="198"/>
      <c r="F1025" s="43"/>
      <c r="G1025" s="43"/>
      <c r="H1025" s="198"/>
      <c r="I1025" s="198"/>
      <c r="J1025" s="198"/>
      <c r="K1025" s="184"/>
      <c r="L1025" s="223"/>
      <c r="M1025" s="116"/>
      <c r="N1025" s="116"/>
      <c r="O1025" s="116"/>
      <c r="P1025" s="116"/>
      <c r="Q1025" s="116"/>
      <c r="R1025" s="211"/>
      <c r="S1025" s="211"/>
      <c r="T1025" s="211"/>
      <c r="U1025" s="211"/>
      <c r="V1025" s="211"/>
      <c r="W1025" s="211"/>
      <c r="X1025" s="131"/>
      <c r="Y1025" s="163"/>
      <c r="Z1025" s="182"/>
    </row>
    <row r="1026" spans="1:26" s="25" customFormat="1" x14ac:dyDescent="0.4">
      <c r="A1026" s="51"/>
      <c r="B1026" s="51"/>
      <c r="C1026" s="51"/>
      <c r="D1026" s="130"/>
      <c r="E1026" s="198"/>
      <c r="F1026" s="43"/>
      <c r="G1026" s="43"/>
      <c r="H1026" s="198"/>
      <c r="I1026" s="198"/>
      <c r="J1026" s="198"/>
      <c r="K1026" s="184"/>
      <c r="L1026" s="223"/>
      <c r="M1026" s="116"/>
      <c r="N1026" s="116"/>
      <c r="O1026" s="116"/>
      <c r="P1026" s="116"/>
      <c r="Q1026" s="116"/>
      <c r="R1026" s="211"/>
      <c r="S1026" s="211"/>
      <c r="T1026" s="211"/>
      <c r="U1026" s="211"/>
      <c r="V1026" s="211"/>
      <c r="W1026" s="211"/>
      <c r="X1026" s="131"/>
      <c r="Y1026" s="163"/>
      <c r="Z1026" s="182"/>
    </row>
    <row r="1027" spans="1:26" s="25" customFormat="1" x14ac:dyDescent="0.4">
      <c r="A1027" s="51"/>
      <c r="B1027" s="51"/>
      <c r="C1027" s="51"/>
      <c r="D1027" s="130"/>
      <c r="E1027" s="198"/>
      <c r="F1027" s="43"/>
      <c r="G1027" s="43"/>
      <c r="H1027" s="198"/>
      <c r="I1027" s="198"/>
      <c r="J1027" s="198"/>
      <c r="K1027" s="184"/>
      <c r="L1027" s="223"/>
      <c r="M1027" s="116"/>
      <c r="N1027" s="116"/>
      <c r="O1027" s="116"/>
      <c r="P1027" s="116"/>
      <c r="Q1027" s="116"/>
      <c r="R1027" s="211"/>
      <c r="S1027" s="211"/>
      <c r="T1027" s="211"/>
      <c r="U1027" s="211"/>
      <c r="V1027" s="211"/>
      <c r="W1027" s="211"/>
      <c r="X1027" s="131"/>
      <c r="Y1027" s="163"/>
      <c r="Z1027" s="182"/>
    </row>
    <row r="1028" spans="1:26" s="25" customFormat="1" x14ac:dyDescent="0.4">
      <c r="A1028" s="51"/>
      <c r="B1028" s="51"/>
      <c r="C1028" s="51"/>
      <c r="D1028" s="130"/>
      <c r="E1028" s="198"/>
      <c r="F1028" s="43"/>
      <c r="G1028" s="43"/>
      <c r="H1028" s="198"/>
      <c r="I1028" s="198"/>
      <c r="J1028" s="198"/>
      <c r="K1028" s="184"/>
      <c r="L1028" s="223"/>
      <c r="M1028" s="116"/>
      <c r="N1028" s="116"/>
      <c r="O1028" s="116"/>
      <c r="P1028" s="116"/>
      <c r="Q1028" s="116"/>
      <c r="R1028" s="211"/>
      <c r="S1028" s="211"/>
      <c r="T1028" s="211"/>
      <c r="U1028" s="211"/>
      <c r="V1028" s="211"/>
      <c r="W1028" s="211"/>
      <c r="X1028" s="131"/>
      <c r="Y1028" s="163"/>
      <c r="Z1028" s="182"/>
    </row>
    <row r="1029" spans="1:26" s="25" customFormat="1" x14ac:dyDescent="0.4">
      <c r="A1029" s="51"/>
      <c r="B1029" s="51"/>
      <c r="C1029" s="51"/>
      <c r="D1029" s="130"/>
      <c r="E1029" s="198"/>
      <c r="F1029" s="43"/>
      <c r="G1029" s="43"/>
      <c r="H1029" s="198"/>
      <c r="I1029" s="198"/>
      <c r="J1029" s="198"/>
      <c r="K1029" s="184"/>
      <c r="L1029" s="223"/>
      <c r="M1029" s="116"/>
      <c r="N1029" s="116"/>
      <c r="O1029" s="116"/>
      <c r="P1029" s="116"/>
      <c r="Q1029" s="116"/>
      <c r="R1029" s="211"/>
      <c r="S1029" s="211"/>
      <c r="T1029" s="211"/>
      <c r="U1029" s="211"/>
      <c r="V1029" s="211"/>
      <c r="W1029" s="211"/>
      <c r="X1029" s="131"/>
      <c r="Y1029" s="163"/>
      <c r="Z1029" s="182"/>
    </row>
    <row r="1030" spans="1:26" s="25" customFormat="1" x14ac:dyDescent="0.4">
      <c r="A1030" s="51"/>
      <c r="B1030" s="51"/>
      <c r="C1030" s="51"/>
      <c r="D1030" s="130"/>
      <c r="E1030" s="198"/>
      <c r="F1030" s="43"/>
      <c r="G1030" s="43"/>
      <c r="H1030" s="198"/>
      <c r="I1030" s="198"/>
      <c r="J1030" s="198"/>
      <c r="K1030" s="184"/>
      <c r="L1030" s="223"/>
      <c r="M1030" s="116"/>
      <c r="N1030" s="116"/>
      <c r="O1030" s="116"/>
      <c r="P1030" s="116"/>
      <c r="Q1030" s="116"/>
      <c r="R1030" s="211"/>
      <c r="S1030" s="211"/>
      <c r="T1030" s="211"/>
      <c r="U1030" s="211"/>
      <c r="V1030" s="211"/>
      <c r="W1030" s="211"/>
      <c r="X1030" s="131"/>
      <c r="Y1030" s="163"/>
      <c r="Z1030" s="182"/>
    </row>
    <row r="1031" spans="1:26" s="25" customFormat="1" x14ac:dyDescent="0.4">
      <c r="A1031" s="51"/>
      <c r="B1031" s="51"/>
      <c r="C1031" s="51"/>
      <c r="D1031" s="130"/>
      <c r="E1031" s="198"/>
      <c r="F1031" s="43"/>
      <c r="G1031" s="43"/>
      <c r="H1031" s="198"/>
      <c r="I1031" s="198"/>
      <c r="J1031" s="198"/>
      <c r="K1031" s="184"/>
      <c r="L1031" s="223"/>
      <c r="M1031" s="116"/>
      <c r="N1031" s="116"/>
      <c r="O1031" s="116"/>
      <c r="P1031" s="116"/>
      <c r="Q1031" s="116"/>
      <c r="R1031" s="211"/>
      <c r="S1031" s="211"/>
      <c r="T1031" s="211"/>
      <c r="U1031" s="211"/>
      <c r="V1031" s="211"/>
      <c r="W1031" s="211"/>
      <c r="X1031" s="131"/>
      <c r="Y1031" s="163"/>
      <c r="Z1031" s="182"/>
    </row>
    <row r="1032" spans="1:26" s="25" customFormat="1" x14ac:dyDescent="0.4">
      <c r="A1032" s="51"/>
      <c r="B1032" s="51"/>
      <c r="C1032" s="51"/>
      <c r="D1032" s="130"/>
      <c r="E1032" s="198"/>
      <c r="F1032" s="43"/>
      <c r="G1032" s="43"/>
      <c r="H1032" s="198"/>
      <c r="I1032" s="198"/>
      <c r="J1032" s="198"/>
      <c r="K1032" s="184"/>
      <c r="L1032" s="223"/>
      <c r="M1032" s="116"/>
      <c r="N1032" s="116"/>
      <c r="O1032" s="116"/>
      <c r="P1032" s="116"/>
      <c r="Q1032" s="116"/>
      <c r="R1032" s="211"/>
      <c r="S1032" s="211"/>
      <c r="T1032" s="211"/>
      <c r="U1032" s="211"/>
      <c r="V1032" s="211"/>
      <c r="W1032" s="211"/>
      <c r="X1032" s="131"/>
      <c r="Y1032" s="163"/>
      <c r="Z1032" s="182"/>
    </row>
    <row r="1033" spans="1:26" s="25" customFormat="1" x14ac:dyDescent="0.4">
      <c r="A1033" s="51"/>
      <c r="B1033" s="51"/>
      <c r="C1033" s="51"/>
      <c r="D1033" s="130"/>
      <c r="E1033" s="198"/>
      <c r="F1033" s="43"/>
      <c r="G1033" s="43"/>
      <c r="H1033" s="198"/>
      <c r="I1033" s="198"/>
      <c r="J1033" s="198"/>
      <c r="K1033" s="184"/>
      <c r="L1033" s="223"/>
      <c r="M1033" s="116"/>
      <c r="N1033" s="116"/>
      <c r="O1033" s="116"/>
      <c r="P1033" s="116"/>
      <c r="Q1033" s="116"/>
      <c r="R1033" s="211"/>
      <c r="S1033" s="211"/>
      <c r="T1033" s="211"/>
      <c r="U1033" s="211"/>
      <c r="V1033" s="211"/>
      <c r="W1033" s="211"/>
      <c r="X1033" s="131"/>
      <c r="Y1033" s="163"/>
      <c r="Z1033" s="182"/>
    </row>
    <row r="1034" spans="1:26" s="25" customFormat="1" x14ac:dyDescent="0.4">
      <c r="A1034" s="51"/>
      <c r="B1034" s="51"/>
      <c r="C1034" s="51"/>
      <c r="D1034" s="130"/>
      <c r="E1034" s="198"/>
      <c r="F1034" s="43"/>
      <c r="G1034" s="43"/>
      <c r="H1034" s="198"/>
      <c r="I1034" s="198"/>
      <c r="J1034" s="198"/>
      <c r="K1034" s="184"/>
      <c r="L1034" s="223"/>
      <c r="M1034" s="116"/>
      <c r="N1034" s="116"/>
      <c r="O1034" s="116"/>
      <c r="P1034" s="116"/>
      <c r="Q1034" s="116"/>
      <c r="R1034" s="211"/>
      <c r="S1034" s="211"/>
      <c r="T1034" s="211"/>
      <c r="U1034" s="211"/>
      <c r="V1034" s="211"/>
      <c r="W1034" s="211"/>
      <c r="X1034" s="131"/>
      <c r="Y1034" s="163"/>
      <c r="Z1034" s="182"/>
    </row>
    <row r="1035" spans="1:26" s="25" customFormat="1" x14ac:dyDescent="0.4">
      <c r="A1035" s="51"/>
      <c r="B1035" s="51"/>
      <c r="C1035" s="51"/>
      <c r="D1035" s="130"/>
      <c r="E1035" s="198"/>
      <c r="F1035" s="43"/>
      <c r="G1035" s="43"/>
      <c r="H1035" s="198"/>
      <c r="I1035" s="198"/>
      <c r="J1035" s="198"/>
      <c r="K1035" s="184"/>
      <c r="L1035" s="223"/>
      <c r="M1035" s="116"/>
      <c r="N1035" s="116"/>
      <c r="O1035" s="116"/>
      <c r="P1035" s="116"/>
      <c r="Q1035" s="116"/>
      <c r="R1035" s="211"/>
      <c r="S1035" s="211"/>
      <c r="T1035" s="211"/>
      <c r="U1035" s="211"/>
      <c r="V1035" s="211"/>
      <c r="W1035" s="211"/>
      <c r="X1035" s="131"/>
      <c r="Y1035" s="163"/>
      <c r="Z1035" s="182"/>
    </row>
    <row r="1036" spans="1:26" s="25" customFormat="1" x14ac:dyDescent="0.4">
      <c r="A1036" s="51"/>
      <c r="B1036" s="51"/>
      <c r="C1036" s="51"/>
      <c r="D1036" s="130"/>
      <c r="E1036" s="198"/>
      <c r="F1036" s="43"/>
      <c r="G1036" s="43"/>
      <c r="H1036" s="198"/>
      <c r="I1036" s="198"/>
      <c r="J1036" s="198"/>
      <c r="K1036" s="184"/>
      <c r="L1036" s="223"/>
      <c r="M1036" s="116"/>
      <c r="N1036" s="116"/>
      <c r="O1036" s="116"/>
      <c r="P1036" s="116"/>
      <c r="Q1036" s="116"/>
      <c r="R1036" s="211"/>
      <c r="S1036" s="211"/>
      <c r="T1036" s="211"/>
      <c r="U1036" s="211"/>
      <c r="V1036" s="211"/>
      <c r="W1036" s="211"/>
      <c r="X1036" s="131"/>
      <c r="Y1036" s="163"/>
      <c r="Z1036" s="182"/>
    </row>
    <row r="1037" spans="1:26" s="25" customFormat="1" x14ac:dyDescent="0.4">
      <c r="A1037" s="51"/>
      <c r="B1037" s="51"/>
      <c r="C1037" s="51"/>
      <c r="D1037" s="130"/>
      <c r="E1037" s="198"/>
      <c r="F1037" s="43"/>
      <c r="G1037" s="43"/>
      <c r="H1037" s="198"/>
      <c r="I1037" s="198"/>
      <c r="J1037" s="198"/>
      <c r="K1037" s="184"/>
      <c r="L1037" s="223"/>
      <c r="M1037" s="116"/>
      <c r="N1037" s="116"/>
      <c r="O1037" s="116"/>
      <c r="P1037" s="116"/>
      <c r="Q1037" s="116"/>
      <c r="R1037" s="211"/>
      <c r="S1037" s="211"/>
      <c r="T1037" s="211"/>
      <c r="U1037" s="211"/>
      <c r="V1037" s="211"/>
      <c r="W1037" s="211"/>
      <c r="X1037" s="131"/>
      <c r="Y1037" s="163"/>
      <c r="Z1037" s="182"/>
    </row>
    <row r="1038" spans="1:26" s="25" customFormat="1" x14ac:dyDescent="0.4">
      <c r="A1038" s="51"/>
      <c r="B1038" s="51"/>
      <c r="C1038" s="51"/>
      <c r="D1038" s="130"/>
      <c r="E1038" s="198"/>
      <c r="F1038" s="43"/>
      <c r="G1038" s="43"/>
      <c r="H1038" s="198"/>
      <c r="I1038" s="198"/>
      <c r="J1038" s="198"/>
      <c r="K1038" s="184"/>
      <c r="L1038" s="223"/>
      <c r="M1038" s="116"/>
      <c r="N1038" s="116"/>
      <c r="O1038" s="116"/>
      <c r="P1038" s="116"/>
      <c r="Q1038" s="116"/>
      <c r="R1038" s="211"/>
      <c r="S1038" s="211"/>
      <c r="T1038" s="211"/>
      <c r="U1038" s="211"/>
      <c r="V1038" s="211"/>
      <c r="W1038" s="211"/>
      <c r="X1038" s="131"/>
      <c r="Y1038" s="163"/>
      <c r="Z1038" s="182"/>
    </row>
    <row r="1039" spans="1:26" s="25" customFormat="1" x14ac:dyDescent="0.4">
      <c r="A1039" s="51"/>
      <c r="B1039" s="51"/>
      <c r="C1039" s="51"/>
      <c r="D1039" s="130"/>
      <c r="E1039" s="198"/>
      <c r="F1039" s="43"/>
      <c r="G1039" s="43"/>
      <c r="H1039" s="198"/>
      <c r="I1039" s="198"/>
      <c r="J1039" s="198"/>
      <c r="K1039" s="184"/>
      <c r="L1039" s="223"/>
      <c r="M1039" s="116"/>
      <c r="N1039" s="116"/>
      <c r="O1039" s="116"/>
      <c r="P1039" s="116"/>
      <c r="Q1039" s="116"/>
      <c r="R1039" s="211"/>
      <c r="S1039" s="211"/>
      <c r="T1039" s="211"/>
      <c r="U1039" s="211"/>
      <c r="V1039" s="211"/>
      <c r="W1039" s="211"/>
      <c r="X1039" s="131"/>
      <c r="Y1039" s="163"/>
      <c r="Z1039" s="182"/>
    </row>
    <row r="1040" spans="1:26" s="25" customFormat="1" x14ac:dyDescent="0.4">
      <c r="A1040" s="51"/>
      <c r="B1040" s="51"/>
      <c r="C1040" s="51"/>
      <c r="D1040" s="130"/>
      <c r="E1040" s="198"/>
      <c r="F1040" s="43"/>
      <c r="G1040" s="43"/>
      <c r="H1040" s="198"/>
      <c r="I1040" s="198"/>
      <c r="J1040" s="198"/>
      <c r="K1040" s="184"/>
      <c r="L1040" s="223"/>
      <c r="M1040" s="116"/>
      <c r="N1040" s="116"/>
      <c r="O1040" s="116"/>
      <c r="P1040" s="116"/>
      <c r="Q1040" s="116"/>
      <c r="R1040" s="211"/>
      <c r="S1040" s="211"/>
      <c r="T1040" s="211"/>
      <c r="U1040" s="211"/>
      <c r="V1040" s="211"/>
      <c r="W1040" s="211"/>
      <c r="X1040" s="131"/>
      <c r="Y1040" s="163"/>
      <c r="Z1040" s="182"/>
    </row>
    <row r="1041" spans="1:26" s="25" customFormat="1" x14ac:dyDescent="0.4">
      <c r="A1041" s="51"/>
      <c r="B1041" s="51"/>
      <c r="C1041" s="51"/>
      <c r="D1041" s="130"/>
      <c r="E1041" s="198"/>
      <c r="F1041" s="43"/>
      <c r="G1041" s="43"/>
      <c r="H1041" s="198"/>
      <c r="I1041" s="198"/>
      <c r="J1041" s="198"/>
      <c r="K1041" s="184"/>
      <c r="L1041" s="223"/>
      <c r="M1041" s="116"/>
      <c r="N1041" s="116"/>
      <c r="O1041" s="116"/>
      <c r="P1041" s="116"/>
      <c r="Q1041" s="116"/>
      <c r="R1041" s="211"/>
      <c r="S1041" s="211"/>
      <c r="T1041" s="211"/>
      <c r="U1041" s="211"/>
      <c r="V1041" s="211"/>
      <c r="W1041" s="211"/>
      <c r="X1041" s="131"/>
      <c r="Y1041" s="163"/>
      <c r="Z1041" s="182"/>
    </row>
    <row r="1042" spans="1:26" s="25" customFormat="1" x14ac:dyDescent="0.4">
      <c r="A1042" s="51"/>
      <c r="B1042" s="51"/>
      <c r="C1042" s="51"/>
      <c r="D1042" s="130"/>
      <c r="E1042" s="198"/>
      <c r="F1042" s="43"/>
      <c r="G1042" s="43"/>
      <c r="H1042" s="198"/>
      <c r="I1042" s="198"/>
      <c r="J1042" s="198"/>
      <c r="K1042" s="184"/>
      <c r="L1042" s="223"/>
      <c r="M1042" s="116"/>
      <c r="N1042" s="116"/>
      <c r="O1042" s="116"/>
      <c r="P1042" s="116"/>
      <c r="Q1042" s="116"/>
      <c r="R1042" s="211"/>
      <c r="S1042" s="211"/>
      <c r="T1042" s="211"/>
      <c r="U1042" s="211"/>
      <c r="V1042" s="211"/>
      <c r="W1042" s="211"/>
      <c r="X1042" s="131"/>
      <c r="Y1042" s="163"/>
      <c r="Z1042" s="182"/>
    </row>
    <row r="1043" spans="1:26" s="25" customFormat="1" x14ac:dyDescent="0.4">
      <c r="A1043" s="51"/>
      <c r="B1043" s="51"/>
      <c r="C1043" s="51"/>
      <c r="D1043" s="130"/>
      <c r="E1043" s="198"/>
      <c r="F1043" s="43"/>
      <c r="G1043" s="43"/>
      <c r="H1043" s="198"/>
      <c r="I1043" s="198"/>
      <c r="J1043" s="198"/>
      <c r="K1043" s="184"/>
      <c r="L1043" s="223"/>
      <c r="M1043" s="116"/>
      <c r="N1043" s="116"/>
      <c r="O1043" s="116"/>
      <c r="P1043" s="116"/>
      <c r="Q1043" s="116"/>
      <c r="R1043" s="211"/>
      <c r="S1043" s="211"/>
      <c r="T1043" s="211"/>
      <c r="U1043" s="211"/>
      <c r="V1043" s="211"/>
      <c r="W1043" s="211"/>
      <c r="X1043" s="131"/>
      <c r="Y1043" s="163"/>
      <c r="Z1043" s="182"/>
    </row>
    <row r="1044" spans="1:26" s="25" customFormat="1" x14ac:dyDescent="0.4">
      <c r="A1044" s="51"/>
      <c r="B1044" s="51"/>
      <c r="C1044" s="51"/>
      <c r="D1044" s="130"/>
      <c r="E1044" s="198"/>
      <c r="F1044" s="43"/>
      <c r="G1044" s="43"/>
      <c r="H1044" s="198"/>
      <c r="I1044" s="198"/>
      <c r="J1044" s="198"/>
      <c r="K1044" s="184"/>
      <c r="L1044" s="223"/>
      <c r="M1044" s="116"/>
      <c r="N1044" s="116"/>
      <c r="O1044" s="116"/>
      <c r="P1044" s="116"/>
      <c r="Q1044" s="116"/>
      <c r="R1044" s="211"/>
      <c r="S1044" s="211"/>
      <c r="T1044" s="211"/>
      <c r="U1044" s="211"/>
      <c r="V1044" s="211"/>
      <c r="W1044" s="211"/>
      <c r="X1044" s="131"/>
      <c r="Y1044" s="163"/>
      <c r="Z1044" s="182"/>
    </row>
    <row r="1045" spans="1:26" s="25" customFormat="1" x14ac:dyDescent="0.4">
      <c r="A1045" s="51"/>
      <c r="B1045" s="51"/>
      <c r="C1045" s="51"/>
      <c r="D1045" s="130"/>
      <c r="E1045" s="198"/>
      <c r="F1045" s="43"/>
      <c r="G1045" s="43"/>
      <c r="H1045" s="198"/>
      <c r="I1045" s="198"/>
      <c r="J1045" s="198"/>
      <c r="K1045" s="184"/>
      <c r="L1045" s="223"/>
      <c r="M1045" s="116"/>
      <c r="N1045" s="116"/>
      <c r="O1045" s="116"/>
      <c r="P1045" s="116"/>
      <c r="Q1045" s="116"/>
      <c r="R1045" s="211"/>
      <c r="S1045" s="211"/>
      <c r="T1045" s="211"/>
      <c r="U1045" s="211"/>
      <c r="V1045" s="211"/>
      <c r="W1045" s="211"/>
      <c r="X1045" s="131"/>
      <c r="Y1045" s="163"/>
      <c r="Z1045" s="182"/>
    </row>
    <row r="1046" spans="1:26" s="25" customFormat="1" x14ac:dyDescent="0.4">
      <c r="A1046" s="51"/>
      <c r="B1046" s="51"/>
      <c r="C1046" s="51"/>
      <c r="D1046" s="130"/>
      <c r="E1046" s="198"/>
      <c r="F1046" s="43"/>
      <c r="G1046" s="43"/>
      <c r="H1046" s="198"/>
      <c r="I1046" s="198"/>
      <c r="J1046" s="198"/>
      <c r="K1046" s="184"/>
      <c r="L1046" s="223"/>
      <c r="M1046" s="116"/>
      <c r="N1046" s="116"/>
      <c r="O1046" s="116"/>
      <c r="P1046" s="116"/>
      <c r="Q1046" s="116"/>
      <c r="R1046" s="211"/>
      <c r="S1046" s="211"/>
      <c r="T1046" s="211"/>
      <c r="U1046" s="211"/>
      <c r="V1046" s="211"/>
      <c r="W1046" s="211"/>
      <c r="X1046" s="131"/>
      <c r="Y1046" s="163"/>
      <c r="Z1046" s="182"/>
    </row>
    <row r="1047" spans="1:26" s="25" customFormat="1" x14ac:dyDescent="0.4">
      <c r="A1047" s="51"/>
      <c r="B1047" s="51"/>
      <c r="C1047" s="51"/>
      <c r="D1047" s="130"/>
      <c r="E1047" s="198"/>
      <c r="F1047" s="43"/>
      <c r="G1047" s="43"/>
      <c r="H1047" s="198"/>
      <c r="I1047" s="198"/>
      <c r="J1047" s="198"/>
      <c r="K1047" s="184"/>
      <c r="L1047" s="223"/>
      <c r="M1047" s="116"/>
      <c r="N1047" s="116"/>
      <c r="O1047" s="116"/>
      <c r="P1047" s="116"/>
      <c r="Q1047" s="116"/>
      <c r="R1047" s="211"/>
      <c r="S1047" s="211"/>
      <c r="T1047" s="211"/>
      <c r="U1047" s="211"/>
      <c r="V1047" s="211"/>
      <c r="W1047" s="211"/>
      <c r="X1047" s="131"/>
      <c r="Y1047" s="163"/>
      <c r="Z1047" s="182"/>
    </row>
    <row r="1048" spans="1:26" s="25" customFormat="1" x14ac:dyDescent="0.4">
      <c r="A1048" s="51"/>
      <c r="B1048" s="51"/>
      <c r="C1048" s="51"/>
      <c r="D1048" s="130"/>
      <c r="E1048" s="198"/>
      <c r="F1048" s="43"/>
      <c r="G1048" s="43"/>
      <c r="H1048" s="198"/>
      <c r="I1048" s="198"/>
      <c r="J1048" s="198"/>
      <c r="K1048" s="184"/>
      <c r="L1048" s="223"/>
      <c r="M1048" s="116"/>
      <c r="N1048" s="116"/>
      <c r="O1048" s="116"/>
      <c r="P1048" s="116"/>
      <c r="Q1048" s="116"/>
      <c r="R1048" s="211"/>
      <c r="S1048" s="211"/>
      <c r="T1048" s="211"/>
      <c r="U1048" s="211"/>
      <c r="V1048" s="211"/>
      <c r="W1048" s="211"/>
      <c r="X1048" s="131"/>
      <c r="Y1048" s="163"/>
      <c r="Z1048" s="182"/>
    </row>
    <row r="1049" spans="1:26" s="25" customFormat="1" x14ac:dyDescent="0.4">
      <c r="A1049" s="51"/>
      <c r="B1049" s="51"/>
      <c r="C1049" s="51"/>
      <c r="D1049" s="130"/>
      <c r="E1049" s="198"/>
      <c r="F1049" s="43"/>
      <c r="G1049" s="43"/>
      <c r="H1049" s="198"/>
      <c r="I1049" s="198"/>
      <c r="J1049" s="198"/>
      <c r="K1049" s="184"/>
      <c r="L1049" s="223"/>
      <c r="M1049" s="116"/>
      <c r="N1049" s="116"/>
      <c r="O1049" s="116"/>
      <c r="P1049" s="116"/>
      <c r="Q1049" s="116"/>
      <c r="R1049" s="211"/>
      <c r="S1049" s="211"/>
      <c r="T1049" s="211"/>
      <c r="U1049" s="211"/>
      <c r="V1049" s="211"/>
      <c r="W1049" s="211"/>
      <c r="X1049" s="131"/>
      <c r="Y1049" s="163"/>
      <c r="Z1049" s="182"/>
    </row>
    <row r="1050" spans="1:26" s="25" customFormat="1" x14ac:dyDescent="0.4">
      <c r="A1050" s="51"/>
      <c r="B1050" s="51"/>
      <c r="C1050" s="51"/>
      <c r="D1050" s="130"/>
      <c r="E1050" s="198"/>
      <c r="F1050" s="43"/>
      <c r="G1050" s="43"/>
      <c r="H1050" s="198"/>
      <c r="I1050" s="198"/>
      <c r="J1050" s="198"/>
      <c r="K1050" s="184"/>
      <c r="L1050" s="223"/>
      <c r="M1050" s="116"/>
      <c r="N1050" s="116"/>
      <c r="O1050" s="116"/>
      <c r="P1050" s="116"/>
      <c r="Q1050" s="116"/>
      <c r="R1050" s="211"/>
      <c r="S1050" s="211"/>
      <c r="T1050" s="211"/>
      <c r="U1050" s="211"/>
      <c r="V1050" s="211"/>
      <c r="W1050" s="211"/>
      <c r="X1050" s="131"/>
      <c r="Y1050" s="163"/>
      <c r="Z1050" s="182"/>
    </row>
    <row r="1051" spans="1:26" s="25" customFormat="1" x14ac:dyDescent="0.4">
      <c r="A1051" s="51"/>
      <c r="B1051" s="51"/>
      <c r="C1051" s="51"/>
      <c r="D1051" s="130"/>
      <c r="E1051" s="198"/>
      <c r="F1051" s="43"/>
      <c r="G1051" s="43"/>
      <c r="H1051" s="198"/>
      <c r="I1051" s="198"/>
      <c r="J1051" s="198"/>
      <c r="K1051" s="184"/>
      <c r="L1051" s="223"/>
      <c r="M1051" s="116"/>
      <c r="N1051" s="116"/>
      <c r="O1051" s="116"/>
      <c r="P1051" s="116"/>
      <c r="Q1051" s="116"/>
      <c r="R1051" s="211"/>
      <c r="S1051" s="211"/>
      <c r="T1051" s="211"/>
      <c r="U1051" s="211"/>
      <c r="V1051" s="211"/>
      <c r="W1051" s="211"/>
      <c r="X1051" s="131"/>
      <c r="Y1051" s="163"/>
      <c r="Z1051" s="182"/>
    </row>
    <row r="1052" spans="1:26" s="25" customFormat="1" x14ac:dyDescent="0.4">
      <c r="A1052" s="51"/>
      <c r="B1052" s="51"/>
      <c r="C1052" s="51"/>
      <c r="D1052" s="130"/>
      <c r="E1052" s="198"/>
      <c r="F1052" s="43"/>
      <c r="G1052" s="43"/>
      <c r="H1052" s="198"/>
      <c r="I1052" s="198"/>
      <c r="J1052" s="198"/>
      <c r="K1052" s="184"/>
      <c r="L1052" s="223"/>
      <c r="M1052" s="116"/>
      <c r="N1052" s="116"/>
      <c r="O1052" s="116"/>
      <c r="P1052" s="116"/>
      <c r="Q1052" s="116"/>
      <c r="R1052" s="211"/>
      <c r="S1052" s="211"/>
      <c r="T1052" s="211"/>
      <c r="U1052" s="211"/>
      <c r="V1052" s="211"/>
      <c r="W1052" s="211"/>
      <c r="X1052" s="131"/>
      <c r="Y1052" s="163"/>
      <c r="Z1052" s="182"/>
    </row>
    <row r="1053" spans="1:26" s="25" customFormat="1" x14ac:dyDescent="0.4">
      <c r="A1053" s="51"/>
      <c r="B1053" s="51"/>
      <c r="C1053" s="51"/>
      <c r="D1053" s="130"/>
      <c r="E1053" s="198"/>
      <c r="F1053" s="43"/>
      <c r="G1053" s="43"/>
      <c r="H1053" s="198"/>
      <c r="I1053" s="198"/>
      <c r="J1053" s="198"/>
      <c r="K1053" s="184"/>
      <c r="L1053" s="223"/>
      <c r="M1053" s="116"/>
      <c r="N1053" s="116"/>
      <c r="O1053" s="116"/>
      <c r="P1053" s="116"/>
      <c r="Q1053" s="116"/>
      <c r="R1053" s="211"/>
      <c r="S1053" s="211"/>
      <c r="T1053" s="211"/>
      <c r="U1053" s="211"/>
      <c r="V1053" s="211"/>
      <c r="W1053" s="211"/>
      <c r="X1053" s="131"/>
      <c r="Y1053" s="163"/>
      <c r="Z1053" s="182"/>
    </row>
    <row r="1054" spans="1:26" s="25" customFormat="1" x14ac:dyDescent="0.4">
      <c r="A1054" s="51"/>
      <c r="B1054" s="51"/>
      <c r="C1054" s="51"/>
      <c r="D1054" s="130"/>
      <c r="E1054" s="198"/>
      <c r="F1054" s="43"/>
      <c r="G1054" s="43"/>
      <c r="H1054" s="198"/>
      <c r="I1054" s="198"/>
      <c r="J1054" s="198"/>
      <c r="K1054" s="184"/>
      <c r="L1054" s="223"/>
      <c r="M1054" s="116"/>
      <c r="N1054" s="116"/>
      <c r="O1054" s="116"/>
      <c r="P1054" s="116"/>
      <c r="Q1054" s="116"/>
      <c r="R1054" s="211"/>
      <c r="S1054" s="211"/>
      <c r="T1054" s="211"/>
      <c r="U1054" s="211"/>
      <c r="V1054" s="211"/>
      <c r="W1054" s="211"/>
      <c r="X1054" s="131"/>
      <c r="Y1054" s="163"/>
      <c r="Z1054" s="182"/>
    </row>
    <row r="1055" spans="1:26" s="25" customFormat="1" x14ac:dyDescent="0.4">
      <c r="A1055" s="51"/>
      <c r="B1055" s="51"/>
      <c r="C1055" s="51"/>
      <c r="D1055" s="130"/>
      <c r="E1055" s="198"/>
      <c r="F1055" s="43"/>
      <c r="G1055" s="43"/>
      <c r="H1055" s="198"/>
      <c r="I1055" s="198"/>
      <c r="J1055" s="198"/>
      <c r="K1055" s="184"/>
      <c r="L1055" s="223"/>
      <c r="M1055" s="116"/>
      <c r="N1055" s="116"/>
      <c r="O1055" s="116"/>
      <c r="P1055" s="116"/>
      <c r="Q1055" s="116"/>
      <c r="R1055" s="211"/>
      <c r="S1055" s="211"/>
      <c r="T1055" s="211"/>
      <c r="U1055" s="211"/>
      <c r="V1055" s="211"/>
      <c r="W1055" s="211"/>
      <c r="X1055" s="131"/>
      <c r="Y1055" s="163"/>
      <c r="Z1055" s="182"/>
    </row>
    <row r="1056" spans="1:26" s="25" customFormat="1" x14ac:dyDescent="0.4">
      <c r="A1056" s="51"/>
      <c r="B1056" s="51"/>
      <c r="C1056" s="51"/>
      <c r="D1056" s="130"/>
      <c r="E1056" s="198"/>
      <c r="F1056" s="43"/>
      <c r="G1056" s="43"/>
      <c r="H1056" s="198"/>
      <c r="I1056" s="198"/>
      <c r="J1056" s="198"/>
      <c r="K1056" s="184"/>
      <c r="L1056" s="223"/>
      <c r="M1056" s="116"/>
      <c r="N1056" s="116"/>
      <c r="O1056" s="116"/>
      <c r="P1056" s="116"/>
      <c r="Q1056" s="116"/>
      <c r="R1056" s="211"/>
      <c r="S1056" s="211"/>
      <c r="T1056" s="211"/>
      <c r="U1056" s="211"/>
      <c r="V1056" s="211"/>
      <c r="W1056" s="211"/>
      <c r="X1056" s="131"/>
      <c r="Y1056" s="163"/>
      <c r="Z1056" s="182"/>
    </row>
    <row r="1057" spans="1:26" s="25" customFormat="1" x14ac:dyDescent="0.4">
      <c r="A1057" s="51"/>
      <c r="B1057" s="51"/>
      <c r="C1057" s="51"/>
      <c r="D1057" s="130"/>
      <c r="E1057" s="198"/>
      <c r="F1057" s="43"/>
      <c r="G1057" s="43"/>
      <c r="H1057" s="198"/>
      <c r="I1057" s="198"/>
      <c r="J1057" s="198"/>
      <c r="K1057" s="184"/>
      <c r="L1057" s="223"/>
      <c r="M1057" s="116"/>
      <c r="N1057" s="116"/>
      <c r="O1057" s="116"/>
      <c r="P1057" s="116"/>
      <c r="Q1057" s="116"/>
      <c r="R1057" s="211"/>
      <c r="S1057" s="211"/>
      <c r="T1057" s="211"/>
      <c r="U1057" s="211"/>
      <c r="V1057" s="211"/>
      <c r="W1057" s="211"/>
      <c r="X1057" s="131"/>
      <c r="Y1057" s="163"/>
      <c r="Z1057" s="182"/>
    </row>
    <row r="1058" spans="1:26" s="25" customFormat="1" x14ac:dyDescent="0.4">
      <c r="A1058" s="51"/>
      <c r="B1058" s="51"/>
      <c r="C1058" s="51"/>
      <c r="D1058" s="130"/>
      <c r="E1058" s="198"/>
      <c r="F1058" s="43"/>
      <c r="G1058" s="43"/>
      <c r="H1058" s="198"/>
      <c r="I1058" s="198"/>
      <c r="J1058" s="198"/>
      <c r="K1058" s="184"/>
      <c r="L1058" s="223"/>
      <c r="M1058" s="116"/>
      <c r="N1058" s="116"/>
      <c r="O1058" s="116"/>
      <c r="P1058" s="116"/>
      <c r="Q1058" s="116"/>
      <c r="R1058" s="211"/>
      <c r="S1058" s="211"/>
      <c r="T1058" s="211"/>
      <c r="U1058" s="211"/>
      <c r="V1058" s="211"/>
      <c r="W1058" s="211"/>
      <c r="X1058" s="131"/>
      <c r="Y1058" s="163"/>
      <c r="Z1058" s="182"/>
    </row>
    <row r="1059" spans="1:26" s="25" customFormat="1" x14ac:dyDescent="0.4">
      <c r="A1059" s="51"/>
      <c r="B1059" s="51"/>
      <c r="C1059" s="51"/>
      <c r="D1059" s="130"/>
      <c r="E1059" s="198"/>
      <c r="F1059" s="43"/>
      <c r="G1059" s="43"/>
      <c r="H1059" s="198"/>
      <c r="I1059" s="198"/>
      <c r="J1059" s="198"/>
      <c r="K1059" s="184"/>
      <c r="L1059" s="223"/>
      <c r="M1059" s="116"/>
      <c r="N1059" s="116"/>
      <c r="O1059" s="116"/>
      <c r="P1059" s="116"/>
      <c r="Q1059" s="116"/>
      <c r="R1059" s="211"/>
      <c r="S1059" s="211"/>
      <c r="T1059" s="211"/>
      <c r="U1059" s="211"/>
      <c r="V1059" s="211"/>
      <c r="W1059" s="211"/>
      <c r="X1059" s="131"/>
      <c r="Y1059" s="163"/>
      <c r="Z1059" s="182"/>
    </row>
    <row r="1060" spans="1:26" s="25" customFormat="1" x14ac:dyDescent="0.4">
      <c r="A1060" s="51"/>
      <c r="B1060" s="51"/>
      <c r="C1060" s="51"/>
      <c r="D1060" s="130"/>
      <c r="E1060" s="198"/>
      <c r="F1060" s="43"/>
      <c r="G1060" s="43"/>
      <c r="H1060" s="198"/>
      <c r="I1060" s="198"/>
      <c r="J1060" s="198"/>
      <c r="K1060" s="184"/>
      <c r="L1060" s="223"/>
      <c r="M1060" s="116"/>
      <c r="N1060" s="116"/>
      <c r="O1060" s="116"/>
      <c r="P1060" s="116"/>
      <c r="Q1060" s="116"/>
      <c r="R1060" s="211"/>
      <c r="S1060" s="211"/>
      <c r="T1060" s="211"/>
      <c r="U1060" s="211"/>
      <c r="V1060" s="211"/>
      <c r="W1060" s="211"/>
      <c r="X1060" s="131"/>
      <c r="Y1060" s="163"/>
      <c r="Z1060" s="182"/>
    </row>
    <row r="1061" spans="1:26" s="25" customFormat="1" x14ac:dyDescent="0.4">
      <c r="A1061" s="51"/>
      <c r="B1061" s="51"/>
      <c r="C1061" s="51"/>
      <c r="D1061" s="130"/>
      <c r="E1061" s="198"/>
      <c r="F1061" s="43"/>
      <c r="G1061" s="43"/>
      <c r="H1061" s="198"/>
      <c r="I1061" s="198"/>
      <c r="J1061" s="198"/>
      <c r="K1061" s="184"/>
      <c r="L1061" s="223"/>
      <c r="M1061" s="116"/>
      <c r="N1061" s="116"/>
      <c r="O1061" s="116"/>
      <c r="P1061" s="116"/>
      <c r="Q1061" s="116"/>
      <c r="R1061" s="211"/>
      <c r="S1061" s="211"/>
      <c r="T1061" s="211"/>
      <c r="U1061" s="211"/>
      <c r="V1061" s="211"/>
      <c r="W1061" s="211"/>
      <c r="X1061" s="131"/>
      <c r="Y1061" s="163"/>
      <c r="Z1061" s="182"/>
    </row>
    <row r="1062" spans="1:26" s="25" customFormat="1" x14ac:dyDescent="0.4">
      <c r="A1062" s="51"/>
      <c r="B1062" s="51"/>
      <c r="C1062" s="51"/>
      <c r="D1062" s="130"/>
      <c r="E1062" s="198"/>
      <c r="F1062" s="43"/>
      <c r="G1062" s="43"/>
      <c r="H1062" s="198"/>
      <c r="I1062" s="198"/>
      <c r="J1062" s="198"/>
      <c r="K1062" s="184"/>
      <c r="L1062" s="223"/>
      <c r="M1062" s="116"/>
      <c r="N1062" s="116"/>
      <c r="O1062" s="116"/>
      <c r="P1062" s="116"/>
      <c r="Q1062" s="116"/>
      <c r="R1062" s="211"/>
      <c r="S1062" s="211"/>
      <c r="T1062" s="211"/>
      <c r="U1062" s="211"/>
      <c r="V1062" s="211"/>
      <c r="W1062" s="211"/>
      <c r="X1062" s="131"/>
      <c r="Y1062" s="163"/>
      <c r="Z1062" s="182"/>
    </row>
    <row r="1063" spans="1:26" s="25" customFormat="1" x14ac:dyDescent="0.4">
      <c r="A1063" s="51"/>
      <c r="B1063" s="51"/>
      <c r="C1063" s="51"/>
      <c r="D1063" s="130"/>
      <c r="E1063" s="198"/>
      <c r="F1063" s="43"/>
      <c r="G1063" s="43"/>
      <c r="H1063" s="198"/>
      <c r="I1063" s="198"/>
      <c r="J1063" s="198"/>
      <c r="K1063" s="184"/>
      <c r="L1063" s="223"/>
      <c r="M1063" s="116"/>
      <c r="N1063" s="116"/>
      <c r="O1063" s="116"/>
      <c r="P1063" s="116"/>
      <c r="Q1063" s="116"/>
      <c r="R1063" s="211"/>
      <c r="S1063" s="211"/>
      <c r="T1063" s="211"/>
      <c r="U1063" s="211"/>
      <c r="V1063" s="211"/>
      <c r="W1063" s="211"/>
      <c r="X1063" s="131"/>
      <c r="Y1063" s="163"/>
      <c r="Z1063" s="182"/>
    </row>
    <row r="1064" spans="1:26" s="25" customFormat="1" x14ac:dyDescent="0.4">
      <c r="A1064" s="51"/>
      <c r="B1064" s="51"/>
      <c r="C1064" s="51"/>
      <c r="D1064" s="130"/>
      <c r="E1064" s="198"/>
      <c r="F1064" s="43"/>
      <c r="G1064" s="43"/>
      <c r="H1064" s="198"/>
      <c r="I1064" s="198"/>
      <c r="J1064" s="198"/>
      <c r="K1064" s="184"/>
      <c r="L1064" s="223"/>
      <c r="M1064" s="116"/>
      <c r="N1064" s="116"/>
      <c r="O1064" s="116"/>
      <c r="P1064" s="116"/>
      <c r="Q1064" s="116"/>
      <c r="R1064" s="211"/>
      <c r="S1064" s="211"/>
      <c r="T1064" s="211"/>
      <c r="U1064" s="211"/>
      <c r="V1064" s="211"/>
      <c r="W1064" s="211"/>
      <c r="X1064" s="131"/>
      <c r="Y1064" s="163"/>
      <c r="Z1064" s="182"/>
    </row>
    <row r="1065" spans="1:26" s="25" customFormat="1" x14ac:dyDescent="0.4">
      <c r="A1065" s="51"/>
      <c r="B1065" s="51"/>
      <c r="C1065" s="51"/>
      <c r="D1065" s="130"/>
      <c r="E1065" s="198"/>
      <c r="F1065" s="43"/>
      <c r="G1065" s="43"/>
      <c r="H1065" s="198"/>
      <c r="I1065" s="198"/>
      <c r="J1065" s="198"/>
      <c r="K1065" s="184"/>
      <c r="L1065" s="223"/>
      <c r="M1065" s="116"/>
      <c r="N1065" s="116"/>
      <c r="O1065" s="116"/>
      <c r="P1065" s="116"/>
      <c r="Q1065" s="116"/>
      <c r="R1065" s="211"/>
      <c r="S1065" s="211"/>
      <c r="T1065" s="211"/>
      <c r="U1065" s="211"/>
      <c r="V1065" s="211"/>
      <c r="W1065" s="211"/>
      <c r="X1065" s="131"/>
      <c r="Y1065" s="163"/>
      <c r="Z1065" s="182"/>
    </row>
    <row r="1066" spans="1:26" s="25" customFormat="1" x14ac:dyDescent="0.4">
      <c r="A1066" s="51"/>
      <c r="B1066" s="51"/>
      <c r="C1066" s="51"/>
      <c r="D1066" s="130"/>
      <c r="E1066" s="198"/>
      <c r="F1066" s="43"/>
      <c r="G1066" s="43"/>
      <c r="H1066" s="198"/>
      <c r="I1066" s="198"/>
      <c r="J1066" s="198"/>
      <c r="K1066" s="184"/>
      <c r="L1066" s="223"/>
      <c r="M1066" s="116"/>
      <c r="N1066" s="116"/>
      <c r="O1066" s="116"/>
      <c r="P1066" s="116"/>
      <c r="Q1066" s="116"/>
      <c r="R1066" s="211"/>
      <c r="S1066" s="211"/>
      <c r="T1066" s="211"/>
      <c r="U1066" s="211"/>
      <c r="V1066" s="211"/>
      <c r="W1066" s="211"/>
      <c r="X1066" s="131"/>
      <c r="Y1066" s="163"/>
      <c r="Z1066" s="182"/>
    </row>
    <row r="1067" spans="1:26" s="25" customFormat="1" x14ac:dyDescent="0.4">
      <c r="A1067" s="51"/>
      <c r="B1067" s="51"/>
      <c r="C1067" s="51"/>
      <c r="D1067" s="130"/>
      <c r="E1067" s="198"/>
      <c r="F1067" s="43"/>
      <c r="G1067" s="43"/>
      <c r="H1067" s="198"/>
      <c r="I1067" s="198"/>
      <c r="J1067" s="198"/>
      <c r="K1067" s="184"/>
      <c r="L1067" s="223"/>
      <c r="M1067" s="116"/>
      <c r="N1067" s="116"/>
      <c r="O1067" s="116"/>
      <c r="P1067" s="116"/>
      <c r="Q1067" s="116"/>
      <c r="R1067" s="211"/>
      <c r="S1067" s="211"/>
      <c r="T1067" s="211"/>
      <c r="U1067" s="211"/>
      <c r="V1067" s="211"/>
      <c r="W1067" s="211"/>
      <c r="X1067" s="131"/>
      <c r="Y1067" s="163"/>
      <c r="Z1067" s="182"/>
    </row>
    <row r="1068" spans="1:26" s="25" customFormat="1" x14ac:dyDescent="0.4">
      <c r="A1068" s="51"/>
      <c r="B1068" s="51"/>
      <c r="C1068" s="51"/>
      <c r="D1068" s="130"/>
      <c r="E1068" s="198"/>
      <c r="F1068" s="43"/>
      <c r="G1068" s="43"/>
      <c r="H1068" s="198"/>
      <c r="I1068" s="198"/>
      <c r="J1068" s="198"/>
      <c r="K1068" s="184"/>
      <c r="L1068" s="223"/>
      <c r="M1068" s="116"/>
      <c r="N1068" s="116"/>
      <c r="O1068" s="116"/>
      <c r="P1068" s="116"/>
      <c r="Q1068" s="116"/>
      <c r="R1068" s="211"/>
      <c r="S1068" s="211"/>
      <c r="T1068" s="211"/>
      <c r="U1068" s="211"/>
      <c r="V1068" s="211"/>
      <c r="W1068" s="211"/>
      <c r="X1068" s="131"/>
      <c r="Y1068" s="163"/>
      <c r="Z1068" s="182"/>
    </row>
    <row r="1069" spans="1:26" s="25" customFormat="1" x14ac:dyDescent="0.4">
      <c r="A1069" s="51"/>
      <c r="B1069" s="51"/>
      <c r="C1069" s="51"/>
      <c r="D1069" s="130"/>
      <c r="E1069" s="198"/>
      <c r="F1069" s="43"/>
      <c r="G1069" s="43"/>
      <c r="H1069" s="198"/>
      <c r="I1069" s="198"/>
      <c r="J1069" s="198"/>
      <c r="K1069" s="184"/>
      <c r="L1069" s="223"/>
      <c r="M1069" s="116"/>
      <c r="N1069" s="116"/>
      <c r="O1069" s="116"/>
      <c r="P1069" s="116"/>
      <c r="Q1069" s="116"/>
      <c r="R1069" s="211"/>
      <c r="S1069" s="211"/>
      <c r="T1069" s="211"/>
      <c r="U1069" s="211"/>
      <c r="V1069" s="211"/>
      <c r="W1069" s="211"/>
      <c r="X1069" s="131"/>
      <c r="Y1069" s="163"/>
      <c r="Z1069" s="182"/>
    </row>
    <row r="1070" spans="1:26" s="25" customFormat="1" x14ac:dyDescent="0.4">
      <c r="A1070" s="51"/>
      <c r="B1070" s="51"/>
      <c r="C1070" s="51"/>
      <c r="D1070" s="130"/>
      <c r="E1070" s="198"/>
      <c r="F1070" s="43"/>
      <c r="G1070" s="43"/>
      <c r="H1070" s="198"/>
      <c r="I1070" s="198"/>
      <c r="J1070" s="198"/>
      <c r="K1070" s="184"/>
      <c r="L1070" s="223"/>
      <c r="M1070" s="116"/>
      <c r="N1070" s="116"/>
      <c r="O1070" s="116"/>
      <c r="P1070" s="116"/>
      <c r="Q1070" s="116"/>
      <c r="R1070" s="211"/>
      <c r="S1070" s="211"/>
      <c r="T1070" s="211"/>
      <c r="U1070" s="211"/>
      <c r="V1070" s="211"/>
      <c r="W1070" s="211"/>
      <c r="X1070" s="131"/>
      <c r="Y1070" s="163"/>
      <c r="Z1070" s="182"/>
    </row>
    <row r="1071" spans="1:26" s="25" customFormat="1" x14ac:dyDescent="0.4">
      <c r="A1071" s="51"/>
      <c r="B1071" s="51"/>
      <c r="C1071" s="51"/>
      <c r="D1071" s="130"/>
      <c r="E1071" s="198"/>
      <c r="F1071" s="43"/>
      <c r="G1071" s="43"/>
      <c r="H1071" s="198"/>
      <c r="I1071" s="198"/>
      <c r="J1071" s="198"/>
      <c r="K1071" s="184"/>
      <c r="L1071" s="223"/>
      <c r="M1071" s="116"/>
      <c r="N1071" s="116"/>
      <c r="O1071" s="116"/>
      <c r="P1071" s="116"/>
      <c r="Q1071" s="116"/>
      <c r="R1071" s="211"/>
      <c r="S1071" s="211"/>
      <c r="T1071" s="211"/>
      <c r="U1071" s="211"/>
      <c r="V1071" s="211"/>
      <c r="W1071" s="211"/>
      <c r="X1071" s="131"/>
      <c r="Y1071" s="163"/>
      <c r="Z1071" s="182"/>
    </row>
    <row r="1072" spans="1:26" s="25" customFormat="1" x14ac:dyDescent="0.4">
      <c r="A1072" s="51"/>
      <c r="B1072" s="51"/>
      <c r="C1072" s="51"/>
      <c r="D1072" s="130"/>
      <c r="E1072" s="198"/>
      <c r="F1072" s="43"/>
      <c r="G1072" s="43"/>
      <c r="H1072" s="198"/>
      <c r="I1072" s="198"/>
      <c r="J1072" s="198"/>
      <c r="K1072" s="184"/>
      <c r="L1072" s="223"/>
      <c r="M1072" s="116"/>
      <c r="N1072" s="116"/>
      <c r="O1072" s="116"/>
      <c r="P1072" s="116"/>
      <c r="Q1072" s="116"/>
      <c r="R1072" s="211"/>
      <c r="S1072" s="211"/>
      <c r="T1072" s="211"/>
      <c r="U1072" s="211"/>
      <c r="V1072" s="211"/>
      <c r="W1072" s="211"/>
      <c r="X1072" s="131"/>
      <c r="Y1072" s="163"/>
      <c r="Z1072" s="182"/>
    </row>
    <row r="1073" spans="1:26" s="25" customFormat="1" x14ac:dyDescent="0.4">
      <c r="A1073" s="51"/>
      <c r="B1073" s="51"/>
      <c r="C1073" s="51"/>
      <c r="D1073" s="130"/>
      <c r="E1073" s="198"/>
      <c r="F1073" s="43"/>
      <c r="G1073" s="43"/>
      <c r="H1073" s="198"/>
      <c r="I1073" s="198"/>
      <c r="J1073" s="198"/>
      <c r="K1073" s="184"/>
      <c r="L1073" s="223"/>
      <c r="M1073" s="116"/>
      <c r="N1073" s="116"/>
      <c r="O1073" s="116"/>
      <c r="P1073" s="116"/>
      <c r="Q1073" s="116"/>
      <c r="R1073" s="211"/>
      <c r="S1073" s="211"/>
      <c r="T1073" s="211"/>
      <c r="U1073" s="211"/>
      <c r="V1073" s="211"/>
      <c r="W1073" s="211"/>
      <c r="X1073" s="131"/>
      <c r="Y1073" s="163"/>
      <c r="Z1073" s="182"/>
    </row>
    <row r="1074" spans="1:26" s="25" customFormat="1" x14ac:dyDescent="0.4">
      <c r="A1074" s="51"/>
      <c r="B1074" s="51"/>
      <c r="C1074" s="51"/>
      <c r="D1074" s="130"/>
      <c r="E1074" s="198"/>
      <c r="F1074" s="43"/>
      <c r="G1074" s="43"/>
      <c r="H1074" s="198"/>
      <c r="I1074" s="198"/>
      <c r="J1074" s="198"/>
      <c r="K1074" s="184"/>
      <c r="L1074" s="223"/>
      <c r="M1074" s="116"/>
      <c r="N1074" s="116"/>
      <c r="O1074" s="116"/>
      <c r="P1074" s="116"/>
      <c r="Q1074" s="116"/>
      <c r="R1074" s="211"/>
      <c r="S1074" s="211"/>
      <c r="T1074" s="211"/>
      <c r="U1074" s="211"/>
      <c r="V1074" s="211"/>
      <c r="W1074" s="211"/>
      <c r="X1074" s="131"/>
      <c r="Y1074" s="163"/>
      <c r="Z1074" s="182"/>
    </row>
    <row r="1075" spans="1:26" s="25" customFormat="1" x14ac:dyDescent="0.4">
      <c r="A1075" s="51"/>
      <c r="B1075" s="51"/>
      <c r="C1075" s="51"/>
      <c r="D1075" s="130"/>
      <c r="E1075" s="198"/>
      <c r="F1075" s="43"/>
      <c r="G1075" s="43"/>
      <c r="H1075" s="198"/>
      <c r="I1075" s="198"/>
      <c r="J1075" s="198"/>
      <c r="K1075" s="184"/>
      <c r="L1075" s="223"/>
      <c r="M1075" s="116"/>
      <c r="N1075" s="116"/>
      <c r="O1075" s="116"/>
      <c r="P1075" s="116"/>
      <c r="Q1075" s="116"/>
      <c r="R1075" s="211"/>
      <c r="S1075" s="211"/>
      <c r="T1075" s="211"/>
      <c r="U1075" s="211"/>
      <c r="V1075" s="211"/>
      <c r="W1075" s="211"/>
      <c r="X1075" s="131"/>
      <c r="Y1075" s="163"/>
      <c r="Z1075" s="182"/>
    </row>
    <row r="1076" spans="1:26" s="25" customFormat="1" x14ac:dyDescent="0.4">
      <c r="A1076" s="51"/>
      <c r="B1076" s="51"/>
      <c r="C1076" s="51"/>
      <c r="D1076" s="130"/>
      <c r="E1076" s="198"/>
      <c r="F1076" s="43"/>
      <c r="G1076" s="43"/>
      <c r="H1076" s="198"/>
      <c r="I1076" s="198"/>
      <c r="J1076" s="198"/>
      <c r="K1076" s="184"/>
      <c r="L1076" s="223"/>
      <c r="M1076" s="116"/>
      <c r="N1076" s="116"/>
      <c r="O1076" s="116"/>
      <c r="P1076" s="116"/>
      <c r="Q1076" s="116"/>
      <c r="R1076" s="211"/>
      <c r="S1076" s="211"/>
      <c r="T1076" s="211"/>
      <c r="U1076" s="211"/>
      <c r="V1076" s="211"/>
      <c r="W1076" s="211"/>
      <c r="X1076" s="131"/>
      <c r="Y1076" s="163"/>
      <c r="Z1076" s="182"/>
    </row>
    <row r="1077" spans="1:26" s="25" customFormat="1" x14ac:dyDescent="0.4">
      <c r="A1077" s="51"/>
      <c r="B1077" s="51"/>
      <c r="C1077" s="51"/>
      <c r="D1077" s="130"/>
      <c r="E1077" s="198"/>
      <c r="F1077" s="43"/>
      <c r="G1077" s="43"/>
      <c r="H1077" s="198"/>
      <c r="I1077" s="198"/>
      <c r="J1077" s="198"/>
      <c r="K1077" s="184"/>
      <c r="L1077" s="223"/>
      <c r="M1077" s="116"/>
      <c r="N1077" s="116"/>
      <c r="O1077" s="116"/>
      <c r="P1077" s="116"/>
      <c r="Q1077" s="116"/>
      <c r="R1077" s="211"/>
      <c r="S1077" s="211"/>
      <c r="T1077" s="211"/>
      <c r="U1077" s="211"/>
      <c r="V1077" s="211"/>
      <c r="W1077" s="211"/>
      <c r="X1077" s="131"/>
      <c r="Y1077" s="163"/>
      <c r="Z1077" s="182"/>
    </row>
    <row r="1078" spans="1:26" s="25" customFormat="1" x14ac:dyDescent="0.4">
      <c r="A1078" s="51"/>
      <c r="B1078" s="51"/>
      <c r="C1078" s="51"/>
      <c r="D1078" s="130"/>
      <c r="E1078" s="198"/>
      <c r="F1078" s="43"/>
      <c r="G1078" s="43"/>
      <c r="H1078" s="198"/>
      <c r="I1078" s="198"/>
      <c r="J1078" s="198"/>
      <c r="K1078" s="184"/>
      <c r="L1078" s="223"/>
      <c r="M1078" s="116"/>
      <c r="N1078" s="116"/>
      <c r="O1078" s="116"/>
      <c r="P1078" s="116"/>
      <c r="Q1078" s="116"/>
      <c r="R1078" s="211"/>
      <c r="S1078" s="211"/>
      <c r="T1078" s="211"/>
      <c r="U1078" s="211"/>
      <c r="V1078" s="211"/>
      <c r="W1078" s="211"/>
      <c r="X1078" s="131"/>
      <c r="Y1078" s="163"/>
      <c r="Z1078" s="182"/>
    </row>
    <row r="1079" spans="1:26" s="25" customFormat="1" x14ac:dyDescent="0.4">
      <c r="A1079" s="51"/>
      <c r="B1079" s="51"/>
      <c r="C1079" s="51"/>
      <c r="D1079" s="130"/>
      <c r="E1079" s="198"/>
      <c r="F1079" s="43"/>
      <c r="G1079" s="43"/>
      <c r="H1079" s="198"/>
      <c r="I1079" s="198"/>
      <c r="J1079" s="198"/>
      <c r="K1079" s="184"/>
      <c r="L1079" s="223"/>
      <c r="M1079" s="116"/>
      <c r="N1079" s="116"/>
      <c r="O1079" s="116"/>
      <c r="P1079" s="116"/>
      <c r="Q1079" s="116"/>
      <c r="R1079" s="211"/>
      <c r="S1079" s="211"/>
      <c r="T1079" s="211"/>
      <c r="U1079" s="211"/>
      <c r="V1079" s="211"/>
      <c r="W1079" s="211"/>
      <c r="X1079" s="131"/>
      <c r="Y1079" s="163"/>
      <c r="Z1079" s="182"/>
    </row>
    <row r="1080" spans="1:26" s="25" customFormat="1" x14ac:dyDescent="0.4">
      <c r="A1080" s="51"/>
      <c r="B1080" s="51"/>
      <c r="C1080" s="51"/>
      <c r="D1080" s="130"/>
      <c r="E1080" s="198"/>
      <c r="F1080" s="43"/>
      <c r="G1080" s="43"/>
      <c r="H1080" s="198"/>
      <c r="I1080" s="198"/>
      <c r="J1080" s="198"/>
      <c r="K1080" s="184"/>
      <c r="L1080" s="223"/>
      <c r="M1080" s="116"/>
      <c r="N1080" s="116"/>
      <c r="O1080" s="116"/>
      <c r="P1080" s="116"/>
      <c r="Q1080" s="116"/>
      <c r="R1080" s="211"/>
      <c r="S1080" s="211"/>
      <c r="T1080" s="211"/>
      <c r="U1080" s="211"/>
      <c r="V1080" s="211"/>
      <c r="W1080" s="211"/>
      <c r="X1080" s="131"/>
      <c r="Y1080" s="163"/>
      <c r="Z1080" s="182"/>
    </row>
    <row r="1081" spans="1:26" s="25" customFormat="1" x14ac:dyDescent="0.4">
      <c r="A1081" s="51"/>
      <c r="B1081" s="51"/>
      <c r="C1081" s="51"/>
      <c r="D1081" s="130"/>
      <c r="E1081" s="198"/>
      <c r="F1081" s="43"/>
      <c r="G1081" s="43"/>
      <c r="H1081" s="198"/>
      <c r="I1081" s="198"/>
      <c r="J1081" s="198"/>
      <c r="K1081" s="184"/>
      <c r="L1081" s="223"/>
      <c r="M1081" s="116"/>
      <c r="N1081" s="116"/>
      <c r="O1081" s="116"/>
      <c r="P1081" s="116"/>
      <c r="Q1081" s="116"/>
      <c r="R1081" s="211"/>
      <c r="S1081" s="211"/>
      <c r="T1081" s="211"/>
      <c r="U1081" s="211"/>
      <c r="V1081" s="211"/>
      <c r="W1081" s="211"/>
      <c r="X1081" s="131"/>
      <c r="Y1081" s="163"/>
      <c r="Z1081" s="182"/>
    </row>
    <row r="1082" spans="1:26" s="25" customFormat="1" x14ac:dyDescent="0.4">
      <c r="A1082" s="51"/>
      <c r="B1082" s="51"/>
      <c r="C1082" s="51"/>
      <c r="D1082" s="130"/>
      <c r="E1082" s="198"/>
      <c r="F1082" s="43"/>
      <c r="G1082" s="43"/>
      <c r="H1082" s="198"/>
      <c r="I1082" s="198"/>
      <c r="J1082" s="198"/>
      <c r="K1082" s="184"/>
      <c r="L1082" s="223"/>
      <c r="M1082" s="116"/>
      <c r="N1082" s="116"/>
      <c r="O1082" s="116"/>
      <c r="P1082" s="116"/>
      <c r="Q1082" s="116"/>
      <c r="R1082" s="211"/>
      <c r="S1082" s="211"/>
      <c r="T1082" s="211"/>
      <c r="U1082" s="211"/>
      <c r="V1082" s="211"/>
      <c r="W1082" s="211"/>
      <c r="X1082" s="131"/>
      <c r="Y1082" s="163"/>
      <c r="Z1082" s="182"/>
    </row>
    <row r="1083" spans="1:26" s="25" customFormat="1" x14ac:dyDescent="0.4">
      <c r="A1083" s="51"/>
      <c r="B1083" s="51"/>
      <c r="C1083" s="51"/>
      <c r="D1083" s="130"/>
      <c r="E1083" s="198"/>
      <c r="F1083" s="43"/>
      <c r="G1083" s="43"/>
      <c r="H1083" s="198"/>
      <c r="I1083" s="198"/>
      <c r="J1083" s="198"/>
      <c r="K1083" s="184"/>
      <c r="L1083" s="223"/>
      <c r="M1083" s="116"/>
      <c r="N1083" s="116"/>
      <c r="O1083" s="116"/>
      <c r="P1083" s="116"/>
      <c r="Q1083" s="116"/>
      <c r="R1083" s="211"/>
      <c r="S1083" s="211"/>
      <c r="T1083" s="211"/>
      <c r="U1083" s="211"/>
      <c r="V1083" s="211"/>
      <c r="W1083" s="211"/>
      <c r="X1083" s="131"/>
      <c r="Y1083" s="163"/>
      <c r="Z1083" s="182"/>
    </row>
    <row r="1084" spans="1:26" s="25" customFormat="1" x14ac:dyDescent="0.4">
      <c r="A1084" s="51"/>
      <c r="B1084" s="51"/>
      <c r="C1084" s="51"/>
      <c r="D1084" s="130"/>
      <c r="E1084" s="198"/>
      <c r="F1084" s="43"/>
      <c r="G1084" s="43"/>
      <c r="H1084" s="198"/>
      <c r="I1084" s="198"/>
      <c r="J1084" s="198"/>
      <c r="K1084" s="184"/>
      <c r="L1084" s="223"/>
      <c r="M1084" s="116"/>
      <c r="N1084" s="116"/>
      <c r="O1084" s="116"/>
      <c r="P1084" s="116"/>
      <c r="Q1084" s="116"/>
      <c r="R1084" s="211"/>
      <c r="S1084" s="211"/>
      <c r="T1084" s="211"/>
      <c r="U1084" s="211"/>
      <c r="V1084" s="211"/>
      <c r="W1084" s="211"/>
      <c r="X1084" s="131"/>
      <c r="Y1084" s="163"/>
      <c r="Z1084" s="182"/>
    </row>
    <row r="1085" spans="1:26" s="25" customFormat="1" x14ac:dyDescent="0.4">
      <c r="A1085" s="51"/>
      <c r="B1085" s="51"/>
      <c r="C1085" s="51"/>
      <c r="D1085" s="130"/>
      <c r="E1085" s="198"/>
      <c r="F1085" s="43"/>
      <c r="G1085" s="43"/>
      <c r="H1085" s="198"/>
      <c r="I1085" s="198"/>
      <c r="J1085" s="198"/>
      <c r="K1085" s="184"/>
      <c r="L1085" s="223"/>
      <c r="M1085" s="116"/>
      <c r="N1085" s="116"/>
      <c r="O1085" s="116"/>
      <c r="P1085" s="116"/>
      <c r="Q1085" s="116"/>
      <c r="R1085" s="211"/>
      <c r="S1085" s="211"/>
      <c r="T1085" s="211"/>
      <c r="U1085" s="211"/>
      <c r="V1085" s="211"/>
      <c r="W1085" s="211"/>
      <c r="X1085" s="131"/>
      <c r="Y1085" s="163"/>
      <c r="Z1085" s="182"/>
    </row>
    <row r="1086" spans="1:26" s="25" customFormat="1" x14ac:dyDescent="0.4">
      <c r="A1086" s="51"/>
      <c r="B1086" s="51"/>
      <c r="C1086" s="51"/>
      <c r="D1086" s="130"/>
      <c r="E1086" s="198"/>
      <c r="F1086" s="43"/>
      <c r="G1086" s="43"/>
      <c r="H1086" s="198"/>
      <c r="I1086" s="198"/>
      <c r="J1086" s="198"/>
      <c r="K1086" s="184"/>
      <c r="L1086" s="223"/>
      <c r="M1086" s="116"/>
      <c r="N1086" s="116"/>
      <c r="O1086" s="116"/>
      <c r="P1086" s="116"/>
      <c r="Q1086" s="116"/>
      <c r="R1086" s="211"/>
      <c r="S1086" s="211"/>
      <c r="T1086" s="211"/>
      <c r="U1086" s="211"/>
      <c r="V1086" s="211"/>
      <c r="W1086" s="211"/>
      <c r="X1086" s="131"/>
      <c r="Y1086" s="163"/>
      <c r="Z1086" s="182"/>
    </row>
    <row r="1087" spans="1:26" s="25" customFormat="1" x14ac:dyDescent="0.4">
      <c r="A1087" s="51"/>
      <c r="B1087" s="51"/>
      <c r="C1087" s="51"/>
      <c r="D1087" s="130"/>
      <c r="E1087" s="198"/>
      <c r="F1087" s="43"/>
      <c r="G1087" s="43"/>
      <c r="H1087" s="198"/>
      <c r="I1087" s="198"/>
      <c r="J1087" s="198"/>
      <c r="K1087" s="184"/>
      <c r="L1087" s="223"/>
      <c r="M1087" s="116"/>
      <c r="N1087" s="116"/>
      <c r="O1087" s="116"/>
      <c r="P1087" s="116"/>
      <c r="Q1087" s="116"/>
      <c r="R1087" s="211"/>
      <c r="S1087" s="211"/>
      <c r="T1087" s="211"/>
      <c r="U1087" s="211"/>
      <c r="V1087" s="211"/>
      <c r="W1087" s="211"/>
      <c r="X1087" s="131"/>
      <c r="Y1087" s="163"/>
      <c r="Z1087" s="182"/>
    </row>
    <row r="1088" spans="1:26" s="25" customFormat="1" x14ac:dyDescent="0.4">
      <c r="A1088" s="51"/>
      <c r="B1088" s="51"/>
      <c r="C1088" s="51"/>
      <c r="D1088" s="130"/>
      <c r="E1088" s="198"/>
      <c r="F1088" s="43"/>
      <c r="G1088" s="43"/>
      <c r="H1088" s="198"/>
      <c r="I1088" s="198"/>
      <c r="J1088" s="198"/>
      <c r="K1088" s="184"/>
      <c r="L1088" s="223"/>
      <c r="M1088" s="116"/>
      <c r="N1088" s="116"/>
      <c r="O1088" s="116"/>
      <c r="P1088" s="116"/>
      <c r="Q1088" s="116"/>
      <c r="R1088" s="211"/>
      <c r="S1088" s="211"/>
      <c r="T1088" s="211"/>
      <c r="U1088" s="211"/>
      <c r="V1088" s="211"/>
      <c r="W1088" s="211"/>
      <c r="X1088" s="131"/>
      <c r="Y1088" s="163"/>
      <c r="Z1088" s="182"/>
    </row>
    <row r="1089" spans="1:26" s="25" customFormat="1" x14ac:dyDescent="0.4">
      <c r="A1089" s="51"/>
      <c r="B1089" s="51"/>
      <c r="C1089" s="51"/>
      <c r="D1089" s="130"/>
      <c r="E1089" s="198"/>
      <c r="F1089" s="43"/>
      <c r="G1089" s="43"/>
      <c r="H1089" s="198"/>
      <c r="I1089" s="198"/>
      <c r="J1089" s="198"/>
      <c r="K1089" s="184"/>
      <c r="L1089" s="223"/>
      <c r="M1089" s="116"/>
      <c r="N1089" s="116"/>
      <c r="O1089" s="116"/>
      <c r="P1089" s="116"/>
      <c r="Q1089" s="116"/>
      <c r="R1089" s="211"/>
      <c r="S1089" s="211"/>
      <c r="T1089" s="211"/>
      <c r="U1089" s="211"/>
      <c r="V1089" s="211"/>
      <c r="W1089" s="211"/>
      <c r="X1089" s="131"/>
      <c r="Y1089" s="163"/>
      <c r="Z1089" s="182"/>
    </row>
    <row r="1090" spans="1:26" s="25" customFormat="1" x14ac:dyDescent="0.4">
      <c r="A1090" s="51"/>
      <c r="B1090" s="51"/>
      <c r="C1090" s="51"/>
      <c r="D1090" s="130"/>
      <c r="E1090" s="198"/>
      <c r="F1090" s="43"/>
      <c r="G1090" s="43"/>
      <c r="H1090" s="198"/>
      <c r="I1090" s="198"/>
      <c r="J1090" s="198"/>
      <c r="K1090" s="184"/>
      <c r="L1090" s="223"/>
      <c r="M1090" s="116"/>
      <c r="N1090" s="116"/>
      <c r="O1090" s="116"/>
      <c r="P1090" s="116"/>
      <c r="Q1090" s="116"/>
      <c r="R1090" s="211"/>
      <c r="S1090" s="211"/>
      <c r="T1090" s="211"/>
      <c r="U1090" s="211"/>
      <c r="V1090" s="211"/>
      <c r="W1090" s="211"/>
      <c r="X1090" s="131"/>
      <c r="Y1090" s="163"/>
      <c r="Z1090" s="182"/>
    </row>
    <row r="1091" spans="1:26" s="25" customFormat="1" x14ac:dyDescent="0.4">
      <c r="A1091" s="51"/>
      <c r="B1091" s="51"/>
      <c r="C1091" s="51"/>
      <c r="D1091" s="130"/>
      <c r="E1091" s="198"/>
      <c r="F1091" s="43"/>
      <c r="G1091" s="43"/>
      <c r="H1091" s="198"/>
      <c r="I1091" s="198"/>
      <c r="J1091" s="198"/>
      <c r="K1091" s="184"/>
      <c r="L1091" s="223"/>
      <c r="M1091" s="116"/>
      <c r="N1091" s="116"/>
      <c r="O1091" s="116"/>
      <c r="P1091" s="116"/>
      <c r="Q1091" s="116"/>
      <c r="R1091" s="211"/>
      <c r="S1091" s="211"/>
      <c r="T1091" s="211"/>
      <c r="U1091" s="211"/>
      <c r="V1091" s="211"/>
      <c r="W1091" s="211"/>
      <c r="X1091" s="131"/>
      <c r="Y1091" s="163"/>
      <c r="Z1091" s="182"/>
    </row>
    <row r="1092" spans="1:26" s="25" customFormat="1" x14ac:dyDescent="0.4">
      <c r="A1092" s="51"/>
      <c r="B1092" s="51"/>
      <c r="C1092" s="51"/>
      <c r="D1092" s="130"/>
      <c r="E1092" s="198"/>
      <c r="F1092" s="43"/>
      <c r="G1092" s="43"/>
      <c r="H1092" s="198"/>
      <c r="I1092" s="198"/>
      <c r="J1092" s="198"/>
      <c r="K1092" s="184"/>
      <c r="L1092" s="223"/>
      <c r="M1092" s="116"/>
      <c r="N1092" s="116"/>
      <c r="O1092" s="116"/>
      <c r="P1092" s="116"/>
      <c r="Q1092" s="116"/>
      <c r="R1092" s="211"/>
      <c r="S1092" s="211"/>
      <c r="T1092" s="211"/>
      <c r="U1092" s="211"/>
      <c r="V1092" s="211"/>
      <c r="W1092" s="211"/>
      <c r="X1092" s="131"/>
      <c r="Y1092" s="163"/>
      <c r="Z1092" s="182"/>
    </row>
    <row r="1093" spans="1:26" s="25" customFormat="1" x14ac:dyDescent="0.4">
      <c r="A1093" s="51"/>
      <c r="B1093" s="51"/>
      <c r="C1093" s="51"/>
      <c r="D1093" s="130"/>
      <c r="E1093" s="198"/>
      <c r="F1093" s="43"/>
      <c r="G1093" s="43"/>
      <c r="H1093" s="198"/>
      <c r="I1093" s="198"/>
      <c r="J1093" s="198"/>
      <c r="K1093" s="184"/>
      <c r="L1093" s="223"/>
      <c r="M1093" s="116"/>
      <c r="N1093" s="116"/>
      <c r="O1093" s="116"/>
      <c r="P1093" s="116"/>
      <c r="Q1093" s="116"/>
      <c r="R1093" s="211"/>
      <c r="S1093" s="211"/>
      <c r="T1093" s="211"/>
      <c r="U1093" s="211"/>
      <c r="V1093" s="211"/>
      <c r="W1093" s="211"/>
      <c r="X1093" s="131"/>
      <c r="Y1093" s="163"/>
      <c r="Z1093" s="182"/>
    </row>
    <row r="1094" spans="1:26" s="25" customFormat="1" x14ac:dyDescent="0.4">
      <c r="A1094" s="51"/>
      <c r="B1094" s="51"/>
      <c r="C1094" s="51"/>
      <c r="D1094" s="130"/>
      <c r="E1094" s="198"/>
      <c r="F1094" s="43"/>
      <c r="G1094" s="43"/>
      <c r="H1094" s="198"/>
      <c r="I1094" s="198"/>
      <c r="J1094" s="198"/>
      <c r="K1094" s="184"/>
      <c r="L1094" s="223"/>
      <c r="M1094" s="116"/>
      <c r="N1094" s="116"/>
      <c r="O1094" s="116"/>
      <c r="P1094" s="116"/>
      <c r="Q1094" s="116"/>
      <c r="R1094" s="211"/>
      <c r="S1094" s="211"/>
      <c r="T1094" s="211"/>
      <c r="U1094" s="211"/>
      <c r="V1094" s="211"/>
      <c r="W1094" s="211"/>
      <c r="X1094" s="131"/>
      <c r="Y1094" s="163"/>
      <c r="Z1094" s="182"/>
    </row>
    <row r="1095" spans="1:26" s="25" customFormat="1" x14ac:dyDescent="0.4">
      <c r="A1095" s="51"/>
      <c r="B1095" s="51"/>
      <c r="C1095" s="51"/>
      <c r="D1095" s="130"/>
      <c r="E1095" s="198"/>
      <c r="F1095" s="43"/>
      <c r="G1095" s="43"/>
      <c r="H1095" s="198"/>
      <c r="I1095" s="198"/>
      <c r="J1095" s="198"/>
      <c r="K1095" s="184"/>
      <c r="L1095" s="223"/>
      <c r="M1095" s="116"/>
      <c r="N1095" s="116"/>
      <c r="O1095" s="116"/>
      <c r="P1095" s="116"/>
      <c r="Q1095" s="116"/>
      <c r="R1095" s="211"/>
      <c r="S1095" s="211"/>
      <c r="T1095" s="211"/>
      <c r="U1095" s="211"/>
      <c r="V1095" s="211"/>
      <c r="W1095" s="211"/>
      <c r="X1095" s="131"/>
      <c r="Y1095" s="163"/>
      <c r="Z1095" s="182"/>
    </row>
    <row r="1096" spans="1:26" s="25" customFormat="1" x14ac:dyDescent="0.4">
      <c r="A1096" s="51"/>
      <c r="B1096" s="51"/>
      <c r="C1096" s="51"/>
      <c r="D1096" s="130"/>
      <c r="E1096" s="198"/>
      <c r="F1096" s="43"/>
      <c r="G1096" s="43"/>
      <c r="H1096" s="198"/>
      <c r="I1096" s="198"/>
      <c r="J1096" s="198"/>
      <c r="K1096" s="184"/>
      <c r="L1096" s="223"/>
      <c r="M1096" s="116"/>
      <c r="N1096" s="116"/>
      <c r="O1096" s="116"/>
      <c r="P1096" s="116"/>
      <c r="Q1096" s="116"/>
      <c r="R1096" s="211"/>
      <c r="S1096" s="211"/>
      <c r="T1096" s="211"/>
      <c r="U1096" s="211"/>
      <c r="V1096" s="211"/>
      <c r="W1096" s="211"/>
      <c r="X1096" s="131"/>
      <c r="Y1096" s="163"/>
      <c r="Z1096" s="182"/>
    </row>
    <row r="1097" spans="1:26" s="25" customFormat="1" x14ac:dyDescent="0.4">
      <c r="A1097" s="51"/>
      <c r="B1097" s="51"/>
      <c r="C1097" s="51"/>
      <c r="D1097" s="130"/>
      <c r="E1097" s="198"/>
      <c r="F1097" s="43"/>
      <c r="G1097" s="43"/>
      <c r="H1097" s="198"/>
      <c r="I1097" s="198"/>
      <c r="J1097" s="198"/>
      <c r="K1097" s="184"/>
      <c r="L1097" s="223"/>
      <c r="M1097" s="116"/>
      <c r="N1097" s="116"/>
      <c r="O1097" s="116"/>
      <c r="P1097" s="116"/>
      <c r="Q1097" s="116"/>
      <c r="R1097" s="211"/>
      <c r="S1097" s="211"/>
      <c r="T1097" s="211"/>
      <c r="U1097" s="211"/>
      <c r="V1097" s="211"/>
      <c r="W1097" s="211"/>
      <c r="X1097" s="131"/>
      <c r="Y1097" s="163"/>
      <c r="Z1097" s="182"/>
    </row>
    <row r="1098" spans="1:26" s="25" customFormat="1" x14ac:dyDescent="0.4">
      <c r="A1098" s="51"/>
      <c r="B1098" s="51"/>
      <c r="C1098" s="51"/>
      <c r="D1098" s="130"/>
      <c r="E1098" s="198"/>
      <c r="F1098" s="43"/>
      <c r="G1098" s="43"/>
      <c r="H1098" s="198"/>
      <c r="I1098" s="198"/>
      <c r="J1098" s="198"/>
      <c r="K1098" s="184"/>
      <c r="L1098" s="223"/>
      <c r="M1098" s="116"/>
      <c r="N1098" s="116"/>
      <c r="O1098" s="116"/>
      <c r="P1098" s="116"/>
      <c r="Q1098" s="116"/>
      <c r="R1098" s="211"/>
      <c r="S1098" s="211"/>
      <c r="T1098" s="211"/>
      <c r="U1098" s="211"/>
      <c r="V1098" s="211"/>
      <c r="W1098" s="211"/>
      <c r="X1098" s="131"/>
      <c r="Y1098" s="163"/>
      <c r="Z1098" s="182"/>
    </row>
    <row r="1099" spans="1:26" s="25" customFormat="1" x14ac:dyDescent="0.4">
      <c r="A1099" s="51"/>
      <c r="B1099" s="51"/>
      <c r="C1099" s="51"/>
      <c r="D1099" s="130"/>
      <c r="E1099" s="198"/>
      <c r="F1099" s="43"/>
      <c r="G1099" s="43"/>
      <c r="H1099" s="198"/>
      <c r="I1099" s="198"/>
      <c r="J1099" s="198"/>
      <c r="K1099" s="184"/>
      <c r="L1099" s="223"/>
      <c r="M1099" s="116"/>
      <c r="N1099" s="116"/>
      <c r="O1099" s="116"/>
      <c r="P1099" s="116"/>
      <c r="Q1099" s="116"/>
      <c r="R1099" s="211"/>
      <c r="S1099" s="211"/>
      <c r="T1099" s="211"/>
      <c r="U1099" s="211"/>
      <c r="V1099" s="211"/>
      <c r="W1099" s="211"/>
      <c r="X1099" s="131"/>
      <c r="Y1099" s="163"/>
      <c r="Z1099" s="182"/>
    </row>
    <row r="1100" spans="1:26" s="25" customFormat="1" x14ac:dyDescent="0.4">
      <c r="A1100" s="51"/>
      <c r="B1100" s="51"/>
      <c r="C1100" s="51"/>
      <c r="D1100" s="130"/>
      <c r="E1100" s="198"/>
      <c r="F1100" s="43"/>
      <c r="G1100" s="43"/>
      <c r="H1100" s="198"/>
      <c r="I1100" s="198"/>
      <c r="J1100" s="198"/>
      <c r="K1100" s="184"/>
      <c r="L1100" s="223"/>
      <c r="M1100" s="116"/>
      <c r="N1100" s="116"/>
      <c r="O1100" s="116"/>
      <c r="P1100" s="116"/>
      <c r="Q1100" s="116"/>
      <c r="R1100" s="211"/>
      <c r="S1100" s="211"/>
      <c r="T1100" s="211"/>
      <c r="U1100" s="211"/>
      <c r="V1100" s="211"/>
      <c r="W1100" s="211"/>
      <c r="X1100" s="131"/>
      <c r="Y1100" s="163"/>
      <c r="Z1100" s="182"/>
    </row>
    <row r="1101" spans="1:26" s="25" customFormat="1" x14ac:dyDescent="0.4">
      <c r="A1101" s="51"/>
      <c r="B1101" s="51"/>
      <c r="C1101" s="51"/>
      <c r="D1101" s="130"/>
      <c r="E1101" s="198"/>
      <c r="F1101" s="43"/>
      <c r="G1101" s="43"/>
      <c r="H1101" s="198"/>
      <c r="I1101" s="198"/>
      <c r="J1101" s="198"/>
      <c r="K1101" s="184"/>
      <c r="L1101" s="223"/>
      <c r="M1101" s="116"/>
      <c r="N1101" s="116"/>
      <c r="O1101" s="116"/>
      <c r="P1101" s="116"/>
      <c r="Q1101" s="116"/>
      <c r="R1101" s="211"/>
      <c r="S1101" s="211"/>
      <c r="T1101" s="211"/>
      <c r="U1101" s="211"/>
      <c r="V1101" s="211"/>
      <c r="W1101" s="211"/>
      <c r="X1101" s="131"/>
      <c r="Y1101" s="163"/>
      <c r="Z1101" s="182"/>
    </row>
    <row r="1102" spans="1:26" s="25" customFormat="1" x14ac:dyDescent="0.4">
      <c r="A1102" s="51"/>
      <c r="B1102" s="51"/>
      <c r="C1102" s="51"/>
      <c r="D1102" s="130"/>
      <c r="E1102" s="198"/>
      <c r="F1102" s="43"/>
      <c r="G1102" s="43"/>
      <c r="H1102" s="198"/>
      <c r="I1102" s="198"/>
      <c r="J1102" s="198"/>
      <c r="K1102" s="184"/>
      <c r="L1102" s="223"/>
      <c r="M1102" s="116"/>
      <c r="N1102" s="116"/>
      <c r="O1102" s="116"/>
      <c r="P1102" s="116"/>
      <c r="Q1102" s="116"/>
      <c r="R1102" s="211"/>
      <c r="S1102" s="211"/>
      <c r="T1102" s="211"/>
      <c r="U1102" s="211"/>
      <c r="V1102" s="211"/>
      <c r="W1102" s="211"/>
      <c r="X1102" s="131"/>
      <c r="Y1102" s="163"/>
      <c r="Z1102" s="182"/>
    </row>
    <row r="1103" spans="1:26" s="25" customFormat="1" x14ac:dyDescent="0.4">
      <c r="A1103" s="51"/>
      <c r="B1103" s="51"/>
      <c r="C1103" s="51"/>
      <c r="D1103" s="130"/>
      <c r="E1103" s="198"/>
      <c r="F1103" s="43"/>
      <c r="G1103" s="43"/>
      <c r="H1103" s="198"/>
      <c r="I1103" s="198"/>
      <c r="J1103" s="198"/>
      <c r="K1103" s="184"/>
      <c r="L1103" s="223"/>
      <c r="M1103" s="116"/>
      <c r="N1103" s="116"/>
      <c r="O1103" s="116"/>
      <c r="P1103" s="116"/>
      <c r="Q1103" s="116"/>
      <c r="R1103" s="211"/>
      <c r="S1103" s="211"/>
      <c r="T1103" s="211"/>
      <c r="U1103" s="211"/>
      <c r="V1103" s="211"/>
      <c r="W1103" s="211"/>
      <c r="X1103" s="131"/>
      <c r="Y1103" s="163"/>
      <c r="Z1103" s="182"/>
    </row>
    <row r="1104" spans="1:26" s="25" customFormat="1" x14ac:dyDescent="0.4">
      <c r="A1104" s="51"/>
      <c r="B1104" s="51"/>
      <c r="C1104" s="51"/>
      <c r="D1104" s="130"/>
      <c r="E1104" s="198"/>
      <c r="F1104" s="43"/>
      <c r="G1104" s="43"/>
      <c r="H1104" s="198"/>
      <c r="I1104" s="198"/>
      <c r="J1104" s="198"/>
      <c r="K1104" s="184"/>
      <c r="L1104" s="223"/>
      <c r="M1104" s="116"/>
      <c r="N1104" s="116"/>
      <c r="O1104" s="116"/>
      <c r="P1104" s="116"/>
      <c r="Q1104" s="116"/>
      <c r="R1104" s="211"/>
      <c r="S1104" s="211"/>
      <c r="T1104" s="211"/>
      <c r="U1104" s="211"/>
      <c r="V1104" s="211"/>
      <c r="W1104" s="211"/>
      <c r="X1104" s="131"/>
      <c r="Y1104" s="163"/>
      <c r="Z1104" s="182"/>
    </row>
    <row r="1105" spans="1:26" s="25" customFormat="1" x14ac:dyDescent="0.4">
      <c r="A1105" s="51"/>
      <c r="B1105" s="51"/>
      <c r="C1105" s="51"/>
      <c r="D1105" s="130"/>
      <c r="E1105" s="198"/>
      <c r="F1105" s="43"/>
      <c r="G1105" s="43"/>
      <c r="H1105" s="198"/>
      <c r="I1105" s="198"/>
      <c r="J1105" s="198"/>
      <c r="K1105" s="184"/>
      <c r="L1105" s="223"/>
      <c r="M1105" s="116"/>
      <c r="N1105" s="116"/>
      <c r="O1105" s="116"/>
      <c r="P1105" s="116"/>
      <c r="Q1105" s="116"/>
      <c r="R1105" s="211"/>
      <c r="S1105" s="211"/>
      <c r="T1105" s="211"/>
      <c r="U1105" s="211"/>
      <c r="V1105" s="211"/>
      <c r="W1105" s="211"/>
      <c r="X1105" s="131"/>
      <c r="Y1105" s="163"/>
      <c r="Z1105" s="182"/>
    </row>
    <row r="1106" spans="1:26" s="25" customFormat="1" x14ac:dyDescent="0.4">
      <c r="A1106" s="51"/>
      <c r="B1106" s="51"/>
      <c r="C1106" s="51"/>
      <c r="D1106" s="130"/>
      <c r="E1106" s="198"/>
      <c r="F1106" s="43"/>
      <c r="G1106" s="43"/>
      <c r="H1106" s="198"/>
      <c r="I1106" s="198"/>
      <c r="J1106" s="198"/>
      <c r="K1106" s="184"/>
      <c r="L1106" s="223"/>
      <c r="M1106" s="116"/>
      <c r="N1106" s="116"/>
      <c r="O1106" s="116"/>
      <c r="P1106" s="116"/>
      <c r="Q1106" s="116"/>
      <c r="R1106" s="211"/>
      <c r="S1106" s="211"/>
      <c r="T1106" s="211"/>
      <c r="U1106" s="211"/>
      <c r="V1106" s="211"/>
      <c r="W1106" s="211"/>
      <c r="X1106" s="131"/>
      <c r="Y1106" s="163"/>
      <c r="Z1106" s="182"/>
    </row>
    <row r="1107" spans="1:26" s="25" customFormat="1" x14ac:dyDescent="0.4">
      <c r="A1107" s="51"/>
      <c r="B1107" s="51"/>
      <c r="C1107" s="51"/>
      <c r="D1107" s="130"/>
      <c r="E1107" s="198"/>
      <c r="F1107" s="43"/>
      <c r="G1107" s="43"/>
      <c r="H1107" s="198"/>
      <c r="I1107" s="198"/>
      <c r="J1107" s="198"/>
      <c r="K1107" s="184"/>
      <c r="L1107" s="223"/>
      <c r="M1107" s="116"/>
      <c r="N1107" s="116"/>
      <c r="O1107" s="116"/>
      <c r="P1107" s="116"/>
      <c r="Q1107" s="116"/>
      <c r="R1107" s="211"/>
      <c r="S1107" s="211"/>
      <c r="T1107" s="211"/>
      <c r="U1107" s="211"/>
      <c r="V1107" s="211"/>
      <c r="W1107" s="211"/>
      <c r="X1107" s="131"/>
      <c r="Y1107" s="163"/>
      <c r="Z1107" s="182"/>
    </row>
    <row r="1108" spans="1:26" s="25" customFormat="1" x14ac:dyDescent="0.4">
      <c r="A1108" s="51"/>
      <c r="B1108" s="51"/>
      <c r="C1108" s="51"/>
      <c r="D1108" s="130"/>
      <c r="E1108" s="198"/>
      <c r="F1108" s="43"/>
      <c r="G1108" s="43"/>
      <c r="H1108" s="198"/>
      <c r="I1108" s="198"/>
      <c r="J1108" s="198"/>
      <c r="K1108" s="184"/>
      <c r="L1108" s="223"/>
      <c r="M1108" s="116"/>
      <c r="N1108" s="116"/>
      <c r="O1108" s="116"/>
      <c r="P1108" s="116"/>
      <c r="Q1108" s="116"/>
      <c r="R1108" s="211"/>
      <c r="S1108" s="211"/>
      <c r="T1108" s="211"/>
      <c r="U1108" s="211"/>
      <c r="V1108" s="211"/>
      <c r="W1108" s="211"/>
      <c r="X1108" s="131"/>
      <c r="Y1108" s="163"/>
      <c r="Z1108" s="182"/>
    </row>
    <row r="1109" spans="1:26" s="25" customFormat="1" x14ac:dyDescent="0.4">
      <c r="A1109" s="51"/>
      <c r="B1109" s="51"/>
      <c r="C1109" s="51"/>
      <c r="D1109" s="130"/>
      <c r="E1109" s="198"/>
      <c r="F1109" s="43"/>
      <c r="G1109" s="43"/>
      <c r="H1109" s="198"/>
      <c r="I1109" s="198"/>
      <c r="J1109" s="198"/>
      <c r="K1109" s="184"/>
      <c r="L1109" s="223"/>
      <c r="M1109" s="116"/>
      <c r="N1109" s="116"/>
      <c r="O1109" s="116"/>
      <c r="P1109" s="116"/>
      <c r="Q1109" s="116"/>
      <c r="R1109" s="211"/>
      <c r="S1109" s="211"/>
      <c r="T1109" s="211"/>
      <c r="U1109" s="211"/>
      <c r="V1109" s="211"/>
      <c r="W1109" s="211"/>
      <c r="X1109" s="131"/>
      <c r="Y1109" s="163"/>
      <c r="Z1109" s="182"/>
    </row>
    <row r="1110" spans="1:26" s="25" customFormat="1" x14ac:dyDescent="0.4">
      <c r="A1110" s="51"/>
      <c r="B1110" s="51"/>
      <c r="C1110" s="51"/>
      <c r="D1110" s="130"/>
      <c r="E1110" s="198"/>
      <c r="F1110" s="43"/>
      <c r="G1110" s="43"/>
      <c r="H1110" s="198"/>
      <c r="I1110" s="198"/>
      <c r="J1110" s="198"/>
      <c r="K1110" s="184"/>
      <c r="L1110" s="223"/>
      <c r="M1110" s="116"/>
      <c r="N1110" s="116"/>
      <c r="O1110" s="116"/>
      <c r="P1110" s="116"/>
      <c r="Q1110" s="116"/>
      <c r="R1110" s="211"/>
      <c r="S1110" s="211"/>
      <c r="T1110" s="211"/>
      <c r="U1110" s="211"/>
      <c r="V1110" s="211"/>
      <c r="W1110" s="211"/>
      <c r="X1110" s="131"/>
      <c r="Y1110" s="163"/>
      <c r="Z1110" s="182"/>
    </row>
    <row r="1111" spans="1:26" s="25" customFormat="1" x14ac:dyDescent="0.4">
      <c r="A1111" s="51"/>
      <c r="B1111" s="51"/>
      <c r="C1111" s="51"/>
      <c r="D1111" s="130"/>
      <c r="E1111" s="198"/>
      <c r="F1111" s="43"/>
      <c r="G1111" s="43"/>
      <c r="H1111" s="198"/>
      <c r="I1111" s="198"/>
      <c r="J1111" s="198"/>
      <c r="K1111" s="184"/>
      <c r="L1111" s="223"/>
      <c r="M1111" s="116"/>
      <c r="N1111" s="116"/>
      <c r="O1111" s="116"/>
      <c r="P1111" s="116"/>
      <c r="Q1111" s="116"/>
      <c r="R1111" s="211"/>
      <c r="S1111" s="211"/>
      <c r="T1111" s="211"/>
      <c r="U1111" s="211"/>
      <c r="V1111" s="211"/>
      <c r="W1111" s="211"/>
      <c r="X1111" s="131"/>
      <c r="Y1111" s="163"/>
      <c r="Z1111" s="182"/>
    </row>
    <row r="1112" spans="1:26" s="25" customFormat="1" x14ac:dyDescent="0.4">
      <c r="A1112" s="51"/>
      <c r="B1112" s="51"/>
      <c r="C1112" s="51"/>
      <c r="D1112" s="130"/>
      <c r="E1112" s="198"/>
      <c r="F1112" s="43"/>
      <c r="G1112" s="43"/>
      <c r="H1112" s="198"/>
      <c r="I1112" s="198"/>
      <c r="J1112" s="198"/>
      <c r="K1112" s="184"/>
      <c r="L1112" s="223"/>
      <c r="M1112" s="116"/>
      <c r="N1112" s="116"/>
      <c r="O1112" s="116"/>
      <c r="P1112" s="116"/>
      <c r="Q1112" s="116"/>
      <c r="R1112" s="211"/>
      <c r="S1112" s="211"/>
      <c r="T1112" s="211"/>
      <c r="U1112" s="211"/>
      <c r="V1112" s="211"/>
      <c r="W1112" s="211"/>
      <c r="X1112" s="131"/>
      <c r="Y1112" s="163"/>
      <c r="Z1112" s="182"/>
    </row>
    <row r="1113" spans="1:26" s="25" customFormat="1" x14ac:dyDescent="0.4">
      <c r="A1113" s="51"/>
      <c r="B1113" s="51"/>
      <c r="C1113" s="51"/>
      <c r="D1113" s="130"/>
      <c r="E1113" s="198"/>
      <c r="F1113" s="43"/>
      <c r="G1113" s="43"/>
      <c r="H1113" s="198"/>
      <c r="I1113" s="198"/>
      <c r="J1113" s="198"/>
      <c r="K1113" s="184"/>
      <c r="L1113" s="223"/>
      <c r="M1113" s="116"/>
      <c r="N1113" s="116"/>
      <c r="O1113" s="116"/>
      <c r="P1113" s="116"/>
      <c r="Q1113" s="116"/>
      <c r="R1113" s="211"/>
      <c r="S1113" s="211"/>
      <c r="T1113" s="211"/>
      <c r="U1113" s="211"/>
      <c r="V1113" s="211"/>
      <c r="W1113" s="211"/>
      <c r="X1113" s="131"/>
      <c r="Y1113" s="163"/>
      <c r="Z1113" s="182"/>
    </row>
    <row r="1114" spans="1:26" s="25" customFormat="1" x14ac:dyDescent="0.4">
      <c r="A1114" s="51"/>
      <c r="B1114" s="51"/>
      <c r="C1114" s="51"/>
      <c r="D1114" s="130"/>
      <c r="E1114" s="198"/>
      <c r="F1114" s="43"/>
      <c r="G1114" s="43"/>
      <c r="H1114" s="198"/>
      <c r="I1114" s="198"/>
      <c r="J1114" s="198"/>
      <c r="K1114" s="184"/>
      <c r="L1114" s="223"/>
      <c r="M1114" s="116"/>
      <c r="N1114" s="116"/>
      <c r="O1114" s="116"/>
      <c r="P1114" s="116"/>
      <c r="Q1114" s="116"/>
      <c r="R1114" s="211"/>
      <c r="S1114" s="211"/>
      <c r="T1114" s="211"/>
      <c r="U1114" s="211"/>
      <c r="V1114" s="211"/>
      <c r="W1114" s="211"/>
      <c r="X1114" s="131"/>
      <c r="Y1114" s="163"/>
      <c r="Z1114" s="182"/>
    </row>
    <row r="1115" spans="1:26" s="25" customFormat="1" x14ac:dyDescent="0.4">
      <c r="A1115" s="51"/>
      <c r="B1115" s="51"/>
      <c r="C1115" s="51"/>
      <c r="D1115" s="130"/>
      <c r="E1115" s="198"/>
      <c r="F1115" s="43"/>
      <c r="G1115" s="43"/>
      <c r="H1115" s="198"/>
      <c r="I1115" s="198"/>
      <c r="J1115" s="198"/>
      <c r="K1115" s="184"/>
      <c r="L1115" s="223"/>
      <c r="M1115" s="116"/>
      <c r="N1115" s="116"/>
      <c r="O1115" s="116"/>
      <c r="P1115" s="116"/>
      <c r="Q1115" s="116"/>
      <c r="R1115" s="211"/>
      <c r="S1115" s="211"/>
      <c r="T1115" s="211"/>
      <c r="U1115" s="211"/>
      <c r="V1115" s="211"/>
      <c r="W1115" s="211"/>
      <c r="X1115" s="131"/>
      <c r="Y1115" s="163"/>
      <c r="Z1115" s="182"/>
    </row>
    <row r="1116" spans="1:26" s="25" customFormat="1" x14ac:dyDescent="0.4">
      <c r="A1116" s="51"/>
      <c r="B1116" s="51"/>
      <c r="C1116" s="51"/>
      <c r="D1116" s="130"/>
      <c r="E1116" s="198"/>
      <c r="F1116" s="43"/>
      <c r="G1116" s="43"/>
      <c r="H1116" s="198"/>
      <c r="I1116" s="198"/>
      <c r="J1116" s="198"/>
      <c r="K1116" s="184"/>
      <c r="L1116" s="223"/>
      <c r="M1116" s="116"/>
      <c r="N1116" s="116"/>
      <c r="O1116" s="116"/>
      <c r="P1116" s="116"/>
      <c r="Q1116" s="116"/>
      <c r="R1116" s="211"/>
      <c r="S1116" s="211"/>
      <c r="T1116" s="211"/>
      <c r="U1116" s="211"/>
      <c r="V1116" s="211"/>
      <c r="W1116" s="211"/>
      <c r="X1116" s="131"/>
      <c r="Y1116" s="163"/>
      <c r="Z1116" s="182"/>
    </row>
    <row r="1117" spans="1:26" s="25" customFormat="1" x14ac:dyDescent="0.4">
      <c r="A1117" s="51"/>
      <c r="B1117" s="51"/>
      <c r="C1117" s="51"/>
      <c r="D1117" s="130"/>
      <c r="E1117" s="198"/>
      <c r="F1117" s="43"/>
      <c r="G1117" s="43"/>
      <c r="H1117" s="198"/>
      <c r="I1117" s="198"/>
      <c r="J1117" s="198"/>
      <c r="K1117" s="184"/>
      <c r="L1117" s="223"/>
      <c r="M1117" s="116"/>
      <c r="N1117" s="116"/>
      <c r="O1117" s="116"/>
      <c r="P1117" s="116"/>
      <c r="Q1117" s="116"/>
      <c r="R1117" s="211"/>
      <c r="S1117" s="211"/>
      <c r="T1117" s="211"/>
      <c r="U1117" s="211"/>
      <c r="V1117" s="211"/>
      <c r="W1117" s="211"/>
      <c r="X1117" s="131"/>
      <c r="Y1117" s="163"/>
      <c r="Z1117" s="182"/>
    </row>
    <row r="1118" spans="1:26" s="25" customFormat="1" x14ac:dyDescent="0.4">
      <c r="A1118" s="51"/>
      <c r="B1118" s="51"/>
      <c r="C1118" s="51"/>
      <c r="D1118" s="130"/>
      <c r="E1118" s="198"/>
      <c r="F1118" s="43"/>
      <c r="G1118" s="43"/>
      <c r="H1118" s="198"/>
      <c r="I1118" s="198"/>
      <c r="J1118" s="198"/>
      <c r="K1118" s="184"/>
      <c r="L1118" s="223"/>
      <c r="M1118" s="116"/>
      <c r="N1118" s="116"/>
      <c r="O1118" s="116"/>
      <c r="P1118" s="116"/>
      <c r="Q1118" s="116"/>
      <c r="R1118" s="211"/>
      <c r="S1118" s="211"/>
      <c r="T1118" s="211"/>
      <c r="U1118" s="211"/>
      <c r="V1118" s="211"/>
      <c r="W1118" s="211"/>
      <c r="X1118" s="131"/>
      <c r="Y1118" s="163"/>
      <c r="Z1118" s="182"/>
    </row>
    <row r="1119" spans="1:26" s="25" customFormat="1" x14ac:dyDescent="0.4">
      <c r="A1119" s="51"/>
      <c r="B1119" s="51"/>
      <c r="C1119" s="51"/>
      <c r="D1119" s="130"/>
      <c r="E1119" s="198"/>
      <c r="F1119" s="43"/>
      <c r="G1119" s="43"/>
      <c r="H1119" s="198"/>
      <c r="I1119" s="198"/>
      <c r="J1119" s="198"/>
      <c r="K1119" s="184"/>
      <c r="L1119" s="223"/>
      <c r="M1119" s="116"/>
      <c r="N1119" s="116"/>
      <c r="O1119" s="116"/>
      <c r="P1119" s="116"/>
      <c r="Q1119" s="116"/>
      <c r="R1119" s="211"/>
      <c r="S1119" s="211"/>
      <c r="T1119" s="211"/>
      <c r="U1119" s="211"/>
      <c r="V1119" s="211"/>
      <c r="W1119" s="211"/>
      <c r="X1119" s="131"/>
      <c r="Y1119" s="163"/>
      <c r="Z1119" s="182"/>
    </row>
    <row r="1120" spans="1:26" s="25" customFormat="1" x14ac:dyDescent="0.4">
      <c r="A1120" s="51"/>
      <c r="B1120" s="51"/>
      <c r="C1120" s="51"/>
      <c r="D1120" s="130"/>
      <c r="E1120" s="198"/>
      <c r="F1120" s="43"/>
      <c r="G1120" s="43"/>
      <c r="H1120" s="198"/>
      <c r="I1120" s="198"/>
      <c r="J1120" s="198"/>
      <c r="K1120" s="184"/>
      <c r="L1120" s="223"/>
      <c r="M1120" s="116"/>
      <c r="N1120" s="116"/>
      <c r="O1120" s="116"/>
      <c r="P1120" s="116"/>
      <c r="Q1120" s="116"/>
      <c r="R1120" s="211"/>
      <c r="S1120" s="211"/>
      <c r="T1120" s="211"/>
      <c r="U1120" s="211"/>
      <c r="V1120" s="211"/>
      <c r="W1120" s="211"/>
      <c r="X1120" s="131"/>
      <c r="Y1120" s="163"/>
      <c r="Z1120" s="182"/>
    </row>
    <row r="1121" spans="1:26" s="25" customFormat="1" x14ac:dyDescent="0.4">
      <c r="A1121" s="51"/>
      <c r="B1121" s="51"/>
      <c r="C1121" s="51"/>
      <c r="D1121" s="130"/>
      <c r="E1121" s="198"/>
      <c r="F1121" s="43"/>
      <c r="G1121" s="43"/>
      <c r="H1121" s="198"/>
      <c r="I1121" s="198"/>
      <c r="J1121" s="198"/>
      <c r="K1121" s="184"/>
      <c r="L1121" s="223"/>
      <c r="M1121" s="116"/>
      <c r="N1121" s="116"/>
      <c r="O1121" s="116"/>
      <c r="P1121" s="116"/>
      <c r="Q1121" s="116"/>
      <c r="R1121" s="211"/>
      <c r="S1121" s="211"/>
      <c r="T1121" s="211"/>
      <c r="U1121" s="211"/>
      <c r="V1121" s="211"/>
      <c r="W1121" s="211"/>
      <c r="X1121" s="131"/>
      <c r="Y1121" s="163"/>
      <c r="Z1121" s="182"/>
    </row>
    <row r="1122" spans="1:26" s="25" customFormat="1" x14ac:dyDescent="0.4">
      <c r="A1122" s="51"/>
      <c r="B1122" s="51"/>
      <c r="C1122" s="51"/>
      <c r="D1122" s="130"/>
      <c r="E1122" s="198"/>
      <c r="F1122" s="43"/>
      <c r="G1122" s="43"/>
      <c r="H1122" s="198"/>
      <c r="I1122" s="198"/>
      <c r="J1122" s="198"/>
      <c r="K1122" s="184"/>
      <c r="L1122" s="223"/>
      <c r="M1122" s="116"/>
      <c r="N1122" s="116"/>
      <c r="O1122" s="116"/>
      <c r="P1122" s="116"/>
      <c r="Q1122" s="116"/>
      <c r="R1122" s="211"/>
      <c r="S1122" s="211"/>
      <c r="T1122" s="211"/>
      <c r="U1122" s="211"/>
      <c r="V1122" s="211"/>
      <c r="W1122" s="211"/>
      <c r="X1122" s="131"/>
      <c r="Y1122" s="163"/>
      <c r="Z1122" s="182"/>
    </row>
    <row r="1123" spans="1:26" s="25" customFormat="1" x14ac:dyDescent="0.4">
      <c r="A1123" s="51"/>
      <c r="B1123" s="51"/>
      <c r="C1123" s="51"/>
      <c r="D1123" s="130"/>
      <c r="E1123" s="198"/>
      <c r="F1123" s="43"/>
      <c r="G1123" s="43"/>
      <c r="H1123" s="198"/>
      <c r="I1123" s="198"/>
      <c r="J1123" s="198"/>
      <c r="K1123" s="184"/>
      <c r="L1123" s="223"/>
      <c r="M1123" s="116"/>
      <c r="N1123" s="116"/>
      <c r="O1123" s="116"/>
      <c r="P1123" s="116"/>
      <c r="Q1123" s="116"/>
      <c r="R1123" s="211"/>
      <c r="S1123" s="211"/>
      <c r="T1123" s="211"/>
      <c r="U1123" s="211"/>
      <c r="V1123" s="211"/>
      <c r="W1123" s="211"/>
      <c r="X1123" s="131"/>
      <c r="Y1123" s="163"/>
      <c r="Z1123" s="182"/>
    </row>
    <row r="1124" spans="1:26" s="25" customFormat="1" x14ac:dyDescent="0.4">
      <c r="A1124" s="51"/>
      <c r="B1124" s="51"/>
      <c r="C1124" s="51"/>
      <c r="D1124" s="130"/>
      <c r="E1124" s="198"/>
      <c r="F1124" s="43"/>
      <c r="G1124" s="43"/>
      <c r="H1124" s="198"/>
      <c r="I1124" s="198"/>
      <c r="J1124" s="198"/>
      <c r="K1124" s="184"/>
      <c r="L1124" s="223"/>
      <c r="M1124" s="116"/>
      <c r="N1124" s="116"/>
      <c r="O1124" s="116"/>
      <c r="P1124" s="116"/>
      <c r="Q1124" s="116"/>
      <c r="R1124" s="211"/>
      <c r="S1124" s="211"/>
      <c r="T1124" s="211"/>
      <c r="U1124" s="211"/>
      <c r="V1124" s="211"/>
      <c r="W1124" s="211"/>
      <c r="X1124" s="131"/>
      <c r="Y1124" s="163"/>
      <c r="Z1124" s="182"/>
    </row>
    <row r="1125" spans="1:26" s="25" customFormat="1" x14ac:dyDescent="0.4">
      <c r="A1125" s="51"/>
      <c r="B1125" s="51"/>
      <c r="C1125" s="51"/>
      <c r="D1125" s="130"/>
      <c r="E1125" s="198"/>
      <c r="F1125" s="43"/>
      <c r="G1125" s="43"/>
      <c r="H1125" s="198"/>
      <c r="I1125" s="198"/>
      <c r="J1125" s="198"/>
      <c r="K1125" s="184"/>
      <c r="L1125" s="223"/>
      <c r="M1125" s="116"/>
      <c r="N1125" s="116"/>
      <c r="O1125" s="116"/>
      <c r="P1125" s="116"/>
      <c r="Q1125" s="116"/>
      <c r="R1125" s="211"/>
      <c r="S1125" s="211"/>
      <c r="T1125" s="211"/>
      <c r="U1125" s="211"/>
      <c r="V1125" s="211"/>
      <c r="W1125" s="211"/>
      <c r="X1125" s="131"/>
      <c r="Y1125" s="163"/>
      <c r="Z1125" s="182"/>
    </row>
    <row r="1126" spans="1:26" s="25" customFormat="1" x14ac:dyDescent="0.4">
      <c r="A1126" s="51"/>
      <c r="B1126" s="51"/>
      <c r="C1126" s="51"/>
      <c r="D1126" s="130"/>
      <c r="E1126" s="198"/>
      <c r="F1126" s="43"/>
      <c r="G1126" s="43"/>
      <c r="H1126" s="198"/>
      <c r="I1126" s="198"/>
      <c r="J1126" s="198"/>
      <c r="K1126" s="184"/>
      <c r="L1126" s="223"/>
      <c r="M1126" s="116"/>
      <c r="N1126" s="116"/>
      <c r="O1126" s="116"/>
      <c r="P1126" s="116"/>
      <c r="Q1126" s="116"/>
      <c r="R1126" s="211"/>
      <c r="S1126" s="211"/>
      <c r="T1126" s="211"/>
      <c r="U1126" s="211"/>
      <c r="V1126" s="211"/>
      <c r="W1126" s="211"/>
      <c r="X1126" s="131"/>
      <c r="Y1126" s="163"/>
      <c r="Z1126" s="182"/>
    </row>
    <row r="1127" spans="1:26" s="25" customFormat="1" x14ac:dyDescent="0.4">
      <c r="A1127" s="51"/>
      <c r="B1127" s="51"/>
      <c r="C1127" s="51"/>
      <c r="D1127" s="130"/>
      <c r="E1127" s="198"/>
      <c r="F1127" s="43"/>
      <c r="G1127" s="43"/>
      <c r="H1127" s="198"/>
      <c r="I1127" s="198"/>
      <c r="J1127" s="198"/>
      <c r="K1127" s="184"/>
      <c r="L1127" s="223"/>
      <c r="M1127" s="116"/>
      <c r="N1127" s="116"/>
      <c r="O1127" s="116"/>
      <c r="P1127" s="116"/>
      <c r="Q1127" s="116"/>
      <c r="R1127" s="211"/>
      <c r="S1127" s="211"/>
      <c r="T1127" s="211"/>
      <c r="U1127" s="211"/>
      <c r="V1127" s="211"/>
      <c r="W1127" s="211"/>
      <c r="X1127" s="131"/>
      <c r="Y1127" s="163"/>
      <c r="Z1127" s="182"/>
    </row>
    <row r="1128" spans="1:26" s="25" customFormat="1" x14ac:dyDescent="0.4">
      <c r="A1128" s="51"/>
      <c r="B1128" s="51"/>
      <c r="C1128" s="51"/>
      <c r="D1128" s="130"/>
      <c r="E1128" s="198"/>
      <c r="F1128" s="43"/>
      <c r="G1128" s="43"/>
      <c r="H1128" s="198"/>
      <c r="I1128" s="198"/>
      <c r="J1128" s="198"/>
      <c r="K1128" s="184"/>
      <c r="L1128" s="223"/>
      <c r="M1128" s="116"/>
      <c r="N1128" s="116"/>
      <c r="O1128" s="116"/>
      <c r="P1128" s="116"/>
      <c r="Q1128" s="116"/>
      <c r="R1128" s="211"/>
      <c r="S1128" s="211"/>
      <c r="T1128" s="211"/>
      <c r="U1128" s="211"/>
      <c r="V1128" s="211"/>
      <c r="W1128" s="211"/>
      <c r="X1128" s="131"/>
      <c r="Y1128" s="163"/>
      <c r="Z1128" s="182"/>
    </row>
    <row r="1129" spans="1:26" s="25" customFormat="1" x14ac:dyDescent="0.4">
      <c r="A1129" s="51"/>
      <c r="B1129" s="51"/>
      <c r="C1129" s="51"/>
      <c r="D1129" s="130"/>
      <c r="E1129" s="198"/>
      <c r="F1129" s="43"/>
      <c r="G1129" s="43"/>
      <c r="H1129" s="198"/>
      <c r="I1129" s="198"/>
      <c r="J1129" s="198"/>
      <c r="K1129" s="184"/>
      <c r="L1129" s="223"/>
      <c r="M1129" s="116"/>
      <c r="N1129" s="116"/>
      <c r="O1129" s="116"/>
      <c r="P1129" s="116"/>
      <c r="Q1129" s="116"/>
      <c r="R1129" s="211"/>
      <c r="S1129" s="211"/>
      <c r="T1129" s="211"/>
      <c r="U1129" s="211"/>
      <c r="V1129" s="211"/>
      <c r="W1129" s="211"/>
      <c r="X1129" s="131"/>
      <c r="Y1129" s="163"/>
      <c r="Z1129" s="182"/>
    </row>
    <row r="1130" spans="1:26" s="25" customFormat="1" x14ac:dyDescent="0.4">
      <c r="A1130" s="51"/>
      <c r="B1130" s="51"/>
      <c r="C1130" s="51"/>
      <c r="D1130" s="130"/>
      <c r="E1130" s="198"/>
      <c r="F1130" s="43"/>
      <c r="G1130" s="43"/>
      <c r="H1130" s="198"/>
      <c r="I1130" s="198"/>
      <c r="J1130" s="198"/>
      <c r="K1130" s="184"/>
      <c r="L1130" s="223"/>
      <c r="M1130" s="116"/>
      <c r="N1130" s="116"/>
      <c r="O1130" s="116"/>
      <c r="P1130" s="116"/>
      <c r="Q1130" s="116"/>
      <c r="R1130" s="211"/>
      <c r="S1130" s="211"/>
      <c r="T1130" s="211"/>
      <c r="U1130" s="211"/>
      <c r="V1130" s="211"/>
      <c r="W1130" s="211"/>
      <c r="X1130" s="131"/>
      <c r="Y1130" s="163"/>
      <c r="Z1130" s="182"/>
    </row>
    <row r="1131" spans="1:26" s="25" customFormat="1" x14ac:dyDescent="0.4">
      <c r="A1131" s="51"/>
      <c r="B1131" s="51"/>
      <c r="C1131" s="51"/>
      <c r="D1131" s="130"/>
      <c r="E1131" s="198"/>
      <c r="F1131" s="43"/>
      <c r="G1131" s="43"/>
      <c r="H1131" s="198"/>
      <c r="I1131" s="198"/>
      <c r="J1131" s="198"/>
      <c r="K1131" s="184"/>
      <c r="L1131" s="223"/>
      <c r="M1131" s="116"/>
      <c r="N1131" s="116"/>
      <c r="O1131" s="116"/>
      <c r="P1131" s="116"/>
      <c r="Q1131" s="116"/>
      <c r="R1131" s="211"/>
      <c r="S1131" s="211"/>
      <c r="T1131" s="211"/>
      <c r="U1131" s="211"/>
      <c r="V1131" s="211"/>
      <c r="W1131" s="211"/>
      <c r="X1131" s="131"/>
      <c r="Y1131" s="163"/>
      <c r="Z1131" s="182"/>
    </row>
    <row r="1132" spans="1:26" s="25" customFormat="1" x14ac:dyDescent="0.4">
      <c r="A1132" s="51"/>
      <c r="B1132" s="51"/>
      <c r="C1132" s="51"/>
      <c r="D1132" s="130"/>
      <c r="E1132" s="198"/>
      <c r="F1132" s="43"/>
      <c r="G1132" s="43"/>
      <c r="H1132" s="198"/>
      <c r="I1132" s="198"/>
      <c r="J1132" s="198"/>
      <c r="K1132" s="184"/>
      <c r="L1132" s="223"/>
      <c r="M1132" s="116"/>
      <c r="N1132" s="116"/>
      <c r="O1132" s="116"/>
      <c r="P1132" s="116"/>
      <c r="Q1132" s="116"/>
      <c r="R1132" s="211"/>
      <c r="S1132" s="211"/>
      <c r="T1132" s="211"/>
      <c r="U1132" s="211"/>
      <c r="V1132" s="211"/>
      <c r="W1132" s="211"/>
      <c r="X1132" s="131"/>
      <c r="Y1132" s="163"/>
      <c r="Z1132" s="182"/>
    </row>
    <row r="1133" spans="1:26" s="25" customFormat="1" x14ac:dyDescent="0.4">
      <c r="A1133" s="51"/>
      <c r="B1133" s="51"/>
      <c r="C1133" s="51"/>
      <c r="D1133" s="130"/>
      <c r="E1133" s="198"/>
      <c r="F1133" s="43"/>
      <c r="G1133" s="43"/>
      <c r="H1133" s="198"/>
      <c r="I1133" s="198"/>
      <c r="J1133" s="198"/>
      <c r="K1133" s="184"/>
      <c r="L1133" s="223"/>
      <c r="M1133" s="116"/>
      <c r="N1133" s="116"/>
      <c r="O1133" s="116"/>
      <c r="P1133" s="116"/>
      <c r="Q1133" s="116"/>
      <c r="R1133" s="211"/>
      <c r="S1133" s="211"/>
      <c r="T1133" s="211"/>
      <c r="U1133" s="211"/>
      <c r="V1133" s="211"/>
      <c r="W1133" s="211"/>
      <c r="X1133" s="131"/>
      <c r="Y1133" s="163"/>
      <c r="Z1133" s="182"/>
    </row>
    <row r="1134" spans="1:26" s="25" customFormat="1" x14ac:dyDescent="0.4">
      <c r="A1134" s="51"/>
      <c r="B1134" s="51"/>
      <c r="C1134" s="51"/>
      <c r="D1134" s="130"/>
      <c r="E1134" s="198"/>
      <c r="F1134" s="43"/>
      <c r="G1134" s="43"/>
      <c r="H1134" s="198"/>
      <c r="I1134" s="198"/>
      <c r="J1134" s="198"/>
      <c r="K1134" s="184"/>
      <c r="L1134" s="223"/>
      <c r="M1134" s="116"/>
      <c r="N1134" s="116"/>
      <c r="O1134" s="116"/>
      <c r="P1134" s="116"/>
      <c r="Q1134" s="116"/>
      <c r="R1134" s="211"/>
      <c r="S1134" s="211"/>
      <c r="T1134" s="211"/>
      <c r="U1134" s="211"/>
      <c r="V1134" s="211"/>
      <c r="W1134" s="211"/>
      <c r="X1134" s="131"/>
      <c r="Y1134" s="163"/>
      <c r="Z1134" s="182"/>
    </row>
    <row r="1135" spans="1:26" s="25" customFormat="1" x14ac:dyDescent="0.4">
      <c r="A1135" s="51"/>
      <c r="B1135" s="51"/>
      <c r="C1135" s="51"/>
      <c r="D1135" s="130"/>
      <c r="E1135" s="198"/>
      <c r="F1135" s="43"/>
      <c r="G1135" s="43"/>
      <c r="H1135" s="198"/>
      <c r="I1135" s="198"/>
      <c r="J1135" s="198"/>
      <c r="K1135" s="184"/>
      <c r="L1135" s="223"/>
      <c r="M1135" s="116"/>
      <c r="N1135" s="116"/>
      <c r="O1135" s="116"/>
      <c r="P1135" s="116"/>
      <c r="Q1135" s="116"/>
      <c r="R1135" s="211"/>
      <c r="S1135" s="211"/>
      <c r="T1135" s="211"/>
      <c r="U1135" s="211"/>
      <c r="V1135" s="211"/>
      <c r="W1135" s="211"/>
      <c r="X1135" s="131"/>
      <c r="Y1135" s="163"/>
      <c r="Z1135" s="182"/>
    </row>
    <row r="1136" spans="1:26" s="25" customFormat="1" x14ac:dyDescent="0.4">
      <c r="A1136" s="51"/>
      <c r="B1136" s="51"/>
      <c r="C1136" s="51"/>
      <c r="D1136" s="130"/>
      <c r="E1136" s="198"/>
      <c r="F1136" s="43"/>
      <c r="G1136" s="43"/>
      <c r="H1136" s="198"/>
      <c r="I1136" s="198"/>
      <c r="J1136" s="198"/>
      <c r="K1136" s="184"/>
      <c r="L1136" s="223"/>
      <c r="M1136" s="116"/>
      <c r="N1136" s="116"/>
      <c r="O1136" s="116"/>
      <c r="P1136" s="116"/>
      <c r="Q1136" s="116"/>
      <c r="R1136" s="211"/>
      <c r="S1136" s="211"/>
      <c r="T1136" s="211"/>
      <c r="U1136" s="211"/>
      <c r="V1136" s="211"/>
      <c r="W1136" s="211"/>
      <c r="X1136" s="131"/>
      <c r="Y1136" s="163"/>
      <c r="Z1136" s="182"/>
    </row>
    <row r="1137" spans="1:26" s="25" customFormat="1" x14ac:dyDescent="0.4">
      <c r="A1137" s="51"/>
      <c r="B1137" s="51"/>
      <c r="C1137" s="51"/>
      <c r="D1137" s="130"/>
      <c r="E1137" s="198"/>
      <c r="F1137" s="43"/>
      <c r="G1137" s="43"/>
      <c r="H1137" s="198"/>
      <c r="I1137" s="198"/>
      <c r="J1137" s="198"/>
      <c r="K1137" s="184"/>
      <c r="L1137" s="223"/>
      <c r="M1137" s="116"/>
      <c r="N1137" s="116"/>
      <c r="O1137" s="116"/>
      <c r="P1137" s="116"/>
      <c r="Q1137" s="116"/>
      <c r="R1137" s="211"/>
      <c r="S1137" s="211"/>
      <c r="T1137" s="211"/>
      <c r="U1137" s="211"/>
      <c r="V1137" s="211"/>
      <c r="W1137" s="211"/>
      <c r="X1137" s="131"/>
      <c r="Y1137" s="163"/>
      <c r="Z1137" s="182"/>
    </row>
    <row r="1138" spans="1:26" s="25" customFormat="1" x14ac:dyDescent="0.4">
      <c r="A1138" s="51"/>
      <c r="B1138" s="51"/>
      <c r="C1138" s="51"/>
      <c r="D1138" s="130"/>
      <c r="E1138" s="198"/>
      <c r="F1138" s="43"/>
      <c r="G1138" s="43"/>
      <c r="H1138" s="198"/>
      <c r="I1138" s="198"/>
      <c r="J1138" s="198"/>
      <c r="K1138" s="184"/>
      <c r="L1138" s="223"/>
      <c r="M1138" s="116"/>
      <c r="N1138" s="116"/>
      <c r="O1138" s="116"/>
      <c r="P1138" s="116"/>
      <c r="Q1138" s="116"/>
      <c r="R1138" s="211"/>
      <c r="S1138" s="211"/>
      <c r="T1138" s="211"/>
      <c r="U1138" s="211"/>
      <c r="V1138" s="211"/>
      <c r="W1138" s="211"/>
      <c r="X1138" s="131"/>
      <c r="Y1138" s="163"/>
      <c r="Z1138" s="182"/>
    </row>
    <row r="1139" spans="1:26" s="25" customFormat="1" x14ac:dyDescent="0.4">
      <c r="A1139" s="51"/>
      <c r="B1139" s="51"/>
      <c r="C1139" s="51"/>
      <c r="D1139" s="130"/>
      <c r="E1139" s="198"/>
      <c r="F1139" s="43"/>
      <c r="G1139" s="43"/>
      <c r="H1139" s="198"/>
      <c r="I1139" s="198"/>
      <c r="J1139" s="198"/>
      <c r="K1139" s="184"/>
      <c r="L1139" s="223"/>
      <c r="M1139" s="116"/>
      <c r="N1139" s="116"/>
      <c r="O1139" s="116"/>
      <c r="P1139" s="116"/>
      <c r="Q1139" s="116"/>
      <c r="R1139" s="211"/>
      <c r="S1139" s="211"/>
      <c r="T1139" s="211"/>
      <c r="U1139" s="211"/>
      <c r="V1139" s="211"/>
      <c r="W1139" s="211"/>
      <c r="X1139" s="131"/>
      <c r="Y1139" s="163"/>
      <c r="Z1139" s="182"/>
    </row>
    <row r="1140" spans="1:26" s="25" customFormat="1" x14ac:dyDescent="0.4">
      <c r="A1140" s="51"/>
      <c r="B1140" s="51"/>
      <c r="C1140" s="51"/>
      <c r="D1140" s="130"/>
      <c r="E1140" s="198"/>
      <c r="F1140" s="43"/>
      <c r="G1140" s="43"/>
      <c r="H1140" s="198"/>
      <c r="I1140" s="198"/>
      <c r="J1140" s="198"/>
      <c r="K1140" s="184"/>
      <c r="L1140" s="223"/>
      <c r="M1140" s="116"/>
      <c r="N1140" s="116"/>
      <c r="O1140" s="116"/>
      <c r="P1140" s="116"/>
      <c r="Q1140" s="116"/>
      <c r="R1140" s="211"/>
      <c r="S1140" s="211"/>
      <c r="T1140" s="211"/>
      <c r="U1140" s="211"/>
      <c r="V1140" s="211"/>
      <c r="W1140" s="211"/>
      <c r="X1140" s="131"/>
      <c r="Y1140" s="163"/>
      <c r="Z1140" s="182"/>
    </row>
    <row r="1141" spans="1:26" s="25" customFormat="1" x14ac:dyDescent="0.4">
      <c r="A1141" s="51"/>
      <c r="B1141" s="51"/>
      <c r="C1141" s="51"/>
      <c r="D1141" s="130"/>
      <c r="E1141" s="198"/>
      <c r="F1141" s="43"/>
      <c r="G1141" s="43"/>
      <c r="H1141" s="198"/>
      <c r="I1141" s="198"/>
      <c r="J1141" s="198"/>
      <c r="K1141" s="184"/>
      <c r="L1141" s="223"/>
      <c r="M1141" s="116"/>
      <c r="N1141" s="116"/>
      <c r="O1141" s="116"/>
      <c r="P1141" s="116"/>
      <c r="Q1141" s="116"/>
      <c r="R1141" s="211"/>
      <c r="S1141" s="211"/>
      <c r="T1141" s="211"/>
      <c r="U1141" s="211"/>
      <c r="V1141" s="211"/>
      <c r="W1141" s="211"/>
      <c r="X1141" s="131"/>
      <c r="Y1141" s="163"/>
      <c r="Z1141" s="182"/>
    </row>
    <row r="1142" spans="1:26" s="25" customFormat="1" x14ac:dyDescent="0.4">
      <c r="A1142" s="51"/>
      <c r="B1142" s="51"/>
      <c r="C1142" s="51"/>
      <c r="D1142" s="130"/>
      <c r="E1142" s="198"/>
      <c r="F1142" s="43"/>
      <c r="G1142" s="43"/>
      <c r="H1142" s="198"/>
      <c r="I1142" s="198"/>
      <c r="J1142" s="198"/>
      <c r="K1142" s="184"/>
      <c r="L1142" s="223"/>
      <c r="M1142" s="116"/>
      <c r="N1142" s="116"/>
      <c r="O1142" s="116"/>
      <c r="P1142" s="116"/>
      <c r="Q1142" s="116"/>
      <c r="R1142" s="211"/>
      <c r="S1142" s="211"/>
      <c r="T1142" s="211"/>
      <c r="U1142" s="211"/>
      <c r="V1142" s="211"/>
      <c r="W1142" s="211"/>
      <c r="X1142" s="131"/>
      <c r="Y1142" s="163"/>
      <c r="Z1142" s="182"/>
    </row>
    <row r="1143" spans="1:26" s="25" customFormat="1" x14ac:dyDescent="0.4">
      <c r="A1143" s="51"/>
      <c r="B1143" s="51"/>
      <c r="C1143" s="51"/>
      <c r="D1143" s="130"/>
      <c r="E1143" s="198"/>
      <c r="F1143" s="43"/>
      <c r="G1143" s="43"/>
      <c r="H1143" s="198"/>
      <c r="I1143" s="198"/>
      <c r="J1143" s="198"/>
      <c r="K1143" s="184"/>
      <c r="L1143" s="223"/>
      <c r="M1143" s="116"/>
      <c r="N1143" s="116"/>
      <c r="O1143" s="116"/>
      <c r="P1143" s="116"/>
      <c r="Q1143" s="116"/>
      <c r="R1143" s="211"/>
      <c r="S1143" s="211"/>
      <c r="T1143" s="211"/>
      <c r="U1143" s="211"/>
      <c r="V1143" s="211"/>
      <c r="W1143" s="211"/>
      <c r="X1143" s="131"/>
      <c r="Y1143" s="163"/>
      <c r="Z1143" s="182"/>
    </row>
    <row r="1144" spans="1:26" s="25" customFormat="1" x14ac:dyDescent="0.4">
      <c r="A1144" s="51"/>
      <c r="B1144" s="51"/>
      <c r="C1144" s="51"/>
      <c r="D1144" s="130"/>
      <c r="E1144" s="198"/>
      <c r="F1144" s="43"/>
      <c r="G1144" s="43"/>
      <c r="H1144" s="198"/>
      <c r="I1144" s="198"/>
      <c r="J1144" s="198"/>
      <c r="K1144" s="184"/>
      <c r="L1144" s="223"/>
      <c r="M1144" s="116"/>
      <c r="N1144" s="116"/>
      <c r="O1144" s="116"/>
      <c r="P1144" s="116"/>
      <c r="Q1144" s="116"/>
      <c r="R1144" s="211"/>
      <c r="S1144" s="211"/>
      <c r="T1144" s="211"/>
      <c r="U1144" s="211"/>
      <c r="V1144" s="211"/>
      <c r="W1144" s="211"/>
      <c r="X1144" s="131"/>
      <c r="Y1144" s="163"/>
      <c r="Z1144" s="182"/>
    </row>
    <row r="1145" spans="1:26" s="25" customFormat="1" x14ac:dyDescent="0.4">
      <c r="A1145" s="51"/>
      <c r="B1145" s="51"/>
      <c r="C1145" s="51"/>
      <c r="D1145" s="130"/>
      <c r="E1145" s="198"/>
      <c r="F1145" s="43"/>
      <c r="G1145" s="43"/>
      <c r="H1145" s="198"/>
      <c r="I1145" s="198"/>
      <c r="J1145" s="198"/>
      <c r="K1145" s="184"/>
      <c r="L1145" s="223"/>
      <c r="M1145" s="116"/>
      <c r="N1145" s="116"/>
      <c r="O1145" s="116"/>
      <c r="P1145" s="116"/>
      <c r="Q1145" s="116"/>
      <c r="R1145" s="211"/>
      <c r="S1145" s="211"/>
      <c r="T1145" s="211"/>
      <c r="U1145" s="211"/>
      <c r="V1145" s="211"/>
      <c r="W1145" s="211"/>
      <c r="X1145" s="131"/>
      <c r="Y1145" s="163"/>
      <c r="Z1145" s="182"/>
    </row>
    <row r="1146" spans="1:26" s="25" customFormat="1" x14ac:dyDescent="0.4">
      <c r="A1146" s="51"/>
      <c r="B1146" s="51"/>
      <c r="C1146" s="51"/>
      <c r="D1146" s="130"/>
      <c r="E1146" s="198"/>
      <c r="F1146" s="43"/>
      <c r="G1146" s="43"/>
      <c r="H1146" s="198"/>
      <c r="I1146" s="198"/>
      <c r="J1146" s="198"/>
      <c r="K1146" s="184"/>
      <c r="L1146" s="223"/>
      <c r="M1146" s="116"/>
      <c r="N1146" s="116"/>
      <c r="O1146" s="116"/>
      <c r="P1146" s="116"/>
      <c r="Q1146" s="116"/>
      <c r="R1146" s="211"/>
      <c r="S1146" s="211"/>
      <c r="T1146" s="211"/>
      <c r="U1146" s="211"/>
      <c r="V1146" s="211"/>
      <c r="W1146" s="211"/>
      <c r="X1146" s="131"/>
      <c r="Y1146" s="163"/>
      <c r="Z1146" s="182"/>
    </row>
    <row r="1147" spans="1:26" s="25" customFormat="1" x14ac:dyDescent="0.4">
      <c r="A1147" s="51"/>
      <c r="B1147" s="51"/>
      <c r="C1147" s="51"/>
      <c r="D1147" s="130"/>
      <c r="E1147" s="198"/>
      <c r="F1147" s="43"/>
      <c r="G1147" s="43"/>
      <c r="H1147" s="198"/>
      <c r="I1147" s="198"/>
      <c r="J1147" s="198"/>
      <c r="K1147" s="184"/>
      <c r="L1147" s="223"/>
      <c r="M1147" s="116"/>
      <c r="N1147" s="116"/>
      <c r="O1147" s="116"/>
      <c r="P1147" s="116"/>
      <c r="Q1147" s="116"/>
      <c r="R1147" s="211"/>
      <c r="S1147" s="211"/>
      <c r="T1147" s="211"/>
      <c r="U1147" s="211"/>
      <c r="V1147" s="211"/>
      <c r="W1147" s="211"/>
      <c r="X1147" s="131"/>
      <c r="Y1147" s="163"/>
      <c r="Z1147" s="182"/>
    </row>
    <row r="1148" spans="1:26" s="25" customFormat="1" x14ac:dyDescent="0.4">
      <c r="A1148" s="51"/>
      <c r="B1148" s="51"/>
      <c r="C1148" s="51"/>
      <c r="D1148" s="130"/>
      <c r="E1148" s="198"/>
      <c r="F1148" s="43"/>
      <c r="G1148" s="43"/>
      <c r="H1148" s="198"/>
      <c r="I1148" s="198"/>
      <c r="J1148" s="198"/>
      <c r="K1148" s="184"/>
      <c r="L1148" s="223"/>
      <c r="M1148" s="116"/>
      <c r="N1148" s="116"/>
      <c r="O1148" s="116"/>
      <c r="P1148" s="116"/>
      <c r="Q1148" s="116"/>
      <c r="R1148" s="211"/>
      <c r="S1148" s="211"/>
      <c r="T1148" s="211"/>
      <c r="U1148" s="211"/>
      <c r="V1148" s="211"/>
      <c r="W1148" s="211"/>
      <c r="X1148" s="131"/>
      <c r="Y1148" s="163"/>
      <c r="Z1148" s="182"/>
    </row>
    <row r="1149" spans="1:26" s="25" customFormat="1" x14ac:dyDescent="0.4">
      <c r="A1149" s="51"/>
      <c r="B1149" s="51"/>
      <c r="C1149" s="51"/>
      <c r="D1149" s="130"/>
      <c r="E1149" s="198"/>
      <c r="F1149" s="43"/>
      <c r="G1149" s="43"/>
      <c r="H1149" s="198"/>
      <c r="I1149" s="198"/>
      <c r="J1149" s="198"/>
      <c r="K1149" s="184"/>
      <c r="L1149" s="223"/>
      <c r="M1149" s="116"/>
      <c r="N1149" s="116"/>
      <c r="O1149" s="116"/>
      <c r="P1149" s="116"/>
      <c r="Q1149" s="116"/>
      <c r="R1149" s="211"/>
      <c r="S1149" s="211"/>
      <c r="T1149" s="211"/>
      <c r="U1149" s="211"/>
      <c r="V1149" s="211"/>
      <c r="W1149" s="211"/>
      <c r="X1149" s="131"/>
      <c r="Y1149" s="163"/>
      <c r="Z1149" s="182"/>
    </row>
    <row r="1150" spans="1:26" s="25" customFormat="1" x14ac:dyDescent="0.4">
      <c r="A1150" s="51"/>
      <c r="B1150" s="51"/>
      <c r="C1150" s="51"/>
      <c r="D1150" s="130"/>
      <c r="E1150" s="198"/>
      <c r="F1150" s="43"/>
      <c r="G1150" s="43"/>
      <c r="H1150" s="198"/>
      <c r="I1150" s="198"/>
      <c r="J1150" s="198"/>
      <c r="K1150" s="184"/>
      <c r="L1150" s="223"/>
      <c r="M1150" s="116"/>
      <c r="N1150" s="116"/>
      <c r="O1150" s="116"/>
      <c r="P1150" s="116"/>
      <c r="Q1150" s="116"/>
      <c r="R1150" s="211"/>
      <c r="S1150" s="211"/>
      <c r="T1150" s="211"/>
      <c r="U1150" s="211"/>
      <c r="V1150" s="211"/>
      <c r="W1150" s="211"/>
      <c r="X1150" s="131"/>
      <c r="Y1150" s="163"/>
      <c r="Z1150" s="182"/>
    </row>
    <row r="1151" spans="1:26" s="25" customFormat="1" x14ac:dyDescent="0.4">
      <c r="A1151" s="51"/>
      <c r="B1151" s="51"/>
      <c r="C1151" s="51"/>
      <c r="D1151" s="130"/>
      <c r="E1151" s="198"/>
      <c r="F1151" s="43"/>
      <c r="G1151" s="43"/>
      <c r="H1151" s="198"/>
      <c r="I1151" s="198"/>
      <c r="J1151" s="198"/>
      <c r="K1151" s="184"/>
      <c r="L1151" s="223"/>
      <c r="M1151" s="116"/>
      <c r="N1151" s="116"/>
      <c r="O1151" s="116"/>
      <c r="P1151" s="116"/>
      <c r="Q1151" s="116"/>
      <c r="R1151" s="211"/>
      <c r="S1151" s="211"/>
      <c r="T1151" s="211"/>
      <c r="U1151" s="211"/>
      <c r="V1151" s="211"/>
      <c r="W1151" s="211"/>
      <c r="X1151" s="131"/>
      <c r="Y1151" s="163"/>
      <c r="Z1151" s="182"/>
    </row>
    <row r="1152" spans="1:26" s="25" customFormat="1" x14ac:dyDescent="0.4">
      <c r="A1152" s="51"/>
      <c r="B1152" s="51"/>
      <c r="C1152" s="51"/>
      <c r="D1152" s="130"/>
      <c r="E1152" s="198"/>
      <c r="F1152" s="43"/>
      <c r="G1152" s="43"/>
      <c r="H1152" s="198"/>
      <c r="I1152" s="198"/>
      <c r="J1152" s="198"/>
      <c r="K1152" s="184"/>
      <c r="L1152" s="223"/>
      <c r="M1152" s="116"/>
      <c r="N1152" s="116"/>
      <c r="O1152" s="116"/>
      <c r="P1152" s="116"/>
      <c r="Q1152" s="116"/>
      <c r="R1152" s="211"/>
      <c r="S1152" s="211"/>
      <c r="T1152" s="211"/>
      <c r="U1152" s="211"/>
      <c r="V1152" s="211"/>
      <c r="W1152" s="211"/>
      <c r="X1152" s="131"/>
      <c r="Y1152" s="163"/>
      <c r="Z1152" s="182"/>
    </row>
    <row r="1153" spans="1:26" s="25" customFormat="1" x14ac:dyDescent="0.4">
      <c r="A1153" s="51"/>
      <c r="B1153" s="51"/>
      <c r="C1153" s="51"/>
      <c r="D1153" s="130"/>
      <c r="E1153" s="198"/>
      <c r="F1153" s="43"/>
      <c r="G1153" s="43"/>
      <c r="H1153" s="198"/>
      <c r="I1153" s="198"/>
      <c r="J1153" s="198"/>
      <c r="K1153" s="184"/>
      <c r="L1153" s="223"/>
      <c r="M1153" s="116"/>
      <c r="N1153" s="116"/>
      <c r="O1153" s="116"/>
      <c r="P1153" s="116"/>
      <c r="Q1153" s="116"/>
      <c r="R1153" s="211"/>
      <c r="S1153" s="211"/>
      <c r="T1153" s="211"/>
      <c r="U1153" s="211"/>
      <c r="V1153" s="211"/>
      <c r="W1153" s="211"/>
      <c r="X1153" s="131"/>
      <c r="Y1153" s="163"/>
      <c r="Z1153" s="182"/>
    </row>
    <row r="1154" spans="1:26" s="25" customFormat="1" x14ac:dyDescent="0.4">
      <c r="A1154" s="51"/>
      <c r="B1154" s="51"/>
      <c r="C1154" s="51"/>
      <c r="D1154" s="130"/>
      <c r="E1154" s="198"/>
      <c r="F1154" s="43"/>
      <c r="G1154" s="43"/>
      <c r="H1154" s="198"/>
      <c r="I1154" s="198"/>
      <c r="J1154" s="198"/>
      <c r="K1154" s="184"/>
      <c r="L1154" s="223"/>
      <c r="M1154" s="116"/>
      <c r="N1154" s="116"/>
      <c r="O1154" s="116"/>
      <c r="P1154" s="116"/>
      <c r="Q1154" s="116"/>
      <c r="R1154" s="211"/>
      <c r="S1154" s="211"/>
      <c r="T1154" s="211"/>
      <c r="U1154" s="211"/>
      <c r="V1154" s="211"/>
      <c r="W1154" s="211"/>
      <c r="X1154" s="131"/>
      <c r="Y1154" s="163"/>
      <c r="Z1154" s="182"/>
    </row>
    <row r="1155" spans="1:26" s="25" customFormat="1" x14ac:dyDescent="0.4">
      <c r="A1155" s="51"/>
      <c r="B1155" s="51"/>
      <c r="C1155" s="51"/>
      <c r="D1155" s="130"/>
      <c r="E1155" s="198"/>
      <c r="F1155" s="43"/>
      <c r="G1155" s="43"/>
      <c r="H1155" s="198"/>
      <c r="I1155" s="198"/>
      <c r="J1155" s="198"/>
      <c r="K1155" s="184"/>
      <c r="L1155" s="223"/>
      <c r="M1155" s="116"/>
      <c r="N1155" s="116"/>
      <c r="O1155" s="116"/>
      <c r="P1155" s="116"/>
      <c r="Q1155" s="116"/>
      <c r="R1155" s="211"/>
      <c r="S1155" s="211"/>
      <c r="T1155" s="211"/>
      <c r="U1155" s="211"/>
      <c r="V1155" s="211"/>
      <c r="W1155" s="211"/>
      <c r="X1155" s="131"/>
      <c r="Y1155" s="163"/>
      <c r="Z1155" s="182"/>
    </row>
    <row r="1156" spans="1:26" s="25" customFormat="1" x14ac:dyDescent="0.4">
      <c r="A1156" s="51"/>
      <c r="B1156" s="51"/>
      <c r="C1156" s="51"/>
      <c r="D1156" s="130"/>
      <c r="E1156" s="198"/>
      <c r="F1156" s="43"/>
      <c r="G1156" s="43"/>
      <c r="H1156" s="198"/>
      <c r="I1156" s="198"/>
      <c r="J1156" s="198"/>
      <c r="K1156" s="184"/>
      <c r="L1156" s="223"/>
      <c r="M1156" s="116"/>
      <c r="N1156" s="116"/>
      <c r="O1156" s="116"/>
      <c r="P1156" s="116"/>
      <c r="Q1156" s="116"/>
      <c r="R1156" s="211"/>
      <c r="S1156" s="211"/>
      <c r="T1156" s="211"/>
      <c r="U1156" s="211"/>
      <c r="V1156" s="211"/>
      <c r="W1156" s="211"/>
      <c r="X1156" s="131"/>
      <c r="Y1156" s="163"/>
      <c r="Z1156" s="182"/>
    </row>
    <row r="1157" spans="1:26" s="25" customFormat="1" x14ac:dyDescent="0.4">
      <c r="A1157" s="51"/>
      <c r="B1157" s="51"/>
      <c r="C1157" s="51"/>
      <c r="D1157" s="130"/>
      <c r="E1157" s="198"/>
      <c r="F1157" s="43"/>
      <c r="G1157" s="43"/>
      <c r="H1157" s="198"/>
      <c r="I1157" s="198"/>
      <c r="J1157" s="198"/>
      <c r="K1157" s="184"/>
      <c r="L1157" s="223"/>
      <c r="M1157" s="116"/>
      <c r="N1157" s="116"/>
      <c r="O1157" s="116"/>
      <c r="P1157" s="116"/>
      <c r="Q1157" s="116"/>
      <c r="R1157" s="211"/>
      <c r="S1157" s="211"/>
      <c r="T1157" s="211"/>
      <c r="U1157" s="211"/>
      <c r="V1157" s="211"/>
      <c r="W1157" s="211"/>
      <c r="X1157" s="131"/>
      <c r="Y1157" s="163"/>
      <c r="Z1157" s="182"/>
    </row>
    <row r="1158" spans="1:26" s="25" customFormat="1" x14ac:dyDescent="0.4">
      <c r="A1158" s="51"/>
      <c r="B1158" s="51"/>
      <c r="C1158" s="51"/>
      <c r="D1158" s="130"/>
      <c r="E1158" s="198"/>
      <c r="F1158" s="43"/>
      <c r="G1158" s="43"/>
      <c r="H1158" s="198"/>
      <c r="I1158" s="198"/>
      <c r="J1158" s="198"/>
      <c r="K1158" s="184"/>
      <c r="L1158" s="223"/>
      <c r="M1158" s="116"/>
      <c r="N1158" s="116"/>
      <c r="O1158" s="116"/>
      <c r="P1158" s="116"/>
      <c r="Q1158" s="116"/>
      <c r="R1158" s="211"/>
      <c r="S1158" s="211"/>
      <c r="T1158" s="211"/>
      <c r="U1158" s="211"/>
      <c r="V1158" s="211"/>
      <c r="W1158" s="211"/>
      <c r="X1158" s="131"/>
      <c r="Y1158" s="163"/>
      <c r="Z1158" s="182"/>
    </row>
    <row r="1159" spans="1:26" s="25" customFormat="1" x14ac:dyDescent="0.4">
      <c r="A1159" s="51"/>
      <c r="B1159" s="51"/>
      <c r="C1159" s="51"/>
      <c r="D1159" s="130"/>
      <c r="E1159" s="198"/>
      <c r="F1159" s="43"/>
      <c r="G1159" s="43"/>
      <c r="H1159" s="198"/>
      <c r="I1159" s="198"/>
      <c r="J1159" s="198"/>
      <c r="K1159" s="184"/>
      <c r="L1159" s="223"/>
      <c r="M1159" s="116"/>
      <c r="N1159" s="116"/>
      <c r="O1159" s="116"/>
      <c r="P1159" s="116"/>
      <c r="Q1159" s="116"/>
      <c r="R1159" s="211"/>
      <c r="S1159" s="211"/>
      <c r="T1159" s="211"/>
      <c r="U1159" s="211"/>
      <c r="V1159" s="211"/>
      <c r="W1159" s="211"/>
      <c r="X1159" s="131"/>
      <c r="Y1159" s="163"/>
      <c r="Z1159" s="182"/>
    </row>
    <row r="1160" spans="1:26" s="25" customFormat="1" x14ac:dyDescent="0.4">
      <c r="A1160" s="51"/>
      <c r="B1160" s="51"/>
      <c r="C1160" s="51"/>
      <c r="D1160" s="130"/>
      <c r="E1160" s="198"/>
      <c r="F1160" s="43"/>
      <c r="G1160" s="43"/>
      <c r="H1160" s="198"/>
      <c r="I1160" s="198"/>
      <c r="J1160" s="198"/>
      <c r="K1160" s="184"/>
      <c r="L1160" s="223"/>
      <c r="M1160" s="116"/>
      <c r="N1160" s="116"/>
      <c r="O1160" s="116"/>
      <c r="P1160" s="116"/>
      <c r="Q1160" s="116"/>
      <c r="R1160" s="211"/>
      <c r="S1160" s="211"/>
      <c r="T1160" s="211"/>
      <c r="U1160" s="211"/>
      <c r="V1160" s="211"/>
      <c r="W1160" s="211"/>
      <c r="X1160" s="131"/>
      <c r="Y1160" s="163"/>
      <c r="Z1160" s="182"/>
    </row>
    <row r="1161" spans="1:26" s="25" customFormat="1" x14ac:dyDescent="0.4">
      <c r="A1161" s="51"/>
      <c r="B1161" s="51"/>
      <c r="C1161" s="51"/>
      <c r="D1161" s="130"/>
      <c r="E1161" s="198"/>
      <c r="F1161" s="43"/>
      <c r="G1161" s="43"/>
      <c r="H1161" s="198"/>
      <c r="I1161" s="198"/>
      <c r="J1161" s="198"/>
      <c r="K1161" s="184"/>
      <c r="L1161" s="223"/>
      <c r="M1161" s="116"/>
      <c r="N1161" s="116"/>
      <c r="O1161" s="116"/>
      <c r="P1161" s="116"/>
      <c r="Q1161" s="116"/>
      <c r="R1161" s="211"/>
      <c r="S1161" s="211"/>
      <c r="T1161" s="211"/>
      <c r="U1161" s="211"/>
      <c r="V1161" s="211"/>
      <c r="W1161" s="211"/>
      <c r="X1161" s="131"/>
      <c r="Y1161" s="163"/>
      <c r="Z1161" s="182"/>
    </row>
    <row r="1162" spans="1:26" s="25" customFormat="1" x14ac:dyDescent="0.4">
      <c r="A1162" s="51"/>
      <c r="B1162" s="51"/>
      <c r="C1162" s="51"/>
      <c r="D1162" s="130"/>
      <c r="E1162" s="198"/>
      <c r="F1162" s="43"/>
      <c r="G1162" s="43"/>
      <c r="H1162" s="198"/>
      <c r="I1162" s="198"/>
      <c r="J1162" s="198"/>
      <c r="K1162" s="184"/>
      <c r="L1162" s="223"/>
      <c r="M1162" s="116"/>
      <c r="N1162" s="116"/>
      <c r="O1162" s="116"/>
      <c r="P1162" s="116"/>
      <c r="Q1162" s="116"/>
      <c r="R1162" s="211"/>
      <c r="S1162" s="211"/>
      <c r="T1162" s="211"/>
      <c r="U1162" s="211"/>
      <c r="V1162" s="211"/>
      <c r="W1162" s="211"/>
      <c r="X1162" s="131"/>
      <c r="Y1162" s="163"/>
      <c r="Z1162" s="182"/>
    </row>
    <row r="1163" spans="1:26" s="25" customFormat="1" x14ac:dyDescent="0.4">
      <c r="A1163" s="51"/>
      <c r="B1163" s="51"/>
      <c r="C1163" s="51"/>
      <c r="D1163" s="130"/>
      <c r="E1163" s="198"/>
      <c r="F1163" s="43"/>
      <c r="G1163" s="43"/>
      <c r="H1163" s="198"/>
      <c r="I1163" s="198"/>
      <c r="J1163" s="198"/>
      <c r="K1163" s="184"/>
      <c r="L1163" s="223"/>
      <c r="M1163" s="116"/>
      <c r="N1163" s="116"/>
      <c r="O1163" s="116"/>
      <c r="P1163" s="116"/>
      <c r="Q1163" s="116"/>
      <c r="R1163" s="211"/>
      <c r="S1163" s="211"/>
      <c r="T1163" s="211"/>
      <c r="U1163" s="211"/>
      <c r="V1163" s="211"/>
      <c r="W1163" s="211"/>
      <c r="X1163" s="131"/>
      <c r="Y1163" s="163"/>
      <c r="Z1163" s="182"/>
    </row>
    <row r="1164" spans="1:26" s="25" customFormat="1" x14ac:dyDescent="0.4">
      <c r="A1164" s="51"/>
      <c r="B1164" s="51"/>
      <c r="C1164" s="51"/>
      <c r="D1164" s="130"/>
      <c r="E1164" s="198"/>
      <c r="F1164" s="43"/>
      <c r="G1164" s="43"/>
      <c r="H1164" s="198"/>
      <c r="I1164" s="198"/>
      <c r="J1164" s="198"/>
      <c r="K1164" s="184"/>
      <c r="L1164" s="223"/>
      <c r="M1164" s="116"/>
      <c r="N1164" s="116"/>
      <c r="O1164" s="116"/>
      <c r="P1164" s="116"/>
      <c r="Q1164" s="116"/>
      <c r="R1164" s="211"/>
      <c r="S1164" s="211"/>
      <c r="T1164" s="211"/>
      <c r="U1164" s="211"/>
      <c r="V1164" s="211"/>
      <c r="W1164" s="211"/>
      <c r="X1164" s="131"/>
      <c r="Y1164" s="163"/>
      <c r="Z1164" s="182"/>
    </row>
    <row r="1165" spans="1:26" s="25" customFormat="1" x14ac:dyDescent="0.4">
      <c r="A1165" s="51"/>
      <c r="B1165" s="51"/>
      <c r="C1165" s="51"/>
      <c r="D1165" s="130"/>
      <c r="E1165" s="198"/>
      <c r="F1165" s="43"/>
      <c r="G1165" s="43"/>
      <c r="H1165" s="198"/>
      <c r="I1165" s="198"/>
      <c r="J1165" s="198"/>
      <c r="K1165" s="184"/>
      <c r="L1165" s="223"/>
      <c r="M1165" s="116"/>
      <c r="N1165" s="116"/>
      <c r="O1165" s="116"/>
      <c r="P1165" s="116"/>
      <c r="Q1165" s="116"/>
      <c r="R1165" s="211"/>
      <c r="S1165" s="211"/>
      <c r="T1165" s="211"/>
      <c r="U1165" s="211"/>
      <c r="V1165" s="211"/>
      <c r="W1165" s="211"/>
      <c r="X1165" s="131"/>
      <c r="Y1165" s="163"/>
      <c r="Z1165" s="182"/>
    </row>
    <row r="1166" spans="1:26" s="25" customFormat="1" x14ac:dyDescent="0.4">
      <c r="A1166" s="51"/>
      <c r="B1166" s="51"/>
      <c r="C1166" s="51"/>
      <c r="D1166" s="130"/>
      <c r="E1166" s="198"/>
      <c r="F1166" s="43"/>
      <c r="G1166" s="43"/>
      <c r="H1166" s="198"/>
      <c r="I1166" s="198"/>
      <c r="J1166" s="198"/>
      <c r="K1166" s="184"/>
      <c r="L1166" s="223"/>
      <c r="M1166" s="116"/>
      <c r="N1166" s="116"/>
      <c r="O1166" s="116"/>
      <c r="P1166" s="116"/>
      <c r="Q1166" s="116"/>
      <c r="R1166" s="211"/>
      <c r="S1166" s="211"/>
      <c r="T1166" s="211"/>
      <c r="U1166" s="211"/>
      <c r="V1166" s="211"/>
      <c r="W1166" s="211"/>
      <c r="X1166" s="131"/>
      <c r="Y1166" s="163"/>
      <c r="Z1166" s="182"/>
    </row>
    <row r="1167" spans="1:26" s="25" customFormat="1" x14ac:dyDescent="0.4">
      <c r="A1167" s="51"/>
      <c r="B1167" s="51"/>
      <c r="C1167" s="51"/>
      <c r="D1167" s="130"/>
      <c r="E1167" s="198"/>
      <c r="F1167" s="43"/>
      <c r="G1167" s="43"/>
      <c r="H1167" s="198"/>
      <c r="I1167" s="198"/>
      <c r="J1167" s="198"/>
      <c r="K1167" s="184"/>
      <c r="L1167" s="223"/>
      <c r="M1167" s="116"/>
      <c r="N1167" s="116"/>
      <c r="O1167" s="116"/>
      <c r="P1167" s="116"/>
      <c r="Q1167" s="116"/>
      <c r="R1167" s="211"/>
      <c r="S1167" s="211"/>
      <c r="T1167" s="211"/>
      <c r="U1167" s="211"/>
      <c r="V1167" s="211"/>
      <c r="W1167" s="211"/>
      <c r="X1167" s="131"/>
      <c r="Y1167" s="163"/>
      <c r="Z1167" s="182"/>
    </row>
    <row r="1168" spans="1:26" s="25" customFormat="1" x14ac:dyDescent="0.4">
      <c r="A1168" s="51"/>
      <c r="B1168" s="51"/>
      <c r="C1168" s="51"/>
      <c r="D1168" s="130"/>
      <c r="E1168" s="198"/>
      <c r="F1168" s="43"/>
      <c r="G1168" s="43"/>
      <c r="H1168" s="198"/>
      <c r="I1168" s="198"/>
      <c r="J1168" s="198"/>
      <c r="K1168" s="184"/>
      <c r="L1168" s="223"/>
      <c r="M1168" s="116"/>
      <c r="N1168" s="116"/>
      <c r="O1168" s="116"/>
      <c r="P1168" s="116"/>
      <c r="Q1168" s="116"/>
      <c r="R1168" s="211"/>
      <c r="S1168" s="211"/>
      <c r="T1168" s="211"/>
      <c r="U1168" s="211"/>
      <c r="V1168" s="211"/>
      <c r="W1168" s="211"/>
      <c r="X1168" s="131"/>
      <c r="Y1168" s="163"/>
      <c r="Z1168" s="182"/>
    </row>
    <row r="1169" spans="1:26" s="25" customFormat="1" x14ac:dyDescent="0.4">
      <c r="A1169" s="51"/>
      <c r="B1169" s="51"/>
      <c r="C1169" s="51"/>
      <c r="D1169" s="130"/>
      <c r="E1169" s="198"/>
      <c r="F1169" s="43"/>
      <c r="G1169" s="43"/>
      <c r="H1169" s="198"/>
      <c r="I1169" s="198"/>
      <c r="J1169" s="198"/>
      <c r="K1169" s="184"/>
      <c r="L1169" s="223"/>
      <c r="M1169" s="116"/>
      <c r="N1169" s="116"/>
      <c r="O1169" s="116"/>
      <c r="P1169" s="116"/>
      <c r="Q1169" s="116"/>
      <c r="R1169" s="211"/>
      <c r="S1169" s="211"/>
      <c r="T1169" s="211"/>
      <c r="U1169" s="211"/>
      <c r="V1169" s="211"/>
      <c r="W1169" s="211"/>
      <c r="X1169" s="131"/>
      <c r="Y1169" s="163"/>
      <c r="Z1169" s="182"/>
    </row>
    <row r="1170" spans="1:26" s="25" customFormat="1" x14ac:dyDescent="0.4">
      <c r="A1170" s="51"/>
      <c r="B1170" s="51"/>
      <c r="C1170" s="51"/>
      <c r="D1170" s="130"/>
      <c r="E1170" s="198"/>
      <c r="F1170" s="43"/>
      <c r="G1170" s="43"/>
      <c r="H1170" s="198"/>
      <c r="I1170" s="198"/>
      <c r="J1170" s="198"/>
      <c r="K1170" s="184"/>
      <c r="L1170" s="223"/>
      <c r="M1170" s="116"/>
      <c r="N1170" s="116"/>
      <c r="O1170" s="116"/>
      <c r="P1170" s="116"/>
      <c r="Q1170" s="116"/>
      <c r="R1170" s="211"/>
      <c r="S1170" s="211"/>
      <c r="T1170" s="211"/>
      <c r="U1170" s="211"/>
      <c r="V1170" s="211"/>
      <c r="W1170" s="211"/>
      <c r="X1170" s="131"/>
      <c r="Y1170" s="163"/>
      <c r="Z1170" s="182"/>
    </row>
    <row r="1171" spans="1:26" s="25" customFormat="1" x14ac:dyDescent="0.4">
      <c r="A1171" s="51"/>
      <c r="B1171" s="51"/>
      <c r="C1171" s="51"/>
      <c r="D1171" s="130"/>
      <c r="E1171" s="198"/>
      <c r="F1171" s="43"/>
      <c r="G1171" s="43"/>
      <c r="H1171" s="198"/>
      <c r="I1171" s="198"/>
      <c r="J1171" s="198"/>
      <c r="K1171" s="184"/>
      <c r="L1171" s="223"/>
      <c r="M1171" s="116"/>
      <c r="N1171" s="116"/>
      <c r="O1171" s="116"/>
      <c r="P1171" s="116"/>
      <c r="Q1171" s="116"/>
      <c r="R1171" s="211"/>
      <c r="S1171" s="211"/>
      <c r="T1171" s="211"/>
      <c r="U1171" s="211"/>
      <c r="V1171" s="211"/>
      <c r="W1171" s="211"/>
      <c r="X1171" s="131"/>
      <c r="Y1171" s="163"/>
      <c r="Z1171" s="182"/>
    </row>
    <row r="1172" spans="1:26" s="25" customFormat="1" x14ac:dyDescent="0.4">
      <c r="A1172" s="51"/>
      <c r="B1172" s="51"/>
      <c r="C1172" s="51"/>
      <c r="D1172" s="130"/>
      <c r="E1172" s="198"/>
      <c r="F1172" s="43"/>
      <c r="G1172" s="43"/>
      <c r="H1172" s="198"/>
      <c r="I1172" s="198"/>
      <c r="J1172" s="198"/>
      <c r="K1172" s="184"/>
      <c r="L1172" s="223"/>
      <c r="M1172" s="116"/>
      <c r="N1172" s="116"/>
      <c r="O1172" s="116"/>
      <c r="P1172" s="116"/>
      <c r="Q1172" s="116"/>
      <c r="R1172" s="211"/>
      <c r="S1172" s="211"/>
      <c r="T1172" s="211"/>
      <c r="U1172" s="211"/>
      <c r="V1172" s="211"/>
      <c r="W1172" s="211"/>
      <c r="X1172" s="131"/>
      <c r="Y1172" s="163"/>
      <c r="Z1172" s="182"/>
    </row>
    <row r="1173" spans="1:26" s="25" customFormat="1" x14ac:dyDescent="0.4">
      <c r="A1173" s="51"/>
      <c r="B1173" s="51"/>
      <c r="C1173" s="51"/>
      <c r="D1173" s="130"/>
      <c r="E1173" s="198"/>
      <c r="F1173" s="43"/>
      <c r="G1173" s="43"/>
      <c r="H1173" s="198"/>
      <c r="I1173" s="198"/>
      <c r="J1173" s="198"/>
      <c r="K1173" s="184"/>
      <c r="L1173" s="223"/>
      <c r="M1173" s="116"/>
      <c r="N1173" s="116"/>
      <c r="O1173" s="116"/>
      <c r="P1173" s="116"/>
      <c r="Q1173" s="116"/>
      <c r="R1173" s="211"/>
      <c r="S1173" s="211"/>
      <c r="T1173" s="211"/>
      <c r="U1173" s="211"/>
      <c r="V1173" s="211"/>
      <c r="W1173" s="211"/>
      <c r="X1173" s="131"/>
      <c r="Y1173" s="163"/>
      <c r="Z1173" s="182"/>
    </row>
    <row r="1174" spans="1:26" s="25" customFormat="1" x14ac:dyDescent="0.4">
      <c r="A1174" s="51"/>
      <c r="B1174" s="51"/>
      <c r="C1174" s="51"/>
      <c r="D1174" s="130"/>
      <c r="E1174" s="198"/>
      <c r="F1174" s="43"/>
      <c r="G1174" s="43"/>
      <c r="H1174" s="198"/>
      <c r="I1174" s="198"/>
      <c r="J1174" s="198"/>
      <c r="K1174" s="184"/>
      <c r="L1174" s="223"/>
      <c r="M1174" s="116"/>
      <c r="N1174" s="116"/>
      <c r="O1174" s="116"/>
      <c r="P1174" s="116"/>
      <c r="Q1174" s="116"/>
      <c r="R1174" s="211"/>
      <c r="S1174" s="211"/>
      <c r="T1174" s="211"/>
      <c r="U1174" s="211"/>
      <c r="V1174" s="211"/>
      <c r="W1174" s="211"/>
      <c r="X1174" s="131"/>
      <c r="Y1174" s="163"/>
      <c r="Z1174" s="182"/>
    </row>
    <row r="1175" spans="1:26" s="25" customFormat="1" x14ac:dyDescent="0.4">
      <c r="A1175" s="51"/>
      <c r="B1175" s="51"/>
      <c r="C1175" s="51"/>
      <c r="D1175" s="130"/>
      <c r="E1175" s="198"/>
      <c r="F1175" s="43"/>
      <c r="G1175" s="43"/>
      <c r="H1175" s="198"/>
      <c r="I1175" s="198"/>
      <c r="J1175" s="198"/>
      <c r="K1175" s="184"/>
      <c r="L1175" s="223"/>
      <c r="M1175" s="116"/>
      <c r="N1175" s="116"/>
      <c r="O1175" s="116"/>
      <c r="P1175" s="116"/>
      <c r="Q1175" s="116"/>
      <c r="R1175" s="211"/>
      <c r="S1175" s="211"/>
      <c r="T1175" s="211"/>
      <c r="U1175" s="211"/>
      <c r="V1175" s="211"/>
      <c r="W1175" s="211"/>
      <c r="X1175" s="131"/>
      <c r="Y1175" s="163"/>
      <c r="Z1175" s="182"/>
    </row>
    <row r="1176" spans="1:26" s="25" customFormat="1" x14ac:dyDescent="0.4">
      <c r="A1176" s="51"/>
      <c r="B1176" s="51"/>
      <c r="C1176" s="51"/>
      <c r="D1176" s="130"/>
      <c r="E1176" s="198"/>
      <c r="F1176" s="43"/>
      <c r="G1176" s="43"/>
      <c r="H1176" s="198"/>
      <c r="I1176" s="198"/>
      <c r="J1176" s="198"/>
      <c r="K1176" s="184"/>
      <c r="L1176" s="223"/>
      <c r="M1176" s="116"/>
      <c r="N1176" s="116"/>
      <c r="O1176" s="116"/>
      <c r="P1176" s="116"/>
      <c r="Q1176" s="116"/>
      <c r="R1176" s="211"/>
      <c r="S1176" s="211"/>
      <c r="T1176" s="211"/>
      <c r="U1176" s="211"/>
      <c r="V1176" s="211"/>
      <c r="W1176" s="211"/>
      <c r="X1176" s="131"/>
      <c r="Y1176" s="163"/>
      <c r="Z1176" s="182"/>
    </row>
    <row r="1177" spans="1:26" s="25" customFormat="1" x14ac:dyDescent="0.4">
      <c r="A1177" s="51"/>
      <c r="B1177" s="51"/>
      <c r="C1177" s="51"/>
      <c r="D1177" s="130"/>
      <c r="E1177" s="198"/>
      <c r="F1177" s="43"/>
      <c r="G1177" s="43"/>
      <c r="H1177" s="198"/>
      <c r="I1177" s="198"/>
      <c r="J1177" s="198"/>
      <c r="K1177" s="184"/>
      <c r="L1177" s="223"/>
      <c r="M1177" s="116"/>
      <c r="N1177" s="116"/>
      <c r="O1177" s="116"/>
      <c r="P1177" s="116"/>
      <c r="Q1177" s="116"/>
      <c r="R1177" s="211"/>
      <c r="S1177" s="211"/>
      <c r="T1177" s="211"/>
      <c r="U1177" s="211"/>
      <c r="V1177" s="211"/>
      <c r="W1177" s="211"/>
      <c r="X1177" s="131"/>
      <c r="Y1177" s="163"/>
      <c r="Z1177" s="182"/>
    </row>
    <row r="1178" spans="1:26" s="25" customFormat="1" x14ac:dyDescent="0.4">
      <c r="A1178" s="51"/>
      <c r="B1178" s="51"/>
      <c r="C1178" s="51"/>
      <c r="D1178" s="130"/>
      <c r="E1178" s="198"/>
      <c r="F1178" s="43"/>
      <c r="G1178" s="43"/>
      <c r="H1178" s="198"/>
      <c r="I1178" s="198"/>
      <c r="J1178" s="198"/>
      <c r="K1178" s="184"/>
      <c r="L1178" s="223"/>
      <c r="M1178" s="116"/>
      <c r="N1178" s="116"/>
      <c r="O1178" s="116"/>
      <c r="P1178" s="116"/>
      <c r="Q1178" s="116"/>
      <c r="R1178" s="211"/>
      <c r="S1178" s="211"/>
      <c r="T1178" s="211"/>
      <c r="U1178" s="211"/>
      <c r="V1178" s="211"/>
      <c r="W1178" s="211"/>
      <c r="X1178" s="131"/>
      <c r="Y1178" s="163"/>
      <c r="Z1178" s="182"/>
    </row>
    <row r="1179" spans="1:26" s="25" customFormat="1" x14ac:dyDescent="0.4">
      <c r="A1179" s="51"/>
      <c r="B1179" s="51"/>
      <c r="C1179" s="51"/>
      <c r="D1179" s="130"/>
      <c r="E1179" s="198"/>
      <c r="F1179" s="43"/>
      <c r="G1179" s="43"/>
      <c r="H1179" s="198"/>
      <c r="I1179" s="198"/>
      <c r="J1179" s="198"/>
      <c r="K1179" s="184"/>
      <c r="L1179" s="223"/>
      <c r="M1179" s="116"/>
      <c r="N1179" s="116"/>
      <c r="O1179" s="116"/>
      <c r="P1179" s="116"/>
      <c r="Q1179" s="116"/>
      <c r="R1179" s="211"/>
      <c r="S1179" s="211"/>
      <c r="T1179" s="211"/>
      <c r="U1179" s="211"/>
      <c r="V1179" s="211"/>
      <c r="W1179" s="211"/>
      <c r="X1179" s="131"/>
      <c r="Y1179" s="163"/>
      <c r="Z1179" s="182"/>
    </row>
    <row r="1180" spans="1:26" s="25" customFormat="1" x14ac:dyDescent="0.4">
      <c r="A1180" s="51"/>
      <c r="B1180" s="51"/>
      <c r="C1180" s="51"/>
      <c r="D1180" s="130"/>
      <c r="E1180" s="198"/>
      <c r="F1180" s="43"/>
      <c r="G1180" s="43"/>
      <c r="H1180" s="198"/>
      <c r="I1180" s="198"/>
      <c r="J1180" s="198"/>
      <c r="K1180" s="184"/>
      <c r="L1180" s="223"/>
      <c r="M1180" s="116"/>
      <c r="N1180" s="116"/>
      <c r="O1180" s="116"/>
      <c r="P1180" s="116"/>
      <c r="Q1180" s="116"/>
      <c r="R1180" s="211"/>
      <c r="S1180" s="211"/>
      <c r="T1180" s="211"/>
      <c r="U1180" s="211"/>
      <c r="V1180" s="211"/>
      <c r="W1180" s="211"/>
      <c r="X1180" s="131"/>
      <c r="Y1180" s="163"/>
      <c r="Z1180" s="182"/>
    </row>
    <row r="1181" spans="1:26" s="25" customFormat="1" x14ac:dyDescent="0.4">
      <c r="A1181" s="51"/>
      <c r="B1181" s="51"/>
      <c r="C1181" s="51"/>
      <c r="D1181" s="130"/>
      <c r="E1181" s="198"/>
      <c r="F1181" s="43"/>
      <c r="G1181" s="43"/>
      <c r="H1181" s="198"/>
      <c r="I1181" s="198"/>
      <c r="J1181" s="198"/>
      <c r="K1181" s="184"/>
      <c r="L1181" s="223"/>
      <c r="M1181" s="116"/>
      <c r="N1181" s="116"/>
      <c r="O1181" s="116"/>
      <c r="P1181" s="116"/>
      <c r="Q1181" s="116"/>
      <c r="R1181" s="211"/>
      <c r="S1181" s="211"/>
      <c r="T1181" s="211"/>
      <c r="U1181" s="211"/>
      <c r="V1181" s="211"/>
      <c r="W1181" s="211"/>
      <c r="X1181" s="131"/>
      <c r="Y1181" s="163"/>
      <c r="Z1181" s="182"/>
    </row>
    <row r="1182" spans="1:26" s="25" customFormat="1" x14ac:dyDescent="0.4">
      <c r="A1182" s="51"/>
      <c r="B1182" s="51"/>
      <c r="C1182" s="51"/>
      <c r="D1182" s="130"/>
      <c r="E1182" s="198"/>
      <c r="F1182" s="43"/>
      <c r="G1182" s="43"/>
      <c r="H1182" s="198"/>
      <c r="I1182" s="198"/>
      <c r="J1182" s="198"/>
      <c r="K1182" s="184"/>
      <c r="L1182" s="223"/>
      <c r="M1182" s="116"/>
      <c r="N1182" s="116"/>
      <c r="O1182" s="116"/>
      <c r="P1182" s="116"/>
      <c r="Q1182" s="116"/>
      <c r="R1182" s="211"/>
      <c r="S1182" s="211"/>
      <c r="T1182" s="211"/>
      <c r="U1182" s="211"/>
      <c r="V1182" s="211"/>
      <c r="W1182" s="211"/>
      <c r="X1182" s="131"/>
      <c r="Y1182" s="163"/>
      <c r="Z1182" s="182"/>
    </row>
    <row r="1183" spans="1:26" s="25" customFormat="1" x14ac:dyDescent="0.4">
      <c r="A1183" s="51"/>
      <c r="B1183" s="51"/>
      <c r="C1183" s="51"/>
      <c r="D1183" s="130"/>
      <c r="E1183" s="198"/>
      <c r="F1183" s="43"/>
      <c r="G1183" s="43"/>
      <c r="H1183" s="198"/>
      <c r="I1183" s="198"/>
      <c r="J1183" s="198"/>
      <c r="K1183" s="184"/>
      <c r="L1183" s="223"/>
      <c r="M1183" s="116"/>
      <c r="N1183" s="116"/>
      <c r="O1183" s="116"/>
      <c r="P1183" s="116"/>
      <c r="Q1183" s="116"/>
      <c r="R1183" s="211"/>
      <c r="S1183" s="211"/>
      <c r="T1183" s="211"/>
      <c r="U1183" s="211"/>
      <c r="V1183" s="211"/>
      <c r="W1183" s="211"/>
      <c r="X1183" s="131"/>
      <c r="Y1183" s="163"/>
      <c r="Z1183" s="182"/>
    </row>
    <row r="1184" spans="1:26" s="25" customFormat="1" x14ac:dyDescent="0.4">
      <c r="A1184" s="51"/>
      <c r="B1184" s="51"/>
      <c r="C1184" s="51"/>
      <c r="D1184" s="130"/>
      <c r="E1184" s="198"/>
      <c r="F1184" s="43"/>
      <c r="G1184" s="43"/>
      <c r="H1184" s="198"/>
      <c r="I1184" s="198"/>
      <c r="J1184" s="198"/>
      <c r="K1184" s="184"/>
      <c r="L1184" s="223"/>
      <c r="M1184" s="116"/>
      <c r="N1184" s="116"/>
      <c r="O1184" s="116"/>
      <c r="P1184" s="116"/>
      <c r="Q1184" s="116"/>
      <c r="R1184" s="211"/>
      <c r="S1184" s="211"/>
      <c r="T1184" s="211"/>
      <c r="U1184" s="211"/>
      <c r="V1184" s="211"/>
      <c r="W1184" s="211"/>
      <c r="X1184" s="131"/>
      <c r="Y1184" s="163"/>
      <c r="Z1184" s="182"/>
    </row>
    <row r="1185" spans="1:26" s="25" customFormat="1" x14ac:dyDescent="0.4">
      <c r="A1185" s="51"/>
      <c r="B1185" s="51"/>
      <c r="C1185" s="51"/>
      <c r="D1185" s="130"/>
      <c r="E1185" s="198"/>
      <c r="F1185" s="43"/>
      <c r="G1185" s="43"/>
      <c r="H1185" s="198"/>
      <c r="I1185" s="198"/>
      <c r="J1185" s="198"/>
      <c r="K1185" s="184"/>
      <c r="L1185" s="223"/>
      <c r="M1185" s="116"/>
      <c r="N1185" s="116"/>
      <c r="O1185" s="116"/>
      <c r="P1185" s="116"/>
      <c r="Q1185" s="116"/>
      <c r="R1185" s="211"/>
      <c r="S1185" s="211"/>
      <c r="T1185" s="211"/>
      <c r="U1185" s="211"/>
      <c r="V1185" s="211"/>
      <c r="W1185" s="211"/>
      <c r="X1185" s="131"/>
      <c r="Y1185" s="163"/>
      <c r="Z1185" s="182"/>
    </row>
    <row r="1186" spans="1:26" s="25" customFormat="1" x14ac:dyDescent="0.4">
      <c r="A1186" s="51"/>
      <c r="B1186" s="51"/>
      <c r="C1186" s="51"/>
      <c r="D1186" s="130"/>
      <c r="E1186" s="198"/>
      <c r="F1186" s="43"/>
      <c r="G1186" s="43"/>
      <c r="H1186" s="198"/>
      <c r="I1186" s="198"/>
      <c r="J1186" s="198"/>
      <c r="K1186" s="184"/>
      <c r="L1186" s="223"/>
      <c r="M1186" s="116"/>
      <c r="N1186" s="116"/>
      <c r="O1186" s="116"/>
      <c r="P1186" s="116"/>
      <c r="Q1186" s="116"/>
      <c r="R1186" s="211"/>
      <c r="S1186" s="211"/>
      <c r="T1186" s="211"/>
      <c r="U1186" s="211"/>
      <c r="V1186" s="211"/>
      <c r="W1186" s="211"/>
      <c r="X1186" s="131"/>
      <c r="Y1186" s="163"/>
      <c r="Z1186" s="182"/>
    </row>
    <row r="1187" spans="1:26" s="25" customFormat="1" x14ac:dyDescent="0.4">
      <c r="A1187" s="51"/>
      <c r="B1187" s="51"/>
      <c r="C1187" s="51"/>
      <c r="D1187" s="130"/>
      <c r="E1187" s="198"/>
      <c r="F1187" s="43"/>
      <c r="G1187" s="43"/>
      <c r="H1187" s="198"/>
      <c r="I1187" s="198"/>
      <c r="J1187" s="198"/>
      <c r="K1187" s="184"/>
      <c r="L1187" s="223"/>
      <c r="M1187" s="116"/>
      <c r="N1187" s="116"/>
      <c r="O1187" s="116"/>
      <c r="P1187" s="116"/>
      <c r="Q1187" s="116"/>
      <c r="R1187" s="211"/>
      <c r="S1187" s="211"/>
      <c r="T1187" s="211"/>
      <c r="U1187" s="211"/>
      <c r="V1187" s="211"/>
      <c r="W1187" s="211"/>
      <c r="X1187" s="131"/>
      <c r="Y1187" s="163"/>
      <c r="Z1187" s="182"/>
    </row>
    <row r="1188" spans="1:26" s="25" customFormat="1" x14ac:dyDescent="0.4">
      <c r="A1188" s="51"/>
      <c r="B1188" s="51"/>
      <c r="C1188" s="51"/>
      <c r="D1188" s="130"/>
      <c r="E1188" s="198"/>
      <c r="F1188" s="43"/>
      <c r="G1188" s="43"/>
      <c r="H1188" s="198"/>
      <c r="I1188" s="198"/>
      <c r="J1188" s="198"/>
      <c r="K1188" s="184"/>
      <c r="L1188" s="223"/>
      <c r="M1188" s="116"/>
      <c r="N1188" s="116"/>
      <c r="O1188" s="116"/>
      <c r="P1188" s="116"/>
      <c r="Q1188" s="116"/>
      <c r="R1188" s="211"/>
      <c r="S1188" s="211"/>
      <c r="T1188" s="211"/>
      <c r="U1188" s="211"/>
      <c r="V1188" s="211"/>
      <c r="W1188" s="211"/>
      <c r="X1188" s="131"/>
      <c r="Y1188" s="163"/>
      <c r="Z1188" s="182"/>
    </row>
    <row r="1189" spans="1:26" s="25" customFormat="1" x14ac:dyDescent="0.4">
      <c r="A1189" s="51"/>
      <c r="B1189" s="51"/>
      <c r="C1189" s="51"/>
      <c r="D1189" s="130"/>
      <c r="E1189" s="198"/>
      <c r="F1189" s="43"/>
      <c r="G1189" s="43"/>
      <c r="H1189" s="198"/>
      <c r="I1189" s="198"/>
      <c r="J1189" s="198"/>
      <c r="K1189" s="184"/>
      <c r="L1189" s="223"/>
      <c r="M1189" s="116"/>
      <c r="N1189" s="116"/>
      <c r="O1189" s="116"/>
      <c r="P1189" s="116"/>
      <c r="Q1189" s="116"/>
      <c r="R1189" s="211"/>
      <c r="S1189" s="211"/>
      <c r="T1189" s="211"/>
      <c r="U1189" s="211"/>
      <c r="V1189" s="211"/>
      <c r="W1189" s="211"/>
      <c r="X1189" s="131"/>
      <c r="Y1189" s="163"/>
      <c r="Z1189" s="182"/>
    </row>
    <row r="1190" spans="1:26" s="25" customFormat="1" x14ac:dyDescent="0.4">
      <c r="A1190" s="51"/>
      <c r="B1190" s="51"/>
      <c r="C1190" s="51"/>
      <c r="D1190" s="130"/>
      <c r="E1190" s="198"/>
      <c r="F1190" s="43"/>
      <c r="G1190" s="43"/>
      <c r="H1190" s="198"/>
      <c r="I1190" s="198"/>
      <c r="J1190" s="198"/>
      <c r="K1190" s="184"/>
      <c r="L1190" s="223"/>
      <c r="M1190" s="116"/>
      <c r="N1190" s="116"/>
      <c r="O1190" s="116"/>
      <c r="P1190" s="116"/>
      <c r="Q1190" s="116"/>
      <c r="R1190" s="211"/>
      <c r="S1190" s="211"/>
      <c r="T1190" s="211"/>
      <c r="U1190" s="211"/>
      <c r="V1190" s="211"/>
      <c r="W1190" s="211"/>
      <c r="X1190" s="131"/>
      <c r="Y1190" s="163"/>
      <c r="Z1190" s="182"/>
    </row>
    <row r="1191" spans="1:26" s="25" customFormat="1" x14ac:dyDescent="0.4">
      <c r="A1191" s="51"/>
      <c r="B1191" s="51"/>
      <c r="C1191" s="51"/>
      <c r="D1191" s="130"/>
      <c r="E1191" s="198"/>
      <c r="F1191" s="43"/>
      <c r="G1191" s="43"/>
      <c r="H1191" s="198"/>
      <c r="I1191" s="198"/>
      <c r="J1191" s="198"/>
      <c r="K1191" s="184"/>
      <c r="L1191" s="223"/>
      <c r="M1191" s="116"/>
      <c r="N1191" s="116"/>
      <c r="O1191" s="116"/>
      <c r="P1191" s="116"/>
      <c r="Q1191" s="116"/>
      <c r="R1191" s="211"/>
      <c r="S1191" s="211"/>
      <c r="T1191" s="211"/>
      <c r="U1191" s="211"/>
      <c r="V1191" s="211"/>
      <c r="W1191" s="211"/>
      <c r="X1191" s="131"/>
      <c r="Y1191" s="163"/>
      <c r="Z1191" s="182"/>
    </row>
    <row r="1192" spans="1:26" s="25" customFormat="1" x14ac:dyDescent="0.4">
      <c r="A1192" s="51"/>
      <c r="B1192" s="51"/>
      <c r="C1192" s="51"/>
      <c r="D1192" s="130"/>
      <c r="E1192" s="198"/>
      <c r="F1192" s="43"/>
      <c r="G1192" s="43"/>
      <c r="H1192" s="198"/>
      <c r="I1192" s="198"/>
      <c r="J1192" s="198"/>
      <c r="K1192" s="184"/>
      <c r="L1192" s="223"/>
      <c r="M1192" s="116"/>
      <c r="N1192" s="116"/>
      <c r="O1192" s="116"/>
      <c r="P1192" s="116"/>
      <c r="Q1192" s="116"/>
      <c r="R1192" s="211"/>
      <c r="S1192" s="211"/>
      <c r="T1192" s="211"/>
      <c r="U1192" s="211"/>
      <c r="V1192" s="211"/>
      <c r="W1192" s="211"/>
      <c r="X1192" s="131"/>
      <c r="Y1192" s="163"/>
      <c r="Z1192" s="182"/>
    </row>
    <row r="1193" spans="1:26" s="25" customFormat="1" x14ac:dyDescent="0.4">
      <c r="A1193" s="51"/>
      <c r="B1193" s="51"/>
      <c r="C1193" s="51"/>
      <c r="D1193" s="130"/>
      <c r="E1193" s="198"/>
      <c r="F1193" s="43"/>
      <c r="G1193" s="43"/>
      <c r="H1193" s="198"/>
      <c r="I1193" s="198"/>
      <c r="J1193" s="198"/>
      <c r="K1193" s="184"/>
      <c r="L1193" s="223"/>
      <c r="M1193" s="116"/>
      <c r="N1193" s="116"/>
      <c r="O1193" s="116"/>
      <c r="P1193" s="116"/>
      <c r="Q1193" s="116"/>
      <c r="R1193" s="211"/>
      <c r="S1193" s="211"/>
      <c r="T1193" s="211"/>
      <c r="U1193" s="211"/>
      <c r="V1193" s="211"/>
      <c r="W1193" s="211"/>
      <c r="X1193" s="131"/>
      <c r="Y1193" s="163"/>
      <c r="Z1193" s="182"/>
    </row>
    <row r="1194" spans="1:26" s="25" customFormat="1" x14ac:dyDescent="0.4">
      <c r="A1194" s="51"/>
      <c r="B1194" s="51"/>
      <c r="C1194" s="51"/>
      <c r="D1194" s="130"/>
      <c r="E1194" s="198"/>
      <c r="F1194" s="43"/>
      <c r="G1194" s="43"/>
      <c r="H1194" s="198"/>
      <c r="I1194" s="198"/>
      <c r="J1194" s="198"/>
      <c r="K1194" s="184"/>
      <c r="L1194" s="223"/>
      <c r="M1194" s="116"/>
      <c r="N1194" s="116"/>
      <c r="O1194" s="116"/>
      <c r="P1194" s="116"/>
      <c r="Q1194" s="116"/>
      <c r="R1194" s="211"/>
      <c r="S1194" s="211"/>
      <c r="T1194" s="211"/>
      <c r="U1194" s="211"/>
      <c r="V1194" s="211"/>
      <c r="W1194" s="211"/>
      <c r="X1194" s="131"/>
      <c r="Y1194" s="163"/>
      <c r="Z1194" s="182"/>
    </row>
    <row r="1195" spans="1:26" s="25" customFormat="1" x14ac:dyDescent="0.4">
      <c r="A1195" s="51"/>
      <c r="B1195" s="51"/>
      <c r="C1195" s="51"/>
      <c r="D1195" s="130"/>
      <c r="E1195" s="198"/>
      <c r="F1195" s="43"/>
      <c r="G1195" s="43"/>
      <c r="H1195" s="198"/>
      <c r="I1195" s="198"/>
      <c r="J1195" s="198"/>
      <c r="K1195" s="184"/>
      <c r="L1195" s="223"/>
      <c r="M1195" s="116"/>
      <c r="N1195" s="116"/>
      <c r="O1195" s="116"/>
      <c r="P1195" s="116"/>
      <c r="Q1195" s="116"/>
      <c r="R1195" s="211"/>
      <c r="S1195" s="211"/>
      <c r="T1195" s="211"/>
      <c r="U1195" s="211"/>
      <c r="V1195" s="211"/>
      <c r="W1195" s="211"/>
      <c r="X1195" s="131"/>
      <c r="Y1195" s="163"/>
      <c r="Z1195" s="182"/>
    </row>
    <row r="1196" spans="1:26" s="25" customFormat="1" x14ac:dyDescent="0.4">
      <c r="A1196" s="51"/>
      <c r="B1196" s="51"/>
      <c r="C1196" s="51"/>
      <c r="D1196" s="130"/>
      <c r="E1196" s="198"/>
      <c r="F1196" s="43"/>
      <c r="G1196" s="43"/>
      <c r="H1196" s="198"/>
      <c r="I1196" s="198"/>
      <c r="J1196" s="198"/>
      <c r="K1196" s="184"/>
      <c r="L1196" s="223"/>
      <c r="M1196" s="116"/>
      <c r="N1196" s="116"/>
      <c r="O1196" s="116"/>
      <c r="P1196" s="116"/>
      <c r="Q1196" s="116"/>
      <c r="R1196" s="211"/>
      <c r="S1196" s="211"/>
      <c r="T1196" s="211"/>
      <c r="U1196" s="211"/>
      <c r="V1196" s="211"/>
      <c r="W1196" s="211"/>
      <c r="X1196" s="131"/>
      <c r="Y1196" s="163"/>
      <c r="Z1196" s="182"/>
    </row>
    <row r="1197" spans="1:26" s="25" customFormat="1" x14ac:dyDescent="0.4">
      <c r="A1197" s="51"/>
      <c r="B1197" s="51"/>
      <c r="C1197" s="51"/>
      <c r="D1197" s="130"/>
      <c r="E1197" s="198"/>
      <c r="F1197" s="43"/>
      <c r="G1197" s="43"/>
      <c r="H1197" s="198"/>
      <c r="I1197" s="198"/>
      <c r="J1197" s="198"/>
      <c r="K1197" s="184"/>
      <c r="L1197" s="223"/>
      <c r="M1197" s="116"/>
      <c r="N1197" s="116"/>
      <c r="O1197" s="116"/>
      <c r="P1197" s="116"/>
      <c r="Q1197" s="116"/>
      <c r="R1197" s="211"/>
      <c r="S1197" s="211"/>
      <c r="T1197" s="211"/>
      <c r="U1197" s="211"/>
      <c r="V1197" s="211"/>
      <c r="W1197" s="211"/>
      <c r="X1197" s="131"/>
      <c r="Y1197" s="163"/>
      <c r="Z1197" s="182"/>
    </row>
    <row r="1198" spans="1:26" s="25" customFormat="1" x14ac:dyDescent="0.4">
      <c r="A1198" s="51"/>
      <c r="B1198" s="51"/>
      <c r="C1198" s="51"/>
      <c r="D1198" s="130"/>
      <c r="E1198" s="198"/>
      <c r="F1198" s="43"/>
      <c r="G1198" s="43"/>
      <c r="H1198" s="198"/>
      <c r="I1198" s="198"/>
      <c r="J1198" s="198"/>
      <c r="K1198" s="184"/>
      <c r="L1198" s="223"/>
      <c r="M1198" s="116"/>
      <c r="N1198" s="116"/>
      <c r="O1198" s="116"/>
      <c r="P1198" s="116"/>
      <c r="Q1198" s="116"/>
      <c r="R1198" s="211"/>
      <c r="S1198" s="211"/>
      <c r="T1198" s="211"/>
      <c r="U1198" s="211"/>
      <c r="V1198" s="211"/>
      <c r="W1198" s="211"/>
      <c r="X1198" s="131"/>
      <c r="Y1198" s="163"/>
      <c r="Z1198" s="182"/>
    </row>
    <row r="1199" spans="1:26" s="25" customFormat="1" x14ac:dyDescent="0.4">
      <c r="A1199" s="51"/>
      <c r="B1199" s="51"/>
      <c r="C1199" s="51"/>
      <c r="D1199" s="130"/>
      <c r="E1199" s="198"/>
      <c r="F1199" s="43"/>
      <c r="G1199" s="43"/>
      <c r="H1199" s="198"/>
      <c r="I1199" s="198"/>
      <c r="J1199" s="198"/>
      <c r="K1199" s="184"/>
      <c r="L1199" s="223"/>
      <c r="M1199" s="116"/>
      <c r="N1199" s="116"/>
      <c r="O1199" s="116"/>
      <c r="P1199" s="116"/>
      <c r="Q1199" s="116"/>
      <c r="R1199" s="211"/>
      <c r="S1199" s="211"/>
      <c r="T1199" s="211"/>
      <c r="U1199" s="211"/>
      <c r="V1199" s="211"/>
      <c r="W1199" s="211"/>
      <c r="X1199" s="131"/>
      <c r="Y1199" s="163"/>
      <c r="Z1199" s="182"/>
    </row>
    <row r="1200" spans="1:26" s="25" customFormat="1" x14ac:dyDescent="0.4">
      <c r="A1200" s="51"/>
      <c r="B1200" s="51"/>
      <c r="C1200" s="51"/>
      <c r="D1200" s="130"/>
      <c r="E1200" s="198"/>
      <c r="F1200" s="43"/>
      <c r="G1200" s="43"/>
      <c r="H1200" s="198"/>
      <c r="I1200" s="198"/>
      <c r="J1200" s="198"/>
      <c r="K1200" s="184"/>
      <c r="L1200" s="223"/>
      <c r="M1200" s="116"/>
      <c r="N1200" s="116"/>
      <c r="O1200" s="116"/>
      <c r="P1200" s="116"/>
      <c r="Q1200" s="116"/>
      <c r="R1200" s="211"/>
      <c r="S1200" s="211"/>
      <c r="T1200" s="211"/>
      <c r="U1200" s="211"/>
      <c r="V1200" s="211"/>
      <c r="W1200" s="211"/>
      <c r="X1200" s="131"/>
      <c r="Y1200" s="163"/>
      <c r="Z1200" s="182"/>
    </row>
    <row r="1201" spans="1:26" s="25" customFormat="1" x14ac:dyDescent="0.4">
      <c r="A1201" s="51"/>
      <c r="B1201" s="51"/>
      <c r="C1201" s="51"/>
      <c r="D1201" s="130"/>
      <c r="E1201" s="198"/>
      <c r="F1201" s="43"/>
      <c r="G1201" s="43"/>
      <c r="H1201" s="198"/>
      <c r="I1201" s="198"/>
      <c r="J1201" s="198"/>
      <c r="K1201" s="184"/>
      <c r="L1201" s="223"/>
      <c r="M1201" s="116"/>
      <c r="N1201" s="116"/>
      <c r="O1201" s="116"/>
      <c r="P1201" s="116"/>
      <c r="Q1201" s="116"/>
      <c r="R1201" s="211"/>
      <c r="S1201" s="211"/>
      <c r="T1201" s="211"/>
      <c r="U1201" s="211"/>
      <c r="V1201" s="211"/>
      <c r="W1201" s="211"/>
      <c r="X1201" s="131"/>
      <c r="Y1201" s="163"/>
      <c r="Z1201" s="182"/>
    </row>
    <row r="1202" spans="1:26" s="25" customFormat="1" x14ac:dyDescent="0.4">
      <c r="A1202" s="51"/>
      <c r="B1202" s="51"/>
      <c r="C1202" s="51"/>
      <c r="D1202" s="130"/>
      <c r="E1202" s="198"/>
      <c r="F1202" s="43"/>
      <c r="G1202" s="43"/>
      <c r="H1202" s="198"/>
      <c r="I1202" s="198"/>
      <c r="J1202" s="198"/>
      <c r="K1202" s="184"/>
      <c r="L1202" s="223"/>
      <c r="M1202" s="116"/>
      <c r="N1202" s="116"/>
      <c r="O1202" s="116"/>
      <c r="P1202" s="116"/>
      <c r="Q1202" s="116"/>
      <c r="R1202" s="211"/>
      <c r="S1202" s="211"/>
      <c r="T1202" s="211"/>
      <c r="U1202" s="211"/>
      <c r="V1202" s="211"/>
      <c r="W1202" s="211"/>
      <c r="X1202" s="131"/>
      <c r="Y1202" s="163"/>
      <c r="Z1202" s="182"/>
    </row>
    <row r="1203" spans="1:26" s="25" customFormat="1" x14ac:dyDescent="0.4">
      <c r="A1203" s="51"/>
      <c r="B1203" s="51"/>
      <c r="C1203" s="51"/>
      <c r="D1203" s="130"/>
      <c r="E1203" s="198"/>
      <c r="F1203" s="43"/>
      <c r="G1203" s="43"/>
      <c r="H1203" s="198"/>
      <c r="I1203" s="198"/>
      <c r="J1203" s="198"/>
      <c r="K1203" s="184"/>
      <c r="L1203" s="223"/>
      <c r="M1203" s="116"/>
      <c r="N1203" s="116"/>
      <c r="O1203" s="116"/>
      <c r="P1203" s="116"/>
      <c r="Q1203" s="116"/>
      <c r="R1203" s="211"/>
      <c r="S1203" s="211"/>
      <c r="T1203" s="211"/>
      <c r="U1203" s="211"/>
      <c r="V1203" s="211"/>
      <c r="W1203" s="211"/>
      <c r="X1203" s="131"/>
      <c r="Y1203" s="163"/>
      <c r="Z1203" s="182"/>
    </row>
    <row r="1204" spans="1:26" s="25" customFormat="1" x14ac:dyDescent="0.4">
      <c r="A1204" s="51"/>
      <c r="B1204" s="51"/>
      <c r="C1204" s="51"/>
      <c r="D1204" s="130"/>
      <c r="E1204" s="198"/>
      <c r="F1204" s="43"/>
      <c r="G1204" s="43"/>
      <c r="H1204" s="198"/>
      <c r="I1204" s="198"/>
      <c r="J1204" s="198"/>
      <c r="K1204" s="184"/>
      <c r="L1204" s="223"/>
      <c r="M1204" s="116"/>
      <c r="N1204" s="116"/>
      <c r="O1204" s="116"/>
      <c r="P1204" s="116"/>
      <c r="Q1204" s="116"/>
      <c r="R1204" s="211"/>
      <c r="S1204" s="211"/>
      <c r="T1204" s="211"/>
      <c r="U1204" s="211"/>
      <c r="V1204" s="211"/>
      <c r="W1204" s="211"/>
      <c r="X1204" s="131"/>
      <c r="Y1204" s="163"/>
      <c r="Z1204" s="182"/>
    </row>
    <row r="1205" spans="1:26" s="25" customFormat="1" x14ac:dyDescent="0.4">
      <c r="A1205" s="51"/>
      <c r="B1205" s="51"/>
      <c r="C1205" s="51"/>
      <c r="D1205" s="130"/>
      <c r="E1205" s="198"/>
      <c r="F1205" s="43"/>
      <c r="G1205" s="43"/>
      <c r="H1205" s="198"/>
      <c r="I1205" s="198"/>
      <c r="J1205" s="198"/>
      <c r="K1205" s="184"/>
      <c r="L1205" s="223"/>
      <c r="M1205" s="116"/>
      <c r="N1205" s="116"/>
      <c r="O1205" s="116"/>
      <c r="P1205" s="116"/>
      <c r="Q1205" s="116"/>
      <c r="R1205" s="211"/>
      <c r="S1205" s="211"/>
      <c r="T1205" s="211"/>
      <c r="U1205" s="211"/>
      <c r="V1205" s="211"/>
      <c r="W1205" s="211"/>
      <c r="X1205" s="131"/>
      <c r="Y1205" s="163"/>
      <c r="Z1205" s="182"/>
    </row>
    <row r="1206" spans="1:26" s="25" customFormat="1" x14ac:dyDescent="0.4">
      <c r="A1206" s="51"/>
      <c r="B1206" s="51"/>
      <c r="C1206" s="51"/>
      <c r="D1206" s="130"/>
      <c r="E1206" s="198"/>
      <c r="F1206" s="43"/>
      <c r="G1206" s="43"/>
      <c r="H1206" s="198"/>
      <c r="I1206" s="198"/>
      <c r="J1206" s="198"/>
      <c r="K1206" s="184"/>
      <c r="L1206" s="223"/>
      <c r="M1206" s="116"/>
      <c r="N1206" s="116"/>
      <c r="O1206" s="116"/>
      <c r="P1206" s="116"/>
      <c r="Q1206" s="116"/>
      <c r="R1206" s="211"/>
      <c r="S1206" s="211"/>
      <c r="T1206" s="211"/>
      <c r="U1206" s="211"/>
      <c r="V1206" s="211"/>
      <c r="W1206" s="211"/>
      <c r="X1206" s="131"/>
      <c r="Y1206" s="163"/>
      <c r="Z1206" s="182"/>
    </row>
    <row r="1207" spans="1:26" s="25" customFormat="1" x14ac:dyDescent="0.4">
      <c r="A1207" s="51"/>
      <c r="B1207" s="51"/>
      <c r="C1207" s="51"/>
      <c r="D1207" s="130"/>
      <c r="E1207" s="198"/>
      <c r="F1207" s="43"/>
      <c r="G1207" s="43"/>
      <c r="H1207" s="198"/>
      <c r="I1207" s="198"/>
      <c r="J1207" s="198"/>
      <c r="K1207" s="184"/>
      <c r="L1207" s="223"/>
      <c r="M1207" s="116"/>
      <c r="N1207" s="116"/>
      <c r="O1207" s="116"/>
      <c r="P1207" s="116"/>
      <c r="Q1207" s="116"/>
      <c r="R1207" s="211"/>
      <c r="S1207" s="211"/>
      <c r="T1207" s="211"/>
      <c r="U1207" s="211"/>
      <c r="V1207" s="211"/>
      <c r="W1207" s="211"/>
      <c r="X1207" s="131"/>
      <c r="Y1207" s="163"/>
      <c r="Z1207" s="182"/>
    </row>
    <row r="1208" spans="1:26" s="25" customFormat="1" x14ac:dyDescent="0.4">
      <c r="A1208" s="51"/>
      <c r="B1208" s="51"/>
      <c r="C1208" s="51"/>
      <c r="D1208" s="130"/>
      <c r="E1208" s="198"/>
      <c r="F1208" s="43"/>
      <c r="G1208" s="43"/>
      <c r="H1208" s="198"/>
      <c r="I1208" s="198"/>
      <c r="J1208" s="198"/>
      <c r="K1208" s="184"/>
      <c r="L1208" s="223"/>
      <c r="M1208" s="116"/>
      <c r="N1208" s="116"/>
      <c r="O1208" s="116"/>
      <c r="P1208" s="116"/>
      <c r="Q1208" s="116"/>
      <c r="R1208" s="211"/>
      <c r="S1208" s="211"/>
      <c r="T1208" s="211"/>
      <c r="U1208" s="211"/>
      <c r="V1208" s="211"/>
      <c r="W1208" s="211"/>
      <c r="X1208" s="131"/>
      <c r="Y1208" s="163"/>
      <c r="Z1208" s="182"/>
    </row>
    <row r="1209" spans="1:26" s="25" customFormat="1" x14ac:dyDescent="0.4">
      <c r="A1209" s="51"/>
      <c r="B1209" s="51"/>
      <c r="C1209" s="51"/>
      <c r="D1209" s="130"/>
      <c r="E1209" s="198"/>
      <c r="F1209" s="43"/>
      <c r="G1209" s="43"/>
      <c r="H1209" s="198"/>
      <c r="I1209" s="198"/>
      <c r="J1209" s="198"/>
      <c r="K1209" s="184"/>
      <c r="L1209" s="223"/>
      <c r="M1209" s="116"/>
      <c r="N1209" s="116"/>
      <c r="O1209" s="116"/>
      <c r="P1209" s="116"/>
      <c r="Q1209" s="116"/>
      <c r="R1209" s="211"/>
      <c r="S1209" s="211"/>
      <c r="T1209" s="211"/>
      <c r="U1209" s="211"/>
      <c r="V1209" s="211"/>
      <c r="W1209" s="211"/>
      <c r="X1209" s="131"/>
      <c r="Y1209" s="163"/>
      <c r="Z1209" s="182"/>
    </row>
    <row r="1210" spans="1:26" s="25" customFormat="1" x14ac:dyDescent="0.4">
      <c r="A1210" s="51"/>
      <c r="B1210" s="51"/>
      <c r="C1210" s="51"/>
      <c r="D1210" s="130"/>
      <c r="E1210" s="198"/>
      <c r="F1210" s="43"/>
      <c r="G1210" s="43"/>
      <c r="H1210" s="198"/>
      <c r="I1210" s="198"/>
      <c r="J1210" s="198"/>
      <c r="K1210" s="184"/>
      <c r="L1210" s="223"/>
      <c r="M1210" s="116"/>
      <c r="N1210" s="116"/>
      <c r="O1210" s="116"/>
      <c r="P1210" s="116"/>
      <c r="Q1210" s="116"/>
      <c r="R1210" s="211"/>
      <c r="S1210" s="211"/>
      <c r="T1210" s="211"/>
      <c r="U1210" s="211"/>
      <c r="V1210" s="211"/>
      <c r="W1210" s="211"/>
      <c r="X1210" s="131"/>
      <c r="Y1210" s="163"/>
      <c r="Z1210" s="182"/>
    </row>
    <row r="1211" spans="1:26" s="25" customFormat="1" x14ac:dyDescent="0.4">
      <c r="A1211" s="51"/>
      <c r="B1211" s="51"/>
      <c r="C1211" s="51"/>
      <c r="D1211" s="130"/>
      <c r="E1211" s="198"/>
      <c r="F1211" s="43"/>
      <c r="G1211" s="43"/>
      <c r="H1211" s="198"/>
      <c r="I1211" s="198"/>
      <c r="J1211" s="198"/>
      <c r="K1211" s="184"/>
      <c r="L1211" s="223"/>
      <c r="M1211" s="116"/>
      <c r="N1211" s="116"/>
      <c r="O1211" s="116"/>
      <c r="P1211" s="116"/>
      <c r="Q1211" s="116"/>
      <c r="R1211" s="211"/>
      <c r="S1211" s="211"/>
      <c r="T1211" s="211"/>
      <c r="U1211" s="211"/>
      <c r="V1211" s="211"/>
      <c r="W1211" s="211"/>
      <c r="X1211" s="131"/>
      <c r="Y1211" s="163"/>
      <c r="Z1211" s="182"/>
    </row>
    <row r="1212" spans="1:26" s="25" customFormat="1" x14ac:dyDescent="0.4">
      <c r="A1212" s="51"/>
      <c r="B1212" s="51"/>
      <c r="C1212" s="51"/>
      <c r="D1212" s="130"/>
      <c r="E1212" s="198"/>
      <c r="F1212" s="43"/>
      <c r="G1212" s="43"/>
      <c r="H1212" s="198"/>
      <c r="I1212" s="198"/>
      <c r="J1212" s="198"/>
      <c r="K1212" s="184"/>
      <c r="L1212" s="223"/>
      <c r="M1212" s="116"/>
      <c r="N1212" s="116"/>
      <c r="O1212" s="116"/>
      <c r="P1212" s="116"/>
      <c r="Q1212" s="116"/>
      <c r="R1212" s="211"/>
      <c r="S1212" s="211"/>
      <c r="T1212" s="211"/>
      <c r="U1212" s="211"/>
      <c r="V1212" s="211"/>
      <c r="W1212" s="211"/>
      <c r="X1212" s="131"/>
      <c r="Y1212" s="163"/>
      <c r="Z1212" s="182"/>
    </row>
    <row r="1213" spans="1:26" s="25" customFormat="1" x14ac:dyDescent="0.4">
      <c r="A1213" s="51"/>
      <c r="B1213" s="51"/>
      <c r="C1213" s="51"/>
      <c r="D1213" s="130"/>
      <c r="E1213" s="198"/>
      <c r="F1213" s="43"/>
      <c r="G1213" s="43"/>
      <c r="H1213" s="198"/>
      <c r="I1213" s="198"/>
      <c r="J1213" s="198"/>
      <c r="K1213" s="184"/>
      <c r="L1213" s="223"/>
      <c r="M1213" s="116"/>
      <c r="N1213" s="116"/>
      <c r="O1213" s="116"/>
      <c r="P1213" s="116"/>
      <c r="Q1213" s="116"/>
      <c r="R1213" s="211"/>
      <c r="S1213" s="211"/>
      <c r="T1213" s="211"/>
      <c r="U1213" s="211"/>
      <c r="V1213" s="211"/>
      <c r="W1213" s="211"/>
      <c r="X1213" s="131"/>
      <c r="Y1213" s="163"/>
      <c r="Z1213" s="182"/>
    </row>
    <row r="1214" spans="1:26" s="25" customFormat="1" x14ac:dyDescent="0.4">
      <c r="A1214" s="51"/>
      <c r="B1214" s="51"/>
      <c r="C1214" s="51"/>
      <c r="D1214" s="130"/>
      <c r="E1214" s="198"/>
      <c r="F1214" s="43"/>
      <c r="G1214" s="43"/>
      <c r="H1214" s="198"/>
      <c r="I1214" s="198"/>
      <c r="J1214" s="198"/>
      <c r="K1214" s="184"/>
      <c r="L1214" s="223"/>
      <c r="M1214" s="116"/>
      <c r="N1214" s="116"/>
      <c r="O1214" s="116"/>
      <c r="P1214" s="116"/>
      <c r="Q1214" s="116"/>
      <c r="R1214" s="211"/>
      <c r="S1214" s="211"/>
      <c r="T1214" s="211"/>
      <c r="U1214" s="211"/>
      <c r="V1214" s="211"/>
      <c r="W1214" s="211"/>
      <c r="X1214" s="131"/>
      <c r="Y1214" s="163"/>
      <c r="Z1214" s="182"/>
    </row>
    <row r="1215" spans="1:26" s="25" customFormat="1" x14ac:dyDescent="0.4">
      <c r="A1215" s="51"/>
      <c r="B1215" s="51"/>
      <c r="C1215" s="51"/>
      <c r="D1215" s="130"/>
      <c r="E1215" s="198"/>
      <c r="F1215" s="43"/>
      <c r="G1215" s="43"/>
      <c r="H1215" s="198"/>
      <c r="I1215" s="198"/>
      <c r="J1215" s="198"/>
      <c r="K1215" s="184"/>
      <c r="L1215" s="223"/>
      <c r="M1215" s="116"/>
      <c r="N1215" s="116"/>
      <c r="O1215" s="116"/>
      <c r="P1215" s="116"/>
      <c r="Q1215" s="116"/>
      <c r="R1215" s="211"/>
      <c r="S1215" s="211"/>
      <c r="T1215" s="211"/>
      <c r="U1215" s="211"/>
      <c r="V1215" s="211"/>
      <c r="W1215" s="211"/>
      <c r="X1215" s="131"/>
      <c r="Y1215" s="163"/>
      <c r="Z1215" s="182"/>
    </row>
    <row r="1216" spans="1:26" s="25" customFormat="1" x14ac:dyDescent="0.4">
      <c r="A1216" s="51"/>
      <c r="B1216" s="51"/>
      <c r="C1216" s="51"/>
      <c r="D1216" s="130"/>
      <c r="E1216" s="198"/>
      <c r="F1216" s="43"/>
      <c r="G1216" s="43"/>
      <c r="H1216" s="198"/>
      <c r="I1216" s="198"/>
      <c r="J1216" s="198"/>
      <c r="K1216" s="184"/>
      <c r="L1216" s="223"/>
      <c r="M1216" s="116"/>
      <c r="N1216" s="116"/>
      <c r="O1216" s="116"/>
      <c r="P1216" s="116"/>
      <c r="Q1216" s="116"/>
      <c r="R1216" s="211"/>
      <c r="S1216" s="211"/>
      <c r="T1216" s="211"/>
      <c r="U1216" s="211"/>
      <c r="V1216" s="211"/>
      <c r="W1216" s="211"/>
      <c r="X1216" s="131"/>
      <c r="Y1216" s="163"/>
      <c r="Z1216" s="182"/>
    </row>
    <row r="1217" spans="1:26" s="25" customFormat="1" x14ac:dyDescent="0.4">
      <c r="A1217" s="51"/>
      <c r="B1217" s="51"/>
      <c r="C1217" s="51"/>
      <c r="D1217" s="130"/>
      <c r="E1217" s="198"/>
      <c r="F1217" s="43"/>
      <c r="G1217" s="43"/>
      <c r="H1217" s="198"/>
      <c r="I1217" s="198"/>
      <c r="J1217" s="198"/>
      <c r="K1217" s="184"/>
      <c r="L1217" s="223"/>
      <c r="M1217" s="116"/>
      <c r="N1217" s="116"/>
      <c r="O1217" s="116"/>
      <c r="P1217" s="116"/>
      <c r="Q1217" s="116"/>
      <c r="R1217" s="211"/>
      <c r="S1217" s="211"/>
      <c r="T1217" s="211"/>
      <c r="U1217" s="211"/>
      <c r="V1217" s="211"/>
      <c r="W1217" s="211"/>
      <c r="X1217" s="131"/>
      <c r="Y1217" s="163"/>
      <c r="Z1217" s="182"/>
    </row>
    <row r="1218" spans="1:26" s="25" customFormat="1" x14ac:dyDescent="0.4">
      <c r="A1218" s="51"/>
      <c r="B1218" s="51"/>
      <c r="C1218" s="51"/>
      <c r="D1218" s="130"/>
      <c r="E1218" s="198"/>
      <c r="F1218" s="43"/>
      <c r="G1218" s="43"/>
      <c r="H1218" s="198"/>
      <c r="I1218" s="198"/>
      <c r="J1218" s="198"/>
      <c r="K1218" s="184"/>
      <c r="L1218" s="223"/>
      <c r="M1218" s="116"/>
      <c r="N1218" s="116"/>
      <c r="O1218" s="116"/>
      <c r="P1218" s="116"/>
      <c r="Q1218" s="116"/>
      <c r="R1218" s="211"/>
      <c r="S1218" s="211"/>
      <c r="T1218" s="211"/>
      <c r="U1218" s="211"/>
      <c r="V1218" s="211"/>
      <c r="W1218" s="211"/>
      <c r="X1218" s="131"/>
      <c r="Y1218" s="163"/>
      <c r="Z1218" s="182"/>
    </row>
    <row r="1219" spans="1:26" s="25" customFormat="1" x14ac:dyDescent="0.4">
      <c r="A1219" s="51"/>
      <c r="B1219" s="51"/>
      <c r="C1219" s="51"/>
      <c r="D1219" s="130"/>
      <c r="E1219" s="198"/>
      <c r="F1219" s="43"/>
      <c r="G1219" s="43"/>
      <c r="H1219" s="198"/>
      <c r="I1219" s="198"/>
      <c r="J1219" s="198"/>
      <c r="K1219" s="184"/>
      <c r="L1219" s="223"/>
      <c r="M1219" s="116"/>
      <c r="N1219" s="116"/>
      <c r="O1219" s="116"/>
      <c r="P1219" s="116"/>
      <c r="Q1219" s="116"/>
      <c r="R1219" s="211"/>
      <c r="S1219" s="211"/>
      <c r="T1219" s="211"/>
      <c r="U1219" s="211"/>
      <c r="V1219" s="211"/>
      <c r="W1219" s="211"/>
      <c r="X1219" s="131"/>
      <c r="Y1219" s="163"/>
      <c r="Z1219" s="182"/>
    </row>
    <row r="1220" spans="1:26" s="25" customFormat="1" x14ac:dyDescent="0.4">
      <c r="A1220" s="51"/>
      <c r="B1220" s="51"/>
      <c r="C1220" s="51"/>
      <c r="D1220" s="130"/>
      <c r="E1220" s="198"/>
      <c r="F1220" s="43"/>
      <c r="G1220" s="43"/>
      <c r="H1220" s="198"/>
      <c r="I1220" s="198"/>
      <c r="J1220" s="198"/>
      <c r="K1220" s="184"/>
      <c r="L1220" s="223"/>
      <c r="M1220" s="116"/>
      <c r="N1220" s="116"/>
      <c r="O1220" s="116"/>
      <c r="P1220" s="116"/>
      <c r="Q1220" s="116"/>
      <c r="R1220" s="211"/>
      <c r="S1220" s="211"/>
      <c r="T1220" s="211"/>
      <c r="U1220" s="211"/>
      <c r="V1220" s="211"/>
      <c r="W1220" s="211"/>
      <c r="X1220" s="131"/>
      <c r="Y1220" s="163"/>
      <c r="Z1220" s="182"/>
    </row>
    <row r="1221" spans="1:26" s="25" customFormat="1" x14ac:dyDescent="0.4">
      <c r="A1221" s="51"/>
      <c r="B1221" s="51"/>
      <c r="C1221" s="51"/>
      <c r="D1221" s="130"/>
      <c r="E1221" s="198"/>
      <c r="F1221" s="43"/>
      <c r="G1221" s="43"/>
      <c r="H1221" s="198"/>
      <c r="I1221" s="198"/>
      <c r="J1221" s="198"/>
      <c r="K1221" s="184"/>
      <c r="L1221" s="223"/>
      <c r="M1221" s="116"/>
      <c r="N1221" s="116"/>
      <c r="O1221" s="116"/>
      <c r="P1221" s="116"/>
      <c r="Q1221" s="116"/>
      <c r="R1221" s="211"/>
      <c r="S1221" s="211"/>
      <c r="T1221" s="211"/>
      <c r="U1221" s="211"/>
      <c r="V1221" s="211"/>
      <c r="W1221" s="211"/>
      <c r="X1221" s="131"/>
      <c r="Y1221" s="163"/>
      <c r="Z1221" s="182"/>
    </row>
    <row r="1222" spans="1:26" s="25" customFormat="1" x14ac:dyDescent="0.4">
      <c r="A1222" s="51"/>
      <c r="B1222" s="51"/>
      <c r="C1222" s="51"/>
      <c r="D1222" s="130"/>
      <c r="E1222" s="198"/>
      <c r="F1222" s="43"/>
      <c r="G1222" s="43"/>
      <c r="H1222" s="198"/>
      <c r="I1222" s="198"/>
      <c r="J1222" s="198"/>
      <c r="K1222" s="184"/>
      <c r="L1222" s="223"/>
      <c r="M1222" s="116"/>
      <c r="N1222" s="116"/>
      <c r="O1222" s="116"/>
      <c r="P1222" s="116"/>
      <c r="Q1222" s="116"/>
      <c r="R1222" s="211"/>
      <c r="S1222" s="211"/>
      <c r="T1222" s="211"/>
      <c r="U1222" s="211"/>
      <c r="V1222" s="211"/>
      <c r="W1222" s="211"/>
      <c r="X1222" s="131"/>
      <c r="Y1222" s="163"/>
      <c r="Z1222" s="182"/>
    </row>
    <row r="1223" spans="1:26" s="25" customFormat="1" x14ac:dyDescent="0.4">
      <c r="A1223" s="51"/>
      <c r="B1223" s="51"/>
      <c r="C1223" s="51"/>
      <c r="D1223" s="130"/>
      <c r="E1223" s="198"/>
      <c r="F1223" s="43"/>
      <c r="G1223" s="43"/>
      <c r="H1223" s="198"/>
      <c r="I1223" s="198"/>
      <c r="J1223" s="198"/>
      <c r="K1223" s="184"/>
      <c r="L1223" s="223"/>
      <c r="M1223" s="116"/>
      <c r="N1223" s="116"/>
      <c r="O1223" s="116"/>
      <c r="P1223" s="116"/>
      <c r="Q1223" s="116"/>
      <c r="R1223" s="211"/>
      <c r="S1223" s="211"/>
      <c r="T1223" s="211"/>
      <c r="U1223" s="211"/>
      <c r="V1223" s="211"/>
      <c r="W1223" s="211"/>
      <c r="X1223" s="131"/>
      <c r="Y1223" s="163"/>
      <c r="Z1223" s="182"/>
    </row>
    <row r="1224" spans="1:26" s="25" customFormat="1" x14ac:dyDescent="0.4">
      <c r="A1224" s="51"/>
      <c r="B1224" s="51"/>
      <c r="C1224" s="51"/>
      <c r="D1224" s="130"/>
      <c r="E1224" s="198"/>
      <c r="F1224" s="43"/>
      <c r="G1224" s="43"/>
      <c r="H1224" s="198"/>
      <c r="I1224" s="198"/>
      <c r="J1224" s="198"/>
      <c r="K1224" s="184"/>
      <c r="L1224" s="223"/>
      <c r="M1224" s="116"/>
      <c r="N1224" s="116"/>
      <c r="O1224" s="116"/>
      <c r="P1224" s="116"/>
      <c r="Q1224" s="116"/>
      <c r="R1224" s="211"/>
      <c r="S1224" s="211"/>
      <c r="T1224" s="211"/>
      <c r="U1224" s="211"/>
      <c r="V1224" s="211"/>
      <c r="W1224" s="211"/>
      <c r="X1224" s="131"/>
      <c r="Y1224" s="163"/>
      <c r="Z1224" s="182"/>
    </row>
    <row r="1225" spans="1:26" s="25" customFormat="1" x14ac:dyDescent="0.4">
      <c r="A1225" s="51"/>
      <c r="B1225" s="51"/>
      <c r="C1225" s="51"/>
      <c r="D1225" s="130"/>
      <c r="E1225" s="198"/>
      <c r="F1225" s="43"/>
      <c r="G1225" s="43"/>
      <c r="H1225" s="198"/>
      <c r="I1225" s="198"/>
      <c r="J1225" s="198"/>
      <c r="K1225" s="184"/>
      <c r="L1225" s="223"/>
      <c r="M1225" s="116"/>
      <c r="N1225" s="116"/>
      <c r="O1225" s="116"/>
      <c r="P1225" s="116"/>
      <c r="Q1225" s="116"/>
      <c r="R1225" s="211"/>
      <c r="S1225" s="211"/>
      <c r="T1225" s="211"/>
      <c r="U1225" s="211"/>
      <c r="V1225" s="211"/>
      <c r="W1225" s="211"/>
      <c r="X1225" s="131"/>
      <c r="Y1225" s="163"/>
      <c r="Z1225" s="182"/>
    </row>
    <row r="1226" spans="1:26" s="25" customFormat="1" x14ac:dyDescent="0.4">
      <c r="A1226" s="51"/>
      <c r="B1226" s="51"/>
      <c r="C1226" s="51"/>
      <c r="D1226" s="130"/>
      <c r="E1226" s="198"/>
      <c r="F1226" s="43"/>
      <c r="G1226" s="43"/>
      <c r="H1226" s="198"/>
      <c r="I1226" s="198"/>
      <c r="J1226" s="198"/>
      <c r="K1226" s="184"/>
      <c r="L1226" s="223"/>
      <c r="M1226" s="116"/>
      <c r="N1226" s="116"/>
      <c r="O1226" s="116"/>
      <c r="P1226" s="116"/>
      <c r="Q1226" s="116"/>
      <c r="R1226" s="211"/>
      <c r="S1226" s="211"/>
      <c r="T1226" s="211"/>
      <c r="U1226" s="211"/>
      <c r="V1226" s="211"/>
      <c r="W1226" s="211"/>
      <c r="X1226" s="131"/>
      <c r="Y1226" s="163"/>
      <c r="Z1226" s="182"/>
    </row>
    <row r="1227" spans="1:26" s="25" customFormat="1" x14ac:dyDescent="0.4">
      <c r="A1227" s="51"/>
      <c r="B1227" s="51"/>
      <c r="C1227" s="51"/>
      <c r="D1227" s="130"/>
      <c r="E1227" s="198"/>
      <c r="F1227" s="43"/>
      <c r="G1227" s="43"/>
      <c r="H1227" s="198"/>
      <c r="I1227" s="198"/>
      <c r="J1227" s="198"/>
      <c r="K1227" s="184"/>
      <c r="L1227" s="223"/>
      <c r="M1227" s="116"/>
      <c r="N1227" s="116"/>
      <c r="O1227" s="116"/>
      <c r="P1227" s="116"/>
      <c r="Q1227" s="116"/>
      <c r="R1227" s="211"/>
      <c r="S1227" s="211"/>
      <c r="T1227" s="211"/>
      <c r="U1227" s="211"/>
      <c r="V1227" s="211"/>
      <c r="W1227" s="211"/>
      <c r="X1227" s="131"/>
      <c r="Y1227" s="163"/>
      <c r="Z1227" s="182"/>
    </row>
    <row r="1228" spans="1:26" s="25" customFormat="1" x14ac:dyDescent="0.4">
      <c r="A1228" s="51"/>
      <c r="B1228" s="51"/>
      <c r="C1228" s="51"/>
      <c r="D1228" s="130"/>
      <c r="E1228" s="198"/>
      <c r="F1228" s="43"/>
      <c r="G1228" s="43"/>
      <c r="H1228" s="198"/>
      <c r="I1228" s="198"/>
      <c r="J1228" s="198"/>
      <c r="K1228" s="184"/>
      <c r="L1228" s="223"/>
      <c r="M1228" s="116"/>
      <c r="N1228" s="116"/>
      <c r="O1228" s="116"/>
      <c r="P1228" s="116"/>
      <c r="Q1228" s="116"/>
      <c r="R1228" s="211"/>
      <c r="S1228" s="211"/>
      <c r="T1228" s="211"/>
      <c r="U1228" s="211"/>
      <c r="V1228" s="211"/>
      <c r="W1228" s="211"/>
      <c r="X1228" s="131"/>
      <c r="Y1228" s="163"/>
      <c r="Z1228" s="182"/>
    </row>
    <row r="1229" spans="1:26" s="25" customFormat="1" x14ac:dyDescent="0.4">
      <c r="A1229" s="51"/>
      <c r="B1229" s="51"/>
      <c r="C1229" s="51"/>
      <c r="D1229" s="130"/>
      <c r="E1229" s="198"/>
      <c r="F1229" s="43"/>
      <c r="G1229" s="43"/>
      <c r="H1229" s="198"/>
      <c r="I1229" s="198"/>
      <c r="J1229" s="198"/>
      <c r="K1229" s="184"/>
      <c r="L1229" s="223"/>
      <c r="M1229" s="116"/>
      <c r="N1229" s="116"/>
      <c r="O1229" s="116"/>
      <c r="P1229" s="116"/>
      <c r="Q1229" s="116"/>
      <c r="R1229" s="211"/>
      <c r="S1229" s="211"/>
      <c r="T1229" s="211"/>
      <c r="U1229" s="211"/>
      <c r="V1229" s="211"/>
      <c r="W1229" s="211"/>
      <c r="X1229" s="131"/>
      <c r="Y1229" s="163"/>
      <c r="Z1229" s="182"/>
    </row>
    <row r="1230" spans="1:26" s="25" customFormat="1" x14ac:dyDescent="0.4">
      <c r="A1230" s="51"/>
      <c r="B1230" s="51"/>
      <c r="C1230" s="51"/>
      <c r="D1230" s="130"/>
      <c r="E1230" s="198"/>
      <c r="F1230" s="43"/>
      <c r="G1230" s="43"/>
      <c r="H1230" s="198"/>
      <c r="I1230" s="198"/>
      <c r="J1230" s="198"/>
      <c r="K1230" s="184"/>
      <c r="L1230" s="223"/>
      <c r="M1230" s="116"/>
      <c r="N1230" s="116"/>
      <c r="O1230" s="116"/>
      <c r="P1230" s="116"/>
      <c r="Q1230" s="116"/>
      <c r="R1230" s="211"/>
      <c r="S1230" s="211"/>
      <c r="T1230" s="211"/>
      <c r="U1230" s="211"/>
      <c r="V1230" s="211"/>
      <c r="W1230" s="211"/>
      <c r="X1230" s="131"/>
      <c r="Y1230" s="163"/>
      <c r="Z1230" s="182"/>
    </row>
    <row r="1231" spans="1:26" s="25" customFormat="1" x14ac:dyDescent="0.4">
      <c r="A1231" s="51"/>
      <c r="B1231" s="51"/>
      <c r="C1231" s="51"/>
      <c r="D1231" s="130"/>
      <c r="E1231" s="198"/>
      <c r="F1231" s="43"/>
      <c r="G1231" s="43"/>
      <c r="H1231" s="198"/>
      <c r="I1231" s="198"/>
      <c r="J1231" s="198"/>
      <c r="K1231" s="184"/>
      <c r="L1231" s="223"/>
      <c r="M1231" s="116"/>
      <c r="N1231" s="116"/>
      <c r="O1231" s="116"/>
      <c r="P1231" s="116"/>
      <c r="Q1231" s="116"/>
      <c r="R1231" s="211"/>
      <c r="S1231" s="211"/>
      <c r="T1231" s="211"/>
      <c r="U1231" s="211"/>
      <c r="V1231" s="211"/>
      <c r="W1231" s="211"/>
      <c r="X1231" s="131"/>
      <c r="Y1231" s="163"/>
      <c r="Z1231" s="182"/>
    </row>
    <row r="1232" spans="1:26" s="25" customFormat="1" x14ac:dyDescent="0.4">
      <c r="A1232" s="51"/>
      <c r="B1232" s="51"/>
      <c r="C1232" s="51"/>
      <c r="D1232" s="130"/>
      <c r="E1232" s="198"/>
      <c r="F1232" s="43"/>
      <c r="G1232" s="43"/>
      <c r="H1232" s="198"/>
      <c r="I1232" s="198"/>
      <c r="J1232" s="198"/>
      <c r="K1232" s="184"/>
      <c r="L1232" s="223"/>
      <c r="M1232" s="116"/>
      <c r="N1232" s="116"/>
      <c r="O1232" s="116"/>
      <c r="P1232" s="116"/>
      <c r="Q1232" s="116"/>
      <c r="R1232" s="211"/>
      <c r="S1232" s="211"/>
      <c r="T1232" s="211"/>
      <c r="U1232" s="211"/>
      <c r="V1232" s="211"/>
      <c r="W1232" s="211"/>
      <c r="X1232" s="131"/>
      <c r="Y1232" s="163"/>
      <c r="Z1232" s="182"/>
    </row>
    <row r="1233" spans="1:26" s="25" customFormat="1" x14ac:dyDescent="0.4">
      <c r="A1233" s="51"/>
      <c r="B1233" s="51"/>
      <c r="C1233" s="51"/>
      <c r="D1233" s="130"/>
      <c r="E1233" s="198"/>
      <c r="F1233" s="43"/>
      <c r="G1233" s="43"/>
      <c r="H1233" s="198"/>
      <c r="I1233" s="198"/>
      <c r="J1233" s="198"/>
      <c r="K1233" s="184"/>
      <c r="L1233" s="223"/>
      <c r="M1233" s="116"/>
      <c r="N1233" s="116"/>
      <c r="O1233" s="116"/>
      <c r="P1233" s="116"/>
      <c r="Q1233" s="116"/>
      <c r="R1233" s="211"/>
      <c r="S1233" s="211"/>
      <c r="T1233" s="211"/>
      <c r="U1233" s="211"/>
      <c r="V1233" s="211"/>
      <c r="W1233" s="211"/>
      <c r="X1233" s="131"/>
      <c r="Y1233" s="163"/>
      <c r="Z1233" s="182"/>
    </row>
    <row r="1234" spans="1:26" s="25" customFormat="1" x14ac:dyDescent="0.4">
      <c r="A1234" s="51"/>
      <c r="B1234" s="51"/>
      <c r="C1234" s="51"/>
      <c r="D1234" s="130"/>
      <c r="E1234" s="198"/>
      <c r="F1234" s="43"/>
      <c r="G1234" s="43"/>
      <c r="H1234" s="198"/>
      <c r="I1234" s="198"/>
      <c r="J1234" s="198"/>
      <c r="K1234" s="184"/>
      <c r="L1234" s="223"/>
      <c r="M1234" s="116"/>
      <c r="N1234" s="116"/>
      <c r="O1234" s="116"/>
      <c r="P1234" s="116"/>
      <c r="Q1234" s="116"/>
      <c r="R1234" s="211"/>
      <c r="S1234" s="211"/>
      <c r="T1234" s="211"/>
      <c r="U1234" s="211"/>
      <c r="V1234" s="211"/>
      <c r="W1234" s="211"/>
      <c r="X1234" s="131"/>
      <c r="Y1234" s="163"/>
      <c r="Z1234" s="182"/>
    </row>
    <row r="1235" spans="1:26" s="25" customFormat="1" x14ac:dyDescent="0.4">
      <c r="A1235" s="51"/>
      <c r="B1235" s="51"/>
      <c r="C1235" s="51"/>
      <c r="D1235" s="130"/>
      <c r="E1235" s="198"/>
      <c r="F1235" s="43"/>
      <c r="G1235" s="43"/>
      <c r="H1235" s="198"/>
      <c r="I1235" s="198"/>
      <c r="J1235" s="198"/>
      <c r="K1235" s="184"/>
      <c r="L1235" s="223"/>
      <c r="M1235" s="116"/>
      <c r="N1235" s="116"/>
      <c r="O1235" s="116"/>
      <c r="P1235" s="116"/>
      <c r="Q1235" s="116"/>
      <c r="R1235" s="211"/>
      <c r="S1235" s="211"/>
      <c r="T1235" s="211"/>
      <c r="U1235" s="211"/>
      <c r="V1235" s="211"/>
      <c r="W1235" s="211"/>
      <c r="X1235" s="131"/>
      <c r="Y1235" s="163"/>
      <c r="Z1235" s="182"/>
    </row>
    <row r="1236" spans="1:26" s="25" customFormat="1" x14ac:dyDescent="0.4">
      <c r="A1236" s="51"/>
      <c r="B1236" s="51"/>
      <c r="C1236" s="51"/>
      <c r="D1236" s="130"/>
      <c r="E1236" s="198"/>
      <c r="F1236" s="43"/>
      <c r="G1236" s="43"/>
      <c r="H1236" s="198"/>
      <c r="I1236" s="198"/>
      <c r="J1236" s="198"/>
      <c r="K1236" s="184"/>
      <c r="L1236" s="223"/>
      <c r="M1236" s="116"/>
      <c r="N1236" s="116"/>
      <c r="O1236" s="116"/>
      <c r="P1236" s="116"/>
      <c r="Q1236" s="116"/>
      <c r="R1236" s="211"/>
      <c r="S1236" s="211"/>
      <c r="T1236" s="211"/>
      <c r="U1236" s="211"/>
      <c r="V1236" s="211"/>
      <c r="W1236" s="211"/>
      <c r="X1236" s="131"/>
      <c r="Y1236" s="163"/>
      <c r="Z1236" s="182"/>
    </row>
    <row r="1237" spans="1:26" s="25" customFormat="1" x14ac:dyDescent="0.4">
      <c r="A1237" s="51"/>
      <c r="B1237" s="51"/>
      <c r="C1237" s="51"/>
      <c r="D1237" s="130"/>
      <c r="E1237" s="198"/>
      <c r="F1237" s="43"/>
      <c r="G1237" s="43"/>
      <c r="H1237" s="198"/>
      <c r="I1237" s="198"/>
      <c r="J1237" s="198"/>
      <c r="K1237" s="184"/>
      <c r="L1237" s="223"/>
      <c r="M1237" s="116"/>
      <c r="N1237" s="116"/>
      <c r="O1237" s="116"/>
      <c r="P1237" s="116"/>
      <c r="Q1237" s="116"/>
      <c r="R1237" s="211"/>
      <c r="S1237" s="211"/>
      <c r="T1237" s="211"/>
      <c r="U1237" s="211"/>
      <c r="V1237" s="211"/>
      <c r="W1237" s="211"/>
      <c r="X1237" s="131"/>
      <c r="Y1237" s="163"/>
      <c r="Z1237" s="182"/>
    </row>
    <row r="1238" spans="1:26" s="25" customFormat="1" x14ac:dyDescent="0.4">
      <c r="A1238" s="51"/>
      <c r="B1238" s="51"/>
      <c r="C1238" s="51"/>
      <c r="D1238" s="130"/>
      <c r="E1238" s="198"/>
      <c r="F1238" s="43"/>
      <c r="G1238" s="43"/>
      <c r="H1238" s="198"/>
      <c r="I1238" s="198"/>
      <c r="J1238" s="198"/>
      <c r="K1238" s="184"/>
      <c r="L1238" s="223"/>
      <c r="M1238" s="116"/>
      <c r="N1238" s="116"/>
      <c r="O1238" s="116"/>
      <c r="P1238" s="116"/>
      <c r="Q1238" s="116"/>
      <c r="R1238" s="211"/>
      <c r="S1238" s="211"/>
      <c r="T1238" s="211"/>
      <c r="U1238" s="211"/>
      <c r="V1238" s="211"/>
      <c r="W1238" s="211"/>
      <c r="X1238" s="131"/>
      <c r="Y1238" s="163"/>
      <c r="Z1238" s="182"/>
    </row>
    <row r="1239" spans="1:26" s="25" customFormat="1" x14ac:dyDescent="0.4">
      <c r="A1239" s="51"/>
      <c r="B1239" s="51"/>
      <c r="C1239" s="51"/>
      <c r="D1239" s="130"/>
      <c r="E1239" s="198"/>
      <c r="F1239" s="43"/>
      <c r="G1239" s="43"/>
      <c r="H1239" s="198"/>
      <c r="I1239" s="198"/>
      <c r="J1239" s="198"/>
      <c r="K1239" s="184"/>
      <c r="L1239" s="223"/>
      <c r="M1239" s="116"/>
      <c r="N1239" s="116"/>
      <c r="O1239" s="116"/>
      <c r="P1239" s="116"/>
      <c r="Q1239" s="116"/>
      <c r="R1239" s="211"/>
      <c r="S1239" s="211"/>
      <c r="T1239" s="211"/>
      <c r="U1239" s="211"/>
      <c r="V1239" s="211"/>
      <c r="W1239" s="211"/>
      <c r="X1239" s="131"/>
      <c r="Y1239" s="163"/>
      <c r="Z1239" s="182"/>
    </row>
    <row r="1240" spans="1:26" s="25" customFormat="1" x14ac:dyDescent="0.4">
      <c r="A1240" s="51"/>
      <c r="B1240" s="51"/>
      <c r="C1240" s="51"/>
      <c r="D1240" s="130"/>
      <c r="E1240" s="198"/>
      <c r="F1240" s="43"/>
      <c r="G1240" s="43"/>
      <c r="H1240" s="198"/>
      <c r="I1240" s="198"/>
      <c r="J1240" s="198"/>
      <c r="K1240" s="184"/>
      <c r="L1240" s="223"/>
      <c r="M1240" s="116"/>
      <c r="N1240" s="116"/>
      <c r="O1240" s="116"/>
      <c r="P1240" s="116"/>
      <c r="Q1240" s="116"/>
      <c r="R1240" s="211"/>
      <c r="S1240" s="211"/>
      <c r="T1240" s="211"/>
      <c r="U1240" s="211"/>
      <c r="V1240" s="211"/>
      <c r="W1240" s="211"/>
      <c r="X1240" s="131"/>
      <c r="Y1240" s="163"/>
      <c r="Z1240" s="182"/>
    </row>
    <row r="1241" spans="1:26" s="25" customFormat="1" x14ac:dyDescent="0.4">
      <c r="A1241" s="51"/>
      <c r="B1241" s="51"/>
      <c r="C1241" s="51"/>
      <c r="D1241" s="130"/>
      <c r="E1241" s="198"/>
      <c r="F1241" s="43"/>
      <c r="G1241" s="43"/>
      <c r="H1241" s="198"/>
      <c r="I1241" s="198"/>
      <c r="J1241" s="198"/>
      <c r="K1241" s="184"/>
      <c r="L1241" s="223"/>
      <c r="M1241" s="116"/>
      <c r="N1241" s="116"/>
      <c r="O1241" s="116"/>
      <c r="P1241" s="116"/>
      <c r="Q1241" s="116"/>
      <c r="R1241" s="211"/>
      <c r="S1241" s="211"/>
      <c r="T1241" s="211"/>
      <c r="U1241" s="211"/>
      <c r="V1241" s="211"/>
      <c r="W1241" s="211"/>
      <c r="X1241" s="131"/>
      <c r="Y1241" s="163"/>
      <c r="Z1241" s="182"/>
    </row>
    <row r="1242" spans="1:26" s="25" customFormat="1" x14ac:dyDescent="0.4">
      <c r="A1242" s="51"/>
      <c r="B1242" s="51"/>
      <c r="C1242" s="51"/>
      <c r="D1242" s="130"/>
      <c r="E1242" s="198"/>
      <c r="F1242" s="43"/>
      <c r="G1242" s="43"/>
      <c r="H1242" s="198"/>
      <c r="I1242" s="198"/>
      <c r="J1242" s="198"/>
      <c r="K1242" s="184"/>
      <c r="L1242" s="223"/>
      <c r="M1242" s="116"/>
      <c r="N1242" s="116"/>
      <c r="O1242" s="116"/>
      <c r="P1242" s="116"/>
      <c r="Q1242" s="116"/>
      <c r="R1242" s="211"/>
      <c r="S1242" s="211"/>
      <c r="T1242" s="211"/>
      <c r="U1242" s="211"/>
      <c r="V1242" s="211"/>
      <c r="W1242" s="211"/>
      <c r="X1242" s="131"/>
      <c r="Y1242" s="163"/>
      <c r="Z1242" s="182"/>
    </row>
    <row r="1243" spans="1:26" s="25" customFormat="1" x14ac:dyDescent="0.4">
      <c r="A1243" s="51"/>
      <c r="B1243" s="51"/>
      <c r="C1243" s="51"/>
      <c r="D1243" s="130"/>
      <c r="E1243" s="198"/>
      <c r="F1243" s="43"/>
      <c r="G1243" s="43"/>
      <c r="H1243" s="198"/>
      <c r="I1243" s="198"/>
      <c r="J1243" s="198"/>
      <c r="K1243" s="184"/>
      <c r="L1243" s="223"/>
      <c r="M1243" s="116"/>
      <c r="N1243" s="116"/>
      <c r="O1243" s="116"/>
      <c r="P1243" s="116"/>
      <c r="Q1243" s="116"/>
      <c r="R1243" s="211"/>
      <c r="S1243" s="211"/>
      <c r="T1243" s="211"/>
      <c r="U1243" s="211"/>
      <c r="V1243" s="211"/>
      <c r="W1243" s="211"/>
      <c r="X1243" s="131"/>
      <c r="Y1243" s="163"/>
      <c r="Z1243" s="182"/>
    </row>
    <row r="1244" spans="1:26" s="25" customFormat="1" x14ac:dyDescent="0.4">
      <c r="A1244" s="51"/>
      <c r="B1244" s="51"/>
      <c r="C1244" s="51"/>
      <c r="D1244" s="130"/>
      <c r="E1244" s="198"/>
      <c r="F1244" s="43"/>
      <c r="G1244" s="43"/>
      <c r="H1244" s="198"/>
      <c r="I1244" s="198"/>
      <c r="J1244" s="198"/>
      <c r="K1244" s="184"/>
      <c r="L1244" s="223"/>
      <c r="M1244" s="116"/>
      <c r="N1244" s="116"/>
      <c r="O1244" s="116"/>
      <c r="P1244" s="116"/>
      <c r="Q1244" s="116"/>
      <c r="R1244" s="211"/>
      <c r="S1244" s="211"/>
      <c r="T1244" s="211"/>
      <c r="U1244" s="211"/>
      <c r="V1244" s="211"/>
      <c r="W1244" s="211"/>
      <c r="X1244" s="131"/>
      <c r="Y1244" s="163"/>
      <c r="Z1244" s="182"/>
    </row>
    <row r="1245" spans="1:26" s="25" customFormat="1" x14ac:dyDescent="0.4">
      <c r="A1245" s="51"/>
      <c r="B1245" s="51"/>
      <c r="C1245" s="51"/>
      <c r="D1245" s="130"/>
      <c r="E1245" s="198"/>
      <c r="F1245" s="43"/>
      <c r="G1245" s="43"/>
      <c r="H1245" s="198"/>
      <c r="I1245" s="198"/>
      <c r="J1245" s="198"/>
      <c r="K1245" s="184"/>
      <c r="L1245" s="223"/>
      <c r="M1245" s="116"/>
      <c r="N1245" s="116"/>
      <c r="O1245" s="116"/>
      <c r="P1245" s="116"/>
      <c r="Q1245" s="116"/>
      <c r="R1245" s="211"/>
      <c r="S1245" s="211"/>
      <c r="T1245" s="211"/>
      <c r="U1245" s="211"/>
      <c r="V1245" s="211"/>
      <c r="W1245" s="211"/>
      <c r="X1245" s="131"/>
      <c r="Y1245" s="163"/>
      <c r="Z1245" s="182"/>
    </row>
    <row r="1246" spans="1:26" s="25" customFormat="1" x14ac:dyDescent="0.4">
      <c r="A1246" s="51"/>
      <c r="B1246" s="51"/>
      <c r="C1246" s="51"/>
      <c r="D1246" s="130"/>
      <c r="E1246" s="198"/>
      <c r="F1246" s="43"/>
      <c r="G1246" s="43"/>
      <c r="H1246" s="198"/>
      <c r="I1246" s="198"/>
      <c r="J1246" s="198"/>
      <c r="K1246" s="184"/>
      <c r="L1246" s="223"/>
      <c r="M1246" s="116"/>
      <c r="N1246" s="116"/>
      <c r="O1246" s="116"/>
      <c r="P1246" s="116"/>
      <c r="Q1246" s="116"/>
      <c r="R1246" s="211"/>
      <c r="S1246" s="211"/>
      <c r="T1246" s="211"/>
      <c r="U1246" s="211"/>
      <c r="V1246" s="211"/>
      <c r="W1246" s="211"/>
      <c r="X1246" s="131"/>
      <c r="Y1246" s="163"/>
      <c r="Z1246" s="182"/>
    </row>
    <row r="1247" spans="1:26" s="25" customFormat="1" x14ac:dyDescent="0.4">
      <c r="A1247" s="51"/>
      <c r="B1247" s="51"/>
      <c r="C1247" s="51"/>
      <c r="D1247" s="130"/>
      <c r="E1247" s="198"/>
      <c r="F1247" s="43"/>
      <c r="G1247" s="43"/>
      <c r="H1247" s="198"/>
      <c r="I1247" s="198"/>
      <c r="J1247" s="198"/>
      <c r="K1247" s="184"/>
      <c r="L1247" s="223"/>
      <c r="M1247" s="116"/>
      <c r="N1247" s="116"/>
      <c r="O1247" s="116"/>
      <c r="P1247" s="116"/>
      <c r="Q1247" s="116"/>
      <c r="R1247" s="211"/>
      <c r="S1247" s="211"/>
      <c r="T1247" s="211"/>
      <c r="U1247" s="211"/>
      <c r="V1247" s="211"/>
      <c r="W1247" s="211"/>
      <c r="X1247" s="131"/>
      <c r="Y1247" s="163"/>
      <c r="Z1247" s="182"/>
    </row>
    <row r="1248" spans="1:26" s="25" customFormat="1" x14ac:dyDescent="0.4">
      <c r="A1248" s="51"/>
      <c r="B1248" s="51"/>
      <c r="C1248" s="51"/>
      <c r="D1248" s="130"/>
      <c r="E1248" s="198"/>
      <c r="F1248" s="43"/>
      <c r="G1248" s="43"/>
      <c r="H1248" s="198"/>
      <c r="I1248" s="198"/>
      <c r="J1248" s="198"/>
      <c r="K1248" s="184"/>
      <c r="L1248" s="223"/>
      <c r="M1248" s="116"/>
      <c r="N1248" s="116"/>
      <c r="O1248" s="116"/>
      <c r="P1248" s="116"/>
      <c r="Q1248" s="116"/>
      <c r="R1248" s="211"/>
      <c r="S1248" s="211"/>
      <c r="T1248" s="211"/>
      <c r="U1248" s="211"/>
      <c r="V1248" s="211"/>
      <c r="W1248" s="211"/>
      <c r="X1248" s="131"/>
      <c r="Y1248" s="163"/>
      <c r="Z1248" s="182"/>
    </row>
    <row r="1249" spans="1:26" s="25" customFormat="1" x14ac:dyDescent="0.4">
      <c r="A1249" s="51"/>
      <c r="B1249" s="51"/>
      <c r="C1249" s="51"/>
      <c r="D1249" s="130"/>
      <c r="E1249" s="198"/>
      <c r="F1249" s="43"/>
      <c r="G1249" s="43"/>
      <c r="H1249" s="198"/>
      <c r="I1249" s="198"/>
      <c r="J1249" s="198"/>
      <c r="K1249" s="184"/>
      <c r="L1249" s="223"/>
      <c r="M1249" s="116"/>
      <c r="N1249" s="116"/>
      <c r="O1249" s="116"/>
      <c r="P1249" s="116"/>
      <c r="Q1249" s="116"/>
      <c r="R1249" s="211"/>
      <c r="S1249" s="211"/>
      <c r="T1249" s="211"/>
      <c r="U1249" s="211"/>
      <c r="V1249" s="211"/>
      <c r="W1249" s="211"/>
      <c r="X1249" s="131"/>
      <c r="Y1249" s="163"/>
      <c r="Z1249" s="182"/>
    </row>
    <row r="1250" spans="1:26" s="25" customFormat="1" x14ac:dyDescent="0.4">
      <c r="A1250" s="51"/>
      <c r="B1250" s="51"/>
      <c r="C1250" s="51"/>
      <c r="D1250" s="130"/>
      <c r="E1250" s="198"/>
      <c r="F1250" s="43"/>
      <c r="G1250" s="43"/>
      <c r="H1250" s="198"/>
      <c r="I1250" s="198"/>
      <c r="J1250" s="198"/>
      <c r="K1250" s="184"/>
      <c r="L1250" s="223"/>
      <c r="M1250" s="116"/>
      <c r="N1250" s="116"/>
      <c r="O1250" s="116"/>
      <c r="P1250" s="116"/>
      <c r="Q1250" s="116"/>
      <c r="R1250" s="211"/>
      <c r="S1250" s="211"/>
      <c r="T1250" s="211"/>
      <c r="U1250" s="211"/>
      <c r="V1250" s="211"/>
      <c r="W1250" s="211"/>
      <c r="X1250" s="131"/>
      <c r="Y1250" s="163"/>
      <c r="Z1250" s="182"/>
    </row>
    <row r="1251" spans="1:26" s="25" customFormat="1" x14ac:dyDescent="0.4">
      <c r="A1251" s="51"/>
      <c r="B1251" s="51"/>
      <c r="C1251" s="51"/>
      <c r="D1251" s="130"/>
      <c r="E1251" s="198"/>
      <c r="F1251" s="43"/>
      <c r="G1251" s="43"/>
      <c r="H1251" s="198"/>
      <c r="I1251" s="198"/>
      <c r="J1251" s="198"/>
      <c r="K1251" s="184"/>
      <c r="L1251" s="223"/>
      <c r="M1251" s="116"/>
      <c r="N1251" s="116"/>
      <c r="O1251" s="116"/>
      <c r="P1251" s="116"/>
      <c r="Q1251" s="116"/>
      <c r="R1251" s="211"/>
      <c r="S1251" s="211"/>
      <c r="T1251" s="211"/>
      <c r="U1251" s="211"/>
      <c r="V1251" s="211"/>
      <c r="W1251" s="211"/>
      <c r="X1251" s="131"/>
      <c r="Y1251" s="163"/>
      <c r="Z1251" s="182"/>
    </row>
    <row r="1252" spans="1:26" s="25" customFormat="1" x14ac:dyDescent="0.4">
      <c r="A1252" s="51"/>
      <c r="B1252" s="51"/>
      <c r="C1252" s="51"/>
      <c r="D1252" s="130"/>
      <c r="E1252" s="198"/>
      <c r="F1252" s="43"/>
      <c r="G1252" s="43"/>
      <c r="H1252" s="198"/>
      <c r="I1252" s="198"/>
      <c r="J1252" s="198"/>
      <c r="K1252" s="184"/>
      <c r="L1252" s="223"/>
      <c r="M1252" s="116"/>
      <c r="N1252" s="116"/>
      <c r="O1252" s="116"/>
      <c r="P1252" s="116"/>
      <c r="Q1252" s="116"/>
      <c r="R1252" s="211"/>
      <c r="S1252" s="211"/>
      <c r="T1252" s="211"/>
      <c r="U1252" s="211"/>
      <c r="V1252" s="211"/>
      <c r="W1252" s="211"/>
      <c r="X1252" s="131"/>
      <c r="Y1252" s="163"/>
      <c r="Z1252" s="182"/>
    </row>
    <row r="1253" spans="1:26" s="25" customFormat="1" x14ac:dyDescent="0.4">
      <c r="A1253" s="51"/>
      <c r="B1253" s="51"/>
      <c r="C1253" s="51"/>
      <c r="D1253" s="130"/>
      <c r="E1253" s="198"/>
      <c r="F1253" s="43"/>
      <c r="G1253" s="43"/>
      <c r="H1253" s="198"/>
      <c r="I1253" s="198"/>
      <c r="J1253" s="198"/>
      <c r="K1253" s="184"/>
      <c r="L1253" s="223"/>
      <c r="M1253" s="116"/>
      <c r="N1253" s="116"/>
      <c r="O1253" s="116"/>
      <c r="P1253" s="116"/>
      <c r="Q1253" s="116"/>
      <c r="R1253" s="211"/>
      <c r="S1253" s="211"/>
      <c r="T1253" s="211"/>
      <c r="U1253" s="211"/>
      <c r="V1253" s="211"/>
      <c r="W1253" s="211"/>
      <c r="X1253" s="131"/>
      <c r="Y1253" s="163"/>
      <c r="Z1253" s="182"/>
    </row>
    <row r="1254" spans="1:26" s="25" customFormat="1" x14ac:dyDescent="0.4">
      <c r="A1254" s="51"/>
      <c r="B1254" s="51"/>
      <c r="C1254" s="51"/>
      <c r="D1254" s="130"/>
      <c r="E1254" s="198"/>
      <c r="F1254" s="43"/>
      <c r="G1254" s="43"/>
      <c r="H1254" s="198"/>
      <c r="I1254" s="198"/>
      <c r="J1254" s="198"/>
      <c r="K1254" s="184"/>
      <c r="L1254" s="223"/>
      <c r="M1254" s="116"/>
      <c r="N1254" s="116"/>
      <c r="O1254" s="116"/>
      <c r="P1254" s="116"/>
      <c r="Q1254" s="116"/>
      <c r="R1254" s="211"/>
      <c r="S1254" s="211"/>
      <c r="T1254" s="211"/>
      <c r="U1254" s="211"/>
      <c r="V1254" s="211"/>
      <c r="W1254" s="211"/>
      <c r="X1254" s="131"/>
      <c r="Y1254" s="163"/>
      <c r="Z1254" s="182"/>
    </row>
    <row r="1255" spans="1:26" s="25" customFormat="1" x14ac:dyDescent="0.4">
      <c r="A1255" s="51"/>
      <c r="B1255" s="51"/>
      <c r="C1255" s="51"/>
      <c r="D1255" s="130"/>
      <c r="E1255" s="198"/>
      <c r="F1255" s="43"/>
      <c r="G1255" s="43"/>
      <c r="H1255" s="198"/>
      <c r="I1255" s="198"/>
      <c r="J1255" s="198"/>
      <c r="K1255" s="184"/>
      <c r="L1255" s="223"/>
      <c r="M1255" s="116"/>
      <c r="N1255" s="116"/>
      <c r="O1255" s="116"/>
      <c r="P1255" s="116"/>
      <c r="Q1255" s="116"/>
      <c r="R1255" s="211"/>
      <c r="S1255" s="211"/>
      <c r="T1255" s="211"/>
      <c r="U1255" s="211"/>
      <c r="V1255" s="211"/>
      <c r="W1255" s="211"/>
      <c r="X1255" s="131"/>
      <c r="Y1255" s="163"/>
      <c r="Z1255" s="182"/>
    </row>
    <row r="1256" spans="1:26" s="25" customFormat="1" x14ac:dyDescent="0.4">
      <c r="A1256" s="51"/>
      <c r="B1256" s="51"/>
      <c r="C1256" s="51"/>
      <c r="D1256" s="130"/>
      <c r="E1256" s="198"/>
      <c r="F1256" s="43"/>
      <c r="G1256" s="43"/>
      <c r="H1256" s="198"/>
      <c r="I1256" s="198"/>
      <c r="J1256" s="198"/>
      <c r="K1256" s="184"/>
      <c r="L1256" s="223"/>
      <c r="M1256" s="116"/>
      <c r="N1256" s="116"/>
      <c r="O1256" s="116"/>
      <c r="P1256" s="116"/>
      <c r="Q1256" s="116"/>
      <c r="R1256" s="211"/>
      <c r="S1256" s="211"/>
      <c r="T1256" s="211"/>
      <c r="U1256" s="211"/>
      <c r="V1256" s="211"/>
      <c r="W1256" s="211"/>
      <c r="X1256" s="131"/>
      <c r="Y1256" s="163"/>
      <c r="Z1256" s="182"/>
    </row>
    <row r="1257" spans="1:26" s="25" customFormat="1" x14ac:dyDescent="0.4">
      <c r="A1257" s="51"/>
      <c r="B1257" s="51"/>
      <c r="C1257" s="51"/>
      <c r="D1257" s="130"/>
      <c r="E1257" s="198"/>
      <c r="F1257" s="43"/>
      <c r="G1257" s="43"/>
      <c r="H1257" s="198"/>
      <c r="I1257" s="198"/>
      <c r="J1257" s="198"/>
      <c r="K1257" s="184"/>
      <c r="L1257" s="223"/>
      <c r="M1257" s="116"/>
      <c r="N1257" s="116"/>
      <c r="O1257" s="116"/>
      <c r="P1257" s="116"/>
      <c r="Q1257" s="116"/>
      <c r="R1257" s="211"/>
      <c r="S1257" s="211"/>
      <c r="T1257" s="211"/>
      <c r="U1257" s="211"/>
      <c r="V1257" s="211"/>
      <c r="W1257" s="211"/>
      <c r="X1257" s="131"/>
      <c r="Y1257" s="163"/>
      <c r="Z1257" s="182"/>
    </row>
    <row r="1258" spans="1:26" s="25" customFormat="1" x14ac:dyDescent="0.4">
      <c r="A1258" s="51"/>
      <c r="B1258" s="51"/>
      <c r="C1258" s="51"/>
      <c r="D1258" s="130"/>
      <c r="E1258" s="198"/>
      <c r="F1258" s="43"/>
      <c r="G1258" s="43"/>
      <c r="H1258" s="198"/>
      <c r="I1258" s="198"/>
      <c r="J1258" s="198"/>
      <c r="K1258" s="184"/>
      <c r="L1258" s="223"/>
      <c r="M1258" s="116"/>
      <c r="N1258" s="116"/>
      <c r="O1258" s="116"/>
      <c r="P1258" s="116"/>
      <c r="Q1258" s="116"/>
      <c r="R1258" s="211"/>
      <c r="S1258" s="211"/>
      <c r="T1258" s="211"/>
      <c r="U1258" s="211"/>
      <c r="V1258" s="211"/>
      <c r="W1258" s="211"/>
      <c r="X1258" s="131"/>
      <c r="Y1258" s="163"/>
      <c r="Z1258" s="182"/>
    </row>
    <row r="1259" spans="1:26" s="25" customFormat="1" x14ac:dyDescent="0.4">
      <c r="A1259" s="51"/>
      <c r="B1259" s="51"/>
      <c r="C1259" s="51"/>
      <c r="D1259" s="130"/>
      <c r="E1259" s="198"/>
      <c r="F1259" s="43"/>
      <c r="G1259" s="43"/>
      <c r="H1259" s="198"/>
      <c r="I1259" s="198"/>
      <c r="J1259" s="198"/>
      <c r="K1259" s="184"/>
      <c r="L1259" s="223"/>
      <c r="M1259" s="116"/>
      <c r="N1259" s="116"/>
      <c r="O1259" s="116"/>
      <c r="P1259" s="116"/>
      <c r="Q1259" s="116"/>
      <c r="R1259" s="211"/>
      <c r="S1259" s="211"/>
      <c r="T1259" s="211"/>
      <c r="U1259" s="211"/>
      <c r="V1259" s="211"/>
      <c r="W1259" s="211"/>
      <c r="X1259" s="131"/>
      <c r="Y1259" s="163"/>
      <c r="Z1259" s="182"/>
    </row>
    <row r="1260" spans="1:26" s="25" customFormat="1" x14ac:dyDescent="0.4">
      <c r="A1260" s="51"/>
      <c r="B1260" s="51"/>
      <c r="C1260" s="51"/>
      <c r="D1260" s="130"/>
      <c r="E1260" s="198"/>
      <c r="F1260" s="43"/>
      <c r="G1260" s="43"/>
      <c r="H1260" s="198"/>
      <c r="I1260" s="198"/>
      <c r="J1260" s="198"/>
      <c r="K1260" s="184"/>
      <c r="L1260" s="223"/>
      <c r="M1260" s="116"/>
      <c r="N1260" s="116"/>
      <c r="O1260" s="116"/>
      <c r="P1260" s="116"/>
      <c r="Q1260" s="116"/>
      <c r="R1260" s="211"/>
      <c r="S1260" s="211"/>
      <c r="T1260" s="211"/>
      <c r="U1260" s="211"/>
      <c r="V1260" s="211"/>
      <c r="W1260" s="211"/>
      <c r="X1260" s="131"/>
      <c r="Y1260" s="163"/>
      <c r="Z1260" s="182"/>
    </row>
    <row r="1261" spans="1:26" s="25" customFormat="1" x14ac:dyDescent="0.4">
      <c r="A1261" s="51"/>
      <c r="B1261" s="51"/>
      <c r="C1261" s="51"/>
      <c r="D1261" s="130"/>
      <c r="E1261" s="198"/>
      <c r="F1261" s="43"/>
      <c r="G1261" s="43"/>
      <c r="H1261" s="198"/>
      <c r="I1261" s="198"/>
      <c r="J1261" s="198"/>
      <c r="K1261" s="184"/>
      <c r="L1261" s="223"/>
      <c r="M1261" s="116"/>
      <c r="N1261" s="116"/>
      <c r="O1261" s="116"/>
      <c r="P1261" s="116"/>
      <c r="Q1261" s="116"/>
      <c r="R1261" s="211"/>
      <c r="S1261" s="211"/>
      <c r="T1261" s="211"/>
      <c r="U1261" s="211"/>
      <c r="V1261" s="211"/>
      <c r="W1261" s="211"/>
      <c r="X1261" s="131"/>
      <c r="Y1261" s="163"/>
      <c r="Z1261" s="182"/>
    </row>
    <row r="1262" spans="1:26" s="25" customFormat="1" x14ac:dyDescent="0.4">
      <c r="A1262" s="51"/>
      <c r="B1262" s="51"/>
      <c r="C1262" s="51"/>
      <c r="D1262" s="130"/>
      <c r="E1262" s="198"/>
      <c r="F1262" s="43"/>
      <c r="G1262" s="43"/>
      <c r="H1262" s="198"/>
      <c r="I1262" s="198"/>
      <c r="J1262" s="198"/>
      <c r="K1262" s="184"/>
      <c r="L1262" s="223"/>
      <c r="M1262" s="116"/>
      <c r="N1262" s="116"/>
      <c r="O1262" s="116"/>
      <c r="P1262" s="116"/>
      <c r="Q1262" s="116"/>
      <c r="R1262" s="211"/>
      <c r="S1262" s="211"/>
      <c r="T1262" s="211"/>
      <c r="U1262" s="211"/>
      <c r="V1262" s="211"/>
      <c r="W1262" s="211"/>
      <c r="X1262" s="131"/>
      <c r="Y1262" s="163"/>
      <c r="Z1262" s="182"/>
    </row>
    <row r="1263" spans="1:26" s="25" customFormat="1" x14ac:dyDescent="0.4">
      <c r="A1263" s="51"/>
      <c r="B1263" s="51"/>
      <c r="C1263" s="51"/>
      <c r="D1263" s="130"/>
      <c r="E1263" s="198"/>
      <c r="F1263" s="43"/>
      <c r="G1263" s="43"/>
      <c r="H1263" s="198"/>
      <c r="I1263" s="198"/>
      <c r="J1263" s="198"/>
      <c r="K1263" s="184"/>
      <c r="L1263" s="223"/>
      <c r="M1263" s="116"/>
      <c r="N1263" s="116"/>
      <c r="O1263" s="116"/>
      <c r="P1263" s="116"/>
      <c r="Q1263" s="116"/>
      <c r="R1263" s="211"/>
      <c r="S1263" s="211"/>
      <c r="T1263" s="211"/>
      <c r="U1263" s="211"/>
      <c r="V1263" s="211"/>
      <c r="W1263" s="211"/>
      <c r="X1263" s="131"/>
      <c r="Y1263" s="163"/>
      <c r="Z1263" s="182"/>
    </row>
    <row r="1264" spans="1:26" s="25" customFormat="1" x14ac:dyDescent="0.4">
      <c r="A1264" s="51"/>
      <c r="B1264" s="51"/>
      <c r="C1264" s="51"/>
      <c r="D1264" s="130"/>
      <c r="E1264" s="198"/>
      <c r="F1264" s="43"/>
      <c r="G1264" s="43"/>
      <c r="H1264" s="198"/>
      <c r="I1264" s="198"/>
      <c r="J1264" s="198"/>
      <c r="K1264" s="184"/>
      <c r="L1264" s="223"/>
      <c r="M1264" s="116"/>
      <c r="N1264" s="116"/>
      <c r="O1264" s="116"/>
      <c r="P1264" s="116"/>
      <c r="Q1264" s="116"/>
      <c r="R1264" s="211"/>
      <c r="S1264" s="211"/>
      <c r="T1264" s="211"/>
      <c r="U1264" s="211"/>
      <c r="V1264" s="211"/>
      <c r="W1264" s="211"/>
      <c r="X1264" s="131"/>
      <c r="Y1264" s="163"/>
      <c r="Z1264" s="182"/>
    </row>
    <row r="1265" spans="1:26" s="25" customFormat="1" x14ac:dyDescent="0.4">
      <c r="A1265" s="51"/>
      <c r="B1265" s="51"/>
      <c r="C1265" s="51"/>
      <c r="D1265" s="130"/>
      <c r="E1265" s="198"/>
      <c r="F1265" s="43"/>
      <c r="G1265" s="43"/>
      <c r="H1265" s="198"/>
      <c r="I1265" s="198"/>
      <c r="J1265" s="198"/>
      <c r="K1265" s="184"/>
      <c r="L1265" s="223"/>
      <c r="M1265" s="116"/>
      <c r="N1265" s="116"/>
      <c r="O1265" s="116"/>
      <c r="P1265" s="116"/>
      <c r="Q1265" s="116"/>
      <c r="R1265" s="211"/>
      <c r="S1265" s="211"/>
      <c r="T1265" s="211"/>
      <c r="U1265" s="211"/>
      <c r="V1265" s="211"/>
      <c r="W1265" s="211"/>
      <c r="X1265" s="131"/>
      <c r="Y1265" s="163"/>
      <c r="Z1265" s="182"/>
    </row>
    <row r="1266" spans="1:26" s="25" customFormat="1" x14ac:dyDescent="0.4">
      <c r="A1266" s="51"/>
      <c r="B1266" s="51"/>
      <c r="C1266" s="51"/>
      <c r="D1266" s="130"/>
      <c r="E1266" s="198"/>
      <c r="F1266" s="43"/>
      <c r="G1266" s="43"/>
      <c r="H1266" s="198"/>
      <c r="I1266" s="198"/>
      <c r="J1266" s="198"/>
      <c r="K1266" s="184"/>
      <c r="L1266" s="223"/>
      <c r="M1266" s="116"/>
      <c r="N1266" s="116"/>
      <c r="O1266" s="116"/>
      <c r="P1266" s="116"/>
      <c r="Q1266" s="116"/>
      <c r="R1266" s="211"/>
      <c r="S1266" s="211"/>
      <c r="T1266" s="211"/>
      <c r="U1266" s="211"/>
      <c r="V1266" s="211"/>
      <c r="W1266" s="211"/>
      <c r="X1266" s="131"/>
      <c r="Y1266" s="163"/>
      <c r="Z1266" s="182"/>
    </row>
    <row r="1267" spans="1:26" s="25" customFormat="1" x14ac:dyDescent="0.4">
      <c r="A1267" s="51"/>
      <c r="B1267" s="51"/>
      <c r="C1267" s="51"/>
      <c r="D1267" s="130"/>
      <c r="E1267" s="198"/>
      <c r="F1267" s="43"/>
      <c r="G1267" s="43"/>
      <c r="H1267" s="198"/>
      <c r="I1267" s="198"/>
      <c r="J1267" s="198"/>
      <c r="K1267" s="184"/>
      <c r="L1267" s="223"/>
      <c r="M1267" s="116"/>
      <c r="N1267" s="116"/>
      <c r="O1267" s="116"/>
      <c r="P1267" s="116"/>
      <c r="Q1267" s="116"/>
      <c r="R1267" s="211"/>
      <c r="S1267" s="211"/>
      <c r="T1267" s="211"/>
      <c r="U1267" s="211"/>
      <c r="V1267" s="211"/>
      <c r="W1267" s="211"/>
      <c r="X1267" s="131"/>
      <c r="Y1267" s="163"/>
      <c r="Z1267" s="182"/>
    </row>
    <row r="1268" spans="1:26" s="25" customFormat="1" x14ac:dyDescent="0.4">
      <c r="A1268" s="51"/>
      <c r="B1268" s="51"/>
      <c r="C1268" s="51"/>
      <c r="D1268" s="130"/>
      <c r="E1268" s="198"/>
      <c r="F1268" s="43"/>
      <c r="G1268" s="43"/>
      <c r="H1268" s="198"/>
      <c r="I1268" s="198"/>
      <c r="J1268" s="198"/>
      <c r="K1268" s="184"/>
      <c r="L1268" s="223"/>
      <c r="M1268" s="116"/>
      <c r="N1268" s="116"/>
      <c r="O1268" s="116"/>
      <c r="P1268" s="116"/>
      <c r="Q1268" s="116"/>
      <c r="R1268" s="211"/>
      <c r="S1268" s="211"/>
      <c r="T1268" s="211"/>
      <c r="U1268" s="211"/>
      <c r="V1268" s="211"/>
      <c r="W1268" s="211"/>
      <c r="X1268" s="131"/>
      <c r="Y1268" s="163"/>
      <c r="Z1268" s="182"/>
    </row>
    <row r="1269" spans="1:26" s="25" customFormat="1" x14ac:dyDescent="0.4">
      <c r="A1269" s="51"/>
      <c r="B1269" s="51"/>
      <c r="C1269" s="51"/>
      <c r="D1269" s="130"/>
      <c r="E1269" s="198"/>
      <c r="F1269" s="43"/>
      <c r="G1269" s="43"/>
      <c r="H1269" s="198"/>
      <c r="I1269" s="198"/>
      <c r="J1269" s="198"/>
      <c r="K1269" s="184"/>
      <c r="L1269" s="223"/>
      <c r="M1269" s="116"/>
      <c r="N1269" s="116"/>
      <c r="O1269" s="116"/>
      <c r="P1269" s="116"/>
      <c r="Q1269" s="116"/>
      <c r="R1269" s="211"/>
      <c r="S1269" s="211"/>
      <c r="T1269" s="211"/>
      <c r="U1269" s="211"/>
      <c r="V1269" s="211"/>
      <c r="W1269" s="211"/>
      <c r="X1269" s="131"/>
      <c r="Y1269" s="163"/>
      <c r="Z1269" s="182"/>
    </row>
    <row r="1270" spans="1:26" s="25" customFormat="1" x14ac:dyDescent="0.4">
      <c r="A1270" s="51"/>
      <c r="B1270" s="51"/>
      <c r="C1270" s="51"/>
      <c r="D1270" s="130"/>
      <c r="E1270" s="198"/>
      <c r="F1270" s="43"/>
      <c r="G1270" s="43"/>
      <c r="H1270" s="198"/>
      <c r="I1270" s="198"/>
      <c r="J1270" s="198"/>
      <c r="K1270" s="184"/>
      <c r="L1270" s="223"/>
      <c r="M1270" s="116"/>
      <c r="N1270" s="116"/>
      <c r="O1270" s="116"/>
      <c r="P1270" s="116"/>
      <c r="Q1270" s="116"/>
      <c r="R1270" s="211"/>
      <c r="S1270" s="211"/>
      <c r="T1270" s="211"/>
      <c r="U1270" s="211"/>
      <c r="V1270" s="211"/>
      <c r="W1270" s="211"/>
      <c r="X1270" s="131"/>
      <c r="Y1270" s="163"/>
      <c r="Z1270" s="182"/>
    </row>
    <row r="1271" spans="1:26" s="25" customFormat="1" x14ac:dyDescent="0.4">
      <c r="A1271" s="51"/>
      <c r="B1271" s="51"/>
      <c r="C1271" s="51"/>
      <c r="D1271" s="130"/>
      <c r="E1271" s="198"/>
      <c r="F1271" s="43"/>
      <c r="G1271" s="43"/>
      <c r="H1271" s="198"/>
      <c r="I1271" s="198"/>
      <c r="J1271" s="198"/>
      <c r="K1271" s="184"/>
      <c r="L1271" s="223"/>
      <c r="M1271" s="116"/>
      <c r="N1271" s="116"/>
      <c r="O1271" s="116"/>
      <c r="P1271" s="116"/>
      <c r="Q1271" s="116"/>
      <c r="R1271" s="211"/>
      <c r="S1271" s="211"/>
      <c r="T1271" s="211"/>
      <c r="U1271" s="211"/>
      <c r="V1271" s="211"/>
      <c r="W1271" s="211"/>
      <c r="X1271" s="131"/>
      <c r="Y1271" s="163"/>
      <c r="Z1271" s="182"/>
    </row>
    <row r="1272" spans="1:26" s="25" customFormat="1" x14ac:dyDescent="0.4">
      <c r="A1272" s="51"/>
      <c r="B1272" s="51"/>
      <c r="C1272" s="51"/>
      <c r="D1272" s="130"/>
      <c r="E1272" s="198"/>
      <c r="F1272" s="43"/>
      <c r="G1272" s="43"/>
      <c r="H1272" s="198"/>
      <c r="I1272" s="198"/>
      <c r="J1272" s="198"/>
      <c r="K1272" s="184"/>
      <c r="L1272" s="223"/>
      <c r="M1272" s="116"/>
      <c r="N1272" s="116"/>
      <c r="O1272" s="116"/>
      <c r="P1272" s="116"/>
      <c r="Q1272" s="116"/>
      <c r="R1272" s="211"/>
      <c r="S1272" s="211"/>
      <c r="T1272" s="211"/>
      <c r="U1272" s="211"/>
      <c r="V1272" s="211"/>
      <c r="W1272" s="211"/>
      <c r="X1272" s="131"/>
      <c r="Y1272" s="163"/>
      <c r="Z1272" s="182"/>
    </row>
    <row r="1273" spans="1:26" s="25" customFormat="1" x14ac:dyDescent="0.4">
      <c r="A1273" s="51"/>
      <c r="B1273" s="51"/>
      <c r="C1273" s="51"/>
      <c r="D1273" s="130"/>
      <c r="E1273" s="198"/>
      <c r="F1273" s="43"/>
      <c r="G1273" s="43"/>
      <c r="H1273" s="198"/>
      <c r="I1273" s="198"/>
      <c r="J1273" s="198"/>
      <c r="K1273" s="184"/>
      <c r="L1273" s="223"/>
      <c r="M1273" s="116"/>
      <c r="N1273" s="116"/>
      <c r="O1273" s="116"/>
      <c r="P1273" s="116"/>
      <c r="Q1273" s="116"/>
      <c r="R1273" s="211"/>
      <c r="S1273" s="211"/>
      <c r="T1273" s="211"/>
      <c r="U1273" s="211"/>
      <c r="V1273" s="211"/>
      <c r="W1273" s="211"/>
      <c r="X1273" s="131"/>
      <c r="Y1273" s="163"/>
      <c r="Z1273" s="182"/>
    </row>
    <row r="1274" spans="1:26" s="25" customFormat="1" x14ac:dyDescent="0.4">
      <c r="A1274" s="51"/>
      <c r="B1274" s="51"/>
      <c r="C1274" s="51"/>
      <c r="D1274" s="130"/>
      <c r="E1274" s="198"/>
      <c r="F1274" s="43"/>
      <c r="G1274" s="43"/>
      <c r="H1274" s="198"/>
      <c r="I1274" s="198"/>
      <c r="J1274" s="198"/>
      <c r="K1274" s="184"/>
      <c r="L1274" s="223"/>
      <c r="M1274" s="116"/>
      <c r="N1274" s="116"/>
      <c r="O1274" s="116"/>
      <c r="P1274" s="116"/>
      <c r="Q1274" s="116"/>
      <c r="R1274" s="211"/>
      <c r="S1274" s="211"/>
      <c r="T1274" s="211"/>
      <c r="U1274" s="211"/>
      <c r="V1274" s="211"/>
      <c r="W1274" s="211"/>
      <c r="X1274" s="131"/>
      <c r="Y1274" s="163"/>
      <c r="Z1274" s="182"/>
    </row>
    <row r="1275" spans="1:26" s="25" customFormat="1" x14ac:dyDescent="0.4">
      <c r="A1275" s="51"/>
      <c r="B1275" s="51"/>
      <c r="C1275" s="51"/>
      <c r="D1275" s="130"/>
      <c r="E1275" s="198"/>
      <c r="F1275" s="43"/>
      <c r="G1275" s="43"/>
      <c r="H1275" s="198"/>
      <c r="I1275" s="198"/>
      <c r="J1275" s="198"/>
      <c r="K1275" s="184"/>
      <c r="L1275" s="223"/>
      <c r="M1275" s="116"/>
      <c r="N1275" s="116"/>
      <c r="O1275" s="116"/>
      <c r="P1275" s="116"/>
      <c r="Q1275" s="116"/>
      <c r="R1275" s="211"/>
      <c r="S1275" s="211"/>
      <c r="T1275" s="211"/>
      <c r="U1275" s="211"/>
      <c r="V1275" s="211"/>
      <c r="W1275" s="211"/>
      <c r="X1275" s="131"/>
      <c r="Y1275" s="163"/>
      <c r="Z1275" s="182"/>
    </row>
    <row r="1276" spans="1:26" s="25" customFormat="1" x14ac:dyDescent="0.4">
      <c r="A1276" s="51"/>
      <c r="B1276" s="51"/>
      <c r="C1276" s="51"/>
      <c r="D1276" s="130"/>
      <c r="E1276" s="198"/>
      <c r="F1276" s="43"/>
      <c r="G1276" s="43"/>
      <c r="H1276" s="198"/>
      <c r="I1276" s="198"/>
      <c r="J1276" s="198"/>
      <c r="K1276" s="184"/>
      <c r="L1276" s="223"/>
      <c r="M1276" s="116"/>
      <c r="N1276" s="116"/>
      <c r="O1276" s="116"/>
      <c r="P1276" s="116"/>
      <c r="Q1276" s="116"/>
      <c r="R1276" s="211"/>
      <c r="S1276" s="211"/>
      <c r="T1276" s="211"/>
      <c r="U1276" s="211"/>
      <c r="V1276" s="211"/>
      <c r="W1276" s="211"/>
      <c r="X1276" s="131"/>
      <c r="Y1276" s="163"/>
      <c r="Z1276" s="182"/>
    </row>
    <row r="1277" spans="1:26" s="25" customFormat="1" x14ac:dyDescent="0.4">
      <c r="A1277" s="51"/>
      <c r="B1277" s="51"/>
      <c r="C1277" s="51"/>
      <c r="D1277" s="130"/>
      <c r="E1277" s="198"/>
      <c r="F1277" s="43"/>
      <c r="G1277" s="43"/>
      <c r="H1277" s="198"/>
      <c r="I1277" s="198"/>
      <c r="J1277" s="198"/>
      <c r="K1277" s="184"/>
      <c r="L1277" s="223"/>
      <c r="M1277" s="116"/>
      <c r="N1277" s="116"/>
      <c r="O1277" s="116"/>
      <c r="P1277" s="116"/>
      <c r="Q1277" s="116"/>
      <c r="R1277" s="211"/>
      <c r="S1277" s="211"/>
      <c r="T1277" s="211"/>
      <c r="U1277" s="211"/>
      <c r="V1277" s="211"/>
      <c r="W1277" s="211"/>
      <c r="X1277" s="131"/>
      <c r="Y1277" s="163"/>
      <c r="Z1277" s="182"/>
    </row>
    <row r="1278" spans="1:26" s="25" customFormat="1" x14ac:dyDescent="0.4">
      <c r="A1278" s="51"/>
      <c r="B1278" s="51"/>
      <c r="C1278" s="51"/>
      <c r="D1278" s="130"/>
      <c r="E1278" s="198"/>
      <c r="F1278" s="43"/>
      <c r="G1278" s="43"/>
      <c r="H1278" s="198"/>
      <c r="I1278" s="198"/>
      <c r="J1278" s="198"/>
      <c r="K1278" s="184"/>
      <c r="L1278" s="223"/>
      <c r="M1278" s="116"/>
      <c r="N1278" s="116"/>
      <c r="O1278" s="116"/>
      <c r="P1278" s="116"/>
      <c r="Q1278" s="116"/>
      <c r="R1278" s="211"/>
      <c r="S1278" s="211"/>
      <c r="T1278" s="211"/>
      <c r="U1278" s="211"/>
      <c r="V1278" s="211"/>
      <c r="W1278" s="211"/>
      <c r="X1278" s="131"/>
      <c r="Y1278" s="163"/>
      <c r="Z1278" s="182"/>
    </row>
    <row r="1279" spans="1:26" s="25" customFormat="1" x14ac:dyDescent="0.4">
      <c r="A1279" s="51"/>
      <c r="B1279" s="51"/>
      <c r="C1279" s="51"/>
      <c r="D1279" s="130"/>
      <c r="E1279" s="198"/>
      <c r="F1279" s="43"/>
      <c r="G1279" s="43"/>
      <c r="H1279" s="198"/>
      <c r="I1279" s="198"/>
      <c r="J1279" s="198"/>
      <c r="K1279" s="184"/>
      <c r="L1279" s="223"/>
      <c r="M1279" s="116"/>
      <c r="N1279" s="116"/>
      <c r="O1279" s="116"/>
      <c r="P1279" s="116"/>
      <c r="Q1279" s="116"/>
      <c r="R1279" s="211"/>
      <c r="S1279" s="211"/>
      <c r="T1279" s="211"/>
      <c r="U1279" s="211"/>
      <c r="V1279" s="211"/>
      <c r="W1279" s="211"/>
      <c r="X1279" s="131"/>
      <c r="Y1279" s="163"/>
      <c r="Z1279" s="182"/>
    </row>
    <row r="1280" spans="1:26" s="25" customFormat="1" x14ac:dyDescent="0.4">
      <c r="A1280" s="51"/>
      <c r="B1280" s="51"/>
      <c r="C1280" s="51"/>
      <c r="D1280" s="130"/>
      <c r="E1280" s="198"/>
      <c r="F1280" s="43"/>
      <c r="G1280" s="43"/>
      <c r="H1280" s="198"/>
      <c r="I1280" s="198"/>
      <c r="J1280" s="198"/>
      <c r="K1280" s="184"/>
      <c r="L1280" s="223"/>
      <c r="M1280" s="116"/>
      <c r="N1280" s="116"/>
      <c r="O1280" s="116"/>
      <c r="P1280" s="116"/>
      <c r="Q1280" s="116"/>
      <c r="R1280" s="211"/>
      <c r="S1280" s="211"/>
      <c r="T1280" s="211"/>
      <c r="U1280" s="211"/>
      <c r="V1280" s="211"/>
      <c r="W1280" s="211"/>
      <c r="X1280" s="131"/>
      <c r="Y1280" s="163"/>
      <c r="Z1280" s="182"/>
    </row>
    <row r="1281" spans="1:26" s="25" customFormat="1" x14ac:dyDescent="0.4">
      <c r="A1281" s="51"/>
      <c r="B1281" s="51"/>
      <c r="C1281" s="51"/>
      <c r="D1281" s="130"/>
      <c r="E1281" s="198"/>
      <c r="F1281" s="43"/>
      <c r="G1281" s="43"/>
      <c r="H1281" s="198"/>
      <c r="I1281" s="198"/>
      <c r="J1281" s="198"/>
      <c r="K1281" s="184"/>
      <c r="L1281" s="223"/>
      <c r="M1281" s="116"/>
      <c r="N1281" s="116"/>
      <c r="O1281" s="116"/>
      <c r="P1281" s="116"/>
      <c r="Q1281" s="116"/>
      <c r="R1281" s="211"/>
      <c r="S1281" s="211"/>
      <c r="T1281" s="211"/>
      <c r="U1281" s="211"/>
      <c r="V1281" s="211"/>
      <c r="W1281" s="211"/>
      <c r="X1281" s="131"/>
      <c r="Y1281" s="163"/>
      <c r="Z1281" s="182"/>
    </row>
    <row r="1282" spans="1:26" s="25" customFormat="1" x14ac:dyDescent="0.4">
      <c r="A1282" s="51"/>
      <c r="B1282" s="51"/>
      <c r="C1282" s="51"/>
      <c r="D1282" s="130"/>
      <c r="E1282" s="198"/>
      <c r="F1282" s="43"/>
      <c r="G1282" s="43"/>
      <c r="H1282" s="198"/>
      <c r="I1282" s="198"/>
      <c r="J1282" s="198"/>
      <c r="K1282" s="184"/>
      <c r="L1282" s="223"/>
      <c r="M1282" s="116"/>
      <c r="N1282" s="116"/>
      <c r="O1282" s="116"/>
      <c r="P1282" s="116"/>
      <c r="Q1282" s="116"/>
      <c r="R1282" s="211"/>
      <c r="S1282" s="211"/>
      <c r="T1282" s="211"/>
      <c r="U1282" s="211"/>
      <c r="V1282" s="211"/>
      <c r="W1282" s="211"/>
      <c r="X1282" s="131"/>
      <c r="Y1282" s="163"/>
      <c r="Z1282" s="182"/>
    </row>
    <row r="1283" spans="1:26" s="25" customFormat="1" x14ac:dyDescent="0.4">
      <c r="A1283" s="51"/>
      <c r="B1283" s="51"/>
      <c r="C1283" s="51"/>
      <c r="D1283" s="130"/>
      <c r="E1283" s="198"/>
      <c r="F1283" s="43"/>
      <c r="G1283" s="43"/>
      <c r="H1283" s="198"/>
      <c r="I1283" s="198"/>
      <c r="J1283" s="198"/>
      <c r="K1283" s="184"/>
      <c r="L1283" s="223"/>
      <c r="M1283" s="116"/>
      <c r="N1283" s="116"/>
      <c r="O1283" s="116"/>
      <c r="P1283" s="116"/>
      <c r="Q1283" s="116"/>
      <c r="R1283" s="211"/>
      <c r="S1283" s="211"/>
      <c r="T1283" s="211"/>
      <c r="U1283" s="211"/>
      <c r="V1283" s="211"/>
      <c r="W1283" s="211"/>
      <c r="X1283" s="131"/>
      <c r="Y1283" s="163"/>
      <c r="Z1283" s="182"/>
    </row>
    <row r="1284" spans="1:26" s="25" customFormat="1" x14ac:dyDescent="0.4">
      <c r="A1284" s="51"/>
      <c r="B1284" s="51"/>
      <c r="C1284" s="51"/>
      <c r="D1284" s="130"/>
      <c r="E1284" s="198"/>
      <c r="F1284" s="43"/>
      <c r="G1284" s="43"/>
      <c r="H1284" s="198"/>
      <c r="I1284" s="198"/>
      <c r="J1284" s="198"/>
      <c r="K1284" s="184"/>
      <c r="L1284" s="223"/>
      <c r="M1284" s="116"/>
      <c r="N1284" s="116"/>
      <c r="O1284" s="116"/>
      <c r="P1284" s="116"/>
      <c r="Q1284" s="116"/>
      <c r="R1284" s="211"/>
      <c r="S1284" s="211"/>
      <c r="T1284" s="211"/>
      <c r="U1284" s="211"/>
      <c r="V1284" s="211"/>
      <c r="W1284" s="211"/>
      <c r="X1284" s="131"/>
      <c r="Y1284" s="163"/>
      <c r="Z1284" s="182"/>
    </row>
    <row r="1285" spans="1:26" s="25" customFormat="1" x14ac:dyDescent="0.4">
      <c r="A1285" s="51"/>
      <c r="B1285" s="51"/>
      <c r="C1285" s="51"/>
      <c r="D1285" s="130"/>
      <c r="E1285" s="198"/>
      <c r="F1285" s="43"/>
      <c r="G1285" s="43"/>
      <c r="H1285" s="198"/>
      <c r="I1285" s="198"/>
      <c r="J1285" s="198"/>
      <c r="K1285" s="184"/>
      <c r="L1285" s="223"/>
      <c r="M1285" s="116"/>
      <c r="N1285" s="116"/>
      <c r="O1285" s="116"/>
      <c r="P1285" s="116"/>
      <c r="Q1285" s="116"/>
      <c r="R1285" s="211"/>
      <c r="S1285" s="211"/>
      <c r="T1285" s="211"/>
      <c r="U1285" s="211"/>
      <c r="V1285" s="211"/>
      <c r="W1285" s="211"/>
      <c r="X1285" s="131"/>
      <c r="Y1285" s="163"/>
      <c r="Z1285" s="182"/>
    </row>
    <row r="1286" spans="1:26" s="25" customFormat="1" x14ac:dyDescent="0.4">
      <c r="A1286" s="51"/>
      <c r="B1286" s="51"/>
      <c r="C1286" s="51"/>
      <c r="D1286" s="130"/>
      <c r="E1286" s="198"/>
      <c r="F1286" s="43"/>
      <c r="G1286" s="43"/>
      <c r="H1286" s="198"/>
      <c r="I1286" s="198"/>
      <c r="J1286" s="198"/>
      <c r="K1286" s="184"/>
      <c r="L1286" s="223"/>
      <c r="M1286" s="116"/>
      <c r="N1286" s="116"/>
      <c r="O1286" s="116"/>
      <c r="P1286" s="116"/>
      <c r="Q1286" s="116"/>
      <c r="R1286" s="211"/>
      <c r="S1286" s="211"/>
      <c r="T1286" s="211"/>
      <c r="U1286" s="211"/>
      <c r="V1286" s="211"/>
      <c r="W1286" s="211"/>
      <c r="X1286" s="131"/>
      <c r="Y1286" s="163"/>
      <c r="Z1286" s="182"/>
    </row>
    <row r="1287" spans="1:26" s="25" customFormat="1" x14ac:dyDescent="0.4">
      <c r="A1287" s="51"/>
      <c r="B1287" s="51"/>
      <c r="C1287" s="51"/>
      <c r="D1287" s="130"/>
      <c r="E1287" s="198"/>
      <c r="F1287" s="43"/>
      <c r="G1287" s="43"/>
      <c r="H1287" s="198"/>
      <c r="I1287" s="198"/>
      <c r="J1287" s="198"/>
      <c r="K1287" s="184"/>
      <c r="L1287" s="223"/>
      <c r="M1287" s="116"/>
      <c r="N1287" s="116"/>
      <c r="O1287" s="116"/>
      <c r="P1287" s="116"/>
      <c r="Q1287" s="116"/>
      <c r="R1287" s="211"/>
      <c r="S1287" s="211"/>
      <c r="T1287" s="211"/>
      <c r="U1287" s="211"/>
      <c r="V1287" s="211"/>
      <c r="W1287" s="211"/>
      <c r="X1287" s="131"/>
      <c r="Y1287" s="163"/>
      <c r="Z1287" s="182"/>
    </row>
    <row r="1288" spans="1:26" s="25" customFormat="1" x14ac:dyDescent="0.4">
      <c r="A1288" s="51"/>
      <c r="B1288" s="51"/>
      <c r="C1288" s="51"/>
      <c r="D1288" s="130"/>
      <c r="E1288" s="198"/>
      <c r="F1288" s="43"/>
      <c r="G1288" s="43"/>
      <c r="H1288" s="198"/>
      <c r="I1288" s="198"/>
      <c r="J1288" s="198"/>
      <c r="K1288" s="184"/>
      <c r="L1288" s="223"/>
      <c r="M1288" s="116"/>
      <c r="N1288" s="116"/>
      <c r="O1288" s="116"/>
      <c r="P1288" s="116"/>
      <c r="Q1288" s="116"/>
      <c r="R1288" s="211"/>
      <c r="S1288" s="211"/>
      <c r="T1288" s="211"/>
      <c r="U1288" s="211"/>
      <c r="V1288" s="211"/>
      <c r="W1288" s="211"/>
      <c r="X1288" s="131"/>
      <c r="Y1288" s="163"/>
      <c r="Z1288" s="182"/>
    </row>
    <row r="1289" spans="1:26" s="25" customFormat="1" x14ac:dyDescent="0.4">
      <c r="A1289" s="51"/>
      <c r="B1289" s="51"/>
      <c r="C1289" s="51"/>
      <c r="D1289" s="130"/>
      <c r="E1289" s="198"/>
      <c r="F1289" s="43"/>
      <c r="G1289" s="43"/>
      <c r="H1289" s="198"/>
      <c r="I1289" s="198"/>
      <c r="J1289" s="198"/>
      <c r="K1289" s="184"/>
      <c r="L1289" s="223"/>
      <c r="M1289" s="116"/>
      <c r="N1289" s="116"/>
      <c r="O1289" s="116"/>
      <c r="P1289" s="116"/>
      <c r="Q1289" s="116"/>
      <c r="R1289" s="211"/>
      <c r="S1289" s="211"/>
      <c r="T1289" s="211"/>
      <c r="U1289" s="211"/>
      <c r="V1289" s="211"/>
      <c r="W1289" s="211"/>
      <c r="X1289" s="131"/>
      <c r="Y1289" s="163"/>
      <c r="Z1289" s="182"/>
    </row>
    <row r="1290" spans="1:26" s="25" customFormat="1" x14ac:dyDescent="0.4">
      <c r="A1290" s="51"/>
      <c r="B1290" s="51"/>
      <c r="C1290" s="51"/>
      <c r="D1290" s="130"/>
      <c r="E1290" s="198"/>
      <c r="F1290" s="43"/>
      <c r="G1290" s="43"/>
      <c r="H1290" s="198"/>
      <c r="I1290" s="198"/>
      <c r="J1290" s="198"/>
      <c r="K1290" s="184"/>
      <c r="L1290" s="223"/>
      <c r="M1290" s="116"/>
      <c r="N1290" s="116"/>
      <c r="O1290" s="116"/>
      <c r="P1290" s="116"/>
      <c r="Q1290" s="116"/>
      <c r="R1290" s="211"/>
      <c r="S1290" s="211"/>
      <c r="T1290" s="211"/>
      <c r="U1290" s="211"/>
      <c r="V1290" s="211"/>
      <c r="W1290" s="211"/>
      <c r="X1290" s="131"/>
      <c r="Y1290" s="163"/>
      <c r="Z1290" s="182"/>
    </row>
    <row r="1291" spans="1:26" s="25" customFormat="1" x14ac:dyDescent="0.4">
      <c r="A1291" s="51"/>
      <c r="B1291" s="51"/>
      <c r="C1291" s="51"/>
      <c r="D1291" s="130"/>
      <c r="E1291" s="198"/>
      <c r="F1291" s="43"/>
      <c r="G1291" s="43"/>
      <c r="H1291" s="198"/>
      <c r="I1291" s="198"/>
      <c r="J1291" s="198"/>
      <c r="K1291" s="184"/>
      <c r="L1291" s="223"/>
      <c r="M1291" s="116"/>
      <c r="N1291" s="116"/>
      <c r="O1291" s="116"/>
      <c r="P1291" s="116"/>
      <c r="Q1291" s="116"/>
      <c r="R1291" s="211"/>
      <c r="S1291" s="211"/>
      <c r="T1291" s="211"/>
      <c r="U1291" s="211"/>
      <c r="V1291" s="211"/>
      <c r="W1291" s="211"/>
      <c r="X1291" s="131"/>
      <c r="Y1291" s="163"/>
      <c r="Z1291" s="182"/>
    </row>
    <row r="1292" spans="1:26" s="25" customFormat="1" x14ac:dyDescent="0.4">
      <c r="A1292" s="51"/>
      <c r="B1292" s="51"/>
      <c r="C1292" s="51"/>
      <c r="D1292" s="130"/>
      <c r="E1292" s="198"/>
      <c r="F1292" s="43"/>
      <c r="G1292" s="43"/>
      <c r="H1292" s="198"/>
      <c r="I1292" s="198"/>
      <c r="J1292" s="198"/>
      <c r="K1292" s="184"/>
      <c r="L1292" s="223"/>
      <c r="M1292" s="116"/>
      <c r="N1292" s="116"/>
      <c r="O1292" s="116"/>
      <c r="P1292" s="116"/>
      <c r="Q1292" s="116"/>
      <c r="R1292" s="211"/>
      <c r="S1292" s="211"/>
      <c r="T1292" s="211"/>
      <c r="U1292" s="211"/>
      <c r="V1292" s="211"/>
      <c r="W1292" s="211"/>
      <c r="X1292" s="131"/>
      <c r="Y1292" s="163"/>
      <c r="Z1292" s="182"/>
    </row>
    <row r="1293" spans="1:26" s="25" customFormat="1" x14ac:dyDescent="0.4">
      <c r="A1293" s="51"/>
      <c r="B1293" s="51"/>
      <c r="C1293" s="51"/>
      <c r="D1293" s="130"/>
      <c r="E1293" s="198"/>
      <c r="F1293" s="43"/>
      <c r="G1293" s="43"/>
      <c r="H1293" s="198"/>
      <c r="I1293" s="198"/>
      <c r="J1293" s="198"/>
      <c r="K1293" s="184"/>
      <c r="L1293" s="223"/>
      <c r="M1293" s="116"/>
      <c r="N1293" s="116"/>
      <c r="O1293" s="116"/>
      <c r="P1293" s="116"/>
      <c r="Q1293" s="116"/>
      <c r="R1293" s="211"/>
      <c r="S1293" s="211"/>
      <c r="T1293" s="211"/>
      <c r="U1293" s="211"/>
      <c r="V1293" s="211"/>
      <c r="W1293" s="211"/>
      <c r="X1293" s="131"/>
      <c r="Y1293" s="163"/>
      <c r="Z1293" s="182"/>
    </row>
    <row r="1294" spans="1:26" s="25" customFormat="1" x14ac:dyDescent="0.4">
      <c r="A1294" s="51"/>
      <c r="B1294" s="51"/>
      <c r="C1294" s="51"/>
      <c r="D1294" s="130"/>
      <c r="E1294" s="198"/>
      <c r="F1294" s="43"/>
      <c r="G1294" s="43"/>
      <c r="H1294" s="198"/>
      <c r="I1294" s="198"/>
      <c r="J1294" s="198"/>
      <c r="K1294" s="184"/>
      <c r="L1294" s="223"/>
      <c r="M1294" s="116"/>
      <c r="N1294" s="116"/>
      <c r="O1294" s="116"/>
      <c r="P1294" s="116"/>
      <c r="Q1294" s="116"/>
      <c r="R1294" s="211"/>
      <c r="S1294" s="211"/>
      <c r="T1294" s="211"/>
      <c r="U1294" s="211"/>
      <c r="V1294" s="211"/>
      <c r="W1294" s="211"/>
      <c r="X1294" s="131"/>
      <c r="Y1294" s="163"/>
      <c r="Z1294" s="182"/>
    </row>
    <row r="1295" spans="1:26" s="25" customFormat="1" x14ac:dyDescent="0.4">
      <c r="A1295" s="51"/>
      <c r="B1295" s="51"/>
      <c r="C1295" s="51"/>
      <c r="D1295" s="130"/>
      <c r="E1295" s="198"/>
      <c r="F1295" s="43"/>
      <c r="G1295" s="43"/>
      <c r="H1295" s="198"/>
      <c r="I1295" s="198"/>
      <c r="J1295" s="198"/>
      <c r="K1295" s="184"/>
      <c r="L1295" s="223"/>
      <c r="M1295" s="116"/>
      <c r="N1295" s="116"/>
      <c r="O1295" s="116"/>
      <c r="P1295" s="116"/>
      <c r="Q1295" s="116"/>
      <c r="R1295" s="211"/>
      <c r="S1295" s="211"/>
      <c r="T1295" s="211"/>
      <c r="U1295" s="211"/>
      <c r="V1295" s="211"/>
      <c r="W1295" s="211"/>
      <c r="X1295" s="131"/>
      <c r="Y1295" s="163"/>
      <c r="Z1295" s="182"/>
    </row>
    <row r="1296" spans="1:26" s="25" customFormat="1" x14ac:dyDescent="0.4">
      <c r="A1296" s="51"/>
      <c r="B1296" s="51"/>
      <c r="C1296" s="51"/>
      <c r="D1296" s="130"/>
      <c r="E1296" s="198"/>
      <c r="F1296" s="43"/>
      <c r="G1296" s="43"/>
      <c r="H1296" s="198"/>
      <c r="I1296" s="198"/>
      <c r="J1296" s="198"/>
      <c r="K1296" s="184"/>
      <c r="L1296" s="223"/>
      <c r="M1296" s="116"/>
      <c r="N1296" s="116"/>
      <c r="O1296" s="116"/>
      <c r="P1296" s="116"/>
      <c r="Q1296" s="116"/>
      <c r="R1296" s="211"/>
      <c r="S1296" s="211"/>
      <c r="T1296" s="211"/>
      <c r="U1296" s="211"/>
      <c r="V1296" s="211"/>
      <c r="W1296" s="211"/>
      <c r="X1296" s="131"/>
      <c r="Y1296" s="163"/>
      <c r="Z1296" s="182"/>
    </row>
    <row r="1297" spans="1:26" s="25" customFormat="1" x14ac:dyDescent="0.4">
      <c r="A1297" s="51"/>
      <c r="B1297" s="51"/>
      <c r="C1297" s="51"/>
      <c r="D1297" s="130"/>
      <c r="E1297" s="198"/>
      <c r="F1297" s="43"/>
      <c r="G1297" s="43"/>
      <c r="H1297" s="198"/>
      <c r="I1297" s="198"/>
      <c r="J1297" s="198"/>
      <c r="K1297" s="184"/>
      <c r="L1297" s="223"/>
      <c r="M1297" s="116"/>
      <c r="N1297" s="116"/>
      <c r="O1297" s="116"/>
      <c r="P1297" s="116"/>
      <c r="Q1297" s="116"/>
      <c r="R1297" s="211"/>
      <c r="S1297" s="211"/>
      <c r="T1297" s="211"/>
      <c r="U1297" s="211"/>
      <c r="V1297" s="211"/>
      <c r="W1297" s="211"/>
      <c r="X1297" s="131"/>
      <c r="Y1297" s="163"/>
      <c r="Z1297" s="182"/>
    </row>
    <row r="1298" spans="1:26" s="25" customFormat="1" x14ac:dyDescent="0.4">
      <c r="A1298" s="51"/>
      <c r="B1298" s="51"/>
      <c r="C1298" s="51"/>
      <c r="D1298" s="130"/>
      <c r="E1298" s="198"/>
      <c r="F1298" s="43"/>
      <c r="G1298" s="43"/>
      <c r="H1298" s="198"/>
      <c r="I1298" s="198"/>
      <c r="J1298" s="198"/>
      <c r="K1298" s="184"/>
      <c r="L1298" s="223"/>
      <c r="M1298" s="116"/>
      <c r="N1298" s="116"/>
      <c r="O1298" s="116"/>
      <c r="P1298" s="116"/>
      <c r="Q1298" s="116"/>
      <c r="R1298" s="211"/>
      <c r="S1298" s="211"/>
      <c r="T1298" s="211"/>
      <c r="U1298" s="211"/>
      <c r="V1298" s="211"/>
      <c r="W1298" s="211"/>
      <c r="X1298" s="131"/>
      <c r="Y1298" s="163"/>
      <c r="Z1298" s="182"/>
    </row>
    <row r="1299" spans="1:26" s="25" customFormat="1" x14ac:dyDescent="0.4">
      <c r="A1299" s="51"/>
      <c r="B1299" s="51"/>
      <c r="C1299" s="51"/>
      <c r="D1299" s="130"/>
      <c r="E1299" s="198"/>
      <c r="F1299" s="43"/>
      <c r="G1299" s="43"/>
      <c r="H1299" s="198"/>
      <c r="I1299" s="198"/>
      <c r="J1299" s="198"/>
      <c r="K1299" s="184"/>
      <c r="L1299" s="223"/>
      <c r="M1299" s="116"/>
      <c r="N1299" s="116"/>
      <c r="O1299" s="116"/>
      <c r="P1299" s="116"/>
      <c r="Q1299" s="116"/>
      <c r="R1299" s="211"/>
      <c r="S1299" s="211"/>
      <c r="T1299" s="211"/>
      <c r="U1299" s="211"/>
      <c r="V1299" s="211"/>
      <c r="W1299" s="211"/>
      <c r="X1299" s="131"/>
      <c r="Y1299" s="163"/>
      <c r="Z1299" s="182"/>
    </row>
    <row r="1300" spans="1:26" s="25" customFormat="1" x14ac:dyDescent="0.4">
      <c r="A1300" s="51"/>
      <c r="B1300" s="51"/>
      <c r="C1300" s="51"/>
      <c r="D1300" s="130"/>
      <c r="E1300" s="198"/>
      <c r="F1300" s="43"/>
      <c r="G1300" s="43"/>
      <c r="H1300" s="198"/>
      <c r="I1300" s="198"/>
      <c r="J1300" s="198"/>
      <c r="K1300" s="184"/>
      <c r="L1300" s="223"/>
      <c r="M1300" s="116"/>
      <c r="N1300" s="116"/>
      <c r="O1300" s="116"/>
      <c r="P1300" s="116"/>
      <c r="Q1300" s="116"/>
      <c r="R1300" s="211"/>
      <c r="S1300" s="211"/>
      <c r="T1300" s="211"/>
      <c r="U1300" s="211"/>
      <c r="V1300" s="211"/>
      <c r="W1300" s="211"/>
      <c r="X1300" s="131"/>
      <c r="Y1300" s="163"/>
      <c r="Z1300" s="182"/>
    </row>
    <row r="1301" spans="1:26" s="25" customFormat="1" x14ac:dyDescent="0.4">
      <c r="A1301" s="51"/>
      <c r="B1301" s="51"/>
      <c r="C1301" s="51"/>
      <c r="D1301" s="130"/>
      <c r="E1301" s="198"/>
      <c r="F1301" s="43"/>
      <c r="G1301" s="43"/>
      <c r="H1301" s="198"/>
      <c r="I1301" s="198"/>
      <c r="J1301" s="198"/>
      <c r="K1301" s="184"/>
      <c r="L1301" s="223"/>
      <c r="M1301" s="116"/>
      <c r="N1301" s="116"/>
      <c r="O1301" s="116"/>
      <c r="P1301" s="116"/>
      <c r="Q1301" s="116"/>
      <c r="R1301" s="211"/>
      <c r="S1301" s="211"/>
      <c r="T1301" s="211"/>
      <c r="U1301" s="211"/>
      <c r="V1301" s="211"/>
      <c r="W1301" s="211"/>
      <c r="X1301" s="131"/>
      <c r="Y1301" s="163"/>
      <c r="Z1301" s="182"/>
    </row>
    <row r="1302" spans="1:26" s="25" customFormat="1" x14ac:dyDescent="0.4">
      <c r="A1302" s="51"/>
      <c r="B1302" s="51"/>
      <c r="C1302" s="51"/>
      <c r="D1302" s="130"/>
      <c r="E1302" s="198"/>
      <c r="F1302" s="43"/>
      <c r="G1302" s="43"/>
      <c r="H1302" s="198"/>
      <c r="I1302" s="198"/>
      <c r="J1302" s="198"/>
      <c r="K1302" s="184"/>
      <c r="L1302" s="223"/>
      <c r="M1302" s="116"/>
      <c r="N1302" s="116"/>
      <c r="O1302" s="116"/>
      <c r="P1302" s="116"/>
      <c r="Q1302" s="116"/>
      <c r="R1302" s="211"/>
      <c r="S1302" s="211"/>
      <c r="T1302" s="211"/>
      <c r="U1302" s="211"/>
      <c r="V1302" s="211"/>
      <c r="W1302" s="211"/>
      <c r="X1302" s="131"/>
      <c r="Y1302" s="163"/>
      <c r="Z1302" s="182"/>
    </row>
    <row r="1303" spans="1:26" s="25" customFormat="1" x14ac:dyDescent="0.4">
      <c r="A1303" s="51"/>
      <c r="B1303" s="51"/>
      <c r="C1303" s="51"/>
      <c r="D1303" s="130"/>
      <c r="E1303" s="198"/>
      <c r="F1303" s="43"/>
      <c r="G1303" s="43"/>
      <c r="H1303" s="198"/>
      <c r="I1303" s="198"/>
      <c r="J1303" s="198"/>
      <c r="K1303" s="184"/>
      <c r="L1303" s="223"/>
      <c r="M1303" s="116"/>
      <c r="N1303" s="116"/>
      <c r="O1303" s="116"/>
      <c r="P1303" s="116"/>
      <c r="Q1303" s="116"/>
      <c r="R1303" s="211"/>
      <c r="S1303" s="211"/>
      <c r="T1303" s="211"/>
      <c r="U1303" s="211"/>
      <c r="V1303" s="211"/>
      <c r="W1303" s="211"/>
      <c r="X1303" s="131"/>
      <c r="Y1303" s="163"/>
      <c r="Z1303" s="182"/>
    </row>
    <row r="1304" spans="1:26" s="25" customFormat="1" x14ac:dyDescent="0.4">
      <c r="A1304" s="51"/>
      <c r="B1304" s="51"/>
      <c r="C1304" s="51"/>
      <c r="D1304" s="130"/>
      <c r="E1304" s="198"/>
      <c r="F1304" s="43"/>
      <c r="G1304" s="43"/>
      <c r="H1304" s="198"/>
      <c r="I1304" s="198"/>
      <c r="J1304" s="198"/>
      <c r="K1304" s="184"/>
      <c r="L1304" s="223"/>
      <c r="M1304" s="116"/>
      <c r="N1304" s="116"/>
      <c r="O1304" s="116"/>
      <c r="P1304" s="116"/>
      <c r="Q1304" s="116"/>
      <c r="R1304" s="211"/>
      <c r="S1304" s="211"/>
      <c r="T1304" s="211"/>
      <c r="U1304" s="211"/>
      <c r="V1304" s="211"/>
      <c r="W1304" s="211"/>
      <c r="X1304" s="131"/>
      <c r="Y1304" s="163"/>
      <c r="Z1304" s="182"/>
    </row>
    <row r="1305" spans="1:26" s="25" customFormat="1" x14ac:dyDescent="0.4">
      <c r="A1305" s="51"/>
      <c r="B1305" s="51"/>
      <c r="C1305" s="51"/>
      <c r="D1305" s="130"/>
      <c r="E1305" s="198"/>
      <c r="F1305" s="43"/>
      <c r="G1305" s="43"/>
      <c r="H1305" s="198"/>
      <c r="I1305" s="198"/>
      <c r="J1305" s="198"/>
      <c r="K1305" s="184"/>
      <c r="L1305" s="223"/>
      <c r="M1305" s="116"/>
      <c r="N1305" s="116"/>
      <c r="O1305" s="116"/>
      <c r="P1305" s="116"/>
      <c r="Q1305" s="116"/>
      <c r="R1305" s="211"/>
      <c r="S1305" s="211"/>
      <c r="T1305" s="211"/>
      <c r="U1305" s="211"/>
      <c r="V1305" s="211"/>
      <c r="W1305" s="211"/>
      <c r="X1305" s="131"/>
      <c r="Y1305" s="163"/>
      <c r="Z1305" s="182"/>
    </row>
    <row r="1306" spans="1:26" s="25" customFormat="1" x14ac:dyDescent="0.4">
      <c r="A1306" s="51"/>
      <c r="B1306" s="51"/>
      <c r="C1306" s="51"/>
      <c r="D1306" s="130"/>
      <c r="E1306" s="198"/>
      <c r="F1306" s="43"/>
      <c r="G1306" s="43"/>
      <c r="H1306" s="198"/>
      <c r="I1306" s="198"/>
      <c r="J1306" s="198"/>
      <c r="K1306" s="184"/>
      <c r="L1306" s="223"/>
      <c r="M1306" s="116"/>
      <c r="N1306" s="116"/>
      <c r="O1306" s="116"/>
      <c r="P1306" s="116"/>
      <c r="Q1306" s="116"/>
      <c r="R1306" s="211"/>
      <c r="S1306" s="211"/>
      <c r="T1306" s="211"/>
      <c r="U1306" s="211"/>
      <c r="V1306" s="211"/>
      <c r="W1306" s="211"/>
      <c r="X1306" s="131"/>
      <c r="Y1306" s="163"/>
      <c r="Z1306" s="182"/>
    </row>
    <row r="1307" spans="1:26" s="25" customFormat="1" x14ac:dyDescent="0.4">
      <c r="A1307" s="51"/>
      <c r="B1307" s="51"/>
      <c r="C1307" s="51"/>
      <c r="D1307" s="130"/>
      <c r="E1307" s="198"/>
      <c r="F1307" s="43"/>
      <c r="G1307" s="43"/>
      <c r="H1307" s="198"/>
      <c r="I1307" s="198"/>
      <c r="J1307" s="198"/>
      <c r="K1307" s="184"/>
      <c r="L1307" s="223"/>
      <c r="M1307" s="116"/>
      <c r="N1307" s="116"/>
      <c r="O1307" s="116"/>
      <c r="P1307" s="116"/>
      <c r="Q1307" s="116"/>
      <c r="R1307" s="211"/>
      <c r="S1307" s="211"/>
      <c r="T1307" s="211"/>
      <c r="U1307" s="211"/>
      <c r="V1307" s="211"/>
      <c r="W1307" s="211"/>
      <c r="X1307" s="131"/>
      <c r="Y1307" s="163"/>
      <c r="Z1307" s="182"/>
    </row>
    <row r="1308" spans="1:26" s="25" customFormat="1" x14ac:dyDescent="0.4">
      <c r="A1308" s="51"/>
      <c r="B1308" s="51"/>
      <c r="C1308" s="51"/>
      <c r="D1308" s="130"/>
      <c r="E1308" s="198"/>
      <c r="F1308" s="43"/>
      <c r="G1308" s="43"/>
      <c r="H1308" s="198"/>
      <c r="I1308" s="198"/>
      <c r="J1308" s="198"/>
      <c r="K1308" s="184"/>
      <c r="L1308" s="223"/>
      <c r="M1308" s="116"/>
      <c r="N1308" s="116"/>
      <c r="O1308" s="116"/>
      <c r="P1308" s="116"/>
      <c r="Q1308" s="116"/>
      <c r="R1308" s="211"/>
      <c r="S1308" s="211"/>
      <c r="T1308" s="211"/>
      <c r="U1308" s="211"/>
      <c r="V1308" s="211"/>
      <c r="W1308" s="211"/>
      <c r="X1308" s="131"/>
      <c r="Y1308" s="163"/>
      <c r="Z1308" s="182"/>
    </row>
    <row r="1309" spans="1:26" s="25" customFormat="1" x14ac:dyDescent="0.4">
      <c r="A1309" s="51"/>
      <c r="B1309" s="51"/>
      <c r="C1309" s="51"/>
      <c r="D1309" s="130"/>
      <c r="E1309" s="198"/>
      <c r="F1309" s="43"/>
      <c r="G1309" s="43"/>
      <c r="H1309" s="198"/>
      <c r="I1309" s="198"/>
      <c r="J1309" s="198"/>
      <c r="K1309" s="184"/>
      <c r="L1309" s="223"/>
      <c r="M1309" s="116"/>
      <c r="N1309" s="116"/>
      <c r="O1309" s="116"/>
      <c r="P1309" s="116"/>
      <c r="Q1309" s="116"/>
      <c r="R1309" s="211"/>
      <c r="S1309" s="211"/>
      <c r="T1309" s="211"/>
      <c r="U1309" s="211"/>
      <c r="V1309" s="211"/>
      <c r="W1309" s="211"/>
      <c r="X1309" s="131"/>
      <c r="Y1309" s="163"/>
      <c r="Z1309" s="182"/>
    </row>
    <row r="1310" spans="1:26" s="25" customFormat="1" x14ac:dyDescent="0.4">
      <c r="A1310" s="51"/>
      <c r="B1310" s="51"/>
      <c r="C1310" s="51"/>
      <c r="D1310" s="130"/>
      <c r="E1310" s="198"/>
      <c r="F1310" s="43"/>
      <c r="G1310" s="43"/>
      <c r="H1310" s="198"/>
      <c r="I1310" s="198"/>
      <c r="J1310" s="198"/>
      <c r="K1310" s="184"/>
      <c r="L1310" s="223"/>
      <c r="M1310" s="116"/>
      <c r="N1310" s="116"/>
      <c r="O1310" s="116"/>
      <c r="P1310" s="116"/>
      <c r="Q1310" s="116"/>
      <c r="R1310" s="211"/>
      <c r="S1310" s="211"/>
      <c r="T1310" s="211"/>
      <c r="U1310" s="211"/>
      <c r="V1310" s="211"/>
      <c r="W1310" s="211"/>
      <c r="X1310" s="131"/>
      <c r="Y1310" s="163"/>
      <c r="Z1310" s="182"/>
    </row>
    <row r="1311" spans="1:26" s="25" customFormat="1" x14ac:dyDescent="0.4">
      <c r="A1311" s="51"/>
      <c r="B1311" s="51"/>
      <c r="C1311" s="51"/>
      <c r="D1311" s="130"/>
      <c r="E1311" s="198"/>
      <c r="F1311" s="43"/>
      <c r="G1311" s="43"/>
      <c r="H1311" s="198"/>
      <c r="I1311" s="198"/>
      <c r="J1311" s="198"/>
      <c r="K1311" s="184"/>
      <c r="L1311" s="223"/>
      <c r="M1311" s="116"/>
      <c r="N1311" s="116"/>
      <c r="O1311" s="116"/>
      <c r="P1311" s="116"/>
      <c r="Q1311" s="116"/>
      <c r="R1311" s="211"/>
      <c r="S1311" s="211"/>
      <c r="T1311" s="211"/>
      <c r="U1311" s="211"/>
      <c r="V1311" s="211"/>
      <c r="W1311" s="211"/>
      <c r="X1311" s="131"/>
      <c r="Y1311" s="163"/>
      <c r="Z1311" s="182"/>
    </row>
    <row r="1312" spans="1:26" s="25" customFormat="1" x14ac:dyDescent="0.4">
      <c r="A1312" s="51"/>
      <c r="B1312" s="51"/>
      <c r="C1312" s="51"/>
      <c r="D1312" s="130"/>
      <c r="E1312" s="198"/>
      <c r="F1312" s="43"/>
      <c r="G1312" s="43"/>
      <c r="H1312" s="198"/>
      <c r="I1312" s="198"/>
      <c r="J1312" s="198"/>
      <c r="K1312" s="184"/>
      <c r="L1312" s="223"/>
      <c r="M1312" s="116"/>
      <c r="N1312" s="116"/>
      <c r="O1312" s="116"/>
      <c r="P1312" s="116"/>
      <c r="Q1312" s="116"/>
      <c r="R1312" s="211"/>
      <c r="S1312" s="211"/>
      <c r="T1312" s="211"/>
      <c r="U1312" s="211"/>
      <c r="V1312" s="211"/>
      <c r="W1312" s="211"/>
      <c r="X1312" s="131"/>
      <c r="Y1312" s="163"/>
      <c r="Z1312" s="182"/>
    </row>
    <row r="1313" spans="1:26" s="25" customFormat="1" x14ac:dyDescent="0.4">
      <c r="A1313" s="51"/>
      <c r="B1313" s="51"/>
      <c r="C1313" s="51"/>
      <c r="D1313" s="130"/>
      <c r="E1313" s="198"/>
      <c r="F1313" s="43"/>
      <c r="G1313" s="43"/>
      <c r="H1313" s="198"/>
      <c r="I1313" s="198"/>
      <c r="J1313" s="198"/>
      <c r="K1313" s="184"/>
      <c r="L1313" s="223"/>
      <c r="M1313" s="116"/>
      <c r="N1313" s="116"/>
      <c r="O1313" s="116"/>
      <c r="P1313" s="116"/>
      <c r="Q1313" s="116"/>
      <c r="R1313" s="211"/>
      <c r="S1313" s="211"/>
      <c r="T1313" s="211"/>
      <c r="U1313" s="211"/>
      <c r="V1313" s="211"/>
      <c r="W1313" s="211"/>
      <c r="X1313" s="131"/>
      <c r="Y1313" s="163"/>
      <c r="Z1313" s="182"/>
    </row>
    <row r="1314" spans="1:26" s="25" customFormat="1" x14ac:dyDescent="0.4">
      <c r="A1314" s="51"/>
      <c r="B1314" s="51"/>
      <c r="C1314" s="51"/>
      <c r="D1314" s="130"/>
      <c r="E1314" s="198"/>
      <c r="F1314" s="43"/>
      <c r="G1314" s="43"/>
      <c r="H1314" s="198"/>
      <c r="I1314" s="198"/>
      <c r="J1314" s="198"/>
      <c r="K1314" s="184"/>
      <c r="L1314" s="223"/>
      <c r="M1314" s="116"/>
      <c r="N1314" s="116"/>
      <c r="O1314" s="116"/>
      <c r="P1314" s="116"/>
      <c r="Q1314" s="116"/>
      <c r="R1314" s="211"/>
      <c r="S1314" s="211"/>
      <c r="T1314" s="211"/>
      <c r="U1314" s="211"/>
      <c r="V1314" s="211"/>
      <c r="W1314" s="211"/>
      <c r="X1314" s="131"/>
      <c r="Y1314" s="163"/>
      <c r="Z1314" s="182"/>
    </row>
    <row r="1315" spans="1:26" s="25" customFormat="1" x14ac:dyDescent="0.4">
      <c r="A1315" s="51"/>
      <c r="B1315" s="51"/>
      <c r="C1315" s="51"/>
      <c r="D1315" s="130"/>
      <c r="E1315" s="198"/>
      <c r="F1315" s="43"/>
      <c r="G1315" s="43"/>
      <c r="H1315" s="198"/>
      <c r="I1315" s="198"/>
      <c r="J1315" s="198"/>
      <c r="K1315" s="184"/>
      <c r="L1315" s="223"/>
      <c r="M1315" s="116"/>
      <c r="N1315" s="116"/>
      <c r="O1315" s="116"/>
      <c r="P1315" s="116"/>
      <c r="Q1315" s="116"/>
      <c r="R1315" s="211"/>
      <c r="S1315" s="211"/>
      <c r="T1315" s="211"/>
      <c r="U1315" s="211"/>
      <c r="V1315" s="211"/>
      <c r="W1315" s="211"/>
      <c r="X1315" s="131"/>
      <c r="Y1315" s="163"/>
      <c r="Z1315" s="182"/>
    </row>
    <row r="1316" spans="1:26" s="25" customFormat="1" x14ac:dyDescent="0.4">
      <c r="A1316" s="51"/>
      <c r="B1316" s="51"/>
      <c r="C1316" s="51"/>
      <c r="D1316" s="130"/>
      <c r="E1316" s="198"/>
      <c r="F1316" s="43"/>
      <c r="G1316" s="43"/>
      <c r="H1316" s="198"/>
      <c r="I1316" s="198"/>
      <c r="J1316" s="198"/>
      <c r="K1316" s="184"/>
      <c r="L1316" s="223"/>
      <c r="M1316" s="116"/>
      <c r="N1316" s="116"/>
      <c r="O1316" s="116"/>
      <c r="P1316" s="116"/>
      <c r="Q1316" s="116"/>
      <c r="R1316" s="211"/>
      <c r="S1316" s="211"/>
      <c r="T1316" s="211"/>
      <c r="U1316" s="211"/>
      <c r="V1316" s="211"/>
      <c r="W1316" s="211"/>
      <c r="X1316" s="131"/>
      <c r="Y1316" s="163"/>
      <c r="Z1316" s="182"/>
    </row>
    <row r="1317" spans="1:26" s="25" customFormat="1" x14ac:dyDescent="0.4">
      <c r="A1317" s="51"/>
      <c r="B1317" s="51"/>
      <c r="C1317" s="51"/>
      <c r="D1317" s="130"/>
      <c r="E1317" s="198"/>
      <c r="F1317" s="43"/>
      <c r="G1317" s="43"/>
      <c r="H1317" s="198"/>
      <c r="I1317" s="198"/>
      <c r="J1317" s="198"/>
      <c r="K1317" s="184"/>
      <c r="L1317" s="223"/>
      <c r="M1317" s="116"/>
      <c r="N1317" s="116"/>
      <c r="O1317" s="116"/>
      <c r="P1317" s="116"/>
      <c r="Q1317" s="116"/>
      <c r="R1317" s="211"/>
      <c r="S1317" s="211"/>
      <c r="T1317" s="211"/>
      <c r="U1317" s="211"/>
      <c r="V1317" s="211"/>
      <c r="W1317" s="211"/>
      <c r="X1317" s="131"/>
      <c r="Y1317" s="163"/>
      <c r="Z1317" s="182"/>
    </row>
    <row r="1318" spans="1:26" s="25" customFormat="1" x14ac:dyDescent="0.4">
      <c r="A1318" s="51"/>
      <c r="B1318" s="51"/>
      <c r="C1318" s="51"/>
      <c r="D1318" s="130"/>
      <c r="E1318" s="198"/>
      <c r="F1318" s="43"/>
      <c r="G1318" s="43"/>
      <c r="H1318" s="198"/>
      <c r="I1318" s="198"/>
      <c r="J1318" s="198"/>
      <c r="K1318" s="184"/>
      <c r="L1318" s="223"/>
      <c r="M1318" s="116"/>
      <c r="N1318" s="116"/>
      <c r="O1318" s="116"/>
      <c r="P1318" s="116"/>
      <c r="Q1318" s="116"/>
      <c r="R1318" s="211"/>
      <c r="S1318" s="211"/>
      <c r="T1318" s="211"/>
      <c r="U1318" s="211"/>
      <c r="V1318" s="211"/>
      <c r="W1318" s="211"/>
      <c r="X1318" s="131"/>
      <c r="Y1318" s="163"/>
      <c r="Z1318" s="182"/>
    </row>
    <row r="1319" spans="1:26" s="25" customFormat="1" x14ac:dyDescent="0.4">
      <c r="A1319" s="51"/>
      <c r="B1319" s="51"/>
      <c r="C1319" s="51"/>
      <c r="D1319" s="130"/>
      <c r="E1319" s="198"/>
      <c r="F1319" s="43"/>
      <c r="G1319" s="43"/>
      <c r="H1319" s="198"/>
      <c r="I1319" s="198"/>
      <c r="J1319" s="198"/>
      <c r="K1319" s="184"/>
      <c r="L1319" s="223"/>
      <c r="M1319" s="116"/>
      <c r="N1319" s="116"/>
      <c r="O1319" s="116"/>
      <c r="P1319" s="116"/>
      <c r="Q1319" s="116"/>
      <c r="R1319" s="211"/>
      <c r="S1319" s="211"/>
      <c r="T1319" s="211"/>
      <c r="U1319" s="211"/>
      <c r="V1319" s="211"/>
      <c r="W1319" s="211"/>
      <c r="X1319" s="131"/>
      <c r="Y1319" s="163"/>
      <c r="Z1319" s="182"/>
    </row>
    <row r="1320" spans="1:26" s="25" customFormat="1" x14ac:dyDescent="0.4">
      <c r="A1320" s="51"/>
      <c r="B1320" s="51"/>
      <c r="C1320" s="51"/>
      <c r="D1320" s="130"/>
      <c r="E1320" s="198"/>
      <c r="F1320" s="43"/>
      <c r="G1320" s="43"/>
      <c r="H1320" s="198"/>
      <c r="I1320" s="198"/>
      <c r="J1320" s="198"/>
      <c r="K1320" s="184"/>
      <c r="L1320" s="223"/>
      <c r="M1320" s="116"/>
      <c r="N1320" s="116"/>
      <c r="O1320" s="116"/>
      <c r="P1320" s="116"/>
      <c r="Q1320" s="116"/>
      <c r="R1320" s="211"/>
      <c r="S1320" s="211"/>
      <c r="T1320" s="211"/>
      <c r="U1320" s="211"/>
      <c r="V1320" s="211"/>
      <c r="W1320" s="211"/>
      <c r="X1320" s="131"/>
      <c r="Y1320" s="163"/>
      <c r="Z1320" s="182"/>
    </row>
    <row r="1321" spans="1:26" s="25" customFormat="1" x14ac:dyDescent="0.4">
      <c r="A1321" s="51"/>
      <c r="B1321" s="51"/>
      <c r="C1321" s="51"/>
      <c r="D1321" s="130"/>
      <c r="E1321" s="198"/>
      <c r="F1321" s="43"/>
      <c r="G1321" s="43"/>
      <c r="H1321" s="198"/>
      <c r="I1321" s="198"/>
      <c r="J1321" s="198"/>
      <c r="K1321" s="184"/>
      <c r="L1321" s="223"/>
      <c r="M1321" s="116"/>
      <c r="N1321" s="116"/>
      <c r="O1321" s="116"/>
      <c r="P1321" s="116"/>
      <c r="Q1321" s="116"/>
      <c r="R1321" s="211"/>
      <c r="S1321" s="211"/>
      <c r="T1321" s="211"/>
      <c r="U1321" s="211"/>
      <c r="V1321" s="211"/>
      <c r="W1321" s="211"/>
      <c r="X1321" s="131"/>
      <c r="Y1321" s="163"/>
      <c r="Z1321" s="182"/>
    </row>
    <row r="1322" spans="1:26" s="25" customFormat="1" x14ac:dyDescent="0.4">
      <c r="A1322" s="51"/>
      <c r="B1322" s="51"/>
      <c r="C1322" s="51"/>
      <c r="D1322" s="130"/>
      <c r="E1322" s="198"/>
      <c r="F1322" s="43"/>
      <c r="G1322" s="43"/>
      <c r="H1322" s="198"/>
      <c r="I1322" s="198"/>
      <c r="J1322" s="198"/>
      <c r="K1322" s="184"/>
      <c r="L1322" s="223"/>
      <c r="M1322" s="116"/>
      <c r="N1322" s="116"/>
      <c r="O1322" s="116"/>
      <c r="P1322" s="116"/>
      <c r="Q1322" s="116"/>
      <c r="R1322" s="211"/>
      <c r="S1322" s="211"/>
      <c r="T1322" s="211"/>
      <c r="U1322" s="211"/>
      <c r="V1322" s="211"/>
      <c r="W1322" s="211"/>
      <c r="X1322" s="131"/>
      <c r="Y1322" s="163"/>
      <c r="Z1322" s="182"/>
    </row>
    <row r="1323" spans="1:26" s="25" customFormat="1" x14ac:dyDescent="0.4">
      <c r="A1323" s="51"/>
      <c r="B1323" s="51"/>
      <c r="C1323" s="51"/>
      <c r="D1323" s="130"/>
      <c r="E1323" s="198"/>
      <c r="F1323" s="43"/>
      <c r="G1323" s="43"/>
      <c r="H1323" s="198"/>
      <c r="I1323" s="198"/>
      <c r="J1323" s="198"/>
      <c r="K1323" s="184"/>
      <c r="L1323" s="223"/>
      <c r="M1323" s="116"/>
      <c r="N1323" s="116"/>
      <c r="O1323" s="116"/>
      <c r="P1323" s="116"/>
      <c r="Q1323" s="116"/>
      <c r="R1323" s="211"/>
      <c r="S1323" s="211"/>
      <c r="T1323" s="211"/>
      <c r="U1323" s="211"/>
      <c r="V1323" s="211"/>
      <c r="W1323" s="211"/>
      <c r="X1323" s="131"/>
      <c r="Y1323" s="163"/>
      <c r="Z1323" s="182"/>
    </row>
    <row r="1324" spans="1:26" s="25" customFormat="1" x14ac:dyDescent="0.4">
      <c r="A1324" s="51"/>
      <c r="B1324" s="51"/>
      <c r="C1324" s="51"/>
      <c r="D1324" s="130"/>
      <c r="E1324" s="198"/>
      <c r="F1324" s="43"/>
      <c r="G1324" s="43"/>
      <c r="H1324" s="198"/>
      <c r="I1324" s="198"/>
      <c r="J1324" s="198"/>
      <c r="K1324" s="184"/>
      <c r="L1324" s="223"/>
      <c r="M1324" s="116"/>
      <c r="N1324" s="116"/>
      <c r="O1324" s="116"/>
      <c r="P1324" s="116"/>
      <c r="Q1324" s="116"/>
      <c r="R1324" s="211"/>
      <c r="S1324" s="211"/>
      <c r="T1324" s="211"/>
      <c r="U1324" s="211"/>
      <c r="V1324" s="211"/>
      <c r="W1324" s="211"/>
      <c r="X1324" s="131"/>
      <c r="Y1324" s="163"/>
      <c r="Z1324" s="182"/>
    </row>
    <row r="1325" spans="1:26" s="25" customFormat="1" x14ac:dyDescent="0.4">
      <c r="A1325" s="51"/>
      <c r="B1325" s="51"/>
      <c r="C1325" s="51"/>
      <c r="D1325" s="130"/>
      <c r="E1325" s="198"/>
      <c r="F1325" s="43"/>
      <c r="G1325" s="43"/>
      <c r="H1325" s="198"/>
      <c r="I1325" s="198"/>
      <c r="J1325" s="198"/>
      <c r="K1325" s="184"/>
      <c r="L1325" s="223"/>
      <c r="M1325" s="116"/>
      <c r="N1325" s="116"/>
      <c r="O1325" s="116"/>
      <c r="P1325" s="116"/>
      <c r="Q1325" s="116"/>
      <c r="R1325" s="211"/>
      <c r="S1325" s="211"/>
      <c r="T1325" s="211"/>
      <c r="U1325" s="211"/>
      <c r="V1325" s="211"/>
      <c r="W1325" s="211"/>
      <c r="X1325" s="131"/>
      <c r="Y1325" s="163"/>
      <c r="Z1325" s="182"/>
    </row>
    <row r="1326" spans="1:26" s="25" customFormat="1" x14ac:dyDescent="0.4">
      <c r="A1326" s="51"/>
      <c r="B1326" s="51"/>
      <c r="C1326" s="51"/>
      <c r="D1326" s="130"/>
      <c r="E1326" s="198"/>
      <c r="F1326" s="43"/>
      <c r="G1326" s="43"/>
      <c r="H1326" s="198"/>
      <c r="I1326" s="198"/>
      <c r="J1326" s="198"/>
      <c r="K1326" s="184"/>
      <c r="L1326" s="223"/>
      <c r="M1326" s="116"/>
      <c r="N1326" s="116"/>
      <c r="O1326" s="116"/>
      <c r="P1326" s="116"/>
      <c r="Q1326" s="116"/>
      <c r="R1326" s="211"/>
      <c r="S1326" s="211"/>
      <c r="T1326" s="211"/>
      <c r="U1326" s="211"/>
      <c r="V1326" s="211"/>
      <c r="W1326" s="211"/>
      <c r="X1326" s="131"/>
      <c r="Y1326" s="163"/>
      <c r="Z1326" s="182"/>
    </row>
    <row r="1327" spans="1:26" s="25" customFormat="1" x14ac:dyDescent="0.4">
      <c r="A1327" s="51"/>
      <c r="B1327" s="51"/>
      <c r="C1327" s="51"/>
      <c r="D1327" s="130"/>
      <c r="E1327" s="198"/>
      <c r="F1327" s="43"/>
      <c r="G1327" s="43"/>
      <c r="H1327" s="198"/>
      <c r="I1327" s="198"/>
      <c r="J1327" s="198"/>
      <c r="K1327" s="184"/>
      <c r="L1327" s="223"/>
      <c r="M1327" s="116"/>
      <c r="N1327" s="116"/>
      <c r="O1327" s="116"/>
      <c r="P1327" s="116"/>
      <c r="Q1327" s="116"/>
      <c r="R1327" s="211"/>
      <c r="S1327" s="211"/>
      <c r="T1327" s="211"/>
      <c r="U1327" s="211"/>
      <c r="V1327" s="211"/>
      <c r="W1327" s="211"/>
      <c r="X1327" s="131"/>
      <c r="Y1327" s="163"/>
      <c r="Z1327" s="182"/>
    </row>
    <row r="1328" spans="1:26" s="25" customFormat="1" x14ac:dyDescent="0.4">
      <c r="A1328" s="51"/>
      <c r="B1328" s="51"/>
      <c r="C1328" s="51"/>
      <c r="D1328" s="130"/>
      <c r="E1328" s="198"/>
      <c r="F1328" s="43"/>
      <c r="G1328" s="43"/>
      <c r="H1328" s="198"/>
      <c r="I1328" s="198"/>
      <c r="J1328" s="198"/>
      <c r="K1328" s="184"/>
      <c r="L1328" s="223"/>
      <c r="M1328" s="116"/>
      <c r="N1328" s="116"/>
      <c r="O1328" s="116"/>
      <c r="P1328" s="116"/>
      <c r="Q1328" s="116"/>
      <c r="R1328" s="211"/>
      <c r="S1328" s="211"/>
      <c r="T1328" s="211"/>
      <c r="U1328" s="211"/>
      <c r="V1328" s="211"/>
      <c r="W1328" s="211"/>
      <c r="X1328" s="131"/>
      <c r="Y1328" s="163"/>
      <c r="Z1328" s="182"/>
    </row>
    <row r="1329" spans="1:26" s="25" customFormat="1" x14ac:dyDescent="0.4">
      <c r="A1329" s="51"/>
      <c r="B1329" s="51"/>
      <c r="C1329" s="51"/>
      <c r="D1329" s="130"/>
      <c r="E1329" s="198"/>
      <c r="F1329" s="43"/>
      <c r="G1329" s="43"/>
      <c r="H1329" s="198"/>
      <c r="I1329" s="198"/>
      <c r="J1329" s="198"/>
      <c r="K1329" s="184"/>
      <c r="L1329" s="223"/>
      <c r="M1329" s="116"/>
      <c r="N1329" s="116"/>
      <c r="O1329" s="116"/>
      <c r="P1329" s="116"/>
      <c r="Q1329" s="116"/>
      <c r="R1329" s="211"/>
      <c r="S1329" s="211"/>
      <c r="T1329" s="211"/>
      <c r="U1329" s="211"/>
      <c r="V1329" s="211"/>
      <c r="W1329" s="211"/>
      <c r="X1329" s="131"/>
      <c r="Y1329" s="163"/>
      <c r="Z1329" s="182"/>
    </row>
    <row r="1330" spans="1:26" s="25" customFormat="1" x14ac:dyDescent="0.4">
      <c r="A1330" s="51"/>
      <c r="B1330" s="51"/>
      <c r="C1330" s="51"/>
      <c r="D1330" s="130"/>
      <c r="E1330" s="198"/>
      <c r="F1330" s="43"/>
      <c r="G1330" s="43"/>
      <c r="H1330" s="198"/>
      <c r="I1330" s="198"/>
      <c r="J1330" s="198"/>
      <c r="K1330" s="184"/>
      <c r="L1330" s="223"/>
      <c r="M1330" s="116"/>
      <c r="N1330" s="116"/>
      <c r="O1330" s="116"/>
      <c r="P1330" s="116"/>
      <c r="Q1330" s="116"/>
      <c r="R1330" s="211"/>
      <c r="S1330" s="211"/>
      <c r="T1330" s="211"/>
      <c r="U1330" s="211"/>
      <c r="V1330" s="211"/>
      <c r="W1330" s="211"/>
      <c r="X1330" s="131"/>
      <c r="Y1330" s="163"/>
      <c r="Z1330" s="182"/>
    </row>
    <row r="1331" spans="1:26" s="25" customFormat="1" x14ac:dyDescent="0.4">
      <c r="A1331" s="51"/>
      <c r="B1331" s="51"/>
      <c r="C1331" s="51"/>
      <c r="D1331" s="130"/>
      <c r="E1331" s="198"/>
      <c r="F1331" s="43"/>
      <c r="G1331" s="43"/>
      <c r="H1331" s="198"/>
      <c r="I1331" s="198"/>
      <c r="J1331" s="198"/>
      <c r="K1331" s="184"/>
      <c r="L1331" s="223"/>
      <c r="M1331" s="116"/>
      <c r="N1331" s="116"/>
      <c r="O1331" s="116"/>
      <c r="P1331" s="116"/>
      <c r="Q1331" s="116"/>
      <c r="R1331" s="211"/>
      <c r="S1331" s="211"/>
      <c r="T1331" s="211"/>
      <c r="U1331" s="211"/>
      <c r="V1331" s="211"/>
      <c r="W1331" s="211"/>
      <c r="X1331" s="131"/>
      <c r="Y1331" s="163"/>
      <c r="Z1331" s="182"/>
    </row>
    <row r="1332" spans="1:26" s="25" customFormat="1" x14ac:dyDescent="0.4">
      <c r="A1332" s="51"/>
      <c r="B1332" s="51"/>
      <c r="C1332" s="51"/>
      <c r="D1332" s="130"/>
      <c r="E1332" s="198"/>
      <c r="F1332" s="43"/>
      <c r="G1332" s="43"/>
      <c r="H1332" s="198"/>
      <c r="I1332" s="198"/>
      <c r="J1332" s="198"/>
      <c r="K1332" s="184"/>
      <c r="L1332" s="223"/>
      <c r="M1332" s="116"/>
      <c r="N1332" s="116"/>
      <c r="O1332" s="116"/>
      <c r="P1332" s="116"/>
      <c r="Q1332" s="116"/>
      <c r="R1332" s="211"/>
      <c r="S1332" s="211"/>
      <c r="T1332" s="211"/>
      <c r="U1332" s="211"/>
      <c r="V1332" s="211"/>
      <c r="W1332" s="211"/>
      <c r="X1332" s="131"/>
      <c r="Y1332" s="163"/>
      <c r="Z1332" s="182"/>
    </row>
    <row r="1333" spans="1:26" s="25" customFormat="1" x14ac:dyDescent="0.4">
      <c r="A1333" s="51"/>
      <c r="B1333" s="51"/>
      <c r="C1333" s="51"/>
      <c r="D1333" s="130"/>
      <c r="E1333" s="198"/>
      <c r="F1333" s="43"/>
      <c r="G1333" s="43"/>
      <c r="H1333" s="198"/>
      <c r="I1333" s="198"/>
      <c r="J1333" s="198"/>
      <c r="K1333" s="184"/>
      <c r="L1333" s="223"/>
      <c r="M1333" s="116"/>
      <c r="N1333" s="116"/>
      <c r="O1333" s="116"/>
      <c r="P1333" s="116"/>
      <c r="Q1333" s="116"/>
      <c r="R1333" s="211"/>
      <c r="S1333" s="211"/>
      <c r="T1333" s="211"/>
      <c r="U1333" s="211"/>
      <c r="V1333" s="211"/>
      <c r="W1333" s="211"/>
      <c r="X1333" s="131"/>
      <c r="Y1333" s="163"/>
      <c r="Z1333" s="182"/>
    </row>
    <row r="1334" spans="1:26" s="25" customFormat="1" x14ac:dyDescent="0.4">
      <c r="A1334" s="51"/>
      <c r="B1334" s="51"/>
      <c r="C1334" s="51"/>
      <c r="D1334" s="130"/>
      <c r="E1334" s="198"/>
      <c r="F1334" s="43"/>
      <c r="G1334" s="43"/>
      <c r="H1334" s="198"/>
      <c r="I1334" s="198"/>
      <c r="J1334" s="198"/>
      <c r="K1334" s="184"/>
      <c r="L1334" s="223"/>
      <c r="M1334" s="116"/>
      <c r="N1334" s="116"/>
      <c r="O1334" s="116"/>
      <c r="P1334" s="116"/>
      <c r="Q1334" s="116"/>
      <c r="R1334" s="211"/>
      <c r="S1334" s="211"/>
      <c r="T1334" s="211"/>
      <c r="U1334" s="211"/>
      <c r="V1334" s="211"/>
      <c r="W1334" s="211"/>
      <c r="X1334" s="131"/>
      <c r="Y1334" s="163"/>
      <c r="Z1334" s="182"/>
    </row>
    <row r="1335" spans="1:26" s="25" customFormat="1" x14ac:dyDescent="0.4">
      <c r="A1335" s="51"/>
      <c r="B1335" s="51"/>
      <c r="C1335" s="51"/>
      <c r="D1335" s="130"/>
      <c r="E1335" s="198"/>
      <c r="F1335" s="43"/>
      <c r="G1335" s="43"/>
      <c r="H1335" s="198"/>
      <c r="I1335" s="198"/>
      <c r="J1335" s="198"/>
      <c r="K1335" s="184"/>
      <c r="L1335" s="223"/>
      <c r="M1335" s="116"/>
      <c r="N1335" s="116"/>
      <c r="O1335" s="116"/>
      <c r="P1335" s="116"/>
      <c r="Q1335" s="116"/>
      <c r="R1335" s="211"/>
      <c r="S1335" s="211"/>
      <c r="T1335" s="211"/>
      <c r="U1335" s="211"/>
      <c r="V1335" s="211"/>
      <c r="W1335" s="211"/>
      <c r="X1335" s="131"/>
      <c r="Y1335" s="163"/>
      <c r="Z1335" s="182"/>
    </row>
    <row r="1336" spans="1:26" s="25" customFormat="1" x14ac:dyDescent="0.4">
      <c r="A1336" s="51"/>
      <c r="B1336" s="51"/>
      <c r="C1336" s="51"/>
      <c r="D1336" s="130"/>
      <c r="E1336" s="198"/>
      <c r="F1336" s="43"/>
      <c r="G1336" s="43"/>
      <c r="H1336" s="198"/>
      <c r="I1336" s="198"/>
      <c r="J1336" s="198"/>
      <c r="K1336" s="184"/>
      <c r="L1336" s="223"/>
      <c r="M1336" s="116"/>
      <c r="N1336" s="116"/>
      <c r="O1336" s="116"/>
      <c r="P1336" s="116"/>
      <c r="Q1336" s="116"/>
      <c r="R1336" s="211"/>
      <c r="S1336" s="211"/>
      <c r="T1336" s="211"/>
      <c r="U1336" s="211"/>
      <c r="V1336" s="211"/>
      <c r="W1336" s="211"/>
      <c r="X1336" s="131"/>
      <c r="Y1336" s="163"/>
      <c r="Z1336" s="182"/>
    </row>
    <row r="1337" spans="1:26" s="25" customFormat="1" x14ac:dyDescent="0.4">
      <c r="A1337" s="51"/>
      <c r="B1337" s="51"/>
      <c r="C1337" s="51"/>
      <c r="D1337" s="130"/>
      <c r="E1337" s="198"/>
      <c r="F1337" s="43"/>
      <c r="G1337" s="43"/>
      <c r="H1337" s="198"/>
      <c r="I1337" s="198"/>
      <c r="J1337" s="198"/>
      <c r="K1337" s="184"/>
      <c r="L1337" s="223"/>
      <c r="M1337" s="116"/>
      <c r="N1337" s="116"/>
      <c r="O1337" s="116"/>
      <c r="P1337" s="116"/>
      <c r="Q1337" s="116"/>
      <c r="R1337" s="211"/>
      <c r="S1337" s="211"/>
      <c r="T1337" s="211"/>
      <c r="U1337" s="211"/>
      <c r="V1337" s="211"/>
      <c r="W1337" s="211"/>
      <c r="X1337" s="131"/>
      <c r="Y1337" s="163"/>
      <c r="Z1337" s="182"/>
    </row>
    <row r="1338" spans="1:26" s="25" customFormat="1" x14ac:dyDescent="0.4">
      <c r="A1338" s="51"/>
      <c r="B1338" s="51"/>
      <c r="C1338" s="51"/>
      <c r="D1338" s="130"/>
      <c r="E1338" s="198"/>
      <c r="F1338" s="43"/>
      <c r="G1338" s="43"/>
      <c r="H1338" s="198"/>
      <c r="I1338" s="198"/>
      <c r="J1338" s="198"/>
      <c r="K1338" s="184"/>
      <c r="L1338" s="223"/>
      <c r="M1338" s="116"/>
      <c r="N1338" s="116"/>
      <c r="O1338" s="116"/>
      <c r="P1338" s="116"/>
      <c r="Q1338" s="116"/>
      <c r="R1338" s="211"/>
      <c r="S1338" s="211"/>
      <c r="T1338" s="211"/>
      <c r="U1338" s="211"/>
      <c r="V1338" s="211"/>
      <c r="W1338" s="211"/>
      <c r="X1338" s="131"/>
      <c r="Y1338" s="163"/>
      <c r="Z1338" s="182"/>
    </row>
    <row r="1339" spans="1:26" s="25" customFormat="1" x14ac:dyDescent="0.4">
      <c r="A1339" s="51"/>
      <c r="B1339" s="51"/>
      <c r="C1339" s="51"/>
      <c r="D1339" s="130"/>
      <c r="E1339" s="198"/>
      <c r="F1339" s="43"/>
      <c r="G1339" s="43"/>
      <c r="H1339" s="198"/>
      <c r="I1339" s="198"/>
      <c r="J1339" s="198"/>
      <c r="K1339" s="184"/>
      <c r="L1339" s="223"/>
      <c r="M1339" s="116"/>
      <c r="N1339" s="116"/>
      <c r="O1339" s="116"/>
      <c r="P1339" s="116"/>
      <c r="Q1339" s="116"/>
      <c r="R1339" s="211"/>
      <c r="S1339" s="211"/>
      <c r="T1339" s="211"/>
      <c r="U1339" s="211"/>
      <c r="V1339" s="211"/>
      <c r="W1339" s="211"/>
      <c r="X1339" s="131"/>
      <c r="Y1339" s="163"/>
      <c r="Z1339" s="182"/>
    </row>
    <row r="1340" spans="1:26" s="25" customFormat="1" x14ac:dyDescent="0.4">
      <c r="A1340" s="51"/>
      <c r="B1340" s="51"/>
      <c r="C1340" s="51"/>
      <c r="D1340" s="130"/>
      <c r="E1340" s="198"/>
      <c r="F1340" s="43"/>
      <c r="G1340" s="43"/>
      <c r="H1340" s="198"/>
      <c r="I1340" s="198"/>
      <c r="J1340" s="198"/>
      <c r="K1340" s="184"/>
      <c r="L1340" s="223"/>
      <c r="M1340" s="116"/>
      <c r="N1340" s="116"/>
      <c r="O1340" s="116"/>
      <c r="P1340" s="116"/>
      <c r="Q1340" s="116"/>
      <c r="R1340" s="211"/>
      <c r="S1340" s="211"/>
      <c r="T1340" s="211"/>
      <c r="U1340" s="211"/>
      <c r="V1340" s="211"/>
      <c r="W1340" s="211"/>
      <c r="X1340" s="131"/>
      <c r="Y1340" s="163"/>
      <c r="Z1340" s="182"/>
    </row>
    <row r="1341" spans="1:26" s="25" customFormat="1" x14ac:dyDescent="0.4">
      <c r="A1341" s="51"/>
      <c r="B1341" s="51"/>
      <c r="C1341" s="51"/>
      <c r="D1341" s="130"/>
      <c r="E1341" s="198"/>
      <c r="F1341" s="43"/>
      <c r="G1341" s="43"/>
      <c r="H1341" s="198"/>
      <c r="I1341" s="198"/>
      <c r="J1341" s="198"/>
      <c r="K1341" s="184"/>
      <c r="L1341" s="223"/>
      <c r="M1341" s="116"/>
      <c r="N1341" s="116"/>
      <c r="O1341" s="116"/>
      <c r="P1341" s="116"/>
      <c r="Q1341" s="116"/>
      <c r="R1341" s="211"/>
      <c r="S1341" s="211"/>
      <c r="T1341" s="211"/>
      <c r="U1341" s="211"/>
      <c r="V1341" s="211"/>
      <c r="W1341" s="211"/>
      <c r="X1341" s="131"/>
      <c r="Y1341" s="163"/>
      <c r="Z1341" s="182"/>
    </row>
    <row r="1342" spans="1:26" s="25" customFormat="1" x14ac:dyDescent="0.4">
      <c r="A1342" s="51"/>
      <c r="B1342" s="51"/>
      <c r="C1342" s="51"/>
      <c r="D1342" s="130"/>
      <c r="E1342" s="198"/>
      <c r="F1342" s="43"/>
      <c r="G1342" s="43"/>
      <c r="H1342" s="198"/>
      <c r="I1342" s="198"/>
      <c r="J1342" s="198"/>
      <c r="K1342" s="184"/>
      <c r="L1342" s="223"/>
      <c r="M1342" s="116"/>
      <c r="N1342" s="116"/>
      <c r="O1342" s="116"/>
      <c r="P1342" s="116"/>
      <c r="Q1342" s="116"/>
      <c r="R1342" s="211"/>
      <c r="S1342" s="211"/>
      <c r="T1342" s="211"/>
      <c r="U1342" s="211"/>
      <c r="V1342" s="211"/>
      <c r="W1342" s="211"/>
      <c r="X1342" s="131"/>
      <c r="Y1342" s="163"/>
      <c r="Z1342" s="182"/>
    </row>
    <row r="1343" spans="1:26" s="25" customFormat="1" x14ac:dyDescent="0.4">
      <c r="A1343" s="51"/>
      <c r="B1343" s="51"/>
      <c r="C1343" s="51"/>
      <c r="D1343" s="130"/>
      <c r="E1343" s="198"/>
      <c r="F1343" s="43"/>
      <c r="G1343" s="43"/>
      <c r="H1343" s="198"/>
      <c r="I1343" s="198"/>
      <c r="J1343" s="198"/>
      <c r="K1343" s="184"/>
      <c r="L1343" s="223"/>
      <c r="M1343" s="116"/>
      <c r="N1343" s="116"/>
      <c r="O1343" s="116"/>
      <c r="P1343" s="116"/>
      <c r="Q1343" s="116"/>
      <c r="R1343" s="211"/>
      <c r="S1343" s="211"/>
      <c r="T1343" s="211"/>
      <c r="U1343" s="211"/>
      <c r="V1343" s="211"/>
      <c r="W1343" s="211"/>
      <c r="X1343" s="131"/>
      <c r="Y1343" s="163"/>
      <c r="Z1343" s="182"/>
    </row>
    <row r="1344" spans="1:26" s="25" customFormat="1" x14ac:dyDescent="0.4">
      <c r="A1344" s="51"/>
      <c r="B1344" s="51"/>
      <c r="C1344" s="51"/>
      <c r="D1344" s="130"/>
      <c r="E1344" s="198"/>
      <c r="F1344" s="43"/>
      <c r="G1344" s="43"/>
      <c r="H1344" s="198"/>
      <c r="I1344" s="198"/>
      <c r="J1344" s="198"/>
      <c r="K1344" s="184"/>
      <c r="L1344" s="223"/>
      <c r="M1344" s="116"/>
      <c r="N1344" s="116"/>
      <c r="O1344" s="116"/>
      <c r="P1344" s="116"/>
      <c r="Q1344" s="116"/>
      <c r="R1344" s="211"/>
      <c r="S1344" s="211"/>
      <c r="T1344" s="211"/>
      <c r="U1344" s="211"/>
      <c r="V1344" s="211"/>
      <c r="W1344" s="211"/>
      <c r="X1344" s="131"/>
      <c r="Y1344" s="163"/>
      <c r="Z1344" s="182"/>
    </row>
    <row r="1345" spans="1:26" s="25" customFormat="1" x14ac:dyDescent="0.4">
      <c r="A1345" s="51"/>
      <c r="B1345" s="51"/>
      <c r="C1345" s="51"/>
      <c r="D1345" s="130"/>
      <c r="E1345" s="198"/>
      <c r="F1345" s="43"/>
      <c r="G1345" s="43"/>
      <c r="H1345" s="198"/>
      <c r="I1345" s="198"/>
      <c r="J1345" s="198"/>
      <c r="K1345" s="184"/>
      <c r="L1345" s="223"/>
      <c r="M1345" s="116"/>
      <c r="N1345" s="116"/>
      <c r="O1345" s="116"/>
      <c r="P1345" s="116"/>
      <c r="Q1345" s="116"/>
      <c r="R1345" s="211"/>
      <c r="S1345" s="211"/>
      <c r="T1345" s="211"/>
      <c r="U1345" s="211"/>
      <c r="V1345" s="211"/>
      <c r="W1345" s="211"/>
      <c r="X1345" s="131"/>
      <c r="Y1345" s="163"/>
      <c r="Z1345" s="182"/>
    </row>
    <row r="1346" spans="1:26" s="25" customFormat="1" x14ac:dyDescent="0.4">
      <c r="A1346" s="51"/>
      <c r="B1346" s="51"/>
      <c r="C1346" s="51"/>
      <c r="D1346" s="130"/>
      <c r="E1346" s="198"/>
      <c r="F1346" s="43"/>
      <c r="G1346" s="43"/>
      <c r="H1346" s="198"/>
      <c r="I1346" s="198"/>
      <c r="J1346" s="198"/>
      <c r="K1346" s="184"/>
      <c r="L1346" s="223"/>
      <c r="M1346" s="116"/>
      <c r="N1346" s="116"/>
      <c r="O1346" s="116"/>
      <c r="P1346" s="116"/>
      <c r="Q1346" s="116"/>
      <c r="R1346" s="211"/>
      <c r="S1346" s="211"/>
      <c r="T1346" s="211"/>
      <c r="U1346" s="211"/>
      <c r="V1346" s="211"/>
      <c r="W1346" s="211"/>
      <c r="X1346" s="131"/>
      <c r="Y1346" s="163"/>
      <c r="Z1346" s="182"/>
    </row>
    <row r="1347" spans="1:26" s="25" customFormat="1" x14ac:dyDescent="0.4">
      <c r="A1347" s="51"/>
      <c r="B1347" s="51"/>
      <c r="C1347" s="51"/>
      <c r="D1347" s="130"/>
      <c r="E1347" s="198"/>
      <c r="F1347" s="43"/>
      <c r="G1347" s="43"/>
      <c r="H1347" s="198"/>
      <c r="I1347" s="198"/>
      <c r="J1347" s="198"/>
      <c r="K1347" s="184"/>
      <c r="L1347" s="223"/>
      <c r="M1347" s="116"/>
      <c r="N1347" s="116"/>
      <c r="O1347" s="116"/>
      <c r="P1347" s="116"/>
      <c r="Q1347" s="116"/>
      <c r="R1347" s="211"/>
      <c r="S1347" s="211"/>
      <c r="T1347" s="211"/>
      <c r="U1347" s="211"/>
      <c r="V1347" s="211"/>
      <c r="W1347" s="211"/>
      <c r="X1347" s="131"/>
      <c r="Y1347" s="163"/>
      <c r="Z1347" s="182"/>
    </row>
    <row r="1348" spans="1:26" s="25" customFormat="1" x14ac:dyDescent="0.4">
      <c r="A1348" s="51"/>
      <c r="B1348" s="51"/>
      <c r="C1348" s="51"/>
      <c r="D1348" s="130"/>
      <c r="E1348" s="198"/>
      <c r="F1348" s="43"/>
      <c r="G1348" s="43"/>
      <c r="H1348" s="198"/>
      <c r="I1348" s="198"/>
      <c r="J1348" s="198"/>
      <c r="K1348" s="184"/>
      <c r="L1348" s="223"/>
      <c r="M1348" s="116"/>
      <c r="N1348" s="116"/>
      <c r="O1348" s="116"/>
      <c r="P1348" s="116"/>
      <c r="Q1348" s="116"/>
      <c r="R1348" s="211"/>
      <c r="S1348" s="211"/>
      <c r="T1348" s="211"/>
      <c r="U1348" s="211"/>
      <c r="V1348" s="211"/>
      <c r="W1348" s="211"/>
      <c r="X1348" s="131"/>
      <c r="Y1348" s="163"/>
      <c r="Z1348" s="182"/>
    </row>
    <row r="1349" spans="1:26" s="25" customFormat="1" x14ac:dyDescent="0.4">
      <c r="A1349" s="51"/>
      <c r="B1349" s="51"/>
      <c r="C1349" s="51"/>
      <c r="D1349" s="130"/>
      <c r="E1349" s="198"/>
      <c r="F1349" s="43"/>
      <c r="G1349" s="43"/>
      <c r="H1349" s="198"/>
      <c r="I1349" s="198"/>
      <c r="J1349" s="198"/>
      <c r="K1349" s="184"/>
      <c r="L1349" s="223"/>
      <c r="M1349" s="116"/>
      <c r="N1349" s="116"/>
      <c r="O1349" s="116"/>
      <c r="P1349" s="116"/>
      <c r="Q1349" s="116"/>
      <c r="R1349" s="211"/>
      <c r="S1349" s="211"/>
      <c r="T1349" s="211"/>
      <c r="U1349" s="211"/>
      <c r="V1349" s="211"/>
      <c r="W1349" s="211"/>
      <c r="X1349" s="131"/>
      <c r="Y1349" s="163"/>
      <c r="Z1349" s="182"/>
    </row>
    <row r="1350" spans="1:26" s="25" customFormat="1" x14ac:dyDescent="0.4">
      <c r="A1350" s="51"/>
      <c r="B1350" s="51"/>
      <c r="C1350" s="51"/>
      <c r="D1350" s="130"/>
      <c r="E1350" s="198"/>
      <c r="F1350" s="43"/>
      <c r="G1350" s="43"/>
      <c r="H1350" s="198"/>
      <c r="I1350" s="198"/>
      <c r="J1350" s="198"/>
      <c r="K1350" s="184"/>
      <c r="L1350" s="223"/>
      <c r="M1350" s="116"/>
      <c r="N1350" s="116"/>
      <c r="O1350" s="116"/>
      <c r="P1350" s="116"/>
      <c r="Q1350" s="116"/>
      <c r="R1350" s="211"/>
      <c r="S1350" s="211"/>
      <c r="T1350" s="211"/>
      <c r="U1350" s="211"/>
      <c r="V1350" s="211"/>
      <c r="W1350" s="211"/>
      <c r="X1350" s="131"/>
      <c r="Y1350" s="163"/>
      <c r="Z1350" s="182"/>
    </row>
    <row r="1351" spans="1:26" s="25" customFormat="1" x14ac:dyDescent="0.4">
      <c r="A1351" s="51"/>
      <c r="B1351" s="51"/>
      <c r="C1351" s="51"/>
      <c r="D1351" s="130"/>
      <c r="E1351" s="198"/>
      <c r="F1351" s="43"/>
      <c r="G1351" s="43"/>
      <c r="H1351" s="198"/>
      <c r="I1351" s="198"/>
      <c r="J1351" s="198"/>
      <c r="K1351" s="184"/>
      <c r="L1351" s="223"/>
      <c r="M1351" s="116"/>
      <c r="N1351" s="116"/>
      <c r="O1351" s="116"/>
      <c r="P1351" s="116"/>
      <c r="Q1351" s="116"/>
      <c r="R1351" s="211"/>
      <c r="S1351" s="211"/>
      <c r="T1351" s="211"/>
      <c r="U1351" s="211"/>
      <c r="V1351" s="211"/>
      <c r="W1351" s="211"/>
      <c r="X1351" s="131"/>
      <c r="Y1351" s="163"/>
      <c r="Z1351" s="182"/>
    </row>
    <row r="1352" spans="1:26" s="25" customFormat="1" x14ac:dyDescent="0.4">
      <c r="A1352" s="51"/>
      <c r="B1352" s="51"/>
      <c r="C1352" s="51"/>
      <c r="D1352" s="130"/>
      <c r="E1352" s="198"/>
      <c r="F1352" s="43"/>
      <c r="G1352" s="43"/>
      <c r="H1352" s="198"/>
      <c r="I1352" s="198"/>
      <c r="J1352" s="198"/>
      <c r="K1352" s="184"/>
      <c r="L1352" s="223"/>
      <c r="M1352" s="116"/>
      <c r="N1352" s="116"/>
      <c r="O1352" s="116"/>
      <c r="P1352" s="116"/>
      <c r="Q1352" s="116"/>
      <c r="R1352" s="211"/>
      <c r="S1352" s="211"/>
      <c r="T1352" s="211"/>
      <c r="U1352" s="211"/>
      <c r="V1352" s="211"/>
      <c r="W1352" s="211"/>
      <c r="X1352" s="131"/>
      <c r="Y1352" s="163"/>
      <c r="Z1352" s="182"/>
    </row>
    <row r="1353" spans="1:26" s="25" customFormat="1" x14ac:dyDescent="0.4">
      <c r="A1353" s="51"/>
      <c r="B1353" s="51"/>
      <c r="C1353" s="51"/>
      <c r="D1353" s="130"/>
      <c r="E1353" s="198"/>
      <c r="F1353" s="43"/>
      <c r="G1353" s="43"/>
      <c r="H1353" s="198"/>
      <c r="I1353" s="198"/>
      <c r="J1353" s="198"/>
      <c r="K1353" s="184"/>
      <c r="L1353" s="223"/>
      <c r="M1353" s="116"/>
      <c r="N1353" s="116"/>
      <c r="O1353" s="116"/>
      <c r="P1353" s="116"/>
      <c r="Q1353" s="116"/>
      <c r="R1353" s="211"/>
      <c r="S1353" s="211"/>
      <c r="T1353" s="211"/>
      <c r="U1353" s="211"/>
      <c r="V1353" s="211"/>
      <c r="W1353" s="211"/>
      <c r="X1353" s="131"/>
      <c r="Y1353" s="163"/>
      <c r="Z1353" s="182"/>
    </row>
    <row r="1354" spans="1:26" s="25" customFormat="1" x14ac:dyDescent="0.4">
      <c r="A1354" s="51"/>
      <c r="B1354" s="51"/>
      <c r="C1354" s="51"/>
      <c r="D1354" s="130"/>
      <c r="E1354" s="198"/>
      <c r="F1354" s="43"/>
      <c r="G1354" s="43"/>
      <c r="H1354" s="198"/>
      <c r="I1354" s="198"/>
      <c r="J1354" s="198"/>
      <c r="K1354" s="184"/>
      <c r="L1354" s="223"/>
      <c r="M1354" s="116"/>
      <c r="N1354" s="116"/>
      <c r="O1354" s="116"/>
      <c r="P1354" s="116"/>
      <c r="Q1354" s="116"/>
      <c r="R1354" s="211"/>
      <c r="S1354" s="211"/>
      <c r="T1354" s="211"/>
      <c r="U1354" s="211"/>
      <c r="V1354" s="211"/>
      <c r="W1354" s="211"/>
      <c r="X1354" s="131"/>
      <c r="Y1354" s="163"/>
      <c r="Z1354" s="182"/>
    </row>
    <row r="1355" spans="1:26" s="25" customFormat="1" x14ac:dyDescent="0.4">
      <c r="A1355" s="51"/>
      <c r="B1355" s="51"/>
      <c r="C1355" s="51"/>
      <c r="D1355" s="130"/>
      <c r="E1355" s="198"/>
      <c r="F1355" s="43"/>
      <c r="G1355" s="43"/>
      <c r="H1355" s="198"/>
      <c r="I1355" s="198"/>
      <c r="J1355" s="198"/>
      <c r="K1355" s="184"/>
      <c r="L1355" s="223"/>
      <c r="M1355" s="116"/>
      <c r="N1355" s="116"/>
      <c r="O1355" s="116"/>
      <c r="P1355" s="116"/>
      <c r="Q1355" s="116"/>
      <c r="R1355" s="211"/>
      <c r="S1355" s="211"/>
      <c r="T1355" s="211"/>
      <c r="U1355" s="211"/>
      <c r="V1355" s="211"/>
      <c r="W1355" s="211"/>
      <c r="X1355" s="131"/>
      <c r="Y1355" s="163"/>
      <c r="Z1355" s="182"/>
    </row>
    <row r="1356" spans="1:26" s="25" customFormat="1" x14ac:dyDescent="0.4">
      <c r="A1356" s="51"/>
      <c r="B1356" s="51"/>
      <c r="C1356" s="51"/>
      <c r="D1356" s="130"/>
      <c r="E1356" s="198"/>
      <c r="F1356" s="43"/>
      <c r="G1356" s="43"/>
      <c r="H1356" s="198"/>
      <c r="I1356" s="198"/>
      <c r="J1356" s="198"/>
      <c r="K1356" s="184"/>
      <c r="L1356" s="223"/>
      <c r="M1356" s="116"/>
      <c r="N1356" s="116"/>
      <c r="O1356" s="116"/>
      <c r="P1356" s="116"/>
      <c r="Q1356" s="116"/>
      <c r="R1356" s="211"/>
      <c r="S1356" s="211"/>
      <c r="T1356" s="211"/>
      <c r="U1356" s="211"/>
      <c r="V1356" s="211"/>
      <c r="W1356" s="211"/>
      <c r="X1356" s="131"/>
      <c r="Y1356" s="163"/>
      <c r="Z1356" s="182"/>
    </row>
    <row r="1357" spans="1:26" s="25" customFormat="1" x14ac:dyDescent="0.4">
      <c r="A1357" s="51"/>
      <c r="B1357" s="51"/>
      <c r="C1357" s="51"/>
      <c r="D1357" s="130"/>
      <c r="E1357" s="198"/>
      <c r="F1357" s="43"/>
      <c r="G1357" s="43"/>
      <c r="H1357" s="198"/>
      <c r="I1357" s="198"/>
      <c r="J1357" s="198"/>
      <c r="K1357" s="184"/>
      <c r="L1357" s="223"/>
      <c r="M1357" s="116"/>
      <c r="N1357" s="116"/>
      <c r="O1357" s="116"/>
      <c r="P1357" s="116"/>
      <c r="Q1357" s="116"/>
      <c r="R1357" s="211"/>
      <c r="S1357" s="211"/>
      <c r="T1357" s="211"/>
      <c r="U1357" s="211"/>
      <c r="V1357" s="211"/>
      <c r="W1357" s="211"/>
      <c r="X1357" s="131"/>
      <c r="Y1357" s="163"/>
      <c r="Z1357" s="182"/>
    </row>
    <row r="1358" spans="1:26" s="25" customFormat="1" x14ac:dyDescent="0.4">
      <c r="A1358" s="51"/>
      <c r="B1358" s="51"/>
      <c r="C1358" s="51"/>
      <c r="D1358" s="130"/>
      <c r="E1358" s="198"/>
      <c r="F1358" s="43"/>
      <c r="G1358" s="43"/>
      <c r="H1358" s="198"/>
      <c r="I1358" s="198"/>
      <c r="J1358" s="198"/>
      <c r="K1358" s="184"/>
      <c r="L1358" s="223"/>
      <c r="M1358" s="116"/>
      <c r="N1358" s="116"/>
      <c r="O1358" s="116"/>
      <c r="P1358" s="116"/>
      <c r="Q1358" s="116"/>
      <c r="R1358" s="211"/>
      <c r="S1358" s="211"/>
      <c r="T1358" s="211"/>
      <c r="U1358" s="211"/>
      <c r="V1358" s="211"/>
      <c r="W1358" s="211"/>
      <c r="X1358" s="131"/>
      <c r="Y1358" s="163"/>
      <c r="Z1358" s="182"/>
    </row>
    <row r="1359" spans="1:26" s="25" customFormat="1" x14ac:dyDescent="0.4">
      <c r="A1359" s="51"/>
      <c r="B1359" s="51"/>
      <c r="C1359" s="51"/>
      <c r="D1359" s="130"/>
      <c r="E1359" s="198"/>
      <c r="F1359" s="43"/>
      <c r="G1359" s="43"/>
      <c r="H1359" s="198"/>
      <c r="I1359" s="198"/>
      <c r="J1359" s="198"/>
      <c r="K1359" s="184"/>
      <c r="L1359" s="223"/>
      <c r="M1359" s="116"/>
      <c r="N1359" s="116"/>
      <c r="O1359" s="116"/>
      <c r="P1359" s="116"/>
      <c r="Q1359" s="116"/>
      <c r="R1359" s="211"/>
      <c r="S1359" s="211"/>
      <c r="T1359" s="211"/>
      <c r="U1359" s="211"/>
      <c r="V1359" s="211"/>
      <c r="W1359" s="211"/>
      <c r="X1359" s="131"/>
      <c r="Y1359" s="163"/>
      <c r="Z1359" s="182"/>
    </row>
    <row r="1360" spans="1:26" s="25" customFormat="1" x14ac:dyDescent="0.4">
      <c r="A1360" s="51"/>
      <c r="B1360" s="51"/>
      <c r="C1360" s="51"/>
      <c r="D1360" s="130"/>
      <c r="E1360" s="198"/>
      <c r="F1360" s="43"/>
      <c r="G1360" s="43"/>
      <c r="H1360" s="198"/>
      <c r="I1360" s="198"/>
      <c r="J1360" s="198"/>
      <c r="K1360" s="184"/>
      <c r="L1360" s="223"/>
      <c r="M1360" s="116"/>
      <c r="N1360" s="116"/>
      <c r="O1360" s="116"/>
      <c r="P1360" s="116"/>
      <c r="Q1360" s="116"/>
      <c r="R1360" s="211"/>
      <c r="S1360" s="211"/>
      <c r="T1360" s="211"/>
      <c r="U1360" s="211"/>
      <c r="V1360" s="211"/>
      <c r="W1360" s="211"/>
      <c r="X1360" s="131"/>
      <c r="Y1360" s="163"/>
      <c r="Z1360" s="182"/>
    </row>
    <row r="1361" spans="1:26" s="25" customFormat="1" x14ac:dyDescent="0.4">
      <c r="A1361" s="51"/>
      <c r="B1361" s="51"/>
      <c r="C1361" s="51"/>
      <c r="D1361" s="130"/>
      <c r="E1361" s="198"/>
      <c r="F1361" s="43"/>
      <c r="G1361" s="43"/>
      <c r="H1361" s="198"/>
      <c r="I1361" s="198"/>
      <c r="J1361" s="198"/>
      <c r="K1361" s="184"/>
      <c r="L1361" s="223"/>
      <c r="M1361" s="116"/>
      <c r="N1361" s="116"/>
      <c r="O1361" s="116"/>
      <c r="P1361" s="116"/>
      <c r="Q1361" s="116"/>
      <c r="R1361" s="211"/>
      <c r="S1361" s="211"/>
      <c r="T1361" s="211"/>
      <c r="U1361" s="211"/>
      <c r="V1361" s="211"/>
      <c r="W1361" s="211"/>
      <c r="X1361" s="131"/>
      <c r="Y1361" s="163"/>
      <c r="Z1361" s="182"/>
    </row>
    <row r="1362" spans="1:26" s="25" customFormat="1" x14ac:dyDescent="0.4">
      <c r="A1362" s="51"/>
      <c r="B1362" s="51"/>
      <c r="C1362" s="51"/>
      <c r="D1362" s="130"/>
      <c r="E1362" s="198"/>
      <c r="F1362" s="43"/>
      <c r="G1362" s="43"/>
      <c r="H1362" s="198"/>
      <c r="I1362" s="198"/>
      <c r="J1362" s="198"/>
      <c r="K1362" s="184"/>
      <c r="L1362" s="223"/>
      <c r="M1362" s="116"/>
      <c r="N1362" s="116"/>
      <c r="O1362" s="116"/>
      <c r="P1362" s="116"/>
      <c r="Q1362" s="116"/>
      <c r="R1362" s="211"/>
      <c r="S1362" s="211"/>
      <c r="T1362" s="211"/>
      <c r="U1362" s="211"/>
      <c r="V1362" s="211"/>
      <c r="W1362" s="211"/>
      <c r="X1362" s="131"/>
      <c r="Y1362" s="163"/>
      <c r="Z1362" s="182"/>
    </row>
    <row r="1363" spans="1:26" s="25" customFormat="1" x14ac:dyDescent="0.4">
      <c r="A1363" s="51"/>
      <c r="B1363" s="51"/>
      <c r="C1363" s="51"/>
      <c r="D1363" s="130"/>
      <c r="E1363" s="198"/>
      <c r="F1363" s="43"/>
      <c r="G1363" s="43"/>
      <c r="H1363" s="198"/>
      <c r="I1363" s="198"/>
      <c r="J1363" s="198"/>
      <c r="K1363" s="184"/>
      <c r="L1363" s="223"/>
      <c r="M1363" s="116"/>
      <c r="N1363" s="116"/>
      <c r="O1363" s="116"/>
      <c r="P1363" s="116"/>
      <c r="Q1363" s="116"/>
      <c r="R1363" s="211"/>
      <c r="S1363" s="211"/>
      <c r="T1363" s="211"/>
      <c r="U1363" s="211"/>
      <c r="V1363" s="211"/>
      <c r="W1363" s="211"/>
      <c r="X1363" s="131"/>
      <c r="Y1363" s="163"/>
      <c r="Z1363" s="182"/>
    </row>
    <row r="1364" spans="1:26" s="25" customFormat="1" x14ac:dyDescent="0.4">
      <c r="A1364" s="51"/>
      <c r="B1364" s="51"/>
      <c r="C1364" s="51"/>
      <c r="D1364" s="130"/>
      <c r="E1364" s="198"/>
      <c r="F1364" s="43"/>
      <c r="G1364" s="43"/>
      <c r="H1364" s="198"/>
      <c r="I1364" s="198"/>
      <c r="J1364" s="198"/>
      <c r="K1364" s="184"/>
      <c r="L1364" s="223"/>
      <c r="M1364" s="116"/>
      <c r="N1364" s="116"/>
      <c r="O1364" s="116"/>
      <c r="P1364" s="116"/>
      <c r="Q1364" s="116"/>
      <c r="R1364" s="211"/>
      <c r="S1364" s="211"/>
      <c r="T1364" s="211"/>
      <c r="U1364" s="211"/>
      <c r="V1364" s="211"/>
      <c r="W1364" s="211"/>
      <c r="X1364" s="131"/>
      <c r="Y1364" s="163"/>
      <c r="Z1364" s="182"/>
    </row>
    <row r="1365" spans="1:26" s="25" customFormat="1" x14ac:dyDescent="0.4">
      <c r="A1365" s="51"/>
      <c r="B1365" s="51"/>
      <c r="C1365" s="51"/>
      <c r="D1365" s="130"/>
      <c r="E1365" s="198"/>
      <c r="F1365" s="43"/>
      <c r="G1365" s="43"/>
      <c r="H1365" s="198"/>
      <c r="I1365" s="198"/>
      <c r="J1365" s="198"/>
      <c r="K1365" s="184"/>
      <c r="L1365" s="223"/>
      <c r="M1365" s="116"/>
      <c r="N1365" s="116"/>
      <c r="O1365" s="116"/>
      <c r="P1365" s="116"/>
      <c r="Q1365" s="116"/>
      <c r="R1365" s="211"/>
      <c r="S1365" s="211"/>
      <c r="T1365" s="211"/>
      <c r="U1365" s="211"/>
      <c r="V1365" s="211"/>
      <c r="W1365" s="211"/>
      <c r="X1365" s="131"/>
      <c r="Y1365" s="163"/>
      <c r="Z1365" s="182"/>
    </row>
    <row r="1366" spans="1:26" s="25" customFormat="1" x14ac:dyDescent="0.4">
      <c r="A1366" s="51"/>
      <c r="B1366" s="51"/>
      <c r="C1366" s="51"/>
      <c r="D1366" s="130"/>
      <c r="E1366" s="198"/>
      <c r="F1366" s="43"/>
      <c r="G1366" s="43"/>
      <c r="H1366" s="198"/>
      <c r="I1366" s="198"/>
      <c r="J1366" s="198"/>
      <c r="K1366" s="184"/>
      <c r="L1366" s="223"/>
      <c r="M1366" s="116"/>
      <c r="N1366" s="116"/>
      <c r="O1366" s="116"/>
      <c r="P1366" s="116"/>
      <c r="Q1366" s="116"/>
      <c r="R1366" s="211"/>
      <c r="S1366" s="211"/>
      <c r="T1366" s="211"/>
      <c r="U1366" s="211"/>
      <c r="V1366" s="211"/>
      <c r="W1366" s="211"/>
      <c r="X1366" s="131"/>
      <c r="Y1366" s="163"/>
      <c r="Z1366" s="182"/>
    </row>
    <row r="1367" spans="1:26" s="25" customFormat="1" x14ac:dyDescent="0.4">
      <c r="A1367" s="51"/>
      <c r="B1367" s="51"/>
      <c r="C1367" s="51"/>
      <c r="D1367" s="130"/>
      <c r="E1367" s="198"/>
      <c r="F1367" s="43"/>
      <c r="G1367" s="43"/>
      <c r="H1367" s="198"/>
      <c r="I1367" s="198"/>
      <c r="J1367" s="198"/>
      <c r="K1367" s="184"/>
      <c r="L1367" s="223"/>
      <c r="M1367" s="116"/>
      <c r="N1367" s="116"/>
      <c r="O1367" s="116"/>
      <c r="P1367" s="116"/>
      <c r="Q1367" s="116"/>
      <c r="R1367" s="211"/>
      <c r="S1367" s="211"/>
      <c r="T1367" s="211"/>
      <c r="U1367" s="211"/>
      <c r="V1367" s="211"/>
      <c r="W1367" s="211"/>
      <c r="X1367" s="131"/>
      <c r="Y1367" s="163"/>
      <c r="Z1367" s="182"/>
    </row>
    <row r="1368" spans="1:26" s="25" customFormat="1" x14ac:dyDescent="0.4">
      <c r="A1368" s="51"/>
      <c r="B1368" s="51"/>
      <c r="C1368" s="51"/>
      <c r="D1368" s="130"/>
      <c r="E1368" s="198"/>
      <c r="F1368" s="43"/>
      <c r="G1368" s="43"/>
      <c r="H1368" s="198"/>
      <c r="I1368" s="198"/>
      <c r="J1368" s="198"/>
      <c r="K1368" s="184"/>
      <c r="L1368" s="223"/>
      <c r="M1368" s="116"/>
      <c r="N1368" s="116"/>
      <c r="O1368" s="116"/>
      <c r="P1368" s="116"/>
      <c r="Q1368" s="116"/>
      <c r="R1368" s="211"/>
      <c r="S1368" s="211"/>
      <c r="T1368" s="211"/>
      <c r="U1368" s="211"/>
      <c r="V1368" s="211"/>
      <c r="W1368" s="211"/>
      <c r="X1368" s="131"/>
      <c r="Y1368" s="163"/>
      <c r="Z1368" s="182"/>
    </row>
    <row r="1369" spans="1:26" s="25" customFormat="1" x14ac:dyDescent="0.4">
      <c r="A1369" s="51"/>
      <c r="B1369" s="51"/>
      <c r="C1369" s="51"/>
      <c r="D1369" s="130"/>
      <c r="E1369" s="198"/>
      <c r="F1369" s="43"/>
      <c r="G1369" s="43"/>
      <c r="H1369" s="198"/>
      <c r="I1369" s="198"/>
      <c r="J1369" s="198"/>
      <c r="K1369" s="184"/>
      <c r="L1369" s="223"/>
      <c r="M1369" s="116"/>
      <c r="N1369" s="116"/>
      <c r="O1369" s="116"/>
      <c r="P1369" s="116"/>
      <c r="Q1369" s="116"/>
      <c r="R1369" s="211"/>
      <c r="S1369" s="211"/>
      <c r="T1369" s="211"/>
      <c r="U1369" s="211"/>
      <c r="V1369" s="211"/>
      <c r="W1369" s="211"/>
      <c r="X1369" s="131"/>
      <c r="Y1369" s="163"/>
      <c r="Z1369" s="182"/>
    </row>
    <row r="1370" spans="1:26" s="25" customFormat="1" x14ac:dyDescent="0.4">
      <c r="A1370" s="51"/>
      <c r="B1370" s="51"/>
      <c r="C1370" s="51"/>
      <c r="D1370" s="130"/>
      <c r="E1370" s="198"/>
      <c r="F1370" s="43"/>
      <c r="G1370" s="43"/>
      <c r="H1370" s="198"/>
      <c r="I1370" s="198"/>
      <c r="J1370" s="198"/>
      <c r="K1370" s="184"/>
      <c r="L1370" s="223"/>
      <c r="M1370" s="116"/>
      <c r="N1370" s="116"/>
      <c r="O1370" s="116"/>
      <c r="P1370" s="116"/>
      <c r="Q1370" s="116"/>
      <c r="R1370" s="211"/>
      <c r="S1370" s="211"/>
      <c r="T1370" s="211"/>
      <c r="U1370" s="211"/>
      <c r="V1370" s="211"/>
      <c r="W1370" s="211"/>
      <c r="X1370" s="131"/>
      <c r="Y1370" s="163"/>
      <c r="Z1370" s="182"/>
    </row>
    <row r="1371" spans="1:26" s="25" customFormat="1" x14ac:dyDescent="0.4">
      <c r="A1371" s="51"/>
      <c r="B1371" s="51"/>
      <c r="C1371" s="51"/>
      <c r="D1371" s="130"/>
      <c r="E1371" s="198"/>
      <c r="F1371" s="43"/>
      <c r="G1371" s="43"/>
      <c r="H1371" s="198"/>
      <c r="I1371" s="198"/>
      <c r="J1371" s="198"/>
      <c r="K1371" s="184"/>
      <c r="L1371" s="223"/>
      <c r="M1371" s="116"/>
      <c r="N1371" s="116"/>
      <c r="O1371" s="116"/>
      <c r="P1371" s="116"/>
      <c r="Q1371" s="116"/>
      <c r="R1371" s="211"/>
      <c r="S1371" s="211"/>
      <c r="T1371" s="211"/>
      <c r="U1371" s="211"/>
      <c r="V1371" s="211"/>
      <c r="W1371" s="211"/>
      <c r="X1371" s="131"/>
      <c r="Y1371" s="163"/>
      <c r="Z1371" s="182"/>
    </row>
    <row r="1372" spans="1:26" s="25" customFormat="1" x14ac:dyDescent="0.4">
      <c r="A1372" s="51"/>
      <c r="B1372" s="51"/>
      <c r="C1372" s="51"/>
      <c r="D1372" s="130"/>
      <c r="E1372" s="198"/>
      <c r="F1372" s="43"/>
      <c r="G1372" s="43"/>
      <c r="H1372" s="198"/>
      <c r="I1372" s="198"/>
      <c r="J1372" s="198"/>
      <c r="K1372" s="184"/>
      <c r="L1372" s="223"/>
      <c r="M1372" s="116"/>
      <c r="N1372" s="116"/>
      <c r="O1372" s="116"/>
      <c r="P1372" s="116"/>
      <c r="Q1372" s="116"/>
      <c r="R1372" s="211"/>
      <c r="S1372" s="211"/>
      <c r="T1372" s="211"/>
      <c r="U1372" s="211"/>
      <c r="V1372" s="211"/>
      <c r="W1372" s="211"/>
      <c r="X1372" s="131"/>
      <c r="Y1372" s="163"/>
      <c r="Z1372" s="182"/>
    </row>
    <row r="1373" spans="1:26" s="25" customFormat="1" x14ac:dyDescent="0.4">
      <c r="A1373" s="51"/>
      <c r="B1373" s="51"/>
      <c r="C1373" s="51"/>
      <c r="D1373" s="130"/>
      <c r="E1373" s="198"/>
      <c r="F1373" s="43"/>
      <c r="G1373" s="43"/>
      <c r="H1373" s="198"/>
      <c r="I1373" s="198"/>
      <c r="J1373" s="198"/>
      <c r="K1373" s="184"/>
      <c r="L1373" s="223"/>
      <c r="M1373" s="116"/>
      <c r="N1373" s="116"/>
      <c r="O1373" s="116"/>
      <c r="P1373" s="116"/>
      <c r="Q1373" s="116"/>
      <c r="R1373" s="211"/>
      <c r="S1373" s="211"/>
      <c r="T1373" s="211"/>
      <c r="U1373" s="211"/>
      <c r="V1373" s="211"/>
      <c r="W1373" s="211"/>
      <c r="X1373" s="131"/>
      <c r="Y1373" s="163"/>
      <c r="Z1373" s="182"/>
    </row>
    <row r="1374" spans="1:26" s="25" customFormat="1" x14ac:dyDescent="0.4">
      <c r="A1374" s="51"/>
      <c r="B1374" s="51"/>
      <c r="C1374" s="51"/>
      <c r="D1374" s="130"/>
      <c r="E1374" s="198"/>
      <c r="F1374" s="43"/>
      <c r="G1374" s="43"/>
      <c r="H1374" s="198"/>
      <c r="I1374" s="198"/>
      <c r="J1374" s="198"/>
      <c r="K1374" s="184"/>
      <c r="L1374" s="223"/>
      <c r="M1374" s="116"/>
      <c r="N1374" s="116"/>
      <c r="O1374" s="116"/>
      <c r="P1374" s="116"/>
      <c r="Q1374" s="116"/>
      <c r="R1374" s="211"/>
      <c r="S1374" s="211"/>
      <c r="T1374" s="211"/>
      <c r="U1374" s="211"/>
      <c r="V1374" s="211"/>
      <c r="W1374" s="211"/>
      <c r="X1374" s="131"/>
      <c r="Y1374" s="163"/>
      <c r="Z1374" s="182"/>
    </row>
    <row r="1375" spans="1:26" s="25" customFormat="1" x14ac:dyDescent="0.4">
      <c r="A1375" s="51"/>
      <c r="B1375" s="51"/>
      <c r="C1375" s="51"/>
      <c r="D1375" s="130"/>
      <c r="E1375" s="198"/>
      <c r="F1375" s="43"/>
      <c r="G1375" s="43"/>
      <c r="H1375" s="198"/>
      <c r="I1375" s="198"/>
      <c r="J1375" s="198"/>
      <c r="K1375" s="184"/>
      <c r="L1375" s="223"/>
      <c r="M1375" s="116"/>
      <c r="N1375" s="116"/>
      <c r="O1375" s="116"/>
      <c r="P1375" s="116"/>
      <c r="Q1375" s="116"/>
      <c r="R1375" s="211"/>
      <c r="S1375" s="211"/>
      <c r="T1375" s="211"/>
      <c r="U1375" s="211"/>
      <c r="V1375" s="211"/>
      <c r="W1375" s="211"/>
      <c r="X1375" s="131"/>
      <c r="Y1375" s="163"/>
      <c r="Z1375" s="182"/>
    </row>
    <row r="1376" spans="1:26" s="25" customFormat="1" x14ac:dyDescent="0.4">
      <c r="A1376" s="51"/>
      <c r="B1376" s="51"/>
      <c r="C1376" s="51"/>
      <c r="D1376" s="130"/>
      <c r="E1376" s="198"/>
      <c r="F1376" s="43"/>
      <c r="G1376" s="43"/>
      <c r="H1376" s="198"/>
      <c r="I1376" s="198"/>
      <c r="J1376" s="198"/>
      <c r="K1376" s="184"/>
      <c r="L1376" s="223"/>
      <c r="M1376" s="116"/>
      <c r="N1376" s="116"/>
      <c r="O1376" s="116"/>
      <c r="P1376" s="116"/>
      <c r="Q1376" s="116"/>
      <c r="R1376" s="211"/>
      <c r="S1376" s="211"/>
      <c r="T1376" s="211"/>
      <c r="U1376" s="211"/>
      <c r="V1376" s="211"/>
      <c r="W1376" s="211"/>
      <c r="X1376" s="131"/>
      <c r="Y1376" s="163"/>
      <c r="Z1376" s="182"/>
    </row>
    <row r="1377" spans="1:26" s="25" customFormat="1" x14ac:dyDescent="0.4">
      <c r="A1377" s="51"/>
      <c r="B1377" s="51"/>
      <c r="C1377" s="51"/>
      <c r="D1377" s="130"/>
      <c r="E1377" s="198"/>
      <c r="F1377" s="43"/>
      <c r="G1377" s="43"/>
      <c r="H1377" s="198"/>
      <c r="I1377" s="198"/>
      <c r="J1377" s="198"/>
      <c r="K1377" s="184"/>
      <c r="L1377" s="223"/>
      <c r="M1377" s="116"/>
      <c r="N1377" s="116"/>
      <c r="O1377" s="116"/>
      <c r="P1377" s="116"/>
      <c r="Q1377" s="116"/>
      <c r="R1377" s="211"/>
      <c r="S1377" s="211"/>
      <c r="T1377" s="211"/>
      <c r="U1377" s="211"/>
      <c r="V1377" s="211"/>
      <c r="W1377" s="211"/>
      <c r="X1377" s="131"/>
      <c r="Y1377" s="163"/>
      <c r="Z1377" s="182"/>
    </row>
    <row r="1378" spans="1:26" s="25" customFormat="1" x14ac:dyDescent="0.4">
      <c r="A1378" s="51"/>
      <c r="B1378" s="51"/>
      <c r="C1378" s="51"/>
      <c r="D1378" s="130"/>
      <c r="E1378" s="198"/>
      <c r="F1378" s="43"/>
      <c r="G1378" s="43"/>
      <c r="H1378" s="198"/>
      <c r="I1378" s="198"/>
      <c r="J1378" s="198"/>
      <c r="K1378" s="184"/>
      <c r="L1378" s="223"/>
      <c r="M1378" s="116"/>
      <c r="N1378" s="116"/>
      <c r="O1378" s="116"/>
      <c r="P1378" s="116"/>
      <c r="Q1378" s="116"/>
      <c r="R1378" s="211"/>
      <c r="S1378" s="211"/>
      <c r="T1378" s="211"/>
      <c r="U1378" s="211"/>
      <c r="V1378" s="211"/>
      <c r="W1378" s="211"/>
      <c r="X1378" s="131"/>
      <c r="Y1378" s="163"/>
      <c r="Z1378" s="182"/>
    </row>
    <row r="1379" spans="1:26" s="25" customFormat="1" x14ac:dyDescent="0.4">
      <c r="A1379" s="51"/>
      <c r="B1379" s="51"/>
      <c r="C1379" s="51"/>
      <c r="D1379" s="130"/>
      <c r="E1379" s="198"/>
      <c r="F1379" s="43"/>
      <c r="G1379" s="43"/>
      <c r="H1379" s="198"/>
      <c r="I1379" s="198"/>
      <c r="J1379" s="198"/>
      <c r="K1379" s="184"/>
      <c r="L1379" s="223"/>
      <c r="M1379" s="116"/>
      <c r="N1379" s="116"/>
      <c r="O1379" s="116"/>
      <c r="P1379" s="116"/>
      <c r="Q1379" s="116"/>
      <c r="R1379" s="211"/>
      <c r="S1379" s="211"/>
      <c r="T1379" s="211"/>
      <c r="U1379" s="211"/>
      <c r="V1379" s="211"/>
      <c r="W1379" s="211"/>
      <c r="X1379" s="131"/>
      <c r="Y1379" s="163"/>
      <c r="Z1379" s="182"/>
    </row>
    <row r="1380" spans="1:26" s="25" customFormat="1" x14ac:dyDescent="0.4">
      <c r="A1380" s="51"/>
      <c r="B1380" s="51"/>
      <c r="C1380" s="51"/>
      <c r="D1380" s="130"/>
      <c r="E1380" s="198"/>
      <c r="F1380" s="43"/>
      <c r="G1380" s="43"/>
      <c r="H1380" s="198"/>
      <c r="I1380" s="198"/>
      <c r="J1380" s="198"/>
      <c r="K1380" s="184"/>
      <c r="L1380" s="223"/>
      <c r="M1380" s="116"/>
      <c r="N1380" s="116"/>
      <c r="O1380" s="116"/>
      <c r="P1380" s="116"/>
      <c r="Q1380" s="116"/>
      <c r="R1380" s="211"/>
      <c r="S1380" s="211"/>
      <c r="T1380" s="211"/>
      <c r="U1380" s="211"/>
      <c r="V1380" s="211"/>
      <c r="W1380" s="211"/>
      <c r="X1380" s="131"/>
      <c r="Y1380" s="163"/>
      <c r="Z1380" s="182"/>
    </row>
    <row r="1381" spans="1:26" s="25" customFormat="1" x14ac:dyDescent="0.4">
      <c r="A1381" s="51"/>
      <c r="B1381" s="51"/>
      <c r="C1381" s="51"/>
      <c r="D1381" s="130"/>
      <c r="E1381" s="198"/>
      <c r="F1381" s="43"/>
      <c r="G1381" s="43"/>
      <c r="H1381" s="198"/>
      <c r="I1381" s="198"/>
      <c r="J1381" s="198"/>
      <c r="K1381" s="184"/>
      <c r="L1381" s="223"/>
      <c r="M1381" s="116"/>
      <c r="N1381" s="116"/>
      <c r="O1381" s="116"/>
      <c r="P1381" s="116"/>
      <c r="Q1381" s="116"/>
      <c r="R1381" s="211"/>
      <c r="S1381" s="211"/>
      <c r="T1381" s="211"/>
      <c r="U1381" s="211"/>
      <c r="V1381" s="211"/>
      <c r="W1381" s="211"/>
      <c r="X1381" s="131"/>
      <c r="Y1381" s="163"/>
      <c r="Z1381" s="182"/>
    </row>
    <row r="1382" spans="1:26" s="25" customFormat="1" x14ac:dyDescent="0.4">
      <c r="A1382" s="51"/>
      <c r="B1382" s="51"/>
      <c r="C1382" s="51"/>
      <c r="D1382" s="130"/>
      <c r="E1382" s="198"/>
      <c r="F1382" s="43"/>
      <c r="G1382" s="43"/>
      <c r="H1382" s="198"/>
      <c r="I1382" s="198"/>
      <c r="J1382" s="198"/>
      <c r="K1382" s="184"/>
      <c r="L1382" s="223"/>
      <c r="M1382" s="116"/>
      <c r="N1382" s="116"/>
      <c r="O1382" s="116"/>
      <c r="P1382" s="116"/>
      <c r="Q1382" s="116"/>
      <c r="R1382" s="211"/>
      <c r="S1382" s="211"/>
      <c r="T1382" s="211"/>
      <c r="U1382" s="211"/>
      <c r="V1382" s="211"/>
      <c r="W1382" s="211"/>
      <c r="X1382" s="131"/>
      <c r="Y1382" s="163"/>
      <c r="Z1382" s="182"/>
    </row>
    <row r="1383" spans="1:26" s="25" customFormat="1" x14ac:dyDescent="0.4">
      <c r="A1383" s="51"/>
      <c r="B1383" s="51"/>
      <c r="C1383" s="51"/>
      <c r="D1383" s="130"/>
      <c r="E1383" s="198"/>
      <c r="F1383" s="43"/>
      <c r="G1383" s="43"/>
      <c r="H1383" s="198"/>
      <c r="I1383" s="198"/>
      <c r="J1383" s="198"/>
      <c r="K1383" s="184"/>
      <c r="L1383" s="223"/>
      <c r="M1383" s="116"/>
      <c r="N1383" s="116"/>
      <c r="O1383" s="116"/>
      <c r="P1383" s="116"/>
      <c r="Q1383" s="116"/>
      <c r="R1383" s="211"/>
      <c r="S1383" s="211"/>
      <c r="T1383" s="211"/>
      <c r="U1383" s="211"/>
      <c r="V1383" s="211"/>
      <c r="W1383" s="211"/>
      <c r="X1383" s="131"/>
      <c r="Y1383" s="163"/>
      <c r="Z1383" s="182"/>
    </row>
    <row r="1384" spans="1:26" s="25" customFormat="1" x14ac:dyDescent="0.4">
      <c r="A1384" s="51"/>
      <c r="B1384" s="51"/>
      <c r="C1384" s="51"/>
      <c r="D1384" s="130"/>
      <c r="E1384" s="198"/>
      <c r="F1384" s="43"/>
      <c r="G1384" s="43"/>
      <c r="H1384" s="198"/>
      <c r="I1384" s="198"/>
      <c r="J1384" s="198"/>
      <c r="K1384" s="184"/>
      <c r="L1384" s="223"/>
      <c r="M1384" s="116"/>
      <c r="N1384" s="116"/>
      <c r="O1384" s="116"/>
      <c r="P1384" s="116"/>
      <c r="Q1384" s="116"/>
      <c r="R1384" s="211"/>
      <c r="S1384" s="211"/>
      <c r="T1384" s="211"/>
      <c r="U1384" s="211"/>
      <c r="V1384" s="211"/>
      <c r="W1384" s="211"/>
      <c r="X1384" s="131"/>
      <c r="Y1384" s="163"/>
      <c r="Z1384" s="182"/>
    </row>
    <row r="1385" spans="1:26" s="25" customFormat="1" x14ac:dyDescent="0.4">
      <c r="A1385" s="51"/>
      <c r="B1385" s="51"/>
      <c r="C1385" s="51"/>
      <c r="D1385" s="130"/>
      <c r="E1385" s="198"/>
      <c r="F1385" s="43"/>
      <c r="G1385" s="43"/>
      <c r="H1385" s="198"/>
      <c r="I1385" s="198"/>
      <c r="J1385" s="198"/>
      <c r="K1385" s="184"/>
      <c r="L1385" s="223"/>
      <c r="M1385" s="116"/>
      <c r="N1385" s="116"/>
      <c r="O1385" s="116"/>
      <c r="P1385" s="116"/>
      <c r="Q1385" s="116"/>
      <c r="R1385" s="211"/>
      <c r="S1385" s="211"/>
      <c r="T1385" s="211"/>
      <c r="U1385" s="211"/>
      <c r="V1385" s="211"/>
      <c r="W1385" s="211"/>
      <c r="X1385" s="131"/>
      <c r="Y1385" s="163"/>
      <c r="Z1385" s="182"/>
    </row>
    <row r="1386" spans="1:26" s="25" customFormat="1" x14ac:dyDescent="0.4">
      <c r="A1386" s="51"/>
      <c r="B1386" s="51"/>
      <c r="C1386" s="51"/>
      <c r="D1386" s="130"/>
      <c r="E1386" s="198"/>
      <c r="F1386" s="43"/>
      <c r="G1386" s="43"/>
      <c r="H1386" s="198"/>
      <c r="I1386" s="198"/>
      <c r="J1386" s="198"/>
      <c r="K1386" s="184"/>
      <c r="L1386" s="223"/>
      <c r="M1386" s="116"/>
      <c r="N1386" s="116"/>
      <c r="O1386" s="116"/>
      <c r="P1386" s="116"/>
      <c r="Q1386" s="116"/>
      <c r="R1386" s="211"/>
      <c r="S1386" s="211"/>
      <c r="T1386" s="211"/>
      <c r="U1386" s="211"/>
      <c r="V1386" s="211"/>
      <c r="W1386" s="211"/>
      <c r="X1386" s="131"/>
      <c r="Y1386" s="163"/>
      <c r="Z1386" s="182"/>
    </row>
    <row r="1387" spans="1:26" s="25" customFormat="1" x14ac:dyDescent="0.4">
      <c r="A1387" s="51"/>
      <c r="B1387" s="51"/>
      <c r="C1387" s="51"/>
      <c r="D1387" s="130"/>
      <c r="E1387" s="198"/>
      <c r="F1387" s="43"/>
      <c r="G1387" s="43"/>
      <c r="H1387" s="198"/>
      <c r="I1387" s="198"/>
      <c r="J1387" s="198"/>
      <c r="K1387" s="184"/>
      <c r="L1387" s="223"/>
      <c r="M1387" s="116"/>
      <c r="N1387" s="116"/>
      <c r="O1387" s="116"/>
      <c r="P1387" s="116"/>
      <c r="Q1387" s="116"/>
      <c r="R1387" s="211"/>
      <c r="S1387" s="211"/>
      <c r="T1387" s="211"/>
      <c r="U1387" s="211"/>
      <c r="V1387" s="211"/>
      <c r="W1387" s="211"/>
      <c r="X1387" s="131"/>
      <c r="Y1387" s="163"/>
      <c r="Z1387" s="182"/>
    </row>
    <row r="1388" spans="1:26" s="25" customFormat="1" x14ac:dyDescent="0.4">
      <c r="A1388" s="51"/>
      <c r="B1388" s="51"/>
      <c r="C1388" s="51"/>
      <c r="D1388" s="130"/>
      <c r="E1388" s="198"/>
      <c r="F1388" s="43"/>
      <c r="G1388" s="43"/>
      <c r="H1388" s="198"/>
      <c r="I1388" s="198"/>
      <c r="J1388" s="198"/>
      <c r="K1388" s="184"/>
      <c r="L1388" s="223"/>
      <c r="M1388" s="116"/>
      <c r="N1388" s="116"/>
      <c r="O1388" s="116"/>
      <c r="P1388" s="116"/>
      <c r="Q1388" s="116"/>
      <c r="R1388" s="211"/>
      <c r="S1388" s="211"/>
      <c r="T1388" s="211"/>
      <c r="U1388" s="211"/>
      <c r="V1388" s="211"/>
      <c r="W1388" s="211"/>
      <c r="X1388" s="131"/>
      <c r="Y1388" s="163"/>
      <c r="Z1388" s="182"/>
    </row>
    <row r="1389" spans="1:26" s="25" customFormat="1" x14ac:dyDescent="0.4">
      <c r="A1389" s="51"/>
      <c r="B1389" s="51"/>
      <c r="C1389" s="51"/>
      <c r="D1389" s="130"/>
      <c r="E1389" s="198"/>
      <c r="F1389" s="43"/>
      <c r="G1389" s="43"/>
      <c r="H1389" s="198"/>
      <c r="I1389" s="198"/>
      <c r="J1389" s="198"/>
      <c r="K1389" s="184"/>
      <c r="L1389" s="223"/>
      <c r="M1389" s="116"/>
      <c r="N1389" s="116"/>
      <c r="O1389" s="116"/>
      <c r="P1389" s="116"/>
      <c r="Q1389" s="116"/>
      <c r="R1389" s="211"/>
      <c r="S1389" s="211"/>
      <c r="T1389" s="211"/>
      <c r="U1389" s="211"/>
      <c r="V1389" s="211"/>
      <c r="W1389" s="211"/>
      <c r="X1389" s="131"/>
      <c r="Y1389" s="163"/>
      <c r="Z1389" s="182"/>
    </row>
    <row r="1390" spans="1:26" s="25" customFormat="1" x14ac:dyDescent="0.4">
      <c r="A1390" s="51"/>
      <c r="B1390" s="51"/>
      <c r="C1390" s="51"/>
      <c r="D1390" s="130"/>
      <c r="E1390" s="198"/>
      <c r="F1390" s="43"/>
      <c r="G1390" s="43"/>
      <c r="H1390" s="198"/>
      <c r="I1390" s="198"/>
      <c r="J1390" s="198"/>
      <c r="K1390" s="184"/>
      <c r="L1390" s="223"/>
      <c r="M1390" s="116"/>
      <c r="N1390" s="116"/>
      <c r="O1390" s="116"/>
      <c r="P1390" s="116"/>
      <c r="Q1390" s="116"/>
      <c r="R1390" s="211"/>
      <c r="S1390" s="211"/>
      <c r="T1390" s="211"/>
      <c r="U1390" s="211"/>
      <c r="V1390" s="211"/>
      <c r="W1390" s="211"/>
      <c r="X1390" s="131"/>
      <c r="Y1390" s="163"/>
      <c r="Z1390" s="182"/>
    </row>
    <row r="1391" spans="1:26" s="25" customFormat="1" x14ac:dyDescent="0.4">
      <c r="A1391" s="51"/>
      <c r="B1391" s="51"/>
      <c r="C1391" s="51"/>
      <c r="D1391" s="130"/>
      <c r="E1391" s="198"/>
      <c r="F1391" s="43"/>
      <c r="G1391" s="43"/>
      <c r="H1391" s="198"/>
      <c r="I1391" s="198"/>
      <c r="J1391" s="198"/>
      <c r="K1391" s="184"/>
      <c r="L1391" s="223"/>
      <c r="M1391" s="116"/>
      <c r="N1391" s="116"/>
      <c r="O1391" s="116"/>
      <c r="P1391" s="116"/>
      <c r="Q1391" s="116"/>
      <c r="R1391" s="211"/>
      <c r="S1391" s="211"/>
      <c r="T1391" s="211"/>
      <c r="U1391" s="211"/>
      <c r="V1391" s="211"/>
      <c r="W1391" s="211"/>
      <c r="X1391" s="131"/>
      <c r="Y1391" s="163"/>
      <c r="Z1391" s="182"/>
    </row>
    <row r="1392" spans="1:26" s="25" customFormat="1" x14ac:dyDescent="0.4">
      <c r="A1392" s="51"/>
      <c r="B1392" s="51"/>
      <c r="C1392" s="51"/>
      <c r="D1392" s="130"/>
      <c r="E1392" s="198"/>
      <c r="F1392" s="43"/>
      <c r="G1392" s="43"/>
      <c r="H1392" s="198"/>
      <c r="I1392" s="198"/>
      <c r="J1392" s="198"/>
      <c r="K1392" s="184"/>
      <c r="L1392" s="223"/>
      <c r="M1392" s="116"/>
      <c r="N1392" s="116"/>
      <c r="O1392" s="116"/>
      <c r="P1392" s="116"/>
      <c r="Q1392" s="116"/>
      <c r="R1392" s="211"/>
      <c r="S1392" s="211"/>
      <c r="T1392" s="211"/>
      <c r="U1392" s="211"/>
      <c r="V1392" s="211"/>
      <c r="W1392" s="211"/>
      <c r="X1392" s="131"/>
      <c r="Y1392" s="163"/>
      <c r="Z1392" s="182"/>
    </row>
    <row r="1393" spans="1:26" s="25" customFormat="1" x14ac:dyDescent="0.4">
      <c r="A1393" s="51"/>
      <c r="B1393" s="51"/>
      <c r="C1393" s="51"/>
      <c r="D1393" s="130"/>
      <c r="E1393" s="198"/>
      <c r="F1393" s="43"/>
      <c r="G1393" s="43"/>
      <c r="H1393" s="198"/>
      <c r="I1393" s="198"/>
      <c r="J1393" s="198"/>
      <c r="K1393" s="184"/>
      <c r="L1393" s="223"/>
      <c r="M1393" s="116"/>
      <c r="N1393" s="116"/>
      <c r="O1393" s="116"/>
      <c r="P1393" s="116"/>
      <c r="Q1393" s="116"/>
      <c r="R1393" s="211"/>
      <c r="S1393" s="211"/>
      <c r="T1393" s="211"/>
      <c r="U1393" s="211"/>
      <c r="V1393" s="211"/>
      <c r="W1393" s="211"/>
      <c r="X1393" s="131"/>
      <c r="Y1393" s="163"/>
      <c r="Z1393" s="182"/>
    </row>
    <row r="1394" spans="1:26" s="25" customFormat="1" x14ac:dyDescent="0.4">
      <c r="A1394" s="51"/>
      <c r="B1394" s="51"/>
      <c r="C1394" s="51"/>
      <c r="D1394" s="130"/>
      <c r="E1394" s="198"/>
      <c r="F1394" s="43"/>
      <c r="G1394" s="43"/>
      <c r="H1394" s="198"/>
      <c r="I1394" s="198"/>
      <c r="J1394" s="198"/>
      <c r="K1394" s="184"/>
      <c r="L1394" s="223"/>
      <c r="M1394" s="116"/>
      <c r="N1394" s="116"/>
      <c r="O1394" s="116"/>
      <c r="P1394" s="116"/>
      <c r="Q1394" s="116"/>
      <c r="R1394" s="211"/>
      <c r="S1394" s="211"/>
      <c r="T1394" s="211"/>
      <c r="U1394" s="211"/>
      <c r="V1394" s="211"/>
      <c r="W1394" s="211"/>
      <c r="X1394" s="131"/>
      <c r="Y1394" s="163"/>
      <c r="Z1394" s="182"/>
    </row>
    <row r="1395" spans="1:26" s="25" customFormat="1" x14ac:dyDescent="0.4">
      <c r="A1395" s="51"/>
      <c r="B1395" s="51"/>
      <c r="C1395" s="51"/>
      <c r="D1395" s="130"/>
      <c r="E1395" s="198"/>
      <c r="F1395" s="43"/>
      <c r="G1395" s="43"/>
      <c r="H1395" s="198"/>
      <c r="I1395" s="198"/>
      <c r="J1395" s="198"/>
      <c r="K1395" s="184"/>
      <c r="L1395" s="223"/>
      <c r="M1395" s="116"/>
      <c r="N1395" s="116"/>
      <c r="O1395" s="116"/>
      <c r="P1395" s="116"/>
      <c r="Q1395" s="116"/>
      <c r="R1395" s="211"/>
      <c r="S1395" s="211"/>
      <c r="T1395" s="211"/>
      <c r="U1395" s="211"/>
      <c r="V1395" s="211"/>
      <c r="W1395" s="211"/>
      <c r="X1395" s="131"/>
      <c r="Y1395" s="163"/>
      <c r="Z1395" s="182"/>
    </row>
    <row r="1396" spans="1:26" s="25" customFormat="1" x14ac:dyDescent="0.4">
      <c r="A1396" s="51"/>
      <c r="B1396" s="51"/>
      <c r="C1396" s="51"/>
      <c r="D1396" s="130"/>
      <c r="E1396" s="198"/>
      <c r="F1396" s="43"/>
      <c r="G1396" s="43"/>
      <c r="H1396" s="198"/>
      <c r="I1396" s="198"/>
      <c r="J1396" s="198"/>
      <c r="K1396" s="184"/>
      <c r="L1396" s="223"/>
      <c r="M1396" s="116"/>
      <c r="N1396" s="116"/>
      <c r="O1396" s="116"/>
      <c r="P1396" s="116"/>
      <c r="Q1396" s="116"/>
      <c r="R1396" s="211"/>
      <c r="S1396" s="211"/>
      <c r="T1396" s="211"/>
      <c r="U1396" s="211"/>
      <c r="V1396" s="211"/>
      <c r="W1396" s="211"/>
      <c r="X1396" s="131"/>
      <c r="Y1396" s="163"/>
      <c r="Z1396" s="182"/>
    </row>
    <row r="1397" spans="1:26" s="25" customFormat="1" x14ac:dyDescent="0.4">
      <c r="A1397" s="51"/>
      <c r="B1397" s="51"/>
      <c r="C1397" s="51"/>
      <c r="D1397" s="130"/>
      <c r="E1397" s="198"/>
      <c r="F1397" s="43"/>
      <c r="G1397" s="43"/>
      <c r="H1397" s="198"/>
      <c r="I1397" s="198"/>
      <c r="J1397" s="198"/>
      <c r="K1397" s="184"/>
      <c r="L1397" s="223"/>
      <c r="M1397" s="116"/>
      <c r="N1397" s="116"/>
      <c r="O1397" s="116"/>
      <c r="P1397" s="116"/>
      <c r="Q1397" s="116"/>
      <c r="R1397" s="211"/>
      <c r="S1397" s="211"/>
      <c r="T1397" s="211"/>
      <c r="U1397" s="211"/>
      <c r="V1397" s="211"/>
      <c r="W1397" s="211"/>
      <c r="X1397" s="131"/>
      <c r="Y1397" s="163"/>
      <c r="Z1397" s="182"/>
    </row>
    <row r="1398" spans="1:26" s="25" customFormat="1" x14ac:dyDescent="0.4">
      <c r="A1398" s="51"/>
      <c r="B1398" s="51"/>
      <c r="C1398" s="51"/>
      <c r="D1398" s="130"/>
      <c r="E1398" s="198"/>
      <c r="F1398" s="43"/>
      <c r="G1398" s="43"/>
      <c r="H1398" s="198"/>
      <c r="I1398" s="198"/>
      <c r="J1398" s="198"/>
      <c r="K1398" s="184"/>
      <c r="L1398" s="223"/>
      <c r="M1398" s="116"/>
      <c r="N1398" s="116"/>
      <c r="O1398" s="116"/>
      <c r="P1398" s="116"/>
      <c r="Q1398" s="116"/>
      <c r="R1398" s="211"/>
      <c r="S1398" s="211"/>
      <c r="T1398" s="211"/>
      <c r="U1398" s="211"/>
      <c r="V1398" s="211"/>
      <c r="W1398" s="211"/>
      <c r="X1398" s="131"/>
      <c r="Y1398" s="163"/>
      <c r="Z1398" s="182"/>
    </row>
    <row r="1399" spans="1:26" s="25" customFormat="1" x14ac:dyDescent="0.4">
      <c r="A1399" s="51"/>
      <c r="B1399" s="51"/>
      <c r="C1399" s="51"/>
      <c r="D1399" s="130"/>
      <c r="E1399" s="198"/>
      <c r="F1399" s="43"/>
      <c r="G1399" s="43"/>
      <c r="H1399" s="198"/>
      <c r="I1399" s="198"/>
      <c r="J1399" s="198"/>
      <c r="K1399" s="184"/>
      <c r="L1399" s="223"/>
      <c r="M1399" s="116"/>
      <c r="N1399" s="116"/>
      <c r="O1399" s="116"/>
      <c r="P1399" s="116"/>
      <c r="Q1399" s="116"/>
      <c r="R1399" s="211"/>
      <c r="S1399" s="211"/>
      <c r="T1399" s="211"/>
      <c r="U1399" s="211"/>
      <c r="V1399" s="211"/>
      <c r="W1399" s="211"/>
      <c r="X1399" s="131"/>
      <c r="Y1399" s="163"/>
      <c r="Z1399" s="182"/>
    </row>
    <row r="1400" spans="1:26" s="25" customFormat="1" x14ac:dyDescent="0.4">
      <c r="A1400" s="51"/>
      <c r="B1400" s="51"/>
      <c r="C1400" s="51"/>
      <c r="D1400" s="130"/>
      <c r="E1400" s="198"/>
      <c r="F1400" s="43"/>
      <c r="G1400" s="43"/>
      <c r="H1400" s="198"/>
      <c r="I1400" s="198"/>
      <c r="J1400" s="198"/>
      <c r="K1400" s="184"/>
      <c r="L1400" s="223"/>
      <c r="M1400" s="116"/>
      <c r="N1400" s="116"/>
      <c r="O1400" s="116"/>
      <c r="P1400" s="116"/>
      <c r="Q1400" s="116"/>
      <c r="R1400" s="211"/>
      <c r="S1400" s="211"/>
      <c r="T1400" s="211"/>
      <c r="U1400" s="211"/>
      <c r="V1400" s="211"/>
      <c r="W1400" s="211"/>
      <c r="X1400" s="131"/>
      <c r="Y1400" s="163"/>
      <c r="Z1400" s="182"/>
    </row>
    <row r="1401" spans="1:26" s="25" customFormat="1" x14ac:dyDescent="0.4">
      <c r="A1401" s="51"/>
      <c r="B1401" s="51"/>
      <c r="C1401" s="51"/>
      <c r="D1401" s="130"/>
      <c r="E1401" s="198"/>
      <c r="F1401" s="43"/>
      <c r="G1401" s="43"/>
      <c r="H1401" s="198"/>
      <c r="I1401" s="198"/>
      <c r="J1401" s="198"/>
      <c r="K1401" s="184"/>
      <c r="L1401" s="223"/>
      <c r="M1401" s="116"/>
      <c r="N1401" s="116"/>
      <c r="O1401" s="116"/>
      <c r="P1401" s="116"/>
      <c r="Q1401" s="116"/>
      <c r="R1401" s="211"/>
      <c r="S1401" s="211"/>
      <c r="T1401" s="211"/>
      <c r="U1401" s="211"/>
      <c r="V1401" s="211"/>
      <c r="W1401" s="211"/>
      <c r="X1401" s="131"/>
      <c r="Y1401" s="163"/>
      <c r="Z1401" s="182"/>
    </row>
    <row r="1402" spans="1:26" s="25" customFormat="1" x14ac:dyDescent="0.4">
      <c r="A1402" s="51"/>
      <c r="B1402" s="51"/>
      <c r="C1402" s="51"/>
      <c r="D1402" s="130"/>
      <c r="E1402" s="198"/>
      <c r="F1402" s="43"/>
      <c r="G1402" s="43"/>
      <c r="H1402" s="198"/>
      <c r="I1402" s="198"/>
      <c r="J1402" s="198"/>
      <c r="K1402" s="184"/>
      <c r="L1402" s="223"/>
      <c r="M1402" s="116"/>
      <c r="N1402" s="116"/>
      <c r="O1402" s="116"/>
      <c r="P1402" s="116"/>
      <c r="Q1402" s="116"/>
      <c r="R1402" s="211"/>
      <c r="S1402" s="211"/>
      <c r="T1402" s="211"/>
      <c r="U1402" s="211"/>
      <c r="V1402" s="211"/>
      <c r="W1402" s="211"/>
      <c r="X1402" s="131"/>
      <c r="Y1402" s="163"/>
      <c r="Z1402" s="182"/>
    </row>
    <row r="1403" spans="1:26" s="25" customFormat="1" x14ac:dyDescent="0.4">
      <c r="A1403" s="51"/>
      <c r="B1403" s="51"/>
      <c r="C1403" s="51"/>
      <c r="D1403" s="130"/>
      <c r="E1403" s="198"/>
      <c r="F1403" s="43"/>
      <c r="G1403" s="43"/>
      <c r="H1403" s="198"/>
      <c r="I1403" s="198"/>
      <c r="J1403" s="198"/>
      <c r="K1403" s="184"/>
      <c r="L1403" s="223"/>
      <c r="M1403" s="116"/>
      <c r="N1403" s="116"/>
      <c r="O1403" s="116"/>
      <c r="P1403" s="116"/>
      <c r="Q1403" s="116"/>
      <c r="R1403" s="211"/>
      <c r="S1403" s="211"/>
      <c r="T1403" s="211"/>
      <c r="U1403" s="211"/>
      <c r="V1403" s="211"/>
      <c r="W1403" s="211"/>
      <c r="X1403" s="131"/>
      <c r="Y1403" s="163"/>
      <c r="Z1403" s="182"/>
    </row>
    <row r="1404" spans="1:26" s="25" customFormat="1" x14ac:dyDescent="0.4">
      <c r="A1404" s="51"/>
      <c r="B1404" s="51"/>
      <c r="C1404" s="51"/>
      <c r="D1404" s="130"/>
      <c r="E1404" s="198"/>
      <c r="F1404" s="43"/>
      <c r="G1404" s="43"/>
      <c r="H1404" s="198"/>
      <c r="I1404" s="198"/>
      <c r="J1404" s="198"/>
      <c r="K1404" s="184"/>
      <c r="L1404" s="223"/>
      <c r="M1404" s="116"/>
      <c r="N1404" s="116"/>
      <c r="O1404" s="116"/>
      <c r="P1404" s="116"/>
      <c r="Q1404" s="116"/>
      <c r="R1404" s="211"/>
      <c r="S1404" s="211"/>
      <c r="T1404" s="211"/>
      <c r="U1404" s="211"/>
      <c r="V1404" s="211"/>
      <c r="W1404" s="211"/>
      <c r="X1404" s="131"/>
      <c r="Y1404" s="163"/>
      <c r="Z1404" s="182"/>
    </row>
    <row r="1405" spans="1:26" s="25" customFormat="1" x14ac:dyDescent="0.4">
      <c r="A1405" s="51"/>
      <c r="B1405" s="51"/>
      <c r="C1405" s="51"/>
      <c r="D1405" s="130"/>
      <c r="E1405" s="198"/>
      <c r="F1405" s="43"/>
      <c r="G1405" s="43"/>
      <c r="H1405" s="198"/>
      <c r="I1405" s="198"/>
      <c r="J1405" s="198"/>
      <c r="K1405" s="184"/>
      <c r="L1405" s="223"/>
      <c r="M1405" s="116"/>
      <c r="N1405" s="116"/>
      <c r="O1405" s="116"/>
      <c r="P1405" s="116"/>
      <c r="Q1405" s="116"/>
      <c r="R1405" s="211"/>
      <c r="S1405" s="211"/>
      <c r="T1405" s="211"/>
      <c r="U1405" s="211"/>
      <c r="V1405" s="211"/>
      <c r="W1405" s="211"/>
      <c r="X1405" s="131"/>
      <c r="Y1405" s="163"/>
      <c r="Z1405" s="182"/>
    </row>
    <row r="1406" spans="1:26" s="25" customFormat="1" x14ac:dyDescent="0.4">
      <c r="A1406" s="51"/>
      <c r="B1406" s="51"/>
      <c r="C1406" s="51"/>
      <c r="D1406" s="130"/>
      <c r="E1406" s="198"/>
      <c r="F1406" s="43"/>
      <c r="G1406" s="43"/>
      <c r="H1406" s="198"/>
      <c r="I1406" s="198"/>
      <c r="J1406" s="198"/>
      <c r="K1406" s="184"/>
      <c r="L1406" s="223"/>
      <c r="M1406" s="116"/>
      <c r="N1406" s="116"/>
      <c r="O1406" s="116"/>
      <c r="P1406" s="116"/>
      <c r="Q1406" s="116"/>
      <c r="R1406" s="211"/>
      <c r="S1406" s="211"/>
      <c r="T1406" s="211"/>
      <c r="U1406" s="211"/>
      <c r="V1406" s="211"/>
      <c r="W1406" s="211"/>
      <c r="X1406" s="131"/>
      <c r="Y1406" s="163"/>
      <c r="Z1406" s="182"/>
    </row>
    <row r="1407" spans="1:26" s="25" customFormat="1" x14ac:dyDescent="0.4">
      <c r="A1407" s="51"/>
      <c r="B1407" s="51"/>
      <c r="C1407" s="51"/>
      <c r="D1407" s="130"/>
      <c r="E1407" s="198"/>
      <c r="F1407" s="43"/>
      <c r="G1407" s="43"/>
      <c r="H1407" s="198"/>
      <c r="I1407" s="198"/>
      <c r="J1407" s="198"/>
      <c r="K1407" s="184"/>
      <c r="L1407" s="223"/>
      <c r="M1407" s="116"/>
      <c r="N1407" s="116"/>
      <c r="O1407" s="116"/>
      <c r="P1407" s="116"/>
      <c r="Q1407" s="116"/>
      <c r="R1407" s="211"/>
      <c r="S1407" s="211"/>
      <c r="T1407" s="211"/>
      <c r="U1407" s="211"/>
      <c r="V1407" s="211"/>
      <c r="W1407" s="211"/>
      <c r="X1407" s="131"/>
      <c r="Y1407" s="163"/>
      <c r="Z1407" s="182"/>
    </row>
    <row r="1408" spans="1:26" s="25" customFormat="1" x14ac:dyDescent="0.4">
      <c r="A1408" s="51"/>
      <c r="B1408" s="51"/>
      <c r="C1408" s="51"/>
      <c r="D1408" s="130"/>
      <c r="E1408" s="198"/>
      <c r="F1408" s="43"/>
      <c r="G1408" s="43"/>
      <c r="H1408" s="198"/>
      <c r="I1408" s="198"/>
      <c r="J1408" s="198"/>
      <c r="K1408" s="184"/>
      <c r="L1408" s="223"/>
      <c r="M1408" s="116"/>
      <c r="N1408" s="116"/>
      <c r="O1408" s="116"/>
      <c r="P1408" s="116"/>
      <c r="Q1408" s="116"/>
      <c r="R1408" s="211"/>
      <c r="S1408" s="211"/>
      <c r="T1408" s="211"/>
      <c r="U1408" s="211"/>
      <c r="V1408" s="211"/>
      <c r="W1408" s="211"/>
      <c r="X1408" s="131"/>
      <c r="Y1408" s="163"/>
      <c r="Z1408" s="182"/>
    </row>
    <row r="1409" spans="1:26" s="25" customFormat="1" x14ac:dyDescent="0.4">
      <c r="A1409" s="51"/>
      <c r="B1409" s="51"/>
      <c r="C1409" s="51"/>
      <c r="D1409" s="130"/>
      <c r="E1409" s="198"/>
      <c r="F1409" s="43"/>
      <c r="G1409" s="43"/>
      <c r="H1409" s="198"/>
      <c r="I1409" s="198"/>
      <c r="J1409" s="198"/>
      <c r="K1409" s="184"/>
      <c r="L1409" s="223"/>
      <c r="M1409" s="116"/>
      <c r="N1409" s="116"/>
      <c r="O1409" s="116"/>
      <c r="P1409" s="116"/>
      <c r="Q1409" s="116"/>
      <c r="R1409" s="211"/>
      <c r="S1409" s="211"/>
      <c r="T1409" s="211"/>
      <c r="U1409" s="211"/>
      <c r="V1409" s="211"/>
      <c r="W1409" s="211"/>
      <c r="X1409" s="131"/>
      <c r="Y1409" s="163"/>
      <c r="Z1409" s="182"/>
    </row>
    <row r="1410" spans="1:26" s="25" customFormat="1" x14ac:dyDescent="0.4">
      <c r="A1410" s="51"/>
      <c r="B1410" s="51"/>
      <c r="C1410" s="51"/>
      <c r="D1410" s="130"/>
      <c r="E1410" s="198"/>
      <c r="F1410" s="43"/>
      <c r="G1410" s="43"/>
      <c r="H1410" s="198"/>
      <c r="I1410" s="198"/>
      <c r="J1410" s="198"/>
      <c r="K1410" s="184"/>
      <c r="L1410" s="223"/>
      <c r="M1410" s="116"/>
      <c r="N1410" s="116"/>
      <c r="O1410" s="116"/>
      <c r="P1410" s="116"/>
      <c r="Q1410" s="116"/>
      <c r="R1410" s="211"/>
      <c r="S1410" s="211"/>
      <c r="T1410" s="211"/>
      <c r="U1410" s="211"/>
      <c r="V1410" s="211"/>
      <c r="W1410" s="211"/>
      <c r="X1410" s="131"/>
      <c r="Y1410" s="163"/>
      <c r="Z1410" s="182"/>
    </row>
    <row r="1411" spans="1:26" s="25" customFormat="1" x14ac:dyDescent="0.4">
      <c r="A1411" s="51"/>
      <c r="B1411" s="51"/>
      <c r="C1411" s="51"/>
      <c r="D1411" s="130"/>
      <c r="E1411" s="198"/>
      <c r="F1411" s="43"/>
      <c r="G1411" s="43"/>
      <c r="H1411" s="198"/>
      <c r="I1411" s="198"/>
      <c r="J1411" s="198"/>
      <c r="K1411" s="184"/>
      <c r="L1411" s="223"/>
      <c r="M1411" s="116"/>
      <c r="N1411" s="116"/>
      <c r="O1411" s="116"/>
      <c r="P1411" s="116"/>
      <c r="Q1411" s="116"/>
      <c r="R1411" s="211"/>
      <c r="S1411" s="211"/>
      <c r="T1411" s="211"/>
      <c r="U1411" s="211"/>
      <c r="V1411" s="211"/>
      <c r="W1411" s="211"/>
      <c r="X1411" s="131"/>
      <c r="Y1411" s="163"/>
      <c r="Z1411" s="182"/>
    </row>
    <row r="1412" spans="1:26" s="25" customFormat="1" x14ac:dyDescent="0.4">
      <c r="A1412" s="51"/>
      <c r="B1412" s="51"/>
      <c r="C1412" s="51"/>
      <c r="D1412" s="130"/>
      <c r="E1412" s="198"/>
      <c r="F1412" s="43"/>
      <c r="G1412" s="43"/>
      <c r="H1412" s="198"/>
      <c r="I1412" s="198"/>
      <c r="J1412" s="198"/>
      <c r="K1412" s="184"/>
      <c r="L1412" s="223"/>
      <c r="M1412" s="116"/>
      <c r="N1412" s="116"/>
      <c r="O1412" s="116"/>
      <c r="P1412" s="116"/>
      <c r="Q1412" s="116"/>
      <c r="R1412" s="211"/>
      <c r="S1412" s="211"/>
      <c r="T1412" s="211"/>
      <c r="U1412" s="211"/>
      <c r="V1412" s="211"/>
      <c r="W1412" s="211"/>
      <c r="X1412" s="131"/>
      <c r="Y1412" s="163"/>
      <c r="Z1412" s="182"/>
    </row>
    <row r="1413" spans="1:26" s="25" customFormat="1" x14ac:dyDescent="0.4">
      <c r="A1413" s="51"/>
      <c r="B1413" s="51"/>
      <c r="C1413" s="51"/>
      <c r="D1413" s="130"/>
      <c r="E1413" s="198"/>
      <c r="F1413" s="43"/>
      <c r="G1413" s="43"/>
      <c r="H1413" s="198"/>
      <c r="I1413" s="198"/>
      <c r="J1413" s="198"/>
      <c r="K1413" s="184"/>
      <c r="L1413" s="223"/>
      <c r="M1413" s="116"/>
      <c r="N1413" s="116"/>
      <c r="O1413" s="116"/>
      <c r="P1413" s="116"/>
      <c r="Q1413" s="116"/>
      <c r="R1413" s="211"/>
      <c r="S1413" s="211"/>
      <c r="T1413" s="211"/>
      <c r="U1413" s="211"/>
      <c r="V1413" s="211"/>
      <c r="W1413" s="211"/>
      <c r="X1413" s="131"/>
      <c r="Y1413" s="163"/>
      <c r="Z1413" s="182"/>
    </row>
    <row r="1414" spans="1:26" s="25" customFormat="1" x14ac:dyDescent="0.4">
      <c r="A1414" s="51"/>
      <c r="B1414" s="51"/>
      <c r="C1414" s="51"/>
      <c r="D1414" s="130"/>
      <c r="E1414" s="198"/>
      <c r="F1414" s="43"/>
      <c r="G1414" s="43"/>
      <c r="H1414" s="198"/>
      <c r="I1414" s="198"/>
      <c r="J1414" s="198"/>
      <c r="K1414" s="184"/>
      <c r="L1414" s="223"/>
      <c r="M1414" s="116"/>
      <c r="N1414" s="116"/>
      <c r="O1414" s="116"/>
      <c r="P1414" s="116"/>
      <c r="Q1414" s="116"/>
      <c r="R1414" s="211"/>
      <c r="S1414" s="211"/>
      <c r="T1414" s="211"/>
      <c r="U1414" s="211"/>
      <c r="V1414" s="211"/>
      <c r="W1414" s="211"/>
      <c r="X1414" s="131"/>
      <c r="Y1414" s="163"/>
      <c r="Z1414" s="182"/>
    </row>
    <row r="1415" spans="1:26" s="25" customFormat="1" x14ac:dyDescent="0.4">
      <c r="A1415" s="51"/>
      <c r="B1415" s="51"/>
      <c r="C1415" s="51"/>
      <c r="D1415" s="130"/>
      <c r="E1415" s="198"/>
      <c r="F1415" s="43"/>
      <c r="G1415" s="43"/>
      <c r="H1415" s="198"/>
      <c r="I1415" s="198"/>
      <c r="J1415" s="198"/>
      <c r="K1415" s="184"/>
      <c r="L1415" s="223"/>
      <c r="M1415" s="116"/>
      <c r="N1415" s="116"/>
      <c r="O1415" s="116"/>
      <c r="P1415" s="116"/>
      <c r="Q1415" s="116"/>
      <c r="R1415" s="211"/>
      <c r="S1415" s="211"/>
      <c r="T1415" s="211"/>
      <c r="U1415" s="211"/>
      <c r="V1415" s="211"/>
      <c r="W1415" s="211"/>
      <c r="X1415" s="131"/>
      <c r="Y1415" s="163"/>
      <c r="Z1415" s="182"/>
    </row>
    <row r="1416" spans="1:26" s="25" customFormat="1" x14ac:dyDescent="0.4">
      <c r="A1416" s="51"/>
      <c r="B1416" s="51"/>
      <c r="C1416" s="51"/>
      <c r="D1416" s="130"/>
      <c r="E1416" s="198"/>
      <c r="F1416" s="43"/>
      <c r="G1416" s="43"/>
      <c r="H1416" s="198"/>
      <c r="I1416" s="198"/>
      <c r="J1416" s="198"/>
      <c r="K1416" s="184"/>
      <c r="L1416" s="223"/>
      <c r="M1416" s="116"/>
      <c r="N1416" s="116"/>
      <c r="O1416" s="116"/>
      <c r="P1416" s="116"/>
      <c r="Q1416" s="116"/>
      <c r="R1416" s="211"/>
      <c r="S1416" s="211"/>
      <c r="T1416" s="211"/>
      <c r="U1416" s="211"/>
      <c r="V1416" s="211"/>
      <c r="W1416" s="211"/>
      <c r="X1416" s="131"/>
      <c r="Y1416" s="163"/>
      <c r="Z1416" s="182"/>
    </row>
    <row r="1417" spans="1:26" s="25" customFormat="1" x14ac:dyDescent="0.4">
      <c r="A1417" s="51"/>
      <c r="B1417" s="51"/>
      <c r="C1417" s="51"/>
      <c r="D1417" s="130"/>
      <c r="E1417" s="198"/>
      <c r="F1417" s="43"/>
      <c r="G1417" s="43"/>
      <c r="H1417" s="198"/>
      <c r="I1417" s="198"/>
      <c r="J1417" s="198"/>
      <c r="K1417" s="184"/>
      <c r="L1417" s="223"/>
      <c r="M1417" s="116"/>
      <c r="N1417" s="116"/>
      <c r="O1417" s="116"/>
      <c r="P1417" s="116"/>
      <c r="Q1417" s="116"/>
      <c r="R1417" s="211"/>
      <c r="S1417" s="211"/>
      <c r="T1417" s="211"/>
      <c r="U1417" s="211"/>
      <c r="V1417" s="211"/>
      <c r="W1417" s="211"/>
      <c r="X1417" s="131"/>
      <c r="Y1417" s="163"/>
      <c r="Z1417" s="182"/>
    </row>
    <row r="1418" spans="1:26" s="25" customFormat="1" x14ac:dyDescent="0.4">
      <c r="A1418" s="51"/>
      <c r="B1418" s="51"/>
      <c r="C1418" s="51"/>
      <c r="D1418" s="130"/>
      <c r="E1418" s="198"/>
      <c r="F1418" s="43"/>
      <c r="G1418" s="43"/>
      <c r="H1418" s="198"/>
      <c r="I1418" s="198"/>
      <c r="J1418" s="198"/>
      <c r="K1418" s="184"/>
      <c r="L1418" s="223"/>
      <c r="M1418" s="116"/>
      <c r="N1418" s="116"/>
      <c r="O1418" s="116"/>
      <c r="P1418" s="116"/>
      <c r="Q1418" s="116"/>
      <c r="R1418" s="211"/>
      <c r="S1418" s="211"/>
      <c r="T1418" s="211"/>
      <c r="U1418" s="211"/>
      <c r="V1418" s="211"/>
      <c r="W1418" s="211"/>
      <c r="X1418" s="131"/>
      <c r="Y1418" s="163"/>
      <c r="Z1418" s="182"/>
    </row>
    <row r="1419" spans="1:26" s="25" customFormat="1" x14ac:dyDescent="0.4">
      <c r="A1419" s="51"/>
      <c r="B1419" s="51"/>
      <c r="C1419" s="51"/>
      <c r="D1419" s="130"/>
      <c r="E1419" s="198"/>
      <c r="F1419" s="43"/>
      <c r="G1419" s="43"/>
      <c r="H1419" s="198"/>
      <c r="I1419" s="198"/>
      <c r="J1419" s="198"/>
      <c r="K1419" s="184"/>
      <c r="L1419" s="223"/>
      <c r="M1419" s="116"/>
      <c r="N1419" s="116"/>
      <c r="O1419" s="116"/>
      <c r="P1419" s="116"/>
      <c r="Q1419" s="116"/>
      <c r="R1419" s="211"/>
      <c r="S1419" s="211"/>
      <c r="T1419" s="211"/>
      <c r="U1419" s="211"/>
      <c r="V1419" s="211"/>
      <c r="W1419" s="211"/>
      <c r="X1419" s="131"/>
      <c r="Y1419" s="163"/>
      <c r="Z1419" s="182"/>
    </row>
    <row r="1420" spans="1:26" s="25" customFormat="1" x14ac:dyDescent="0.4">
      <c r="A1420" s="51"/>
      <c r="B1420" s="51"/>
      <c r="C1420" s="51"/>
      <c r="D1420" s="130"/>
      <c r="E1420" s="198"/>
      <c r="F1420" s="43"/>
      <c r="G1420" s="43"/>
      <c r="H1420" s="198"/>
      <c r="I1420" s="198"/>
      <c r="J1420" s="198"/>
      <c r="K1420" s="184"/>
      <c r="L1420" s="223"/>
      <c r="M1420" s="116"/>
      <c r="N1420" s="116"/>
      <c r="O1420" s="116"/>
      <c r="P1420" s="116"/>
      <c r="Q1420" s="116"/>
      <c r="R1420" s="211"/>
      <c r="S1420" s="211"/>
      <c r="T1420" s="211"/>
      <c r="U1420" s="211"/>
      <c r="V1420" s="211"/>
      <c r="W1420" s="211"/>
      <c r="X1420" s="131"/>
      <c r="Y1420" s="163"/>
      <c r="Z1420" s="182"/>
    </row>
    <row r="1421" spans="1:26" s="25" customFormat="1" x14ac:dyDescent="0.4">
      <c r="A1421" s="51"/>
      <c r="B1421" s="51"/>
      <c r="C1421" s="51"/>
      <c r="D1421" s="130"/>
      <c r="E1421" s="198"/>
      <c r="F1421" s="43"/>
      <c r="G1421" s="43"/>
      <c r="H1421" s="198"/>
      <c r="I1421" s="198"/>
      <c r="J1421" s="198"/>
      <c r="K1421" s="184"/>
      <c r="L1421" s="223"/>
      <c r="M1421" s="116"/>
      <c r="N1421" s="116"/>
      <c r="O1421" s="116"/>
      <c r="P1421" s="116"/>
      <c r="Q1421" s="116"/>
      <c r="R1421" s="211"/>
      <c r="S1421" s="211"/>
      <c r="T1421" s="211"/>
      <c r="U1421" s="211"/>
      <c r="V1421" s="211"/>
      <c r="W1421" s="211"/>
      <c r="X1421" s="131"/>
      <c r="Y1421" s="163"/>
      <c r="Z1421" s="182"/>
    </row>
    <row r="1422" spans="1:26" s="25" customFormat="1" x14ac:dyDescent="0.4">
      <c r="A1422" s="51"/>
      <c r="B1422" s="51"/>
      <c r="C1422" s="51"/>
      <c r="D1422" s="130"/>
      <c r="E1422" s="198"/>
      <c r="F1422" s="43"/>
      <c r="G1422" s="43"/>
      <c r="H1422" s="198"/>
      <c r="I1422" s="198"/>
      <c r="J1422" s="198"/>
      <c r="K1422" s="184"/>
      <c r="L1422" s="223"/>
      <c r="M1422" s="116"/>
      <c r="N1422" s="116"/>
      <c r="O1422" s="116"/>
      <c r="P1422" s="116"/>
      <c r="Q1422" s="116"/>
      <c r="R1422" s="211"/>
      <c r="S1422" s="211"/>
      <c r="T1422" s="211"/>
      <c r="U1422" s="211"/>
      <c r="V1422" s="211"/>
      <c r="W1422" s="211"/>
      <c r="X1422" s="131"/>
      <c r="Y1422" s="163"/>
      <c r="Z1422" s="182"/>
    </row>
    <row r="1423" spans="1:26" s="25" customFormat="1" x14ac:dyDescent="0.4">
      <c r="A1423" s="51"/>
      <c r="B1423" s="51"/>
      <c r="C1423" s="51"/>
      <c r="D1423" s="130"/>
      <c r="E1423" s="198"/>
      <c r="F1423" s="43"/>
      <c r="G1423" s="43"/>
      <c r="H1423" s="198"/>
      <c r="I1423" s="198"/>
      <c r="J1423" s="198"/>
      <c r="K1423" s="184"/>
      <c r="L1423" s="223"/>
      <c r="M1423" s="116"/>
      <c r="N1423" s="116"/>
      <c r="O1423" s="116"/>
      <c r="P1423" s="116"/>
      <c r="Q1423" s="116"/>
      <c r="R1423" s="211"/>
      <c r="S1423" s="211"/>
      <c r="T1423" s="211"/>
      <c r="U1423" s="211"/>
      <c r="V1423" s="211"/>
      <c r="W1423" s="211"/>
      <c r="X1423" s="131"/>
      <c r="Y1423" s="163"/>
      <c r="Z1423" s="182"/>
    </row>
    <row r="1424" spans="1:26" s="25" customFormat="1" x14ac:dyDescent="0.4">
      <c r="A1424" s="51"/>
      <c r="B1424" s="51"/>
      <c r="C1424" s="51"/>
      <c r="D1424" s="130"/>
      <c r="E1424" s="198"/>
      <c r="F1424" s="43"/>
      <c r="G1424" s="43"/>
      <c r="H1424" s="198"/>
      <c r="I1424" s="198"/>
      <c r="J1424" s="198"/>
      <c r="K1424" s="184"/>
      <c r="L1424" s="223"/>
      <c r="M1424" s="116"/>
      <c r="N1424" s="116"/>
      <c r="O1424" s="116"/>
      <c r="P1424" s="116"/>
      <c r="Q1424" s="116"/>
      <c r="R1424" s="211"/>
      <c r="S1424" s="211"/>
      <c r="T1424" s="211"/>
      <c r="U1424" s="211"/>
      <c r="V1424" s="211"/>
      <c r="W1424" s="211"/>
      <c r="X1424" s="131"/>
      <c r="Y1424" s="163"/>
      <c r="Z1424" s="182"/>
    </row>
    <row r="1425" spans="1:26" s="25" customFormat="1" x14ac:dyDescent="0.4">
      <c r="A1425" s="51"/>
      <c r="B1425" s="51"/>
      <c r="C1425" s="51"/>
      <c r="D1425" s="130"/>
      <c r="E1425" s="198"/>
      <c r="F1425" s="43"/>
      <c r="G1425" s="43"/>
      <c r="H1425" s="198"/>
      <c r="I1425" s="198"/>
      <c r="J1425" s="198"/>
      <c r="K1425" s="184"/>
      <c r="L1425" s="223"/>
      <c r="M1425" s="116"/>
      <c r="N1425" s="116"/>
      <c r="O1425" s="116"/>
      <c r="P1425" s="116"/>
      <c r="Q1425" s="116"/>
      <c r="R1425" s="211"/>
      <c r="S1425" s="211"/>
      <c r="T1425" s="211"/>
      <c r="U1425" s="211"/>
      <c r="V1425" s="211"/>
      <c r="W1425" s="211"/>
      <c r="X1425" s="131"/>
      <c r="Y1425" s="163"/>
      <c r="Z1425" s="182"/>
    </row>
    <row r="1426" spans="1:26" s="25" customFormat="1" x14ac:dyDescent="0.4">
      <c r="A1426" s="51"/>
      <c r="B1426" s="51"/>
      <c r="C1426" s="51"/>
      <c r="D1426" s="130"/>
      <c r="E1426" s="198"/>
      <c r="F1426" s="43"/>
      <c r="G1426" s="43"/>
      <c r="H1426" s="198"/>
      <c r="I1426" s="198"/>
      <c r="J1426" s="198"/>
      <c r="K1426" s="184"/>
      <c r="L1426" s="223"/>
      <c r="M1426" s="116"/>
      <c r="N1426" s="116"/>
      <c r="O1426" s="116"/>
      <c r="P1426" s="116"/>
      <c r="Q1426" s="116"/>
      <c r="R1426" s="211"/>
      <c r="S1426" s="211"/>
      <c r="T1426" s="211"/>
      <c r="U1426" s="211"/>
      <c r="V1426" s="211"/>
      <c r="W1426" s="211"/>
      <c r="X1426" s="131"/>
      <c r="Y1426" s="163"/>
      <c r="Z1426" s="182"/>
    </row>
    <row r="1427" spans="1:26" s="25" customFormat="1" x14ac:dyDescent="0.4">
      <c r="A1427" s="51"/>
      <c r="B1427" s="51"/>
      <c r="C1427" s="51"/>
      <c r="D1427" s="130"/>
      <c r="E1427" s="198"/>
      <c r="F1427" s="43"/>
      <c r="G1427" s="43"/>
      <c r="H1427" s="198"/>
      <c r="I1427" s="198"/>
      <c r="J1427" s="198"/>
      <c r="K1427" s="184"/>
      <c r="L1427" s="223"/>
      <c r="M1427" s="116"/>
      <c r="N1427" s="116"/>
      <c r="O1427" s="116"/>
      <c r="P1427" s="116"/>
      <c r="Q1427" s="116"/>
      <c r="R1427" s="211"/>
      <c r="S1427" s="211"/>
      <c r="T1427" s="211"/>
      <c r="U1427" s="211"/>
      <c r="V1427" s="211"/>
      <c r="W1427" s="211"/>
      <c r="X1427" s="131"/>
      <c r="Y1427" s="163"/>
      <c r="Z1427" s="182"/>
    </row>
    <row r="1428" spans="1:26" s="25" customFormat="1" x14ac:dyDescent="0.4">
      <c r="A1428" s="51"/>
      <c r="B1428" s="51"/>
      <c r="C1428" s="51"/>
      <c r="D1428" s="130"/>
      <c r="E1428" s="198"/>
      <c r="F1428" s="43"/>
      <c r="G1428" s="43"/>
      <c r="H1428" s="198"/>
      <c r="I1428" s="198"/>
      <c r="J1428" s="198"/>
      <c r="K1428" s="184"/>
      <c r="L1428" s="223"/>
      <c r="M1428" s="116"/>
      <c r="N1428" s="116"/>
      <c r="O1428" s="116"/>
      <c r="P1428" s="116"/>
      <c r="Q1428" s="116"/>
      <c r="R1428" s="211"/>
      <c r="S1428" s="211"/>
      <c r="T1428" s="211"/>
      <c r="U1428" s="211"/>
      <c r="V1428" s="211"/>
      <c r="W1428" s="211"/>
      <c r="X1428" s="131"/>
      <c r="Y1428" s="163"/>
      <c r="Z1428" s="182"/>
    </row>
    <row r="1429" spans="1:26" s="25" customFormat="1" x14ac:dyDescent="0.4">
      <c r="A1429" s="51"/>
      <c r="B1429" s="51"/>
      <c r="C1429" s="51"/>
      <c r="D1429" s="130"/>
      <c r="E1429" s="198"/>
      <c r="F1429" s="43"/>
      <c r="G1429" s="43"/>
      <c r="H1429" s="198"/>
      <c r="I1429" s="198"/>
      <c r="J1429" s="198"/>
      <c r="K1429" s="184"/>
      <c r="L1429" s="223"/>
      <c r="M1429" s="116"/>
      <c r="N1429" s="116"/>
      <c r="O1429" s="116"/>
      <c r="P1429" s="116"/>
      <c r="Q1429" s="116"/>
      <c r="R1429" s="211"/>
      <c r="S1429" s="211"/>
      <c r="T1429" s="211"/>
      <c r="U1429" s="211"/>
      <c r="V1429" s="211"/>
      <c r="W1429" s="211"/>
      <c r="X1429" s="131"/>
      <c r="Y1429" s="163"/>
      <c r="Z1429" s="182"/>
    </row>
    <row r="1430" spans="1:26" s="25" customFormat="1" x14ac:dyDescent="0.4">
      <c r="A1430" s="51"/>
      <c r="B1430" s="51"/>
      <c r="C1430" s="51"/>
      <c r="D1430" s="130"/>
      <c r="E1430" s="198"/>
      <c r="F1430" s="43"/>
      <c r="G1430" s="43"/>
      <c r="H1430" s="198"/>
      <c r="I1430" s="198"/>
      <c r="J1430" s="198"/>
      <c r="K1430" s="184"/>
      <c r="L1430" s="223"/>
      <c r="M1430" s="116"/>
      <c r="N1430" s="116"/>
      <c r="O1430" s="116"/>
      <c r="P1430" s="116"/>
      <c r="Q1430" s="116"/>
      <c r="R1430" s="211"/>
      <c r="S1430" s="211"/>
      <c r="T1430" s="211"/>
      <c r="U1430" s="211"/>
      <c r="V1430" s="211"/>
      <c r="W1430" s="211"/>
      <c r="X1430" s="131"/>
      <c r="Y1430" s="163"/>
      <c r="Z1430" s="182"/>
    </row>
    <row r="1431" spans="1:26" s="25" customFormat="1" x14ac:dyDescent="0.4">
      <c r="A1431" s="51"/>
      <c r="B1431" s="51"/>
      <c r="C1431" s="51"/>
      <c r="D1431" s="130"/>
      <c r="E1431" s="198"/>
      <c r="F1431" s="43"/>
      <c r="G1431" s="43"/>
      <c r="H1431" s="198"/>
      <c r="I1431" s="198"/>
      <c r="J1431" s="198"/>
      <c r="K1431" s="184"/>
      <c r="L1431" s="223"/>
      <c r="M1431" s="116"/>
      <c r="N1431" s="116"/>
      <c r="O1431" s="116"/>
      <c r="P1431" s="116"/>
      <c r="Q1431" s="116"/>
      <c r="R1431" s="211"/>
      <c r="S1431" s="211"/>
      <c r="T1431" s="211"/>
      <c r="U1431" s="211"/>
      <c r="V1431" s="211"/>
      <c r="W1431" s="211"/>
      <c r="X1431" s="131"/>
      <c r="Y1431" s="163"/>
      <c r="Z1431" s="182"/>
    </row>
    <row r="1432" spans="1:26" s="25" customFormat="1" x14ac:dyDescent="0.4">
      <c r="A1432" s="51"/>
      <c r="B1432" s="51"/>
      <c r="C1432" s="51"/>
      <c r="D1432" s="130"/>
      <c r="E1432" s="198"/>
      <c r="F1432" s="43"/>
      <c r="G1432" s="43"/>
      <c r="H1432" s="198"/>
      <c r="I1432" s="198"/>
      <c r="J1432" s="198"/>
      <c r="K1432" s="184"/>
      <c r="L1432" s="223"/>
      <c r="M1432" s="116"/>
      <c r="N1432" s="116"/>
      <c r="O1432" s="116"/>
      <c r="P1432" s="116"/>
      <c r="Q1432" s="116"/>
      <c r="R1432" s="211"/>
      <c r="S1432" s="211"/>
      <c r="T1432" s="211"/>
      <c r="U1432" s="211"/>
      <c r="V1432" s="211"/>
      <c r="W1432" s="211"/>
      <c r="X1432" s="131"/>
      <c r="Y1432" s="163"/>
      <c r="Z1432" s="182"/>
    </row>
    <row r="1433" spans="1:26" s="25" customFormat="1" x14ac:dyDescent="0.4">
      <c r="A1433" s="51"/>
      <c r="B1433" s="51"/>
      <c r="C1433" s="51"/>
      <c r="D1433" s="130"/>
      <c r="E1433" s="198"/>
      <c r="F1433" s="43"/>
      <c r="G1433" s="43"/>
      <c r="H1433" s="198"/>
      <c r="I1433" s="198"/>
      <c r="J1433" s="198"/>
      <c r="K1433" s="184"/>
      <c r="L1433" s="223"/>
      <c r="M1433" s="116"/>
      <c r="N1433" s="116"/>
      <c r="O1433" s="116"/>
      <c r="P1433" s="116"/>
      <c r="Q1433" s="116"/>
      <c r="R1433" s="211"/>
      <c r="S1433" s="211"/>
      <c r="T1433" s="211"/>
      <c r="U1433" s="211"/>
      <c r="V1433" s="211"/>
      <c r="W1433" s="211"/>
      <c r="X1433" s="131"/>
      <c r="Y1433" s="163"/>
      <c r="Z1433" s="182"/>
    </row>
    <row r="1434" spans="1:26" s="25" customFormat="1" x14ac:dyDescent="0.4">
      <c r="A1434" s="51"/>
      <c r="B1434" s="51"/>
      <c r="C1434" s="51"/>
      <c r="D1434" s="130"/>
      <c r="E1434" s="198"/>
      <c r="F1434" s="43"/>
      <c r="G1434" s="43"/>
      <c r="H1434" s="198"/>
      <c r="I1434" s="198"/>
      <c r="J1434" s="198"/>
      <c r="K1434" s="184"/>
      <c r="L1434" s="223"/>
      <c r="M1434" s="116"/>
      <c r="N1434" s="116"/>
      <c r="O1434" s="116"/>
      <c r="P1434" s="116"/>
      <c r="Q1434" s="116"/>
      <c r="R1434" s="211"/>
      <c r="S1434" s="211"/>
      <c r="T1434" s="211"/>
      <c r="U1434" s="211"/>
      <c r="V1434" s="211"/>
      <c r="W1434" s="211"/>
      <c r="X1434" s="131"/>
      <c r="Y1434" s="163"/>
      <c r="Z1434" s="182"/>
    </row>
    <row r="1435" spans="1:26" s="25" customFormat="1" x14ac:dyDescent="0.4">
      <c r="A1435" s="51"/>
      <c r="B1435" s="51"/>
      <c r="C1435" s="51"/>
      <c r="D1435" s="130"/>
      <c r="E1435" s="198"/>
      <c r="F1435" s="43"/>
      <c r="G1435" s="43"/>
      <c r="H1435" s="198"/>
      <c r="I1435" s="198"/>
      <c r="J1435" s="198"/>
      <c r="K1435" s="184"/>
      <c r="L1435" s="223"/>
      <c r="M1435" s="116"/>
      <c r="N1435" s="116"/>
      <c r="O1435" s="116"/>
      <c r="P1435" s="116"/>
      <c r="Q1435" s="116"/>
      <c r="R1435" s="211"/>
      <c r="S1435" s="211"/>
      <c r="T1435" s="211"/>
      <c r="U1435" s="211"/>
      <c r="V1435" s="211"/>
      <c r="W1435" s="211"/>
      <c r="X1435" s="131"/>
      <c r="Y1435" s="163"/>
      <c r="Z1435" s="182"/>
    </row>
    <row r="1436" spans="1:26" s="25" customFormat="1" x14ac:dyDescent="0.4">
      <c r="A1436" s="51"/>
      <c r="B1436" s="51"/>
      <c r="C1436" s="51"/>
      <c r="D1436" s="130"/>
      <c r="E1436" s="198"/>
      <c r="F1436" s="43"/>
      <c r="G1436" s="43"/>
      <c r="H1436" s="198"/>
      <c r="I1436" s="198"/>
      <c r="J1436" s="198"/>
      <c r="K1436" s="184"/>
      <c r="L1436" s="223"/>
      <c r="M1436" s="116"/>
      <c r="N1436" s="116"/>
      <c r="O1436" s="116"/>
      <c r="P1436" s="116"/>
      <c r="Q1436" s="116"/>
      <c r="R1436" s="211"/>
      <c r="S1436" s="211"/>
      <c r="T1436" s="211"/>
      <c r="U1436" s="211"/>
      <c r="V1436" s="211"/>
      <c r="W1436" s="211"/>
      <c r="X1436" s="131"/>
      <c r="Y1436" s="163"/>
      <c r="Z1436" s="182"/>
    </row>
    <row r="1437" spans="1:26" s="25" customFormat="1" x14ac:dyDescent="0.4">
      <c r="A1437" s="51"/>
      <c r="B1437" s="51"/>
      <c r="C1437" s="51"/>
      <c r="D1437" s="130"/>
      <c r="E1437" s="198"/>
      <c r="F1437" s="43"/>
      <c r="G1437" s="43"/>
      <c r="H1437" s="198"/>
      <c r="I1437" s="198"/>
      <c r="J1437" s="198"/>
      <c r="K1437" s="184"/>
      <c r="L1437" s="223"/>
      <c r="M1437" s="116"/>
      <c r="N1437" s="116"/>
      <c r="O1437" s="116"/>
      <c r="P1437" s="116"/>
      <c r="Q1437" s="116"/>
      <c r="R1437" s="211"/>
      <c r="S1437" s="211"/>
      <c r="T1437" s="211"/>
      <c r="U1437" s="211"/>
      <c r="V1437" s="211"/>
      <c r="W1437" s="211"/>
      <c r="X1437" s="131"/>
      <c r="Y1437" s="163"/>
      <c r="Z1437" s="182"/>
    </row>
    <row r="1438" spans="1:26" s="25" customFormat="1" x14ac:dyDescent="0.4">
      <c r="A1438" s="51"/>
      <c r="B1438" s="51"/>
      <c r="C1438" s="51"/>
      <c r="D1438" s="130"/>
      <c r="E1438" s="198"/>
      <c r="F1438" s="43"/>
      <c r="G1438" s="43"/>
      <c r="H1438" s="198"/>
      <c r="I1438" s="198"/>
      <c r="J1438" s="198"/>
      <c r="K1438" s="184"/>
      <c r="L1438" s="223"/>
      <c r="M1438" s="116"/>
      <c r="N1438" s="116"/>
      <c r="O1438" s="116"/>
      <c r="P1438" s="116"/>
      <c r="Q1438" s="116"/>
      <c r="R1438" s="211"/>
      <c r="S1438" s="211"/>
      <c r="T1438" s="211"/>
      <c r="U1438" s="211"/>
      <c r="V1438" s="211"/>
      <c r="W1438" s="211"/>
      <c r="X1438" s="131"/>
      <c r="Y1438" s="163"/>
      <c r="Z1438" s="182"/>
    </row>
    <row r="1439" spans="1:26" s="25" customFormat="1" x14ac:dyDescent="0.4">
      <c r="A1439" s="51"/>
      <c r="B1439" s="51"/>
      <c r="C1439" s="51"/>
      <c r="D1439" s="130"/>
      <c r="E1439" s="198"/>
      <c r="F1439" s="43"/>
      <c r="G1439" s="43"/>
      <c r="H1439" s="198"/>
      <c r="I1439" s="198"/>
      <c r="J1439" s="198"/>
      <c r="K1439" s="184"/>
      <c r="L1439" s="223"/>
      <c r="M1439" s="116"/>
      <c r="N1439" s="116"/>
      <c r="O1439" s="116"/>
      <c r="P1439" s="116"/>
      <c r="Q1439" s="116"/>
      <c r="R1439" s="211"/>
      <c r="S1439" s="211"/>
      <c r="T1439" s="211"/>
      <c r="U1439" s="211"/>
      <c r="V1439" s="211"/>
      <c r="W1439" s="211"/>
      <c r="X1439" s="131"/>
      <c r="Y1439" s="163"/>
      <c r="Z1439" s="182"/>
    </row>
    <row r="1440" spans="1:26" s="25" customFormat="1" x14ac:dyDescent="0.4">
      <c r="A1440" s="51"/>
      <c r="B1440" s="51"/>
      <c r="C1440" s="51"/>
      <c r="D1440" s="130"/>
      <c r="E1440" s="198"/>
      <c r="F1440" s="43"/>
      <c r="G1440" s="43"/>
      <c r="H1440" s="198"/>
      <c r="I1440" s="198"/>
      <c r="J1440" s="198"/>
      <c r="K1440" s="184"/>
      <c r="L1440" s="223"/>
      <c r="M1440" s="116"/>
      <c r="N1440" s="116"/>
      <c r="O1440" s="116"/>
      <c r="P1440" s="116"/>
      <c r="Q1440" s="116"/>
      <c r="R1440" s="211"/>
      <c r="S1440" s="211"/>
      <c r="T1440" s="211"/>
      <c r="U1440" s="211"/>
      <c r="V1440" s="211"/>
      <c r="W1440" s="211"/>
      <c r="X1440" s="131"/>
      <c r="Y1440" s="163"/>
      <c r="Z1440" s="182"/>
    </row>
    <row r="1441" spans="1:26" s="25" customFormat="1" x14ac:dyDescent="0.4">
      <c r="A1441" s="51"/>
      <c r="B1441" s="51"/>
      <c r="C1441" s="51"/>
      <c r="D1441" s="130"/>
      <c r="E1441" s="198"/>
      <c r="F1441" s="43"/>
      <c r="G1441" s="43"/>
      <c r="H1441" s="198"/>
      <c r="I1441" s="198"/>
      <c r="J1441" s="198"/>
      <c r="K1441" s="184"/>
      <c r="L1441" s="223"/>
      <c r="M1441" s="116"/>
      <c r="N1441" s="116"/>
      <c r="O1441" s="116"/>
      <c r="P1441" s="116"/>
      <c r="Q1441" s="116"/>
      <c r="R1441" s="211"/>
      <c r="S1441" s="211"/>
      <c r="T1441" s="211"/>
      <c r="U1441" s="211"/>
      <c r="V1441" s="211"/>
      <c r="W1441" s="211"/>
      <c r="X1441" s="131"/>
      <c r="Y1441" s="163"/>
      <c r="Z1441" s="182"/>
    </row>
    <row r="1442" spans="1:26" s="25" customFormat="1" x14ac:dyDescent="0.4">
      <c r="A1442" s="51"/>
      <c r="B1442" s="51"/>
      <c r="C1442" s="51"/>
      <c r="D1442" s="130"/>
      <c r="E1442" s="198"/>
      <c r="F1442" s="43"/>
      <c r="G1442" s="43"/>
      <c r="H1442" s="198"/>
      <c r="I1442" s="198"/>
      <c r="J1442" s="198"/>
      <c r="K1442" s="184"/>
      <c r="L1442" s="223"/>
      <c r="M1442" s="116"/>
      <c r="N1442" s="116"/>
      <c r="O1442" s="116"/>
      <c r="P1442" s="116"/>
      <c r="Q1442" s="116"/>
      <c r="R1442" s="211"/>
      <c r="S1442" s="211"/>
      <c r="T1442" s="211"/>
      <c r="U1442" s="211"/>
      <c r="V1442" s="211"/>
      <c r="W1442" s="211"/>
      <c r="X1442" s="131"/>
      <c r="Y1442" s="163"/>
      <c r="Z1442" s="182"/>
    </row>
    <row r="1443" spans="1:26" s="25" customFormat="1" x14ac:dyDescent="0.4">
      <c r="A1443" s="51"/>
      <c r="B1443" s="51"/>
      <c r="C1443" s="51"/>
      <c r="D1443" s="130"/>
      <c r="E1443" s="198"/>
      <c r="F1443" s="43"/>
      <c r="G1443" s="43"/>
      <c r="H1443" s="198"/>
      <c r="I1443" s="198"/>
      <c r="J1443" s="198"/>
      <c r="K1443" s="184"/>
      <c r="L1443" s="223"/>
      <c r="M1443" s="116"/>
      <c r="N1443" s="116"/>
      <c r="O1443" s="116"/>
      <c r="P1443" s="116"/>
      <c r="Q1443" s="116"/>
      <c r="R1443" s="211"/>
      <c r="S1443" s="211"/>
      <c r="T1443" s="211"/>
      <c r="U1443" s="211"/>
      <c r="V1443" s="211"/>
      <c r="W1443" s="211"/>
      <c r="X1443" s="131"/>
      <c r="Y1443" s="163"/>
      <c r="Z1443" s="182"/>
    </row>
    <row r="1444" spans="1:26" s="25" customFormat="1" x14ac:dyDescent="0.4">
      <c r="A1444" s="51"/>
      <c r="B1444" s="51"/>
      <c r="C1444" s="51"/>
      <c r="D1444" s="130"/>
      <c r="E1444" s="198"/>
      <c r="F1444" s="43"/>
      <c r="G1444" s="43"/>
      <c r="H1444" s="198"/>
      <c r="I1444" s="198"/>
      <c r="J1444" s="198"/>
      <c r="K1444" s="184"/>
      <c r="L1444" s="223"/>
      <c r="M1444" s="116"/>
      <c r="N1444" s="116"/>
      <c r="O1444" s="116"/>
      <c r="P1444" s="116"/>
      <c r="Q1444" s="116"/>
      <c r="R1444" s="211"/>
      <c r="S1444" s="211"/>
      <c r="T1444" s="211"/>
      <c r="U1444" s="211"/>
      <c r="V1444" s="211"/>
      <c r="W1444" s="211"/>
      <c r="X1444" s="131"/>
      <c r="Y1444" s="163"/>
      <c r="Z1444" s="182"/>
    </row>
    <row r="1445" spans="1:26" s="25" customFormat="1" x14ac:dyDescent="0.4">
      <c r="A1445" s="51"/>
      <c r="B1445" s="51"/>
      <c r="C1445" s="51"/>
      <c r="D1445" s="130"/>
      <c r="E1445" s="198"/>
      <c r="F1445" s="43"/>
      <c r="G1445" s="43"/>
      <c r="H1445" s="198"/>
      <c r="I1445" s="198"/>
      <c r="J1445" s="198"/>
      <c r="K1445" s="184"/>
      <c r="L1445" s="223"/>
      <c r="M1445" s="116"/>
      <c r="N1445" s="116"/>
      <c r="O1445" s="116"/>
      <c r="P1445" s="116"/>
      <c r="Q1445" s="116"/>
      <c r="R1445" s="211"/>
      <c r="S1445" s="211"/>
      <c r="T1445" s="211"/>
      <c r="U1445" s="211"/>
      <c r="V1445" s="211"/>
      <c r="W1445" s="211"/>
      <c r="X1445" s="131"/>
      <c r="Y1445" s="163"/>
      <c r="Z1445" s="182"/>
    </row>
    <row r="1446" spans="1:26" s="25" customFormat="1" x14ac:dyDescent="0.4">
      <c r="A1446" s="51"/>
      <c r="B1446" s="51"/>
      <c r="C1446" s="51"/>
      <c r="D1446" s="130"/>
      <c r="E1446" s="198"/>
      <c r="F1446" s="43"/>
      <c r="G1446" s="43"/>
      <c r="H1446" s="198"/>
      <c r="I1446" s="198"/>
      <c r="J1446" s="198"/>
      <c r="K1446" s="184"/>
      <c r="L1446" s="223"/>
      <c r="M1446" s="116"/>
      <c r="N1446" s="116"/>
      <c r="O1446" s="116"/>
      <c r="P1446" s="116"/>
      <c r="Q1446" s="116"/>
      <c r="R1446" s="211"/>
      <c r="S1446" s="211"/>
      <c r="T1446" s="211"/>
      <c r="U1446" s="211"/>
      <c r="V1446" s="211"/>
      <c r="W1446" s="211"/>
      <c r="X1446" s="131"/>
      <c r="Y1446" s="163"/>
      <c r="Z1446" s="182"/>
    </row>
    <row r="1447" spans="1:26" s="25" customFormat="1" x14ac:dyDescent="0.4">
      <c r="A1447" s="51"/>
      <c r="B1447" s="51"/>
      <c r="C1447" s="51"/>
      <c r="D1447" s="130"/>
      <c r="E1447" s="198"/>
      <c r="F1447" s="43"/>
      <c r="G1447" s="43"/>
      <c r="H1447" s="198"/>
      <c r="I1447" s="198"/>
      <c r="J1447" s="198"/>
      <c r="K1447" s="184"/>
      <c r="L1447" s="223"/>
      <c r="M1447" s="116"/>
      <c r="N1447" s="116"/>
      <c r="O1447" s="116"/>
      <c r="P1447" s="116"/>
      <c r="Q1447" s="116"/>
      <c r="R1447" s="211"/>
      <c r="S1447" s="211"/>
      <c r="T1447" s="211"/>
      <c r="U1447" s="211"/>
      <c r="V1447" s="211"/>
      <c r="W1447" s="211"/>
      <c r="X1447" s="131"/>
      <c r="Y1447" s="163"/>
      <c r="Z1447" s="182"/>
    </row>
    <row r="1448" spans="1:26" s="25" customFormat="1" x14ac:dyDescent="0.4">
      <c r="A1448" s="51"/>
      <c r="B1448" s="51"/>
      <c r="C1448" s="51"/>
      <c r="D1448" s="130"/>
      <c r="E1448" s="198"/>
      <c r="F1448" s="43"/>
      <c r="G1448" s="43"/>
      <c r="H1448" s="198"/>
      <c r="I1448" s="198"/>
      <c r="J1448" s="198"/>
      <c r="K1448" s="184"/>
      <c r="L1448" s="223"/>
      <c r="M1448" s="116"/>
      <c r="N1448" s="116"/>
      <c r="O1448" s="116"/>
      <c r="P1448" s="116"/>
      <c r="Q1448" s="116"/>
      <c r="R1448" s="211"/>
      <c r="S1448" s="211"/>
      <c r="T1448" s="211"/>
      <c r="U1448" s="211"/>
      <c r="V1448" s="211"/>
      <c r="W1448" s="211"/>
      <c r="X1448" s="131"/>
      <c r="Y1448" s="163"/>
      <c r="Z1448" s="182"/>
    </row>
    <row r="1449" spans="1:26" s="25" customFormat="1" x14ac:dyDescent="0.4">
      <c r="A1449" s="51"/>
      <c r="B1449" s="51"/>
      <c r="C1449" s="51"/>
      <c r="D1449" s="130"/>
      <c r="E1449" s="198"/>
      <c r="F1449" s="43"/>
      <c r="G1449" s="43"/>
      <c r="H1449" s="198"/>
      <c r="I1449" s="198"/>
      <c r="J1449" s="198"/>
      <c r="K1449" s="184"/>
      <c r="L1449" s="223"/>
      <c r="M1449" s="116"/>
      <c r="N1449" s="116"/>
      <c r="O1449" s="116"/>
      <c r="P1449" s="116"/>
      <c r="Q1449" s="116"/>
      <c r="R1449" s="211"/>
      <c r="S1449" s="211"/>
      <c r="T1449" s="211"/>
      <c r="U1449" s="211"/>
      <c r="V1449" s="211"/>
      <c r="W1449" s="211"/>
      <c r="X1449" s="131"/>
      <c r="Y1449" s="163"/>
      <c r="Z1449" s="182"/>
    </row>
    <row r="1450" spans="1:26" s="25" customFormat="1" x14ac:dyDescent="0.4">
      <c r="A1450" s="51"/>
      <c r="B1450" s="51"/>
      <c r="C1450" s="51"/>
      <c r="D1450" s="130"/>
      <c r="E1450" s="198"/>
      <c r="F1450" s="43"/>
      <c r="G1450" s="43"/>
      <c r="H1450" s="198"/>
      <c r="I1450" s="198"/>
      <c r="J1450" s="198"/>
      <c r="K1450" s="184"/>
      <c r="L1450" s="223"/>
      <c r="M1450" s="116"/>
      <c r="N1450" s="116"/>
      <c r="O1450" s="116"/>
      <c r="P1450" s="116"/>
      <c r="Q1450" s="116"/>
      <c r="R1450" s="211"/>
      <c r="S1450" s="211"/>
      <c r="T1450" s="211"/>
      <c r="U1450" s="211"/>
      <c r="V1450" s="211"/>
      <c r="W1450" s="211"/>
      <c r="X1450" s="131"/>
      <c r="Y1450" s="163"/>
      <c r="Z1450" s="182"/>
    </row>
    <row r="1451" spans="1:26" s="25" customFormat="1" x14ac:dyDescent="0.4">
      <c r="A1451" s="51"/>
      <c r="B1451" s="51"/>
      <c r="C1451" s="51"/>
      <c r="D1451" s="130"/>
      <c r="E1451" s="198"/>
      <c r="F1451" s="43"/>
      <c r="G1451" s="43"/>
      <c r="H1451" s="198"/>
      <c r="I1451" s="198"/>
      <c r="J1451" s="198"/>
      <c r="K1451" s="184"/>
      <c r="L1451" s="223"/>
      <c r="M1451" s="116"/>
      <c r="N1451" s="116"/>
      <c r="O1451" s="116"/>
      <c r="P1451" s="116"/>
      <c r="Q1451" s="116"/>
      <c r="R1451" s="211"/>
      <c r="S1451" s="211"/>
      <c r="T1451" s="211"/>
      <c r="U1451" s="211"/>
      <c r="V1451" s="211"/>
      <c r="W1451" s="211"/>
      <c r="X1451" s="131"/>
      <c r="Y1451" s="163"/>
      <c r="Z1451" s="182"/>
    </row>
    <row r="1452" spans="1:26" s="25" customFormat="1" x14ac:dyDescent="0.4">
      <c r="A1452" s="51"/>
      <c r="B1452" s="51"/>
      <c r="C1452" s="51"/>
      <c r="D1452" s="130"/>
      <c r="E1452" s="198"/>
      <c r="F1452" s="43"/>
      <c r="G1452" s="43"/>
      <c r="H1452" s="198"/>
      <c r="I1452" s="198"/>
      <c r="J1452" s="198"/>
      <c r="K1452" s="184"/>
      <c r="L1452" s="223"/>
      <c r="M1452" s="116"/>
      <c r="N1452" s="116"/>
      <c r="O1452" s="116"/>
      <c r="P1452" s="116"/>
      <c r="Q1452" s="116"/>
      <c r="R1452" s="211"/>
      <c r="S1452" s="211"/>
      <c r="T1452" s="211"/>
      <c r="U1452" s="211"/>
      <c r="V1452" s="211"/>
      <c r="W1452" s="211"/>
      <c r="X1452" s="131"/>
      <c r="Y1452" s="163"/>
      <c r="Z1452" s="182"/>
    </row>
    <row r="1453" spans="1:26" s="25" customFormat="1" x14ac:dyDescent="0.4">
      <c r="A1453" s="51"/>
      <c r="B1453" s="51"/>
      <c r="C1453" s="51"/>
      <c r="D1453" s="130"/>
      <c r="E1453" s="198"/>
      <c r="F1453" s="43"/>
      <c r="G1453" s="43"/>
      <c r="H1453" s="198"/>
      <c r="I1453" s="198"/>
      <c r="J1453" s="198"/>
      <c r="K1453" s="184"/>
      <c r="L1453" s="223"/>
      <c r="M1453" s="116"/>
      <c r="N1453" s="116"/>
      <c r="O1453" s="116"/>
      <c r="P1453" s="116"/>
      <c r="Q1453" s="116"/>
      <c r="R1453" s="211"/>
      <c r="S1453" s="211"/>
      <c r="T1453" s="211"/>
      <c r="U1453" s="211"/>
      <c r="V1453" s="211"/>
      <c r="W1453" s="211"/>
      <c r="X1453" s="131"/>
      <c r="Y1453" s="163"/>
      <c r="Z1453" s="182"/>
    </row>
    <row r="1454" spans="1:26" s="25" customFormat="1" x14ac:dyDescent="0.4">
      <c r="A1454" s="51"/>
      <c r="B1454" s="51"/>
      <c r="C1454" s="51"/>
      <c r="D1454" s="130"/>
      <c r="E1454" s="198"/>
      <c r="F1454" s="43"/>
      <c r="G1454" s="43"/>
      <c r="H1454" s="198"/>
      <c r="I1454" s="198"/>
      <c r="J1454" s="198"/>
      <c r="K1454" s="184"/>
      <c r="L1454" s="223"/>
      <c r="M1454" s="116"/>
      <c r="N1454" s="116"/>
      <c r="O1454" s="116"/>
      <c r="P1454" s="116"/>
      <c r="Q1454" s="116"/>
      <c r="R1454" s="211"/>
      <c r="S1454" s="211"/>
      <c r="T1454" s="211"/>
      <c r="U1454" s="211"/>
      <c r="V1454" s="211"/>
      <c r="W1454" s="211"/>
      <c r="X1454" s="131"/>
      <c r="Y1454" s="163"/>
      <c r="Z1454" s="182"/>
    </row>
    <row r="1455" spans="1:26" s="25" customFormat="1" x14ac:dyDescent="0.4">
      <c r="A1455" s="51"/>
      <c r="B1455" s="51"/>
      <c r="C1455" s="51"/>
      <c r="D1455" s="130"/>
      <c r="E1455" s="198"/>
      <c r="F1455" s="43"/>
      <c r="G1455" s="43"/>
      <c r="H1455" s="198"/>
      <c r="I1455" s="198"/>
      <c r="J1455" s="198"/>
      <c r="K1455" s="184"/>
      <c r="L1455" s="223"/>
      <c r="M1455" s="116"/>
      <c r="N1455" s="116"/>
      <c r="O1455" s="116"/>
      <c r="P1455" s="116"/>
      <c r="Q1455" s="116"/>
      <c r="R1455" s="211"/>
      <c r="S1455" s="211"/>
      <c r="T1455" s="211"/>
      <c r="U1455" s="211"/>
      <c r="V1455" s="211"/>
      <c r="W1455" s="211"/>
      <c r="X1455" s="131"/>
      <c r="Y1455" s="163"/>
      <c r="Z1455" s="182"/>
    </row>
    <row r="1456" spans="1:26" s="25" customFormat="1" x14ac:dyDescent="0.4">
      <c r="A1456" s="51"/>
      <c r="B1456" s="51"/>
      <c r="C1456" s="51"/>
      <c r="D1456" s="130"/>
      <c r="E1456" s="198"/>
      <c r="F1456" s="43"/>
      <c r="G1456" s="43"/>
      <c r="H1456" s="198"/>
      <c r="I1456" s="198"/>
      <c r="J1456" s="198"/>
      <c r="K1456" s="184"/>
      <c r="L1456" s="223"/>
      <c r="M1456" s="116"/>
      <c r="N1456" s="116"/>
      <c r="O1456" s="116"/>
      <c r="P1456" s="116"/>
      <c r="Q1456" s="116"/>
      <c r="R1456" s="211"/>
      <c r="S1456" s="211"/>
      <c r="T1456" s="211"/>
      <c r="U1456" s="211"/>
      <c r="V1456" s="211"/>
      <c r="W1456" s="211"/>
      <c r="X1456" s="131"/>
      <c r="Y1456" s="163"/>
      <c r="Z1456" s="182"/>
    </row>
    <row r="1457" spans="1:26" s="25" customFormat="1" x14ac:dyDescent="0.4">
      <c r="A1457" s="51"/>
      <c r="B1457" s="51"/>
      <c r="C1457" s="51"/>
      <c r="D1457" s="130"/>
      <c r="E1457" s="198"/>
      <c r="F1457" s="43"/>
      <c r="G1457" s="43"/>
      <c r="H1457" s="198"/>
      <c r="I1457" s="198"/>
      <c r="J1457" s="198"/>
      <c r="K1457" s="184"/>
      <c r="L1457" s="223"/>
      <c r="M1457" s="116"/>
      <c r="N1457" s="116"/>
      <c r="O1457" s="116"/>
      <c r="P1457" s="116"/>
      <c r="Q1457" s="116"/>
      <c r="R1457" s="211"/>
      <c r="S1457" s="211"/>
      <c r="T1457" s="211"/>
      <c r="U1457" s="211"/>
      <c r="V1457" s="211"/>
      <c r="W1457" s="211"/>
      <c r="X1457" s="131"/>
      <c r="Y1457" s="163"/>
      <c r="Z1457" s="182"/>
    </row>
    <row r="1458" spans="1:26" s="25" customFormat="1" x14ac:dyDescent="0.4">
      <c r="A1458" s="51"/>
      <c r="B1458" s="51"/>
      <c r="C1458" s="51"/>
      <c r="D1458" s="130"/>
      <c r="E1458" s="198"/>
      <c r="F1458" s="43"/>
      <c r="G1458" s="43"/>
      <c r="H1458" s="198"/>
      <c r="I1458" s="198"/>
      <c r="J1458" s="198"/>
      <c r="K1458" s="184"/>
      <c r="L1458" s="223"/>
      <c r="M1458" s="116"/>
      <c r="N1458" s="116"/>
      <c r="O1458" s="116"/>
      <c r="P1458" s="116"/>
      <c r="Q1458" s="116"/>
      <c r="R1458" s="211"/>
      <c r="S1458" s="211"/>
      <c r="T1458" s="211"/>
      <c r="U1458" s="211"/>
      <c r="V1458" s="211"/>
      <c r="W1458" s="211"/>
      <c r="X1458" s="131"/>
      <c r="Y1458" s="163"/>
      <c r="Z1458" s="182"/>
    </row>
    <row r="1459" spans="1:26" s="25" customFormat="1" x14ac:dyDescent="0.4">
      <c r="A1459" s="51"/>
      <c r="B1459" s="51"/>
      <c r="C1459" s="51"/>
      <c r="D1459" s="130"/>
      <c r="E1459" s="198"/>
      <c r="F1459" s="43"/>
      <c r="G1459" s="43"/>
      <c r="H1459" s="198"/>
      <c r="I1459" s="198"/>
      <c r="J1459" s="198"/>
      <c r="K1459" s="184"/>
      <c r="L1459" s="223"/>
      <c r="M1459" s="116"/>
      <c r="N1459" s="116"/>
      <c r="O1459" s="116"/>
      <c r="P1459" s="116"/>
      <c r="Q1459" s="116"/>
      <c r="R1459" s="211"/>
      <c r="S1459" s="211"/>
      <c r="T1459" s="211"/>
      <c r="U1459" s="211"/>
      <c r="V1459" s="211"/>
      <c r="W1459" s="211"/>
      <c r="X1459" s="131"/>
      <c r="Y1459" s="163"/>
      <c r="Z1459" s="182"/>
    </row>
    <row r="1460" spans="1:26" s="25" customFormat="1" x14ac:dyDescent="0.4">
      <c r="A1460" s="51"/>
      <c r="B1460" s="51"/>
      <c r="C1460" s="51"/>
      <c r="D1460" s="130"/>
      <c r="E1460" s="198"/>
      <c r="F1460" s="43"/>
      <c r="G1460" s="43"/>
      <c r="H1460" s="198"/>
      <c r="I1460" s="198"/>
      <c r="J1460" s="198"/>
      <c r="K1460" s="184"/>
      <c r="L1460" s="223"/>
      <c r="M1460" s="116"/>
      <c r="N1460" s="116"/>
      <c r="O1460" s="116"/>
      <c r="P1460" s="116"/>
      <c r="Q1460" s="116"/>
      <c r="R1460" s="211"/>
      <c r="S1460" s="211"/>
      <c r="T1460" s="211"/>
      <c r="U1460" s="211"/>
      <c r="V1460" s="211"/>
      <c r="W1460" s="211"/>
      <c r="X1460" s="131"/>
      <c r="Y1460" s="163"/>
      <c r="Z1460" s="182"/>
    </row>
    <row r="1461" spans="1:26" s="25" customFormat="1" x14ac:dyDescent="0.4">
      <c r="A1461" s="51"/>
      <c r="B1461" s="51"/>
      <c r="C1461" s="51"/>
      <c r="D1461" s="130"/>
      <c r="E1461" s="198"/>
      <c r="F1461" s="43"/>
      <c r="G1461" s="43"/>
      <c r="H1461" s="198"/>
      <c r="I1461" s="198"/>
      <c r="J1461" s="198"/>
      <c r="K1461" s="184"/>
      <c r="L1461" s="223"/>
      <c r="M1461" s="116"/>
      <c r="N1461" s="116"/>
      <c r="O1461" s="116"/>
      <c r="P1461" s="116"/>
      <c r="Q1461" s="116"/>
      <c r="R1461" s="211"/>
      <c r="S1461" s="211"/>
      <c r="T1461" s="211"/>
      <c r="U1461" s="211"/>
      <c r="V1461" s="211"/>
      <c r="W1461" s="211"/>
      <c r="X1461" s="131"/>
      <c r="Y1461" s="163"/>
      <c r="Z1461" s="182"/>
    </row>
    <row r="1462" spans="1:26" s="25" customFormat="1" x14ac:dyDescent="0.4">
      <c r="A1462" s="51"/>
      <c r="B1462" s="51"/>
      <c r="C1462" s="51"/>
      <c r="D1462" s="130"/>
      <c r="E1462" s="198"/>
      <c r="F1462" s="43"/>
      <c r="G1462" s="43"/>
      <c r="H1462" s="198"/>
      <c r="I1462" s="198"/>
      <c r="J1462" s="198"/>
      <c r="K1462" s="184"/>
      <c r="L1462" s="223"/>
      <c r="M1462" s="116"/>
      <c r="N1462" s="116"/>
      <c r="O1462" s="116"/>
      <c r="P1462" s="116"/>
      <c r="Q1462" s="116"/>
      <c r="R1462" s="211"/>
      <c r="S1462" s="211"/>
      <c r="T1462" s="211"/>
      <c r="U1462" s="211"/>
      <c r="V1462" s="211"/>
      <c r="W1462" s="211"/>
      <c r="X1462" s="131"/>
      <c r="Y1462" s="163"/>
      <c r="Z1462" s="182"/>
    </row>
    <row r="1463" spans="1:26" s="25" customFormat="1" x14ac:dyDescent="0.4">
      <c r="A1463" s="51"/>
      <c r="B1463" s="51"/>
      <c r="C1463" s="51"/>
      <c r="D1463" s="130"/>
      <c r="E1463" s="198"/>
      <c r="F1463" s="43"/>
      <c r="G1463" s="43"/>
      <c r="H1463" s="198"/>
      <c r="I1463" s="198"/>
      <c r="J1463" s="198"/>
      <c r="K1463" s="184"/>
      <c r="L1463" s="223"/>
      <c r="M1463" s="116"/>
      <c r="N1463" s="116"/>
      <c r="O1463" s="116"/>
      <c r="P1463" s="116"/>
      <c r="Q1463" s="116"/>
      <c r="R1463" s="211"/>
      <c r="S1463" s="211"/>
      <c r="T1463" s="211"/>
      <c r="U1463" s="211"/>
      <c r="V1463" s="211"/>
      <c r="W1463" s="211"/>
      <c r="X1463" s="131"/>
      <c r="Y1463" s="163"/>
      <c r="Z1463" s="182"/>
    </row>
    <row r="1464" spans="1:26" s="25" customFormat="1" x14ac:dyDescent="0.4">
      <c r="A1464" s="51"/>
      <c r="B1464" s="51"/>
      <c r="C1464" s="51"/>
      <c r="D1464" s="130"/>
      <c r="E1464" s="198"/>
      <c r="F1464" s="43"/>
      <c r="G1464" s="43"/>
      <c r="H1464" s="198"/>
      <c r="I1464" s="198"/>
      <c r="J1464" s="198"/>
      <c r="K1464" s="184"/>
      <c r="L1464" s="223"/>
      <c r="M1464" s="116"/>
      <c r="N1464" s="116"/>
      <c r="O1464" s="116"/>
      <c r="P1464" s="116"/>
      <c r="Q1464" s="116"/>
      <c r="R1464" s="211"/>
      <c r="S1464" s="211"/>
      <c r="T1464" s="211"/>
      <c r="U1464" s="211"/>
      <c r="V1464" s="211"/>
      <c r="W1464" s="211"/>
      <c r="X1464" s="131"/>
      <c r="Y1464" s="163"/>
      <c r="Z1464" s="182"/>
    </row>
    <row r="1465" spans="1:26" s="25" customFormat="1" x14ac:dyDescent="0.4">
      <c r="A1465" s="51"/>
      <c r="B1465" s="51"/>
      <c r="C1465" s="51"/>
      <c r="D1465" s="130"/>
      <c r="E1465" s="198"/>
      <c r="F1465" s="43"/>
      <c r="G1465" s="43"/>
      <c r="H1465" s="198"/>
      <c r="I1465" s="198"/>
      <c r="J1465" s="198"/>
      <c r="K1465" s="184"/>
      <c r="L1465" s="223"/>
      <c r="M1465" s="116"/>
      <c r="N1465" s="116"/>
      <c r="O1465" s="116"/>
      <c r="P1465" s="116"/>
      <c r="Q1465" s="116"/>
      <c r="R1465" s="211"/>
      <c r="S1465" s="211"/>
      <c r="T1465" s="211"/>
      <c r="U1465" s="211"/>
      <c r="V1465" s="211"/>
      <c r="W1465" s="211"/>
      <c r="X1465" s="131"/>
      <c r="Y1465" s="163"/>
      <c r="Z1465" s="182"/>
    </row>
    <row r="1466" spans="1:26" s="25" customFormat="1" x14ac:dyDescent="0.4">
      <c r="A1466" s="51"/>
      <c r="B1466" s="51"/>
      <c r="C1466" s="51"/>
      <c r="D1466" s="130"/>
      <c r="E1466" s="198"/>
      <c r="F1466" s="43"/>
      <c r="G1466" s="43"/>
      <c r="H1466" s="198"/>
      <c r="I1466" s="198"/>
      <c r="J1466" s="198"/>
      <c r="K1466" s="184"/>
      <c r="L1466" s="223"/>
      <c r="M1466" s="116"/>
      <c r="N1466" s="116"/>
      <c r="O1466" s="116"/>
      <c r="P1466" s="116"/>
      <c r="Q1466" s="116"/>
      <c r="R1466" s="211"/>
      <c r="S1466" s="211"/>
      <c r="T1466" s="211"/>
      <c r="U1466" s="211"/>
      <c r="V1466" s="211"/>
      <c r="W1466" s="211"/>
      <c r="X1466" s="131"/>
      <c r="Y1466" s="163"/>
      <c r="Z1466" s="182"/>
    </row>
    <row r="1467" spans="1:26" s="25" customFormat="1" x14ac:dyDescent="0.4">
      <c r="A1467" s="51"/>
      <c r="B1467" s="51"/>
      <c r="C1467" s="51"/>
      <c r="D1467" s="130"/>
      <c r="E1467" s="198"/>
      <c r="F1467" s="43"/>
      <c r="G1467" s="43"/>
      <c r="H1467" s="198"/>
      <c r="I1467" s="198"/>
      <c r="J1467" s="198"/>
      <c r="K1467" s="184"/>
      <c r="L1467" s="223"/>
      <c r="M1467" s="116"/>
      <c r="N1467" s="116"/>
      <c r="O1467" s="116"/>
      <c r="P1467" s="116"/>
      <c r="Q1467" s="116"/>
      <c r="R1467" s="211"/>
      <c r="S1467" s="211"/>
      <c r="T1467" s="211"/>
      <c r="U1467" s="211"/>
      <c r="V1467" s="211"/>
      <c r="W1467" s="211"/>
      <c r="X1467" s="131"/>
      <c r="Y1467" s="163"/>
      <c r="Z1467" s="182"/>
    </row>
    <row r="1468" spans="1:26" s="25" customFormat="1" x14ac:dyDescent="0.4">
      <c r="A1468" s="51"/>
      <c r="B1468" s="51"/>
      <c r="C1468" s="51"/>
      <c r="D1468" s="130"/>
      <c r="E1468" s="198"/>
      <c r="F1468" s="43"/>
      <c r="G1468" s="43"/>
      <c r="H1468" s="198"/>
      <c r="I1468" s="198"/>
      <c r="J1468" s="198"/>
      <c r="K1468" s="184"/>
      <c r="L1468" s="223"/>
      <c r="M1468" s="116"/>
      <c r="N1468" s="116"/>
      <c r="O1468" s="116"/>
      <c r="P1468" s="116"/>
      <c r="Q1468" s="116"/>
      <c r="R1468" s="211"/>
      <c r="S1468" s="211"/>
      <c r="T1468" s="211"/>
      <c r="U1468" s="211"/>
      <c r="V1468" s="211"/>
      <c r="W1468" s="211"/>
      <c r="X1468" s="131"/>
      <c r="Y1468" s="163"/>
      <c r="Z1468" s="182"/>
    </row>
    <row r="1469" spans="1:26" s="25" customFormat="1" x14ac:dyDescent="0.4">
      <c r="A1469" s="51"/>
      <c r="B1469" s="51"/>
      <c r="C1469" s="51"/>
      <c r="D1469" s="130"/>
      <c r="E1469" s="198"/>
      <c r="F1469" s="43"/>
      <c r="G1469" s="43"/>
      <c r="H1469" s="198"/>
      <c r="I1469" s="198"/>
      <c r="J1469" s="198"/>
      <c r="K1469" s="184"/>
      <c r="L1469" s="223"/>
      <c r="M1469" s="116"/>
      <c r="N1469" s="116"/>
      <c r="O1469" s="116"/>
      <c r="P1469" s="116"/>
      <c r="Q1469" s="116"/>
      <c r="R1469" s="211"/>
      <c r="S1469" s="211"/>
      <c r="T1469" s="211"/>
      <c r="U1469" s="211"/>
      <c r="V1469" s="211"/>
      <c r="W1469" s="211"/>
      <c r="X1469" s="131"/>
      <c r="Y1469" s="163"/>
      <c r="Z1469" s="182"/>
    </row>
    <row r="1470" spans="1:26" s="25" customFormat="1" x14ac:dyDescent="0.4">
      <c r="A1470" s="51"/>
      <c r="B1470" s="51"/>
      <c r="C1470" s="51"/>
      <c r="D1470" s="130"/>
      <c r="E1470" s="198"/>
      <c r="F1470" s="43"/>
      <c r="G1470" s="43"/>
      <c r="H1470" s="198"/>
      <c r="I1470" s="198"/>
      <c r="J1470" s="198"/>
      <c r="K1470" s="184"/>
      <c r="L1470" s="223"/>
      <c r="M1470" s="116"/>
      <c r="N1470" s="116"/>
      <c r="O1470" s="116"/>
      <c r="P1470" s="116"/>
      <c r="Q1470" s="116"/>
      <c r="R1470" s="211"/>
      <c r="S1470" s="211"/>
      <c r="T1470" s="211"/>
      <c r="U1470" s="211"/>
      <c r="V1470" s="211"/>
      <c r="W1470" s="211"/>
      <c r="X1470" s="131"/>
      <c r="Y1470" s="163"/>
      <c r="Z1470" s="182"/>
    </row>
    <row r="1471" spans="1:26" s="25" customFormat="1" x14ac:dyDescent="0.4">
      <c r="A1471" s="51"/>
      <c r="B1471" s="51"/>
      <c r="C1471" s="51"/>
      <c r="D1471" s="130"/>
      <c r="E1471" s="198"/>
      <c r="F1471" s="43"/>
      <c r="G1471" s="43"/>
      <c r="H1471" s="198"/>
      <c r="I1471" s="198"/>
      <c r="J1471" s="198"/>
      <c r="K1471" s="184"/>
      <c r="L1471" s="223"/>
      <c r="M1471" s="116"/>
      <c r="N1471" s="116"/>
      <c r="O1471" s="116"/>
      <c r="P1471" s="116"/>
      <c r="Q1471" s="116"/>
      <c r="R1471" s="211"/>
      <c r="S1471" s="211"/>
      <c r="T1471" s="211"/>
      <c r="U1471" s="211"/>
      <c r="V1471" s="211"/>
      <c r="W1471" s="211"/>
      <c r="X1471" s="131"/>
      <c r="Y1471" s="163"/>
      <c r="Z1471" s="182"/>
    </row>
    <row r="1472" spans="1:26" s="25" customFormat="1" x14ac:dyDescent="0.4">
      <c r="A1472" s="51"/>
      <c r="B1472" s="51"/>
      <c r="C1472" s="51"/>
      <c r="D1472" s="130"/>
      <c r="E1472" s="198"/>
      <c r="F1472" s="43"/>
      <c r="G1472" s="43"/>
      <c r="H1472" s="198"/>
      <c r="I1472" s="198"/>
      <c r="J1472" s="198"/>
      <c r="K1472" s="184"/>
      <c r="L1472" s="223"/>
      <c r="M1472" s="116"/>
      <c r="N1472" s="116"/>
      <c r="O1472" s="116"/>
      <c r="P1472" s="116"/>
      <c r="Q1472" s="116"/>
      <c r="R1472" s="211"/>
      <c r="S1472" s="211"/>
      <c r="T1472" s="211"/>
      <c r="U1472" s="211"/>
      <c r="V1472" s="211"/>
      <c r="W1472" s="211"/>
      <c r="X1472" s="131"/>
      <c r="Y1472" s="163"/>
      <c r="Z1472" s="182"/>
    </row>
    <row r="1473" spans="1:26" s="25" customFormat="1" x14ac:dyDescent="0.4">
      <c r="A1473" s="51"/>
      <c r="B1473" s="51"/>
      <c r="C1473" s="51"/>
      <c r="D1473" s="130"/>
      <c r="E1473" s="198"/>
      <c r="F1473" s="43"/>
      <c r="G1473" s="43"/>
      <c r="H1473" s="198"/>
      <c r="I1473" s="198"/>
      <c r="J1473" s="198"/>
      <c r="K1473" s="184"/>
      <c r="L1473" s="223"/>
      <c r="M1473" s="116"/>
      <c r="N1473" s="116"/>
      <c r="O1473" s="116"/>
      <c r="P1473" s="116"/>
      <c r="Q1473" s="116"/>
      <c r="R1473" s="211"/>
      <c r="S1473" s="211"/>
      <c r="T1473" s="211"/>
      <c r="U1473" s="211"/>
      <c r="V1473" s="211"/>
      <c r="W1473" s="211"/>
      <c r="X1473" s="131"/>
      <c r="Y1473" s="163"/>
      <c r="Z1473" s="182"/>
    </row>
    <row r="1474" spans="1:26" s="25" customFormat="1" x14ac:dyDescent="0.4">
      <c r="A1474" s="51"/>
      <c r="B1474" s="51"/>
      <c r="C1474" s="51"/>
      <c r="D1474" s="130"/>
      <c r="E1474" s="198"/>
      <c r="F1474" s="43"/>
      <c r="G1474" s="43"/>
      <c r="H1474" s="198"/>
      <c r="I1474" s="198"/>
      <c r="J1474" s="198"/>
      <c r="K1474" s="184"/>
      <c r="L1474" s="223"/>
      <c r="M1474" s="116"/>
      <c r="N1474" s="116"/>
      <c r="O1474" s="116"/>
      <c r="P1474" s="116"/>
      <c r="Q1474" s="116"/>
      <c r="R1474" s="211"/>
      <c r="S1474" s="211"/>
      <c r="T1474" s="211"/>
      <c r="U1474" s="211"/>
      <c r="V1474" s="211"/>
      <c r="W1474" s="211"/>
      <c r="X1474" s="131"/>
      <c r="Y1474" s="163"/>
      <c r="Z1474" s="182"/>
    </row>
    <row r="1475" spans="1:26" s="25" customFormat="1" x14ac:dyDescent="0.4">
      <c r="A1475" s="51"/>
      <c r="B1475" s="51"/>
      <c r="C1475" s="51"/>
      <c r="D1475" s="130"/>
      <c r="E1475" s="198"/>
      <c r="F1475" s="43"/>
      <c r="G1475" s="43"/>
      <c r="H1475" s="198"/>
      <c r="I1475" s="198"/>
      <c r="J1475" s="198"/>
      <c r="K1475" s="184"/>
      <c r="L1475" s="223"/>
      <c r="M1475" s="116"/>
      <c r="N1475" s="116"/>
      <c r="O1475" s="116"/>
      <c r="P1475" s="116"/>
      <c r="Q1475" s="116"/>
      <c r="R1475" s="211"/>
      <c r="S1475" s="211"/>
      <c r="T1475" s="211"/>
      <c r="U1475" s="211"/>
      <c r="V1475" s="211"/>
      <c r="W1475" s="211"/>
      <c r="X1475" s="131"/>
      <c r="Y1475" s="163"/>
      <c r="Z1475" s="182"/>
    </row>
    <row r="1476" spans="1:26" s="25" customFormat="1" x14ac:dyDescent="0.4">
      <c r="A1476" s="51"/>
      <c r="B1476" s="51"/>
      <c r="C1476" s="51"/>
      <c r="D1476" s="130"/>
      <c r="E1476" s="198"/>
      <c r="F1476" s="43"/>
      <c r="G1476" s="43"/>
      <c r="H1476" s="198"/>
      <c r="I1476" s="198"/>
      <c r="J1476" s="198"/>
      <c r="K1476" s="184"/>
      <c r="L1476" s="223"/>
      <c r="M1476" s="116"/>
      <c r="N1476" s="116"/>
      <c r="O1476" s="116"/>
      <c r="P1476" s="116"/>
      <c r="Q1476" s="116"/>
      <c r="R1476" s="211"/>
      <c r="S1476" s="211"/>
      <c r="T1476" s="211"/>
      <c r="U1476" s="211"/>
      <c r="V1476" s="211"/>
      <c r="W1476" s="211"/>
      <c r="X1476" s="131"/>
      <c r="Y1476" s="163"/>
      <c r="Z1476" s="182"/>
    </row>
    <row r="1477" spans="1:26" s="25" customFormat="1" x14ac:dyDescent="0.4">
      <c r="A1477" s="51"/>
      <c r="B1477" s="51"/>
      <c r="C1477" s="51"/>
      <c r="D1477" s="130"/>
      <c r="E1477" s="198"/>
      <c r="F1477" s="43"/>
      <c r="G1477" s="43"/>
      <c r="H1477" s="198"/>
      <c r="I1477" s="198"/>
      <c r="J1477" s="198"/>
      <c r="K1477" s="184"/>
      <c r="L1477" s="223"/>
      <c r="M1477" s="116"/>
      <c r="N1477" s="116"/>
      <c r="O1477" s="116"/>
      <c r="P1477" s="116"/>
      <c r="Q1477" s="116"/>
      <c r="R1477" s="211"/>
      <c r="S1477" s="211"/>
      <c r="T1477" s="211"/>
      <c r="U1477" s="211"/>
      <c r="V1477" s="211"/>
      <c r="W1477" s="211"/>
      <c r="X1477" s="131"/>
      <c r="Y1477" s="163"/>
      <c r="Z1477" s="182"/>
    </row>
    <row r="1478" spans="1:26" s="25" customFormat="1" x14ac:dyDescent="0.4">
      <c r="A1478" s="51"/>
      <c r="B1478" s="51"/>
      <c r="C1478" s="51"/>
      <c r="D1478" s="130"/>
      <c r="E1478" s="198"/>
      <c r="F1478" s="43"/>
      <c r="G1478" s="43"/>
      <c r="H1478" s="198"/>
      <c r="I1478" s="198"/>
      <c r="J1478" s="198"/>
      <c r="K1478" s="184"/>
      <c r="L1478" s="223"/>
      <c r="M1478" s="116"/>
      <c r="N1478" s="116"/>
      <c r="O1478" s="116"/>
      <c r="P1478" s="116"/>
      <c r="Q1478" s="116"/>
      <c r="R1478" s="211"/>
      <c r="S1478" s="211"/>
      <c r="T1478" s="211"/>
      <c r="U1478" s="211"/>
      <c r="V1478" s="211"/>
      <c r="W1478" s="211"/>
      <c r="X1478" s="131"/>
      <c r="Y1478" s="163"/>
      <c r="Z1478" s="182"/>
    </row>
    <row r="1479" spans="1:26" s="25" customFormat="1" x14ac:dyDescent="0.4">
      <c r="A1479" s="51"/>
      <c r="B1479" s="51"/>
      <c r="C1479" s="51"/>
      <c r="D1479" s="130"/>
      <c r="E1479" s="198"/>
      <c r="F1479" s="43"/>
      <c r="G1479" s="43"/>
      <c r="H1479" s="198"/>
      <c r="I1479" s="198"/>
      <c r="J1479" s="198"/>
      <c r="K1479" s="184"/>
      <c r="L1479" s="223"/>
      <c r="M1479" s="116"/>
      <c r="N1479" s="116"/>
      <c r="O1479" s="116"/>
      <c r="P1479" s="116"/>
      <c r="Q1479" s="116"/>
      <c r="R1479" s="211"/>
      <c r="S1479" s="211"/>
      <c r="T1479" s="211"/>
      <c r="U1479" s="211"/>
      <c r="V1479" s="211"/>
      <c r="W1479" s="211"/>
      <c r="X1479" s="131"/>
      <c r="Y1479" s="163"/>
      <c r="Z1479" s="182"/>
    </row>
    <row r="1480" spans="1:26" s="25" customFormat="1" x14ac:dyDescent="0.4">
      <c r="A1480" s="51"/>
      <c r="B1480" s="51"/>
      <c r="C1480" s="51"/>
      <c r="D1480" s="130"/>
      <c r="E1480" s="198"/>
      <c r="F1480" s="43"/>
      <c r="G1480" s="43"/>
      <c r="H1480" s="198"/>
      <c r="I1480" s="198"/>
      <c r="J1480" s="198"/>
      <c r="K1480" s="184"/>
      <c r="L1480" s="223"/>
      <c r="M1480" s="116"/>
      <c r="N1480" s="116"/>
      <c r="O1480" s="116"/>
      <c r="P1480" s="116"/>
      <c r="Q1480" s="116"/>
      <c r="R1480" s="211"/>
      <c r="S1480" s="211"/>
      <c r="T1480" s="211"/>
      <c r="U1480" s="211"/>
      <c r="V1480" s="211"/>
      <c r="W1480" s="211"/>
      <c r="X1480" s="131"/>
      <c r="Y1480" s="163"/>
      <c r="Z1480" s="182"/>
    </row>
    <row r="1481" spans="1:26" s="25" customFormat="1" x14ac:dyDescent="0.4">
      <c r="A1481" s="51"/>
      <c r="B1481" s="51"/>
      <c r="C1481" s="51"/>
      <c r="D1481" s="130"/>
      <c r="E1481" s="198"/>
      <c r="F1481" s="43"/>
      <c r="G1481" s="43"/>
      <c r="H1481" s="198"/>
      <c r="I1481" s="198"/>
      <c r="J1481" s="198"/>
      <c r="K1481" s="184"/>
      <c r="L1481" s="223"/>
      <c r="M1481" s="116"/>
      <c r="N1481" s="116"/>
      <c r="O1481" s="116"/>
      <c r="P1481" s="116"/>
      <c r="Q1481" s="116"/>
      <c r="R1481" s="211"/>
      <c r="S1481" s="211"/>
      <c r="T1481" s="211"/>
      <c r="U1481" s="211"/>
      <c r="V1481" s="211"/>
      <c r="W1481" s="211"/>
      <c r="X1481" s="131"/>
      <c r="Y1481" s="163"/>
      <c r="Z1481" s="182"/>
    </row>
    <row r="1482" spans="1:26" s="25" customFormat="1" x14ac:dyDescent="0.4">
      <c r="A1482" s="51"/>
      <c r="B1482" s="51"/>
      <c r="C1482" s="51"/>
      <c r="D1482" s="130"/>
      <c r="E1482" s="198"/>
      <c r="F1482" s="43"/>
      <c r="G1482" s="43"/>
      <c r="H1482" s="198"/>
      <c r="I1482" s="198"/>
      <c r="J1482" s="198"/>
      <c r="K1482" s="184"/>
      <c r="L1482" s="223"/>
      <c r="M1482" s="116"/>
      <c r="N1482" s="116"/>
      <c r="O1482" s="116"/>
      <c r="P1482" s="116"/>
      <c r="Q1482" s="116"/>
      <c r="R1482" s="211"/>
      <c r="S1482" s="211"/>
      <c r="T1482" s="211"/>
      <c r="U1482" s="211"/>
      <c r="V1482" s="211"/>
      <c r="W1482" s="211"/>
      <c r="X1482" s="131"/>
      <c r="Y1482" s="163"/>
      <c r="Z1482" s="182"/>
    </row>
    <row r="1483" spans="1:26" s="25" customFormat="1" x14ac:dyDescent="0.4">
      <c r="A1483" s="51"/>
      <c r="B1483" s="51"/>
      <c r="C1483" s="51"/>
      <c r="D1483" s="130"/>
      <c r="E1483" s="198"/>
      <c r="F1483" s="43"/>
      <c r="G1483" s="43"/>
      <c r="H1483" s="198"/>
      <c r="I1483" s="198"/>
      <c r="J1483" s="198"/>
      <c r="K1483" s="184"/>
      <c r="L1483" s="223"/>
      <c r="M1483" s="116"/>
      <c r="N1483" s="116"/>
      <c r="O1483" s="116"/>
      <c r="P1483" s="116"/>
      <c r="Q1483" s="116"/>
      <c r="R1483" s="211"/>
      <c r="S1483" s="211"/>
      <c r="T1483" s="211"/>
      <c r="U1483" s="211"/>
      <c r="V1483" s="211"/>
      <c r="W1483" s="211"/>
      <c r="X1483" s="131"/>
      <c r="Y1483" s="163"/>
      <c r="Z1483" s="182"/>
    </row>
    <row r="1484" spans="1:26" s="25" customFormat="1" x14ac:dyDescent="0.4">
      <c r="A1484" s="51"/>
      <c r="B1484" s="51"/>
      <c r="C1484" s="51"/>
      <c r="D1484" s="130"/>
      <c r="E1484" s="198"/>
      <c r="F1484" s="43"/>
      <c r="G1484" s="43"/>
      <c r="H1484" s="198"/>
      <c r="I1484" s="198"/>
      <c r="J1484" s="198"/>
      <c r="K1484" s="184"/>
      <c r="L1484" s="223"/>
      <c r="M1484" s="116"/>
      <c r="N1484" s="116"/>
      <c r="O1484" s="116"/>
      <c r="P1484" s="116"/>
      <c r="Q1484" s="116"/>
      <c r="R1484" s="211"/>
      <c r="S1484" s="211"/>
      <c r="T1484" s="211"/>
      <c r="U1484" s="211"/>
      <c r="V1484" s="211"/>
      <c r="W1484" s="211"/>
      <c r="X1484" s="131"/>
      <c r="Y1484" s="163"/>
      <c r="Z1484" s="182"/>
    </row>
    <row r="1485" spans="1:26" s="25" customFormat="1" x14ac:dyDescent="0.4">
      <c r="A1485" s="51"/>
      <c r="B1485" s="51"/>
      <c r="C1485" s="51"/>
      <c r="D1485" s="130"/>
      <c r="E1485" s="198"/>
      <c r="F1485" s="43"/>
      <c r="G1485" s="43"/>
      <c r="H1485" s="198"/>
      <c r="I1485" s="198"/>
      <c r="J1485" s="198"/>
      <c r="K1485" s="184"/>
      <c r="L1485" s="223"/>
      <c r="M1485" s="116"/>
      <c r="N1485" s="116"/>
      <c r="O1485" s="116"/>
      <c r="P1485" s="116"/>
      <c r="Q1485" s="116"/>
      <c r="R1485" s="211"/>
      <c r="S1485" s="211"/>
      <c r="T1485" s="211"/>
      <c r="U1485" s="211"/>
      <c r="V1485" s="211"/>
      <c r="W1485" s="211"/>
      <c r="X1485" s="131"/>
      <c r="Y1485" s="163"/>
      <c r="Z1485" s="182"/>
    </row>
    <row r="1486" spans="1:26" s="25" customFormat="1" x14ac:dyDescent="0.4">
      <c r="A1486" s="51"/>
      <c r="B1486" s="51"/>
      <c r="C1486" s="51"/>
      <c r="D1486" s="130"/>
      <c r="E1486" s="198"/>
      <c r="F1486" s="43"/>
      <c r="G1486" s="43"/>
      <c r="H1486" s="198"/>
      <c r="I1486" s="198"/>
      <c r="J1486" s="198"/>
      <c r="K1486" s="184"/>
      <c r="L1486" s="223"/>
      <c r="M1486" s="116"/>
      <c r="N1486" s="116"/>
      <c r="O1486" s="116"/>
      <c r="P1486" s="116"/>
      <c r="Q1486" s="116"/>
      <c r="R1486" s="211"/>
      <c r="S1486" s="211"/>
      <c r="T1486" s="211"/>
      <c r="U1486" s="211"/>
      <c r="V1486" s="211"/>
      <c r="W1486" s="211"/>
      <c r="X1486" s="131"/>
      <c r="Y1486" s="163"/>
      <c r="Z1486" s="182"/>
    </row>
    <row r="1487" spans="1:26" s="25" customFormat="1" x14ac:dyDescent="0.4">
      <c r="A1487" s="51"/>
      <c r="B1487" s="51"/>
      <c r="C1487" s="51"/>
      <c r="D1487" s="130"/>
      <c r="E1487" s="198"/>
      <c r="F1487" s="43"/>
      <c r="G1487" s="43"/>
      <c r="H1487" s="198"/>
      <c r="I1487" s="198"/>
      <c r="J1487" s="198"/>
      <c r="K1487" s="184"/>
      <c r="L1487" s="223"/>
      <c r="M1487" s="116"/>
      <c r="N1487" s="116"/>
      <c r="O1487" s="116"/>
      <c r="P1487" s="116"/>
      <c r="Q1487" s="116"/>
      <c r="R1487" s="211"/>
      <c r="S1487" s="211"/>
      <c r="T1487" s="211"/>
      <c r="U1487" s="211"/>
      <c r="V1487" s="211"/>
      <c r="W1487" s="211"/>
      <c r="X1487" s="131"/>
      <c r="Y1487" s="163"/>
      <c r="Z1487" s="182"/>
    </row>
    <row r="1488" spans="1:26" s="25" customFormat="1" x14ac:dyDescent="0.4">
      <c r="A1488" s="51"/>
      <c r="B1488" s="51"/>
      <c r="C1488" s="51"/>
      <c r="D1488" s="130"/>
      <c r="E1488" s="198"/>
      <c r="F1488" s="43"/>
      <c r="G1488" s="43"/>
      <c r="H1488" s="198"/>
      <c r="I1488" s="198"/>
      <c r="J1488" s="198"/>
      <c r="K1488" s="184"/>
      <c r="L1488" s="223"/>
      <c r="M1488" s="116"/>
      <c r="N1488" s="116"/>
      <c r="O1488" s="116"/>
      <c r="P1488" s="116"/>
      <c r="Q1488" s="116"/>
      <c r="R1488" s="211"/>
      <c r="S1488" s="211"/>
      <c r="T1488" s="211"/>
      <c r="U1488" s="211"/>
      <c r="V1488" s="211"/>
      <c r="W1488" s="211"/>
      <c r="X1488" s="131"/>
      <c r="Y1488" s="163"/>
      <c r="Z1488" s="182"/>
    </row>
    <row r="1489" spans="1:26" s="25" customFormat="1" x14ac:dyDescent="0.4">
      <c r="A1489" s="51"/>
      <c r="B1489" s="51"/>
      <c r="C1489" s="51"/>
      <c r="D1489" s="130"/>
      <c r="E1489" s="198"/>
      <c r="F1489" s="43"/>
      <c r="G1489" s="43"/>
      <c r="H1489" s="198"/>
      <c r="I1489" s="198"/>
      <c r="J1489" s="198"/>
      <c r="K1489" s="184"/>
      <c r="L1489" s="223"/>
      <c r="M1489" s="116"/>
      <c r="N1489" s="116"/>
      <c r="O1489" s="116"/>
      <c r="P1489" s="116"/>
      <c r="Q1489" s="116"/>
      <c r="R1489" s="211"/>
      <c r="S1489" s="211"/>
      <c r="T1489" s="211"/>
      <c r="U1489" s="211"/>
      <c r="V1489" s="211"/>
      <c r="W1489" s="211"/>
      <c r="X1489" s="131"/>
      <c r="Y1489" s="163"/>
      <c r="Z1489" s="182"/>
    </row>
    <row r="1490" spans="1:26" s="25" customFormat="1" x14ac:dyDescent="0.4">
      <c r="A1490" s="51"/>
      <c r="B1490" s="51"/>
      <c r="C1490" s="51"/>
      <c r="D1490" s="130"/>
      <c r="E1490" s="198"/>
      <c r="F1490" s="43"/>
      <c r="G1490" s="43"/>
      <c r="H1490" s="198"/>
      <c r="I1490" s="198"/>
      <c r="J1490" s="198"/>
      <c r="K1490" s="184"/>
      <c r="L1490" s="223"/>
      <c r="M1490" s="116"/>
      <c r="N1490" s="116"/>
      <c r="O1490" s="116"/>
      <c r="P1490" s="116"/>
      <c r="Q1490" s="116"/>
      <c r="R1490" s="211"/>
      <c r="S1490" s="211"/>
      <c r="T1490" s="211"/>
      <c r="U1490" s="211"/>
      <c r="V1490" s="211"/>
      <c r="W1490" s="211"/>
      <c r="X1490" s="131"/>
      <c r="Y1490" s="163"/>
      <c r="Z1490" s="182"/>
    </row>
    <row r="1491" spans="1:26" s="25" customFormat="1" x14ac:dyDescent="0.4">
      <c r="A1491" s="51"/>
      <c r="B1491" s="51"/>
      <c r="C1491" s="51"/>
      <c r="D1491" s="130"/>
      <c r="E1491" s="198"/>
      <c r="F1491" s="43"/>
      <c r="G1491" s="43"/>
      <c r="H1491" s="198"/>
      <c r="I1491" s="198"/>
      <c r="J1491" s="198"/>
      <c r="K1491" s="184"/>
      <c r="L1491" s="223"/>
      <c r="M1491" s="116"/>
      <c r="N1491" s="116"/>
      <c r="O1491" s="116"/>
      <c r="P1491" s="116"/>
      <c r="Q1491" s="116"/>
      <c r="R1491" s="211"/>
      <c r="S1491" s="211"/>
      <c r="T1491" s="211"/>
      <c r="U1491" s="211"/>
      <c r="V1491" s="211"/>
      <c r="W1491" s="211"/>
      <c r="X1491" s="131"/>
      <c r="Y1491" s="163"/>
      <c r="Z1491" s="182"/>
    </row>
    <row r="1492" spans="1:26" s="25" customFormat="1" x14ac:dyDescent="0.4">
      <c r="A1492" s="51"/>
      <c r="B1492" s="51"/>
      <c r="C1492" s="51"/>
      <c r="D1492" s="130"/>
      <c r="E1492" s="198"/>
      <c r="F1492" s="43"/>
      <c r="G1492" s="43"/>
      <c r="H1492" s="198"/>
      <c r="I1492" s="198"/>
      <c r="J1492" s="198"/>
      <c r="K1492" s="184"/>
      <c r="L1492" s="223"/>
      <c r="M1492" s="116"/>
      <c r="N1492" s="116"/>
      <c r="O1492" s="116"/>
      <c r="P1492" s="116"/>
      <c r="Q1492" s="116"/>
      <c r="R1492" s="211"/>
      <c r="S1492" s="211"/>
      <c r="T1492" s="211"/>
      <c r="U1492" s="211"/>
      <c r="V1492" s="211"/>
      <c r="W1492" s="211"/>
      <c r="X1492" s="131"/>
      <c r="Y1492" s="163"/>
      <c r="Z1492" s="182"/>
    </row>
    <row r="1493" spans="1:26" s="25" customFormat="1" x14ac:dyDescent="0.4">
      <c r="A1493" s="51"/>
      <c r="B1493" s="51"/>
      <c r="C1493" s="51"/>
      <c r="D1493" s="130"/>
      <c r="E1493" s="198"/>
      <c r="F1493" s="43"/>
      <c r="G1493" s="43"/>
      <c r="H1493" s="198"/>
      <c r="I1493" s="198"/>
      <c r="J1493" s="198"/>
      <c r="K1493" s="184"/>
      <c r="L1493" s="223"/>
      <c r="M1493" s="116"/>
      <c r="N1493" s="116"/>
      <c r="O1493" s="116"/>
      <c r="P1493" s="116"/>
      <c r="Q1493" s="116"/>
      <c r="R1493" s="211"/>
      <c r="S1493" s="211"/>
      <c r="T1493" s="211"/>
      <c r="U1493" s="211"/>
      <c r="V1493" s="211"/>
      <c r="W1493" s="211"/>
      <c r="X1493" s="131"/>
      <c r="Y1493" s="163"/>
      <c r="Z1493" s="182"/>
    </row>
    <row r="1494" spans="1:26" s="25" customFormat="1" x14ac:dyDescent="0.4">
      <c r="A1494" s="51"/>
      <c r="B1494" s="51"/>
      <c r="C1494" s="51"/>
      <c r="D1494" s="130"/>
      <c r="E1494" s="198"/>
      <c r="F1494" s="43"/>
      <c r="G1494" s="43"/>
      <c r="H1494" s="198"/>
      <c r="I1494" s="198"/>
      <c r="J1494" s="198"/>
      <c r="K1494" s="184"/>
      <c r="L1494" s="223"/>
      <c r="M1494" s="116"/>
      <c r="N1494" s="116"/>
      <c r="O1494" s="116"/>
      <c r="P1494" s="116"/>
      <c r="Q1494" s="116"/>
      <c r="R1494" s="211"/>
      <c r="S1494" s="211"/>
      <c r="T1494" s="211"/>
      <c r="U1494" s="211"/>
      <c r="V1494" s="211"/>
      <c r="W1494" s="211"/>
      <c r="X1494" s="131"/>
      <c r="Y1494" s="163"/>
      <c r="Z1494" s="182"/>
    </row>
    <row r="1495" spans="1:26" s="25" customFormat="1" x14ac:dyDescent="0.4">
      <c r="A1495" s="51"/>
      <c r="B1495" s="51"/>
      <c r="C1495" s="51"/>
      <c r="D1495" s="130"/>
      <c r="E1495" s="198"/>
      <c r="F1495" s="43"/>
      <c r="G1495" s="43"/>
      <c r="H1495" s="198"/>
      <c r="I1495" s="198"/>
      <c r="J1495" s="198"/>
      <c r="K1495" s="184"/>
      <c r="L1495" s="223"/>
      <c r="M1495" s="116"/>
      <c r="N1495" s="116"/>
      <c r="O1495" s="116"/>
      <c r="P1495" s="116"/>
      <c r="Q1495" s="116"/>
      <c r="R1495" s="211"/>
      <c r="S1495" s="211"/>
      <c r="T1495" s="211"/>
      <c r="U1495" s="211"/>
      <c r="V1495" s="211"/>
      <c r="W1495" s="211"/>
      <c r="X1495" s="131"/>
      <c r="Y1495" s="163"/>
      <c r="Z1495" s="182"/>
    </row>
    <row r="1496" spans="1:26" s="25" customFormat="1" x14ac:dyDescent="0.4">
      <c r="A1496" s="51"/>
      <c r="B1496" s="51"/>
      <c r="C1496" s="51"/>
      <c r="D1496" s="130"/>
      <c r="E1496" s="198"/>
      <c r="F1496" s="43"/>
      <c r="G1496" s="43"/>
      <c r="H1496" s="198"/>
      <c r="I1496" s="198"/>
      <c r="J1496" s="198"/>
      <c r="K1496" s="184"/>
      <c r="L1496" s="223"/>
      <c r="M1496" s="116"/>
      <c r="N1496" s="116"/>
      <c r="O1496" s="116"/>
      <c r="P1496" s="116"/>
      <c r="Q1496" s="116"/>
      <c r="R1496" s="211"/>
      <c r="S1496" s="211"/>
      <c r="T1496" s="211"/>
      <c r="U1496" s="211"/>
      <c r="V1496" s="211"/>
      <c r="W1496" s="211"/>
      <c r="X1496" s="131"/>
      <c r="Y1496" s="163"/>
      <c r="Z1496" s="182"/>
    </row>
    <row r="1497" spans="1:26" s="25" customFormat="1" x14ac:dyDescent="0.4">
      <c r="A1497" s="51"/>
      <c r="B1497" s="51"/>
      <c r="C1497" s="51"/>
      <c r="D1497" s="130"/>
      <c r="E1497" s="198"/>
      <c r="F1497" s="43"/>
      <c r="G1497" s="43"/>
      <c r="H1497" s="198"/>
      <c r="I1497" s="198"/>
      <c r="J1497" s="198"/>
      <c r="K1497" s="184"/>
      <c r="L1497" s="223"/>
      <c r="M1497" s="116"/>
      <c r="N1497" s="116"/>
      <c r="O1497" s="116"/>
      <c r="P1497" s="116"/>
      <c r="Q1497" s="116"/>
      <c r="R1497" s="211"/>
      <c r="S1497" s="211"/>
      <c r="T1497" s="211"/>
      <c r="U1497" s="211"/>
      <c r="V1497" s="211"/>
      <c r="W1497" s="211"/>
      <c r="X1497" s="131"/>
      <c r="Y1497" s="163"/>
      <c r="Z1497" s="182"/>
    </row>
    <row r="1498" spans="1:26" s="25" customFormat="1" x14ac:dyDescent="0.4">
      <c r="A1498" s="51"/>
      <c r="B1498" s="51"/>
      <c r="C1498" s="51"/>
      <c r="D1498" s="130"/>
      <c r="E1498" s="198"/>
      <c r="F1498" s="43"/>
      <c r="G1498" s="43"/>
      <c r="H1498" s="198"/>
      <c r="I1498" s="198"/>
      <c r="J1498" s="198"/>
      <c r="K1498" s="184"/>
      <c r="L1498" s="223"/>
      <c r="M1498" s="116"/>
      <c r="N1498" s="116"/>
      <c r="O1498" s="116"/>
      <c r="P1498" s="116"/>
      <c r="Q1498" s="116"/>
      <c r="R1498" s="211"/>
      <c r="S1498" s="211"/>
      <c r="T1498" s="211"/>
      <c r="U1498" s="211"/>
      <c r="V1498" s="211"/>
      <c r="W1498" s="211"/>
      <c r="X1498" s="131"/>
      <c r="Y1498" s="163"/>
      <c r="Z1498" s="182"/>
    </row>
    <row r="1499" spans="1:26" s="25" customFormat="1" x14ac:dyDescent="0.4">
      <c r="A1499" s="51"/>
      <c r="B1499" s="51"/>
      <c r="C1499" s="51"/>
      <c r="D1499" s="130"/>
      <c r="E1499" s="198"/>
      <c r="F1499" s="43"/>
      <c r="G1499" s="43"/>
      <c r="H1499" s="198"/>
      <c r="I1499" s="198"/>
      <c r="J1499" s="198"/>
      <c r="K1499" s="184"/>
      <c r="L1499" s="223"/>
      <c r="M1499" s="116"/>
      <c r="N1499" s="116"/>
      <c r="O1499" s="116"/>
      <c r="P1499" s="116"/>
      <c r="Q1499" s="116"/>
      <c r="R1499" s="211"/>
      <c r="S1499" s="211"/>
      <c r="T1499" s="211"/>
      <c r="U1499" s="211"/>
      <c r="V1499" s="211"/>
      <c r="W1499" s="211"/>
      <c r="X1499" s="131"/>
      <c r="Y1499" s="163"/>
      <c r="Z1499" s="182"/>
    </row>
    <row r="1500" spans="1:26" s="25" customFormat="1" x14ac:dyDescent="0.4">
      <c r="A1500" s="51"/>
      <c r="B1500" s="51"/>
      <c r="C1500" s="51"/>
      <c r="D1500" s="130"/>
      <c r="E1500" s="198"/>
      <c r="F1500" s="43"/>
      <c r="G1500" s="43"/>
      <c r="H1500" s="198"/>
      <c r="I1500" s="198"/>
      <c r="J1500" s="198"/>
      <c r="K1500" s="184"/>
      <c r="L1500" s="223"/>
      <c r="M1500" s="116"/>
      <c r="N1500" s="116"/>
      <c r="O1500" s="116"/>
      <c r="P1500" s="116"/>
      <c r="Q1500" s="116"/>
      <c r="R1500" s="211"/>
      <c r="S1500" s="211"/>
      <c r="T1500" s="211"/>
      <c r="U1500" s="211"/>
      <c r="V1500" s="211"/>
      <c r="W1500" s="211"/>
      <c r="X1500" s="131"/>
      <c r="Y1500" s="163"/>
      <c r="Z1500" s="182"/>
    </row>
    <row r="1501" spans="1:26" s="25" customFormat="1" x14ac:dyDescent="0.4">
      <c r="A1501" s="51"/>
      <c r="B1501" s="51"/>
      <c r="C1501" s="51"/>
      <c r="D1501" s="130"/>
      <c r="E1501" s="198"/>
      <c r="F1501" s="43"/>
      <c r="G1501" s="43"/>
      <c r="H1501" s="198"/>
      <c r="I1501" s="198"/>
      <c r="J1501" s="198"/>
      <c r="K1501" s="184"/>
      <c r="L1501" s="223"/>
      <c r="M1501" s="116"/>
      <c r="N1501" s="116"/>
      <c r="O1501" s="116"/>
      <c r="P1501" s="116"/>
      <c r="Q1501" s="116"/>
      <c r="R1501" s="211"/>
      <c r="S1501" s="211"/>
      <c r="T1501" s="211"/>
      <c r="U1501" s="211"/>
      <c r="V1501" s="211"/>
      <c r="W1501" s="211"/>
      <c r="X1501" s="131"/>
      <c r="Y1501" s="163"/>
      <c r="Z1501" s="182"/>
    </row>
    <row r="1502" spans="1:26" s="25" customFormat="1" x14ac:dyDescent="0.4">
      <c r="A1502" s="51"/>
      <c r="B1502" s="51"/>
      <c r="C1502" s="51"/>
      <c r="D1502" s="130"/>
      <c r="E1502" s="198"/>
      <c r="F1502" s="43"/>
      <c r="G1502" s="43"/>
      <c r="H1502" s="198"/>
      <c r="I1502" s="198"/>
      <c r="J1502" s="198"/>
      <c r="K1502" s="184"/>
      <c r="L1502" s="223"/>
      <c r="M1502" s="116"/>
      <c r="N1502" s="116"/>
      <c r="O1502" s="116"/>
      <c r="P1502" s="116"/>
      <c r="Q1502" s="116"/>
      <c r="R1502" s="211"/>
      <c r="S1502" s="211"/>
      <c r="T1502" s="211"/>
      <c r="U1502" s="211"/>
      <c r="V1502" s="211"/>
      <c r="W1502" s="211"/>
      <c r="X1502" s="131"/>
      <c r="Y1502" s="163"/>
      <c r="Z1502" s="182"/>
    </row>
    <row r="1503" spans="1:26" s="25" customFormat="1" x14ac:dyDescent="0.4">
      <c r="A1503" s="51"/>
      <c r="B1503" s="51"/>
      <c r="C1503" s="51"/>
      <c r="D1503" s="130"/>
      <c r="E1503" s="198"/>
      <c r="F1503" s="43"/>
      <c r="G1503" s="43"/>
      <c r="H1503" s="198"/>
      <c r="I1503" s="198"/>
      <c r="J1503" s="198"/>
      <c r="K1503" s="184"/>
      <c r="L1503" s="223"/>
      <c r="M1503" s="116"/>
      <c r="N1503" s="116"/>
      <c r="O1503" s="116"/>
      <c r="P1503" s="116"/>
      <c r="Q1503" s="116"/>
      <c r="R1503" s="211"/>
      <c r="S1503" s="211"/>
      <c r="T1503" s="211"/>
      <c r="U1503" s="211"/>
      <c r="V1503" s="211"/>
      <c r="W1503" s="211"/>
      <c r="X1503" s="131"/>
      <c r="Y1503" s="163"/>
      <c r="Z1503" s="182"/>
    </row>
    <row r="1504" spans="1:26" s="25" customFormat="1" x14ac:dyDescent="0.4">
      <c r="A1504" s="51"/>
      <c r="B1504" s="51"/>
      <c r="C1504" s="51"/>
      <c r="D1504" s="130"/>
      <c r="E1504" s="198"/>
      <c r="F1504" s="43"/>
      <c r="G1504" s="43"/>
      <c r="H1504" s="198"/>
      <c r="I1504" s="198"/>
      <c r="J1504" s="198"/>
      <c r="K1504" s="184"/>
      <c r="L1504" s="223"/>
      <c r="M1504" s="116"/>
      <c r="N1504" s="116"/>
      <c r="O1504" s="116"/>
      <c r="P1504" s="116"/>
      <c r="Q1504" s="116"/>
      <c r="R1504" s="211"/>
      <c r="S1504" s="211"/>
      <c r="T1504" s="211"/>
      <c r="U1504" s="211"/>
      <c r="V1504" s="211"/>
      <c r="W1504" s="211"/>
      <c r="X1504" s="131"/>
      <c r="Y1504" s="163"/>
      <c r="Z1504" s="182"/>
    </row>
    <row r="1505" spans="1:26" s="25" customFormat="1" x14ac:dyDescent="0.4">
      <c r="A1505" s="51"/>
      <c r="B1505" s="51"/>
      <c r="C1505" s="51"/>
      <c r="D1505" s="130"/>
      <c r="E1505" s="198"/>
      <c r="F1505" s="43"/>
      <c r="G1505" s="43"/>
      <c r="H1505" s="198"/>
      <c r="I1505" s="198"/>
      <c r="J1505" s="198"/>
      <c r="K1505" s="184"/>
      <c r="L1505" s="223"/>
      <c r="M1505" s="116"/>
      <c r="N1505" s="116"/>
      <c r="O1505" s="116"/>
      <c r="P1505" s="116"/>
      <c r="Q1505" s="116"/>
      <c r="R1505" s="211"/>
      <c r="S1505" s="211"/>
      <c r="T1505" s="211"/>
      <c r="U1505" s="211"/>
      <c r="V1505" s="211"/>
      <c r="W1505" s="211"/>
      <c r="X1505" s="131"/>
      <c r="Y1505" s="163"/>
      <c r="Z1505" s="182"/>
    </row>
    <row r="1506" spans="1:26" s="25" customFormat="1" x14ac:dyDescent="0.4">
      <c r="A1506" s="51"/>
      <c r="B1506" s="51"/>
      <c r="C1506" s="51"/>
      <c r="D1506" s="130"/>
      <c r="E1506" s="198"/>
      <c r="F1506" s="43"/>
      <c r="G1506" s="43"/>
      <c r="H1506" s="198"/>
      <c r="I1506" s="198"/>
      <c r="J1506" s="198"/>
      <c r="K1506" s="184"/>
      <c r="L1506" s="223"/>
      <c r="M1506" s="116"/>
      <c r="N1506" s="116"/>
      <c r="O1506" s="116"/>
      <c r="P1506" s="116"/>
      <c r="Q1506" s="116"/>
      <c r="R1506" s="211"/>
      <c r="S1506" s="211"/>
      <c r="T1506" s="211"/>
      <c r="U1506" s="211"/>
      <c r="V1506" s="211"/>
      <c r="W1506" s="211"/>
      <c r="X1506" s="131"/>
      <c r="Y1506" s="163"/>
      <c r="Z1506" s="182"/>
    </row>
    <row r="1507" spans="1:26" s="25" customFormat="1" x14ac:dyDescent="0.4">
      <c r="A1507" s="51"/>
      <c r="B1507" s="51"/>
      <c r="C1507" s="51"/>
      <c r="D1507" s="130"/>
      <c r="E1507" s="198"/>
      <c r="F1507" s="43"/>
      <c r="G1507" s="43"/>
      <c r="H1507" s="198"/>
      <c r="I1507" s="198"/>
      <c r="J1507" s="198"/>
      <c r="K1507" s="184"/>
      <c r="L1507" s="223"/>
      <c r="M1507" s="116"/>
      <c r="N1507" s="116"/>
      <c r="O1507" s="116"/>
      <c r="P1507" s="116"/>
      <c r="Q1507" s="116"/>
      <c r="R1507" s="211"/>
      <c r="S1507" s="211"/>
      <c r="T1507" s="211"/>
      <c r="U1507" s="211"/>
      <c r="V1507" s="211"/>
      <c r="W1507" s="211"/>
      <c r="X1507" s="131"/>
      <c r="Y1507" s="163"/>
      <c r="Z1507" s="182"/>
    </row>
    <row r="1508" spans="1:26" s="25" customFormat="1" x14ac:dyDescent="0.4">
      <c r="A1508" s="51"/>
      <c r="B1508" s="51"/>
      <c r="C1508" s="51"/>
      <c r="D1508" s="130"/>
      <c r="E1508" s="198"/>
      <c r="F1508" s="43"/>
      <c r="G1508" s="43"/>
      <c r="H1508" s="198"/>
      <c r="I1508" s="198"/>
      <c r="J1508" s="198"/>
      <c r="K1508" s="184"/>
      <c r="L1508" s="223"/>
      <c r="M1508" s="116"/>
      <c r="N1508" s="116"/>
      <c r="O1508" s="116"/>
      <c r="P1508" s="116"/>
      <c r="Q1508" s="116"/>
      <c r="R1508" s="211"/>
      <c r="S1508" s="211"/>
      <c r="T1508" s="211"/>
      <c r="U1508" s="211"/>
      <c r="V1508" s="211"/>
      <c r="W1508" s="211"/>
      <c r="X1508" s="131"/>
      <c r="Y1508" s="163"/>
      <c r="Z1508" s="182"/>
    </row>
    <row r="1509" spans="1:26" s="25" customFormat="1" x14ac:dyDescent="0.4">
      <c r="A1509" s="51"/>
      <c r="B1509" s="51"/>
      <c r="C1509" s="51"/>
      <c r="D1509" s="130"/>
      <c r="E1509" s="198"/>
      <c r="F1509" s="43"/>
      <c r="G1509" s="43"/>
      <c r="H1509" s="198"/>
      <c r="I1509" s="198"/>
      <c r="J1509" s="198"/>
      <c r="K1509" s="184"/>
      <c r="L1509" s="223"/>
      <c r="M1509" s="116"/>
      <c r="N1509" s="116"/>
      <c r="O1509" s="116"/>
      <c r="P1509" s="116"/>
      <c r="Q1509" s="116"/>
      <c r="R1509" s="211"/>
      <c r="S1509" s="211"/>
      <c r="T1509" s="211"/>
      <c r="U1509" s="211"/>
      <c r="V1509" s="211"/>
      <c r="W1509" s="211"/>
      <c r="X1509" s="131"/>
      <c r="Y1509" s="163"/>
      <c r="Z1509" s="182"/>
    </row>
    <row r="1510" spans="1:26" s="25" customFormat="1" x14ac:dyDescent="0.4">
      <c r="A1510" s="51"/>
      <c r="B1510" s="51"/>
      <c r="C1510" s="51"/>
      <c r="D1510" s="130"/>
      <c r="E1510" s="198"/>
      <c r="F1510" s="43"/>
      <c r="G1510" s="43"/>
      <c r="H1510" s="198"/>
      <c r="I1510" s="198"/>
      <c r="J1510" s="198"/>
      <c r="K1510" s="184"/>
      <c r="L1510" s="223"/>
      <c r="M1510" s="116"/>
      <c r="N1510" s="116"/>
      <c r="O1510" s="116"/>
      <c r="P1510" s="116"/>
      <c r="Q1510" s="116"/>
      <c r="R1510" s="211"/>
      <c r="S1510" s="211"/>
      <c r="T1510" s="211"/>
      <c r="U1510" s="211"/>
      <c r="V1510" s="211"/>
      <c r="W1510" s="211"/>
      <c r="X1510" s="131"/>
      <c r="Y1510" s="163"/>
      <c r="Z1510" s="182"/>
    </row>
    <row r="1511" spans="1:26" s="25" customFormat="1" x14ac:dyDescent="0.4">
      <c r="A1511" s="51"/>
      <c r="B1511" s="51"/>
      <c r="C1511" s="51"/>
      <c r="D1511" s="130"/>
      <c r="E1511" s="198"/>
      <c r="F1511" s="43"/>
      <c r="G1511" s="43"/>
      <c r="H1511" s="198"/>
      <c r="I1511" s="198"/>
      <c r="J1511" s="198"/>
      <c r="K1511" s="184"/>
      <c r="L1511" s="223"/>
      <c r="M1511" s="116"/>
      <c r="N1511" s="116"/>
      <c r="O1511" s="116"/>
      <c r="P1511" s="116"/>
      <c r="Q1511" s="116"/>
      <c r="R1511" s="211"/>
      <c r="S1511" s="211"/>
      <c r="T1511" s="211"/>
      <c r="U1511" s="211"/>
      <c r="V1511" s="211"/>
      <c r="W1511" s="211"/>
      <c r="X1511" s="131"/>
      <c r="Y1511" s="163"/>
      <c r="Z1511" s="182"/>
    </row>
    <row r="1512" spans="1:26" s="25" customFormat="1" x14ac:dyDescent="0.4">
      <c r="A1512" s="51"/>
      <c r="B1512" s="51"/>
      <c r="C1512" s="51"/>
      <c r="D1512" s="130"/>
      <c r="E1512" s="198"/>
      <c r="F1512" s="43"/>
      <c r="G1512" s="43"/>
      <c r="H1512" s="198"/>
      <c r="I1512" s="198"/>
      <c r="J1512" s="198"/>
      <c r="K1512" s="184"/>
      <c r="L1512" s="223"/>
      <c r="M1512" s="116"/>
      <c r="N1512" s="116"/>
      <c r="O1512" s="116"/>
      <c r="P1512" s="116"/>
      <c r="Q1512" s="116"/>
      <c r="R1512" s="211"/>
      <c r="S1512" s="211"/>
      <c r="T1512" s="211"/>
      <c r="U1512" s="211"/>
      <c r="V1512" s="211"/>
      <c r="W1512" s="211"/>
      <c r="X1512" s="131"/>
      <c r="Y1512" s="163"/>
      <c r="Z1512" s="182"/>
    </row>
    <row r="1513" spans="1:26" s="25" customFormat="1" x14ac:dyDescent="0.4">
      <c r="A1513" s="51"/>
      <c r="B1513" s="51"/>
      <c r="C1513" s="51"/>
      <c r="D1513" s="130"/>
      <c r="E1513" s="198"/>
      <c r="F1513" s="43"/>
      <c r="G1513" s="43"/>
      <c r="H1513" s="198"/>
      <c r="I1513" s="198"/>
      <c r="J1513" s="198"/>
      <c r="K1513" s="184"/>
      <c r="L1513" s="223"/>
      <c r="M1513" s="116"/>
      <c r="N1513" s="116"/>
      <c r="O1513" s="116"/>
      <c r="P1513" s="116"/>
      <c r="Q1513" s="116"/>
      <c r="R1513" s="211"/>
      <c r="S1513" s="211"/>
      <c r="T1513" s="211"/>
      <c r="U1513" s="211"/>
      <c r="V1513" s="211"/>
      <c r="W1513" s="211"/>
      <c r="X1513" s="131"/>
      <c r="Y1513" s="163"/>
      <c r="Z1513" s="182"/>
    </row>
    <row r="1514" spans="1:26" s="25" customFormat="1" x14ac:dyDescent="0.4">
      <c r="A1514" s="51"/>
      <c r="B1514" s="51"/>
      <c r="C1514" s="51"/>
      <c r="D1514" s="130"/>
      <c r="E1514" s="198"/>
      <c r="F1514" s="43"/>
      <c r="G1514" s="43"/>
      <c r="H1514" s="198"/>
      <c r="I1514" s="198"/>
      <c r="J1514" s="198"/>
      <c r="K1514" s="184"/>
      <c r="L1514" s="223"/>
      <c r="M1514" s="116"/>
      <c r="N1514" s="116"/>
      <c r="O1514" s="116"/>
      <c r="P1514" s="116"/>
      <c r="Q1514" s="116"/>
      <c r="R1514" s="211"/>
      <c r="S1514" s="211"/>
      <c r="T1514" s="211"/>
      <c r="U1514" s="211"/>
      <c r="V1514" s="211"/>
      <c r="W1514" s="211"/>
      <c r="X1514" s="131"/>
      <c r="Y1514" s="163"/>
      <c r="Z1514" s="182"/>
    </row>
    <row r="1515" spans="1:26" s="25" customFormat="1" x14ac:dyDescent="0.4">
      <c r="A1515" s="51"/>
      <c r="B1515" s="51"/>
      <c r="C1515" s="51"/>
      <c r="D1515" s="130"/>
      <c r="E1515" s="198"/>
      <c r="F1515" s="43"/>
      <c r="G1515" s="43"/>
      <c r="H1515" s="198"/>
      <c r="I1515" s="198"/>
      <c r="J1515" s="198"/>
      <c r="K1515" s="184"/>
      <c r="L1515" s="223"/>
      <c r="M1515" s="116"/>
      <c r="N1515" s="116"/>
      <c r="O1515" s="116"/>
      <c r="P1515" s="116"/>
      <c r="Q1515" s="116"/>
      <c r="R1515" s="211"/>
      <c r="S1515" s="211"/>
      <c r="T1515" s="211"/>
      <c r="U1515" s="211"/>
      <c r="V1515" s="211"/>
      <c r="W1515" s="211"/>
      <c r="X1515" s="131"/>
      <c r="Y1515" s="163"/>
      <c r="Z1515" s="182"/>
    </row>
    <row r="1516" spans="1:26" s="25" customFormat="1" x14ac:dyDescent="0.4">
      <c r="A1516" s="51"/>
      <c r="B1516" s="51"/>
      <c r="C1516" s="51"/>
      <c r="D1516" s="130"/>
      <c r="E1516" s="198"/>
      <c r="F1516" s="43"/>
      <c r="G1516" s="43"/>
      <c r="H1516" s="198"/>
      <c r="I1516" s="198"/>
      <c r="J1516" s="198"/>
      <c r="K1516" s="184"/>
      <c r="L1516" s="223"/>
      <c r="M1516" s="116"/>
      <c r="N1516" s="116"/>
      <c r="O1516" s="116"/>
      <c r="P1516" s="116"/>
      <c r="Q1516" s="116"/>
      <c r="R1516" s="211"/>
      <c r="S1516" s="211"/>
      <c r="T1516" s="211"/>
      <c r="U1516" s="211"/>
      <c r="V1516" s="211"/>
      <c r="W1516" s="211"/>
      <c r="X1516" s="131"/>
      <c r="Y1516" s="163"/>
      <c r="Z1516" s="182"/>
    </row>
    <row r="1517" spans="1:26" s="25" customFormat="1" x14ac:dyDescent="0.4">
      <c r="A1517" s="51"/>
      <c r="B1517" s="51"/>
      <c r="C1517" s="51"/>
      <c r="D1517" s="130"/>
      <c r="E1517" s="198"/>
      <c r="F1517" s="43"/>
      <c r="G1517" s="43"/>
      <c r="H1517" s="198"/>
      <c r="I1517" s="198"/>
      <c r="J1517" s="198"/>
      <c r="K1517" s="184"/>
      <c r="L1517" s="223"/>
      <c r="M1517" s="116"/>
      <c r="N1517" s="116"/>
      <c r="O1517" s="116"/>
      <c r="P1517" s="116"/>
      <c r="Q1517" s="116"/>
      <c r="R1517" s="211"/>
      <c r="S1517" s="211"/>
      <c r="T1517" s="211"/>
      <c r="U1517" s="211"/>
      <c r="V1517" s="211"/>
      <c r="W1517" s="211"/>
      <c r="X1517" s="131"/>
      <c r="Y1517" s="163"/>
      <c r="Z1517" s="182"/>
    </row>
    <row r="1518" spans="1:26" s="25" customFormat="1" x14ac:dyDescent="0.4">
      <c r="A1518" s="51"/>
      <c r="B1518" s="51"/>
      <c r="C1518" s="51"/>
      <c r="D1518" s="130"/>
      <c r="E1518" s="198"/>
      <c r="F1518" s="43"/>
      <c r="G1518" s="43"/>
      <c r="H1518" s="198"/>
      <c r="I1518" s="198"/>
      <c r="J1518" s="198"/>
      <c r="K1518" s="184"/>
      <c r="L1518" s="223"/>
      <c r="M1518" s="116"/>
      <c r="N1518" s="116"/>
      <c r="O1518" s="116"/>
      <c r="P1518" s="116"/>
      <c r="Q1518" s="116"/>
      <c r="R1518" s="211"/>
      <c r="S1518" s="211"/>
      <c r="T1518" s="211"/>
      <c r="U1518" s="211"/>
      <c r="V1518" s="211"/>
      <c r="W1518" s="211"/>
      <c r="X1518" s="131"/>
      <c r="Y1518" s="163"/>
      <c r="Z1518" s="182"/>
    </row>
    <row r="1519" spans="1:26" s="25" customFormat="1" x14ac:dyDescent="0.4">
      <c r="A1519" s="51"/>
      <c r="B1519" s="51"/>
      <c r="C1519" s="51"/>
      <c r="D1519" s="130"/>
      <c r="E1519" s="198"/>
      <c r="F1519" s="43"/>
      <c r="G1519" s="43"/>
      <c r="H1519" s="198"/>
      <c r="I1519" s="198"/>
      <c r="J1519" s="198"/>
      <c r="K1519" s="184"/>
      <c r="L1519" s="223"/>
      <c r="M1519" s="116"/>
      <c r="N1519" s="116"/>
      <c r="O1519" s="116"/>
      <c r="P1519" s="116"/>
      <c r="Q1519" s="116"/>
      <c r="R1519" s="211"/>
      <c r="S1519" s="211"/>
      <c r="T1519" s="211"/>
      <c r="U1519" s="211"/>
      <c r="V1519" s="211"/>
      <c r="W1519" s="211"/>
      <c r="X1519" s="131"/>
      <c r="Y1519" s="163"/>
      <c r="Z1519" s="182"/>
    </row>
    <row r="1520" spans="1:26" s="25" customFormat="1" x14ac:dyDescent="0.4">
      <c r="A1520" s="51"/>
      <c r="B1520" s="51"/>
      <c r="C1520" s="51"/>
      <c r="D1520" s="130"/>
      <c r="E1520" s="198"/>
      <c r="F1520" s="43"/>
      <c r="G1520" s="43"/>
      <c r="H1520" s="198"/>
      <c r="I1520" s="198"/>
      <c r="J1520" s="198"/>
      <c r="K1520" s="184"/>
      <c r="L1520" s="223"/>
      <c r="M1520" s="116"/>
      <c r="N1520" s="116"/>
      <c r="O1520" s="116"/>
      <c r="P1520" s="116"/>
      <c r="Q1520" s="116"/>
      <c r="R1520" s="211"/>
      <c r="S1520" s="211"/>
      <c r="T1520" s="211"/>
      <c r="U1520" s="211"/>
      <c r="V1520" s="211"/>
      <c r="W1520" s="211"/>
      <c r="X1520" s="131"/>
      <c r="Y1520" s="163"/>
      <c r="Z1520" s="182"/>
    </row>
    <row r="1521" spans="1:26" s="25" customFormat="1" x14ac:dyDescent="0.4">
      <c r="A1521" s="51"/>
      <c r="B1521" s="51"/>
      <c r="C1521" s="51"/>
      <c r="D1521" s="130"/>
      <c r="E1521" s="198"/>
      <c r="F1521" s="43"/>
      <c r="G1521" s="43"/>
      <c r="H1521" s="198"/>
      <c r="I1521" s="198"/>
      <c r="J1521" s="198"/>
      <c r="K1521" s="184"/>
      <c r="L1521" s="223"/>
      <c r="M1521" s="116"/>
      <c r="N1521" s="116"/>
      <c r="O1521" s="116"/>
      <c r="P1521" s="116"/>
      <c r="Q1521" s="116"/>
      <c r="R1521" s="211"/>
      <c r="S1521" s="211"/>
      <c r="T1521" s="211"/>
      <c r="U1521" s="211"/>
      <c r="V1521" s="211"/>
      <c r="W1521" s="211"/>
      <c r="X1521" s="131"/>
      <c r="Y1521" s="163"/>
      <c r="Z1521" s="182"/>
    </row>
    <row r="1522" spans="1:26" s="25" customFormat="1" x14ac:dyDescent="0.4">
      <c r="A1522" s="51"/>
      <c r="B1522" s="51"/>
      <c r="C1522" s="51"/>
      <c r="D1522" s="130"/>
      <c r="E1522" s="198"/>
      <c r="F1522" s="43"/>
      <c r="G1522" s="43"/>
      <c r="H1522" s="198"/>
      <c r="I1522" s="198"/>
      <c r="J1522" s="198"/>
      <c r="K1522" s="184"/>
      <c r="L1522" s="223"/>
      <c r="M1522" s="116"/>
      <c r="N1522" s="116"/>
      <c r="O1522" s="116"/>
      <c r="P1522" s="116"/>
      <c r="Q1522" s="116"/>
      <c r="R1522" s="211"/>
      <c r="S1522" s="211"/>
      <c r="T1522" s="211"/>
      <c r="U1522" s="211"/>
      <c r="V1522" s="211"/>
      <c r="W1522" s="211"/>
      <c r="X1522" s="131"/>
      <c r="Y1522" s="163"/>
      <c r="Z1522" s="182"/>
    </row>
    <row r="1523" spans="1:26" s="25" customFormat="1" x14ac:dyDescent="0.4">
      <c r="A1523" s="51"/>
      <c r="B1523" s="51"/>
      <c r="C1523" s="51"/>
      <c r="D1523" s="130"/>
      <c r="E1523" s="198"/>
      <c r="F1523" s="43"/>
      <c r="G1523" s="43"/>
      <c r="H1523" s="198"/>
      <c r="I1523" s="198"/>
      <c r="J1523" s="198"/>
      <c r="K1523" s="184"/>
      <c r="L1523" s="223"/>
      <c r="M1523" s="116"/>
      <c r="N1523" s="116"/>
      <c r="O1523" s="116"/>
      <c r="P1523" s="116"/>
      <c r="Q1523" s="116"/>
      <c r="R1523" s="211"/>
      <c r="S1523" s="211"/>
      <c r="T1523" s="211"/>
      <c r="U1523" s="211"/>
      <c r="V1523" s="211"/>
      <c r="W1523" s="211"/>
      <c r="X1523" s="131"/>
      <c r="Y1523" s="163"/>
      <c r="Z1523" s="182"/>
    </row>
    <row r="1524" spans="1:26" s="25" customFormat="1" x14ac:dyDescent="0.4">
      <c r="A1524" s="51"/>
      <c r="B1524" s="51"/>
      <c r="C1524" s="51"/>
      <c r="D1524" s="130"/>
      <c r="E1524" s="198"/>
      <c r="F1524" s="43"/>
      <c r="G1524" s="43"/>
      <c r="H1524" s="198"/>
      <c r="I1524" s="198"/>
      <c r="J1524" s="198"/>
      <c r="K1524" s="184"/>
      <c r="L1524" s="223"/>
      <c r="M1524" s="116"/>
      <c r="N1524" s="116"/>
      <c r="O1524" s="116"/>
      <c r="P1524" s="116"/>
      <c r="Q1524" s="116"/>
      <c r="R1524" s="211"/>
      <c r="S1524" s="211"/>
      <c r="T1524" s="211"/>
      <c r="U1524" s="211"/>
      <c r="V1524" s="211"/>
      <c r="W1524" s="211"/>
      <c r="X1524" s="131"/>
      <c r="Y1524" s="163"/>
      <c r="Z1524" s="182"/>
    </row>
    <row r="1525" spans="1:26" s="25" customFormat="1" x14ac:dyDescent="0.4">
      <c r="A1525" s="51"/>
      <c r="B1525" s="51"/>
      <c r="C1525" s="51"/>
      <c r="D1525" s="130"/>
      <c r="E1525" s="198"/>
      <c r="F1525" s="43"/>
      <c r="G1525" s="43"/>
      <c r="H1525" s="198"/>
      <c r="I1525" s="198"/>
      <c r="J1525" s="198"/>
      <c r="K1525" s="184"/>
      <c r="L1525" s="223"/>
      <c r="M1525" s="116"/>
      <c r="N1525" s="116"/>
      <c r="O1525" s="116"/>
      <c r="P1525" s="116"/>
      <c r="Q1525" s="116"/>
      <c r="R1525" s="211"/>
      <c r="S1525" s="211"/>
      <c r="T1525" s="211"/>
      <c r="U1525" s="211"/>
      <c r="V1525" s="211"/>
      <c r="W1525" s="211"/>
      <c r="X1525" s="131"/>
      <c r="Y1525" s="163"/>
      <c r="Z1525" s="182"/>
    </row>
    <row r="1526" spans="1:26" s="25" customFormat="1" x14ac:dyDescent="0.4">
      <c r="A1526" s="51"/>
      <c r="B1526" s="51"/>
      <c r="C1526" s="51"/>
      <c r="D1526" s="130"/>
      <c r="E1526" s="198"/>
      <c r="F1526" s="43"/>
      <c r="G1526" s="43"/>
      <c r="H1526" s="198"/>
      <c r="I1526" s="198"/>
      <c r="J1526" s="198"/>
      <c r="K1526" s="184"/>
      <c r="L1526" s="223"/>
      <c r="M1526" s="116"/>
      <c r="N1526" s="116"/>
      <c r="O1526" s="116"/>
      <c r="P1526" s="116"/>
      <c r="Q1526" s="116"/>
      <c r="R1526" s="211"/>
      <c r="S1526" s="211"/>
      <c r="T1526" s="211"/>
      <c r="U1526" s="211"/>
      <c r="V1526" s="211"/>
      <c r="W1526" s="211"/>
      <c r="X1526" s="131"/>
      <c r="Y1526" s="163"/>
      <c r="Z1526" s="182"/>
    </row>
    <row r="1527" spans="1:26" s="25" customFormat="1" x14ac:dyDescent="0.4">
      <c r="A1527" s="51"/>
      <c r="B1527" s="51"/>
      <c r="C1527" s="51"/>
      <c r="D1527" s="130"/>
      <c r="E1527" s="198"/>
      <c r="F1527" s="43"/>
      <c r="G1527" s="43"/>
      <c r="H1527" s="198"/>
      <c r="I1527" s="198"/>
      <c r="J1527" s="198"/>
      <c r="K1527" s="184"/>
      <c r="L1527" s="223"/>
      <c r="M1527" s="116"/>
      <c r="N1527" s="116"/>
      <c r="O1527" s="116"/>
      <c r="P1527" s="116"/>
      <c r="Q1527" s="116"/>
      <c r="R1527" s="211"/>
      <c r="S1527" s="211"/>
      <c r="T1527" s="211"/>
      <c r="U1527" s="211"/>
      <c r="V1527" s="211"/>
      <c r="W1527" s="211"/>
      <c r="X1527" s="131"/>
      <c r="Y1527" s="163"/>
      <c r="Z1527" s="182"/>
    </row>
    <row r="1528" spans="1:26" s="25" customFormat="1" x14ac:dyDescent="0.4">
      <c r="A1528" s="51"/>
      <c r="B1528" s="51"/>
      <c r="C1528" s="51"/>
      <c r="D1528" s="130"/>
      <c r="E1528" s="198"/>
      <c r="F1528" s="43"/>
      <c r="G1528" s="43"/>
      <c r="H1528" s="198"/>
      <c r="I1528" s="198"/>
      <c r="J1528" s="198"/>
      <c r="K1528" s="184"/>
      <c r="L1528" s="223"/>
      <c r="M1528" s="116"/>
      <c r="N1528" s="116"/>
      <c r="O1528" s="116"/>
      <c r="P1528" s="116"/>
      <c r="Q1528" s="116"/>
      <c r="R1528" s="211"/>
      <c r="S1528" s="211"/>
      <c r="T1528" s="211"/>
      <c r="U1528" s="211"/>
      <c r="V1528" s="211"/>
      <c r="W1528" s="211"/>
      <c r="X1528" s="131"/>
      <c r="Y1528" s="163"/>
      <c r="Z1528" s="182"/>
    </row>
    <row r="1529" spans="1:26" s="25" customFormat="1" x14ac:dyDescent="0.4">
      <c r="A1529" s="51"/>
      <c r="B1529" s="51"/>
      <c r="C1529" s="51"/>
      <c r="D1529" s="130"/>
      <c r="E1529" s="198"/>
      <c r="F1529" s="43"/>
      <c r="G1529" s="43"/>
      <c r="H1529" s="198"/>
      <c r="I1529" s="198"/>
      <c r="J1529" s="198"/>
      <c r="K1529" s="184"/>
      <c r="L1529" s="223"/>
      <c r="M1529" s="116"/>
      <c r="N1529" s="116"/>
      <c r="O1529" s="116"/>
      <c r="P1529" s="116"/>
      <c r="Q1529" s="116"/>
      <c r="R1529" s="211"/>
      <c r="S1529" s="211"/>
      <c r="T1529" s="211"/>
      <c r="U1529" s="211"/>
      <c r="V1529" s="211"/>
      <c r="W1529" s="211"/>
      <c r="X1529" s="131"/>
      <c r="Y1529" s="163"/>
      <c r="Z1529" s="182"/>
    </row>
    <row r="1530" spans="1:26" s="25" customFormat="1" x14ac:dyDescent="0.4">
      <c r="A1530" s="51"/>
      <c r="B1530" s="51"/>
      <c r="C1530" s="51"/>
      <c r="D1530" s="130"/>
      <c r="E1530" s="198"/>
      <c r="F1530" s="43"/>
      <c r="G1530" s="43"/>
      <c r="H1530" s="198"/>
      <c r="I1530" s="198"/>
      <c r="J1530" s="198"/>
      <c r="K1530" s="184"/>
      <c r="L1530" s="223"/>
      <c r="M1530" s="116"/>
      <c r="N1530" s="116"/>
      <c r="O1530" s="116"/>
      <c r="P1530" s="116"/>
      <c r="Q1530" s="116"/>
      <c r="R1530" s="211"/>
      <c r="S1530" s="211"/>
      <c r="T1530" s="211"/>
      <c r="U1530" s="211"/>
      <c r="V1530" s="211"/>
      <c r="W1530" s="211"/>
      <c r="X1530" s="131"/>
      <c r="Y1530" s="163"/>
      <c r="Z1530" s="182"/>
    </row>
    <row r="1531" spans="1:26" s="25" customFormat="1" x14ac:dyDescent="0.4">
      <c r="A1531" s="51"/>
      <c r="B1531" s="51"/>
      <c r="C1531" s="51"/>
      <c r="D1531" s="130"/>
      <c r="E1531" s="198"/>
      <c r="F1531" s="43"/>
      <c r="G1531" s="43"/>
      <c r="H1531" s="198"/>
      <c r="I1531" s="198"/>
      <c r="J1531" s="198"/>
      <c r="K1531" s="184"/>
      <c r="L1531" s="223"/>
      <c r="M1531" s="116"/>
      <c r="N1531" s="116"/>
      <c r="O1531" s="116"/>
      <c r="P1531" s="116"/>
      <c r="Q1531" s="116"/>
      <c r="R1531" s="211"/>
      <c r="S1531" s="211"/>
      <c r="T1531" s="211"/>
      <c r="U1531" s="211"/>
      <c r="V1531" s="211"/>
      <c r="W1531" s="211"/>
      <c r="X1531" s="131"/>
      <c r="Y1531" s="163"/>
      <c r="Z1531" s="182"/>
    </row>
    <row r="1532" spans="1:26" s="25" customFormat="1" x14ac:dyDescent="0.4">
      <c r="A1532" s="51"/>
      <c r="B1532" s="51"/>
      <c r="C1532" s="51"/>
      <c r="D1532" s="130"/>
      <c r="E1532" s="198"/>
      <c r="F1532" s="43"/>
      <c r="G1532" s="43"/>
      <c r="H1532" s="198"/>
      <c r="I1532" s="198"/>
      <c r="J1532" s="198"/>
      <c r="K1532" s="184"/>
      <c r="L1532" s="223"/>
      <c r="M1532" s="116"/>
      <c r="N1532" s="116"/>
      <c r="O1532" s="116"/>
      <c r="P1532" s="116"/>
      <c r="Q1532" s="116"/>
      <c r="R1532" s="211"/>
      <c r="S1532" s="211"/>
      <c r="T1532" s="211"/>
      <c r="U1532" s="211"/>
      <c r="V1532" s="211"/>
      <c r="W1532" s="211"/>
      <c r="X1532" s="131"/>
      <c r="Y1532" s="163"/>
      <c r="Z1532" s="182"/>
    </row>
    <row r="1533" spans="1:26" s="25" customFormat="1" x14ac:dyDescent="0.4">
      <c r="A1533" s="51"/>
      <c r="B1533" s="51"/>
      <c r="C1533" s="51"/>
      <c r="D1533" s="130"/>
      <c r="E1533" s="198"/>
      <c r="F1533" s="43"/>
      <c r="G1533" s="43"/>
      <c r="H1533" s="198"/>
      <c r="I1533" s="198"/>
      <c r="J1533" s="198"/>
      <c r="K1533" s="184"/>
      <c r="L1533" s="223"/>
      <c r="M1533" s="116"/>
      <c r="N1533" s="116"/>
      <c r="O1533" s="116"/>
      <c r="P1533" s="116"/>
      <c r="Q1533" s="116"/>
      <c r="R1533" s="211"/>
      <c r="S1533" s="211"/>
      <c r="T1533" s="211"/>
      <c r="U1533" s="211"/>
      <c r="V1533" s="211"/>
      <c r="W1533" s="211"/>
      <c r="X1533" s="131"/>
      <c r="Y1533" s="163"/>
      <c r="Z1533" s="182"/>
    </row>
    <row r="1534" spans="1:26" s="25" customFormat="1" x14ac:dyDescent="0.4">
      <c r="A1534" s="51"/>
      <c r="B1534" s="51"/>
      <c r="C1534" s="51"/>
      <c r="D1534" s="130"/>
      <c r="E1534" s="198"/>
      <c r="F1534" s="43"/>
      <c r="G1534" s="43"/>
      <c r="H1534" s="198"/>
      <c r="I1534" s="198"/>
      <c r="J1534" s="198"/>
      <c r="K1534" s="184"/>
      <c r="L1534" s="223"/>
      <c r="M1534" s="116"/>
      <c r="N1534" s="116"/>
      <c r="O1534" s="116"/>
      <c r="P1534" s="116"/>
      <c r="Q1534" s="116"/>
      <c r="R1534" s="211"/>
      <c r="S1534" s="211"/>
      <c r="T1534" s="211"/>
      <c r="U1534" s="211"/>
      <c r="V1534" s="211"/>
      <c r="W1534" s="211"/>
      <c r="X1534" s="131"/>
      <c r="Y1534" s="163"/>
      <c r="Z1534" s="182"/>
    </row>
    <row r="1535" spans="1:26" s="25" customFormat="1" x14ac:dyDescent="0.4">
      <c r="A1535" s="51"/>
      <c r="B1535" s="51"/>
      <c r="C1535" s="51"/>
      <c r="D1535" s="130"/>
      <c r="E1535" s="198"/>
      <c r="F1535" s="43"/>
      <c r="G1535" s="43"/>
      <c r="H1535" s="198"/>
      <c r="I1535" s="198"/>
      <c r="J1535" s="198"/>
      <c r="K1535" s="184"/>
      <c r="L1535" s="223"/>
      <c r="M1535" s="116"/>
      <c r="N1535" s="116"/>
      <c r="O1535" s="116"/>
      <c r="P1535" s="116"/>
      <c r="Q1535" s="116"/>
      <c r="R1535" s="211"/>
      <c r="S1535" s="211"/>
      <c r="T1535" s="211"/>
      <c r="U1535" s="211"/>
      <c r="V1535" s="211"/>
      <c r="W1535" s="211"/>
      <c r="X1535" s="131"/>
      <c r="Y1535" s="163"/>
      <c r="Z1535" s="182"/>
    </row>
    <row r="1536" spans="1:26" s="25" customFormat="1" x14ac:dyDescent="0.4">
      <c r="A1536" s="51"/>
      <c r="B1536" s="51"/>
      <c r="C1536" s="51"/>
      <c r="D1536" s="130"/>
      <c r="E1536" s="198"/>
      <c r="F1536" s="43"/>
      <c r="G1536" s="43"/>
      <c r="H1536" s="198"/>
      <c r="I1536" s="198"/>
      <c r="J1536" s="198"/>
      <c r="K1536" s="184"/>
      <c r="L1536" s="223"/>
      <c r="M1536" s="116"/>
      <c r="N1536" s="116"/>
      <c r="O1536" s="116"/>
      <c r="P1536" s="116"/>
      <c r="Q1536" s="116"/>
      <c r="R1536" s="211"/>
      <c r="S1536" s="211"/>
      <c r="T1536" s="211"/>
      <c r="U1536" s="211"/>
      <c r="V1536" s="211"/>
      <c r="W1536" s="211"/>
      <c r="X1536" s="131"/>
      <c r="Y1536" s="163"/>
      <c r="Z1536" s="182"/>
    </row>
    <row r="1537" spans="1:26" s="25" customFormat="1" x14ac:dyDescent="0.4">
      <c r="A1537" s="51"/>
      <c r="B1537" s="51"/>
      <c r="C1537" s="51"/>
      <c r="D1537" s="130"/>
      <c r="E1537" s="198"/>
      <c r="F1537" s="43"/>
      <c r="G1537" s="43"/>
      <c r="H1537" s="198"/>
      <c r="I1537" s="198"/>
      <c r="J1537" s="198"/>
      <c r="K1537" s="184"/>
      <c r="L1537" s="223"/>
      <c r="M1537" s="116"/>
      <c r="N1537" s="116"/>
      <c r="O1537" s="116"/>
      <c r="P1537" s="116"/>
      <c r="Q1537" s="116"/>
      <c r="R1537" s="211"/>
      <c r="S1537" s="211"/>
      <c r="T1537" s="211"/>
      <c r="U1537" s="211"/>
      <c r="V1537" s="211"/>
      <c r="W1537" s="211"/>
      <c r="X1537" s="131"/>
      <c r="Y1537" s="163"/>
      <c r="Z1537" s="182"/>
    </row>
    <row r="1538" spans="1:26" s="25" customFormat="1" x14ac:dyDescent="0.4">
      <c r="A1538" s="51"/>
      <c r="B1538" s="51"/>
      <c r="C1538" s="51"/>
      <c r="D1538" s="130"/>
      <c r="E1538" s="198"/>
      <c r="F1538" s="43"/>
      <c r="G1538" s="43"/>
      <c r="H1538" s="198"/>
      <c r="I1538" s="198"/>
      <c r="J1538" s="198"/>
      <c r="K1538" s="184"/>
      <c r="L1538" s="223"/>
      <c r="M1538" s="116"/>
      <c r="N1538" s="116"/>
      <c r="O1538" s="116"/>
      <c r="P1538" s="116"/>
      <c r="Q1538" s="116"/>
      <c r="R1538" s="211"/>
      <c r="S1538" s="211"/>
      <c r="T1538" s="211"/>
      <c r="U1538" s="211"/>
      <c r="V1538" s="211"/>
      <c r="W1538" s="211"/>
      <c r="X1538" s="131"/>
      <c r="Y1538" s="163"/>
      <c r="Z1538" s="182"/>
    </row>
    <row r="1539" spans="1:26" s="25" customFormat="1" x14ac:dyDescent="0.4">
      <c r="A1539" s="51"/>
      <c r="B1539" s="51"/>
      <c r="C1539" s="51"/>
      <c r="D1539" s="130"/>
      <c r="E1539" s="198"/>
      <c r="F1539" s="43"/>
      <c r="G1539" s="43"/>
      <c r="H1539" s="198"/>
      <c r="I1539" s="198"/>
      <c r="J1539" s="198"/>
      <c r="K1539" s="184"/>
      <c r="L1539" s="223"/>
      <c r="M1539" s="116"/>
      <c r="N1539" s="116"/>
      <c r="O1539" s="116"/>
      <c r="P1539" s="116"/>
      <c r="Q1539" s="116"/>
      <c r="R1539" s="211"/>
      <c r="S1539" s="211"/>
      <c r="T1539" s="211"/>
      <c r="U1539" s="211"/>
      <c r="V1539" s="211"/>
      <c r="W1539" s="211"/>
      <c r="X1539" s="131"/>
      <c r="Y1539" s="163"/>
      <c r="Z1539" s="182"/>
    </row>
    <row r="1540" spans="1:26" s="25" customFormat="1" x14ac:dyDescent="0.4">
      <c r="A1540" s="51"/>
      <c r="B1540" s="51"/>
      <c r="C1540" s="51"/>
      <c r="D1540" s="130"/>
      <c r="E1540" s="198"/>
      <c r="F1540" s="43"/>
      <c r="G1540" s="43"/>
      <c r="H1540" s="198"/>
      <c r="I1540" s="198"/>
      <c r="J1540" s="198"/>
      <c r="K1540" s="184"/>
      <c r="L1540" s="223"/>
      <c r="M1540" s="116"/>
      <c r="N1540" s="116"/>
      <c r="O1540" s="116"/>
      <c r="P1540" s="116"/>
      <c r="Q1540" s="116"/>
      <c r="R1540" s="211"/>
      <c r="S1540" s="211"/>
      <c r="T1540" s="211"/>
      <c r="U1540" s="211"/>
      <c r="V1540" s="211"/>
      <c r="W1540" s="211"/>
      <c r="X1540" s="131"/>
      <c r="Y1540" s="163"/>
      <c r="Z1540" s="182"/>
    </row>
    <row r="1541" spans="1:26" s="25" customFormat="1" x14ac:dyDescent="0.4">
      <c r="A1541" s="51"/>
      <c r="B1541" s="51"/>
      <c r="C1541" s="51"/>
      <c r="D1541" s="130"/>
      <c r="E1541" s="198"/>
      <c r="F1541" s="43"/>
      <c r="G1541" s="43"/>
      <c r="H1541" s="198"/>
      <c r="I1541" s="198"/>
      <c r="J1541" s="198"/>
      <c r="K1541" s="184"/>
      <c r="L1541" s="223"/>
      <c r="M1541" s="116"/>
      <c r="N1541" s="116"/>
      <c r="O1541" s="116"/>
      <c r="P1541" s="116"/>
      <c r="Q1541" s="116"/>
      <c r="R1541" s="211"/>
      <c r="S1541" s="211"/>
      <c r="T1541" s="211"/>
      <c r="U1541" s="211"/>
      <c r="V1541" s="211"/>
      <c r="W1541" s="211"/>
      <c r="X1541" s="131"/>
      <c r="Y1541" s="163"/>
      <c r="Z1541" s="182"/>
    </row>
    <row r="1542" spans="1:26" s="25" customFormat="1" x14ac:dyDescent="0.4">
      <c r="A1542" s="51"/>
      <c r="B1542" s="51"/>
      <c r="C1542" s="51"/>
      <c r="D1542" s="130"/>
      <c r="E1542" s="198"/>
      <c r="F1542" s="43"/>
      <c r="G1542" s="43"/>
      <c r="H1542" s="198"/>
      <c r="I1542" s="198"/>
      <c r="J1542" s="198"/>
      <c r="K1542" s="184"/>
      <c r="L1542" s="223"/>
      <c r="M1542" s="116"/>
      <c r="N1542" s="116"/>
      <c r="O1542" s="116"/>
      <c r="P1542" s="116"/>
      <c r="Q1542" s="116"/>
      <c r="R1542" s="211"/>
      <c r="S1542" s="211"/>
      <c r="T1542" s="211"/>
      <c r="U1542" s="211"/>
      <c r="V1542" s="211"/>
      <c r="W1542" s="211"/>
      <c r="X1542" s="131"/>
      <c r="Y1542" s="163"/>
      <c r="Z1542" s="182"/>
    </row>
    <row r="1543" spans="1:26" s="25" customFormat="1" x14ac:dyDescent="0.4">
      <c r="A1543" s="51"/>
      <c r="B1543" s="51"/>
      <c r="C1543" s="51"/>
      <c r="D1543" s="130"/>
      <c r="E1543" s="198"/>
      <c r="F1543" s="43"/>
      <c r="G1543" s="43"/>
      <c r="H1543" s="198"/>
      <c r="I1543" s="198"/>
      <c r="J1543" s="198"/>
      <c r="K1543" s="184"/>
      <c r="L1543" s="223"/>
      <c r="M1543" s="116"/>
      <c r="N1543" s="116"/>
      <c r="O1543" s="116"/>
      <c r="P1543" s="116"/>
      <c r="Q1543" s="116"/>
      <c r="R1543" s="211"/>
      <c r="S1543" s="211"/>
      <c r="T1543" s="211"/>
      <c r="U1543" s="211"/>
      <c r="V1543" s="211"/>
      <c r="W1543" s="211"/>
      <c r="X1543" s="131"/>
      <c r="Y1543" s="163"/>
      <c r="Z1543" s="182"/>
    </row>
    <row r="1544" spans="1:26" s="25" customFormat="1" x14ac:dyDescent="0.4">
      <c r="A1544" s="51"/>
      <c r="B1544" s="51"/>
      <c r="C1544" s="51"/>
      <c r="D1544" s="130"/>
      <c r="E1544" s="198"/>
      <c r="F1544" s="43"/>
      <c r="G1544" s="43"/>
      <c r="H1544" s="198"/>
      <c r="I1544" s="198"/>
      <c r="J1544" s="198"/>
      <c r="K1544" s="184"/>
      <c r="L1544" s="223"/>
      <c r="M1544" s="116"/>
      <c r="N1544" s="116"/>
      <c r="O1544" s="116"/>
      <c r="P1544" s="116"/>
      <c r="Q1544" s="116"/>
      <c r="R1544" s="211"/>
      <c r="S1544" s="211"/>
      <c r="T1544" s="211"/>
      <c r="U1544" s="211"/>
      <c r="V1544" s="211"/>
      <c r="W1544" s="211"/>
      <c r="X1544" s="131"/>
      <c r="Y1544" s="163"/>
      <c r="Z1544" s="182"/>
    </row>
    <row r="1545" spans="1:26" s="25" customFormat="1" x14ac:dyDescent="0.4">
      <c r="A1545" s="51"/>
      <c r="B1545" s="51"/>
      <c r="C1545" s="51"/>
      <c r="D1545" s="130"/>
      <c r="E1545" s="198"/>
      <c r="F1545" s="43"/>
      <c r="G1545" s="43"/>
      <c r="H1545" s="198"/>
      <c r="I1545" s="198"/>
      <c r="J1545" s="198"/>
      <c r="K1545" s="184"/>
      <c r="L1545" s="223"/>
      <c r="M1545" s="116"/>
      <c r="N1545" s="116"/>
      <c r="O1545" s="116"/>
      <c r="P1545" s="116"/>
      <c r="Q1545" s="116"/>
      <c r="R1545" s="211"/>
      <c r="S1545" s="211"/>
      <c r="T1545" s="211"/>
      <c r="U1545" s="211"/>
      <c r="V1545" s="211"/>
      <c r="W1545" s="211"/>
      <c r="X1545" s="131"/>
      <c r="Y1545" s="163"/>
      <c r="Z1545" s="182"/>
    </row>
    <row r="1546" spans="1:26" s="25" customFormat="1" x14ac:dyDescent="0.4">
      <c r="A1546" s="51"/>
      <c r="B1546" s="51"/>
      <c r="C1546" s="51"/>
      <c r="D1546" s="130"/>
      <c r="E1546" s="198"/>
      <c r="F1546" s="43"/>
      <c r="G1546" s="43"/>
      <c r="H1546" s="198"/>
      <c r="I1546" s="198"/>
      <c r="J1546" s="198"/>
      <c r="K1546" s="184"/>
      <c r="L1546" s="223"/>
      <c r="M1546" s="116"/>
      <c r="N1546" s="116"/>
      <c r="O1546" s="116"/>
      <c r="P1546" s="116"/>
      <c r="Q1546" s="116"/>
      <c r="R1546" s="211"/>
      <c r="S1546" s="211"/>
      <c r="T1546" s="211"/>
      <c r="U1546" s="211"/>
      <c r="V1546" s="211"/>
      <c r="W1546" s="211"/>
      <c r="X1546" s="131"/>
      <c r="Y1546" s="163"/>
      <c r="Z1546" s="182"/>
    </row>
    <row r="1547" spans="1:26" s="25" customFormat="1" x14ac:dyDescent="0.4">
      <c r="A1547" s="51"/>
      <c r="B1547" s="51"/>
      <c r="C1547" s="51"/>
      <c r="D1547" s="130"/>
      <c r="E1547" s="198"/>
      <c r="F1547" s="43"/>
      <c r="G1547" s="43"/>
      <c r="H1547" s="198"/>
      <c r="I1547" s="198"/>
      <c r="J1547" s="198"/>
      <c r="K1547" s="184"/>
      <c r="L1547" s="223"/>
      <c r="M1547" s="116"/>
      <c r="N1547" s="116"/>
      <c r="O1547" s="116"/>
      <c r="P1547" s="116"/>
      <c r="Q1547" s="116"/>
      <c r="R1547" s="211"/>
      <c r="S1547" s="211"/>
      <c r="T1547" s="211"/>
      <c r="U1547" s="211"/>
      <c r="V1547" s="211"/>
      <c r="W1547" s="211"/>
      <c r="X1547" s="131"/>
      <c r="Y1547" s="163"/>
      <c r="Z1547" s="182"/>
    </row>
    <row r="1548" spans="1:26" s="25" customFormat="1" x14ac:dyDescent="0.4">
      <c r="A1548" s="51"/>
      <c r="B1548" s="51"/>
      <c r="C1548" s="51"/>
      <c r="D1548" s="130"/>
      <c r="E1548" s="198"/>
      <c r="F1548" s="43"/>
      <c r="G1548" s="43"/>
      <c r="H1548" s="198"/>
      <c r="I1548" s="198"/>
      <c r="J1548" s="198"/>
      <c r="K1548" s="184"/>
      <c r="L1548" s="223"/>
      <c r="M1548" s="116"/>
      <c r="N1548" s="116"/>
      <c r="O1548" s="116"/>
      <c r="P1548" s="116"/>
      <c r="Q1548" s="116"/>
      <c r="R1548" s="211"/>
      <c r="S1548" s="211"/>
      <c r="T1548" s="211"/>
      <c r="U1548" s="211"/>
      <c r="V1548" s="211"/>
      <c r="W1548" s="211"/>
      <c r="X1548" s="131"/>
      <c r="Y1548" s="163"/>
      <c r="Z1548" s="182"/>
    </row>
    <row r="1549" spans="1:26" s="25" customFormat="1" x14ac:dyDescent="0.4">
      <c r="A1549" s="51"/>
      <c r="B1549" s="51"/>
      <c r="C1549" s="51"/>
      <c r="D1549" s="130"/>
      <c r="E1549" s="198"/>
      <c r="F1549" s="43"/>
      <c r="G1549" s="43"/>
      <c r="H1549" s="198"/>
      <c r="I1549" s="198"/>
      <c r="J1549" s="198"/>
      <c r="K1549" s="184"/>
      <c r="L1549" s="223"/>
      <c r="M1549" s="116"/>
      <c r="N1549" s="116"/>
      <c r="O1549" s="116"/>
      <c r="P1549" s="116"/>
      <c r="Q1549" s="116"/>
      <c r="R1549" s="211"/>
      <c r="S1549" s="211"/>
      <c r="T1549" s="211"/>
      <c r="U1549" s="211"/>
      <c r="V1549" s="211"/>
      <c r="W1549" s="211"/>
      <c r="X1549" s="131"/>
      <c r="Y1549" s="163"/>
      <c r="Z1549" s="182"/>
    </row>
    <row r="1550" spans="1:26" s="25" customFormat="1" x14ac:dyDescent="0.4">
      <c r="A1550" s="51"/>
      <c r="B1550" s="51"/>
      <c r="C1550" s="51"/>
      <c r="D1550" s="130"/>
      <c r="E1550" s="198"/>
      <c r="F1550" s="43"/>
      <c r="G1550" s="43"/>
      <c r="H1550" s="198"/>
      <c r="I1550" s="198"/>
      <c r="J1550" s="198"/>
      <c r="K1550" s="184"/>
      <c r="L1550" s="223"/>
      <c r="M1550" s="116"/>
      <c r="N1550" s="116"/>
      <c r="O1550" s="116"/>
      <c r="P1550" s="116"/>
      <c r="Q1550" s="116"/>
      <c r="R1550" s="211"/>
      <c r="S1550" s="211"/>
      <c r="T1550" s="211"/>
      <c r="U1550" s="211"/>
      <c r="V1550" s="211"/>
      <c r="W1550" s="211"/>
      <c r="X1550" s="131"/>
      <c r="Y1550" s="163"/>
      <c r="Z1550" s="182"/>
    </row>
    <row r="1551" spans="1:26" s="25" customFormat="1" x14ac:dyDescent="0.4">
      <c r="A1551" s="51"/>
      <c r="B1551" s="51"/>
      <c r="C1551" s="51"/>
      <c r="D1551" s="130"/>
      <c r="E1551" s="198"/>
      <c r="F1551" s="43"/>
      <c r="G1551" s="43"/>
      <c r="H1551" s="198"/>
      <c r="I1551" s="198"/>
      <c r="J1551" s="198"/>
      <c r="K1551" s="184"/>
      <c r="L1551" s="223"/>
      <c r="M1551" s="116"/>
      <c r="N1551" s="116"/>
      <c r="O1551" s="116"/>
      <c r="P1551" s="116"/>
      <c r="Q1551" s="116"/>
      <c r="R1551" s="211"/>
      <c r="S1551" s="211"/>
      <c r="T1551" s="211"/>
      <c r="U1551" s="211"/>
      <c r="V1551" s="211"/>
      <c r="W1551" s="211"/>
      <c r="X1551" s="131"/>
      <c r="Y1551" s="163"/>
      <c r="Z1551" s="182"/>
    </row>
    <row r="1552" spans="1:26" s="25" customFormat="1" x14ac:dyDescent="0.4">
      <c r="A1552" s="51"/>
      <c r="B1552" s="51"/>
      <c r="C1552" s="51"/>
      <c r="D1552" s="130"/>
      <c r="E1552" s="198"/>
      <c r="F1552" s="43"/>
      <c r="G1552" s="43"/>
      <c r="H1552" s="198"/>
      <c r="I1552" s="198"/>
      <c r="J1552" s="198"/>
      <c r="K1552" s="184"/>
      <c r="L1552" s="223"/>
      <c r="M1552" s="116"/>
      <c r="N1552" s="116"/>
      <c r="O1552" s="116"/>
      <c r="P1552" s="116"/>
      <c r="Q1552" s="116"/>
      <c r="R1552" s="211"/>
      <c r="S1552" s="211"/>
      <c r="T1552" s="211"/>
      <c r="U1552" s="211"/>
      <c r="V1552" s="211"/>
      <c r="W1552" s="211"/>
      <c r="X1552" s="131"/>
      <c r="Y1552" s="163"/>
      <c r="Z1552" s="182"/>
    </row>
    <row r="1553" spans="1:26" s="25" customFormat="1" x14ac:dyDescent="0.4">
      <c r="A1553" s="51"/>
      <c r="B1553" s="51"/>
      <c r="C1553" s="51"/>
      <c r="D1553" s="130"/>
      <c r="E1553" s="198"/>
      <c r="F1553" s="43"/>
      <c r="G1553" s="43"/>
      <c r="H1553" s="198"/>
      <c r="I1553" s="198"/>
      <c r="J1553" s="198"/>
      <c r="K1553" s="184"/>
      <c r="L1553" s="223"/>
      <c r="M1553" s="116"/>
      <c r="N1553" s="116"/>
      <c r="O1553" s="116"/>
      <c r="P1553" s="116"/>
      <c r="Q1553" s="116"/>
      <c r="R1553" s="211"/>
      <c r="S1553" s="211"/>
      <c r="T1553" s="211"/>
      <c r="U1553" s="211"/>
      <c r="V1553" s="211"/>
      <c r="W1553" s="211"/>
      <c r="X1553" s="131"/>
      <c r="Y1553" s="163"/>
      <c r="Z1553" s="182"/>
    </row>
    <row r="1554" spans="1:26" s="25" customFormat="1" x14ac:dyDescent="0.4">
      <c r="A1554" s="51"/>
      <c r="B1554" s="51"/>
      <c r="C1554" s="51"/>
      <c r="D1554" s="130"/>
      <c r="E1554" s="198"/>
      <c r="F1554" s="43"/>
      <c r="G1554" s="43"/>
      <c r="H1554" s="198"/>
      <c r="I1554" s="198"/>
      <c r="J1554" s="198"/>
      <c r="K1554" s="184"/>
      <c r="L1554" s="223"/>
      <c r="M1554" s="116"/>
      <c r="N1554" s="116"/>
      <c r="O1554" s="116"/>
      <c r="P1554" s="116"/>
      <c r="Q1554" s="116"/>
      <c r="R1554" s="211"/>
      <c r="S1554" s="211"/>
      <c r="T1554" s="211"/>
      <c r="U1554" s="211"/>
      <c r="V1554" s="211"/>
      <c r="W1554" s="211"/>
      <c r="X1554" s="131"/>
      <c r="Y1554" s="163"/>
      <c r="Z1554" s="182"/>
    </row>
    <row r="1555" spans="1:26" s="25" customFormat="1" x14ac:dyDescent="0.4">
      <c r="A1555" s="51"/>
      <c r="B1555" s="51"/>
      <c r="C1555" s="51"/>
      <c r="D1555" s="130"/>
      <c r="E1555" s="198"/>
      <c r="F1555" s="43"/>
      <c r="G1555" s="43"/>
      <c r="H1555" s="198"/>
      <c r="I1555" s="198"/>
      <c r="J1555" s="198"/>
      <c r="K1555" s="184"/>
      <c r="L1555" s="223"/>
      <c r="M1555" s="116"/>
      <c r="N1555" s="116"/>
      <c r="O1555" s="116"/>
      <c r="P1555" s="116"/>
      <c r="Q1555" s="116"/>
      <c r="R1555" s="211"/>
      <c r="S1555" s="211"/>
      <c r="T1555" s="211"/>
      <c r="U1555" s="211"/>
      <c r="V1555" s="211"/>
      <c r="W1555" s="211"/>
      <c r="X1555" s="131"/>
      <c r="Y1555" s="163"/>
      <c r="Z1555" s="182"/>
    </row>
    <row r="1556" spans="1:26" s="25" customFormat="1" x14ac:dyDescent="0.4">
      <c r="A1556" s="51"/>
      <c r="B1556" s="51"/>
      <c r="C1556" s="51"/>
      <c r="D1556" s="130"/>
      <c r="E1556" s="198"/>
      <c r="F1556" s="43"/>
      <c r="G1556" s="43"/>
      <c r="H1556" s="198"/>
      <c r="I1556" s="198"/>
      <c r="J1556" s="198"/>
      <c r="K1556" s="184"/>
      <c r="L1556" s="223"/>
      <c r="M1556" s="116"/>
      <c r="N1556" s="116"/>
      <c r="O1556" s="116"/>
      <c r="P1556" s="116"/>
      <c r="Q1556" s="116"/>
      <c r="R1556" s="211"/>
      <c r="S1556" s="211"/>
      <c r="T1556" s="211"/>
      <c r="U1556" s="211"/>
      <c r="V1556" s="211"/>
      <c r="W1556" s="211"/>
      <c r="X1556" s="131"/>
      <c r="Y1556" s="163"/>
      <c r="Z1556" s="182"/>
    </row>
    <row r="1557" spans="1:26" s="25" customFormat="1" x14ac:dyDescent="0.4">
      <c r="A1557" s="51"/>
      <c r="B1557" s="51"/>
      <c r="C1557" s="51"/>
      <c r="D1557" s="130"/>
      <c r="E1557" s="198"/>
      <c r="F1557" s="43"/>
      <c r="G1557" s="43"/>
      <c r="H1557" s="198"/>
      <c r="I1557" s="198"/>
      <c r="J1557" s="198"/>
      <c r="K1557" s="184"/>
      <c r="L1557" s="223"/>
      <c r="M1557" s="116"/>
      <c r="N1557" s="116"/>
      <c r="O1557" s="116"/>
      <c r="P1557" s="116"/>
      <c r="Q1557" s="116"/>
      <c r="R1557" s="211"/>
      <c r="S1557" s="211"/>
      <c r="T1557" s="211"/>
      <c r="U1557" s="211"/>
      <c r="V1557" s="211"/>
      <c r="W1557" s="211"/>
      <c r="X1557" s="131"/>
      <c r="Y1557" s="163"/>
      <c r="Z1557" s="182"/>
    </row>
    <row r="1558" spans="1:26" s="25" customFormat="1" x14ac:dyDescent="0.4">
      <c r="A1558" s="51"/>
      <c r="B1558" s="51"/>
      <c r="C1558" s="51"/>
      <c r="D1558" s="130"/>
      <c r="E1558" s="198"/>
      <c r="F1558" s="43"/>
      <c r="G1558" s="43"/>
      <c r="H1558" s="198"/>
      <c r="I1558" s="198"/>
      <c r="J1558" s="198"/>
      <c r="K1558" s="184"/>
      <c r="L1558" s="223"/>
      <c r="M1558" s="116"/>
      <c r="N1558" s="116"/>
      <c r="O1558" s="116"/>
      <c r="P1558" s="116"/>
      <c r="Q1558" s="116"/>
      <c r="R1558" s="211"/>
      <c r="S1558" s="211"/>
      <c r="T1558" s="211"/>
      <c r="U1558" s="211"/>
      <c r="V1558" s="211"/>
      <c r="W1558" s="211"/>
      <c r="X1558" s="131"/>
      <c r="Y1558" s="163"/>
      <c r="Z1558" s="182"/>
    </row>
    <row r="1559" spans="1:26" s="25" customFormat="1" x14ac:dyDescent="0.4">
      <c r="A1559" s="51"/>
      <c r="B1559" s="51"/>
      <c r="C1559" s="51"/>
      <c r="D1559" s="130"/>
      <c r="E1559" s="198"/>
      <c r="F1559" s="43"/>
      <c r="G1559" s="43"/>
      <c r="H1559" s="198"/>
      <c r="I1559" s="198"/>
      <c r="J1559" s="198"/>
      <c r="K1559" s="184"/>
      <c r="L1559" s="223"/>
      <c r="M1559" s="116"/>
      <c r="N1559" s="116"/>
      <c r="O1559" s="116"/>
      <c r="P1559" s="116"/>
      <c r="Q1559" s="116"/>
      <c r="R1559" s="211"/>
      <c r="S1559" s="211"/>
      <c r="T1559" s="211"/>
      <c r="U1559" s="211"/>
      <c r="V1559" s="211"/>
      <c r="W1559" s="211"/>
      <c r="X1559" s="131"/>
      <c r="Y1559" s="163"/>
      <c r="Z1559" s="182"/>
    </row>
    <row r="1560" spans="1:26" s="25" customFormat="1" x14ac:dyDescent="0.4">
      <c r="A1560" s="51"/>
      <c r="B1560" s="51"/>
      <c r="C1560" s="51"/>
      <c r="D1560" s="130"/>
      <c r="E1560" s="198"/>
      <c r="F1560" s="43"/>
      <c r="G1560" s="43"/>
      <c r="H1560" s="198"/>
      <c r="I1560" s="198"/>
      <c r="J1560" s="198"/>
      <c r="K1560" s="184"/>
      <c r="L1560" s="223"/>
      <c r="M1560" s="116"/>
      <c r="N1560" s="116"/>
      <c r="O1560" s="116"/>
      <c r="P1560" s="116"/>
      <c r="Q1560" s="116"/>
      <c r="R1560" s="211"/>
      <c r="S1560" s="211"/>
      <c r="T1560" s="211"/>
      <c r="U1560" s="211"/>
      <c r="V1560" s="211"/>
      <c r="W1560" s="211"/>
      <c r="X1560" s="131"/>
      <c r="Y1560" s="163"/>
      <c r="Z1560" s="182"/>
    </row>
    <row r="1561" spans="1:26" s="25" customFormat="1" x14ac:dyDescent="0.4">
      <c r="A1561" s="51"/>
      <c r="B1561" s="51"/>
      <c r="C1561" s="51"/>
      <c r="D1561" s="130"/>
      <c r="E1561" s="198"/>
      <c r="F1561" s="43"/>
      <c r="G1561" s="43"/>
      <c r="H1561" s="198"/>
      <c r="I1561" s="198"/>
      <c r="J1561" s="198"/>
      <c r="K1561" s="184"/>
      <c r="L1561" s="223"/>
      <c r="M1561" s="116"/>
      <c r="N1561" s="116"/>
      <c r="O1561" s="116"/>
      <c r="P1561" s="116"/>
      <c r="Q1561" s="116"/>
      <c r="R1561" s="211"/>
      <c r="S1561" s="211"/>
      <c r="T1561" s="211"/>
      <c r="U1561" s="211"/>
      <c r="V1561" s="211"/>
      <c r="W1561" s="211"/>
      <c r="X1561" s="131"/>
      <c r="Y1561" s="163"/>
      <c r="Z1561" s="182"/>
    </row>
    <row r="1562" spans="1:26" s="25" customFormat="1" x14ac:dyDescent="0.4">
      <c r="A1562" s="51"/>
      <c r="B1562" s="51"/>
      <c r="C1562" s="51"/>
      <c r="D1562" s="130"/>
      <c r="E1562" s="198"/>
      <c r="F1562" s="43"/>
      <c r="G1562" s="43"/>
      <c r="H1562" s="198"/>
      <c r="I1562" s="198"/>
      <c r="J1562" s="198"/>
      <c r="K1562" s="184"/>
      <c r="L1562" s="223"/>
      <c r="M1562" s="116"/>
      <c r="N1562" s="116"/>
      <c r="O1562" s="116"/>
      <c r="P1562" s="116"/>
      <c r="Q1562" s="116"/>
      <c r="R1562" s="211"/>
      <c r="S1562" s="211"/>
      <c r="T1562" s="211"/>
      <c r="U1562" s="211"/>
      <c r="V1562" s="211"/>
      <c r="W1562" s="211"/>
      <c r="X1562" s="131"/>
      <c r="Y1562" s="163"/>
      <c r="Z1562" s="182"/>
    </row>
    <row r="1563" spans="1:26" s="25" customFormat="1" x14ac:dyDescent="0.4">
      <c r="A1563" s="51"/>
      <c r="B1563" s="51"/>
      <c r="C1563" s="51"/>
      <c r="D1563" s="130"/>
      <c r="E1563" s="198"/>
      <c r="F1563" s="43"/>
      <c r="G1563" s="43"/>
      <c r="H1563" s="198"/>
      <c r="I1563" s="198"/>
      <c r="J1563" s="198"/>
      <c r="K1563" s="184"/>
      <c r="L1563" s="223"/>
      <c r="M1563" s="116"/>
      <c r="N1563" s="116"/>
      <c r="O1563" s="116"/>
      <c r="P1563" s="116"/>
      <c r="Q1563" s="116"/>
      <c r="R1563" s="211"/>
      <c r="S1563" s="211"/>
      <c r="T1563" s="211"/>
      <c r="U1563" s="211"/>
      <c r="V1563" s="211"/>
      <c r="W1563" s="211"/>
      <c r="X1563" s="131"/>
      <c r="Y1563" s="163"/>
      <c r="Z1563" s="182"/>
    </row>
    <row r="1564" spans="1:26" s="25" customFormat="1" x14ac:dyDescent="0.4">
      <c r="A1564" s="51"/>
      <c r="B1564" s="51"/>
      <c r="C1564" s="51"/>
      <c r="D1564" s="130"/>
      <c r="E1564" s="198"/>
      <c r="F1564" s="43"/>
      <c r="G1564" s="43"/>
      <c r="H1564" s="198"/>
      <c r="I1564" s="198"/>
      <c r="J1564" s="198"/>
      <c r="K1564" s="184"/>
      <c r="L1564" s="223"/>
      <c r="M1564" s="116"/>
      <c r="N1564" s="116"/>
      <c r="O1564" s="116"/>
      <c r="P1564" s="116"/>
      <c r="Q1564" s="116"/>
      <c r="R1564" s="211"/>
      <c r="S1564" s="211"/>
      <c r="T1564" s="211"/>
      <c r="U1564" s="211"/>
      <c r="V1564" s="211"/>
      <c r="W1564" s="211"/>
      <c r="X1564" s="131"/>
      <c r="Y1564" s="163"/>
      <c r="Z1564" s="182"/>
    </row>
    <row r="1565" spans="1:26" s="25" customFormat="1" x14ac:dyDescent="0.4">
      <c r="A1565" s="51"/>
      <c r="B1565" s="51"/>
      <c r="C1565" s="51"/>
      <c r="D1565" s="130"/>
      <c r="E1565" s="198"/>
      <c r="F1565" s="43"/>
      <c r="G1565" s="43"/>
      <c r="H1565" s="198"/>
      <c r="I1565" s="198"/>
      <c r="J1565" s="198"/>
      <c r="K1565" s="184"/>
      <c r="L1565" s="223"/>
      <c r="M1565" s="116"/>
      <c r="N1565" s="116"/>
      <c r="O1565" s="116"/>
      <c r="P1565" s="116"/>
      <c r="Q1565" s="116"/>
      <c r="R1565" s="211"/>
      <c r="S1565" s="211"/>
      <c r="T1565" s="211"/>
      <c r="U1565" s="211"/>
      <c r="V1565" s="211"/>
      <c r="W1565" s="211"/>
      <c r="X1565" s="131"/>
      <c r="Y1565" s="163"/>
      <c r="Z1565" s="182"/>
    </row>
    <row r="1566" spans="1:26" s="25" customFormat="1" x14ac:dyDescent="0.4">
      <c r="A1566" s="51"/>
      <c r="B1566" s="51"/>
      <c r="C1566" s="51"/>
      <c r="D1566" s="130"/>
      <c r="E1566" s="198"/>
      <c r="F1566" s="43"/>
      <c r="G1566" s="43"/>
      <c r="H1566" s="198"/>
      <c r="I1566" s="198"/>
      <c r="J1566" s="198"/>
      <c r="K1566" s="184"/>
      <c r="L1566" s="223"/>
      <c r="M1566" s="116"/>
      <c r="N1566" s="116"/>
      <c r="O1566" s="116"/>
      <c r="P1566" s="116"/>
      <c r="Q1566" s="116"/>
      <c r="R1566" s="211"/>
      <c r="S1566" s="211"/>
      <c r="T1566" s="211"/>
      <c r="U1566" s="211"/>
      <c r="V1566" s="211"/>
      <c r="W1566" s="211"/>
      <c r="X1566" s="131"/>
      <c r="Y1566" s="163"/>
      <c r="Z1566" s="182"/>
    </row>
    <row r="1567" spans="1:26" s="25" customFormat="1" x14ac:dyDescent="0.4">
      <c r="A1567" s="51"/>
      <c r="B1567" s="51"/>
      <c r="C1567" s="51"/>
      <c r="D1567" s="130"/>
      <c r="E1567" s="198"/>
      <c r="F1567" s="43"/>
      <c r="G1567" s="43"/>
      <c r="H1567" s="198"/>
      <c r="I1567" s="198"/>
      <c r="J1567" s="198"/>
      <c r="K1567" s="184"/>
      <c r="L1567" s="223"/>
      <c r="M1567" s="116"/>
      <c r="N1567" s="116"/>
      <c r="O1567" s="116"/>
      <c r="P1567" s="116"/>
      <c r="Q1567" s="116"/>
      <c r="R1567" s="211"/>
      <c r="S1567" s="211"/>
      <c r="T1567" s="211"/>
      <c r="U1567" s="211"/>
      <c r="V1567" s="211"/>
      <c r="W1567" s="211"/>
      <c r="X1567" s="131"/>
      <c r="Y1567" s="163"/>
      <c r="Z1567" s="182"/>
    </row>
    <row r="1568" spans="1:26" s="25" customFormat="1" x14ac:dyDescent="0.4">
      <c r="A1568" s="51"/>
      <c r="B1568" s="51"/>
      <c r="C1568" s="51"/>
      <c r="D1568" s="130"/>
      <c r="E1568" s="198"/>
      <c r="F1568" s="43"/>
      <c r="G1568" s="43"/>
      <c r="H1568" s="198"/>
      <c r="I1568" s="198"/>
      <c r="J1568" s="198"/>
      <c r="K1568" s="184"/>
      <c r="L1568" s="223"/>
      <c r="M1568" s="116"/>
      <c r="N1568" s="116"/>
      <c r="O1568" s="116"/>
      <c r="P1568" s="116"/>
      <c r="Q1568" s="116"/>
      <c r="R1568" s="211"/>
      <c r="S1568" s="211"/>
      <c r="T1568" s="211"/>
      <c r="U1568" s="211"/>
      <c r="V1568" s="211"/>
      <c r="W1568" s="211"/>
      <c r="X1568" s="131"/>
      <c r="Y1568" s="163"/>
      <c r="Z1568" s="182"/>
    </row>
    <row r="1569" spans="1:26" s="25" customFormat="1" x14ac:dyDescent="0.4">
      <c r="A1569" s="51"/>
      <c r="B1569" s="51"/>
      <c r="C1569" s="51"/>
      <c r="D1569" s="130"/>
      <c r="E1569" s="198"/>
      <c r="F1569" s="43"/>
      <c r="G1569" s="43"/>
      <c r="H1569" s="198"/>
      <c r="I1569" s="198"/>
      <c r="J1569" s="198"/>
      <c r="K1569" s="184"/>
      <c r="L1569" s="223"/>
      <c r="M1569" s="116"/>
      <c r="N1569" s="116"/>
      <c r="O1569" s="116"/>
      <c r="P1569" s="116"/>
      <c r="Q1569" s="116"/>
      <c r="R1569" s="211"/>
      <c r="S1569" s="211"/>
      <c r="T1569" s="211"/>
      <c r="U1569" s="211"/>
      <c r="V1569" s="211"/>
      <c r="W1569" s="211"/>
      <c r="X1569" s="131"/>
      <c r="Y1569" s="163"/>
      <c r="Z1569" s="182"/>
    </row>
    <row r="1570" spans="1:26" s="25" customFormat="1" x14ac:dyDescent="0.4">
      <c r="A1570" s="51"/>
      <c r="B1570" s="51"/>
      <c r="C1570" s="51"/>
      <c r="D1570" s="130"/>
      <c r="E1570" s="198"/>
      <c r="F1570" s="43"/>
      <c r="G1570" s="43"/>
      <c r="H1570" s="198"/>
      <c r="I1570" s="198"/>
      <c r="J1570" s="198"/>
      <c r="K1570" s="184"/>
      <c r="L1570" s="223"/>
      <c r="M1570" s="116"/>
      <c r="N1570" s="116"/>
      <c r="O1570" s="116"/>
      <c r="P1570" s="116"/>
      <c r="Q1570" s="116"/>
      <c r="R1570" s="211"/>
      <c r="S1570" s="211"/>
      <c r="T1570" s="211"/>
      <c r="U1570" s="211"/>
      <c r="V1570" s="211"/>
      <c r="W1570" s="211"/>
      <c r="X1570" s="131"/>
      <c r="Y1570" s="163"/>
      <c r="Z1570" s="182"/>
    </row>
    <row r="1571" spans="1:26" s="25" customFormat="1" x14ac:dyDescent="0.4">
      <c r="A1571" s="51"/>
      <c r="B1571" s="51"/>
      <c r="C1571" s="51"/>
      <c r="D1571" s="130"/>
      <c r="E1571" s="198"/>
      <c r="F1571" s="43"/>
      <c r="G1571" s="43"/>
      <c r="H1571" s="198"/>
      <c r="I1571" s="198"/>
      <c r="J1571" s="198"/>
      <c r="K1571" s="184"/>
      <c r="L1571" s="223"/>
      <c r="M1571" s="116"/>
      <c r="N1571" s="116"/>
      <c r="O1571" s="116"/>
      <c r="P1571" s="116"/>
      <c r="Q1571" s="116"/>
      <c r="R1571" s="211"/>
      <c r="S1571" s="211"/>
      <c r="T1571" s="211"/>
      <c r="U1571" s="211"/>
      <c r="V1571" s="211"/>
      <c r="W1571" s="211"/>
      <c r="X1571" s="131"/>
      <c r="Y1571" s="163"/>
      <c r="Z1571" s="182"/>
    </row>
    <row r="1572" spans="1:26" s="25" customFormat="1" x14ac:dyDescent="0.4">
      <c r="A1572" s="51"/>
      <c r="B1572" s="51"/>
      <c r="C1572" s="51"/>
      <c r="D1572" s="130"/>
      <c r="E1572" s="198"/>
      <c r="F1572" s="43"/>
      <c r="G1572" s="43"/>
      <c r="H1572" s="198"/>
      <c r="I1572" s="198"/>
      <c r="J1572" s="198"/>
      <c r="K1572" s="184"/>
      <c r="L1572" s="223"/>
      <c r="M1572" s="116"/>
      <c r="N1572" s="116"/>
      <c r="O1572" s="116"/>
      <c r="P1572" s="116"/>
      <c r="Q1572" s="116"/>
      <c r="R1572" s="211"/>
      <c r="S1572" s="211"/>
      <c r="T1572" s="211"/>
      <c r="U1572" s="211"/>
      <c r="V1572" s="211"/>
      <c r="W1572" s="211"/>
      <c r="X1572" s="131"/>
      <c r="Y1572" s="163"/>
      <c r="Z1572" s="182"/>
    </row>
    <row r="1573" spans="1:26" s="25" customFormat="1" x14ac:dyDescent="0.4">
      <c r="A1573" s="51"/>
      <c r="B1573" s="51"/>
      <c r="C1573" s="51"/>
      <c r="D1573" s="130"/>
      <c r="E1573" s="198"/>
      <c r="F1573" s="43"/>
      <c r="G1573" s="43"/>
      <c r="H1573" s="198"/>
      <c r="I1573" s="198"/>
      <c r="J1573" s="198"/>
      <c r="K1573" s="184"/>
      <c r="L1573" s="223"/>
      <c r="M1573" s="116"/>
      <c r="N1573" s="116"/>
      <c r="O1573" s="116"/>
      <c r="P1573" s="116"/>
      <c r="Q1573" s="116"/>
      <c r="R1573" s="211"/>
      <c r="S1573" s="211"/>
      <c r="T1573" s="211"/>
      <c r="U1573" s="211"/>
      <c r="V1573" s="211"/>
      <c r="W1573" s="211"/>
      <c r="X1573" s="131"/>
      <c r="Y1573" s="163"/>
      <c r="Z1573" s="182"/>
    </row>
    <row r="1574" spans="1:26" s="25" customFormat="1" x14ac:dyDescent="0.4">
      <c r="A1574" s="51"/>
      <c r="B1574" s="51"/>
      <c r="C1574" s="51"/>
      <c r="D1574" s="130"/>
      <c r="E1574" s="198"/>
      <c r="F1574" s="43"/>
      <c r="G1574" s="43"/>
      <c r="H1574" s="198"/>
      <c r="I1574" s="198"/>
      <c r="J1574" s="198"/>
      <c r="K1574" s="184"/>
      <c r="L1574" s="223"/>
      <c r="M1574" s="116"/>
      <c r="N1574" s="116"/>
      <c r="O1574" s="116"/>
      <c r="P1574" s="116"/>
      <c r="Q1574" s="116"/>
      <c r="R1574" s="211"/>
      <c r="S1574" s="211"/>
      <c r="T1574" s="211"/>
      <c r="U1574" s="211"/>
      <c r="V1574" s="211"/>
      <c r="W1574" s="211"/>
      <c r="X1574" s="131"/>
      <c r="Y1574" s="163"/>
      <c r="Z1574" s="182"/>
    </row>
    <row r="1575" spans="1:26" s="25" customFormat="1" x14ac:dyDescent="0.4">
      <c r="A1575" s="51"/>
      <c r="B1575" s="51"/>
      <c r="C1575" s="51"/>
      <c r="D1575" s="130"/>
      <c r="E1575" s="198"/>
      <c r="F1575" s="43"/>
      <c r="G1575" s="43"/>
      <c r="H1575" s="198"/>
      <c r="I1575" s="198"/>
      <c r="J1575" s="198"/>
      <c r="K1575" s="184"/>
      <c r="L1575" s="223"/>
      <c r="M1575" s="116"/>
      <c r="N1575" s="116"/>
      <c r="O1575" s="116"/>
      <c r="P1575" s="116"/>
      <c r="Q1575" s="116"/>
      <c r="R1575" s="211"/>
      <c r="S1575" s="211"/>
      <c r="T1575" s="211"/>
      <c r="U1575" s="211"/>
      <c r="V1575" s="211"/>
      <c r="W1575" s="211"/>
      <c r="X1575" s="131"/>
      <c r="Y1575" s="163"/>
      <c r="Z1575" s="182"/>
    </row>
    <row r="1576" spans="1:26" s="25" customFormat="1" x14ac:dyDescent="0.4">
      <c r="A1576" s="51"/>
      <c r="B1576" s="51"/>
      <c r="C1576" s="51"/>
      <c r="D1576" s="130"/>
      <c r="E1576" s="198"/>
      <c r="F1576" s="43"/>
      <c r="G1576" s="43"/>
      <c r="H1576" s="198"/>
      <c r="I1576" s="198"/>
      <c r="J1576" s="198"/>
      <c r="K1576" s="184"/>
      <c r="L1576" s="223"/>
      <c r="M1576" s="116"/>
      <c r="N1576" s="116"/>
      <c r="O1576" s="116"/>
      <c r="P1576" s="116"/>
      <c r="Q1576" s="116"/>
      <c r="R1576" s="211"/>
      <c r="S1576" s="211"/>
      <c r="T1576" s="211"/>
      <c r="U1576" s="211"/>
      <c r="V1576" s="211"/>
      <c r="W1576" s="211"/>
      <c r="X1576" s="131"/>
      <c r="Y1576" s="163"/>
      <c r="Z1576" s="182"/>
    </row>
    <row r="1577" spans="1:26" s="25" customFormat="1" x14ac:dyDescent="0.4">
      <c r="A1577" s="51"/>
      <c r="B1577" s="51"/>
      <c r="C1577" s="51"/>
      <c r="D1577" s="130"/>
      <c r="E1577" s="198"/>
      <c r="F1577" s="43"/>
      <c r="G1577" s="43"/>
      <c r="H1577" s="198"/>
      <c r="I1577" s="198"/>
      <c r="J1577" s="198"/>
      <c r="K1577" s="184"/>
      <c r="L1577" s="223"/>
      <c r="M1577" s="116"/>
      <c r="N1577" s="116"/>
      <c r="O1577" s="116"/>
      <c r="P1577" s="116"/>
      <c r="Q1577" s="116"/>
      <c r="R1577" s="211"/>
      <c r="S1577" s="211"/>
      <c r="T1577" s="211"/>
      <c r="U1577" s="211"/>
      <c r="V1577" s="211"/>
      <c r="W1577" s="211"/>
      <c r="X1577" s="131"/>
      <c r="Y1577" s="163"/>
      <c r="Z1577" s="182"/>
    </row>
    <row r="1578" spans="1:26" s="25" customFormat="1" x14ac:dyDescent="0.4">
      <c r="A1578" s="51"/>
      <c r="B1578" s="51"/>
      <c r="C1578" s="51"/>
      <c r="D1578" s="130"/>
      <c r="E1578" s="198"/>
      <c r="F1578" s="43"/>
      <c r="G1578" s="43"/>
      <c r="H1578" s="198"/>
      <c r="I1578" s="198"/>
      <c r="J1578" s="198"/>
      <c r="K1578" s="184"/>
      <c r="L1578" s="223"/>
      <c r="M1578" s="116"/>
      <c r="N1578" s="116"/>
      <c r="O1578" s="116"/>
      <c r="P1578" s="116"/>
      <c r="Q1578" s="116"/>
      <c r="R1578" s="211"/>
      <c r="S1578" s="211"/>
      <c r="T1578" s="211"/>
      <c r="U1578" s="211"/>
      <c r="V1578" s="211"/>
      <c r="W1578" s="211"/>
      <c r="X1578" s="131"/>
      <c r="Y1578" s="163"/>
      <c r="Z1578" s="182"/>
    </row>
    <row r="1579" spans="1:26" s="25" customFormat="1" x14ac:dyDescent="0.4">
      <c r="A1579" s="51"/>
      <c r="B1579" s="51"/>
      <c r="C1579" s="51"/>
      <c r="D1579" s="130"/>
      <c r="E1579" s="198"/>
      <c r="F1579" s="43"/>
      <c r="G1579" s="43"/>
      <c r="H1579" s="198"/>
      <c r="I1579" s="198"/>
      <c r="J1579" s="198"/>
      <c r="K1579" s="184"/>
      <c r="L1579" s="223"/>
      <c r="M1579" s="116"/>
      <c r="N1579" s="116"/>
      <c r="O1579" s="116"/>
      <c r="P1579" s="116"/>
      <c r="Q1579" s="116"/>
      <c r="R1579" s="211"/>
      <c r="S1579" s="211"/>
      <c r="T1579" s="211"/>
      <c r="U1579" s="211"/>
      <c r="V1579" s="211"/>
      <c r="W1579" s="211"/>
      <c r="X1579" s="131"/>
      <c r="Y1579" s="163"/>
      <c r="Z1579" s="182"/>
    </row>
    <row r="1580" spans="1:26" s="25" customFormat="1" x14ac:dyDescent="0.4">
      <c r="A1580" s="51"/>
      <c r="B1580" s="51"/>
      <c r="C1580" s="51"/>
      <c r="D1580" s="130"/>
      <c r="E1580" s="198"/>
      <c r="F1580" s="43"/>
      <c r="G1580" s="43"/>
      <c r="H1580" s="198"/>
      <c r="I1580" s="198"/>
      <c r="J1580" s="198"/>
      <c r="K1580" s="184"/>
      <c r="L1580" s="223"/>
      <c r="M1580" s="116"/>
      <c r="N1580" s="116"/>
      <c r="O1580" s="116"/>
      <c r="P1580" s="116"/>
      <c r="Q1580" s="116"/>
      <c r="R1580" s="211"/>
      <c r="S1580" s="211"/>
      <c r="T1580" s="211"/>
      <c r="U1580" s="211"/>
      <c r="V1580" s="211"/>
      <c r="W1580" s="211"/>
      <c r="X1580" s="131"/>
      <c r="Y1580" s="163"/>
      <c r="Z1580" s="182"/>
    </row>
    <row r="1581" spans="1:26" s="25" customFormat="1" x14ac:dyDescent="0.4">
      <c r="A1581" s="51"/>
      <c r="B1581" s="51"/>
      <c r="C1581" s="51"/>
      <c r="D1581" s="130"/>
      <c r="E1581" s="198"/>
      <c r="F1581" s="43"/>
      <c r="G1581" s="43"/>
      <c r="H1581" s="198"/>
      <c r="I1581" s="198"/>
      <c r="J1581" s="198"/>
      <c r="K1581" s="184"/>
      <c r="L1581" s="223"/>
      <c r="M1581" s="116"/>
      <c r="N1581" s="116"/>
      <c r="O1581" s="116"/>
      <c r="P1581" s="116"/>
      <c r="Q1581" s="116"/>
      <c r="R1581" s="211"/>
      <c r="S1581" s="211"/>
      <c r="T1581" s="211"/>
      <c r="U1581" s="211"/>
      <c r="V1581" s="211"/>
      <c r="W1581" s="211"/>
      <c r="X1581" s="131"/>
      <c r="Y1581" s="163"/>
      <c r="Z1581" s="182"/>
    </row>
    <row r="1582" spans="1:26" s="25" customFormat="1" x14ac:dyDescent="0.4">
      <c r="A1582" s="51"/>
      <c r="B1582" s="51"/>
      <c r="C1582" s="51"/>
      <c r="D1582" s="130"/>
      <c r="E1582" s="198"/>
      <c r="F1582" s="43"/>
      <c r="G1582" s="43"/>
      <c r="H1582" s="198"/>
      <c r="I1582" s="198"/>
      <c r="J1582" s="198"/>
      <c r="K1582" s="184"/>
      <c r="L1582" s="223"/>
      <c r="M1582" s="116"/>
      <c r="N1582" s="116"/>
      <c r="O1582" s="116"/>
      <c r="P1582" s="116"/>
      <c r="Q1582" s="116"/>
      <c r="R1582" s="211"/>
      <c r="S1582" s="211"/>
      <c r="T1582" s="211"/>
      <c r="U1582" s="211"/>
      <c r="V1582" s="211"/>
      <c r="W1582" s="211"/>
      <c r="X1582" s="131"/>
      <c r="Y1582" s="163"/>
      <c r="Z1582" s="182"/>
    </row>
    <row r="1583" spans="1:26" s="25" customFormat="1" x14ac:dyDescent="0.4">
      <c r="A1583" s="51"/>
      <c r="B1583" s="51"/>
      <c r="C1583" s="51"/>
      <c r="D1583" s="130"/>
      <c r="E1583" s="198"/>
      <c r="F1583" s="43"/>
      <c r="G1583" s="43"/>
      <c r="H1583" s="198"/>
      <c r="I1583" s="198"/>
      <c r="J1583" s="198"/>
      <c r="K1583" s="184"/>
      <c r="L1583" s="223"/>
      <c r="M1583" s="116"/>
      <c r="N1583" s="116"/>
      <c r="O1583" s="116"/>
      <c r="P1583" s="116"/>
      <c r="Q1583" s="116"/>
      <c r="R1583" s="211"/>
      <c r="S1583" s="211"/>
      <c r="T1583" s="211"/>
      <c r="U1583" s="211"/>
      <c r="V1583" s="211"/>
      <c r="W1583" s="211"/>
      <c r="X1583" s="131"/>
      <c r="Y1583" s="163"/>
      <c r="Z1583" s="182"/>
    </row>
    <row r="1584" spans="1:26" s="25" customFormat="1" x14ac:dyDescent="0.4">
      <c r="A1584" s="51"/>
      <c r="B1584" s="51"/>
      <c r="C1584" s="51"/>
      <c r="D1584" s="130"/>
      <c r="E1584" s="198"/>
      <c r="F1584" s="43"/>
      <c r="G1584" s="43"/>
      <c r="H1584" s="198"/>
      <c r="I1584" s="198"/>
      <c r="J1584" s="198"/>
      <c r="K1584" s="184"/>
      <c r="L1584" s="223"/>
      <c r="M1584" s="116"/>
      <c r="N1584" s="116"/>
      <c r="O1584" s="116"/>
      <c r="P1584" s="116"/>
      <c r="Q1584" s="116"/>
      <c r="R1584" s="211"/>
      <c r="S1584" s="211"/>
      <c r="T1584" s="211"/>
      <c r="U1584" s="211"/>
      <c r="V1584" s="211"/>
      <c r="W1584" s="211"/>
      <c r="X1584" s="131"/>
      <c r="Y1584" s="163"/>
      <c r="Z1584" s="182"/>
    </row>
    <row r="1585" spans="1:26" s="25" customFormat="1" x14ac:dyDescent="0.4">
      <c r="A1585" s="51"/>
      <c r="B1585" s="51"/>
      <c r="C1585" s="51"/>
      <c r="D1585" s="130"/>
      <c r="E1585" s="198"/>
      <c r="F1585" s="43"/>
      <c r="G1585" s="43"/>
      <c r="H1585" s="198"/>
      <c r="I1585" s="198"/>
      <c r="J1585" s="198"/>
      <c r="K1585" s="184"/>
      <c r="L1585" s="223"/>
      <c r="M1585" s="116"/>
      <c r="N1585" s="116"/>
      <c r="O1585" s="116"/>
      <c r="P1585" s="116"/>
      <c r="Q1585" s="116"/>
      <c r="R1585" s="211"/>
      <c r="S1585" s="211"/>
      <c r="T1585" s="211"/>
      <c r="U1585" s="211"/>
      <c r="V1585" s="211"/>
      <c r="W1585" s="211"/>
      <c r="X1585" s="131"/>
      <c r="Y1585" s="163"/>
      <c r="Z1585" s="182"/>
    </row>
    <row r="1586" spans="1:26" s="25" customFormat="1" x14ac:dyDescent="0.4">
      <c r="A1586" s="51"/>
      <c r="B1586" s="51"/>
      <c r="C1586" s="51"/>
      <c r="D1586" s="130"/>
      <c r="E1586" s="198"/>
      <c r="F1586" s="43"/>
      <c r="G1586" s="43"/>
      <c r="H1586" s="198"/>
      <c r="I1586" s="198"/>
      <c r="J1586" s="198"/>
      <c r="K1586" s="184"/>
      <c r="L1586" s="223"/>
      <c r="M1586" s="116"/>
      <c r="N1586" s="116"/>
      <c r="O1586" s="116"/>
      <c r="P1586" s="116"/>
      <c r="Q1586" s="116"/>
      <c r="R1586" s="211"/>
      <c r="S1586" s="211"/>
      <c r="T1586" s="211"/>
      <c r="U1586" s="211"/>
      <c r="V1586" s="211"/>
      <c r="W1586" s="211"/>
      <c r="X1586" s="131"/>
      <c r="Y1586" s="163"/>
      <c r="Z1586" s="182"/>
    </row>
    <row r="1587" spans="1:26" s="25" customFormat="1" x14ac:dyDescent="0.4">
      <c r="A1587" s="51"/>
      <c r="B1587" s="51"/>
      <c r="C1587" s="51"/>
      <c r="D1587" s="130"/>
      <c r="E1587" s="198"/>
      <c r="F1587" s="43"/>
      <c r="G1587" s="43"/>
      <c r="H1587" s="198"/>
      <c r="I1587" s="198"/>
      <c r="J1587" s="198"/>
      <c r="K1587" s="184"/>
      <c r="L1587" s="223"/>
      <c r="M1587" s="116"/>
      <c r="N1587" s="116"/>
      <c r="O1587" s="116"/>
      <c r="P1587" s="116"/>
      <c r="Q1587" s="116"/>
      <c r="R1587" s="211"/>
      <c r="S1587" s="211"/>
      <c r="T1587" s="211"/>
      <c r="U1587" s="211"/>
      <c r="V1587" s="211"/>
      <c r="W1587" s="211"/>
      <c r="X1587" s="131"/>
      <c r="Y1587" s="163"/>
      <c r="Z1587" s="182"/>
    </row>
    <row r="1588" spans="1:26" s="25" customFormat="1" x14ac:dyDescent="0.4">
      <c r="A1588" s="51"/>
      <c r="B1588" s="51"/>
      <c r="C1588" s="51"/>
      <c r="D1588" s="130"/>
      <c r="E1588" s="198"/>
      <c r="F1588" s="43"/>
      <c r="G1588" s="43"/>
      <c r="H1588" s="198"/>
      <c r="I1588" s="198"/>
      <c r="J1588" s="198"/>
      <c r="K1588" s="184"/>
      <c r="L1588" s="223"/>
      <c r="M1588" s="116"/>
      <c r="N1588" s="116"/>
      <c r="O1588" s="116"/>
      <c r="P1588" s="116"/>
      <c r="Q1588" s="116"/>
      <c r="R1588" s="211"/>
      <c r="S1588" s="211"/>
      <c r="T1588" s="211"/>
      <c r="U1588" s="211"/>
      <c r="V1588" s="211"/>
      <c r="W1588" s="211"/>
      <c r="X1588" s="131"/>
      <c r="Y1588" s="163"/>
      <c r="Z1588" s="182"/>
    </row>
    <row r="1589" spans="1:26" s="25" customFormat="1" x14ac:dyDescent="0.4">
      <c r="A1589" s="51"/>
      <c r="B1589" s="51"/>
      <c r="C1589" s="51"/>
      <c r="D1589" s="130"/>
      <c r="E1589" s="198"/>
      <c r="F1589" s="43"/>
      <c r="G1589" s="43"/>
      <c r="H1589" s="198"/>
      <c r="I1589" s="198"/>
      <c r="J1589" s="198"/>
      <c r="K1589" s="184"/>
      <c r="L1589" s="223"/>
      <c r="M1589" s="116"/>
      <c r="N1589" s="116"/>
      <c r="O1589" s="116"/>
      <c r="P1589" s="116"/>
      <c r="Q1589" s="116"/>
      <c r="R1589" s="211"/>
      <c r="S1589" s="211"/>
      <c r="T1589" s="211"/>
      <c r="U1589" s="211"/>
      <c r="V1589" s="211"/>
      <c r="W1589" s="211"/>
      <c r="X1589" s="131"/>
      <c r="Y1589" s="163"/>
      <c r="Z1589" s="182"/>
    </row>
    <row r="1590" spans="1:26" s="25" customFormat="1" x14ac:dyDescent="0.4">
      <c r="A1590" s="51"/>
      <c r="B1590" s="51"/>
      <c r="C1590" s="51"/>
      <c r="D1590" s="130"/>
      <c r="E1590" s="198"/>
      <c r="F1590" s="43"/>
      <c r="G1590" s="43"/>
      <c r="H1590" s="198"/>
      <c r="I1590" s="198"/>
      <c r="J1590" s="198"/>
      <c r="K1590" s="184"/>
      <c r="L1590" s="223"/>
      <c r="M1590" s="116"/>
      <c r="N1590" s="116"/>
      <c r="O1590" s="116"/>
      <c r="P1590" s="116"/>
      <c r="Q1590" s="116"/>
      <c r="R1590" s="211"/>
      <c r="S1590" s="211"/>
      <c r="T1590" s="211"/>
      <c r="U1590" s="211"/>
      <c r="V1590" s="211"/>
      <c r="W1590" s="211"/>
      <c r="X1590" s="131"/>
      <c r="Y1590" s="163"/>
      <c r="Z1590" s="182"/>
    </row>
    <row r="1591" spans="1:26" s="25" customFormat="1" x14ac:dyDescent="0.4">
      <c r="A1591" s="51"/>
      <c r="B1591" s="51"/>
      <c r="C1591" s="51"/>
      <c r="D1591" s="130"/>
      <c r="E1591" s="198"/>
      <c r="F1591" s="43"/>
      <c r="G1591" s="43"/>
      <c r="H1591" s="198"/>
      <c r="I1591" s="198"/>
      <c r="J1591" s="198"/>
      <c r="K1591" s="184"/>
      <c r="L1591" s="223"/>
      <c r="M1591" s="116"/>
      <c r="N1591" s="116"/>
      <c r="O1591" s="116"/>
      <c r="P1591" s="116"/>
      <c r="Q1591" s="116"/>
      <c r="R1591" s="211"/>
      <c r="S1591" s="211"/>
      <c r="T1591" s="211"/>
      <c r="U1591" s="211"/>
      <c r="V1591" s="211"/>
      <c r="W1591" s="211"/>
      <c r="X1591" s="131"/>
      <c r="Y1591" s="163"/>
      <c r="Z1591" s="182"/>
    </row>
    <row r="1592" spans="1:26" s="25" customFormat="1" x14ac:dyDescent="0.4">
      <c r="A1592" s="51"/>
      <c r="B1592" s="51"/>
      <c r="C1592" s="51"/>
      <c r="D1592" s="130"/>
      <c r="E1592" s="198"/>
      <c r="F1592" s="43"/>
      <c r="G1592" s="43"/>
      <c r="H1592" s="198"/>
      <c r="I1592" s="198"/>
      <c r="J1592" s="198"/>
      <c r="K1592" s="184"/>
      <c r="L1592" s="223"/>
      <c r="M1592" s="116"/>
      <c r="N1592" s="116"/>
      <c r="O1592" s="116"/>
      <c r="P1592" s="116"/>
      <c r="Q1592" s="116"/>
      <c r="R1592" s="211"/>
      <c r="S1592" s="211"/>
      <c r="T1592" s="211"/>
      <c r="U1592" s="211"/>
      <c r="V1592" s="211"/>
      <c r="W1592" s="211"/>
      <c r="X1592" s="131"/>
      <c r="Y1592" s="163"/>
      <c r="Z1592" s="182"/>
    </row>
    <row r="1593" spans="1:26" s="25" customFormat="1" x14ac:dyDescent="0.4">
      <c r="A1593" s="51"/>
      <c r="B1593" s="51"/>
      <c r="C1593" s="51"/>
      <c r="D1593" s="130"/>
      <c r="E1593" s="198"/>
      <c r="F1593" s="43"/>
      <c r="G1593" s="43"/>
      <c r="H1593" s="198"/>
      <c r="I1593" s="198"/>
      <c r="J1593" s="198"/>
      <c r="K1593" s="184"/>
      <c r="L1593" s="223"/>
      <c r="M1593" s="116"/>
      <c r="N1593" s="116"/>
      <c r="O1593" s="116"/>
      <c r="P1593" s="116"/>
      <c r="Q1593" s="116"/>
      <c r="R1593" s="211"/>
      <c r="S1593" s="211"/>
      <c r="T1593" s="211"/>
      <c r="U1593" s="211"/>
      <c r="V1593" s="211"/>
      <c r="W1593" s="211"/>
      <c r="X1593" s="131"/>
      <c r="Y1593" s="163"/>
      <c r="Z1593" s="182"/>
    </row>
    <row r="1594" spans="1:26" s="25" customFormat="1" x14ac:dyDescent="0.4">
      <c r="A1594" s="51"/>
      <c r="B1594" s="51"/>
      <c r="C1594" s="51"/>
      <c r="D1594" s="130"/>
      <c r="E1594" s="198"/>
      <c r="F1594" s="43"/>
      <c r="G1594" s="43"/>
      <c r="H1594" s="198"/>
      <c r="I1594" s="198"/>
      <c r="J1594" s="198"/>
      <c r="K1594" s="184"/>
      <c r="L1594" s="223"/>
      <c r="M1594" s="116"/>
      <c r="N1594" s="116"/>
      <c r="O1594" s="116"/>
      <c r="P1594" s="116"/>
      <c r="Q1594" s="116"/>
      <c r="R1594" s="211"/>
      <c r="S1594" s="211"/>
      <c r="T1594" s="211"/>
      <c r="U1594" s="211"/>
      <c r="V1594" s="211"/>
      <c r="W1594" s="211"/>
      <c r="X1594" s="131"/>
      <c r="Y1594" s="163"/>
      <c r="Z1594" s="182"/>
    </row>
    <row r="1595" spans="1:26" s="25" customFormat="1" x14ac:dyDescent="0.4">
      <c r="A1595" s="51"/>
      <c r="B1595" s="51"/>
      <c r="C1595" s="51"/>
      <c r="D1595" s="130"/>
      <c r="E1595" s="198"/>
      <c r="F1595" s="43"/>
      <c r="G1595" s="43"/>
      <c r="H1595" s="198"/>
      <c r="I1595" s="198"/>
      <c r="J1595" s="198"/>
      <c r="K1595" s="184"/>
      <c r="L1595" s="223"/>
      <c r="M1595" s="116"/>
      <c r="N1595" s="116"/>
      <c r="O1595" s="116"/>
      <c r="P1595" s="116"/>
      <c r="Q1595" s="116"/>
      <c r="R1595" s="211"/>
      <c r="S1595" s="211"/>
      <c r="T1595" s="211"/>
      <c r="U1595" s="211"/>
      <c r="V1595" s="211"/>
      <c r="W1595" s="211"/>
      <c r="X1595" s="131"/>
      <c r="Y1595" s="163"/>
      <c r="Z1595" s="182"/>
    </row>
    <row r="1596" spans="1:26" s="25" customFormat="1" x14ac:dyDescent="0.4">
      <c r="A1596" s="51"/>
      <c r="B1596" s="51"/>
      <c r="C1596" s="51"/>
      <c r="D1596" s="130"/>
      <c r="E1596" s="198"/>
      <c r="F1596" s="43"/>
      <c r="G1596" s="43"/>
      <c r="H1596" s="198"/>
      <c r="I1596" s="198"/>
      <c r="J1596" s="198"/>
      <c r="K1596" s="184"/>
      <c r="L1596" s="223"/>
      <c r="M1596" s="116"/>
      <c r="N1596" s="116"/>
      <c r="O1596" s="116"/>
      <c r="P1596" s="116"/>
      <c r="Q1596" s="116"/>
      <c r="R1596" s="211"/>
      <c r="S1596" s="211"/>
      <c r="T1596" s="211"/>
      <c r="U1596" s="211"/>
      <c r="V1596" s="211"/>
      <c r="W1596" s="211"/>
      <c r="X1596" s="131"/>
      <c r="Y1596" s="163"/>
      <c r="Z1596" s="182"/>
    </row>
    <row r="1597" spans="1:26" s="25" customFormat="1" x14ac:dyDescent="0.4">
      <c r="A1597" s="51"/>
      <c r="B1597" s="51"/>
      <c r="C1597" s="51"/>
      <c r="D1597" s="130"/>
      <c r="E1597" s="198"/>
      <c r="F1597" s="43"/>
      <c r="G1597" s="43"/>
      <c r="H1597" s="198"/>
      <c r="I1597" s="198"/>
      <c r="J1597" s="198"/>
      <c r="K1597" s="184"/>
      <c r="L1597" s="223"/>
      <c r="M1597" s="116"/>
      <c r="N1597" s="116"/>
      <c r="O1597" s="116"/>
      <c r="P1597" s="116"/>
      <c r="Q1597" s="116"/>
      <c r="R1597" s="211"/>
      <c r="S1597" s="211"/>
      <c r="T1597" s="211"/>
      <c r="U1597" s="211"/>
      <c r="V1597" s="211"/>
      <c r="W1597" s="211"/>
      <c r="X1597" s="131"/>
      <c r="Y1597" s="163"/>
      <c r="Z1597" s="182"/>
    </row>
    <row r="1598" spans="1:26" s="25" customFormat="1" x14ac:dyDescent="0.4">
      <c r="A1598" s="51"/>
      <c r="B1598" s="51"/>
      <c r="C1598" s="51"/>
      <c r="D1598" s="130"/>
      <c r="E1598" s="198"/>
      <c r="F1598" s="43"/>
      <c r="G1598" s="43"/>
      <c r="H1598" s="198"/>
      <c r="I1598" s="198"/>
      <c r="J1598" s="198"/>
      <c r="K1598" s="184"/>
      <c r="L1598" s="223"/>
      <c r="M1598" s="116"/>
      <c r="N1598" s="116"/>
      <c r="O1598" s="116"/>
      <c r="P1598" s="116"/>
      <c r="Q1598" s="116"/>
      <c r="R1598" s="211"/>
      <c r="S1598" s="211"/>
      <c r="T1598" s="211"/>
      <c r="U1598" s="211"/>
      <c r="V1598" s="211"/>
      <c r="W1598" s="211"/>
      <c r="X1598" s="131"/>
      <c r="Y1598" s="163"/>
      <c r="Z1598" s="182"/>
    </row>
    <row r="1599" spans="1:26" s="25" customFormat="1" x14ac:dyDescent="0.4">
      <c r="A1599" s="51"/>
      <c r="B1599" s="51"/>
      <c r="C1599" s="51"/>
      <c r="D1599" s="130"/>
      <c r="E1599" s="198"/>
      <c r="F1599" s="43"/>
      <c r="G1599" s="43"/>
      <c r="H1599" s="198"/>
      <c r="I1599" s="198"/>
      <c r="J1599" s="198"/>
      <c r="K1599" s="184"/>
      <c r="L1599" s="223"/>
      <c r="M1599" s="116"/>
      <c r="N1599" s="116"/>
      <c r="O1599" s="116"/>
      <c r="P1599" s="116"/>
      <c r="Q1599" s="116"/>
      <c r="R1599" s="211"/>
      <c r="S1599" s="211"/>
      <c r="T1599" s="211"/>
      <c r="U1599" s="211"/>
      <c r="V1599" s="211"/>
      <c r="W1599" s="211"/>
      <c r="X1599" s="131"/>
      <c r="Y1599" s="163"/>
      <c r="Z1599" s="182"/>
    </row>
    <row r="1600" spans="1:26" s="25" customFormat="1" x14ac:dyDescent="0.4">
      <c r="A1600" s="51"/>
      <c r="B1600" s="51"/>
      <c r="C1600" s="51"/>
      <c r="D1600" s="130"/>
      <c r="E1600" s="198"/>
      <c r="F1600" s="43"/>
      <c r="G1600" s="43"/>
      <c r="H1600" s="198"/>
      <c r="I1600" s="198"/>
      <c r="J1600" s="198"/>
      <c r="K1600" s="184"/>
      <c r="L1600" s="223"/>
      <c r="M1600" s="116"/>
      <c r="N1600" s="116"/>
      <c r="O1600" s="116"/>
      <c r="P1600" s="116"/>
      <c r="Q1600" s="116"/>
      <c r="R1600" s="211"/>
      <c r="S1600" s="211"/>
      <c r="T1600" s="211"/>
      <c r="U1600" s="211"/>
      <c r="V1600" s="211"/>
      <c r="W1600" s="211"/>
      <c r="X1600" s="131"/>
      <c r="Y1600" s="163"/>
      <c r="Z1600" s="182"/>
    </row>
    <row r="1601" spans="1:26" s="25" customFormat="1" x14ac:dyDescent="0.4">
      <c r="A1601" s="51"/>
      <c r="B1601" s="51"/>
      <c r="C1601" s="51"/>
      <c r="D1601" s="130"/>
      <c r="E1601" s="198"/>
      <c r="F1601" s="43"/>
      <c r="G1601" s="43"/>
      <c r="H1601" s="198"/>
      <c r="I1601" s="198"/>
      <c r="J1601" s="198"/>
      <c r="K1601" s="184"/>
      <c r="L1601" s="223"/>
      <c r="M1601" s="116"/>
      <c r="N1601" s="116"/>
      <c r="O1601" s="116"/>
      <c r="P1601" s="116"/>
      <c r="Q1601" s="116"/>
      <c r="R1601" s="211"/>
      <c r="S1601" s="211"/>
      <c r="T1601" s="211"/>
      <c r="U1601" s="211"/>
      <c r="V1601" s="211"/>
      <c r="W1601" s="211"/>
      <c r="X1601" s="131"/>
      <c r="Y1601" s="163"/>
      <c r="Z1601" s="182"/>
    </row>
    <row r="1602" spans="1:26" s="25" customFormat="1" x14ac:dyDescent="0.4">
      <c r="A1602" s="51"/>
      <c r="B1602" s="51"/>
      <c r="C1602" s="51"/>
      <c r="D1602" s="130"/>
      <c r="E1602" s="198"/>
      <c r="F1602" s="43"/>
      <c r="G1602" s="43"/>
      <c r="H1602" s="198"/>
      <c r="I1602" s="198"/>
      <c r="J1602" s="198"/>
      <c r="K1602" s="184"/>
      <c r="L1602" s="223"/>
      <c r="M1602" s="116"/>
      <c r="N1602" s="116"/>
      <c r="O1602" s="116"/>
      <c r="P1602" s="116"/>
      <c r="Q1602" s="116"/>
      <c r="R1602" s="211"/>
      <c r="S1602" s="211"/>
      <c r="T1602" s="211"/>
      <c r="U1602" s="211"/>
      <c r="V1602" s="211"/>
      <c r="W1602" s="211"/>
      <c r="X1602" s="131"/>
      <c r="Y1602" s="163"/>
      <c r="Z1602" s="182"/>
    </row>
    <row r="1603" spans="1:26" s="25" customFormat="1" x14ac:dyDescent="0.4">
      <c r="A1603" s="51"/>
      <c r="B1603" s="51"/>
      <c r="C1603" s="51"/>
      <c r="D1603" s="130"/>
      <c r="E1603" s="198"/>
      <c r="F1603" s="43"/>
      <c r="G1603" s="43"/>
      <c r="H1603" s="198"/>
      <c r="I1603" s="198"/>
      <c r="J1603" s="198"/>
      <c r="K1603" s="184"/>
      <c r="L1603" s="223"/>
      <c r="M1603" s="116"/>
      <c r="N1603" s="116"/>
      <c r="O1603" s="116"/>
      <c r="P1603" s="116"/>
      <c r="Q1603" s="116"/>
      <c r="R1603" s="211"/>
      <c r="S1603" s="211"/>
      <c r="T1603" s="211"/>
      <c r="U1603" s="211"/>
      <c r="V1603" s="211"/>
      <c r="W1603" s="211"/>
      <c r="X1603" s="131"/>
      <c r="Y1603" s="163"/>
      <c r="Z1603" s="182"/>
    </row>
    <row r="1604" spans="1:26" s="25" customFormat="1" x14ac:dyDescent="0.4">
      <c r="A1604" s="51"/>
      <c r="B1604" s="51"/>
      <c r="C1604" s="51"/>
      <c r="D1604" s="130"/>
      <c r="E1604" s="198"/>
      <c r="F1604" s="43"/>
      <c r="G1604" s="43"/>
      <c r="H1604" s="198"/>
      <c r="I1604" s="198"/>
      <c r="J1604" s="198"/>
      <c r="K1604" s="184"/>
      <c r="L1604" s="223"/>
      <c r="M1604" s="116"/>
      <c r="N1604" s="116"/>
      <c r="O1604" s="116"/>
      <c r="P1604" s="116"/>
      <c r="Q1604" s="116"/>
      <c r="R1604" s="211"/>
      <c r="S1604" s="211"/>
      <c r="T1604" s="211"/>
      <c r="U1604" s="211"/>
      <c r="V1604" s="211"/>
      <c r="W1604" s="211"/>
      <c r="X1604" s="131"/>
      <c r="Y1604" s="163"/>
      <c r="Z1604" s="182"/>
    </row>
    <row r="1605" spans="1:26" s="25" customFormat="1" x14ac:dyDescent="0.4">
      <c r="A1605" s="51"/>
      <c r="B1605" s="51"/>
      <c r="C1605" s="51"/>
      <c r="D1605" s="130"/>
      <c r="E1605" s="198"/>
      <c r="F1605" s="43"/>
      <c r="G1605" s="43"/>
      <c r="H1605" s="198"/>
      <c r="I1605" s="198"/>
      <c r="J1605" s="198"/>
      <c r="K1605" s="184"/>
      <c r="L1605" s="223"/>
      <c r="M1605" s="116"/>
      <c r="N1605" s="116"/>
      <c r="O1605" s="116"/>
      <c r="P1605" s="116"/>
      <c r="Q1605" s="116"/>
      <c r="R1605" s="211"/>
      <c r="S1605" s="211"/>
      <c r="T1605" s="211"/>
      <c r="U1605" s="211"/>
      <c r="V1605" s="211"/>
      <c r="W1605" s="211"/>
      <c r="X1605" s="131"/>
      <c r="Y1605" s="163"/>
      <c r="Z1605" s="182"/>
    </row>
    <row r="1606" spans="1:26" s="25" customFormat="1" x14ac:dyDescent="0.4">
      <c r="A1606" s="51"/>
      <c r="B1606" s="51"/>
      <c r="C1606" s="51"/>
      <c r="D1606" s="130"/>
      <c r="E1606" s="198"/>
      <c r="F1606" s="43"/>
      <c r="G1606" s="43"/>
      <c r="H1606" s="198"/>
      <c r="I1606" s="198"/>
      <c r="J1606" s="198"/>
      <c r="K1606" s="184"/>
      <c r="L1606" s="223"/>
      <c r="M1606" s="116"/>
      <c r="N1606" s="116"/>
      <c r="O1606" s="116"/>
      <c r="P1606" s="116"/>
      <c r="Q1606" s="116"/>
      <c r="R1606" s="211"/>
      <c r="S1606" s="211"/>
      <c r="T1606" s="211"/>
      <c r="U1606" s="211"/>
      <c r="V1606" s="211"/>
      <c r="W1606" s="211"/>
      <c r="X1606" s="131"/>
      <c r="Y1606" s="163"/>
      <c r="Z1606" s="182"/>
    </row>
    <row r="1607" spans="1:26" s="25" customFormat="1" x14ac:dyDescent="0.4">
      <c r="A1607" s="51"/>
      <c r="B1607" s="51"/>
      <c r="C1607" s="51"/>
      <c r="D1607" s="130"/>
      <c r="E1607" s="198"/>
      <c r="F1607" s="43"/>
      <c r="G1607" s="43"/>
      <c r="H1607" s="198"/>
      <c r="I1607" s="198"/>
      <c r="J1607" s="198"/>
      <c r="K1607" s="184"/>
      <c r="L1607" s="223"/>
      <c r="M1607" s="116"/>
      <c r="N1607" s="116"/>
      <c r="O1607" s="116"/>
      <c r="P1607" s="116"/>
      <c r="Q1607" s="116"/>
      <c r="R1607" s="211"/>
      <c r="S1607" s="211"/>
      <c r="T1607" s="211"/>
      <c r="U1607" s="211"/>
      <c r="V1607" s="211"/>
      <c r="W1607" s="211"/>
      <c r="X1607" s="131"/>
      <c r="Y1607" s="163"/>
      <c r="Z1607" s="182"/>
    </row>
    <row r="1608" spans="1:26" s="25" customFormat="1" x14ac:dyDescent="0.4">
      <c r="A1608" s="51"/>
      <c r="B1608" s="51"/>
      <c r="C1608" s="51"/>
      <c r="D1608" s="130"/>
      <c r="E1608" s="198"/>
      <c r="F1608" s="43"/>
      <c r="G1608" s="43"/>
      <c r="H1608" s="198"/>
      <c r="I1608" s="198"/>
      <c r="J1608" s="198"/>
      <c r="K1608" s="184"/>
      <c r="L1608" s="223"/>
      <c r="M1608" s="116"/>
      <c r="N1608" s="116"/>
      <c r="O1608" s="116"/>
      <c r="P1608" s="116"/>
      <c r="Q1608" s="116"/>
      <c r="R1608" s="211"/>
      <c r="S1608" s="211"/>
      <c r="T1608" s="211"/>
      <c r="U1608" s="211"/>
      <c r="V1608" s="211"/>
      <c r="W1608" s="211"/>
      <c r="X1608" s="131"/>
      <c r="Y1608" s="163"/>
      <c r="Z1608" s="182"/>
    </row>
    <row r="1609" spans="1:26" s="25" customFormat="1" x14ac:dyDescent="0.4">
      <c r="A1609" s="51"/>
      <c r="B1609" s="51"/>
      <c r="C1609" s="51"/>
      <c r="D1609" s="130"/>
      <c r="E1609" s="198"/>
      <c r="F1609" s="43"/>
      <c r="G1609" s="43"/>
      <c r="H1609" s="198"/>
      <c r="I1609" s="198"/>
      <c r="J1609" s="198"/>
      <c r="K1609" s="184"/>
      <c r="L1609" s="223"/>
      <c r="M1609" s="116"/>
      <c r="N1609" s="116"/>
      <c r="O1609" s="116"/>
      <c r="P1609" s="116"/>
      <c r="Q1609" s="116"/>
      <c r="R1609" s="211"/>
      <c r="S1609" s="211"/>
      <c r="T1609" s="211"/>
      <c r="U1609" s="211"/>
      <c r="V1609" s="211"/>
      <c r="W1609" s="211"/>
      <c r="X1609" s="131"/>
      <c r="Y1609" s="163"/>
      <c r="Z1609" s="182"/>
    </row>
    <row r="1610" spans="1:26" s="25" customFormat="1" x14ac:dyDescent="0.4">
      <c r="A1610" s="51"/>
      <c r="B1610" s="51"/>
      <c r="C1610" s="51"/>
      <c r="D1610" s="130"/>
      <c r="E1610" s="198"/>
      <c r="F1610" s="43"/>
      <c r="G1610" s="43"/>
      <c r="H1610" s="198"/>
      <c r="I1610" s="198"/>
      <c r="J1610" s="198"/>
      <c r="K1610" s="184"/>
      <c r="L1610" s="223"/>
      <c r="M1610" s="116"/>
      <c r="N1610" s="116"/>
      <c r="O1610" s="116"/>
      <c r="P1610" s="116"/>
      <c r="Q1610" s="116"/>
      <c r="R1610" s="211"/>
      <c r="S1610" s="211"/>
      <c r="T1610" s="211"/>
      <c r="U1610" s="211"/>
      <c r="V1610" s="211"/>
      <c r="W1610" s="211"/>
      <c r="X1610" s="131"/>
      <c r="Y1610" s="163"/>
      <c r="Z1610" s="182"/>
    </row>
    <row r="1611" spans="1:26" s="25" customFormat="1" x14ac:dyDescent="0.4">
      <c r="A1611" s="51"/>
      <c r="B1611" s="51"/>
      <c r="C1611" s="51"/>
      <c r="D1611" s="130"/>
      <c r="E1611" s="198"/>
      <c r="F1611" s="43"/>
      <c r="G1611" s="43"/>
      <c r="H1611" s="198"/>
      <c r="I1611" s="198"/>
      <c r="J1611" s="198"/>
      <c r="K1611" s="184"/>
      <c r="L1611" s="223"/>
      <c r="M1611" s="116"/>
      <c r="N1611" s="116"/>
      <c r="O1611" s="116"/>
      <c r="P1611" s="116"/>
      <c r="Q1611" s="116"/>
      <c r="R1611" s="211"/>
      <c r="S1611" s="211"/>
      <c r="T1611" s="211"/>
      <c r="U1611" s="211"/>
      <c r="V1611" s="211"/>
      <c r="W1611" s="211"/>
      <c r="X1611" s="131"/>
      <c r="Y1611" s="163"/>
      <c r="Z1611" s="182"/>
    </row>
    <row r="1612" spans="1:26" s="25" customFormat="1" x14ac:dyDescent="0.4">
      <c r="A1612" s="51"/>
      <c r="B1612" s="51"/>
      <c r="C1612" s="51"/>
      <c r="D1612" s="130"/>
      <c r="E1612" s="198"/>
      <c r="F1612" s="43"/>
      <c r="G1612" s="43"/>
      <c r="H1612" s="198"/>
      <c r="I1612" s="198"/>
      <c r="J1612" s="198"/>
      <c r="K1612" s="184"/>
      <c r="L1612" s="223"/>
      <c r="M1612" s="116"/>
      <c r="N1612" s="116"/>
      <c r="O1612" s="116"/>
      <c r="P1612" s="116"/>
      <c r="Q1612" s="116"/>
      <c r="R1612" s="211"/>
      <c r="S1612" s="211"/>
      <c r="T1612" s="211"/>
      <c r="U1612" s="211"/>
      <c r="V1612" s="211"/>
      <c r="W1612" s="211"/>
      <c r="X1612" s="131"/>
      <c r="Y1612" s="163"/>
      <c r="Z1612" s="182"/>
    </row>
    <row r="1613" spans="1:26" s="25" customFormat="1" x14ac:dyDescent="0.4">
      <c r="A1613" s="51"/>
      <c r="B1613" s="51"/>
      <c r="C1613" s="51"/>
      <c r="D1613" s="130"/>
      <c r="E1613" s="198"/>
      <c r="F1613" s="43"/>
      <c r="G1613" s="43"/>
      <c r="H1613" s="198"/>
      <c r="I1613" s="198"/>
      <c r="J1613" s="198"/>
      <c r="K1613" s="184"/>
      <c r="L1613" s="223"/>
      <c r="M1613" s="116"/>
      <c r="N1613" s="116"/>
      <c r="O1613" s="116"/>
      <c r="P1613" s="116"/>
      <c r="Q1613" s="116"/>
      <c r="R1613" s="211"/>
      <c r="S1613" s="211"/>
      <c r="T1613" s="211"/>
      <c r="U1613" s="211"/>
      <c r="V1613" s="211"/>
      <c r="W1613" s="211"/>
      <c r="X1613" s="131"/>
      <c r="Y1613" s="163"/>
      <c r="Z1613" s="182"/>
    </row>
    <row r="1614" spans="1:26" s="25" customFormat="1" x14ac:dyDescent="0.4">
      <c r="A1614" s="51"/>
      <c r="B1614" s="51"/>
      <c r="C1614" s="51"/>
      <c r="D1614" s="130"/>
      <c r="E1614" s="198"/>
      <c r="F1614" s="43"/>
      <c r="G1614" s="43"/>
      <c r="H1614" s="198"/>
      <c r="I1614" s="198"/>
      <c r="J1614" s="198"/>
      <c r="K1614" s="184"/>
      <c r="L1614" s="223"/>
      <c r="M1614" s="116"/>
      <c r="N1614" s="116"/>
      <c r="O1614" s="116"/>
      <c r="P1614" s="116"/>
      <c r="Q1614" s="116"/>
      <c r="R1614" s="211"/>
      <c r="S1614" s="211"/>
      <c r="T1614" s="211"/>
      <c r="U1614" s="211"/>
      <c r="V1614" s="211"/>
      <c r="W1614" s="211"/>
      <c r="X1614" s="131"/>
      <c r="Y1614" s="163"/>
      <c r="Z1614" s="182"/>
    </row>
    <row r="1615" spans="1:26" s="25" customFormat="1" x14ac:dyDescent="0.4">
      <c r="A1615" s="51"/>
      <c r="B1615" s="51"/>
      <c r="C1615" s="51"/>
      <c r="D1615" s="130"/>
      <c r="E1615" s="198"/>
      <c r="F1615" s="43"/>
      <c r="G1615" s="43"/>
      <c r="H1615" s="198"/>
      <c r="I1615" s="198"/>
      <c r="J1615" s="198"/>
      <c r="K1615" s="184"/>
      <c r="L1615" s="223"/>
      <c r="M1615" s="116"/>
      <c r="N1615" s="116"/>
      <c r="O1615" s="116"/>
      <c r="P1615" s="116"/>
      <c r="Q1615" s="116"/>
      <c r="R1615" s="211"/>
      <c r="S1615" s="211"/>
      <c r="T1615" s="211"/>
      <c r="U1615" s="211"/>
      <c r="V1615" s="211"/>
      <c r="W1615" s="211"/>
      <c r="X1615" s="131"/>
      <c r="Y1615" s="163"/>
      <c r="Z1615" s="182"/>
    </row>
    <row r="1616" spans="1:26" s="25" customFormat="1" x14ac:dyDescent="0.4">
      <c r="A1616" s="51"/>
      <c r="B1616" s="51"/>
      <c r="C1616" s="51"/>
      <c r="D1616" s="130"/>
      <c r="E1616" s="198"/>
      <c r="F1616" s="43"/>
      <c r="G1616" s="43"/>
      <c r="H1616" s="198"/>
      <c r="I1616" s="198"/>
      <c r="J1616" s="198"/>
      <c r="K1616" s="184"/>
      <c r="L1616" s="223"/>
      <c r="M1616" s="116"/>
      <c r="N1616" s="116"/>
      <c r="O1616" s="116"/>
      <c r="P1616" s="116"/>
      <c r="Q1616" s="116"/>
      <c r="R1616" s="211"/>
      <c r="S1616" s="211"/>
      <c r="T1616" s="211"/>
      <c r="U1616" s="211"/>
      <c r="V1616" s="211"/>
      <c r="W1616" s="211"/>
      <c r="X1616" s="131"/>
      <c r="Y1616" s="163"/>
      <c r="Z1616" s="182"/>
    </row>
    <row r="1617" spans="1:26" s="25" customFormat="1" x14ac:dyDescent="0.4">
      <c r="A1617" s="51"/>
      <c r="B1617" s="51"/>
      <c r="C1617" s="51"/>
      <c r="D1617" s="130"/>
      <c r="E1617" s="198"/>
      <c r="F1617" s="43"/>
      <c r="G1617" s="43"/>
      <c r="H1617" s="198"/>
      <c r="I1617" s="198"/>
      <c r="J1617" s="198"/>
      <c r="K1617" s="184"/>
      <c r="L1617" s="223"/>
      <c r="M1617" s="116"/>
      <c r="N1617" s="116"/>
      <c r="O1617" s="116"/>
      <c r="P1617" s="116"/>
      <c r="Q1617" s="116"/>
      <c r="R1617" s="211"/>
      <c r="S1617" s="211"/>
      <c r="T1617" s="211"/>
      <c r="U1617" s="211"/>
      <c r="V1617" s="211"/>
      <c r="W1617" s="211"/>
      <c r="X1617" s="131"/>
      <c r="Y1617" s="163"/>
      <c r="Z1617" s="182"/>
    </row>
    <row r="1618" spans="1:26" s="25" customFormat="1" x14ac:dyDescent="0.4">
      <c r="A1618" s="51"/>
      <c r="B1618" s="51"/>
      <c r="C1618" s="51"/>
      <c r="D1618" s="130"/>
      <c r="E1618" s="198"/>
      <c r="F1618" s="43"/>
      <c r="G1618" s="43"/>
      <c r="H1618" s="198"/>
      <c r="I1618" s="198"/>
      <c r="J1618" s="198"/>
      <c r="K1618" s="184"/>
      <c r="L1618" s="223"/>
      <c r="M1618" s="116"/>
      <c r="N1618" s="116"/>
      <c r="O1618" s="116"/>
      <c r="P1618" s="116"/>
      <c r="Q1618" s="116"/>
      <c r="R1618" s="211"/>
      <c r="S1618" s="211"/>
      <c r="T1618" s="211"/>
      <c r="U1618" s="211"/>
      <c r="V1618" s="211"/>
      <c r="W1618" s="211"/>
      <c r="X1618" s="131"/>
      <c r="Y1618" s="163"/>
      <c r="Z1618" s="182"/>
    </row>
    <row r="1619" spans="1:26" s="25" customFormat="1" x14ac:dyDescent="0.4">
      <c r="A1619" s="51"/>
      <c r="B1619" s="51"/>
      <c r="C1619" s="51"/>
      <c r="D1619" s="130"/>
      <c r="E1619" s="198"/>
      <c r="F1619" s="43"/>
      <c r="G1619" s="43"/>
      <c r="H1619" s="198"/>
      <c r="I1619" s="198"/>
      <c r="J1619" s="198"/>
      <c r="K1619" s="184"/>
      <c r="L1619" s="223"/>
      <c r="M1619" s="116"/>
      <c r="N1619" s="116"/>
      <c r="O1619" s="116"/>
      <c r="P1619" s="116"/>
      <c r="Q1619" s="116"/>
      <c r="R1619" s="211"/>
      <c r="S1619" s="211"/>
      <c r="T1619" s="211"/>
      <c r="U1619" s="211"/>
      <c r="V1619" s="211"/>
      <c r="W1619" s="211"/>
      <c r="X1619" s="131"/>
      <c r="Y1619" s="163"/>
      <c r="Z1619" s="182"/>
    </row>
    <row r="1620" spans="1:26" s="25" customFormat="1" x14ac:dyDescent="0.4">
      <c r="A1620" s="51"/>
      <c r="B1620" s="51"/>
      <c r="C1620" s="51"/>
      <c r="D1620" s="130"/>
      <c r="E1620" s="198"/>
      <c r="F1620" s="43"/>
      <c r="G1620" s="43"/>
      <c r="H1620" s="198"/>
      <c r="I1620" s="198"/>
      <c r="J1620" s="198"/>
      <c r="K1620" s="184"/>
      <c r="L1620" s="223"/>
      <c r="M1620" s="116"/>
      <c r="N1620" s="116"/>
      <c r="O1620" s="116"/>
      <c r="P1620" s="116"/>
      <c r="Q1620" s="116"/>
      <c r="R1620" s="211"/>
      <c r="S1620" s="211"/>
      <c r="T1620" s="211"/>
      <c r="U1620" s="211"/>
      <c r="V1620" s="211"/>
      <c r="W1620" s="211"/>
      <c r="X1620" s="131"/>
      <c r="Y1620" s="163"/>
      <c r="Z1620" s="182"/>
    </row>
    <row r="1621" spans="1:26" s="25" customFormat="1" x14ac:dyDescent="0.4">
      <c r="A1621" s="51"/>
      <c r="B1621" s="51"/>
      <c r="C1621" s="51"/>
      <c r="D1621" s="130"/>
      <c r="E1621" s="198"/>
      <c r="F1621" s="43"/>
      <c r="G1621" s="43"/>
      <c r="H1621" s="198"/>
      <c r="I1621" s="198"/>
      <c r="J1621" s="198"/>
      <c r="K1621" s="184"/>
      <c r="L1621" s="223"/>
      <c r="M1621" s="116"/>
      <c r="N1621" s="116"/>
      <c r="O1621" s="116"/>
      <c r="P1621" s="116"/>
      <c r="Q1621" s="116"/>
      <c r="R1621" s="211"/>
      <c r="S1621" s="211"/>
      <c r="T1621" s="211"/>
      <c r="U1621" s="211"/>
      <c r="V1621" s="211"/>
      <c r="W1621" s="211"/>
      <c r="X1621" s="131"/>
      <c r="Y1621" s="163"/>
      <c r="Z1621" s="182"/>
    </row>
    <row r="1622" spans="1:26" s="25" customFormat="1" x14ac:dyDescent="0.4">
      <c r="A1622" s="51"/>
      <c r="B1622" s="51"/>
      <c r="C1622" s="51"/>
      <c r="D1622" s="130"/>
      <c r="E1622" s="198"/>
      <c r="F1622" s="43"/>
      <c r="G1622" s="43"/>
      <c r="H1622" s="198"/>
      <c r="I1622" s="198"/>
      <c r="J1622" s="198"/>
      <c r="K1622" s="184"/>
      <c r="L1622" s="223"/>
      <c r="M1622" s="116"/>
      <c r="N1622" s="116"/>
      <c r="O1622" s="116"/>
      <c r="P1622" s="116"/>
      <c r="Q1622" s="116"/>
      <c r="R1622" s="211"/>
      <c r="S1622" s="211"/>
      <c r="T1622" s="211"/>
      <c r="U1622" s="211"/>
      <c r="V1622" s="211"/>
      <c r="W1622" s="211"/>
      <c r="X1622" s="131"/>
      <c r="Y1622" s="163"/>
      <c r="Z1622" s="182"/>
    </row>
    <row r="1623" spans="1:26" s="25" customFormat="1" x14ac:dyDescent="0.4">
      <c r="A1623" s="51"/>
      <c r="B1623" s="51"/>
      <c r="C1623" s="51"/>
      <c r="D1623" s="130"/>
      <c r="E1623" s="198"/>
      <c r="F1623" s="43"/>
      <c r="G1623" s="43"/>
      <c r="H1623" s="198"/>
      <c r="I1623" s="198"/>
      <c r="J1623" s="198"/>
      <c r="K1623" s="184"/>
      <c r="L1623" s="223"/>
      <c r="M1623" s="116"/>
      <c r="N1623" s="116"/>
      <c r="O1623" s="116"/>
      <c r="P1623" s="116"/>
      <c r="Q1623" s="116"/>
      <c r="R1623" s="211"/>
      <c r="S1623" s="211"/>
      <c r="T1623" s="211"/>
      <c r="U1623" s="211"/>
      <c r="V1623" s="211"/>
      <c r="W1623" s="211"/>
      <c r="X1623" s="131"/>
      <c r="Y1623" s="163"/>
      <c r="Z1623" s="182"/>
    </row>
    <row r="1624" spans="1:26" s="25" customFormat="1" x14ac:dyDescent="0.4">
      <c r="A1624" s="51"/>
      <c r="B1624" s="51"/>
      <c r="C1624" s="51"/>
      <c r="D1624" s="130"/>
      <c r="E1624" s="198"/>
      <c r="F1624" s="43"/>
      <c r="G1624" s="43"/>
      <c r="H1624" s="198"/>
      <c r="I1624" s="198"/>
      <c r="J1624" s="198"/>
      <c r="K1624" s="184"/>
      <c r="L1624" s="223"/>
      <c r="M1624" s="116"/>
      <c r="N1624" s="116"/>
      <c r="O1624" s="116"/>
      <c r="P1624" s="116"/>
      <c r="Q1624" s="116"/>
      <c r="R1624" s="211"/>
      <c r="S1624" s="211"/>
      <c r="T1624" s="211"/>
      <c r="U1624" s="211"/>
      <c r="V1624" s="211"/>
      <c r="W1624" s="211"/>
      <c r="X1624" s="131"/>
      <c r="Y1624" s="163"/>
      <c r="Z1624" s="182"/>
    </row>
    <row r="1625" spans="1:26" s="25" customFormat="1" x14ac:dyDescent="0.4">
      <c r="A1625" s="51"/>
      <c r="B1625" s="51"/>
      <c r="C1625" s="51"/>
      <c r="D1625" s="130"/>
      <c r="E1625" s="198"/>
      <c r="F1625" s="43"/>
      <c r="G1625" s="43"/>
      <c r="H1625" s="198"/>
      <c r="I1625" s="198"/>
      <c r="J1625" s="198"/>
      <c r="K1625" s="184"/>
      <c r="L1625" s="223"/>
      <c r="M1625" s="116"/>
      <c r="N1625" s="116"/>
      <c r="O1625" s="116"/>
      <c r="P1625" s="116"/>
      <c r="Q1625" s="116"/>
      <c r="R1625" s="211"/>
      <c r="S1625" s="211"/>
      <c r="T1625" s="211"/>
      <c r="U1625" s="211"/>
      <c r="V1625" s="211"/>
      <c r="W1625" s="211"/>
      <c r="X1625" s="131"/>
      <c r="Y1625" s="163"/>
      <c r="Z1625" s="182"/>
    </row>
    <row r="1626" spans="1:26" s="25" customFormat="1" x14ac:dyDescent="0.4">
      <c r="A1626" s="51"/>
      <c r="B1626" s="51"/>
      <c r="C1626" s="51"/>
      <c r="D1626" s="130"/>
      <c r="E1626" s="198"/>
      <c r="F1626" s="43"/>
      <c r="G1626" s="43"/>
      <c r="H1626" s="198"/>
      <c r="I1626" s="198"/>
      <c r="J1626" s="198"/>
      <c r="K1626" s="184"/>
      <c r="L1626" s="223"/>
      <c r="M1626" s="116"/>
      <c r="N1626" s="116"/>
      <c r="O1626" s="116"/>
      <c r="P1626" s="116"/>
      <c r="Q1626" s="116"/>
      <c r="R1626" s="211"/>
      <c r="S1626" s="211"/>
      <c r="T1626" s="211"/>
      <c r="U1626" s="211"/>
      <c r="V1626" s="211"/>
      <c r="W1626" s="211"/>
      <c r="X1626" s="131"/>
      <c r="Y1626" s="163"/>
      <c r="Z1626" s="182"/>
    </row>
    <row r="1627" spans="1:26" s="25" customFormat="1" x14ac:dyDescent="0.4">
      <c r="A1627" s="51"/>
      <c r="B1627" s="51"/>
      <c r="C1627" s="51"/>
      <c r="D1627" s="130"/>
      <c r="E1627" s="198"/>
      <c r="F1627" s="43"/>
      <c r="G1627" s="43"/>
      <c r="H1627" s="198"/>
      <c r="I1627" s="198"/>
      <c r="J1627" s="198"/>
      <c r="K1627" s="184"/>
      <c r="L1627" s="223"/>
      <c r="M1627" s="116"/>
      <c r="N1627" s="116"/>
      <c r="O1627" s="116"/>
      <c r="P1627" s="116"/>
      <c r="Q1627" s="116"/>
      <c r="R1627" s="211"/>
      <c r="S1627" s="211"/>
      <c r="T1627" s="211"/>
      <c r="U1627" s="211"/>
      <c r="V1627" s="211"/>
      <c r="W1627" s="211"/>
      <c r="X1627" s="131"/>
      <c r="Y1627" s="163"/>
      <c r="Z1627" s="182"/>
    </row>
    <row r="1628" spans="1:26" s="25" customFormat="1" x14ac:dyDescent="0.4">
      <c r="A1628" s="51"/>
      <c r="B1628" s="51"/>
      <c r="C1628" s="51"/>
      <c r="D1628" s="130"/>
      <c r="E1628" s="198"/>
      <c r="F1628" s="43"/>
      <c r="G1628" s="43"/>
      <c r="H1628" s="198"/>
      <c r="I1628" s="198"/>
      <c r="J1628" s="198"/>
      <c r="K1628" s="184"/>
      <c r="L1628" s="223"/>
      <c r="M1628" s="116"/>
      <c r="N1628" s="116"/>
      <c r="O1628" s="116"/>
      <c r="P1628" s="116"/>
      <c r="Q1628" s="116"/>
      <c r="R1628" s="211"/>
      <c r="S1628" s="211"/>
      <c r="T1628" s="211"/>
      <c r="U1628" s="211"/>
      <c r="V1628" s="211"/>
      <c r="W1628" s="211"/>
      <c r="X1628" s="131"/>
      <c r="Y1628" s="163"/>
      <c r="Z1628" s="182"/>
    </row>
    <row r="1629" spans="1:26" s="25" customFormat="1" x14ac:dyDescent="0.4">
      <c r="A1629" s="51"/>
      <c r="B1629" s="51"/>
      <c r="C1629" s="51"/>
      <c r="D1629" s="130"/>
      <c r="E1629" s="198"/>
      <c r="F1629" s="43"/>
      <c r="G1629" s="43"/>
      <c r="H1629" s="198"/>
      <c r="I1629" s="198"/>
      <c r="J1629" s="198"/>
      <c r="K1629" s="184"/>
      <c r="L1629" s="223"/>
      <c r="M1629" s="116"/>
      <c r="N1629" s="116"/>
      <c r="O1629" s="116"/>
      <c r="P1629" s="116"/>
      <c r="Q1629" s="116"/>
      <c r="R1629" s="211"/>
      <c r="S1629" s="211"/>
      <c r="T1629" s="211"/>
      <c r="U1629" s="211"/>
      <c r="V1629" s="211"/>
      <c r="W1629" s="211"/>
      <c r="X1629" s="131"/>
      <c r="Y1629" s="163"/>
      <c r="Z1629" s="182"/>
    </row>
    <row r="1630" spans="1:26" s="25" customFormat="1" x14ac:dyDescent="0.4">
      <c r="A1630" s="51"/>
      <c r="B1630" s="51"/>
      <c r="C1630" s="51"/>
      <c r="D1630" s="130"/>
      <c r="E1630" s="198"/>
      <c r="F1630" s="43"/>
      <c r="G1630" s="43"/>
      <c r="H1630" s="198"/>
      <c r="I1630" s="198"/>
      <c r="J1630" s="198"/>
      <c r="K1630" s="184"/>
      <c r="L1630" s="223"/>
      <c r="M1630" s="116"/>
      <c r="N1630" s="116"/>
      <c r="O1630" s="116"/>
      <c r="P1630" s="116"/>
      <c r="Q1630" s="116"/>
      <c r="R1630" s="211"/>
      <c r="S1630" s="211"/>
      <c r="T1630" s="211"/>
      <c r="U1630" s="211"/>
      <c r="V1630" s="211"/>
      <c r="W1630" s="211"/>
      <c r="X1630" s="131"/>
      <c r="Y1630" s="163"/>
      <c r="Z1630" s="182"/>
    </row>
    <row r="1631" spans="1:26" s="25" customFormat="1" x14ac:dyDescent="0.4">
      <c r="A1631" s="51"/>
      <c r="B1631" s="51"/>
      <c r="C1631" s="51"/>
      <c r="D1631" s="130"/>
      <c r="E1631" s="198"/>
      <c r="F1631" s="43"/>
      <c r="G1631" s="43"/>
      <c r="H1631" s="198"/>
      <c r="I1631" s="198"/>
      <c r="J1631" s="198"/>
      <c r="K1631" s="184"/>
      <c r="L1631" s="223"/>
      <c r="M1631" s="116"/>
      <c r="N1631" s="116"/>
      <c r="O1631" s="116"/>
      <c r="P1631" s="116"/>
      <c r="Q1631" s="116"/>
      <c r="R1631" s="211"/>
      <c r="S1631" s="211"/>
      <c r="T1631" s="211"/>
      <c r="U1631" s="211"/>
      <c r="V1631" s="211"/>
      <c r="W1631" s="211"/>
      <c r="X1631" s="131"/>
      <c r="Y1631" s="163"/>
      <c r="Z1631" s="182"/>
    </row>
    <row r="1632" spans="1:26" s="25" customFormat="1" x14ac:dyDescent="0.4">
      <c r="A1632" s="51"/>
      <c r="B1632" s="51"/>
      <c r="C1632" s="51"/>
      <c r="D1632" s="130"/>
      <c r="E1632" s="198"/>
      <c r="F1632" s="43"/>
      <c r="G1632" s="43"/>
      <c r="H1632" s="198"/>
      <c r="I1632" s="198"/>
      <c r="J1632" s="198"/>
      <c r="K1632" s="184"/>
      <c r="L1632" s="223"/>
      <c r="M1632" s="116"/>
      <c r="N1632" s="116"/>
      <c r="O1632" s="116"/>
      <c r="P1632" s="116"/>
      <c r="Q1632" s="116"/>
      <c r="R1632" s="211"/>
      <c r="S1632" s="211"/>
      <c r="T1632" s="211"/>
      <c r="U1632" s="211"/>
      <c r="V1632" s="211"/>
      <c r="W1632" s="211"/>
      <c r="X1632" s="131"/>
      <c r="Y1632" s="163"/>
      <c r="Z1632" s="182"/>
    </row>
    <row r="1633" spans="1:26" s="25" customFormat="1" x14ac:dyDescent="0.4">
      <c r="A1633" s="51"/>
      <c r="B1633" s="51"/>
      <c r="C1633" s="51"/>
      <c r="D1633" s="130"/>
      <c r="E1633" s="198"/>
      <c r="F1633" s="43"/>
      <c r="G1633" s="43"/>
      <c r="H1633" s="198"/>
      <c r="I1633" s="198"/>
      <c r="J1633" s="198"/>
      <c r="K1633" s="184"/>
      <c r="L1633" s="223"/>
      <c r="M1633" s="116"/>
      <c r="N1633" s="116"/>
      <c r="O1633" s="116"/>
      <c r="P1633" s="116"/>
      <c r="Q1633" s="116"/>
      <c r="R1633" s="211"/>
      <c r="S1633" s="211"/>
      <c r="T1633" s="211"/>
      <c r="U1633" s="211"/>
      <c r="V1633" s="211"/>
      <c r="W1633" s="211"/>
      <c r="X1633" s="131"/>
      <c r="Y1633" s="163"/>
      <c r="Z1633" s="182"/>
    </row>
    <row r="1634" spans="1:26" s="25" customFormat="1" x14ac:dyDescent="0.4">
      <c r="A1634" s="51"/>
      <c r="B1634" s="51"/>
      <c r="C1634" s="51"/>
      <c r="D1634" s="130"/>
      <c r="E1634" s="198"/>
      <c r="F1634" s="43"/>
      <c r="G1634" s="43"/>
      <c r="H1634" s="198"/>
      <c r="I1634" s="198"/>
      <c r="J1634" s="198"/>
      <c r="K1634" s="184"/>
      <c r="L1634" s="223"/>
      <c r="M1634" s="116"/>
      <c r="N1634" s="116"/>
      <c r="O1634" s="116"/>
      <c r="P1634" s="116"/>
      <c r="Q1634" s="116"/>
      <c r="R1634" s="211"/>
      <c r="S1634" s="211"/>
      <c r="T1634" s="211"/>
      <c r="U1634" s="211"/>
      <c r="V1634" s="211"/>
      <c r="W1634" s="211"/>
      <c r="X1634" s="131"/>
      <c r="Y1634" s="163"/>
      <c r="Z1634" s="182"/>
    </row>
    <row r="1635" spans="1:26" s="25" customFormat="1" x14ac:dyDescent="0.4">
      <c r="A1635" s="51"/>
      <c r="B1635" s="51"/>
      <c r="C1635" s="51"/>
      <c r="D1635" s="130"/>
      <c r="E1635" s="198"/>
      <c r="F1635" s="43"/>
      <c r="G1635" s="43"/>
      <c r="H1635" s="198"/>
      <c r="I1635" s="198"/>
      <c r="J1635" s="198"/>
      <c r="K1635" s="184"/>
      <c r="L1635" s="223"/>
      <c r="M1635" s="116"/>
      <c r="N1635" s="116"/>
      <c r="O1635" s="116"/>
      <c r="P1635" s="116"/>
      <c r="Q1635" s="116"/>
      <c r="R1635" s="211"/>
      <c r="S1635" s="211"/>
      <c r="T1635" s="211"/>
      <c r="U1635" s="211"/>
      <c r="V1635" s="211"/>
      <c r="W1635" s="211"/>
      <c r="X1635" s="131"/>
      <c r="Y1635" s="163"/>
      <c r="Z1635" s="182"/>
    </row>
    <row r="1636" spans="1:26" s="25" customFormat="1" x14ac:dyDescent="0.4">
      <c r="A1636" s="51"/>
      <c r="B1636" s="51"/>
      <c r="C1636" s="51"/>
      <c r="D1636" s="130"/>
      <c r="E1636" s="198"/>
      <c r="F1636" s="43"/>
      <c r="G1636" s="43"/>
      <c r="H1636" s="198"/>
      <c r="I1636" s="198"/>
      <c r="J1636" s="198"/>
      <c r="K1636" s="184"/>
      <c r="L1636" s="223"/>
      <c r="M1636" s="116"/>
      <c r="N1636" s="116"/>
      <c r="O1636" s="116"/>
      <c r="P1636" s="116"/>
      <c r="Q1636" s="116"/>
      <c r="R1636" s="211"/>
      <c r="S1636" s="211"/>
      <c r="T1636" s="211"/>
      <c r="U1636" s="211"/>
      <c r="V1636" s="211"/>
      <c r="W1636" s="211"/>
      <c r="X1636" s="131"/>
      <c r="Y1636" s="163"/>
      <c r="Z1636" s="182"/>
    </row>
    <row r="1637" spans="1:26" s="25" customFormat="1" x14ac:dyDescent="0.4">
      <c r="A1637" s="51"/>
      <c r="B1637" s="51"/>
      <c r="C1637" s="51"/>
      <c r="D1637" s="130"/>
      <c r="E1637" s="198"/>
      <c r="F1637" s="43"/>
      <c r="G1637" s="43"/>
      <c r="H1637" s="198"/>
      <c r="I1637" s="198"/>
      <c r="J1637" s="198"/>
      <c r="K1637" s="184"/>
      <c r="L1637" s="223"/>
      <c r="M1637" s="116"/>
      <c r="N1637" s="116"/>
      <c r="O1637" s="116"/>
      <c r="P1637" s="116"/>
      <c r="Q1637" s="116"/>
      <c r="R1637" s="211"/>
      <c r="S1637" s="211"/>
      <c r="T1637" s="211"/>
      <c r="U1637" s="211"/>
      <c r="V1637" s="211"/>
      <c r="W1637" s="211"/>
      <c r="X1637" s="131"/>
      <c r="Y1637" s="163"/>
      <c r="Z1637" s="182"/>
    </row>
    <row r="1638" spans="1:26" s="25" customFormat="1" x14ac:dyDescent="0.4">
      <c r="A1638" s="51"/>
      <c r="B1638" s="51"/>
      <c r="C1638" s="51"/>
      <c r="D1638" s="130"/>
      <c r="E1638" s="198"/>
      <c r="F1638" s="43"/>
      <c r="G1638" s="43"/>
      <c r="H1638" s="198"/>
      <c r="I1638" s="198"/>
      <c r="J1638" s="198"/>
      <c r="K1638" s="184"/>
      <c r="L1638" s="223"/>
      <c r="M1638" s="116"/>
      <c r="N1638" s="116"/>
      <c r="O1638" s="116"/>
      <c r="P1638" s="116"/>
      <c r="Q1638" s="116"/>
      <c r="R1638" s="211"/>
      <c r="S1638" s="211"/>
      <c r="T1638" s="211"/>
      <c r="U1638" s="211"/>
      <c r="V1638" s="211"/>
      <c r="W1638" s="211"/>
      <c r="X1638" s="131"/>
      <c r="Y1638" s="163"/>
      <c r="Z1638" s="182"/>
    </row>
    <row r="1639" spans="1:26" s="25" customFormat="1" x14ac:dyDescent="0.4">
      <c r="A1639" s="51"/>
      <c r="B1639" s="51"/>
      <c r="C1639" s="51"/>
      <c r="D1639" s="130"/>
      <c r="E1639" s="198"/>
      <c r="F1639" s="43"/>
      <c r="G1639" s="43"/>
      <c r="H1639" s="198"/>
      <c r="I1639" s="198"/>
      <c r="J1639" s="198"/>
      <c r="K1639" s="184"/>
      <c r="L1639" s="223"/>
      <c r="M1639" s="116"/>
      <c r="N1639" s="116"/>
      <c r="O1639" s="116"/>
      <c r="P1639" s="116"/>
      <c r="Q1639" s="116"/>
      <c r="R1639" s="211"/>
      <c r="S1639" s="211"/>
      <c r="T1639" s="211"/>
      <c r="U1639" s="211"/>
      <c r="V1639" s="211"/>
      <c r="W1639" s="211"/>
      <c r="X1639" s="131"/>
      <c r="Y1639" s="163"/>
      <c r="Z1639" s="182"/>
    </row>
    <row r="1640" spans="1:26" s="25" customFormat="1" x14ac:dyDescent="0.4">
      <c r="A1640" s="51"/>
      <c r="B1640" s="51"/>
      <c r="C1640" s="51"/>
      <c r="D1640" s="130"/>
      <c r="E1640" s="198"/>
      <c r="F1640" s="43"/>
      <c r="G1640" s="43"/>
      <c r="H1640" s="198"/>
      <c r="I1640" s="198"/>
      <c r="J1640" s="198"/>
      <c r="K1640" s="184"/>
      <c r="L1640" s="223"/>
      <c r="M1640" s="116"/>
      <c r="N1640" s="116"/>
      <c r="O1640" s="116"/>
      <c r="P1640" s="116"/>
      <c r="Q1640" s="116"/>
      <c r="R1640" s="211"/>
      <c r="S1640" s="211"/>
      <c r="T1640" s="211"/>
      <c r="U1640" s="211"/>
      <c r="V1640" s="211"/>
      <c r="W1640" s="211"/>
      <c r="X1640" s="131"/>
      <c r="Y1640" s="163"/>
      <c r="Z1640" s="182"/>
    </row>
    <row r="1641" spans="1:26" s="25" customFormat="1" x14ac:dyDescent="0.4">
      <c r="A1641" s="51"/>
      <c r="B1641" s="51"/>
      <c r="C1641" s="51"/>
      <c r="D1641" s="130"/>
      <c r="E1641" s="198"/>
      <c r="F1641" s="43"/>
      <c r="G1641" s="43"/>
      <c r="H1641" s="198"/>
      <c r="I1641" s="198"/>
      <c r="J1641" s="198"/>
      <c r="K1641" s="184"/>
      <c r="L1641" s="223"/>
      <c r="M1641" s="116"/>
      <c r="N1641" s="116"/>
      <c r="O1641" s="116"/>
      <c r="P1641" s="116"/>
      <c r="Q1641" s="116"/>
      <c r="R1641" s="211"/>
      <c r="S1641" s="211"/>
      <c r="T1641" s="211"/>
      <c r="U1641" s="211"/>
      <c r="V1641" s="211"/>
      <c r="W1641" s="211"/>
      <c r="X1641" s="131"/>
      <c r="Y1641" s="163"/>
      <c r="Z1641" s="182"/>
    </row>
    <row r="1642" spans="1:26" s="25" customFormat="1" x14ac:dyDescent="0.4">
      <c r="A1642" s="51"/>
      <c r="B1642" s="51"/>
      <c r="C1642" s="51"/>
      <c r="D1642" s="130"/>
      <c r="E1642" s="198"/>
      <c r="F1642" s="43"/>
      <c r="G1642" s="43"/>
      <c r="H1642" s="198"/>
      <c r="I1642" s="198"/>
      <c r="J1642" s="198"/>
      <c r="K1642" s="184"/>
      <c r="L1642" s="223"/>
      <c r="M1642" s="116"/>
      <c r="N1642" s="116"/>
      <c r="O1642" s="116"/>
      <c r="P1642" s="116"/>
      <c r="Q1642" s="116"/>
      <c r="R1642" s="211"/>
      <c r="S1642" s="211"/>
      <c r="T1642" s="211"/>
      <c r="U1642" s="211"/>
      <c r="V1642" s="211"/>
      <c r="W1642" s="211"/>
      <c r="X1642" s="131"/>
      <c r="Y1642" s="163"/>
      <c r="Z1642" s="182"/>
    </row>
    <row r="1643" spans="1:26" s="25" customFormat="1" x14ac:dyDescent="0.4">
      <c r="A1643" s="51"/>
      <c r="B1643" s="51"/>
      <c r="C1643" s="51"/>
      <c r="D1643" s="130"/>
      <c r="E1643" s="198"/>
      <c r="F1643" s="43"/>
      <c r="G1643" s="43"/>
      <c r="H1643" s="198"/>
      <c r="I1643" s="198"/>
      <c r="J1643" s="198"/>
      <c r="K1643" s="184"/>
      <c r="L1643" s="223"/>
      <c r="M1643" s="116"/>
      <c r="N1643" s="116"/>
      <c r="O1643" s="116"/>
      <c r="P1643" s="116"/>
      <c r="Q1643" s="116"/>
      <c r="R1643" s="211"/>
      <c r="S1643" s="211"/>
      <c r="T1643" s="211"/>
      <c r="U1643" s="211"/>
      <c r="V1643" s="211"/>
      <c r="W1643" s="211"/>
      <c r="X1643" s="131"/>
      <c r="Y1643" s="163"/>
      <c r="Z1643" s="182"/>
    </row>
    <row r="1644" spans="1:26" s="25" customFormat="1" x14ac:dyDescent="0.4">
      <c r="A1644" s="51"/>
      <c r="B1644" s="51"/>
      <c r="C1644" s="51"/>
      <c r="D1644" s="130"/>
      <c r="E1644" s="198"/>
      <c r="F1644" s="43"/>
      <c r="G1644" s="43"/>
      <c r="H1644" s="198"/>
      <c r="I1644" s="198"/>
      <c r="J1644" s="198"/>
      <c r="K1644" s="184"/>
      <c r="L1644" s="223"/>
      <c r="M1644" s="116"/>
      <c r="N1644" s="116"/>
      <c r="O1644" s="116"/>
      <c r="P1644" s="116"/>
      <c r="Q1644" s="116"/>
      <c r="R1644" s="211"/>
      <c r="S1644" s="211"/>
      <c r="T1644" s="211"/>
      <c r="U1644" s="211"/>
      <c r="V1644" s="211"/>
      <c r="W1644" s="211"/>
      <c r="X1644" s="131"/>
      <c r="Y1644" s="163"/>
      <c r="Z1644" s="182"/>
    </row>
    <row r="1645" spans="1:26" s="25" customFormat="1" x14ac:dyDescent="0.4">
      <c r="A1645" s="51"/>
      <c r="B1645" s="51"/>
      <c r="C1645" s="51"/>
      <c r="D1645" s="130"/>
      <c r="E1645" s="198"/>
      <c r="F1645" s="43"/>
      <c r="G1645" s="43"/>
      <c r="H1645" s="198"/>
      <c r="I1645" s="198"/>
      <c r="J1645" s="198"/>
      <c r="K1645" s="184"/>
      <c r="L1645" s="223"/>
      <c r="M1645" s="116"/>
      <c r="N1645" s="116"/>
      <c r="O1645" s="116"/>
      <c r="P1645" s="116"/>
      <c r="Q1645" s="116"/>
      <c r="R1645" s="211"/>
      <c r="S1645" s="211"/>
      <c r="T1645" s="211"/>
      <c r="U1645" s="211"/>
      <c r="V1645" s="211"/>
      <c r="W1645" s="211"/>
      <c r="X1645" s="131"/>
      <c r="Y1645" s="163"/>
      <c r="Z1645" s="182"/>
    </row>
    <row r="1646" spans="1:26" s="25" customFormat="1" x14ac:dyDescent="0.4">
      <c r="A1646" s="51"/>
      <c r="B1646" s="51"/>
      <c r="C1646" s="51"/>
      <c r="D1646" s="130"/>
      <c r="E1646" s="198"/>
      <c r="F1646" s="43"/>
      <c r="G1646" s="43"/>
      <c r="H1646" s="198"/>
      <c r="I1646" s="198"/>
      <c r="J1646" s="198"/>
      <c r="K1646" s="184"/>
      <c r="L1646" s="223"/>
      <c r="M1646" s="116"/>
      <c r="N1646" s="116"/>
      <c r="O1646" s="116"/>
      <c r="P1646" s="116"/>
      <c r="Q1646" s="116"/>
      <c r="R1646" s="211"/>
      <c r="S1646" s="211"/>
      <c r="T1646" s="211"/>
      <c r="U1646" s="211"/>
      <c r="V1646" s="211"/>
      <c r="W1646" s="211"/>
      <c r="X1646" s="131"/>
      <c r="Y1646" s="163"/>
      <c r="Z1646" s="182"/>
    </row>
    <row r="1647" spans="1:26" s="25" customFormat="1" x14ac:dyDescent="0.4">
      <c r="A1647" s="51"/>
      <c r="B1647" s="51"/>
      <c r="C1647" s="51"/>
      <c r="D1647" s="130"/>
      <c r="E1647" s="198"/>
      <c r="F1647" s="43"/>
      <c r="G1647" s="43"/>
      <c r="H1647" s="198"/>
      <c r="I1647" s="198"/>
      <c r="J1647" s="198"/>
      <c r="K1647" s="184"/>
      <c r="L1647" s="223"/>
      <c r="M1647" s="116"/>
      <c r="N1647" s="116"/>
      <c r="O1647" s="116"/>
      <c r="P1647" s="116"/>
      <c r="Q1647" s="116"/>
      <c r="R1647" s="211"/>
      <c r="S1647" s="211"/>
      <c r="T1647" s="211"/>
      <c r="U1647" s="211"/>
      <c r="V1647" s="211"/>
      <c r="W1647" s="211"/>
      <c r="X1647" s="131"/>
      <c r="Y1647" s="163"/>
      <c r="Z1647" s="182"/>
    </row>
    <row r="1648" spans="1:26" s="25" customFormat="1" x14ac:dyDescent="0.4">
      <c r="A1648" s="51"/>
      <c r="B1648" s="51"/>
      <c r="C1648" s="51"/>
      <c r="D1648" s="130"/>
      <c r="E1648" s="198"/>
      <c r="F1648" s="43"/>
      <c r="G1648" s="43"/>
      <c r="H1648" s="198"/>
      <c r="I1648" s="198"/>
      <c r="J1648" s="198"/>
      <c r="K1648" s="184"/>
      <c r="L1648" s="223"/>
      <c r="M1648" s="116"/>
      <c r="N1648" s="116"/>
      <c r="O1648" s="116"/>
      <c r="P1648" s="116"/>
      <c r="Q1648" s="116"/>
      <c r="R1648" s="211"/>
      <c r="S1648" s="211"/>
      <c r="T1648" s="211"/>
      <c r="U1648" s="211"/>
      <c r="V1648" s="211"/>
      <c r="W1648" s="211"/>
      <c r="X1648" s="131"/>
      <c r="Y1648" s="163"/>
      <c r="Z1648" s="182"/>
    </row>
    <row r="1649" spans="1:26" s="25" customFormat="1" x14ac:dyDescent="0.4">
      <c r="A1649" s="51"/>
      <c r="B1649" s="51"/>
      <c r="C1649" s="51"/>
      <c r="D1649" s="130"/>
      <c r="E1649" s="198"/>
      <c r="F1649" s="43"/>
      <c r="G1649" s="43"/>
      <c r="H1649" s="198"/>
      <c r="I1649" s="198"/>
      <c r="J1649" s="198"/>
      <c r="K1649" s="184"/>
      <c r="L1649" s="223"/>
      <c r="M1649" s="116"/>
      <c r="N1649" s="116"/>
      <c r="O1649" s="116"/>
      <c r="P1649" s="116"/>
      <c r="Q1649" s="116"/>
      <c r="R1649" s="211"/>
      <c r="S1649" s="211"/>
      <c r="T1649" s="211"/>
      <c r="U1649" s="211"/>
      <c r="V1649" s="211"/>
      <c r="W1649" s="211"/>
      <c r="X1649" s="131"/>
      <c r="Y1649" s="163"/>
      <c r="Z1649" s="182"/>
    </row>
    <row r="1650" spans="1:26" s="25" customFormat="1" x14ac:dyDescent="0.4">
      <c r="A1650" s="51"/>
      <c r="B1650" s="51"/>
      <c r="C1650" s="51"/>
      <c r="D1650" s="130"/>
      <c r="E1650" s="198"/>
      <c r="F1650" s="43"/>
      <c r="G1650" s="43"/>
      <c r="H1650" s="198"/>
      <c r="I1650" s="198"/>
      <c r="J1650" s="198"/>
      <c r="K1650" s="184"/>
      <c r="L1650" s="223"/>
      <c r="M1650" s="116"/>
      <c r="N1650" s="116"/>
      <c r="O1650" s="116"/>
      <c r="P1650" s="116"/>
      <c r="Q1650" s="116"/>
      <c r="R1650" s="211"/>
      <c r="S1650" s="211"/>
      <c r="T1650" s="211"/>
      <c r="U1650" s="211"/>
      <c r="V1650" s="211"/>
      <c r="W1650" s="211"/>
      <c r="X1650" s="131"/>
      <c r="Y1650" s="163"/>
      <c r="Z1650" s="182"/>
    </row>
    <row r="1651" spans="1:26" s="25" customFormat="1" x14ac:dyDescent="0.4">
      <c r="A1651" s="51"/>
      <c r="B1651" s="51"/>
      <c r="C1651" s="51"/>
      <c r="D1651" s="130"/>
      <c r="E1651" s="198"/>
      <c r="F1651" s="43"/>
      <c r="G1651" s="43"/>
      <c r="H1651" s="198"/>
      <c r="I1651" s="198"/>
      <c r="J1651" s="198"/>
      <c r="K1651" s="184"/>
      <c r="L1651" s="223"/>
      <c r="M1651" s="116"/>
      <c r="N1651" s="116"/>
      <c r="O1651" s="116"/>
      <c r="P1651" s="116"/>
      <c r="Q1651" s="116"/>
      <c r="R1651" s="211"/>
      <c r="S1651" s="211"/>
      <c r="T1651" s="211"/>
      <c r="U1651" s="211"/>
      <c r="V1651" s="211"/>
      <c r="W1651" s="211"/>
      <c r="X1651" s="131"/>
      <c r="Y1651" s="163"/>
      <c r="Z1651" s="182"/>
    </row>
    <row r="1652" spans="1:26" s="25" customFormat="1" x14ac:dyDescent="0.4">
      <c r="A1652" s="51"/>
      <c r="B1652" s="51"/>
      <c r="C1652" s="51"/>
      <c r="D1652" s="130"/>
      <c r="E1652" s="198"/>
      <c r="F1652" s="43"/>
      <c r="G1652" s="43"/>
      <c r="H1652" s="198"/>
      <c r="I1652" s="198"/>
      <c r="J1652" s="198"/>
      <c r="K1652" s="184"/>
      <c r="L1652" s="223"/>
      <c r="M1652" s="116"/>
      <c r="N1652" s="116"/>
      <c r="O1652" s="116"/>
      <c r="P1652" s="116"/>
      <c r="Q1652" s="116"/>
      <c r="R1652" s="211"/>
      <c r="S1652" s="211"/>
      <c r="T1652" s="211"/>
      <c r="U1652" s="211"/>
      <c r="V1652" s="211"/>
      <c r="W1652" s="211"/>
      <c r="X1652" s="131"/>
      <c r="Y1652" s="163"/>
      <c r="Z1652" s="182"/>
    </row>
    <row r="1653" spans="1:26" s="25" customFormat="1" x14ac:dyDescent="0.4">
      <c r="A1653" s="51"/>
      <c r="B1653" s="51"/>
      <c r="C1653" s="51"/>
      <c r="D1653" s="130"/>
      <c r="E1653" s="198"/>
      <c r="F1653" s="43"/>
      <c r="G1653" s="43"/>
      <c r="H1653" s="198"/>
      <c r="I1653" s="198"/>
      <c r="J1653" s="198"/>
      <c r="K1653" s="184"/>
      <c r="L1653" s="223"/>
      <c r="M1653" s="116"/>
      <c r="N1653" s="116"/>
      <c r="O1653" s="116"/>
      <c r="P1653" s="116"/>
      <c r="Q1653" s="116"/>
      <c r="R1653" s="211"/>
      <c r="S1653" s="211"/>
      <c r="T1653" s="211"/>
      <c r="U1653" s="211"/>
      <c r="V1653" s="211"/>
      <c r="W1653" s="211"/>
      <c r="X1653" s="131"/>
      <c r="Y1653" s="163"/>
      <c r="Z1653" s="182"/>
    </row>
    <row r="1654" spans="1:26" s="25" customFormat="1" x14ac:dyDescent="0.4">
      <c r="A1654" s="51"/>
      <c r="B1654" s="51"/>
      <c r="C1654" s="51"/>
      <c r="D1654" s="130"/>
      <c r="E1654" s="198"/>
      <c r="F1654" s="43"/>
      <c r="G1654" s="43"/>
      <c r="H1654" s="198"/>
      <c r="I1654" s="198"/>
      <c r="J1654" s="198"/>
      <c r="K1654" s="184"/>
      <c r="L1654" s="223"/>
      <c r="M1654" s="116"/>
      <c r="N1654" s="116"/>
      <c r="O1654" s="116"/>
      <c r="P1654" s="116"/>
      <c r="Q1654" s="116"/>
      <c r="R1654" s="211"/>
      <c r="S1654" s="211"/>
      <c r="T1654" s="211"/>
      <c r="U1654" s="211"/>
      <c r="V1654" s="211"/>
      <c r="W1654" s="211"/>
      <c r="X1654" s="131"/>
      <c r="Y1654" s="163"/>
      <c r="Z1654" s="182"/>
    </row>
    <row r="1655" spans="1:26" s="25" customFormat="1" x14ac:dyDescent="0.4">
      <c r="A1655" s="51"/>
      <c r="B1655" s="51"/>
      <c r="C1655" s="51"/>
      <c r="D1655" s="130"/>
      <c r="E1655" s="198"/>
      <c r="F1655" s="43"/>
      <c r="G1655" s="43"/>
      <c r="H1655" s="198"/>
      <c r="I1655" s="198"/>
      <c r="J1655" s="198"/>
      <c r="K1655" s="184"/>
      <c r="L1655" s="223"/>
      <c r="M1655" s="116"/>
      <c r="N1655" s="116"/>
      <c r="O1655" s="116"/>
      <c r="P1655" s="116"/>
      <c r="Q1655" s="116"/>
      <c r="R1655" s="211"/>
      <c r="S1655" s="211"/>
      <c r="T1655" s="211"/>
      <c r="U1655" s="211"/>
      <c r="V1655" s="211"/>
      <c r="W1655" s="211"/>
      <c r="X1655" s="131"/>
      <c r="Y1655" s="163"/>
      <c r="Z1655" s="182"/>
    </row>
    <row r="1656" spans="1:26" s="25" customFormat="1" x14ac:dyDescent="0.4">
      <c r="A1656" s="51"/>
      <c r="B1656" s="51"/>
      <c r="C1656" s="51"/>
      <c r="D1656" s="130"/>
      <c r="E1656" s="198"/>
      <c r="F1656" s="43"/>
      <c r="G1656" s="43"/>
      <c r="H1656" s="198"/>
      <c r="I1656" s="198"/>
      <c r="J1656" s="198"/>
      <c r="K1656" s="184"/>
      <c r="L1656" s="223"/>
      <c r="M1656" s="116"/>
      <c r="N1656" s="116"/>
      <c r="O1656" s="116"/>
      <c r="P1656" s="116"/>
      <c r="Q1656" s="116"/>
      <c r="R1656" s="211"/>
      <c r="S1656" s="211"/>
      <c r="T1656" s="211"/>
      <c r="U1656" s="211"/>
      <c r="V1656" s="211"/>
      <c r="W1656" s="211"/>
      <c r="X1656" s="131"/>
      <c r="Y1656" s="163"/>
      <c r="Z1656" s="182"/>
    </row>
    <row r="1657" spans="1:26" s="25" customFormat="1" x14ac:dyDescent="0.4">
      <c r="A1657" s="51"/>
      <c r="B1657" s="51"/>
      <c r="C1657" s="51"/>
      <c r="D1657" s="130"/>
      <c r="E1657" s="198"/>
      <c r="F1657" s="43"/>
      <c r="G1657" s="43"/>
      <c r="H1657" s="198"/>
      <c r="I1657" s="198"/>
      <c r="J1657" s="198"/>
      <c r="K1657" s="184"/>
      <c r="L1657" s="223"/>
      <c r="M1657" s="116"/>
      <c r="N1657" s="116"/>
      <c r="O1657" s="116"/>
      <c r="P1657" s="116"/>
      <c r="Q1657" s="116"/>
      <c r="R1657" s="211"/>
      <c r="S1657" s="211"/>
      <c r="T1657" s="211"/>
      <c r="U1657" s="211"/>
      <c r="V1657" s="211"/>
      <c r="W1657" s="211"/>
      <c r="X1657" s="131"/>
      <c r="Y1657" s="163"/>
      <c r="Z1657" s="182"/>
    </row>
    <row r="1658" spans="1:26" s="25" customFormat="1" x14ac:dyDescent="0.4">
      <c r="A1658" s="51"/>
      <c r="B1658" s="51"/>
      <c r="C1658" s="51"/>
      <c r="D1658" s="130"/>
      <c r="E1658" s="198"/>
      <c r="F1658" s="43"/>
      <c r="G1658" s="43"/>
      <c r="H1658" s="198"/>
      <c r="I1658" s="198"/>
      <c r="J1658" s="198"/>
      <c r="K1658" s="184"/>
      <c r="L1658" s="223"/>
      <c r="M1658" s="116"/>
      <c r="N1658" s="116"/>
      <c r="O1658" s="116"/>
      <c r="P1658" s="116"/>
      <c r="Q1658" s="116"/>
      <c r="R1658" s="211"/>
      <c r="S1658" s="211"/>
      <c r="T1658" s="211"/>
      <c r="U1658" s="211"/>
      <c r="V1658" s="211"/>
      <c r="W1658" s="211"/>
      <c r="X1658" s="131"/>
      <c r="Y1658" s="163"/>
      <c r="Z1658" s="182"/>
    </row>
    <row r="1659" spans="1:26" s="25" customFormat="1" x14ac:dyDescent="0.4">
      <c r="A1659" s="51"/>
      <c r="B1659" s="51"/>
      <c r="C1659" s="51"/>
      <c r="D1659" s="130"/>
      <c r="E1659" s="198"/>
      <c r="F1659" s="43"/>
      <c r="G1659" s="43"/>
      <c r="H1659" s="198"/>
      <c r="I1659" s="198"/>
      <c r="J1659" s="198"/>
      <c r="K1659" s="184"/>
      <c r="L1659" s="223"/>
      <c r="M1659" s="116"/>
      <c r="N1659" s="116"/>
      <c r="O1659" s="116"/>
      <c r="P1659" s="116"/>
      <c r="Q1659" s="116"/>
      <c r="R1659" s="211"/>
      <c r="S1659" s="211"/>
      <c r="T1659" s="211"/>
      <c r="U1659" s="211"/>
      <c r="V1659" s="211"/>
      <c r="W1659" s="211"/>
      <c r="X1659" s="131"/>
      <c r="Y1659" s="163"/>
      <c r="Z1659" s="182"/>
    </row>
    <row r="1660" spans="1:26" s="25" customFormat="1" x14ac:dyDescent="0.4">
      <c r="A1660" s="51"/>
      <c r="B1660" s="51"/>
      <c r="C1660" s="51"/>
      <c r="D1660" s="130"/>
      <c r="E1660" s="198"/>
      <c r="F1660" s="43"/>
      <c r="G1660" s="43"/>
      <c r="H1660" s="198"/>
      <c r="I1660" s="198"/>
      <c r="J1660" s="198"/>
      <c r="K1660" s="184"/>
      <c r="L1660" s="223"/>
      <c r="M1660" s="116"/>
      <c r="N1660" s="116"/>
      <c r="O1660" s="116"/>
      <c r="P1660" s="116"/>
      <c r="Q1660" s="116"/>
      <c r="R1660" s="211"/>
      <c r="S1660" s="211"/>
      <c r="T1660" s="211"/>
      <c r="U1660" s="211"/>
      <c r="V1660" s="211"/>
      <c r="W1660" s="211"/>
      <c r="X1660" s="131"/>
      <c r="Y1660" s="163"/>
      <c r="Z1660" s="182"/>
    </row>
    <row r="1661" spans="1:26" s="25" customFormat="1" x14ac:dyDescent="0.4">
      <c r="A1661" s="51"/>
      <c r="B1661" s="51"/>
      <c r="C1661" s="51"/>
      <c r="D1661" s="130"/>
      <c r="E1661" s="198"/>
      <c r="F1661" s="43"/>
      <c r="G1661" s="43"/>
      <c r="H1661" s="198"/>
      <c r="I1661" s="198"/>
      <c r="J1661" s="198"/>
      <c r="K1661" s="184"/>
      <c r="L1661" s="223"/>
      <c r="M1661" s="116"/>
      <c r="N1661" s="116"/>
      <c r="O1661" s="116"/>
      <c r="P1661" s="116"/>
      <c r="Q1661" s="116"/>
      <c r="R1661" s="211"/>
      <c r="S1661" s="211"/>
      <c r="T1661" s="211"/>
      <c r="U1661" s="211"/>
      <c r="V1661" s="211"/>
      <c r="W1661" s="211"/>
      <c r="X1661" s="131"/>
      <c r="Y1661" s="163"/>
      <c r="Z1661" s="182"/>
    </row>
    <row r="1662" spans="1:26" s="25" customFormat="1" x14ac:dyDescent="0.4">
      <c r="A1662" s="51"/>
      <c r="B1662" s="51"/>
      <c r="C1662" s="51"/>
      <c r="D1662" s="130"/>
      <c r="E1662" s="198"/>
      <c r="F1662" s="43"/>
      <c r="G1662" s="43"/>
      <c r="H1662" s="198"/>
      <c r="I1662" s="198"/>
      <c r="J1662" s="198"/>
      <c r="K1662" s="184"/>
      <c r="L1662" s="223"/>
      <c r="M1662" s="116"/>
      <c r="N1662" s="116"/>
      <c r="O1662" s="116"/>
      <c r="P1662" s="116"/>
      <c r="Q1662" s="116"/>
      <c r="R1662" s="211"/>
      <c r="S1662" s="211"/>
      <c r="T1662" s="211"/>
      <c r="U1662" s="211"/>
      <c r="V1662" s="211"/>
      <c r="W1662" s="211"/>
      <c r="X1662" s="131"/>
      <c r="Y1662" s="163"/>
      <c r="Z1662" s="182"/>
    </row>
    <row r="1663" spans="1:26" s="25" customFormat="1" x14ac:dyDescent="0.4">
      <c r="A1663" s="51"/>
      <c r="B1663" s="51"/>
      <c r="C1663" s="51"/>
      <c r="D1663" s="130"/>
      <c r="E1663" s="198"/>
      <c r="F1663" s="43"/>
      <c r="G1663" s="43"/>
      <c r="H1663" s="198"/>
      <c r="I1663" s="198"/>
      <c r="J1663" s="198"/>
      <c r="K1663" s="184"/>
      <c r="L1663" s="223"/>
      <c r="M1663" s="116"/>
      <c r="N1663" s="116"/>
      <c r="O1663" s="116"/>
      <c r="P1663" s="116"/>
      <c r="Q1663" s="116"/>
      <c r="R1663" s="211"/>
      <c r="S1663" s="211"/>
      <c r="T1663" s="211"/>
      <c r="U1663" s="211"/>
      <c r="V1663" s="211"/>
      <c r="W1663" s="211"/>
      <c r="X1663" s="131"/>
      <c r="Y1663" s="163"/>
      <c r="Z1663" s="182"/>
    </row>
    <row r="1664" spans="1:26" s="25" customFormat="1" x14ac:dyDescent="0.4">
      <c r="A1664" s="51"/>
      <c r="B1664" s="51"/>
      <c r="C1664" s="51"/>
      <c r="D1664" s="130"/>
      <c r="E1664" s="198"/>
      <c r="F1664" s="43"/>
      <c r="G1664" s="43"/>
      <c r="H1664" s="198"/>
      <c r="I1664" s="198"/>
      <c r="J1664" s="198"/>
      <c r="K1664" s="184"/>
      <c r="L1664" s="223"/>
      <c r="M1664" s="116"/>
      <c r="N1664" s="116"/>
      <c r="O1664" s="116"/>
      <c r="P1664" s="116"/>
      <c r="Q1664" s="116"/>
      <c r="R1664" s="211"/>
      <c r="S1664" s="211"/>
      <c r="T1664" s="211"/>
      <c r="U1664" s="211"/>
      <c r="V1664" s="211"/>
      <c r="W1664" s="211"/>
      <c r="X1664" s="131"/>
      <c r="Y1664" s="163"/>
      <c r="Z1664" s="182"/>
    </row>
    <row r="1665" spans="1:26" s="25" customFormat="1" x14ac:dyDescent="0.4">
      <c r="A1665" s="51"/>
      <c r="B1665" s="51"/>
      <c r="C1665" s="51"/>
      <c r="D1665" s="130"/>
      <c r="E1665" s="198"/>
      <c r="F1665" s="43"/>
      <c r="G1665" s="43"/>
      <c r="H1665" s="198"/>
      <c r="I1665" s="198"/>
      <c r="J1665" s="198"/>
      <c r="K1665" s="184"/>
      <c r="L1665" s="223"/>
      <c r="M1665" s="116"/>
      <c r="N1665" s="116"/>
      <c r="O1665" s="116"/>
      <c r="P1665" s="116"/>
      <c r="Q1665" s="116"/>
      <c r="R1665" s="211"/>
      <c r="S1665" s="211"/>
      <c r="T1665" s="211"/>
      <c r="U1665" s="211"/>
      <c r="V1665" s="211"/>
      <c r="W1665" s="211"/>
      <c r="X1665" s="131"/>
      <c r="Y1665" s="163"/>
      <c r="Z1665" s="182"/>
    </row>
    <row r="1666" spans="1:26" s="25" customFormat="1" x14ac:dyDescent="0.4">
      <c r="A1666" s="51"/>
      <c r="B1666" s="51"/>
      <c r="C1666" s="51"/>
      <c r="D1666" s="130"/>
      <c r="E1666" s="198"/>
      <c r="F1666" s="43"/>
      <c r="G1666" s="43"/>
      <c r="H1666" s="198"/>
      <c r="I1666" s="198"/>
      <c r="J1666" s="198"/>
      <c r="K1666" s="184"/>
      <c r="L1666" s="223"/>
      <c r="M1666" s="116"/>
      <c r="N1666" s="116"/>
      <c r="O1666" s="116"/>
      <c r="P1666" s="116"/>
      <c r="Q1666" s="116"/>
      <c r="R1666" s="211"/>
      <c r="S1666" s="211"/>
      <c r="T1666" s="211"/>
      <c r="U1666" s="211"/>
      <c r="V1666" s="211"/>
      <c r="W1666" s="211"/>
      <c r="X1666" s="131"/>
      <c r="Y1666" s="163"/>
      <c r="Z1666" s="182"/>
    </row>
    <row r="1667" spans="1:26" s="25" customFormat="1" x14ac:dyDescent="0.4">
      <c r="A1667" s="51"/>
      <c r="B1667" s="51"/>
      <c r="C1667" s="51"/>
      <c r="D1667" s="130"/>
      <c r="E1667" s="198"/>
      <c r="F1667" s="43"/>
      <c r="G1667" s="43"/>
      <c r="H1667" s="198"/>
      <c r="I1667" s="198"/>
      <c r="J1667" s="198"/>
      <c r="K1667" s="184"/>
      <c r="L1667" s="223"/>
      <c r="M1667" s="116"/>
      <c r="N1667" s="116"/>
      <c r="O1667" s="116"/>
      <c r="P1667" s="116"/>
      <c r="Q1667" s="116"/>
      <c r="R1667" s="211"/>
      <c r="S1667" s="211"/>
      <c r="T1667" s="211"/>
      <c r="U1667" s="211"/>
      <c r="V1667" s="211"/>
      <c r="W1667" s="211"/>
      <c r="X1667" s="131"/>
      <c r="Y1667" s="163"/>
      <c r="Z1667" s="182"/>
    </row>
    <row r="1668" spans="1:26" s="25" customFormat="1" x14ac:dyDescent="0.4">
      <c r="A1668" s="51"/>
      <c r="B1668" s="51"/>
      <c r="C1668" s="51"/>
      <c r="D1668" s="130"/>
      <c r="E1668" s="198"/>
      <c r="F1668" s="43"/>
      <c r="G1668" s="43"/>
      <c r="H1668" s="198"/>
      <c r="I1668" s="198"/>
      <c r="J1668" s="198"/>
      <c r="K1668" s="184"/>
      <c r="L1668" s="223"/>
      <c r="M1668" s="116"/>
      <c r="N1668" s="116"/>
      <c r="O1668" s="116"/>
      <c r="P1668" s="116"/>
      <c r="Q1668" s="116"/>
      <c r="R1668" s="211"/>
      <c r="S1668" s="211"/>
      <c r="T1668" s="211"/>
      <c r="U1668" s="211"/>
      <c r="V1668" s="211"/>
      <c r="W1668" s="211"/>
      <c r="X1668" s="131"/>
      <c r="Y1668" s="163"/>
      <c r="Z1668" s="182"/>
    </row>
    <row r="1669" spans="1:26" s="25" customFormat="1" x14ac:dyDescent="0.4">
      <c r="A1669" s="51"/>
      <c r="B1669" s="51"/>
      <c r="C1669" s="51"/>
      <c r="D1669" s="130"/>
      <c r="E1669" s="198"/>
      <c r="F1669" s="43"/>
      <c r="G1669" s="43"/>
      <c r="H1669" s="198"/>
      <c r="I1669" s="198"/>
      <c r="J1669" s="198"/>
      <c r="K1669" s="184"/>
      <c r="L1669" s="223"/>
      <c r="M1669" s="116"/>
      <c r="N1669" s="116"/>
      <c r="O1669" s="116"/>
      <c r="P1669" s="116"/>
      <c r="Q1669" s="116"/>
      <c r="R1669" s="211"/>
      <c r="S1669" s="211"/>
      <c r="T1669" s="211"/>
      <c r="U1669" s="211"/>
      <c r="V1669" s="211"/>
      <c r="W1669" s="211"/>
      <c r="X1669" s="131"/>
      <c r="Y1669" s="163"/>
      <c r="Z1669" s="182"/>
    </row>
    <row r="1670" spans="1:26" s="25" customFormat="1" x14ac:dyDescent="0.4">
      <c r="A1670" s="51"/>
      <c r="B1670" s="51"/>
      <c r="C1670" s="51"/>
      <c r="D1670" s="130"/>
      <c r="E1670" s="198"/>
      <c r="F1670" s="43"/>
      <c r="G1670" s="43"/>
      <c r="H1670" s="198"/>
      <c r="I1670" s="198"/>
      <c r="J1670" s="198"/>
      <c r="K1670" s="184"/>
      <c r="L1670" s="223"/>
      <c r="M1670" s="116"/>
      <c r="N1670" s="116"/>
      <c r="O1670" s="116"/>
      <c r="P1670" s="116"/>
      <c r="Q1670" s="116"/>
      <c r="R1670" s="211"/>
      <c r="S1670" s="211"/>
      <c r="T1670" s="211"/>
      <c r="U1670" s="211"/>
      <c r="V1670" s="211"/>
      <c r="W1670" s="211"/>
      <c r="X1670" s="131"/>
      <c r="Y1670" s="163"/>
      <c r="Z1670" s="182"/>
    </row>
    <row r="1671" spans="1:26" s="25" customFormat="1" x14ac:dyDescent="0.4">
      <c r="A1671" s="51"/>
      <c r="B1671" s="51"/>
      <c r="C1671" s="51"/>
      <c r="D1671" s="130"/>
      <c r="E1671" s="198"/>
      <c r="F1671" s="43"/>
      <c r="G1671" s="43"/>
      <c r="H1671" s="198"/>
      <c r="I1671" s="198"/>
      <c r="J1671" s="198"/>
      <c r="K1671" s="184"/>
      <c r="L1671" s="223"/>
      <c r="M1671" s="116"/>
      <c r="N1671" s="116"/>
      <c r="O1671" s="116"/>
      <c r="P1671" s="116"/>
      <c r="Q1671" s="116"/>
      <c r="R1671" s="211"/>
      <c r="S1671" s="211"/>
      <c r="T1671" s="211"/>
      <c r="U1671" s="211"/>
      <c r="V1671" s="211"/>
      <c r="W1671" s="211"/>
      <c r="X1671" s="131"/>
      <c r="Y1671" s="163"/>
      <c r="Z1671" s="182"/>
    </row>
    <row r="1672" spans="1:26" s="25" customFormat="1" x14ac:dyDescent="0.4">
      <c r="A1672" s="51"/>
      <c r="B1672" s="51"/>
      <c r="C1672" s="51"/>
      <c r="D1672" s="130"/>
      <c r="E1672" s="198"/>
      <c r="F1672" s="43"/>
      <c r="G1672" s="43"/>
      <c r="H1672" s="198"/>
      <c r="I1672" s="198"/>
      <c r="J1672" s="198"/>
      <c r="K1672" s="184"/>
      <c r="L1672" s="223"/>
      <c r="M1672" s="116"/>
      <c r="N1672" s="116"/>
      <c r="O1672" s="116"/>
      <c r="P1672" s="116"/>
      <c r="Q1672" s="116"/>
      <c r="R1672" s="211"/>
      <c r="S1672" s="211"/>
      <c r="T1672" s="211"/>
      <c r="U1672" s="211"/>
      <c r="V1672" s="211"/>
      <c r="W1672" s="211"/>
      <c r="X1672" s="131"/>
      <c r="Y1672" s="163"/>
      <c r="Z1672" s="182"/>
    </row>
    <row r="1673" spans="1:26" s="25" customFormat="1" x14ac:dyDescent="0.4">
      <c r="A1673" s="51"/>
      <c r="B1673" s="51"/>
      <c r="C1673" s="51"/>
      <c r="D1673" s="130"/>
      <c r="E1673" s="198"/>
      <c r="F1673" s="43"/>
      <c r="G1673" s="43"/>
      <c r="H1673" s="198"/>
      <c r="I1673" s="198"/>
      <c r="J1673" s="198"/>
      <c r="K1673" s="184"/>
      <c r="L1673" s="223"/>
      <c r="M1673" s="116"/>
      <c r="N1673" s="116"/>
      <c r="O1673" s="116"/>
      <c r="P1673" s="116"/>
      <c r="Q1673" s="116"/>
      <c r="R1673" s="211"/>
      <c r="S1673" s="211"/>
      <c r="T1673" s="211"/>
      <c r="U1673" s="211"/>
      <c r="V1673" s="211"/>
      <c r="W1673" s="211"/>
      <c r="X1673" s="131"/>
      <c r="Y1673" s="163"/>
      <c r="Z1673" s="182"/>
    </row>
    <row r="1674" spans="1:26" s="25" customFormat="1" x14ac:dyDescent="0.4">
      <c r="A1674" s="51"/>
      <c r="B1674" s="51"/>
      <c r="C1674" s="51"/>
      <c r="D1674" s="130"/>
      <c r="E1674" s="198"/>
      <c r="F1674" s="43"/>
      <c r="G1674" s="43"/>
      <c r="H1674" s="198"/>
      <c r="I1674" s="198"/>
      <c r="J1674" s="198"/>
      <c r="K1674" s="184"/>
      <c r="L1674" s="223"/>
      <c r="M1674" s="116"/>
      <c r="N1674" s="116"/>
      <c r="O1674" s="116"/>
      <c r="P1674" s="116"/>
      <c r="Q1674" s="116"/>
      <c r="R1674" s="211"/>
      <c r="S1674" s="211"/>
      <c r="T1674" s="211"/>
      <c r="U1674" s="211"/>
      <c r="V1674" s="211"/>
      <c r="W1674" s="211"/>
      <c r="X1674" s="131"/>
      <c r="Y1674" s="163"/>
      <c r="Z1674" s="182"/>
    </row>
    <row r="1675" spans="1:26" s="25" customFormat="1" x14ac:dyDescent="0.4">
      <c r="A1675" s="51"/>
      <c r="B1675" s="51"/>
      <c r="C1675" s="51"/>
      <c r="D1675" s="130"/>
      <c r="E1675" s="198"/>
      <c r="F1675" s="43"/>
      <c r="G1675" s="43"/>
      <c r="H1675" s="198"/>
      <c r="I1675" s="198"/>
      <c r="J1675" s="198"/>
      <c r="K1675" s="184"/>
      <c r="L1675" s="223"/>
      <c r="M1675" s="116"/>
      <c r="N1675" s="116"/>
      <c r="O1675" s="116"/>
      <c r="P1675" s="116"/>
      <c r="Q1675" s="116"/>
      <c r="R1675" s="211"/>
      <c r="S1675" s="211"/>
      <c r="T1675" s="211"/>
      <c r="U1675" s="211"/>
      <c r="V1675" s="211"/>
      <c r="W1675" s="211"/>
      <c r="X1675" s="131"/>
      <c r="Y1675" s="163"/>
      <c r="Z1675" s="182"/>
    </row>
    <row r="1676" spans="1:26" s="25" customFormat="1" x14ac:dyDescent="0.4">
      <c r="A1676" s="51"/>
      <c r="B1676" s="51"/>
      <c r="C1676" s="51"/>
      <c r="D1676" s="130"/>
      <c r="E1676" s="198"/>
      <c r="F1676" s="43"/>
      <c r="G1676" s="43"/>
      <c r="H1676" s="198"/>
      <c r="I1676" s="198"/>
      <c r="J1676" s="198"/>
      <c r="K1676" s="184"/>
      <c r="L1676" s="223"/>
      <c r="M1676" s="116"/>
      <c r="N1676" s="116"/>
      <c r="O1676" s="116"/>
      <c r="P1676" s="116"/>
      <c r="Q1676" s="116"/>
      <c r="R1676" s="211"/>
      <c r="S1676" s="211"/>
      <c r="T1676" s="211"/>
      <c r="U1676" s="211"/>
      <c r="V1676" s="211"/>
      <c r="W1676" s="211"/>
      <c r="X1676" s="131"/>
      <c r="Y1676" s="163"/>
      <c r="Z1676" s="182"/>
    </row>
    <row r="1677" spans="1:26" s="25" customFormat="1" x14ac:dyDescent="0.4">
      <c r="A1677" s="51"/>
      <c r="B1677" s="51"/>
      <c r="C1677" s="51"/>
      <c r="D1677" s="130"/>
      <c r="E1677" s="198"/>
      <c r="F1677" s="43"/>
      <c r="G1677" s="43"/>
      <c r="H1677" s="198"/>
      <c r="I1677" s="198"/>
      <c r="J1677" s="198"/>
      <c r="K1677" s="184"/>
      <c r="L1677" s="223"/>
      <c r="M1677" s="116"/>
      <c r="N1677" s="116"/>
      <c r="O1677" s="116"/>
      <c r="P1677" s="116"/>
      <c r="Q1677" s="116"/>
      <c r="R1677" s="211"/>
      <c r="S1677" s="211"/>
      <c r="T1677" s="211"/>
      <c r="U1677" s="211"/>
      <c r="V1677" s="211"/>
      <c r="W1677" s="211"/>
      <c r="X1677" s="131"/>
      <c r="Y1677" s="163"/>
      <c r="Z1677" s="182"/>
    </row>
    <row r="1678" spans="1:26" s="25" customFormat="1" x14ac:dyDescent="0.4">
      <c r="A1678" s="51"/>
      <c r="B1678" s="51"/>
      <c r="C1678" s="51"/>
      <c r="D1678" s="130"/>
      <c r="E1678" s="198"/>
      <c r="F1678" s="43"/>
      <c r="G1678" s="43"/>
      <c r="H1678" s="198"/>
      <c r="I1678" s="198"/>
      <c r="J1678" s="198"/>
      <c r="K1678" s="184"/>
      <c r="L1678" s="223"/>
      <c r="M1678" s="116"/>
      <c r="N1678" s="116"/>
      <c r="O1678" s="116"/>
      <c r="P1678" s="116"/>
      <c r="Q1678" s="116"/>
      <c r="R1678" s="211"/>
      <c r="S1678" s="211"/>
      <c r="T1678" s="211"/>
      <c r="U1678" s="211"/>
      <c r="V1678" s="211"/>
      <c r="W1678" s="211"/>
      <c r="X1678" s="131"/>
      <c r="Y1678" s="163"/>
      <c r="Z1678" s="182"/>
    </row>
    <row r="1679" spans="1:26" s="25" customFormat="1" x14ac:dyDescent="0.4">
      <c r="A1679" s="51"/>
      <c r="B1679" s="51"/>
      <c r="C1679" s="51"/>
      <c r="D1679" s="130"/>
      <c r="E1679" s="198"/>
      <c r="F1679" s="43"/>
      <c r="G1679" s="43"/>
      <c r="H1679" s="198"/>
      <c r="I1679" s="198"/>
      <c r="J1679" s="198"/>
      <c r="K1679" s="184"/>
      <c r="L1679" s="223"/>
      <c r="M1679" s="116"/>
      <c r="N1679" s="116"/>
      <c r="O1679" s="116"/>
      <c r="P1679" s="116"/>
      <c r="Q1679" s="116"/>
      <c r="R1679" s="211"/>
      <c r="S1679" s="211"/>
      <c r="T1679" s="211"/>
      <c r="U1679" s="211"/>
      <c r="V1679" s="211"/>
      <c r="W1679" s="211"/>
      <c r="X1679" s="131"/>
      <c r="Y1679" s="163"/>
      <c r="Z1679" s="182"/>
    </row>
    <row r="1680" spans="1:26" s="25" customFormat="1" x14ac:dyDescent="0.4">
      <c r="A1680" s="51"/>
      <c r="B1680" s="51"/>
      <c r="C1680" s="51"/>
      <c r="D1680" s="130"/>
      <c r="E1680" s="198"/>
      <c r="F1680" s="43"/>
      <c r="G1680" s="43"/>
      <c r="H1680" s="198"/>
      <c r="I1680" s="198"/>
      <c r="J1680" s="198"/>
      <c r="K1680" s="184"/>
      <c r="L1680" s="223"/>
      <c r="M1680" s="116"/>
      <c r="N1680" s="116"/>
      <c r="O1680" s="116"/>
      <c r="P1680" s="116"/>
      <c r="Q1680" s="116"/>
      <c r="R1680" s="211"/>
      <c r="S1680" s="211"/>
      <c r="T1680" s="211"/>
      <c r="U1680" s="211"/>
      <c r="V1680" s="211"/>
      <c r="W1680" s="211"/>
      <c r="X1680" s="131"/>
      <c r="Y1680" s="163"/>
      <c r="Z1680" s="182"/>
    </row>
    <row r="1681" spans="1:26" s="25" customFormat="1" x14ac:dyDescent="0.4">
      <c r="A1681" s="51"/>
      <c r="B1681" s="51"/>
      <c r="C1681" s="51"/>
      <c r="D1681" s="130"/>
      <c r="E1681" s="198"/>
      <c r="F1681" s="43"/>
      <c r="G1681" s="43"/>
      <c r="H1681" s="198"/>
      <c r="I1681" s="198"/>
      <c r="J1681" s="198"/>
      <c r="K1681" s="184"/>
      <c r="L1681" s="223"/>
      <c r="M1681" s="116"/>
      <c r="N1681" s="116"/>
      <c r="O1681" s="116"/>
      <c r="P1681" s="116"/>
      <c r="Q1681" s="116"/>
      <c r="R1681" s="211"/>
      <c r="S1681" s="211"/>
      <c r="T1681" s="211"/>
      <c r="U1681" s="211"/>
      <c r="V1681" s="211"/>
      <c r="W1681" s="211"/>
      <c r="X1681" s="131"/>
      <c r="Y1681" s="163"/>
      <c r="Z1681" s="182"/>
    </row>
    <row r="1682" spans="1:26" s="25" customFormat="1" x14ac:dyDescent="0.4">
      <c r="A1682" s="51"/>
      <c r="B1682" s="51"/>
      <c r="C1682" s="51"/>
      <c r="D1682" s="130"/>
      <c r="E1682" s="198"/>
      <c r="F1682" s="43"/>
      <c r="G1682" s="43"/>
      <c r="H1682" s="198"/>
      <c r="I1682" s="198"/>
      <c r="J1682" s="198"/>
      <c r="K1682" s="184"/>
      <c r="L1682" s="223"/>
      <c r="M1682" s="116"/>
      <c r="N1682" s="116"/>
      <c r="O1682" s="116"/>
      <c r="P1682" s="116"/>
      <c r="Q1682" s="116"/>
      <c r="R1682" s="211"/>
      <c r="S1682" s="211"/>
      <c r="T1682" s="211"/>
      <c r="U1682" s="211"/>
      <c r="V1682" s="211"/>
      <c r="W1682" s="211"/>
      <c r="X1682" s="131"/>
      <c r="Y1682" s="163"/>
      <c r="Z1682" s="182"/>
    </row>
    <row r="1683" spans="1:26" s="25" customFormat="1" x14ac:dyDescent="0.4">
      <c r="A1683" s="51"/>
      <c r="B1683" s="51"/>
      <c r="C1683" s="51"/>
      <c r="D1683" s="130"/>
      <c r="E1683" s="198"/>
      <c r="F1683" s="43"/>
      <c r="G1683" s="43"/>
      <c r="H1683" s="198"/>
      <c r="I1683" s="198"/>
      <c r="J1683" s="198"/>
      <c r="K1683" s="184"/>
      <c r="L1683" s="223"/>
      <c r="M1683" s="116"/>
      <c r="N1683" s="116"/>
      <c r="O1683" s="116"/>
      <c r="P1683" s="116"/>
      <c r="Q1683" s="116"/>
      <c r="R1683" s="211"/>
      <c r="S1683" s="211"/>
      <c r="T1683" s="211"/>
      <c r="U1683" s="211"/>
      <c r="V1683" s="211"/>
      <c r="W1683" s="211"/>
      <c r="X1683" s="131"/>
      <c r="Y1683" s="163"/>
      <c r="Z1683" s="182"/>
    </row>
    <row r="1684" spans="1:26" s="25" customFormat="1" x14ac:dyDescent="0.4">
      <c r="A1684" s="51"/>
      <c r="B1684" s="51"/>
      <c r="C1684" s="51"/>
      <c r="D1684" s="130"/>
      <c r="E1684" s="198"/>
      <c r="F1684" s="43"/>
      <c r="G1684" s="43"/>
      <c r="H1684" s="198"/>
      <c r="I1684" s="198"/>
      <c r="J1684" s="198"/>
      <c r="K1684" s="184"/>
      <c r="L1684" s="223"/>
      <c r="M1684" s="116"/>
      <c r="N1684" s="116"/>
      <c r="O1684" s="116"/>
      <c r="P1684" s="116"/>
      <c r="Q1684" s="116"/>
      <c r="R1684" s="211"/>
      <c r="S1684" s="211"/>
      <c r="T1684" s="211"/>
      <c r="U1684" s="211"/>
      <c r="V1684" s="211"/>
      <c r="W1684" s="211"/>
      <c r="X1684" s="131"/>
      <c r="Y1684" s="163"/>
      <c r="Z1684" s="182"/>
    </row>
    <row r="1685" spans="1:26" s="25" customFormat="1" x14ac:dyDescent="0.4">
      <c r="A1685" s="51"/>
      <c r="B1685" s="51"/>
      <c r="C1685" s="51"/>
      <c r="D1685" s="130"/>
      <c r="E1685" s="198"/>
      <c r="F1685" s="43"/>
      <c r="G1685" s="43"/>
      <c r="H1685" s="198"/>
      <c r="I1685" s="198"/>
      <c r="J1685" s="198"/>
      <c r="K1685" s="184"/>
      <c r="L1685" s="223"/>
      <c r="M1685" s="116"/>
      <c r="N1685" s="116"/>
      <c r="O1685" s="116"/>
      <c r="P1685" s="116"/>
      <c r="Q1685" s="116"/>
      <c r="R1685" s="211"/>
      <c r="S1685" s="211"/>
      <c r="T1685" s="211"/>
      <c r="U1685" s="211"/>
      <c r="V1685" s="211"/>
      <c r="W1685" s="211"/>
      <c r="X1685" s="131"/>
      <c r="Y1685" s="163"/>
      <c r="Z1685" s="182"/>
    </row>
    <row r="1686" spans="1:26" s="25" customFormat="1" x14ac:dyDescent="0.4">
      <c r="A1686" s="51"/>
      <c r="B1686" s="51"/>
      <c r="C1686" s="51"/>
      <c r="D1686" s="130"/>
      <c r="E1686" s="198"/>
      <c r="F1686" s="43"/>
      <c r="G1686" s="43"/>
      <c r="H1686" s="198"/>
      <c r="I1686" s="198"/>
      <c r="J1686" s="198"/>
      <c r="K1686" s="184"/>
      <c r="L1686" s="223"/>
      <c r="M1686" s="116"/>
      <c r="N1686" s="116"/>
      <c r="O1686" s="116"/>
      <c r="P1686" s="116"/>
      <c r="Q1686" s="116"/>
      <c r="R1686" s="211"/>
      <c r="S1686" s="211"/>
      <c r="T1686" s="211"/>
      <c r="U1686" s="211"/>
      <c r="V1686" s="211"/>
      <c r="W1686" s="211"/>
      <c r="X1686" s="131"/>
      <c r="Y1686" s="163"/>
      <c r="Z1686" s="182"/>
    </row>
    <row r="1687" spans="1:26" s="25" customFormat="1" x14ac:dyDescent="0.4">
      <c r="A1687" s="51"/>
      <c r="B1687" s="51"/>
      <c r="C1687" s="51"/>
      <c r="D1687" s="130"/>
      <c r="E1687" s="198"/>
      <c r="F1687" s="43"/>
      <c r="G1687" s="43"/>
      <c r="H1687" s="198"/>
      <c r="I1687" s="198"/>
      <c r="J1687" s="198"/>
      <c r="K1687" s="184"/>
      <c r="L1687" s="223"/>
      <c r="M1687" s="116"/>
      <c r="N1687" s="116"/>
      <c r="O1687" s="116"/>
      <c r="P1687" s="116"/>
      <c r="Q1687" s="116"/>
      <c r="R1687" s="211"/>
      <c r="S1687" s="211"/>
      <c r="T1687" s="211"/>
      <c r="U1687" s="211"/>
      <c r="V1687" s="211"/>
      <c r="W1687" s="211"/>
      <c r="X1687" s="131"/>
      <c r="Y1687" s="163"/>
      <c r="Z1687" s="182"/>
    </row>
    <row r="1688" spans="1:26" s="25" customFormat="1" x14ac:dyDescent="0.4">
      <c r="A1688" s="51"/>
      <c r="B1688" s="51"/>
      <c r="C1688" s="51"/>
      <c r="D1688" s="130"/>
      <c r="E1688" s="198"/>
      <c r="F1688" s="43"/>
      <c r="G1688" s="43"/>
      <c r="H1688" s="198"/>
      <c r="I1688" s="198"/>
      <c r="J1688" s="198"/>
      <c r="K1688" s="184"/>
      <c r="L1688" s="223"/>
      <c r="M1688" s="116"/>
      <c r="N1688" s="116"/>
      <c r="O1688" s="116"/>
      <c r="P1688" s="116"/>
      <c r="Q1688" s="116"/>
      <c r="R1688" s="211"/>
      <c r="S1688" s="211"/>
      <c r="T1688" s="211"/>
      <c r="U1688" s="211"/>
      <c r="V1688" s="211"/>
      <c r="W1688" s="211"/>
      <c r="X1688" s="131"/>
      <c r="Y1688" s="163"/>
      <c r="Z1688" s="182"/>
    </row>
    <row r="1689" spans="1:26" s="25" customFormat="1" x14ac:dyDescent="0.4">
      <c r="A1689" s="51"/>
      <c r="B1689" s="51"/>
      <c r="C1689" s="51"/>
      <c r="D1689" s="130"/>
      <c r="E1689" s="198"/>
      <c r="F1689" s="43"/>
      <c r="G1689" s="43"/>
      <c r="H1689" s="198"/>
      <c r="I1689" s="198"/>
      <c r="J1689" s="198"/>
      <c r="K1689" s="184"/>
      <c r="L1689" s="223"/>
      <c r="M1689" s="116"/>
      <c r="N1689" s="116"/>
      <c r="O1689" s="116"/>
      <c r="P1689" s="116"/>
      <c r="Q1689" s="116"/>
      <c r="R1689" s="211"/>
      <c r="S1689" s="211"/>
      <c r="T1689" s="211"/>
      <c r="U1689" s="211"/>
      <c r="V1689" s="211"/>
      <c r="W1689" s="211"/>
      <c r="X1689" s="131"/>
      <c r="Y1689" s="163"/>
      <c r="Z1689" s="182"/>
    </row>
    <row r="1690" spans="1:26" s="25" customFormat="1" x14ac:dyDescent="0.4">
      <c r="A1690" s="51"/>
      <c r="B1690" s="51"/>
      <c r="C1690" s="51"/>
      <c r="D1690" s="130"/>
      <c r="E1690" s="198"/>
      <c r="F1690" s="43"/>
      <c r="G1690" s="43"/>
      <c r="H1690" s="198"/>
      <c r="I1690" s="198"/>
      <c r="J1690" s="198"/>
      <c r="K1690" s="184"/>
      <c r="L1690" s="223"/>
      <c r="M1690" s="116"/>
      <c r="N1690" s="116"/>
      <c r="O1690" s="116"/>
      <c r="P1690" s="116"/>
      <c r="Q1690" s="116"/>
      <c r="R1690" s="211"/>
      <c r="S1690" s="211"/>
      <c r="T1690" s="211"/>
      <c r="U1690" s="211"/>
      <c r="V1690" s="211"/>
      <c r="W1690" s="211"/>
      <c r="X1690" s="131"/>
      <c r="Y1690" s="163"/>
      <c r="Z1690" s="182"/>
    </row>
    <row r="1691" spans="1:26" s="25" customFormat="1" x14ac:dyDescent="0.4">
      <c r="A1691" s="51"/>
      <c r="B1691" s="51"/>
      <c r="C1691" s="51"/>
      <c r="D1691" s="130"/>
      <c r="E1691" s="198"/>
      <c r="F1691" s="43"/>
      <c r="G1691" s="43"/>
      <c r="H1691" s="198"/>
      <c r="I1691" s="198"/>
      <c r="J1691" s="198"/>
      <c r="K1691" s="184"/>
      <c r="L1691" s="223"/>
      <c r="M1691" s="116"/>
      <c r="N1691" s="116"/>
      <c r="O1691" s="116"/>
      <c r="P1691" s="116"/>
      <c r="Q1691" s="116"/>
      <c r="R1691" s="211"/>
      <c r="S1691" s="211"/>
      <c r="T1691" s="211"/>
      <c r="U1691" s="211"/>
      <c r="V1691" s="211"/>
      <c r="W1691" s="211"/>
      <c r="X1691" s="131"/>
      <c r="Y1691" s="163"/>
      <c r="Z1691" s="182"/>
    </row>
    <row r="1692" spans="1:26" s="25" customFormat="1" x14ac:dyDescent="0.4">
      <c r="A1692" s="51"/>
      <c r="B1692" s="51"/>
      <c r="C1692" s="51"/>
      <c r="D1692" s="130"/>
      <c r="E1692" s="198"/>
      <c r="F1692" s="43"/>
      <c r="G1692" s="43"/>
      <c r="H1692" s="198"/>
      <c r="I1692" s="198"/>
      <c r="J1692" s="198"/>
      <c r="K1692" s="184"/>
      <c r="L1692" s="223"/>
      <c r="M1692" s="116"/>
      <c r="N1692" s="116"/>
      <c r="O1692" s="116"/>
      <c r="P1692" s="116"/>
      <c r="Q1692" s="116"/>
      <c r="R1692" s="211"/>
      <c r="S1692" s="211"/>
      <c r="T1692" s="211"/>
      <c r="U1692" s="211"/>
      <c r="V1692" s="211"/>
      <c r="W1692" s="211"/>
      <c r="X1692" s="131"/>
      <c r="Y1692" s="163"/>
      <c r="Z1692" s="182"/>
    </row>
    <row r="1693" spans="1:26" s="25" customFormat="1" x14ac:dyDescent="0.4">
      <c r="A1693" s="51"/>
      <c r="B1693" s="51"/>
      <c r="C1693" s="51"/>
      <c r="D1693" s="130"/>
      <c r="E1693" s="198"/>
      <c r="F1693" s="43"/>
      <c r="G1693" s="43"/>
      <c r="H1693" s="198"/>
      <c r="I1693" s="198"/>
      <c r="J1693" s="198"/>
      <c r="K1693" s="184"/>
      <c r="L1693" s="223"/>
      <c r="M1693" s="116"/>
      <c r="N1693" s="116"/>
      <c r="O1693" s="116"/>
      <c r="P1693" s="116"/>
      <c r="Q1693" s="116"/>
      <c r="R1693" s="211"/>
      <c r="S1693" s="211"/>
      <c r="T1693" s="211"/>
      <c r="U1693" s="211"/>
      <c r="V1693" s="211"/>
      <c r="W1693" s="211"/>
      <c r="X1693" s="131"/>
      <c r="Y1693" s="163"/>
      <c r="Z1693" s="182"/>
    </row>
    <row r="1694" spans="1:26" s="25" customFormat="1" x14ac:dyDescent="0.4">
      <c r="A1694" s="51"/>
      <c r="B1694" s="51"/>
      <c r="C1694" s="51"/>
      <c r="D1694" s="130"/>
      <c r="E1694" s="198"/>
      <c r="F1694" s="43"/>
      <c r="G1694" s="43"/>
      <c r="H1694" s="198"/>
      <c r="I1694" s="198"/>
      <c r="J1694" s="198"/>
      <c r="K1694" s="184"/>
      <c r="L1694" s="223"/>
      <c r="M1694" s="116"/>
      <c r="N1694" s="116"/>
      <c r="O1694" s="116"/>
      <c r="P1694" s="116"/>
      <c r="Q1694" s="116"/>
      <c r="R1694" s="211"/>
      <c r="S1694" s="211"/>
      <c r="T1694" s="211"/>
      <c r="U1694" s="211"/>
      <c r="V1694" s="211"/>
      <c r="W1694" s="211"/>
      <c r="X1694" s="131"/>
      <c r="Y1694" s="163"/>
      <c r="Z1694" s="182"/>
    </row>
    <row r="1695" spans="1:26" s="25" customFormat="1" x14ac:dyDescent="0.4">
      <c r="A1695" s="51"/>
      <c r="B1695" s="51"/>
      <c r="C1695" s="51"/>
      <c r="D1695" s="130"/>
      <c r="E1695" s="198"/>
      <c r="F1695" s="43"/>
      <c r="G1695" s="43"/>
      <c r="H1695" s="198"/>
      <c r="I1695" s="198"/>
      <c r="J1695" s="198"/>
      <c r="K1695" s="184"/>
      <c r="L1695" s="223"/>
      <c r="M1695" s="116"/>
      <c r="N1695" s="116"/>
      <c r="O1695" s="116"/>
      <c r="P1695" s="116"/>
      <c r="Q1695" s="116"/>
      <c r="R1695" s="211"/>
      <c r="S1695" s="211"/>
      <c r="T1695" s="211"/>
      <c r="U1695" s="211"/>
      <c r="V1695" s="211"/>
      <c r="W1695" s="211"/>
      <c r="X1695" s="131"/>
      <c r="Y1695" s="163"/>
      <c r="Z1695" s="182"/>
    </row>
    <row r="1696" spans="1:26" s="25" customFormat="1" x14ac:dyDescent="0.4">
      <c r="A1696" s="51"/>
      <c r="B1696" s="51"/>
      <c r="C1696" s="51"/>
      <c r="D1696" s="130"/>
      <c r="E1696" s="198"/>
      <c r="F1696" s="43"/>
      <c r="G1696" s="43"/>
      <c r="H1696" s="198"/>
      <c r="I1696" s="198"/>
      <c r="J1696" s="198"/>
      <c r="K1696" s="184"/>
      <c r="L1696" s="223"/>
      <c r="M1696" s="116"/>
      <c r="N1696" s="116"/>
      <c r="O1696" s="116"/>
      <c r="P1696" s="116"/>
      <c r="Q1696" s="116"/>
      <c r="R1696" s="211"/>
      <c r="S1696" s="211"/>
      <c r="T1696" s="211"/>
      <c r="U1696" s="211"/>
      <c r="V1696" s="211"/>
      <c r="W1696" s="211"/>
      <c r="X1696" s="131"/>
      <c r="Y1696" s="163"/>
      <c r="Z1696" s="182"/>
    </row>
    <row r="1697" spans="1:26" s="25" customFormat="1" x14ac:dyDescent="0.4">
      <c r="A1697" s="51"/>
      <c r="B1697" s="51"/>
      <c r="C1697" s="51"/>
      <c r="D1697" s="130"/>
      <c r="E1697" s="198"/>
      <c r="F1697" s="43"/>
      <c r="G1697" s="43"/>
      <c r="H1697" s="198"/>
      <c r="I1697" s="198"/>
      <c r="J1697" s="198"/>
      <c r="K1697" s="184"/>
      <c r="L1697" s="223"/>
      <c r="M1697" s="116"/>
      <c r="N1697" s="116"/>
      <c r="O1697" s="116"/>
      <c r="P1697" s="116"/>
      <c r="Q1697" s="116"/>
      <c r="R1697" s="211"/>
      <c r="S1697" s="211"/>
      <c r="T1697" s="211"/>
      <c r="U1697" s="211"/>
      <c r="V1697" s="211"/>
      <c r="W1697" s="211"/>
      <c r="X1697" s="131"/>
      <c r="Y1697" s="163"/>
      <c r="Z1697" s="182"/>
    </row>
    <row r="1698" spans="1:26" s="25" customFormat="1" x14ac:dyDescent="0.4">
      <c r="A1698" s="51"/>
      <c r="B1698" s="51"/>
      <c r="C1698" s="51"/>
      <c r="D1698" s="130"/>
      <c r="E1698" s="198"/>
      <c r="F1698" s="43"/>
      <c r="G1698" s="43"/>
      <c r="H1698" s="198"/>
      <c r="I1698" s="198"/>
      <c r="J1698" s="198"/>
      <c r="K1698" s="184"/>
      <c r="L1698" s="223"/>
      <c r="M1698" s="116"/>
      <c r="N1698" s="116"/>
      <c r="O1698" s="116"/>
      <c r="P1698" s="116"/>
      <c r="Q1698" s="116"/>
      <c r="R1698" s="211"/>
      <c r="S1698" s="211"/>
      <c r="T1698" s="211"/>
      <c r="U1698" s="211"/>
      <c r="V1698" s="211"/>
      <c r="W1698" s="211"/>
      <c r="X1698" s="131"/>
      <c r="Y1698" s="163"/>
      <c r="Z1698" s="182"/>
    </row>
    <row r="1699" spans="1:26" s="25" customFormat="1" x14ac:dyDescent="0.4">
      <c r="A1699" s="51"/>
      <c r="B1699" s="51"/>
      <c r="C1699" s="51"/>
      <c r="D1699" s="130"/>
      <c r="E1699" s="198"/>
      <c r="F1699" s="43"/>
      <c r="G1699" s="43"/>
      <c r="H1699" s="198"/>
      <c r="I1699" s="198"/>
      <c r="J1699" s="198"/>
      <c r="K1699" s="184"/>
      <c r="L1699" s="223"/>
      <c r="M1699" s="116"/>
      <c r="N1699" s="116"/>
      <c r="O1699" s="116"/>
      <c r="P1699" s="116"/>
      <c r="Q1699" s="116"/>
      <c r="R1699" s="211"/>
      <c r="S1699" s="211"/>
      <c r="T1699" s="211"/>
      <c r="U1699" s="211"/>
      <c r="V1699" s="211"/>
      <c r="W1699" s="211"/>
      <c r="X1699" s="131"/>
      <c r="Y1699" s="163"/>
      <c r="Z1699" s="182"/>
    </row>
    <row r="1700" spans="1:26" s="25" customFormat="1" x14ac:dyDescent="0.4">
      <c r="A1700" s="51"/>
      <c r="B1700" s="51"/>
      <c r="C1700" s="51"/>
      <c r="D1700" s="130"/>
      <c r="E1700" s="198"/>
      <c r="F1700" s="43"/>
      <c r="G1700" s="43"/>
      <c r="H1700" s="198"/>
      <c r="I1700" s="198"/>
      <c r="J1700" s="198"/>
      <c r="K1700" s="184"/>
      <c r="L1700" s="223"/>
      <c r="M1700" s="116"/>
      <c r="N1700" s="116"/>
      <c r="O1700" s="116"/>
      <c r="P1700" s="116"/>
      <c r="Q1700" s="116"/>
      <c r="R1700" s="211"/>
      <c r="S1700" s="211"/>
      <c r="T1700" s="211"/>
      <c r="U1700" s="211"/>
      <c r="V1700" s="211"/>
      <c r="W1700" s="211"/>
      <c r="X1700" s="131"/>
      <c r="Y1700" s="163"/>
      <c r="Z1700" s="182"/>
    </row>
    <row r="1701" spans="1:26" s="25" customFormat="1" x14ac:dyDescent="0.4">
      <c r="A1701" s="51"/>
      <c r="B1701" s="51"/>
      <c r="C1701" s="51"/>
      <c r="D1701" s="130"/>
      <c r="E1701" s="198"/>
      <c r="F1701" s="43"/>
      <c r="G1701" s="43"/>
      <c r="H1701" s="198"/>
      <c r="I1701" s="198"/>
      <c r="J1701" s="198"/>
      <c r="K1701" s="184"/>
      <c r="L1701" s="223"/>
      <c r="M1701" s="116"/>
      <c r="N1701" s="116"/>
      <c r="O1701" s="116"/>
      <c r="P1701" s="116"/>
      <c r="Q1701" s="116"/>
      <c r="R1701" s="211"/>
      <c r="S1701" s="211"/>
      <c r="T1701" s="211"/>
      <c r="U1701" s="211"/>
      <c r="V1701" s="211"/>
      <c r="W1701" s="211"/>
      <c r="X1701" s="131"/>
      <c r="Y1701" s="163"/>
      <c r="Z1701" s="182"/>
    </row>
    <row r="1702" spans="1:26" s="25" customFormat="1" x14ac:dyDescent="0.4">
      <c r="A1702" s="51"/>
      <c r="B1702" s="51"/>
      <c r="C1702" s="51"/>
      <c r="D1702" s="130"/>
      <c r="E1702" s="198"/>
      <c r="F1702" s="43"/>
      <c r="G1702" s="43"/>
      <c r="H1702" s="198"/>
      <c r="I1702" s="198"/>
      <c r="J1702" s="198"/>
      <c r="K1702" s="184"/>
      <c r="L1702" s="223"/>
      <c r="M1702" s="116"/>
      <c r="N1702" s="116"/>
      <c r="O1702" s="116"/>
      <c r="P1702" s="116"/>
      <c r="Q1702" s="116"/>
      <c r="R1702" s="211"/>
      <c r="S1702" s="211"/>
      <c r="T1702" s="211"/>
      <c r="U1702" s="211"/>
      <c r="V1702" s="211"/>
      <c r="W1702" s="211"/>
      <c r="X1702" s="131"/>
      <c r="Y1702" s="163"/>
      <c r="Z1702" s="182"/>
    </row>
    <row r="1703" spans="1:26" s="25" customFormat="1" x14ac:dyDescent="0.4">
      <c r="A1703" s="51"/>
      <c r="B1703" s="51"/>
      <c r="C1703" s="51"/>
      <c r="D1703" s="130"/>
      <c r="E1703" s="198"/>
      <c r="F1703" s="43"/>
      <c r="G1703" s="43"/>
      <c r="H1703" s="198"/>
      <c r="I1703" s="198"/>
      <c r="J1703" s="198"/>
      <c r="K1703" s="184"/>
      <c r="L1703" s="223"/>
      <c r="M1703" s="116"/>
      <c r="N1703" s="116"/>
      <c r="O1703" s="116"/>
      <c r="P1703" s="116"/>
      <c r="Q1703" s="116"/>
      <c r="R1703" s="211"/>
      <c r="S1703" s="211"/>
      <c r="T1703" s="211"/>
      <c r="U1703" s="211"/>
      <c r="V1703" s="211"/>
      <c r="W1703" s="211"/>
      <c r="X1703" s="131"/>
      <c r="Y1703" s="163"/>
      <c r="Z1703" s="182"/>
    </row>
    <row r="1704" spans="1:26" s="25" customFormat="1" x14ac:dyDescent="0.4">
      <c r="A1704" s="51"/>
      <c r="B1704" s="51"/>
      <c r="C1704" s="51"/>
      <c r="D1704" s="130"/>
      <c r="E1704" s="198"/>
      <c r="F1704" s="43"/>
      <c r="G1704" s="43"/>
      <c r="H1704" s="198"/>
      <c r="I1704" s="198"/>
      <c r="J1704" s="198"/>
      <c r="K1704" s="184"/>
      <c r="L1704" s="223"/>
      <c r="M1704" s="116"/>
      <c r="N1704" s="116"/>
      <c r="O1704" s="116"/>
      <c r="P1704" s="116"/>
      <c r="Q1704" s="116"/>
      <c r="R1704" s="211"/>
      <c r="S1704" s="211"/>
      <c r="T1704" s="211"/>
      <c r="U1704" s="211"/>
      <c r="V1704" s="211"/>
      <c r="W1704" s="211"/>
      <c r="X1704" s="131"/>
      <c r="Y1704" s="163"/>
      <c r="Z1704" s="182"/>
    </row>
    <row r="1705" spans="1:26" s="25" customFormat="1" x14ac:dyDescent="0.4">
      <c r="A1705" s="51"/>
      <c r="B1705" s="51"/>
      <c r="C1705" s="51"/>
      <c r="D1705" s="130"/>
      <c r="E1705" s="198"/>
      <c r="F1705" s="43"/>
      <c r="G1705" s="43"/>
      <c r="H1705" s="198"/>
      <c r="I1705" s="198"/>
      <c r="J1705" s="198"/>
      <c r="K1705" s="184"/>
      <c r="L1705" s="223"/>
      <c r="M1705" s="116"/>
      <c r="N1705" s="116"/>
      <c r="O1705" s="116"/>
      <c r="P1705" s="116"/>
      <c r="Q1705" s="116"/>
      <c r="R1705" s="211"/>
      <c r="S1705" s="211"/>
      <c r="T1705" s="211"/>
      <c r="U1705" s="211"/>
      <c r="V1705" s="211"/>
      <c r="W1705" s="211"/>
      <c r="X1705" s="131"/>
      <c r="Y1705" s="163"/>
      <c r="Z1705" s="182"/>
    </row>
    <row r="1706" spans="1:26" s="25" customFormat="1" x14ac:dyDescent="0.4">
      <c r="A1706" s="51"/>
      <c r="B1706" s="51"/>
      <c r="C1706" s="51"/>
      <c r="D1706" s="130"/>
      <c r="E1706" s="198"/>
      <c r="F1706" s="43"/>
      <c r="G1706" s="43"/>
      <c r="H1706" s="198"/>
      <c r="I1706" s="198"/>
      <c r="J1706" s="198"/>
      <c r="K1706" s="184"/>
      <c r="L1706" s="223"/>
      <c r="M1706" s="116"/>
      <c r="N1706" s="116"/>
      <c r="O1706" s="116"/>
      <c r="P1706" s="116"/>
      <c r="Q1706" s="116"/>
      <c r="R1706" s="211"/>
      <c r="S1706" s="211"/>
      <c r="T1706" s="211"/>
      <c r="U1706" s="211"/>
      <c r="V1706" s="211"/>
      <c r="W1706" s="211"/>
      <c r="X1706" s="131"/>
      <c r="Y1706" s="163"/>
      <c r="Z1706" s="182"/>
    </row>
    <row r="1707" spans="1:26" s="25" customFormat="1" x14ac:dyDescent="0.4">
      <c r="A1707" s="51"/>
      <c r="B1707" s="51"/>
      <c r="C1707" s="51"/>
      <c r="D1707" s="130"/>
      <c r="E1707" s="198"/>
      <c r="F1707" s="43"/>
      <c r="G1707" s="43"/>
      <c r="H1707" s="198"/>
      <c r="I1707" s="198"/>
      <c r="J1707" s="198"/>
      <c r="K1707" s="184"/>
      <c r="L1707" s="223"/>
      <c r="M1707" s="116"/>
      <c r="N1707" s="116"/>
      <c r="O1707" s="116"/>
      <c r="P1707" s="116"/>
      <c r="Q1707" s="116"/>
      <c r="R1707" s="211"/>
      <c r="S1707" s="211"/>
      <c r="T1707" s="211"/>
      <c r="U1707" s="211"/>
      <c r="V1707" s="211"/>
      <c r="W1707" s="211"/>
      <c r="X1707" s="131"/>
      <c r="Y1707" s="163"/>
      <c r="Z1707" s="182"/>
    </row>
    <row r="1708" spans="1:26" s="25" customFormat="1" x14ac:dyDescent="0.4">
      <c r="A1708" s="51"/>
      <c r="B1708" s="51"/>
      <c r="C1708" s="51"/>
      <c r="D1708" s="130"/>
      <c r="E1708" s="198"/>
      <c r="F1708" s="43"/>
      <c r="G1708" s="43"/>
      <c r="H1708" s="198"/>
      <c r="I1708" s="198"/>
      <c r="J1708" s="198"/>
      <c r="K1708" s="184"/>
      <c r="L1708" s="223"/>
      <c r="M1708" s="116"/>
      <c r="N1708" s="116"/>
      <c r="O1708" s="116"/>
      <c r="P1708" s="116"/>
      <c r="Q1708" s="116"/>
      <c r="R1708" s="211"/>
      <c r="S1708" s="211"/>
      <c r="T1708" s="211"/>
      <c r="U1708" s="211"/>
      <c r="V1708" s="211"/>
      <c r="W1708" s="211"/>
      <c r="X1708" s="131"/>
      <c r="Y1708" s="163"/>
      <c r="Z1708" s="182"/>
    </row>
    <row r="1709" spans="1:26" s="25" customFormat="1" x14ac:dyDescent="0.4">
      <c r="A1709" s="51"/>
      <c r="B1709" s="51"/>
      <c r="C1709" s="51"/>
      <c r="D1709" s="130"/>
      <c r="E1709" s="198"/>
      <c r="F1709" s="43"/>
      <c r="G1709" s="43"/>
      <c r="H1709" s="198"/>
      <c r="I1709" s="198"/>
      <c r="J1709" s="198"/>
      <c r="K1709" s="184"/>
      <c r="L1709" s="223"/>
      <c r="M1709" s="116"/>
      <c r="N1709" s="116"/>
      <c r="O1709" s="116"/>
      <c r="P1709" s="116"/>
      <c r="Q1709" s="116"/>
      <c r="R1709" s="211"/>
      <c r="S1709" s="211"/>
      <c r="T1709" s="211"/>
      <c r="U1709" s="211"/>
      <c r="V1709" s="211"/>
      <c r="W1709" s="211"/>
      <c r="X1709" s="131"/>
      <c r="Y1709" s="163"/>
      <c r="Z1709" s="182"/>
    </row>
    <row r="1710" spans="1:26" s="25" customFormat="1" x14ac:dyDescent="0.4">
      <c r="A1710" s="51"/>
      <c r="B1710" s="51"/>
      <c r="C1710" s="51"/>
      <c r="D1710" s="130"/>
      <c r="E1710" s="198"/>
      <c r="F1710" s="43"/>
      <c r="G1710" s="43"/>
      <c r="H1710" s="198"/>
      <c r="I1710" s="198"/>
      <c r="J1710" s="198"/>
      <c r="K1710" s="184"/>
      <c r="L1710" s="223"/>
      <c r="M1710" s="116"/>
      <c r="N1710" s="116"/>
      <c r="O1710" s="116"/>
      <c r="P1710" s="116"/>
      <c r="Q1710" s="116"/>
      <c r="R1710" s="211"/>
      <c r="S1710" s="211"/>
      <c r="T1710" s="211"/>
      <c r="U1710" s="211"/>
      <c r="V1710" s="211"/>
      <c r="W1710" s="211"/>
      <c r="X1710" s="131"/>
      <c r="Y1710" s="163"/>
      <c r="Z1710" s="182"/>
    </row>
    <row r="1711" spans="1:26" s="25" customFormat="1" x14ac:dyDescent="0.4">
      <c r="A1711" s="51"/>
      <c r="B1711" s="51"/>
      <c r="C1711" s="51"/>
      <c r="D1711" s="130"/>
      <c r="E1711" s="198"/>
      <c r="F1711" s="43"/>
      <c r="G1711" s="43"/>
      <c r="H1711" s="198"/>
      <c r="I1711" s="198"/>
      <c r="J1711" s="198"/>
      <c r="K1711" s="184"/>
      <c r="L1711" s="223"/>
      <c r="M1711" s="116"/>
      <c r="N1711" s="116"/>
      <c r="O1711" s="116"/>
      <c r="P1711" s="116"/>
      <c r="Q1711" s="116"/>
      <c r="R1711" s="211"/>
      <c r="S1711" s="211"/>
      <c r="T1711" s="211"/>
      <c r="U1711" s="211"/>
      <c r="V1711" s="211"/>
      <c r="W1711" s="211"/>
      <c r="X1711" s="131"/>
      <c r="Y1711" s="163"/>
      <c r="Z1711" s="182"/>
    </row>
    <row r="1712" spans="1:26" s="25" customFormat="1" x14ac:dyDescent="0.4">
      <c r="A1712" s="51"/>
      <c r="B1712" s="51"/>
      <c r="C1712" s="51"/>
      <c r="D1712" s="130"/>
      <c r="E1712" s="198"/>
      <c r="F1712" s="43"/>
      <c r="G1712" s="43"/>
      <c r="H1712" s="198"/>
      <c r="I1712" s="198"/>
      <c r="J1712" s="198"/>
      <c r="K1712" s="184"/>
      <c r="L1712" s="223"/>
      <c r="M1712" s="116"/>
      <c r="N1712" s="116"/>
      <c r="O1712" s="116"/>
      <c r="P1712" s="116"/>
      <c r="Q1712" s="116"/>
      <c r="R1712" s="211"/>
      <c r="S1712" s="211"/>
      <c r="T1712" s="211"/>
      <c r="U1712" s="211"/>
      <c r="V1712" s="211"/>
      <c r="W1712" s="211"/>
      <c r="X1712" s="131"/>
      <c r="Y1712" s="163"/>
      <c r="Z1712" s="182"/>
    </row>
    <row r="1713" spans="1:26" s="25" customFormat="1" x14ac:dyDescent="0.4">
      <c r="A1713" s="51"/>
      <c r="B1713" s="51"/>
      <c r="C1713" s="51"/>
      <c r="D1713" s="130"/>
      <c r="E1713" s="198"/>
      <c r="F1713" s="43"/>
      <c r="G1713" s="43"/>
      <c r="H1713" s="198"/>
      <c r="I1713" s="198"/>
      <c r="J1713" s="198"/>
      <c r="K1713" s="184"/>
      <c r="L1713" s="223"/>
      <c r="M1713" s="116"/>
      <c r="N1713" s="116"/>
      <c r="O1713" s="116"/>
      <c r="P1713" s="116"/>
      <c r="Q1713" s="116"/>
      <c r="R1713" s="211"/>
      <c r="S1713" s="211"/>
      <c r="T1713" s="211"/>
      <c r="U1713" s="211"/>
      <c r="V1713" s="211"/>
      <c r="W1713" s="211"/>
      <c r="X1713" s="131"/>
      <c r="Y1713" s="163"/>
      <c r="Z1713" s="182"/>
    </row>
    <row r="1714" spans="1:26" s="25" customFormat="1" x14ac:dyDescent="0.4">
      <c r="A1714" s="51"/>
      <c r="B1714" s="51"/>
      <c r="C1714" s="51"/>
      <c r="D1714" s="130"/>
      <c r="E1714" s="198"/>
      <c r="F1714" s="43"/>
      <c r="G1714" s="43"/>
      <c r="H1714" s="198"/>
      <c r="I1714" s="198"/>
      <c r="J1714" s="198"/>
      <c r="K1714" s="184"/>
      <c r="L1714" s="223"/>
      <c r="M1714" s="116"/>
      <c r="N1714" s="116"/>
      <c r="O1714" s="116"/>
      <c r="P1714" s="116"/>
      <c r="Q1714" s="116"/>
      <c r="R1714" s="211"/>
      <c r="S1714" s="211"/>
      <c r="T1714" s="211"/>
      <c r="U1714" s="211"/>
      <c r="V1714" s="211"/>
      <c r="W1714" s="211"/>
      <c r="X1714" s="131"/>
      <c r="Y1714" s="163"/>
      <c r="Z1714" s="182"/>
    </row>
    <row r="1715" spans="1:26" s="25" customFormat="1" x14ac:dyDescent="0.4">
      <c r="A1715" s="51"/>
      <c r="B1715" s="51"/>
      <c r="C1715" s="51"/>
      <c r="D1715" s="130"/>
      <c r="E1715" s="198"/>
      <c r="F1715" s="43"/>
      <c r="G1715" s="43"/>
      <c r="H1715" s="198"/>
      <c r="I1715" s="198"/>
      <c r="J1715" s="198"/>
      <c r="K1715" s="184"/>
      <c r="L1715" s="223"/>
      <c r="M1715" s="116"/>
      <c r="N1715" s="116"/>
      <c r="O1715" s="116"/>
      <c r="P1715" s="116"/>
      <c r="Q1715" s="116"/>
      <c r="R1715" s="211"/>
      <c r="S1715" s="211"/>
      <c r="T1715" s="211"/>
      <c r="U1715" s="211"/>
      <c r="V1715" s="211"/>
      <c r="W1715" s="211"/>
      <c r="X1715" s="131"/>
      <c r="Y1715" s="163"/>
      <c r="Z1715" s="182"/>
    </row>
    <row r="1716" spans="1:26" s="25" customFormat="1" x14ac:dyDescent="0.4">
      <c r="A1716" s="51"/>
      <c r="B1716" s="51"/>
      <c r="C1716" s="51"/>
      <c r="D1716" s="130"/>
      <c r="E1716" s="198"/>
      <c r="F1716" s="43"/>
      <c r="G1716" s="43"/>
      <c r="H1716" s="198"/>
      <c r="I1716" s="198"/>
      <c r="J1716" s="198"/>
      <c r="K1716" s="184"/>
      <c r="L1716" s="223"/>
      <c r="M1716" s="116"/>
      <c r="N1716" s="116"/>
      <c r="O1716" s="116"/>
      <c r="P1716" s="116"/>
      <c r="Q1716" s="116"/>
      <c r="R1716" s="211"/>
      <c r="S1716" s="211"/>
      <c r="T1716" s="211"/>
      <c r="U1716" s="211"/>
      <c r="V1716" s="211"/>
      <c r="W1716" s="211"/>
      <c r="X1716" s="131"/>
      <c r="Y1716" s="163"/>
      <c r="Z1716" s="182"/>
    </row>
    <row r="1717" spans="1:26" s="25" customFormat="1" x14ac:dyDescent="0.4">
      <c r="A1717" s="51"/>
      <c r="B1717" s="51"/>
      <c r="C1717" s="51"/>
      <c r="D1717" s="130"/>
      <c r="E1717" s="198"/>
      <c r="F1717" s="43"/>
      <c r="G1717" s="43"/>
      <c r="H1717" s="198"/>
      <c r="I1717" s="198"/>
      <c r="J1717" s="198"/>
      <c r="K1717" s="184"/>
      <c r="L1717" s="223"/>
      <c r="M1717" s="116"/>
      <c r="N1717" s="116"/>
      <c r="O1717" s="116"/>
      <c r="P1717" s="116"/>
      <c r="Q1717" s="116"/>
      <c r="R1717" s="211"/>
      <c r="S1717" s="211"/>
      <c r="T1717" s="211"/>
      <c r="U1717" s="211"/>
      <c r="V1717" s="211"/>
      <c r="W1717" s="211"/>
      <c r="X1717" s="131"/>
      <c r="Y1717" s="163"/>
      <c r="Z1717" s="182"/>
    </row>
    <row r="1718" spans="1:26" s="25" customFormat="1" x14ac:dyDescent="0.4">
      <c r="A1718" s="51"/>
      <c r="B1718" s="51"/>
      <c r="C1718" s="51"/>
      <c r="D1718" s="130"/>
      <c r="E1718" s="198"/>
      <c r="F1718" s="43"/>
      <c r="G1718" s="43"/>
      <c r="H1718" s="198"/>
      <c r="I1718" s="198"/>
      <c r="J1718" s="198"/>
      <c r="K1718" s="184"/>
      <c r="L1718" s="223"/>
      <c r="M1718" s="116"/>
      <c r="N1718" s="116"/>
      <c r="O1718" s="116"/>
      <c r="P1718" s="116"/>
      <c r="Q1718" s="116"/>
      <c r="R1718" s="211"/>
      <c r="S1718" s="211"/>
      <c r="T1718" s="211"/>
      <c r="U1718" s="211"/>
      <c r="V1718" s="211"/>
      <c r="W1718" s="211"/>
      <c r="X1718" s="131"/>
      <c r="Y1718" s="163"/>
      <c r="Z1718" s="182"/>
    </row>
    <row r="1719" spans="1:26" s="25" customFormat="1" x14ac:dyDescent="0.4">
      <c r="A1719" s="51"/>
      <c r="B1719" s="51"/>
      <c r="C1719" s="51"/>
      <c r="D1719" s="130"/>
      <c r="E1719" s="198"/>
      <c r="F1719" s="43"/>
      <c r="G1719" s="43"/>
      <c r="H1719" s="198"/>
      <c r="I1719" s="198"/>
      <c r="J1719" s="198"/>
      <c r="K1719" s="184"/>
      <c r="L1719" s="223"/>
      <c r="M1719" s="116"/>
      <c r="N1719" s="116"/>
      <c r="O1719" s="116"/>
      <c r="P1719" s="116"/>
      <c r="Q1719" s="116"/>
      <c r="R1719" s="211"/>
      <c r="S1719" s="211"/>
      <c r="T1719" s="211"/>
      <c r="U1719" s="211"/>
      <c r="V1719" s="211"/>
      <c r="W1719" s="211"/>
      <c r="X1719" s="131"/>
      <c r="Y1719" s="163"/>
      <c r="Z1719" s="182"/>
    </row>
    <row r="1720" spans="1:26" s="25" customFormat="1" x14ac:dyDescent="0.4">
      <c r="A1720" s="51"/>
      <c r="B1720" s="51"/>
      <c r="C1720" s="51"/>
      <c r="D1720" s="130"/>
      <c r="E1720" s="198"/>
      <c r="F1720" s="43"/>
      <c r="G1720" s="43"/>
      <c r="H1720" s="198"/>
      <c r="I1720" s="198"/>
      <c r="J1720" s="198"/>
      <c r="K1720" s="184"/>
      <c r="L1720" s="223"/>
      <c r="M1720" s="116"/>
      <c r="N1720" s="116"/>
      <c r="O1720" s="116"/>
      <c r="P1720" s="116"/>
      <c r="Q1720" s="116"/>
      <c r="R1720" s="211"/>
      <c r="S1720" s="211"/>
      <c r="T1720" s="211"/>
      <c r="U1720" s="211"/>
      <c r="V1720" s="211"/>
      <c r="W1720" s="211"/>
      <c r="X1720" s="131"/>
      <c r="Y1720" s="163"/>
      <c r="Z1720" s="182"/>
    </row>
    <row r="1721" spans="1:26" s="25" customFormat="1" x14ac:dyDescent="0.4">
      <c r="A1721" s="51"/>
      <c r="B1721" s="51"/>
      <c r="C1721" s="51"/>
      <c r="D1721" s="130"/>
      <c r="E1721" s="198"/>
      <c r="F1721" s="43"/>
      <c r="G1721" s="43"/>
      <c r="H1721" s="198"/>
      <c r="I1721" s="198"/>
      <c r="J1721" s="198"/>
      <c r="K1721" s="184"/>
      <c r="L1721" s="223"/>
      <c r="M1721" s="116"/>
      <c r="N1721" s="116"/>
      <c r="O1721" s="116"/>
      <c r="P1721" s="116"/>
      <c r="Q1721" s="116"/>
      <c r="R1721" s="211"/>
      <c r="S1721" s="211"/>
      <c r="T1721" s="211"/>
      <c r="U1721" s="211"/>
      <c r="V1721" s="211"/>
      <c r="W1721" s="211"/>
      <c r="X1721" s="131"/>
      <c r="Y1721" s="163"/>
      <c r="Z1721" s="182"/>
    </row>
    <row r="1722" spans="1:26" s="25" customFormat="1" x14ac:dyDescent="0.4">
      <c r="A1722" s="51"/>
      <c r="B1722" s="51"/>
      <c r="C1722" s="51"/>
      <c r="D1722" s="130"/>
      <c r="E1722" s="198"/>
      <c r="F1722" s="43"/>
      <c r="G1722" s="43"/>
      <c r="H1722" s="198"/>
      <c r="I1722" s="198"/>
      <c r="J1722" s="198"/>
      <c r="K1722" s="184"/>
      <c r="L1722" s="223"/>
      <c r="M1722" s="116"/>
      <c r="N1722" s="116"/>
      <c r="O1722" s="116"/>
      <c r="P1722" s="116"/>
      <c r="Q1722" s="116"/>
      <c r="R1722" s="211"/>
      <c r="S1722" s="211"/>
      <c r="T1722" s="211"/>
      <c r="U1722" s="211"/>
      <c r="V1722" s="211"/>
      <c r="W1722" s="211"/>
      <c r="X1722" s="131"/>
      <c r="Y1722" s="163"/>
      <c r="Z1722" s="182"/>
    </row>
    <row r="1723" spans="1:26" s="25" customFormat="1" x14ac:dyDescent="0.4">
      <c r="A1723" s="51"/>
      <c r="B1723" s="51"/>
      <c r="C1723" s="51"/>
      <c r="D1723" s="130"/>
      <c r="E1723" s="198"/>
      <c r="F1723" s="43"/>
      <c r="G1723" s="43"/>
      <c r="H1723" s="198"/>
      <c r="I1723" s="198"/>
      <c r="J1723" s="198"/>
      <c r="K1723" s="184"/>
      <c r="L1723" s="223"/>
      <c r="M1723" s="116"/>
      <c r="N1723" s="116"/>
      <c r="O1723" s="116"/>
      <c r="P1723" s="116"/>
      <c r="Q1723" s="116"/>
      <c r="R1723" s="211"/>
      <c r="S1723" s="211"/>
      <c r="T1723" s="211"/>
      <c r="U1723" s="211"/>
      <c r="V1723" s="211"/>
      <c r="W1723" s="211"/>
      <c r="X1723" s="131"/>
      <c r="Y1723" s="163"/>
      <c r="Z1723" s="182"/>
    </row>
    <row r="1724" spans="1:26" s="25" customFormat="1" x14ac:dyDescent="0.4">
      <c r="A1724" s="51"/>
      <c r="B1724" s="51"/>
      <c r="C1724" s="51"/>
      <c r="D1724" s="130"/>
      <c r="E1724" s="198"/>
      <c r="F1724" s="43"/>
      <c r="G1724" s="43"/>
      <c r="H1724" s="198"/>
      <c r="I1724" s="198"/>
      <c r="J1724" s="198"/>
      <c r="K1724" s="184"/>
      <c r="L1724" s="223"/>
      <c r="M1724" s="116"/>
      <c r="N1724" s="116"/>
      <c r="O1724" s="116"/>
      <c r="P1724" s="116"/>
      <c r="Q1724" s="116"/>
      <c r="R1724" s="211"/>
      <c r="S1724" s="211"/>
      <c r="T1724" s="211"/>
      <c r="U1724" s="211"/>
      <c r="V1724" s="211"/>
      <c r="W1724" s="211"/>
      <c r="X1724" s="131"/>
      <c r="Y1724" s="163"/>
      <c r="Z1724" s="182"/>
    </row>
    <row r="1725" spans="1:26" s="25" customFormat="1" x14ac:dyDescent="0.4">
      <c r="A1725" s="51"/>
      <c r="B1725" s="51"/>
      <c r="C1725" s="51"/>
      <c r="D1725" s="130"/>
      <c r="E1725" s="198"/>
      <c r="F1725" s="43"/>
      <c r="G1725" s="43"/>
      <c r="H1725" s="198"/>
      <c r="I1725" s="198"/>
      <c r="J1725" s="198"/>
      <c r="K1725" s="184"/>
      <c r="L1725" s="223"/>
      <c r="M1725" s="116"/>
      <c r="N1725" s="116"/>
      <c r="O1725" s="116"/>
      <c r="P1725" s="116"/>
      <c r="Q1725" s="116"/>
      <c r="R1725" s="211"/>
      <c r="S1725" s="211"/>
      <c r="T1725" s="211"/>
      <c r="U1725" s="211"/>
      <c r="V1725" s="211"/>
      <c r="W1725" s="211"/>
      <c r="X1725" s="131"/>
      <c r="Y1725" s="163"/>
      <c r="Z1725" s="182"/>
    </row>
    <row r="1726" spans="1:26" s="25" customFormat="1" x14ac:dyDescent="0.4">
      <c r="A1726" s="51"/>
      <c r="B1726" s="51"/>
      <c r="C1726" s="51"/>
      <c r="D1726" s="130"/>
      <c r="E1726" s="198"/>
      <c r="F1726" s="43"/>
      <c r="G1726" s="43"/>
      <c r="H1726" s="198"/>
      <c r="I1726" s="198"/>
      <c r="J1726" s="198"/>
      <c r="K1726" s="184"/>
      <c r="L1726" s="223"/>
      <c r="M1726" s="116"/>
      <c r="N1726" s="116"/>
      <c r="O1726" s="116"/>
      <c r="P1726" s="116"/>
      <c r="Q1726" s="116"/>
      <c r="R1726" s="211"/>
      <c r="S1726" s="211"/>
      <c r="T1726" s="211"/>
      <c r="U1726" s="211"/>
      <c r="V1726" s="211"/>
      <c r="W1726" s="211"/>
      <c r="X1726" s="131"/>
      <c r="Y1726" s="163"/>
      <c r="Z1726" s="182"/>
    </row>
    <row r="1727" spans="1:26" s="25" customFormat="1" x14ac:dyDescent="0.4">
      <c r="A1727" s="51"/>
      <c r="B1727" s="51"/>
      <c r="C1727" s="51"/>
      <c r="D1727" s="130"/>
      <c r="E1727" s="198"/>
      <c r="F1727" s="43"/>
      <c r="G1727" s="43"/>
      <c r="H1727" s="198"/>
      <c r="I1727" s="198"/>
      <c r="J1727" s="198"/>
      <c r="K1727" s="184"/>
      <c r="L1727" s="223"/>
      <c r="M1727" s="116"/>
      <c r="N1727" s="116"/>
      <c r="O1727" s="116"/>
      <c r="P1727" s="116"/>
      <c r="Q1727" s="116"/>
      <c r="R1727" s="211"/>
      <c r="S1727" s="211"/>
      <c r="T1727" s="211"/>
      <c r="U1727" s="211"/>
      <c r="V1727" s="211"/>
      <c r="W1727" s="211"/>
      <c r="X1727" s="131"/>
      <c r="Y1727" s="163"/>
      <c r="Z1727" s="182"/>
    </row>
    <row r="1728" spans="1:26" s="25" customFormat="1" x14ac:dyDescent="0.4">
      <c r="A1728" s="51"/>
      <c r="B1728" s="51"/>
      <c r="C1728" s="51"/>
      <c r="D1728" s="130"/>
      <c r="E1728" s="198"/>
      <c r="F1728" s="43"/>
      <c r="G1728" s="43"/>
      <c r="H1728" s="198"/>
      <c r="I1728" s="198"/>
      <c r="J1728" s="198"/>
      <c r="K1728" s="184"/>
      <c r="L1728" s="223"/>
      <c r="M1728" s="116"/>
      <c r="N1728" s="116"/>
      <c r="O1728" s="116"/>
      <c r="P1728" s="116"/>
      <c r="Q1728" s="116"/>
      <c r="R1728" s="211"/>
      <c r="S1728" s="211"/>
      <c r="T1728" s="211"/>
      <c r="U1728" s="211"/>
      <c r="V1728" s="211"/>
      <c r="W1728" s="211"/>
      <c r="X1728" s="131"/>
      <c r="Y1728" s="163"/>
      <c r="Z1728" s="182"/>
    </row>
    <row r="1729" spans="1:26" s="25" customFormat="1" x14ac:dyDescent="0.4">
      <c r="A1729" s="51"/>
      <c r="B1729" s="51"/>
      <c r="C1729" s="51"/>
      <c r="D1729" s="130"/>
      <c r="E1729" s="198"/>
      <c r="F1729" s="43"/>
      <c r="G1729" s="43"/>
      <c r="H1729" s="198"/>
      <c r="I1729" s="198"/>
      <c r="J1729" s="198"/>
      <c r="K1729" s="184"/>
      <c r="L1729" s="223"/>
      <c r="M1729" s="116"/>
      <c r="N1729" s="116"/>
      <c r="O1729" s="116"/>
      <c r="P1729" s="116"/>
      <c r="Q1729" s="116"/>
      <c r="R1729" s="211"/>
      <c r="S1729" s="211"/>
      <c r="T1729" s="211"/>
      <c r="U1729" s="211"/>
      <c r="V1729" s="211"/>
      <c r="W1729" s="211"/>
      <c r="X1729" s="131"/>
      <c r="Y1729" s="163"/>
      <c r="Z1729" s="182"/>
    </row>
    <row r="1730" spans="1:26" s="25" customFormat="1" x14ac:dyDescent="0.4">
      <c r="A1730" s="51"/>
      <c r="B1730" s="51"/>
      <c r="C1730" s="51"/>
      <c r="D1730" s="130"/>
      <c r="E1730" s="198"/>
      <c r="F1730" s="43"/>
      <c r="G1730" s="43"/>
      <c r="H1730" s="198"/>
      <c r="I1730" s="198"/>
      <c r="J1730" s="198"/>
      <c r="K1730" s="184"/>
      <c r="L1730" s="223"/>
      <c r="M1730" s="116"/>
      <c r="N1730" s="116"/>
      <c r="O1730" s="116"/>
      <c r="P1730" s="116"/>
      <c r="Q1730" s="116"/>
      <c r="R1730" s="211"/>
      <c r="S1730" s="211"/>
      <c r="T1730" s="211"/>
      <c r="U1730" s="211"/>
      <c r="V1730" s="211"/>
      <c r="W1730" s="211"/>
      <c r="X1730" s="131"/>
      <c r="Y1730" s="163"/>
      <c r="Z1730" s="182"/>
    </row>
    <row r="1731" spans="1:26" s="25" customFormat="1" x14ac:dyDescent="0.4">
      <c r="A1731" s="51"/>
      <c r="B1731" s="51"/>
      <c r="C1731" s="51"/>
      <c r="D1731" s="130"/>
      <c r="E1731" s="198"/>
      <c r="F1731" s="43"/>
      <c r="G1731" s="43"/>
      <c r="H1731" s="198"/>
      <c r="I1731" s="198"/>
      <c r="J1731" s="198"/>
      <c r="K1731" s="184"/>
      <c r="L1731" s="223"/>
      <c r="M1731" s="116"/>
      <c r="N1731" s="116"/>
      <c r="O1731" s="116"/>
      <c r="P1731" s="116"/>
      <c r="Q1731" s="116"/>
      <c r="R1731" s="211"/>
      <c r="S1731" s="211"/>
      <c r="T1731" s="211"/>
      <c r="U1731" s="211"/>
      <c r="V1731" s="211"/>
      <c r="W1731" s="211"/>
      <c r="X1731" s="131"/>
      <c r="Y1731" s="163"/>
      <c r="Z1731" s="182"/>
    </row>
    <row r="1732" spans="1:26" s="25" customFormat="1" x14ac:dyDescent="0.4">
      <c r="A1732" s="51"/>
      <c r="B1732" s="51"/>
      <c r="C1732" s="51"/>
      <c r="D1732" s="130"/>
      <c r="E1732" s="198"/>
      <c r="F1732" s="43"/>
      <c r="G1732" s="43"/>
      <c r="H1732" s="198"/>
      <c r="I1732" s="198"/>
      <c r="J1732" s="198"/>
      <c r="K1732" s="184"/>
      <c r="L1732" s="223"/>
      <c r="M1732" s="116"/>
      <c r="N1732" s="116"/>
      <c r="O1732" s="116"/>
      <c r="P1732" s="116"/>
      <c r="Q1732" s="116"/>
      <c r="R1732" s="211"/>
      <c r="S1732" s="211"/>
      <c r="T1732" s="211"/>
      <c r="U1732" s="211"/>
      <c r="V1732" s="211"/>
      <c r="W1732" s="211"/>
      <c r="X1732" s="131"/>
      <c r="Y1732" s="163"/>
      <c r="Z1732" s="182"/>
    </row>
    <row r="1733" spans="1:26" s="25" customFormat="1" x14ac:dyDescent="0.4">
      <c r="A1733" s="51"/>
      <c r="B1733" s="51"/>
      <c r="C1733" s="51"/>
      <c r="D1733" s="130"/>
      <c r="E1733" s="198"/>
      <c r="F1733" s="43"/>
      <c r="G1733" s="43"/>
      <c r="H1733" s="198"/>
      <c r="I1733" s="198"/>
      <c r="J1733" s="198"/>
      <c r="K1733" s="184"/>
      <c r="L1733" s="223"/>
      <c r="M1733" s="116"/>
      <c r="N1733" s="116"/>
      <c r="O1733" s="116"/>
      <c r="P1733" s="116"/>
      <c r="Q1733" s="116"/>
      <c r="R1733" s="211"/>
      <c r="S1733" s="211"/>
      <c r="T1733" s="211"/>
      <c r="U1733" s="211"/>
      <c r="V1733" s="211"/>
      <c r="W1733" s="211"/>
      <c r="X1733" s="131"/>
      <c r="Y1733" s="163"/>
      <c r="Z1733" s="182"/>
    </row>
    <row r="1734" spans="1:26" s="25" customFormat="1" x14ac:dyDescent="0.4">
      <c r="A1734" s="51"/>
      <c r="B1734" s="51"/>
      <c r="C1734" s="51"/>
      <c r="D1734" s="130"/>
      <c r="E1734" s="198"/>
      <c r="F1734" s="43"/>
      <c r="G1734" s="43"/>
      <c r="H1734" s="198"/>
      <c r="I1734" s="198"/>
      <c r="J1734" s="198"/>
      <c r="K1734" s="184"/>
      <c r="L1734" s="223"/>
      <c r="M1734" s="116"/>
      <c r="N1734" s="116"/>
      <c r="O1734" s="116"/>
      <c r="P1734" s="116"/>
      <c r="Q1734" s="116"/>
      <c r="R1734" s="211"/>
      <c r="S1734" s="211"/>
      <c r="T1734" s="211"/>
      <c r="U1734" s="211"/>
      <c r="V1734" s="211"/>
      <c r="W1734" s="211"/>
      <c r="X1734" s="131"/>
      <c r="Y1734" s="163"/>
      <c r="Z1734" s="182"/>
    </row>
    <row r="1735" spans="1:26" s="25" customFormat="1" x14ac:dyDescent="0.4">
      <c r="A1735" s="51"/>
      <c r="B1735" s="51"/>
      <c r="C1735" s="51"/>
      <c r="D1735" s="130"/>
      <c r="E1735" s="198"/>
      <c r="F1735" s="43"/>
      <c r="G1735" s="43"/>
      <c r="H1735" s="198"/>
      <c r="I1735" s="198"/>
      <c r="J1735" s="198"/>
      <c r="K1735" s="184"/>
      <c r="L1735" s="223"/>
      <c r="M1735" s="116"/>
      <c r="N1735" s="116"/>
      <c r="O1735" s="116"/>
      <c r="P1735" s="116"/>
      <c r="Q1735" s="116"/>
      <c r="R1735" s="211"/>
      <c r="S1735" s="211"/>
      <c r="T1735" s="211"/>
      <c r="U1735" s="211"/>
      <c r="V1735" s="211"/>
      <c r="W1735" s="211"/>
      <c r="X1735" s="131"/>
      <c r="Y1735" s="163"/>
      <c r="Z1735" s="182"/>
    </row>
    <row r="1736" spans="1:26" s="25" customFormat="1" x14ac:dyDescent="0.4">
      <c r="A1736" s="51"/>
      <c r="B1736" s="51"/>
      <c r="C1736" s="51"/>
      <c r="D1736" s="130"/>
      <c r="E1736" s="198"/>
      <c r="F1736" s="43"/>
      <c r="G1736" s="43"/>
      <c r="H1736" s="198"/>
      <c r="I1736" s="198"/>
      <c r="J1736" s="198"/>
      <c r="K1736" s="184"/>
      <c r="L1736" s="223"/>
      <c r="M1736" s="116"/>
      <c r="N1736" s="116"/>
      <c r="O1736" s="116"/>
      <c r="P1736" s="116"/>
      <c r="Q1736" s="116"/>
      <c r="R1736" s="211"/>
      <c r="S1736" s="211"/>
      <c r="T1736" s="211"/>
      <c r="U1736" s="211"/>
      <c r="V1736" s="211"/>
      <c r="W1736" s="211"/>
      <c r="X1736" s="131"/>
      <c r="Y1736" s="163"/>
      <c r="Z1736" s="182"/>
    </row>
    <row r="1737" spans="1:26" s="25" customFormat="1" x14ac:dyDescent="0.4">
      <c r="A1737" s="51"/>
      <c r="B1737" s="51"/>
      <c r="C1737" s="51"/>
      <c r="D1737" s="130"/>
      <c r="E1737" s="198"/>
      <c r="F1737" s="43"/>
      <c r="G1737" s="43"/>
      <c r="H1737" s="198"/>
      <c r="I1737" s="198"/>
      <c r="J1737" s="198"/>
      <c r="K1737" s="184"/>
      <c r="L1737" s="223"/>
      <c r="M1737" s="116"/>
      <c r="N1737" s="116"/>
      <c r="O1737" s="116"/>
      <c r="P1737" s="116"/>
      <c r="Q1737" s="116"/>
      <c r="R1737" s="211"/>
      <c r="S1737" s="211"/>
      <c r="T1737" s="211"/>
      <c r="U1737" s="211"/>
      <c r="V1737" s="211"/>
      <c r="W1737" s="211"/>
      <c r="X1737" s="131"/>
      <c r="Y1737" s="163"/>
      <c r="Z1737" s="182"/>
    </row>
    <row r="1738" spans="1:26" s="25" customFormat="1" x14ac:dyDescent="0.4">
      <c r="A1738" s="51"/>
      <c r="B1738" s="51"/>
      <c r="C1738" s="51"/>
      <c r="D1738" s="130"/>
      <c r="E1738" s="198"/>
      <c r="F1738" s="43"/>
      <c r="G1738" s="43"/>
      <c r="H1738" s="198"/>
      <c r="I1738" s="198"/>
      <c r="J1738" s="198"/>
      <c r="K1738" s="184"/>
      <c r="L1738" s="223"/>
      <c r="M1738" s="116"/>
      <c r="N1738" s="116"/>
      <c r="O1738" s="116"/>
      <c r="P1738" s="116"/>
      <c r="Q1738" s="116"/>
      <c r="R1738" s="211"/>
      <c r="S1738" s="211"/>
      <c r="T1738" s="211"/>
      <c r="U1738" s="211"/>
      <c r="V1738" s="211"/>
      <c r="W1738" s="211"/>
      <c r="X1738" s="131"/>
      <c r="Y1738" s="163"/>
      <c r="Z1738" s="182"/>
    </row>
    <row r="1739" spans="1:26" s="25" customFormat="1" x14ac:dyDescent="0.4">
      <c r="A1739" s="51"/>
      <c r="B1739" s="51"/>
      <c r="C1739" s="51"/>
      <c r="D1739" s="130"/>
      <c r="E1739" s="198"/>
      <c r="F1739" s="43"/>
      <c r="G1739" s="43"/>
      <c r="H1739" s="198"/>
      <c r="I1739" s="198"/>
      <c r="J1739" s="198"/>
      <c r="K1739" s="184"/>
      <c r="L1739" s="223"/>
      <c r="M1739" s="116"/>
      <c r="N1739" s="116"/>
      <c r="O1739" s="116"/>
      <c r="P1739" s="116"/>
      <c r="Q1739" s="116"/>
      <c r="R1739" s="211"/>
      <c r="S1739" s="211"/>
      <c r="T1739" s="211"/>
      <c r="U1739" s="211"/>
      <c r="V1739" s="211"/>
      <c r="W1739" s="211"/>
      <c r="X1739" s="131"/>
      <c r="Y1739" s="163"/>
      <c r="Z1739" s="182"/>
    </row>
    <row r="1740" spans="1:26" s="25" customFormat="1" x14ac:dyDescent="0.4">
      <c r="A1740" s="51"/>
      <c r="B1740" s="51"/>
      <c r="C1740" s="51"/>
      <c r="D1740" s="130"/>
      <c r="E1740" s="198"/>
      <c r="F1740" s="43"/>
      <c r="G1740" s="43"/>
      <c r="H1740" s="198"/>
      <c r="I1740" s="198"/>
      <c r="J1740" s="198"/>
      <c r="K1740" s="184"/>
      <c r="L1740" s="223"/>
      <c r="M1740" s="116"/>
      <c r="N1740" s="116"/>
      <c r="O1740" s="116"/>
      <c r="P1740" s="116"/>
      <c r="Q1740" s="116"/>
      <c r="R1740" s="211"/>
      <c r="S1740" s="211"/>
      <c r="T1740" s="211"/>
      <c r="U1740" s="211"/>
      <c r="V1740" s="211"/>
      <c r="W1740" s="211"/>
      <c r="X1740" s="131"/>
      <c r="Y1740" s="163"/>
      <c r="Z1740" s="182"/>
    </row>
    <row r="1741" spans="1:26" s="25" customFormat="1" x14ac:dyDescent="0.4">
      <c r="A1741" s="51"/>
      <c r="B1741" s="51"/>
      <c r="C1741" s="51"/>
      <c r="D1741" s="130"/>
      <c r="E1741" s="198"/>
      <c r="F1741" s="43"/>
      <c r="G1741" s="43"/>
      <c r="H1741" s="198"/>
      <c r="I1741" s="198"/>
      <c r="J1741" s="198"/>
      <c r="K1741" s="184"/>
      <c r="L1741" s="223"/>
      <c r="M1741" s="116"/>
      <c r="N1741" s="116"/>
      <c r="O1741" s="116"/>
      <c r="P1741" s="116"/>
      <c r="Q1741" s="116"/>
      <c r="R1741" s="211"/>
      <c r="S1741" s="211"/>
      <c r="T1741" s="211"/>
      <c r="U1741" s="211"/>
      <c r="V1741" s="211"/>
      <c r="W1741" s="211"/>
      <c r="X1741" s="131"/>
      <c r="Y1741" s="163"/>
      <c r="Z1741" s="182"/>
    </row>
    <row r="1742" spans="1:26" s="25" customFormat="1" x14ac:dyDescent="0.4">
      <c r="A1742" s="51"/>
      <c r="B1742" s="51"/>
      <c r="C1742" s="51"/>
      <c r="D1742" s="130"/>
      <c r="E1742" s="198"/>
      <c r="F1742" s="43"/>
      <c r="G1742" s="43"/>
      <c r="H1742" s="198"/>
      <c r="I1742" s="198"/>
      <c r="J1742" s="198"/>
      <c r="K1742" s="184"/>
      <c r="L1742" s="223"/>
      <c r="M1742" s="116"/>
      <c r="N1742" s="116"/>
      <c r="O1742" s="116"/>
      <c r="P1742" s="116"/>
      <c r="Q1742" s="116"/>
      <c r="R1742" s="211"/>
      <c r="S1742" s="211"/>
      <c r="T1742" s="211"/>
      <c r="U1742" s="211"/>
      <c r="V1742" s="211"/>
      <c r="W1742" s="211"/>
      <c r="X1742" s="131"/>
      <c r="Y1742" s="163"/>
      <c r="Z1742" s="182"/>
    </row>
    <row r="1743" spans="1:26" s="25" customFormat="1" x14ac:dyDescent="0.4">
      <c r="A1743" s="51"/>
      <c r="B1743" s="51"/>
      <c r="C1743" s="51"/>
      <c r="D1743" s="130"/>
      <c r="E1743" s="198"/>
      <c r="F1743" s="43"/>
      <c r="G1743" s="43"/>
      <c r="H1743" s="198"/>
      <c r="I1743" s="198"/>
      <c r="J1743" s="198"/>
      <c r="K1743" s="184"/>
      <c r="L1743" s="223"/>
      <c r="M1743" s="116"/>
      <c r="N1743" s="116"/>
      <c r="O1743" s="116"/>
      <c r="P1743" s="116"/>
      <c r="Q1743" s="116"/>
      <c r="R1743" s="211"/>
      <c r="S1743" s="211"/>
      <c r="T1743" s="211"/>
      <c r="U1743" s="211"/>
      <c r="V1743" s="211"/>
      <c r="W1743" s="211"/>
      <c r="X1743" s="131"/>
      <c r="Y1743" s="163"/>
      <c r="Z1743" s="182"/>
    </row>
    <row r="1744" spans="1:26" s="25" customFormat="1" x14ac:dyDescent="0.4">
      <c r="A1744" s="51"/>
      <c r="B1744" s="51"/>
      <c r="C1744" s="51"/>
      <c r="D1744" s="130"/>
      <c r="E1744" s="198"/>
      <c r="F1744" s="43"/>
      <c r="G1744" s="43"/>
      <c r="H1744" s="198"/>
      <c r="I1744" s="198"/>
      <c r="J1744" s="198"/>
      <c r="K1744" s="184"/>
      <c r="L1744" s="223"/>
      <c r="M1744" s="116"/>
      <c r="N1744" s="116"/>
      <c r="O1744" s="116"/>
      <c r="P1744" s="116"/>
      <c r="Q1744" s="116"/>
      <c r="R1744" s="211"/>
      <c r="S1744" s="211"/>
      <c r="T1744" s="211"/>
      <c r="U1744" s="211"/>
      <c r="V1744" s="211"/>
      <c r="W1744" s="211"/>
      <c r="X1744" s="131"/>
      <c r="Y1744" s="163"/>
      <c r="Z1744" s="182"/>
    </row>
    <row r="1745" spans="1:26" s="25" customFormat="1" x14ac:dyDescent="0.4">
      <c r="A1745" s="51"/>
      <c r="B1745" s="51"/>
      <c r="C1745" s="51"/>
      <c r="D1745" s="130"/>
      <c r="E1745" s="198"/>
      <c r="F1745" s="43"/>
      <c r="G1745" s="43"/>
      <c r="H1745" s="198"/>
      <c r="I1745" s="198"/>
      <c r="J1745" s="198"/>
      <c r="K1745" s="184"/>
      <c r="L1745" s="223"/>
      <c r="M1745" s="116"/>
      <c r="N1745" s="116"/>
      <c r="O1745" s="116"/>
      <c r="P1745" s="116"/>
      <c r="Q1745" s="116"/>
      <c r="R1745" s="211"/>
      <c r="S1745" s="211"/>
      <c r="T1745" s="211"/>
      <c r="U1745" s="211"/>
      <c r="V1745" s="211"/>
      <c r="W1745" s="211"/>
      <c r="X1745" s="131"/>
      <c r="Y1745" s="163"/>
      <c r="Z1745" s="182"/>
    </row>
    <row r="1746" spans="1:26" s="25" customFormat="1" x14ac:dyDescent="0.4">
      <c r="A1746" s="51"/>
      <c r="B1746" s="51"/>
      <c r="C1746" s="51"/>
      <c r="D1746" s="130"/>
      <c r="E1746" s="198"/>
      <c r="F1746" s="43"/>
      <c r="G1746" s="43"/>
      <c r="H1746" s="198"/>
      <c r="I1746" s="198"/>
      <c r="J1746" s="198"/>
      <c r="K1746" s="184"/>
      <c r="L1746" s="223"/>
      <c r="M1746" s="116"/>
      <c r="N1746" s="116"/>
      <c r="O1746" s="116"/>
      <c r="P1746" s="116"/>
      <c r="Q1746" s="116"/>
      <c r="R1746" s="211"/>
      <c r="S1746" s="211"/>
      <c r="T1746" s="211"/>
      <c r="U1746" s="211"/>
      <c r="V1746" s="211"/>
      <c r="W1746" s="211"/>
      <c r="X1746" s="131"/>
      <c r="Y1746" s="163"/>
      <c r="Z1746" s="182"/>
    </row>
  </sheetData>
  <mergeCells count="40">
    <mergeCell ref="Z375:Z384"/>
    <mergeCell ref="U382:Y382"/>
    <mergeCell ref="A10:Y10"/>
    <mergeCell ref="X14:X17"/>
    <mergeCell ref="Y14:Y17"/>
    <mergeCell ref="E15:G15"/>
    <mergeCell ref="H15:J15"/>
    <mergeCell ref="L15:Q15"/>
    <mergeCell ref="R15:W15"/>
    <mergeCell ref="R16:R17"/>
    <mergeCell ref="F16:G16"/>
    <mergeCell ref="H16:H17"/>
    <mergeCell ref="A11:Y11"/>
    <mergeCell ref="A12:Y12"/>
    <mergeCell ref="I16:J16"/>
    <mergeCell ref="E14:J14"/>
    <mergeCell ref="A14:A17"/>
    <mergeCell ref="C14:C17"/>
    <mergeCell ref="B14:B17"/>
    <mergeCell ref="D14:D17"/>
    <mergeCell ref="E16:E17"/>
    <mergeCell ref="N16:N17"/>
    <mergeCell ref="K14:K17"/>
    <mergeCell ref="U16:V16"/>
    <mergeCell ref="W16:W17"/>
    <mergeCell ref="L14:W14"/>
    <mergeCell ref="M16:M17"/>
    <mergeCell ref="L16:L17"/>
    <mergeCell ref="O16:P16"/>
    <mergeCell ref="T1:X1"/>
    <mergeCell ref="T3:Y3"/>
    <mergeCell ref="S16:S17"/>
    <mergeCell ref="T16:T17"/>
    <mergeCell ref="Q16:Q17"/>
    <mergeCell ref="Z329:Z374"/>
    <mergeCell ref="Z1:Z55"/>
    <mergeCell ref="Z56:Z102"/>
    <mergeCell ref="Z103:Z189"/>
    <mergeCell ref="Z190:Z254"/>
    <mergeCell ref="Z255:Z328"/>
  </mergeCells>
  <phoneticPr fontId="2" type="noConversion"/>
  <printOptions horizontalCentered="1"/>
  <pageMargins left="0" right="0" top="0.82677165354330717" bottom="0.39370078740157483" header="0.11811023622047245" footer="0.11811023622047245"/>
  <pageSetup paperSize="9" scale="29" fitToHeight="1000" orientation="landscape" useFirstPageNumber="1" r:id="rId1"/>
  <headerFooter scaleWithDoc="0">
    <oddHeader>&amp;RПродовження додатку</oddHeader>
  </headerFooter>
  <rowBreaks count="4" manualBreakCount="4">
    <brk id="55" max="25" man="1"/>
    <brk id="103" max="25" man="1"/>
    <brk id="325" max="25" man="1"/>
    <brk id="37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3"/>
  <sheetViews>
    <sheetView showGridLines="0" showZeros="0" tabSelected="1" view="pageBreakPreview" topLeftCell="A258" zoomScale="70" zoomScaleNormal="87" zoomScaleSheetLayoutView="70" workbookViewId="0">
      <selection activeCell="C283" sqref="C283"/>
    </sheetView>
  </sheetViews>
  <sheetFormatPr defaultColWidth="9.1640625" defaultRowHeight="27.75" x14ac:dyDescent="0.4"/>
  <cols>
    <col min="1" max="1" width="19.1640625" style="5" customWidth="1"/>
    <col min="2" max="2" width="23" style="1" customWidth="1"/>
    <col min="3" max="3" width="80.1640625" style="10" customWidth="1"/>
    <col min="4" max="4" width="23" style="4" customWidth="1"/>
    <col min="5" max="5" width="22.33203125" style="4" customWidth="1"/>
    <col min="6" max="6" width="20" style="4" customWidth="1"/>
    <col min="7" max="7" width="23.6640625" style="4" customWidth="1"/>
    <col min="8" max="8" width="23.33203125" style="4" customWidth="1"/>
    <col min="9" max="9" width="21.33203125" style="4" customWidth="1"/>
    <col min="10" max="10" width="13" style="131" customWidth="1"/>
    <col min="11" max="11" width="24.33203125" style="4" customWidth="1"/>
    <col min="12" max="12" width="21.83203125" style="4" customWidth="1"/>
    <col min="13" max="13" width="27.1640625" style="4" customWidth="1"/>
    <col min="14" max="14" width="17.1640625" style="4" customWidth="1"/>
    <col min="15" max="15" width="17.33203125" style="4" customWidth="1"/>
    <col min="16" max="16" width="20.6640625" style="4" customWidth="1"/>
    <col min="17" max="17" width="21.6640625" style="4" customWidth="1"/>
    <col min="18" max="18" width="20" style="4" customWidth="1"/>
    <col min="19" max="19" width="18.5" style="4" customWidth="1"/>
    <col min="20" max="20" width="18.1640625" style="4" customWidth="1"/>
    <col min="21" max="21" width="18" style="4" customWidth="1"/>
    <col min="22" max="22" width="21" style="4" customWidth="1"/>
    <col min="23" max="23" width="15.1640625" style="131" customWidth="1"/>
    <col min="24" max="24" width="22.33203125" style="4" customWidth="1"/>
    <col min="25" max="25" width="9.1640625" style="183"/>
    <col min="26" max="16384" width="9.1640625" style="4"/>
  </cols>
  <sheetData>
    <row r="1" spans="1:25" ht="33" customHeight="1" x14ac:dyDescent="0.45">
      <c r="L1" s="104"/>
      <c r="M1" s="104"/>
      <c r="N1" s="104"/>
      <c r="O1" s="104"/>
      <c r="P1" s="104"/>
      <c r="R1" s="233" t="s">
        <v>599</v>
      </c>
      <c r="S1" s="233"/>
      <c r="T1" s="233"/>
      <c r="U1" s="233"/>
      <c r="V1" s="233"/>
      <c r="W1" s="233"/>
      <c r="Y1" s="266">
        <v>27</v>
      </c>
    </row>
    <row r="2" spans="1:25" ht="33" x14ac:dyDescent="0.25">
      <c r="L2" s="77"/>
      <c r="M2" s="77"/>
      <c r="N2" s="77"/>
      <c r="O2" s="77"/>
      <c r="P2" s="77"/>
      <c r="R2" s="271" t="s">
        <v>598</v>
      </c>
      <c r="S2" s="271"/>
      <c r="T2" s="271"/>
      <c r="U2" s="271"/>
      <c r="V2" s="271"/>
      <c r="W2" s="271"/>
      <c r="X2" s="271"/>
      <c r="Y2" s="266"/>
    </row>
    <row r="3" spans="1:25" ht="26.25" customHeight="1" x14ac:dyDescent="0.45">
      <c r="L3" s="105"/>
      <c r="M3" s="105"/>
      <c r="N3" s="105"/>
      <c r="O3" s="105"/>
      <c r="P3" s="105"/>
      <c r="R3" s="234" t="s">
        <v>597</v>
      </c>
      <c r="S3" s="234"/>
      <c r="T3" s="234"/>
      <c r="U3" s="234"/>
      <c r="V3" s="234"/>
      <c r="W3" s="234"/>
      <c r="X3" s="234"/>
      <c r="Y3" s="266"/>
    </row>
    <row r="4" spans="1:25" ht="26.25" customHeight="1" x14ac:dyDescent="0.45">
      <c r="L4" s="105"/>
      <c r="M4" s="105"/>
      <c r="N4" s="105"/>
      <c r="O4" s="105"/>
      <c r="P4" s="105"/>
      <c r="R4" s="272" t="s">
        <v>596</v>
      </c>
      <c r="S4" s="272"/>
      <c r="T4" s="272"/>
      <c r="U4" s="272"/>
      <c r="V4" s="272"/>
      <c r="W4" s="272"/>
      <c r="X4" s="272"/>
      <c r="Y4" s="266"/>
    </row>
    <row r="5" spans="1:25" ht="29.25" customHeight="1" x14ac:dyDescent="0.45">
      <c r="L5" s="105"/>
      <c r="M5" s="105"/>
      <c r="N5" s="105"/>
      <c r="O5" s="105"/>
      <c r="P5" s="105"/>
      <c r="R5" s="272" t="s">
        <v>703</v>
      </c>
      <c r="S5" s="272"/>
      <c r="T5" s="272"/>
      <c r="U5" s="272"/>
      <c r="V5" s="272"/>
      <c r="W5" s="272"/>
      <c r="X5" s="272"/>
      <c r="Y5" s="266"/>
    </row>
    <row r="6" spans="1:25" ht="29.25" customHeight="1" x14ac:dyDescent="0.45">
      <c r="L6" s="105"/>
      <c r="M6" s="105"/>
      <c r="N6" s="105"/>
      <c r="O6" s="105"/>
      <c r="P6" s="105"/>
      <c r="R6" s="181" t="s">
        <v>702</v>
      </c>
      <c r="S6" s="181"/>
      <c r="T6" s="181"/>
      <c r="U6" s="181"/>
      <c r="V6" s="135"/>
      <c r="W6" s="4"/>
      <c r="Y6" s="266"/>
    </row>
    <row r="7" spans="1:25" ht="29.25" customHeight="1" x14ac:dyDescent="0.4">
      <c r="L7" s="103"/>
      <c r="M7" s="103"/>
      <c r="N7" s="103"/>
      <c r="O7" s="103"/>
      <c r="P7" s="103"/>
      <c r="R7" s="103"/>
      <c r="S7" s="103"/>
      <c r="T7" s="103"/>
      <c r="U7" s="103"/>
      <c r="V7" s="103"/>
      <c r="Y7" s="266"/>
    </row>
    <row r="8" spans="1:25" ht="98.25" customHeight="1" x14ac:dyDescent="0.25">
      <c r="A8" s="268" t="s">
        <v>701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6"/>
    </row>
    <row r="9" spans="1:25" ht="26.25" customHeight="1" x14ac:dyDescent="0.25">
      <c r="A9" s="269" t="s">
        <v>699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6"/>
    </row>
    <row r="10" spans="1:25" ht="31.5" customHeight="1" x14ac:dyDescent="0.25">
      <c r="A10" s="262" t="s">
        <v>562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6"/>
    </row>
    <row r="11" spans="1:25" s="17" customFormat="1" ht="20.25" customHeight="1" x14ac:dyDescent="0.4">
      <c r="A11" s="14"/>
      <c r="B11" s="15"/>
      <c r="C11" s="16"/>
      <c r="J11" s="132"/>
      <c r="W11" s="136" t="s">
        <v>643</v>
      </c>
      <c r="Y11" s="266"/>
    </row>
    <row r="12" spans="1:25" s="47" customFormat="1" ht="33.75" customHeight="1" x14ac:dyDescent="0.25">
      <c r="A12" s="274" t="s">
        <v>336</v>
      </c>
      <c r="B12" s="274" t="s">
        <v>326</v>
      </c>
      <c r="C12" s="274" t="s">
        <v>338</v>
      </c>
      <c r="D12" s="263" t="s">
        <v>223</v>
      </c>
      <c r="E12" s="264"/>
      <c r="F12" s="264"/>
      <c r="G12" s="264"/>
      <c r="H12" s="264"/>
      <c r="I12" s="265"/>
      <c r="J12" s="244" t="s">
        <v>593</v>
      </c>
      <c r="K12" s="263" t="s">
        <v>224</v>
      </c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5"/>
      <c r="W12" s="244" t="s">
        <v>593</v>
      </c>
      <c r="X12" s="270" t="s">
        <v>225</v>
      </c>
      <c r="Y12" s="266"/>
    </row>
    <row r="13" spans="1:25" s="47" customFormat="1" ht="115.5" customHeight="1" x14ac:dyDescent="0.25">
      <c r="A13" s="274"/>
      <c r="B13" s="274"/>
      <c r="C13" s="274"/>
      <c r="D13" s="250" t="s">
        <v>594</v>
      </c>
      <c r="E13" s="250"/>
      <c r="F13" s="251"/>
      <c r="G13" s="276" t="s">
        <v>595</v>
      </c>
      <c r="H13" s="250"/>
      <c r="I13" s="251"/>
      <c r="J13" s="245"/>
      <c r="K13" s="276" t="s">
        <v>594</v>
      </c>
      <c r="L13" s="250"/>
      <c r="M13" s="250"/>
      <c r="N13" s="250"/>
      <c r="O13" s="250"/>
      <c r="P13" s="251"/>
      <c r="Q13" s="276" t="s">
        <v>595</v>
      </c>
      <c r="R13" s="250"/>
      <c r="S13" s="250"/>
      <c r="T13" s="250"/>
      <c r="U13" s="250"/>
      <c r="V13" s="251"/>
      <c r="W13" s="245"/>
      <c r="X13" s="270"/>
      <c r="Y13" s="266"/>
    </row>
    <row r="14" spans="1:25" s="47" customFormat="1" ht="29.25" customHeight="1" x14ac:dyDescent="0.25">
      <c r="A14" s="274"/>
      <c r="B14" s="274"/>
      <c r="C14" s="274"/>
      <c r="D14" s="236" t="s">
        <v>327</v>
      </c>
      <c r="E14" s="236" t="s">
        <v>227</v>
      </c>
      <c r="F14" s="236"/>
      <c r="G14" s="236" t="s">
        <v>327</v>
      </c>
      <c r="H14" s="236" t="s">
        <v>227</v>
      </c>
      <c r="I14" s="236"/>
      <c r="J14" s="245"/>
      <c r="K14" s="236" t="s">
        <v>327</v>
      </c>
      <c r="L14" s="236" t="s">
        <v>328</v>
      </c>
      <c r="M14" s="236" t="s">
        <v>226</v>
      </c>
      <c r="N14" s="236" t="s">
        <v>227</v>
      </c>
      <c r="O14" s="236"/>
      <c r="P14" s="236" t="s">
        <v>228</v>
      </c>
      <c r="Q14" s="236" t="s">
        <v>327</v>
      </c>
      <c r="R14" s="236" t="s">
        <v>328</v>
      </c>
      <c r="S14" s="236" t="s">
        <v>226</v>
      </c>
      <c r="T14" s="236" t="s">
        <v>227</v>
      </c>
      <c r="U14" s="236"/>
      <c r="V14" s="236" t="s">
        <v>228</v>
      </c>
      <c r="W14" s="245"/>
      <c r="X14" s="270"/>
      <c r="Y14" s="266"/>
    </row>
    <row r="15" spans="1:25" s="47" customFormat="1" ht="81.75" customHeight="1" x14ac:dyDescent="0.25">
      <c r="A15" s="274"/>
      <c r="B15" s="274"/>
      <c r="C15" s="274"/>
      <c r="D15" s="236"/>
      <c r="E15" s="179" t="s">
        <v>229</v>
      </c>
      <c r="F15" s="179" t="s">
        <v>230</v>
      </c>
      <c r="G15" s="236"/>
      <c r="H15" s="179" t="s">
        <v>229</v>
      </c>
      <c r="I15" s="179" t="s">
        <v>230</v>
      </c>
      <c r="J15" s="246"/>
      <c r="K15" s="236"/>
      <c r="L15" s="236"/>
      <c r="M15" s="236"/>
      <c r="N15" s="179" t="s">
        <v>229</v>
      </c>
      <c r="O15" s="179" t="s">
        <v>230</v>
      </c>
      <c r="P15" s="236"/>
      <c r="Q15" s="236"/>
      <c r="R15" s="236"/>
      <c r="S15" s="236"/>
      <c r="T15" s="180" t="s">
        <v>229</v>
      </c>
      <c r="U15" s="180" t="s">
        <v>230</v>
      </c>
      <c r="V15" s="236"/>
      <c r="W15" s="246"/>
      <c r="X15" s="270"/>
      <c r="Y15" s="266"/>
    </row>
    <row r="16" spans="1:25" s="47" customFormat="1" ht="21" customHeight="1" x14ac:dyDescent="0.25">
      <c r="A16" s="7" t="s">
        <v>43</v>
      </c>
      <c r="B16" s="8"/>
      <c r="C16" s="9" t="s">
        <v>44</v>
      </c>
      <c r="D16" s="44">
        <f>D18+D19+D20+D21</f>
        <v>275712520</v>
      </c>
      <c r="E16" s="44">
        <f>E18+E19+E20+E21</f>
        <v>203188300</v>
      </c>
      <c r="F16" s="44">
        <f t="shared" ref="F16:P16" si="0">F18+F19+F20+F21</f>
        <v>10262900</v>
      </c>
      <c r="G16" s="44">
        <f t="shared" si="0"/>
        <v>68272402.579999998</v>
      </c>
      <c r="H16" s="44">
        <f t="shared" si="0"/>
        <v>52241824.520000003</v>
      </c>
      <c r="I16" s="44">
        <f t="shared" si="0"/>
        <v>1996556.0899999999</v>
      </c>
      <c r="J16" s="140">
        <f>G16/D16*100</f>
        <v>24.762169878973939</v>
      </c>
      <c r="K16" s="44">
        <f t="shared" si="0"/>
        <v>1201306</v>
      </c>
      <c r="L16" s="44">
        <f t="shared" si="0"/>
        <v>1048806</v>
      </c>
      <c r="M16" s="44">
        <f t="shared" si="0"/>
        <v>152500</v>
      </c>
      <c r="N16" s="44">
        <f t="shared" si="0"/>
        <v>0</v>
      </c>
      <c r="O16" s="44">
        <f t="shared" si="0"/>
        <v>0</v>
      </c>
      <c r="P16" s="44">
        <f t="shared" si="0"/>
        <v>1048806</v>
      </c>
      <c r="Q16" s="44">
        <f t="shared" ref="Q16:U16" si="1">Q18+Q19+Q20+Q21</f>
        <v>7615834.9500000002</v>
      </c>
      <c r="R16" s="44">
        <f t="shared" si="1"/>
        <v>0</v>
      </c>
      <c r="S16" s="44">
        <f t="shared" si="1"/>
        <v>6506567.2000000002</v>
      </c>
      <c r="T16" s="44">
        <f t="shared" si="1"/>
        <v>0</v>
      </c>
      <c r="U16" s="44">
        <f t="shared" si="1"/>
        <v>0</v>
      </c>
      <c r="V16" s="44">
        <f>V18+V19+V20+V21</f>
        <v>1109267.75</v>
      </c>
      <c r="W16" s="140" t="s">
        <v>707</v>
      </c>
      <c r="X16" s="44">
        <f>Q16+G16</f>
        <v>75888237.530000001</v>
      </c>
      <c r="Y16" s="266"/>
    </row>
    <row r="17" spans="1:25" s="47" customFormat="1" ht="61.5" hidden="1" customHeight="1" x14ac:dyDescent="0.25">
      <c r="A17" s="7"/>
      <c r="B17" s="8"/>
      <c r="C17" s="9" t="s">
        <v>435</v>
      </c>
      <c r="D17" s="44">
        <f>D22</f>
        <v>0</v>
      </c>
      <c r="E17" s="44">
        <f t="shared" ref="E17:P17" si="2">E22</f>
        <v>0</v>
      </c>
      <c r="F17" s="44">
        <f t="shared" si="2"/>
        <v>0</v>
      </c>
      <c r="G17" s="44">
        <f>G22</f>
        <v>0</v>
      </c>
      <c r="H17" s="44">
        <f t="shared" ref="H17:I17" si="3">H22</f>
        <v>0</v>
      </c>
      <c r="I17" s="44">
        <f t="shared" si="3"/>
        <v>0</v>
      </c>
      <c r="J17" s="140" t="e">
        <f t="shared" ref="J17:J80" si="4">G17/D17*100</f>
        <v>#DIV/0!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4">
        <f t="shared" si="2"/>
        <v>0</v>
      </c>
      <c r="Q17" s="44">
        <f t="shared" ref="Q17:V17" si="5">Q22</f>
        <v>0</v>
      </c>
      <c r="R17" s="44">
        <f t="shared" si="5"/>
        <v>0</v>
      </c>
      <c r="S17" s="44">
        <f t="shared" si="5"/>
        <v>0</v>
      </c>
      <c r="T17" s="44">
        <f t="shared" si="5"/>
        <v>0</v>
      </c>
      <c r="U17" s="44">
        <f t="shared" si="5"/>
        <v>0</v>
      </c>
      <c r="V17" s="44">
        <f t="shared" si="5"/>
        <v>0</v>
      </c>
      <c r="W17" s="140" t="e">
        <f t="shared" ref="W17:W80" si="6">Q17/K17*100</f>
        <v>#DIV/0!</v>
      </c>
      <c r="X17" s="44">
        <f t="shared" ref="X17:X80" si="7">Q17+G17</f>
        <v>0</v>
      </c>
      <c r="Y17" s="266"/>
    </row>
    <row r="18" spans="1:25" ht="42.75" customHeight="1" x14ac:dyDescent="0.25">
      <c r="A18" s="33" t="s">
        <v>118</v>
      </c>
      <c r="B18" s="33" t="s">
        <v>46</v>
      </c>
      <c r="C18" s="6" t="s">
        <v>486</v>
      </c>
      <c r="D18" s="45">
        <f>'дод 2'!E22+'дод 2'!E82+'дод 2'!E149+'дод 2'!E186+'дод 2'!E227+'дод 2'!E234+'дод 2'!E252+'дод 2'!E301+'дод 2'!E306+'дод 2'!E330+'дод 2'!E338+'дод 2'!E345+'дод 2'!E362+'дод 2'!E353+'дод 2'!E341</f>
        <v>273358920</v>
      </c>
      <c r="E18" s="45">
        <f>'дод 2'!F22+'дод 2'!F82+'дод 2'!F149+'дод 2'!F186+'дод 2'!F227+'дод 2'!F234+'дод 2'!F252+'дод 2'!F301+'дод 2'!F306+'дод 2'!F330+'дод 2'!F338+'дод 2'!F345+'дод 2'!F362+'дод 2'!F353+'дод 2'!F341</f>
        <v>203188300</v>
      </c>
      <c r="F18" s="45">
        <f>'дод 2'!G22+'дод 2'!G82+'дод 2'!G149+'дод 2'!G186+'дод 2'!G227+'дод 2'!G234+'дод 2'!G252+'дод 2'!G301+'дод 2'!G306+'дод 2'!G330+'дод 2'!G338+'дод 2'!G345+'дод 2'!G362+'дод 2'!G353+'дод 2'!G341</f>
        <v>10262900</v>
      </c>
      <c r="G18" s="45">
        <f>'дод 2'!H22+'дод 2'!H82+'дод 2'!H149+'дод 2'!H186+'дод 2'!H227+'дод 2'!H234+'дод 2'!H252+'дод 2'!H301+'дод 2'!H306+'дод 2'!H330+'дод 2'!H338+'дод 2'!H345+'дод 2'!H362+'дод 2'!H353+'дод 2'!H341</f>
        <v>68167047.579999998</v>
      </c>
      <c r="H18" s="45">
        <f>'дод 2'!I22+'дод 2'!I82+'дод 2'!I149+'дод 2'!I186+'дод 2'!I227+'дод 2'!I234+'дод 2'!I252+'дод 2'!I301+'дод 2'!I306+'дод 2'!I330+'дод 2'!I338+'дод 2'!I345+'дод 2'!I362+'дод 2'!I353+'дод 2'!I341</f>
        <v>52241824.520000003</v>
      </c>
      <c r="I18" s="45">
        <f>'дод 2'!J22+'дод 2'!J82+'дод 2'!J149+'дод 2'!J186+'дод 2'!J227+'дод 2'!J234+'дод 2'!J252+'дод 2'!J301+'дод 2'!J306+'дод 2'!J330+'дод 2'!J338+'дод 2'!J345+'дод 2'!J362+'дод 2'!J353+'дод 2'!J341</f>
        <v>1996556.0899999999</v>
      </c>
      <c r="J18" s="174">
        <f t="shared" si="4"/>
        <v>24.936829418260796</v>
      </c>
      <c r="K18" s="45">
        <f>'дод 2'!L22+'дод 2'!L82+'дод 2'!L149+'дод 2'!L186+'дод 2'!L227+'дод 2'!L234+'дод 2'!L252+'дод 2'!L301+'дод 2'!L306+'дод 2'!L330+'дод 2'!L338+'дод 2'!L345+'дод 2'!L362+'дод 2'!L353</f>
        <v>1201306</v>
      </c>
      <c r="L18" s="45">
        <f>'дод 2'!M22+'дод 2'!M82+'дод 2'!M149+'дод 2'!M186+'дод 2'!M227+'дод 2'!M234+'дод 2'!M252+'дод 2'!M301+'дод 2'!M306+'дод 2'!M330+'дод 2'!M338+'дод 2'!M345+'дод 2'!M362+'дод 2'!M353</f>
        <v>1048806</v>
      </c>
      <c r="M18" s="45">
        <f>'дод 2'!N22+'дод 2'!N82+'дод 2'!N149+'дод 2'!N186+'дод 2'!N227+'дод 2'!N234+'дод 2'!N252+'дод 2'!N301+'дод 2'!N306+'дод 2'!N330+'дод 2'!N338+'дод 2'!N345+'дод 2'!N362+'дод 2'!N353</f>
        <v>152500</v>
      </c>
      <c r="N18" s="45">
        <f>'дод 2'!O22+'дод 2'!O82+'дод 2'!O149+'дод 2'!O186+'дод 2'!O227+'дод 2'!O234+'дод 2'!O252+'дод 2'!O301+'дод 2'!O306+'дод 2'!O330+'дод 2'!O338+'дод 2'!O345+'дод 2'!O362+'дод 2'!O353</f>
        <v>0</v>
      </c>
      <c r="O18" s="45">
        <f>'дод 2'!P22+'дод 2'!P82+'дод 2'!P149+'дод 2'!P186+'дод 2'!P227+'дод 2'!P234+'дод 2'!P252+'дод 2'!P301+'дод 2'!P306+'дод 2'!P330+'дод 2'!P338+'дод 2'!P345+'дод 2'!P362+'дод 2'!P353</f>
        <v>0</v>
      </c>
      <c r="P18" s="45">
        <f>'дод 2'!Q22+'дод 2'!Q82+'дод 2'!Q149+'дод 2'!Q186+'дод 2'!Q227+'дод 2'!Q234+'дод 2'!Q252+'дод 2'!Q301+'дод 2'!Q306+'дод 2'!Q330+'дод 2'!Q338+'дод 2'!Q345+'дод 2'!Q362+'дод 2'!Q353</f>
        <v>1048806</v>
      </c>
      <c r="Q18" s="45">
        <f>'дод 2'!R22+'дод 2'!R82+'дод 2'!R149+'дод 2'!R186+'дод 2'!R227+'дод 2'!R234+'дод 2'!R252+'дод 2'!R301+'дод 2'!R306+'дод 2'!R330+'дод 2'!R338+'дод 2'!R345+'дод 2'!R362+'дод 2'!R353</f>
        <v>7615834.9500000002</v>
      </c>
      <c r="R18" s="45">
        <f>'дод 2'!S22+'дод 2'!S82+'дод 2'!S149+'дод 2'!S186+'дод 2'!S227+'дод 2'!S234+'дод 2'!S252+'дод 2'!S301+'дод 2'!S306+'дод 2'!S330+'дод 2'!S338+'дод 2'!S345+'дод 2'!S362+'дод 2'!S353</f>
        <v>0</v>
      </c>
      <c r="S18" s="45">
        <f>'дод 2'!T22+'дод 2'!T82+'дод 2'!T149+'дод 2'!T186+'дод 2'!T227+'дод 2'!T234+'дод 2'!T252+'дод 2'!T301+'дод 2'!T306+'дод 2'!T330+'дод 2'!T338+'дод 2'!T345+'дод 2'!T362+'дод 2'!T353</f>
        <v>6506567.2000000002</v>
      </c>
      <c r="T18" s="45">
        <f>'дод 2'!U22+'дод 2'!U82+'дод 2'!U149+'дод 2'!U186+'дод 2'!U227+'дод 2'!U234+'дод 2'!U252+'дод 2'!U301+'дод 2'!U306+'дод 2'!U330+'дод 2'!U338+'дод 2'!U345+'дод 2'!U362+'дод 2'!U353</f>
        <v>0</v>
      </c>
      <c r="U18" s="45">
        <f>'дод 2'!V22+'дод 2'!V82+'дод 2'!V149+'дод 2'!V186+'дод 2'!V227+'дод 2'!V234+'дод 2'!V252+'дод 2'!V301+'дод 2'!V306+'дод 2'!V330+'дод 2'!V338+'дод 2'!V345+'дод 2'!V362+'дод 2'!V353</f>
        <v>0</v>
      </c>
      <c r="V18" s="45">
        <f>'дод 2'!W22+'дод 2'!W82+'дод 2'!W149+'дод 2'!W186+'дод 2'!W227+'дод 2'!W234+'дод 2'!W252+'дод 2'!W301+'дод 2'!W306+'дод 2'!W330+'дод 2'!W338+'дод 2'!W345+'дод 2'!W362+'дод 2'!W353</f>
        <v>1109267.75</v>
      </c>
      <c r="W18" s="174" t="s">
        <v>707</v>
      </c>
      <c r="X18" s="45">
        <f t="shared" si="7"/>
        <v>75782882.530000001</v>
      </c>
      <c r="Y18" s="266"/>
    </row>
    <row r="19" spans="1:25" ht="33" hidden="1" customHeight="1" x14ac:dyDescent="0.25">
      <c r="A19" s="53" t="s">
        <v>89</v>
      </c>
      <c r="B19" s="53" t="s">
        <v>455</v>
      </c>
      <c r="C19" s="6" t="s">
        <v>446</v>
      </c>
      <c r="D19" s="45">
        <f>'дод 2'!E23</f>
        <v>0</v>
      </c>
      <c r="E19" s="45">
        <f>'дод 2'!F23</f>
        <v>0</v>
      </c>
      <c r="F19" s="45">
        <f>'дод 2'!G23</f>
        <v>0</v>
      </c>
      <c r="G19" s="45">
        <f>'дод 2'!H23</f>
        <v>0</v>
      </c>
      <c r="H19" s="45">
        <f>'дод 2'!I23</f>
        <v>0</v>
      </c>
      <c r="I19" s="45">
        <f>'дод 2'!J23</f>
        <v>0</v>
      </c>
      <c r="J19" s="174" t="e">
        <f t="shared" si="4"/>
        <v>#DIV/0!</v>
      </c>
      <c r="K19" s="45">
        <f>'дод 2'!L23</f>
        <v>0</v>
      </c>
      <c r="L19" s="45">
        <f>'дод 2'!M23</f>
        <v>0</v>
      </c>
      <c r="M19" s="45">
        <f>'дод 2'!N23</f>
        <v>0</v>
      </c>
      <c r="N19" s="45">
        <f>'дод 2'!O23</f>
        <v>0</v>
      </c>
      <c r="O19" s="45">
        <f>'дод 2'!P23</f>
        <v>0</v>
      </c>
      <c r="P19" s="45">
        <f>'дод 2'!Q23</f>
        <v>0</v>
      </c>
      <c r="Q19" s="45">
        <f>'дод 2'!R23</f>
        <v>0</v>
      </c>
      <c r="R19" s="45">
        <f>'дод 2'!S23</f>
        <v>0</v>
      </c>
      <c r="S19" s="45">
        <f>'дод 2'!T23</f>
        <v>0</v>
      </c>
      <c r="T19" s="45">
        <f>'дод 2'!U23</f>
        <v>0</v>
      </c>
      <c r="U19" s="45">
        <f>'дод 2'!V23</f>
        <v>0</v>
      </c>
      <c r="V19" s="45">
        <f>'дод 2'!W23</f>
        <v>0</v>
      </c>
      <c r="W19" s="174" t="e">
        <f t="shared" si="6"/>
        <v>#DIV/0!</v>
      </c>
      <c r="X19" s="45">
        <f t="shared" si="7"/>
        <v>0</v>
      </c>
      <c r="Y19" s="266"/>
    </row>
    <row r="20" spans="1:25" ht="28.5" customHeight="1" x14ac:dyDescent="0.25">
      <c r="A20" s="33" t="s">
        <v>45</v>
      </c>
      <c r="B20" s="33" t="s">
        <v>92</v>
      </c>
      <c r="C20" s="6" t="s">
        <v>241</v>
      </c>
      <c r="D20" s="45">
        <f>'дод 2'!E24+'дод 2'!E187+'дод 2'!E253</f>
        <v>2353600</v>
      </c>
      <c r="E20" s="45">
        <f>'дод 2'!F24+'дод 2'!F187+'дод 2'!F253</f>
        <v>0</v>
      </c>
      <c r="F20" s="45">
        <f>'дод 2'!G24+'дод 2'!G187+'дод 2'!G253</f>
        <v>0</v>
      </c>
      <c r="G20" s="45">
        <f>'дод 2'!H24+'дод 2'!H187+'дод 2'!H253</f>
        <v>105355</v>
      </c>
      <c r="H20" s="45">
        <f>'дод 2'!I24+'дод 2'!I187+'дод 2'!I253</f>
        <v>0</v>
      </c>
      <c r="I20" s="45">
        <f>'дод 2'!J24+'дод 2'!J187+'дод 2'!J253</f>
        <v>0</v>
      </c>
      <c r="J20" s="174">
        <f t="shared" si="4"/>
        <v>4.4763341264445957</v>
      </c>
      <c r="K20" s="45">
        <f>'дод 2'!L24+'дод 2'!L187+'дод 2'!L253</f>
        <v>0</v>
      </c>
      <c r="L20" s="45">
        <f>'дод 2'!M24+'дод 2'!M187+'дод 2'!M253</f>
        <v>0</v>
      </c>
      <c r="M20" s="45">
        <f>'дод 2'!N24+'дод 2'!N187+'дод 2'!N253</f>
        <v>0</v>
      </c>
      <c r="N20" s="45">
        <f>'дод 2'!O24+'дод 2'!O187+'дод 2'!O253</f>
        <v>0</v>
      </c>
      <c r="O20" s="45">
        <f>'дод 2'!P24+'дод 2'!P187+'дод 2'!P253</f>
        <v>0</v>
      </c>
      <c r="P20" s="45">
        <f>'дод 2'!Q24+'дод 2'!Q187+'дод 2'!Q253</f>
        <v>0</v>
      </c>
      <c r="Q20" s="45">
        <f>'дод 2'!R24+'дод 2'!R187+'дод 2'!R253</f>
        <v>0</v>
      </c>
      <c r="R20" s="45">
        <f>'дод 2'!S24+'дод 2'!S187+'дод 2'!S253</f>
        <v>0</v>
      </c>
      <c r="S20" s="45">
        <f>'дод 2'!T24+'дод 2'!T187+'дод 2'!T253</f>
        <v>0</v>
      </c>
      <c r="T20" s="45">
        <f>'дод 2'!U24+'дод 2'!U187+'дод 2'!U253</f>
        <v>0</v>
      </c>
      <c r="U20" s="45">
        <f>'дод 2'!V24+'дод 2'!V187+'дод 2'!V253</f>
        <v>0</v>
      </c>
      <c r="V20" s="45">
        <f>'дод 2'!W24+'дод 2'!W187+'дод 2'!W253</f>
        <v>0</v>
      </c>
      <c r="W20" s="174"/>
      <c r="X20" s="45">
        <f t="shared" si="7"/>
        <v>105355</v>
      </c>
      <c r="Y20" s="266"/>
    </row>
    <row r="21" spans="1:25" ht="27" hidden="1" customHeight="1" x14ac:dyDescent="0.25">
      <c r="A21" s="53" t="s">
        <v>431</v>
      </c>
      <c r="B21" s="53" t="s">
        <v>118</v>
      </c>
      <c r="C21" s="6" t="s">
        <v>432</v>
      </c>
      <c r="D21" s="45">
        <f>'дод 2'!E25</f>
        <v>0</v>
      </c>
      <c r="E21" s="45">
        <f>'дод 2'!F25</f>
        <v>0</v>
      </c>
      <c r="F21" s="45">
        <f>'дод 2'!G25</f>
        <v>0</v>
      </c>
      <c r="G21" s="45">
        <f>'дод 2'!H25</f>
        <v>0</v>
      </c>
      <c r="H21" s="45">
        <f>'дод 2'!I25</f>
        <v>0</v>
      </c>
      <c r="I21" s="45">
        <f>'дод 2'!J25</f>
        <v>0</v>
      </c>
      <c r="J21" s="174" t="e">
        <f t="shared" si="4"/>
        <v>#DIV/0!</v>
      </c>
      <c r="K21" s="45">
        <f>'дод 2'!L25</f>
        <v>0</v>
      </c>
      <c r="L21" s="45">
        <f>'дод 2'!M25</f>
        <v>0</v>
      </c>
      <c r="M21" s="45">
        <f>'дод 2'!N25</f>
        <v>0</v>
      </c>
      <c r="N21" s="45">
        <f>'дод 2'!O25</f>
        <v>0</v>
      </c>
      <c r="O21" s="45">
        <f>'дод 2'!P25</f>
        <v>0</v>
      </c>
      <c r="P21" s="45">
        <f>'дод 2'!Q25</f>
        <v>0</v>
      </c>
      <c r="Q21" s="45">
        <f>'дод 2'!R25</f>
        <v>0</v>
      </c>
      <c r="R21" s="45">
        <f>'дод 2'!S25</f>
        <v>0</v>
      </c>
      <c r="S21" s="45">
        <f>'дод 2'!T25</f>
        <v>0</v>
      </c>
      <c r="T21" s="45">
        <f>'дод 2'!U25</f>
        <v>0</v>
      </c>
      <c r="U21" s="45">
        <f>'дод 2'!V25</f>
        <v>0</v>
      </c>
      <c r="V21" s="45">
        <f>'дод 2'!W25</f>
        <v>0</v>
      </c>
      <c r="W21" s="174" t="e">
        <f t="shared" si="6"/>
        <v>#DIV/0!</v>
      </c>
      <c r="X21" s="44">
        <f t="shared" si="7"/>
        <v>0</v>
      </c>
      <c r="Y21" s="266"/>
    </row>
    <row r="22" spans="1:25" s="49" customFormat="1" ht="63" hidden="1" customHeight="1" x14ac:dyDescent="0.25">
      <c r="A22" s="63"/>
      <c r="B22" s="73"/>
      <c r="C22" s="64" t="s">
        <v>435</v>
      </c>
      <c r="D22" s="65">
        <f>'дод 2'!E26</f>
        <v>0</v>
      </c>
      <c r="E22" s="65">
        <f>'дод 2'!F26</f>
        <v>0</v>
      </c>
      <c r="F22" s="65">
        <f>'дод 2'!G26</f>
        <v>0</v>
      </c>
      <c r="G22" s="65">
        <f>'дод 2'!H26</f>
        <v>0</v>
      </c>
      <c r="H22" s="65">
        <f>'дод 2'!I26</f>
        <v>0</v>
      </c>
      <c r="I22" s="65">
        <f>'дод 2'!J26</f>
        <v>0</v>
      </c>
      <c r="J22" s="173" t="e">
        <f t="shared" si="4"/>
        <v>#DIV/0!</v>
      </c>
      <c r="K22" s="65">
        <f>'дод 2'!L26</f>
        <v>0</v>
      </c>
      <c r="L22" s="65">
        <f>'дод 2'!M26</f>
        <v>0</v>
      </c>
      <c r="M22" s="65">
        <f>'дод 2'!N26</f>
        <v>0</v>
      </c>
      <c r="N22" s="65">
        <f>'дод 2'!O26</f>
        <v>0</v>
      </c>
      <c r="O22" s="65">
        <f>'дод 2'!P26</f>
        <v>0</v>
      </c>
      <c r="P22" s="65">
        <f>'дод 2'!Q26</f>
        <v>0</v>
      </c>
      <c r="Q22" s="65">
        <f>'дод 2'!R26</f>
        <v>0</v>
      </c>
      <c r="R22" s="65">
        <f>'дод 2'!S26</f>
        <v>0</v>
      </c>
      <c r="S22" s="65">
        <f>'дод 2'!T26</f>
        <v>0</v>
      </c>
      <c r="T22" s="65">
        <f>'дод 2'!U26</f>
        <v>0</v>
      </c>
      <c r="U22" s="65">
        <f>'дод 2'!V26</f>
        <v>0</v>
      </c>
      <c r="V22" s="65">
        <f>'дод 2'!W26</f>
        <v>0</v>
      </c>
      <c r="W22" s="173" t="e">
        <f t="shared" si="6"/>
        <v>#DIV/0!</v>
      </c>
      <c r="X22" s="44">
        <f t="shared" si="7"/>
        <v>0</v>
      </c>
      <c r="Y22" s="266"/>
    </row>
    <row r="23" spans="1:25" s="47" customFormat="1" ht="18.75" customHeight="1" x14ac:dyDescent="0.25">
      <c r="A23" s="34" t="s">
        <v>47</v>
      </c>
      <c r="B23" s="35"/>
      <c r="C23" s="9" t="s">
        <v>400</v>
      </c>
      <c r="D23" s="44">
        <f t="shared" ref="D23:I23" si="8">D36+D38+D40+D42+D43+D46+D48+D50+D53+D55+D56+D60+D61+D62+D63+D65+D66+D67+D69+D71+D73+D75+D57+D58</f>
        <v>1354292399.9400001</v>
      </c>
      <c r="E23" s="44">
        <f t="shared" si="8"/>
        <v>921313578</v>
      </c>
      <c r="F23" s="44">
        <f t="shared" si="8"/>
        <v>135750600</v>
      </c>
      <c r="G23" s="44">
        <f t="shared" si="8"/>
        <v>300134922.51999992</v>
      </c>
      <c r="H23" s="44">
        <f t="shared" si="8"/>
        <v>206904632.54999998</v>
      </c>
      <c r="I23" s="44">
        <f t="shared" si="8"/>
        <v>37804313.620000005</v>
      </c>
      <c r="J23" s="140">
        <f t="shared" si="4"/>
        <v>22.16175196237511</v>
      </c>
      <c r="K23" s="44">
        <f t="shared" ref="K23:V23" si="9">K36+K38+K40+K42+K43+K46+K48+K50+K53+K55+K56+K60+K61+K62+K63+K65+K66+K67+K69+K71+K73+K75+K57+K58</f>
        <v>166722197</v>
      </c>
      <c r="L23" s="44">
        <f t="shared" si="9"/>
        <v>72598429</v>
      </c>
      <c r="M23" s="44">
        <f t="shared" si="9"/>
        <v>93973188</v>
      </c>
      <c r="N23" s="44">
        <f t="shared" si="9"/>
        <v>8763102</v>
      </c>
      <c r="O23" s="44">
        <f t="shared" si="9"/>
        <v>6456855</v>
      </c>
      <c r="P23" s="44">
        <f t="shared" si="9"/>
        <v>72749009</v>
      </c>
      <c r="Q23" s="44">
        <f t="shared" si="9"/>
        <v>23638059.189999998</v>
      </c>
      <c r="R23" s="44">
        <f t="shared" si="9"/>
        <v>2831776.14</v>
      </c>
      <c r="S23" s="44">
        <f t="shared" si="9"/>
        <v>15443615.159999996</v>
      </c>
      <c r="T23" s="44">
        <f t="shared" si="9"/>
        <v>1733382.0699999998</v>
      </c>
      <c r="U23" s="44">
        <f t="shared" si="9"/>
        <v>838957.73</v>
      </c>
      <c r="V23" s="44">
        <f t="shared" si="9"/>
        <v>8194444.0300000003</v>
      </c>
      <c r="W23" s="140">
        <f>Q23/K23*100</f>
        <v>14.17811162241342</v>
      </c>
      <c r="X23" s="44">
        <f t="shared" si="7"/>
        <v>323772981.70999992</v>
      </c>
      <c r="Y23" s="266"/>
    </row>
    <row r="24" spans="1:25" s="48" customFormat="1" ht="31.5" x14ac:dyDescent="0.25">
      <c r="A24" s="56"/>
      <c r="B24" s="59"/>
      <c r="C24" s="60" t="s">
        <v>386</v>
      </c>
      <c r="D24" s="61">
        <f>D44+D47+D49+D59</f>
        <v>473819800</v>
      </c>
      <c r="E24" s="61">
        <f t="shared" ref="E24:P24" si="10">E44+E47+E49+E59</f>
        <v>388381600</v>
      </c>
      <c r="F24" s="61">
        <f t="shared" si="10"/>
        <v>0</v>
      </c>
      <c r="G24" s="61">
        <f t="shared" si="10"/>
        <v>109453779.66</v>
      </c>
      <c r="H24" s="61">
        <f t="shared" si="10"/>
        <v>90036304.38000001</v>
      </c>
      <c r="I24" s="61">
        <f t="shared" si="10"/>
        <v>0</v>
      </c>
      <c r="J24" s="170">
        <f t="shared" si="4"/>
        <v>23.100296707735726</v>
      </c>
      <c r="K24" s="61">
        <f t="shared" si="10"/>
        <v>0</v>
      </c>
      <c r="L24" s="61">
        <f t="shared" si="10"/>
        <v>0</v>
      </c>
      <c r="M24" s="61">
        <f t="shared" si="10"/>
        <v>0</v>
      </c>
      <c r="N24" s="61">
        <f t="shared" si="10"/>
        <v>0</v>
      </c>
      <c r="O24" s="61">
        <f t="shared" si="10"/>
        <v>0</v>
      </c>
      <c r="P24" s="61">
        <f t="shared" si="10"/>
        <v>0</v>
      </c>
      <c r="Q24" s="61">
        <f t="shared" ref="Q24:V24" si="11">Q44+Q47+Q49+Q59</f>
        <v>0</v>
      </c>
      <c r="R24" s="61">
        <f t="shared" si="11"/>
        <v>0</v>
      </c>
      <c r="S24" s="61">
        <f t="shared" si="11"/>
        <v>0</v>
      </c>
      <c r="T24" s="61">
        <f t="shared" si="11"/>
        <v>0</v>
      </c>
      <c r="U24" s="61">
        <f t="shared" si="11"/>
        <v>0</v>
      </c>
      <c r="V24" s="61">
        <f t="shared" si="11"/>
        <v>0</v>
      </c>
      <c r="W24" s="140"/>
      <c r="X24" s="61">
        <f t="shared" si="7"/>
        <v>109453779.66</v>
      </c>
      <c r="Y24" s="266"/>
    </row>
    <row r="25" spans="1:25" s="48" customFormat="1" ht="31.5" hidden="1" customHeight="1" x14ac:dyDescent="0.25">
      <c r="A25" s="56"/>
      <c r="B25" s="59"/>
      <c r="C25" s="62" t="s">
        <v>663</v>
      </c>
      <c r="D25" s="61">
        <f t="shared" ref="D25:I25" si="12">D52</f>
        <v>0</v>
      </c>
      <c r="E25" s="61">
        <f t="shared" si="12"/>
        <v>0</v>
      </c>
      <c r="F25" s="61">
        <f t="shared" si="12"/>
        <v>0</v>
      </c>
      <c r="G25" s="61">
        <f t="shared" si="12"/>
        <v>0</v>
      </c>
      <c r="H25" s="61">
        <f t="shared" si="12"/>
        <v>0</v>
      </c>
      <c r="I25" s="61">
        <f t="shared" si="12"/>
        <v>0</v>
      </c>
      <c r="J25" s="170" t="e">
        <f t="shared" si="4"/>
        <v>#DIV/0!</v>
      </c>
      <c r="K25" s="61">
        <f t="shared" ref="K25:V25" si="13">K52</f>
        <v>0</v>
      </c>
      <c r="L25" s="61">
        <f t="shared" si="13"/>
        <v>0</v>
      </c>
      <c r="M25" s="61">
        <f t="shared" si="13"/>
        <v>0</v>
      </c>
      <c r="N25" s="61">
        <f t="shared" si="13"/>
        <v>0</v>
      </c>
      <c r="O25" s="61">
        <f t="shared" si="13"/>
        <v>0</v>
      </c>
      <c r="P25" s="61">
        <f t="shared" si="13"/>
        <v>0</v>
      </c>
      <c r="Q25" s="61">
        <f t="shared" si="13"/>
        <v>0</v>
      </c>
      <c r="R25" s="61">
        <f t="shared" si="13"/>
        <v>0</v>
      </c>
      <c r="S25" s="61">
        <f t="shared" si="13"/>
        <v>0</v>
      </c>
      <c r="T25" s="61">
        <f t="shared" si="13"/>
        <v>0</v>
      </c>
      <c r="U25" s="61">
        <f t="shared" si="13"/>
        <v>0</v>
      </c>
      <c r="V25" s="61">
        <f t="shared" si="13"/>
        <v>0</v>
      </c>
      <c r="W25" s="140" t="e">
        <f t="shared" si="6"/>
        <v>#DIV/0!</v>
      </c>
      <c r="X25" s="61">
        <f t="shared" si="7"/>
        <v>0</v>
      </c>
      <c r="Y25" s="266"/>
    </row>
    <row r="26" spans="1:25" s="48" customFormat="1" ht="47.25" hidden="1" customHeight="1" x14ac:dyDescent="0.25">
      <c r="A26" s="56"/>
      <c r="B26" s="59"/>
      <c r="C26" s="62" t="s">
        <v>533</v>
      </c>
      <c r="D26" s="61">
        <f>D51</f>
        <v>0</v>
      </c>
      <c r="E26" s="61">
        <f t="shared" ref="E26:P26" si="14">E51</f>
        <v>0</v>
      </c>
      <c r="F26" s="61">
        <f t="shared" si="14"/>
        <v>0</v>
      </c>
      <c r="G26" s="61">
        <f>G51</f>
        <v>0</v>
      </c>
      <c r="H26" s="61">
        <f t="shared" ref="H26:I26" si="15">H51</f>
        <v>0</v>
      </c>
      <c r="I26" s="61">
        <f t="shared" si="15"/>
        <v>0</v>
      </c>
      <c r="J26" s="170" t="e">
        <f t="shared" si="4"/>
        <v>#DIV/0!</v>
      </c>
      <c r="K26" s="61">
        <f t="shared" si="14"/>
        <v>0</v>
      </c>
      <c r="L26" s="61">
        <f t="shared" si="14"/>
        <v>0</v>
      </c>
      <c r="M26" s="61">
        <f t="shared" si="14"/>
        <v>0</v>
      </c>
      <c r="N26" s="61">
        <f t="shared" si="14"/>
        <v>0</v>
      </c>
      <c r="O26" s="61">
        <f t="shared" si="14"/>
        <v>0</v>
      </c>
      <c r="P26" s="61">
        <f t="shared" si="14"/>
        <v>0</v>
      </c>
      <c r="Q26" s="61">
        <f t="shared" ref="Q26:V26" si="16">Q51</f>
        <v>0</v>
      </c>
      <c r="R26" s="61">
        <f t="shared" si="16"/>
        <v>0</v>
      </c>
      <c r="S26" s="61">
        <f t="shared" si="16"/>
        <v>0</v>
      </c>
      <c r="T26" s="61">
        <f t="shared" si="16"/>
        <v>0</v>
      </c>
      <c r="U26" s="61">
        <f t="shared" si="16"/>
        <v>0</v>
      </c>
      <c r="V26" s="61">
        <f t="shared" si="16"/>
        <v>0</v>
      </c>
      <c r="W26" s="140" t="e">
        <f t="shared" si="6"/>
        <v>#DIV/0!</v>
      </c>
      <c r="X26" s="61">
        <f t="shared" si="7"/>
        <v>0</v>
      </c>
      <c r="Y26" s="266"/>
    </row>
    <row r="27" spans="1:25" s="48" customFormat="1" ht="36.75" customHeight="1" x14ac:dyDescent="0.25">
      <c r="A27" s="56"/>
      <c r="B27" s="59"/>
      <c r="C27" s="60" t="s">
        <v>381</v>
      </c>
      <c r="D27" s="61">
        <f>D45+D64</f>
        <v>3348277.94</v>
      </c>
      <c r="E27" s="61">
        <f t="shared" ref="E27:P27" si="17">E45+E64</f>
        <v>1429160</v>
      </c>
      <c r="F27" s="61">
        <f t="shared" si="17"/>
        <v>0</v>
      </c>
      <c r="G27" s="61">
        <f>G45+G64</f>
        <v>604578.64</v>
      </c>
      <c r="H27" s="61">
        <f t="shared" ref="H27:I27" si="18">H45+H64</f>
        <v>290366.82</v>
      </c>
      <c r="I27" s="61">
        <f t="shared" si="18"/>
        <v>0</v>
      </c>
      <c r="J27" s="170">
        <f t="shared" si="4"/>
        <v>18.056405436879594</v>
      </c>
      <c r="K27" s="61">
        <f t="shared" si="17"/>
        <v>0</v>
      </c>
      <c r="L27" s="61">
        <f t="shared" si="17"/>
        <v>0</v>
      </c>
      <c r="M27" s="61">
        <f t="shared" si="17"/>
        <v>0</v>
      </c>
      <c r="N27" s="61">
        <f t="shared" si="17"/>
        <v>0</v>
      </c>
      <c r="O27" s="61">
        <f t="shared" si="17"/>
        <v>0</v>
      </c>
      <c r="P27" s="61">
        <f t="shared" si="17"/>
        <v>0</v>
      </c>
      <c r="Q27" s="61">
        <f t="shared" ref="Q27:V27" si="19">Q45+Q64</f>
        <v>0</v>
      </c>
      <c r="R27" s="61">
        <f t="shared" si="19"/>
        <v>0</v>
      </c>
      <c r="S27" s="61">
        <f t="shared" si="19"/>
        <v>0</v>
      </c>
      <c r="T27" s="61">
        <f t="shared" si="19"/>
        <v>0</v>
      </c>
      <c r="U27" s="61">
        <f t="shared" si="19"/>
        <v>0</v>
      </c>
      <c r="V27" s="61">
        <f t="shared" si="19"/>
        <v>0</v>
      </c>
      <c r="W27" s="140"/>
      <c r="X27" s="61">
        <f t="shared" si="7"/>
        <v>604578.64</v>
      </c>
      <c r="Y27" s="266"/>
    </row>
    <row r="28" spans="1:25" s="48" customFormat="1" ht="47.25" hidden="1" customHeight="1" x14ac:dyDescent="0.25">
      <c r="A28" s="56"/>
      <c r="B28" s="59"/>
      <c r="C28" s="60" t="s">
        <v>383</v>
      </c>
      <c r="D28" s="61"/>
      <c r="E28" s="61"/>
      <c r="F28" s="61"/>
      <c r="G28" s="61"/>
      <c r="H28" s="61"/>
      <c r="I28" s="61"/>
      <c r="J28" s="170" t="e">
        <f t="shared" si="4"/>
        <v>#DIV/0!</v>
      </c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140" t="e">
        <f t="shared" si="6"/>
        <v>#DIV/0!</v>
      </c>
      <c r="X28" s="61">
        <f t="shared" si="7"/>
        <v>0</v>
      </c>
      <c r="Y28" s="266"/>
    </row>
    <row r="29" spans="1:25" s="48" customFormat="1" ht="50.25" customHeight="1" x14ac:dyDescent="0.25">
      <c r="A29" s="56"/>
      <c r="B29" s="59"/>
      <c r="C29" s="62" t="s">
        <v>380</v>
      </c>
      <c r="D29" s="61">
        <f>D74</f>
        <v>1822724</v>
      </c>
      <c r="E29" s="61">
        <f t="shared" ref="E29:P29" si="20">E74</f>
        <v>1494036</v>
      </c>
      <c r="F29" s="61">
        <f t="shared" si="20"/>
        <v>0</v>
      </c>
      <c r="G29" s="61">
        <f>G74</f>
        <v>416725.47</v>
      </c>
      <c r="H29" s="61">
        <f t="shared" ref="H29:I29" si="21">H74</f>
        <v>341578.82</v>
      </c>
      <c r="I29" s="61">
        <f t="shared" si="21"/>
        <v>0</v>
      </c>
      <c r="J29" s="170">
        <f t="shared" si="4"/>
        <v>22.862785040412039</v>
      </c>
      <c r="K29" s="61">
        <f t="shared" si="20"/>
        <v>0</v>
      </c>
      <c r="L29" s="61">
        <f t="shared" si="20"/>
        <v>0</v>
      </c>
      <c r="M29" s="61">
        <f t="shared" si="20"/>
        <v>0</v>
      </c>
      <c r="N29" s="61">
        <f t="shared" si="20"/>
        <v>0</v>
      </c>
      <c r="O29" s="61">
        <f t="shared" si="20"/>
        <v>0</v>
      </c>
      <c r="P29" s="61">
        <f t="shared" si="20"/>
        <v>0</v>
      </c>
      <c r="Q29" s="61">
        <f t="shared" ref="Q29:V29" si="22">Q74</f>
        <v>0</v>
      </c>
      <c r="R29" s="61">
        <f t="shared" si="22"/>
        <v>0</v>
      </c>
      <c r="S29" s="61">
        <f t="shared" si="22"/>
        <v>0</v>
      </c>
      <c r="T29" s="61">
        <f t="shared" si="22"/>
        <v>0</v>
      </c>
      <c r="U29" s="61">
        <f t="shared" si="22"/>
        <v>0</v>
      </c>
      <c r="V29" s="61">
        <f t="shared" si="22"/>
        <v>0</v>
      </c>
      <c r="W29" s="140"/>
      <c r="X29" s="61">
        <f t="shared" si="7"/>
        <v>416725.47</v>
      </c>
      <c r="Y29" s="266"/>
    </row>
    <row r="30" spans="1:25" s="48" customFormat="1" ht="63" hidden="1" customHeight="1" x14ac:dyDescent="0.25">
      <c r="A30" s="56"/>
      <c r="B30" s="59"/>
      <c r="C30" s="60" t="s">
        <v>382</v>
      </c>
      <c r="D30" s="61"/>
      <c r="E30" s="61"/>
      <c r="F30" s="61"/>
      <c r="G30" s="61"/>
      <c r="H30" s="61"/>
      <c r="I30" s="61"/>
      <c r="J30" s="170" t="e">
        <f t="shared" si="4"/>
        <v>#DIV/0!</v>
      </c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170" t="e">
        <f t="shared" si="6"/>
        <v>#DIV/0!</v>
      </c>
      <c r="X30" s="44">
        <f t="shared" si="7"/>
        <v>0</v>
      </c>
      <c r="Y30" s="266"/>
    </row>
    <row r="31" spans="1:25" s="48" customFormat="1" ht="63" hidden="1" customHeight="1" x14ac:dyDescent="0.25">
      <c r="A31" s="56"/>
      <c r="B31" s="56"/>
      <c r="C31" s="62" t="s">
        <v>515</v>
      </c>
      <c r="D31" s="61">
        <f>D76</f>
        <v>0</v>
      </c>
      <c r="E31" s="61">
        <f t="shared" ref="E31:P31" si="23">E76</f>
        <v>0</v>
      </c>
      <c r="F31" s="61">
        <f t="shared" si="23"/>
        <v>0</v>
      </c>
      <c r="G31" s="61">
        <f>G76</f>
        <v>0</v>
      </c>
      <c r="H31" s="61">
        <f t="shared" ref="H31:I31" si="24">H76</f>
        <v>0</v>
      </c>
      <c r="I31" s="61">
        <f t="shared" si="24"/>
        <v>0</v>
      </c>
      <c r="J31" s="170" t="e">
        <f t="shared" si="4"/>
        <v>#DIV/0!</v>
      </c>
      <c r="K31" s="61">
        <f t="shared" si="23"/>
        <v>0</v>
      </c>
      <c r="L31" s="61">
        <f t="shared" si="23"/>
        <v>0</v>
      </c>
      <c r="M31" s="61">
        <f t="shared" si="23"/>
        <v>0</v>
      </c>
      <c r="N31" s="61">
        <f t="shared" si="23"/>
        <v>0</v>
      </c>
      <c r="O31" s="61">
        <f t="shared" si="23"/>
        <v>0</v>
      </c>
      <c r="P31" s="61">
        <f t="shared" si="23"/>
        <v>0</v>
      </c>
      <c r="Q31" s="61">
        <f t="shared" ref="Q31:V31" si="25">Q76</f>
        <v>0</v>
      </c>
      <c r="R31" s="61">
        <f t="shared" si="25"/>
        <v>0</v>
      </c>
      <c r="S31" s="61">
        <f t="shared" si="25"/>
        <v>0</v>
      </c>
      <c r="T31" s="61">
        <f t="shared" si="25"/>
        <v>0</v>
      </c>
      <c r="U31" s="61">
        <f t="shared" si="25"/>
        <v>0</v>
      </c>
      <c r="V31" s="61">
        <f t="shared" si="25"/>
        <v>0</v>
      </c>
      <c r="W31" s="170" t="e">
        <f t="shared" si="6"/>
        <v>#DIV/0!</v>
      </c>
      <c r="X31" s="61">
        <f t="shared" si="7"/>
        <v>0</v>
      </c>
      <c r="Y31" s="266"/>
    </row>
    <row r="32" spans="1:25" s="48" customFormat="1" ht="55.5" hidden="1" customHeight="1" x14ac:dyDescent="0.25">
      <c r="A32" s="56"/>
      <c r="B32" s="56"/>
      <c r="C32" s="62" t="s">
        <v>574</v>
      </c>
      <c r="D32" s="61">
        <f>D68</f>
        <v>0</v>
      </c>
      <c r="E32" s="61">
        <f t="shared" ref="E32:P32" si="26">E68</f>
        <v>0</v>
      </c>
      <c r="F32" s="61">
        <f t="shared" si="26"/>
        <v>0</v>
      </c>
      <c r="G32" s="61">
        <f>G68</f>
        <v>0</v>
      </c>
      <c r="H32" s="61">
        <f t="shared" ref="H32:I32" si="27">H68</f>
        <v>0</v>
      </c>
      <c r="I32" s="61">
        <f t="shared" si="27"/>
        <v>0</v>
      </c>
      <c r="J32" s="170" t="e">
        <f t="shared" si="4"/>
        <v>#DIV/0!</v>
      </c>
      <c r="K32" s="61">
        <f t="shared" si="26"/>
        <v>0</v>
      </c>
      <c r="L32" s="61">
        <f t="shared" si="26"/>
        <v>0</v>
      </c>
      <c r="M32" s="61">
        <f t="shared" si="26"/>
        <v>0</v>
      </c>
      <c r="N32" s="61">
        <f t="shared" si="26"/>
        <v>0</v>
      </c>
      <c r="O32" s="61">
        <f t="shared" si="26"/>
        <v>0</v>
      </c>
      <c r="P32" s="61">
        <f t="shared" si="26"/>
        <v>0</v>
      </c>
      <c r="Q32" s="61">
        <f t="shared" ref="Q32:V32" si="28">Q68</f>
        <v>0</v>
      </c>
      <c r="R32" s="61">
        <f t="shared" si="28"/>
        <v>0</v>
      </c>
      <c r="S32" s="61">
        <f t="shared" si="28"/>
        <v>0</v>
      </c>
      <c r="T32" s="61">
        <f t="shared" si="28"/>
        <v>0</v>
      </c>
      <c r="U32" s="61">
        <f t="shared" si="28"/>
        <v>0</v>
      </c>
      <c r="V32" s="61">
        <f t="shared" si="28"/>
        <v>0</v>
      </c>
      <c r="W32" s="170" t="e">
        <f t="shared" si="6"/>
        <v>#DIV/0!</v>
      </c>
      <c r="X32" s="44">
        <f t="shared" si="7"/>
        <v>0</v>
      </c>
      <c r="Y32" s="266"/>
    </row>
    <row r="33" spans="1:25" s="48" customFormat="1" ht="55.5" hidden="1" customHeight="1" x14ac:dyDescent="0.25">
      <c r="A33" s="56"/>
      <c r="B33" s="56"/>
      <c r="C33" s="96" t="s">
        <v>659</v>
      </c>
      <c r="D33" s="61">
        <f>D39</f>
        <v>0</v>
      </c>
      <c r="E33" s="61">
        <f t="shared" ref="E33:V33" si="29">E39</f>
        <v>0</v>
      </c>
      <c r="F33" s="61">
        <f t="shared" si="29"/>
        <v>0</v>
      </c>
      <c r="G33" s="61">
        <f t="shared" si="29"/>
        <v>0</v>
      </c>
      <c r="H33" s="61">
        <f t="shared" si="29"/>
        <v>0</v>
      </c>
      <c r="I33" s="61">
        <f t="shared" si="29"/>
        <v>0</v>
      </c>
      <c r="J33" s="170" t="e">
        <f t="shared" si="4"/>
        <v>#DIV/0!</v>
      </c>
      <c r="K33" s="61">
        <f t="shared" si="29"/>
        <v>0</v>
      </c>
      <c r="L33" s="61">
        <f t="shared" si="29"/>
        <v>0</v>
      </c>
      <c r="M33" s="61">
        <f t="shared" si="29"/>
        <v>0</v>
      </c>
      <c r="N33" s="61">
        <f t="shared" si="29"/>
        <v>0</v>
      </c>
      <c r="O33" s="61">
        <f t="shared" si="29"/>
        <v>0</v>
      </c>
      <c r="P33" s="61">
        <f>P39</f>
        <v>0</v>
      </c>
      <c r="Q33" s="61">
        <f t="shared" si="29"/>
        <v>0</v>
      </c>
      <c r="R33" s="61">
        <f t="shared" si="29"/>
        <v>0</v>
      </c>
      <c r="S33" s="61">
        <f t="shared" si="29"/>
        <v>0</v>
      </c>
      <c r="T33" s="61">
        <f t="shared" si="29"/>
        <v>0</v>
      </c>
      <c r="U33" s="61">
        <f t="shared" si="29"/>
        <v>0</v>
      </c>
      <c r="V33" s="61">
        <f t="shared" si="29"/>
        <v>0</v>
      </c>
      <c r="W33" s="170" t="e">
        <f t="shared" si="6"/>
        <v>#DIV/0!</v>
      </c>
      <c r="X33" s="61">
        <f t="shared" si="7"/>
        <v>0</v>
      </c>
      <c r="Y33" s="266"/>
    </row>
    <row r="34" spans="1:25" s="48" customFormat="1" ht="63" hidden="1" customHeight="1" x14ac:dyDescent="0.25">
      <c r="A34" s="56"/>
      <c r="B34" s="56"/>
      <c r="C34" s="62" t="s">
        <v>548</v>
      </c>
      <c r="D34" s="61">
        <f>D72</f>
        <v>0</v>
      </c>
      <c r="E34" s="61">
        <f t="shared" ref="E34:P34" si="30">E72</f>
        <v>0</v>
      </c>
      <c r="F34" s="61">
        <f t="shared" si="30"/>
        <v>0</v>
      </c>
      <c r="G34" s="61">
        <f>G72</f>
        <v>0</v>
      </c>
      <c r="H34" s="61">
        <f t="shared" ref="H34:I34" si="31">H72</f>
        <v>0</v>
      </c>
      <c r="I34" s="61">
        <f t="shared" si="31"/>
        <v>0</v>
      </c>
      <c r="J34" s="170" t="e">
        <f t="shared" si="4"/>
        <v>#DIV/0!</v>
      </c>
      <c r="K34" s="61">
        <f t="shared" si="30"/>
        <v>0</v>
      </c>
      <c r="L34" s="61">
        <f t="shared" si="30"/>
        <v>0</v>
      </c>
      <c r="M34" s="61">
        <f t="shared" si="30"/>
        <v>0</v>
      </c>
      <c r="N34" s="61">
        <f t="shared" si="30"/>
        <v>0</v>
      </c>
      <c r="O34" s="61">
        <f t="shared" si="30"/>
        <v>0</v>
      </c>
      <c r="P34" s="61">
        <f t="shared" si="30"/>
        <v>0</v>
      </c>
      <c r="Q34" s="61">
        <f t="shared" ref="Q34:V34" si="32">Q72</f>
        <v>0</v>
      </c>
      <c r="R34" s="61">
        <f t="shared" si="32"/>
        <v>0</v>
      </c>
      <c r="S34" s="61">
        <f t="shared" si="32"/>
        <v>0</v>
      </c>
      <c r="T34" s="61">
        <f t="shared" si="32"/>
        <v>0</v>
      </c>
      <c r="U34" s="61">
        <f t="shared" si="32"/>
        <v>0</v>
      </c>
      <c r="V34" s="61">
        <f t="shared" si="32"/>
        <v>0</v>
      </c>
      <c r="W34" s="170" t="e">
        <f t="shared" si="6"/>
        <v>#DIV/0!</v>
      </c>
      <c r="X34" s="44">
        <f t="shared" si="7"/>
        <v>0</v>
      </c>
      <c r="Y34" s="266"/>
    </row>
    <row r="35" spans="1:25" s="48" customFormat="1" ht="15.75" hidden="1" customHeight="1" x14ac:dyDescent="0.25">
      <c r="A35" s="56"/>
      <c r="B35" s="56"/>
      <c r="C35" s="62" t="s">
        <v>392</v>
      </c>
      <c r="D35" s="61">
        <f>D70</f>
        <v>0</v>
      </c>
      <c r="E35" s="61">
        <f t="shared" ref="E35:P35" si="33">E70</f>
        <v>0</v>
      </c>
      <c r="F35" s="61">
        <f t="shared" si="33"/>
        <v>0</v>
      </c>
      <c r="G35" s="61">
        <f>G70</f>
        <v>0</v>
      </c>
      <c r="H35" s="61">
        <f t="shared" ref="H35:I35" si="34">H70</f>
        <v>0</v>
      </c>
      <c r="I35" s="61">
        <f t="shared" si="34"/>
        <v>0</v>
      </c>
      <c r="J35" s="170" t="e">
        <f t="shared" si="4"/>
        <v>#DIV/0!</v>
      </c>
      <c r="K35" s="61">
        <f t="shared" si="33"/>
        <v>0</v>
      </c>
      <c r="L35" s="61">
        <f t="shared" si="33"/>
        <v>0</v>
      </c>
      <c r="M35" s="61">
        <f t="shared" si="33"/>
        <v>0</v>
      </c>
      <c r="N35" s="61">
        <f t="shared" si="33"/>
        <v>0</v>
      </c>
      <c r="O35" s="61">
        <f t="shared" si="33"/>
        <v>0</v>
      </c>
      <c r="P35" s="61">
        <f t="shared" si="33"/>
        <v>0</v>
      </c>
      <c r="Q35" s="61">
        <f t="shared" ref="Q35:V35" si="35">Q70</f>
        <v>0</v>
      </c>
      <c r="R35" s="61">
        <f t="shared" si="35"/>
        <v>0</v>
      </c>
      <c r="S35" s="61">
        <f t="shared" si="35"/>
        <v>0</v>
      </c>
      <c r="T35" s="61">
        <f t="shared" si="35"/>
        <v>0</v>
      </c>
      <c r="U35" s="61">
        <f t="shared" si="35"/>
        <v>0</v>
      </c>
      <c r="V35" s="61">
        <f t="shared" si="35"/>
        <v>0</v>
      </c>
      <c r="W35" s="170" t="e">
        <f t="shared" si="6"/>
        <v>#DIV/0!</v>
      </c>
      <c r="X35" s="44">
        <f t="shared" si="7"/>
        <v>0</v>
      </c>
      <c r="Y35" s="266"/>
    </row>
    <row r="36" spans="1:25" ht="30.75" customHeight="1" x14ac:dyDescent="0.25">
      <c r="A36" s="33" t="s">
        <v>48</v>
      </c>
      <c r="B36" s="33" t="s">
        <v>49</v>
      </c>
      <c r="C36" s="6" t="s">
        <v>495</v>
      </c>
      <c r="D36" s="45">
        <f>'дод 2'!E83+'дод 2'!E307</f>
        <v>343598089</v>
      </c>
      <c r="E36" s="45">
        <f>'дод 2'!F83+'дод 2'!F307</f>
        <v>225823282</v>
      </c>
      <c r="F36" s="45">
        <f>'дод 2'!G83+'дод 2'!G307</f>
        <v>43044500</v>
      </c>
      <c r="G36" s="45">
        <f>'дод 2'!H83+'дод 2'!H307</f>
        <v>71104829.629999995</v>
      </c>
      <c r="H36" s="45">
        <f>'дод 2'!I83+'дод 2'!I307</f>
        <v>48515198.659999996</v>
      </c>
      <c r="I36" s="45">
        <f>'дод 2'!J83+'дод 2'!J307</f>
        <v>11015127.67</v>
      </c>
      <c r="J36" s="174">
        <f t="shared" si="4"/>
        <v>20.694186582044697</v>
      </c>
      <c r="K36" s="45">
        <f>'дод 2'!L83+'дод 2'!L307</f>
        <v>43302813</v>
      </c>
      <c r="L36" s="45">
        <f>'дод 2'!M83+'дод 2'!M307</f>
        <v>23249013</v>
      </c>
      <c r="M36" s="45">
        <f>'дод 2'!N83+'дод 2'!N307</f>
        <v>20053800</v>
      </c>
      <c r="N36" s="45">
        <f>'дод 2'!O83+'дод 2'!O307</f>
        <v>0</v>
      </c>
      <c r="O36" s="45">
        <f>'дод 2'!P83+'дод 2'!P307</f>
        <v>0</v>
      </c>
      <c r="P36" s="45">
        <f>'дод 2'!Q83+'дод 2'!Q307</f>
        <v>23249013</v>
      </c>
      <c r="Q36" s="45">
        <f>'дод 2'!R83+'дод 2'!R307</f>
        <v>4350431.6400000006</v>
      </c>
      <c r="R36" s="45">
        <f>'дод 2'!S83+'дод 2'!S307</f>
        <v>110413</v>
      </c>
      <c r="S36" s="45">
        <f>'дод 2'!T83+'дод 2'!T307</f>
        <v>2573960.29</v>
      </c>
      <c r="T36" s="45">
        <f>'дод 2'!U83+'дод 2'!U307</f>
        <v>0</v>
      </c>
      <c r="U36" s="45">
        <f>'дод 2'!V83+'дод 2'!V307</f>
        <v>0</v>
      </c>
      <c r="V36" s="45">
        <f>'дод 2'!W83+'дод 2'!W307</f>
        <v>1776471.35</v>
      </c>
      <c r="W36" s="174">
        <f t="shared" si="6"/>
        <v>10.046533558916831</v>
      </c>
      <c r="X36" s="45">
        <f t="shared" si="7"/>
        <v>75455261.269999996</v>
      </c>
      <c r="Y36" s="266"/>
    </row>
    <row r="37" spans="1:25" s="49" customFormat="1" ht="47.25" hidden="1" customHeight="1" x14ac:dyDescent="0.25">
      <c r="A37" s="63"/>
      <c r="B37" s="63"/>
      <c r="C37" s="64" t="s">
        <v>380</v>
      </c>
      <c r="D37" s="65"/>
      <c r="E37" s="65"/>
      <c r="F37" s="65"/>
      <c r="G37" s="65"/>
      <c r="H37" s="65"/>
      <c r="I37" s="65"/>
      <c r="J37" s="173" t="e">
        <f t="shared" si="4"/>
        <v>#DIV/0!</v>
      </c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173" t="e">
        <f t="shared" si="6"/>
        <v>#DIV/0!</v>
      </c>
      <c r="X37" s="45">
        <f t="shared" si="7"/>
        <v>0</v>
      </c>
      <c r="Y37" s="266"/>
    </row>
    <row r="38" spans="1:25" ht="38.25" customHeight="1" x14ac:dyDescent="0.25">
      <c r="A38" s="33">
        <v>1021</v>
      </c>
      <c r="B38" s="33" t="s">
        <v>51</v>
      </c>
      <c r="C38" s="55" t="s">
        <v>463</v>
      </c>
      <c r="D38" s="45">
        <f>'дод 2'!E84+'дод 2'!E308</f>
        <v>245739361</v>
      </c>
      <c r="E38" s="45">
        <f>'дод 2'!F84+'дод 2'!F308</f>
        <v>129174000</v>
      </c>
      <c r="F38" s="45">
        <f>'дод 2'!G84+'дод 2'!G308</f>
        <v>60887400</v>
      </c>
      <c r="G38" s="45">
        <f>'дод 2'!H84+'дод 2'!H308</f>
        <v>52565927.420000002</v>
      </c>
      <c r="H38" s="45">
        <f>'дод 2'!I84+'дод 2'!I308</f>
        <v>27691931.789999999</v>
      </c>
      <c r="I38" s="45">
        <f>'дод 2'!J84+'дод 2'!J308</f>
        <v>17327926.079999998</v>
      </c>
      <c r="J38" s="174">
        <f t="shared" si="4"/>
        <v>21.390927039970613</v>
      </c>
      <c r="K38" s="45">
        <f>'дод 2'!L84+'дод 2'!L308</f>
        <v>108459656</v>
      </c>
      <c r="L38" s="45">
        <f>'дод 2'!M84+'дод 2'!M308</f>
        <v>49349416</v>
      </c>
      <c r="M38" s="45">
        <f>'дод 2'!N84+'дод 2'!N308</f>
        <v>59110240</v>
      </c>
      <c r="N38" s="45">
        <f>'дод 2'!O84+'дод 2'!O308</f>
        <v>3250000</v>
      </c>
      <c r="O38" s="45">
        <f>'дод 2'!P84+'дод 2'!P308</f>
        <v>1318160</v>
      </c>
      <c r="P38" s="45">
        <f>'дод 2'!Q84+'дод 2'!Q308</f>
        <v>49349416</v>
      </c>
      <c r="Q38" s="45">
        <f>'дод 2'!R84+'дод 2'!R308</f>
        <v>14060065.18</v>
      </c>
      <c r="R38" s="45">
        <f>'дод 2'!S84+'дод 2'!S308</f>
        <v>2721363.14</v>
      </c>
      <c r="S38" s="45">
        <f>'дод 2'!T84+'дод 2'!T308</f>
        <v>7956025.0499999998</v>
      </c>
      <c r="T38" s="45">
        <f>'дод 2'!U84+'дод 2'!U308</f>
        <v>381789.96</v>
      </c>
      <c r="U38" s="45">
        <f>'дод 2'!V84+'дод 2'!V308</f>
        <v>0</v>
      </c>
      <c r="V38" s="45">
        <f>'дод 2'!W84+'дод 2'!W308</f>
        <v>6104040.1299999999</v>
      </c>
      <c r="W38" s="174">
        <f t="shared" si="6"/>
        <v>12.963405655647664</v>
      </c>
      <c r="X38" s="45">
        <f t="shared" si="7"/>
        <v>66625992.600000001</v>
      </c>
      <c r="Y38" s="266"/>
    </row>
    <row r="39" spans="1:25" s="49" customFormat="1" ht="47.25" hidden="1" customHeight="1" x14ac:dyDescent="0.25">
      <c r="A39" s="63"/>
      <c r="B39" s="63"/>
      <c r="C39" s="70" t="s">
        <v>659</v>
      </c>
      <c r="D39" s="65">
        <f>'дод 2'!E85</f>
        <v>0</v>
      </c>
      <c r="E39" s="65">
        <f>'дод 2'!F85</f>
        <v>0</v>
      </c>
      <c r="F39" s="65">
        <f>'дод 2'!G85</f>
        <v>0</v>
      </c>
      <c r="G39" s="65">
        <f>'дод 2'!H85</f>
        <v>0</v>
      </c>
      <c r="H39" s="65">
        <f>'дод 2'!I85</f>
        <v>0</v>
      </c>
      <c r="I39" s="65">
        <f>'дод 2'!J85</f>
        <v>0</v>
      </c>
      <c r="J39" s="173" t="e">
        <f t="shared" si="4"/>
        <v>#DIV/0!</v>
      </c>
      <c r="K39" s="65">
        <f>'дод 2'!L85</f>
        <v>0</v>
      </c>
      <c r="L39" s="65">
        <f>'дод 2'!M85</f>
        <v>0</v>
      </c>
      <c r="M39" s="65">
        <f>'дод 2'!N85</f>
        <v>0</v>
      </c>
      <c r="N39" s="65">
        <f>'дод 2'!O85</f>
        <v>0</v>
      </c>
      <c r="O39" s="65">
        <f>'дод 2'!P85</f>
        <v>0</v>
      </c>
      <c r="P39" s="65">
        <f>'дод 2'!Q85</f>
        <v>0</v>
      </c>
      <c r="Q39" s="65">
        <f>'дод 2'!R85</f>
        <v>0</v>
      </c>
      <c r="R39" s="65">
        <f>'дод 2'!S85</f>
        <v>0</v>
      </c>
      <c r="S39" s="65">
        <f>'дод 2'!T85</f>
        <v>0</v>
      </c>
      <c r="T39" s="65">
        <f>'дод 2'!U85</f>
        <v>0</v>
      </c>
      <c r="U39" s="65">
        <f>'дод 2'!V85</f>
        <v>0</v>
      </c>
      <c r="V39" s="65">
        <f>'дод 2'!W85</f>
        <v>0</v>
      </c>
      <c r="W39" s="174" t="e">
        <f t="shared" si="6"/>
        <v>#DIV/0!</v>
      </c>
      <c r="X39" s="65">
        <f t="shared" si="7"/>
        <v>0</v>
      </c>
      <c r="Y39" s="266"/>
    </row>
    <row r="40" spans="1:25" ht="60" customHeight="1" x14ac:dyDescent="0.25">
      <c r="A40" s="33">
        <v>1022</v>
      </c>
      <c r="B40" s="54" t="s">
        <v>55</v>
      </c>
      <c r="C40" s="32" t="s">
        <v>465</v>
      </c>
      <c r="D40" s="45">
        <f>'дод 2'!E86+'дод 2'!E309</f>
        <v>17504700</v>
      </c>
      <c r="E40" s="45">
        <f>'дод 2'!F86+'дод 2'!F309</f>
        <v>10152900</v>
      </c>
      <c r="F40" s="45">
        <f>'дод 2'!G86+'дод 2'!G309</f>
        <v>2560200</v>
      </c>
      <c r="G40" s="45">
        <f>'дод 2'!H86+'дод 2'!H309</f>
        <v>3778893.97</v>
      </c>
      <c r="H40" s="45">
        <f>'дод 2'!I86+'дод 2'!I309</f>
        <v>2284487.7799999998</v>
      </c>
      <c r="I40" s="45">
        <f>'дод 2'!J86+'дод 2'!J309</f>
        <v>932794.88</v>
      </c>
      <c r="J40" s="174">
        <f t="shared" si="4"/>
        <v>21.587881940278898</v>
      </c>
      <c r="K40" s="45">
        <f>'дод 2'!L86+'дод 2'!L309</f>
        <v>0</v>
      </c>
      <c r="L40" s="45">
        <f>'дод 2'!M86+'дод 2'!M309</f>
        <v>0</v>
      </c>
      <c r="M40" s="45">
        <f>'дод 2'!N86+'дод 2'!N309</f>
        <v>0</v>
      </c>
      <c r="N40" s="45">
        <f>'дод 2'!O86+'дод 2'!O309</f>
        <v>0</v>
      </c>
      <c r="O40" s="45">
        <f>'дод 2'!P86+'дод 2'!P309</f>
        <v>0</v>
      </c>
      <c r="P40" s="45">
        <f>'дод 2'!Q86+'дод 2'!Q309</f>
        <v>0</v>
      </c>
      <c r="Q40" s="45">
        <f>'дод 2'!R86+'дод 2'!R309</f>
        <v>250216.04</v>
      </c>
      <c r="R40" s="45">
        <f>'дод 2'!S86+'дод 2'!S309</f>
        <v>0</v>
      </c>
      <c r="S40" s="45">
        <f>'дод 2'!T86+'дод 2'!T309</f>
        <v>250216.04</v>
      </c>
      <c r="T40" s="45">
        <f>'дод 2'!U86+'дод 2'!U309</f>
        <v>0</v>
      </c>
      <c r="U40" s="45">
        <f>'дод 2'!V86+'дод 2'!V309</f>
        <v>0</v>
      </c>
      <c r="V40" s="45">
        <f>'дод 2'!W86+'дод 2'!W309</f>
        <v>0</v>
      </c>
      <c r="W40" s="174"/>
      <c r="X40" s="45">
        <f t="shared" si="7"/>
        <v>4029110.0100000002</v>
      </c>
      <c r="Y40" s="266"/>
    </row>
    <row r="41" spans="1:25" ht="63" hidden="1" customHeight="1" x14ac:dyDescent="0.25">
      <c r="A41" s="33"/>
      <c r="B41" s="33"/>
      <c r="C41" s="64" t="s">
        <v>384</v>
      </c>
      <c r="D41" s="45"/>
      <c r="E41" s="45"/>
      <c r="F41" s="45"/>
      <c r="G41" s="45"/>
      <c r="H41" s="45"/>
      <c r="I41" s="45"/>
      <c r="J41" s="174" t="e">
        <f t="shared" si="4"/>
        <v>#DIV/0!</v>
      </c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174" t="e">
        <f t="shared" si="6"/>
        <v>#DIV/0!</v>
      </c>
      <c r="X41" s="45">
        <f t="shared" si="7"/>
        <v>0</v>
      </c>
      <c r="Y41" s="266"/>
    </row>
    <row r="42" spans="1:25" ht="47.25" x14ac:dyDescent="0.25">
      <c r="A42" s="33">
        <v>1025</v>
      </c>
      <c r="B42" s="33" t="s">
        <v>55</v>
      </c>
      <c r="C42" s="3" t="s">
        <v>570</v>
      </c>
      <c r="D42" s="45">
        <f>'дод 2'!E87</f>
        <v>12270100</v>
      </c>
      <c r="E42" s="45">
        <f>'дод 2'!F87</f>
        <v>8367700</v>
      </c>
      <c r="F42" s="45">
        <f>'дод 2'!G87</f>
        <v>1262000</v>
      </c>
      <c r="G42" s="45">
        <f>'дод 2'!H87</f>
        <v>2743273.87</v>
      </c>
      <c r="H42" s="45">
        <f>'дод 2'!I87</f>
        <v>1919906.8</v>
      </c>
      <c r="I42" s="45">
        <f>'дод 2'!J87</f>
        <v>376650.97</v>
      </c>
      <c r="J42" s="174">
        <f t="shared" si="4"/>
        <v>22.357388040847265</v>
      </c>
      <c r="K42" s="45">
        <f>'дод 2'!L87</f>
        <v>0</v>
      </c>
      <c r="L42" s="45">
        <f>'дод 2'!M87</f>
        <v>0</v>
      </c>
      <c r="M42" s="45">
        <f>'дод 2'!N87</f>
        <v>0</v>
      </c>
      <c r="N42" s="45">
        <f>'дод 2'!O87</f>
        <v>0</v>
      </c>
      <c r="O42" s="45">
        <f>'дод 2'!P87</f>
        <v>0</v>
      </c>
      <c r="P42" s="45">
        <f>'дод 2'!Q87</f>
        <v>0</v>
      </c>
      <c r="Q42" s="45">
        <f>'дод 2'!R87</f>
        <v>84796</v>
      </c>
      <c r="R42" s="45">
        <f>'дод 2'!S87</f>
        <v>0</v>
      </c>
      <c r="S42" s="45">
        <f>'дод 2'!T87</f>
        <v>84796</v>
      </c>
      <c r="T42" s="45">
        <f>'дод 2'!U87</f>
        <v>0</v>
      </c>
      <c r="U42" s="45">
        <f>'дод 2'!V87</f>
        <v>0</v>
      </c>
      <c r="V42" s="45">
        <f>'дод 2'!W87</f>
        <v>0</v>
      </c>
      <c r="W42" s="174"/>
      <c r="X42" s="45">
        <f t="shared" si="7"/>
        <v>2828069.87</v>
      </c>
      <c r="Y42" s="266"/>
    </row>
    <row r="43" spans="1:25" s="49" customFormat="1" ht="35.25" customHeight="1" x14ac:dyDescent="0.25">
      <c r="A43" s="78">
        <v>1031</v>
      </c>
      <c r="B43" s="54" t="s">
        <v>51</v>
      </c>
      <c r="C43" s="55" t="s">
        <v>496</v>
      </c>
      <c r="D43" s="45">
        <f>'дод 2'!E88</f>
        <v>435724517.94</v>
      </c>
      <c r="E43" s="45">
        <f>'дод 2'!F88</f>
        <v>355840600</v>
      </c>
      <c r="F43" s="45">
        <f>'дод 2'!G88</f>
        <v>0</v>
      </c>
      <c r="G43" s="45">
        <f>'дод 2'!H88</f>
        <v>101469418.31999999</v>
      </c>
      <c r="H43" s="45">
        <f>'дод 2'!I88</f>
        <v>83265801.180000007</v>
      </c>
      <c r="I43" s="45">
        <f>'дод 2'!J88</f>
        <v>0</v>
      </c>
      <c r="J43" s="174">
        <f t="shared" si="4"/>
        <v>23.287516341683691</v>
      </c>
      <c r="K43" s="45">
        <f>'дод 2'!L88</f>
        <v>0</v>
      </c>
      <c r="L43" s="45">
        <f>'дод 2'!M88</f>
        <v>0</v>
      </c>
      <c r="M43" s="45">
        <f>'дод 2'!N88</f>
        <v>0</v>
      </c>
      <c r="N43" s="45">
        <f>'дод 2'!O88</f>
        <v>0</v>
      </c>
      <c r="O43" s="45">
        <f>'дод 2'!P88</f>
        <v>0</v>
      </c>
      <c r="P43" s="45">
        <f>'дод 2'!Q88</f>
        <v>0</v>
      </c>
      <c r="Q43" s="45">
        <f>'дод 2'!R88</f>
        <v>0</v>
      </c>
      <c r="R43" s="45">
        <f>'дод 2'!S88</f>
        <v>0</v>
      </c>
      <c r="S43" s="45">
        <f>'дод 2'!T88</f>
        <v>0</v>
      </c>
      <c r="T43" s="45">
        <f>'дод 2'!U88</f>
        <v>0</v>
      </c>
      <c r="U43" s="45">
        <f>'дод 2'!V88</f>
        <v>0</v>
      </c>
      <c r="V43" s="45">
        <f>'дод 2'!W88</f>
        <v>0</v>
      </c>
      <c r="W43" s="174"/>
      <c r="X43" s="45">
        <f t="shared" si="7"/>
        <v>101469418.31999999</v>
      </c>
      <c r="Y43" s="266"/>
    </row>
    <row r="44" spans="1:25" s="49" customFormat="1" ht="15.75" x14ac:dyDescent="0.25">
      <c r="A44" s="63"/>
      <c r="B44" s="63"/>
      <c r="C44" s="72" t="s">
        <v>386</v>
      </c>
      <c r="D44" s="65">
        <f>'дод 2'!E89</f>
        <v>434119800</v>
      </c>
      <c r="E44" s="65">
        <f>'дод 2'!F89</f>
        <v>355840600</v>
      </c>
      <c r="F44" s="65">
        <f>'дод 2'!G89</f>
        <v>0</v>
      </c>
      <c r="G44" s="65">
        <f>'дод 2'!H89</f>
        <v>101220009.56999999</v>
      </c>
      <c r="H44" s="65">
        <f>'дод 2'!I89</f>
        <v>83265801.180000007</v>
      </c>
      <c r="I44" s="65">
        <f>'дод 2'!J89</f>
        <v>0</v>
      </c>
      <c r="J44" s="173">
        <f t="shared" si="4"/>
        <v>23.31614673415034</v>
      </c>
      <c r="K44" s="65">
        <f>'дод 2'!L89</f>
        <v>0</v>
      </c>
      <c r="L44" s="65">
        <f>'дод 2'!M89</f>
        <v>0</v>
      </c>
      <c r="M44" s="65">
        <f>'дод 2'!N89</f>
        <v>0</v>
      </c>
      <c r="N44" s="65">
        <f>'дод 2'!O89</f>
        <v>0</v>
      </c>
      <c r="O44" s="65">
        <f>'дод 2'!P89</f>
        <v>0</v>
      </c>
      <c r="P44" s="65">
        <f>'дод 2'!Q89</f>
        <v>0</v>
      </c>
      <c r="Q44" s="65">
        <f>'дод 2'!R89</f>
        <v>0</v>
      </c>
      <c r="R44" s="65">
        <f>'дод 2'!S89</f>
        <v>0</v>
      </c>
      <c r="S44" s="65">
        <f>'дод 2'!T89</f>
        <v>0</v>
      </c>
      <c r="T44" s="65">
        <f>'дод 2'!U89</f>
        <v>0</v>
      </c>
      <c r="U44" s="65">
        <f>'дод 2'!V89</f>
        <v>0</v>
      </c>
      <c r="V44" s="65">
        <f>'дод 2'!W89</f>
        <v>0</v>
      </c>
      <c r="W44" s="174"/>
      <c r="X44" s="65">
        <f t="shared" si="7"/>
        <v>101220009.56999999</v>
      </c>
      <c r="Y44" s="266"/>
    </row>
    <row r="45" spans="1:25" s="49" customFormat="1" ht="40.5" customHeight="1" x14ac:dyDescent="0.25">
      <c r="A45" s="63"/>
      <c r="B45" s="63"/>
      <c r="C45" s="72" t="s">
        <v>381</v>
      </c>
      <c r="D45" s="65">
        <f>'дод 2'!E90</f>
        <v>1604717.94</v>
      </c>
      <c r="E45" s="65">
        <f>'дод 2'!F90</f>
        <v>0</v>
      </c>
      <c r="F45" s="65">
        <f>'дод 2'!G90</f>
        <v>0</v>
      </c>
      <c r="G45" s="65">
        <f>'дод 2'!H90</f>
        <v>249408.75</v>
      </c>
      <c r="H45" s="65">
        <f>'дод 2'!I90</f>
        <v>0</v>
      </c>
      <c r="I45" s="65">
        <f>'дод 2'!J90</f>
        <v>0</v>
      </c>
      <c r="J45" s="173">
        <f t="shared" si="4"/>
        <v>15.542217344438738</v>
      </c>
      <c r="K45" s="65">
        <f>'дод 2'!L90</f>
        <v>0</v>
      </c>
      <c r="L45" s="65">
        <f>'дод 2'!M90</f>
        <v>0</v>
      </c>
      <c r="M45" s="65">
        <f>'дод 2'!N90</f>
        <v>0</v>
      </c>
      <c r="N45" s="65">
        <f>'дод 2'!O90</f>
        <v>0</v>
      </c>
      <c r="O45" s="65">
        <f>'дод 2'!P90</f>
        <v>0</v>
      </c>
      <c r="P45" s="65">
        <f>'дод 2'!Q90</f>
        <v>0</v>
      </c>
      <c r="Q45" s="65">
        <f>'дод 2'!R90</f>
        <v>0</v>
      </c>
      <c r="R45" s="65">
        <f>'дод 2'!S90</f>
        <v>0</v>
      </c>
      <c r="S45" s="65">
        <f>'дод 2'!T90</f>
        <v>0</v>
      </c>
      <c r="T45" s="65">
        <f>'дод 2'!U90</f>
        <v>0</v>
      </c>
      <c r="U45" s="65">
        <f>'дод 2'!V90</f>
        <v>0</v>
      </c>
      <c r="V45" s="65">
        <f>'дод 2'!W90</f>
        <v>0</v>
      </c>
      <c r="W45" s="174"/>
      <c r="X45" s="65">
        <f t="shared" si="7"/>
        <v>249408.75</v>
      </c>
      <c r="Y45" s="266"/>
    </row>
    <row r="46" spans="1:25" ht="56.25" customHeight="1" x14ac:dyDescent="0.25">
      <c r="A46" s="54" t="s">
        <v>468</v>
      </c>
      <c r="B46" s="54" t="s">
        <v>55</v>
      </c>
      <c r="C46" s="55" t="s">
        <v>497</v>
      </c>
      <c r="D46" s="45">
        <f>'дод 2'!E91</f>
        <v>16318700</v>
      </c>
      <c r="E46" s="45">
        <f>'дод 2'!F91</f>
        <v>13376000</v>
      </c>
      <c r="F46" s="45">
        <f>'дод 2'!G91</f>
        <v>0</v>
      </c>
      <c r="G46" s="45">
        <f>'дод 2'!H91</f>
        <v>3716191.91</v>
      </c>
      <c r="H46" s="45">
        <f>'дод 2'!I91</f>
        <v>3061361.98</v>
      </c>
      <c r="I46" s="45">
        <f>'дод 2'!J91</f>
        <v>0</v>
      </c>
      <c r="J46" s="174">
        <f t="shared" si="4"/>
        <v>22.772597755948699</v>
      </c>
      <c r="K46" s="45">
        <f>'дод 2'!L91</f>
        <v>0</v>
      </c>
      <c r="L46" s="45">
        <f>'дод 2'!M91</f>
        <v>0</v>
      </c>
      <c r="M46" s="45">
        <f>'дод 2'!N91</f>
        <v>0</v>
      </c>
      <c r="N46" s="45">
        <f>'дод 2'!O91</f>
        <v>0</v>
      </c>
      <c r="O46" s="45">
        <f>'дод 2'!P91</f>
        <v>0</v>
      </c>
      <c r="P46" s="45">
        <f>'дод 2'!Q91</f>
        <v>0</v>
      </c>
      <c r="Q46" s="45">
        <f>'дод 2'!R91</f>
        <v>0</v>
      </c>
      <c r="R46" s="45">
        <f>'дод 2'!S91</f>
        <v>0</v>
      </c>
      <c r="S46" s="45">
        <f>'дод 2'!T91</f>
        <v>0</v>
      </c>
      <c r="T46" s="45">
        <f>'дод 2'!U91</f>
        <v>0</v>
      </c>
      <c r="U46" s="45">
        <f>'дод 2'!V91</f>
        <v>0</v>
      </c>
      <c r="V46" s="45">
        <f>'дод 2'!W91</f>
        <v>0</v>
      </c>
      <c r="W46" s="174"/>
      <c r="X46" s="45">
        <f t="shared" si="7"/>
        <v>3716191.91</v>
      </c>
      <c r="Y46" s="266"/>
    </row>
    <row r="47" spans="1:25" s="49" customFormat="1" ht="15.75" x14ac:dyDescent="0.25">
      <c r="A47" s="63"/>
      <c r="B47" s="63"/>
      <c r="C47" s="72" t="s">
        <v>386</v>
      </c>
      <c r="D47" s="65">
        <f>'дод 2'!E92</f>
        <v>16318700</v>
      </c>
      <c r="E47" s="65">
        <f>'дод 2'!F92</f>
        <v>13376000</v>
      </c>
      <c r="F47" s="65">
        <f>'дод 2'!G92</f>
        <v>0</v>
      </c>
      <c r="G47" s="65">
        <f>'дод 2'!H92</f>
        <v>3716191.91</v>
      </c>
      <c r="H47" s="65">
        <f>'дод 2'!I92</f>
        <v>3061361.98</v>
      </c>
      <c r="I47" s="65">
        <f>'дод 2'!J92</f>
        <v>0</v>
      </c>
      <c r="J47" s="173">
        <f t="shared" si="4"/>
        <v>22.772597755948699</v>
      </c>
      <c r="K47" s="65">
        <f>'дод 2'!L92</f>
        <v>0</v>
      </c>
      <c r="L47" s="65">
        <f>'дод 2'!M92</f>
        <v>0</v>
      </c>
      <c r="M47" s="65">
        <f>'дод 2'!N92</f>
        <v>0</v>
      </c>
      <c r="N47" s="65">
        <f>'дод 2'!O92</f>
        <v>0</v>
      </c>
      <c r="O47" s="65">
        <f>'дод 2'!P92</f>
        <v>0</v>
      </c>
      <c r="P47" s="65">
        <f>'дод 2'!Q92</f>
        <v>0</v>
      </c>
      <c r="Q47" s="65">
        <f>'дод 2'!R92</f>
        <v>0</v>
      </c>
      <c r="R47" s="65">
        <f>'дод 2'!S92</f>
        <v>0</v>
      </c>
      <c r="S47" s="65">
        <f>'дод 2'!T92</f>
        <v>0</v>
      </c>
      <c r="T47" s="65">
        <f>'дод 2'!U92</f>
        <v>0</v>
      </c>
      <c r="U47" s="65">
        <f>'дод 2'!V92</f>
        <v>0</v>
      </c>
      <c r="V47" s="65">
        <f>'дод 2'!W92</f>
        <v>0</v>
      </c>
      <c r="W47" s="174"/>
      <c r="X47" s="65">
        <f t="shared" si="7"/>
        <v>3716191.91</v>
      </c>
      <c r="Y47" s="266"/>
    </row>
    <row r="48" spans="1:25" ht="66.75" customHeight="1" x14ac:dyDescent="0.25">
      <c r="A48" s="33">
        <v>1035</v>
      </c>
      <c r="B48" s="33" t="s">
        <v>55</v>
      </c>
      <c r="C48" s="32" t="s">
        <v>572</v>
      </c>
      <c r="D48" s="45">
        <f>'дод 2'!E93</f>
        <v>1301700</v>
      </c>
      <c r="E48" s="45">
        <f>'дод 2'!F93</f>
        <v>1067000</v>
      </c>
      <c r="F48" s="45">
        <f>'дод 2'!G93</f>
        <v>0</v>
      </c>
      <c r="G48" s="45">
        <f>'дод 2'!H93</f>
        <v>261178.79</v>
      </c>
      <c r="H48" s="45">
        <f>'дод 2'!I93</f>
        <v>216930.28</v>
      </c>
      <c r="I48" s="45">
        <f>'дод 2'!J93</f>
        <v>0</v>
      </c>
      <c r="J48" s="174">
        <f t="shared" si="4"/>
        <v>20.064438042559729</v>
      </c>
      <c r="K48" s="45">
        <f>'дод 2'!L93</f>
        <v>0</v>
      </c>
      <c r="L48" s="45">
        <f>'дод 2'!M93</f>
        <v>0</v>
      </c>
      <c r="M48" s="45">
        <f>'дод 2'!N93</f>
        <v>0</v>
      </c>
      <c r="N48" s="45">
        <f>'дод 2'!O93</f>
        <v>0</v>
      </c>
      <c r="O48" s="45">
        <f>'дод 2'!P93</f>
        <v>0</v>
      </c>
      <c r="P48" s="45">
        <f>'дод 2'!Q93</f>
        <v>0</v>
      </c>
      <c r="Q48" s="45">
        <f>'дод 2'!R93</f>
        <v>0</v>
      </c>
      <c r="R48" s="45">
        <f>'дод 2'!S93</f>
        <v>0</v>
      </c>
      <c r="S48" s="45">
        <f>'дод 2'!T93</f>
        <v>0</v>
      </c>
      <c r="T48" s="45">
        <f>'дод 2'!U93</f>
        <v>0</v>
      </c>
      <c r="U48" s="45">
        <f>'дод 2'!V93</f>
        <v>0</v>
      </c>
      <c r="V48" s="45">
        <f>'дод 2'!W93</f>
        <v>0</v>
      </c>
      <c r="W48" s="174"/>
      <c r="X48" s="45">
        <f t="shared" si="7"/>
        <v>261178.79</v>
      </c>
      <c r="Y48" s="266"/>
    </row>
    <row r="49" spans="1:25" s="49" customFormat="1" ht="35.25" customHeight="1" x14ac:dyDescent="0.25">
      <c r="A49" s="63"/>
      <c r="B49" s="63"/>
      <c r="C49" s="72" t="s">
        <v>386</v>
      </c>
      <c r="D49" s="65">
        <f>'дод 2'!E94</f>
        <v>1301700</v>
      </c>
      <c r="E49" s="65">
        <f>'дод 2'!F94</f>
        <v>1067000</v>
      </c>
      <c r="F49" s="65">
        <f>'дод 2'!G94</f>
        <v>0</v>
      </c>
      <c r="G49" s="65">
        <f>'дод 2'!H94</f>
        <v>261178.79</v>
      </c>
      <c r="H49" s="65">
        <f>'дод 2'!I94</f>
        <v>216930.28</v>
      </c>
      <c r="I49" s="65">
        <f>'дод 2'!J94</f>
        <v>0</v>
      </c>
      <c r="J49" s="173">
        <f t="shared" si="4"/>
        <v>20.064438042559729</v>
      </c>
      <c r="K49" s="65">
        <f>'дод 2'!L94</f>
        <v>0</v>
      </c>
      <c r="L49" s="65">
        <f>'дод 2'!M94</f>
        <v>0</v>
      </c>
      <c r="M49" s="65">
        <f>'дод 2'!N94</f>
        <v>0</v>
      </c>
      <c r="N49" s="65">
        <f>'дод 2'!O94</f>
        <v>0</v>
      </c>
      <c r="O49" s="65">
        <f>'дод 2'!P94</f>
        <v>0</v>
      </c>
      <c r="P49" s="65">
        <f>'дод 2'!Q94</f>
        <v>0</v>
      </c>
      <c r="Q49" s="65">
        <f>'дод 2'!R94</f>
        <v>0</v>
      </c>
      <c r="R49" s="65">
        <f>'дод 2'!S94</f>
        <v>0</v>
      </c>
      <c r="S49" s="65">
        <f>'дод 2'!T94</f>
        <v>0</v>
      </c>
      <c r="T49" s="65">
        <f>'дод 2'!U94</f>
        <v>0</v>
      </c>
      <c r="U49" s="65">
        <f>'дод 2'!V94</f>
        <v>0</v>
      </c>
      <c r="V49" s="65">
        <f>'дод 2'!W94</f>
        <v>0</v>
      </c>
      <c r="W49" s="174"/>
      <c r="X49" s="65">
        <f t="shared" si="7"/>
        <v>261178.79</v>
      </c>
      <c r="Y49" s="266"/>
    </row>
    <row r="50" spans="1:25" ht="33.75" hidden="1" customHeight="1" x14ac:dyDescent="0.25">
      <c r="A50" s="33">
        <v>1061</v>
      </c>
      <c r="B50" s="54" t="s">
        <v>51</v>
      </c>
      <c r="C50" s="32" t="s">
        <v>523</v>
      </c>
      <c r="D50" s="45">
        <f>'дод 2'!E95</f>
        <v>0</v>
      </c>
      <c r="E50" s="45">
        <f>'дод 2'!F95</f>
        <v>0</v>
      </c>
      <c r="F50" s="45">
        <f>'дод 2'!G95</f>
        <v>0</v>
      </c>
      <c r="G50" s="45">
        <f>'дод 2'!H95</f>
        <v>0</v>
      </c>
      <c r="H50" s="45">
        <f>'дод 2'!I95</f>
        <v>0</v>
      </c>
      <c r="I50" s="45">
        <f>'дод 2'!J95</f>
        <v>0</v>
      </c>
      <c r="J50" s="174" t="e">
        <f t="shared" si="4"/>
        <v>#DIV/0!</v>
      </c>
      <c r="K50" s="45">
        <f>'дод 2'!L95</f>
        <v>0</v>
      </c>
      <c r="L50" s="45">
        <f>'дод 2'!M95</f>
        <v>0</v>
      </c>
      <c r="M50" s="45">
        <f>'дод 2'!N95</f>
        <v>0</v>
      </c>
      <c r="N50" s="45">
        <f>'дод 2'!O95</f>
        <v>0</v>
      </c>
      <c r="O50" s="45">
        <f>'дод 2'!P95</f>
        <v>0</v>
      </c>
      <c r="P50" s="45">
        <f>'дод 2'!Q95</f>
        <v>0</v>
      </c>
      <c r="Q50" s="45">
        <f>'дод 2'!R95</f>
        <v>0</v>
      </c>
      <c r="R50" s="45">
        <f>'дод 2'!S95</f>
        <v>0</v>
      </c>
      <c r="S50" s="45">
        <f>'дод 2'!T95</f>
        <v>0</v>
      </c>
      <c r="T50" s="45">
        <f>'дод 2'!U95</f>
        <v>0</v>
      </c>
      <c r="U50" s="45">
        <f>'дод 2'!V95</f>
        <v>0</v>
      </c>
      <c r="V50" s="45">
        <f>'дод 2'!W95</f>
        <v>0</v>
      </c>
      <c r="W50" s="174" t="e">
        <f t="shared" si="6"/>
        <v>#DIV/0!</v>
      </c>
      <c r="X50" s="45">
        <f t="shared" si="7"/>
        <v>0</v>
      </c>
      <c r="Y50" s="266"/>
    </row>
    <row r="51" spans="1:25" s="49" customFormat="1" ht="48.75" hidden="1" customHeight="1" x14ac:dyDescent="0.25">
      <c r="A51" s="63"/>
      <c r="B51" s="69"/>
      <c r="C51" s="72" t="s">
        <v>533</v>
      </c>
      <c r="D51" s="65">
        <f>'дод 2'!E96</f>
        <v>0</v>
      </c>
      <c r="E51" s="65">
        <f>'дод 2'!F96</f>
        <v>0</v>
      </c>
      <c r="F51" s="65">
        <f>'дод 2'!G96</f>
        <v>0</v>
      </c>
      <c r="G51" s="65">
        <f>'дод 2'!H96</f>
        <v>0</v>
      </c>
      <c r="H51" s="65">
        <f>'дод 2'!I96</f>
        <v>0</v>
      </c>
      <c r="I51" s="65">
        <f>'дод 2'!J96</f>
        <v>0</v>
      </c>
      <c r="J51" s="173" t="e">
        <f t="shared" si="4"/>
        <v>#DIV/0!</v>
      </c>
      <c r="K51" s="65">
        <f>'дод 2'!L96</f>
        <v>0</v>
      </c>
      <c r="L51" s="65">
        <f>'дод 2'!M96</f>
        <v>0</v>
      </c>
      <c r="M51" s="65">
        <f>'дод 2'!N96</f>
        <v>0</v>
      </c>
      <c r="N51" s="65">
        <f>'дод 2'!O96</f>
        <v>0</v>
      </c>
      <c r="O51" s="65">
        <f>'дод 2'!P96</f>
        <v>0</v>
      </c>
      <c r="P51" s="65">
        <f>'дод 2'!Q96</f>
        <v>0</v>
      </c>
      <c r="Q51" s="65">
        <f>'дод 2'!R96</f>
        <v>0</v>
      </c>
      <c r="R51" s="65">
        <f>'дод 2'!S96</f>
        <v>0</v>
      </c>
      <c r="S51" s="65">
        <f>'дод 2'!T96</f>
        <v>0</v>
      </c>
      <c r="T51" s="65">
        <f>'дод 2'!U96</f>
        <v>0</v>
      </c>
      <c r="U51" s="65">
        <f>'дод 2'!V96</f>
        <v>0</v>
      </c>
      <c r="V51" s="65">
        <f>'дод 2'!W96</f>
        <v>0</v>
      </c>
      <c r="W51" s="174" t="e">
        <f t="shared" si="6"/>
        <v>#DIV/0!</v>
      </c>
      <c r="X51" s="45">
        <f t="shared" si="7"/>
        <v>0</v>
      </c>
      <c r="Y51" s="266"/>
    </row>
    <row r="52" spans="1:25" s="49" customFormat="1" ht="32.25" hidden="1" customHeight="1" x14ac:dyDescent="0.25">
      <c r="A52" s="63"/>
      <c r="B52" s="69"/>
      <c r="C52" s="123" t="s">
        <v>530</v>
      </c>
      <c r="D52" s="65">
        <f>'дод 2'!E97</f>
        <v>0</v>
      </c>
      <c r="E52" s="65">
        <f>'дод 2'!F97</f>
        <v>0</v>
      </c>
      <c r="F52" s="65">
        <f>'дод 2'!G97</f>
        <v>0</v>
      </c>
      <c r="G52" s="65">
        <f>'дод 2'!H97</f>
        <v>0</v>
      </c>
      <c r="H52" s="65">
        <f>'дод 2'!I97</f>
        <v>0</v>
      </c>
      <c r="I52" s="65">
        <f>'дод 2'!J97</f>
        <v>0</v>
      </c>
      <c r="J52" s="173" t="e">
        <f t="shared" si="4"/>
        <v>#DIV/0!</v>
      </c>
      <c r="K52" s="65">
        <f>'дод 2'!L97</f>
        <v>0</v>
      </c>
      <c r="L52" s="65">
        <f>'дод 2'!M97</f>
        <v>0</v>
      </c>
      <c r="M52" s="65">
        <f>'дод 2'!N97</f>
        <v>0</v>
      </c>
      <c r="N52" s="65">
        <f>'дод 2'!O97</f>
        <v>0</v>
      </c>
      <c r="O52" s="65">
        <f>'дод 2'!P97</f>
        <v>0</v>
      </c>
      <c r="P52" s="65">
        <f>'дод 2'!Q97</f>
        <v>0</v>
      </c>
      <c r="Q52" s="65">
        <f>'дод 2'!R97</f>
        <v>0</v>
      </c>
      <c r="R52" s="65">
        <f>'дод 2'!S97</f>
        <v>0</v>
      </c>
      <c r="S52" s="65">
        <f>'дод 2'!T97</f>
        <v>0</v>
      </c>
      <c r="T52" s="65">
        <f>'дод 2'!U97</f>
        <v>0</v>
      </c>
      <c r="U52" s="65">
        <f>'дод 2'!V97</f>
        <v>0</v>
      </c>
      <c r="V52" s="65">
        <f>'дод 2'!W97</f>
        <v>0</v>
      </c>
      <c r="W52" s="174" t="e">
        <f t="shared" si="6"/>
        <v>#DIV/0!</v>
      </c>
      <c r="X52" s="65">
        <f t="shared" si="7"/>
        <v>0</v>
      </c>
      <c r="Y52" s="266"/>
    </row>
    <row r="53" spans="1:25" s="49" customFormat="1" ht="60.75" hidden="1" customHeight="1" x14ac:dyDescent="0.25">
      <c r="A53" s="33">
        <v>1062</v>
      </c>
      <c r="B53" s="54" t="s">
        <v>55</v>
      </c>
      <c r="C53" s="55" t="s">
        <v>497</v>
      </c>
      <c r="D53" s="45">
        <f>'дод 2'!E98</f>
        <v>0</v>
      </c>
      <c r="E53" s="45">
        <f>'дод 2'!F98</f>
        <v>0</v>
      </c>
      <c r="F53" s="45">
        <f>'дод 2'!G98</f>
        <v>0</v>
      </c>
      <c r="G53" s="45">
        <f>'дод 2'!H98</f>
        <v>0</v>
      </c>
      <c r="H53" s="45">
        <f>'дод 2'!I98</f>
        <v>0</v>
      </c>
      <c r="I53" s="45">
        <f>'дод 2'!J98</f>
        <v>0</v>
      </c>
      <c r="J53" s="174" t="e">
        <f t="shared" si="4"/>
        <v>#DIV/0!</v>
      </c>
      <c r="K53" s="45">
        <f>'дод 2'!L98</f>
        <v>0</v>
      </c>
      <c r="L53" s="45">
        <f>'дод 2'!M98</f>
        <v>0</v>
      </c>
      <c r="M53" s="45">
        <f>'дод 2'!N98</f>
        <v>0</v>
      </c>
      <c r="N53" s="45">
        <f>'дод 2'!O98</f>
        <v>0</v>
      </c>
      <c r="O53" s="45">
        <f>'дод 2'!P98</f>
        <v>0</v>
      </c>
      <c r="P53" s="45">
        <f>'дод 2'!Q98</f>
        <v>0</v>
      </c>
      <c r="Q53" s="45">
        <f>'дод 2'!R98</f>
        <v>0</v>
      </c>
      <c r="R53" s="45">
        <f>'дод 2'!S98</f>
        <v>0</v>
      </c>
      <c r="S53" s="45">
        <f>'дод 2'!T98</f>
        <v>0</v>
      </c>
      <c r="T53" s="45">
        <f>'дод 2'!U98</f>
        <v>0</v>
      </c>
      <c r="U53" s="45">
        <f>'дод 2'!V98</f>
        <v>0</v>
      </c>
      <c r="V53" s="45">
        <f>'дод 2'!W98</f>
        <v>0</v>
      </c>
      <c r="W53" s="174" t="e">
        <f t="shared" si="6"/>
        <v>#DIV/0!</v>
      </c>
      <c r="X53" s="45">
        <f t="shared" si="7"/>
        <v>0</v>
      </c>
      <c r="Y53" s="266"/>
    </row>
    <row r="54" spans="1:25" s="49" customFormat="1" ht="32.25" hidden="1" customHeight="1" x14ac:dyDescent="0.25">
      <c r="A54" s="63"/>
      <c r="B54" s="69"/>
      <c r="C54" s="72" t="s">
        <v>530</v>
      </c>
      <c r="D54" s="65">
        <f>'дод 2'!E99</f>
        <v>0</v>
      </c>
      <c r="E54" s="65">
        <f>'дод 2'!F99</f>
        <v>0</v>
      </c>
      <c r="F54" s="65">
        <f>'дод 2'!G99</f>
        <v>0</v>
      </c>
      <c r="G54" s="65">
        <f>'дод 2'!H99</f>
        <v>0</v>
      </c>
      <c r="H54" s="65">
        <f>'дод 2'!I99</f>
        <v>0</v>
      </c>
      <c r="I54" s="65">
        <f>'дод 2'!J99</f>
        <v>0</v>
      </c>
      <c r="J54" s="173" t="e">
        <f t="shared" si="4"/>
        <v>#DIV/0!</v>
      </c>
      <c r="K54" s="65">
        <f>'дод 2'!L99</f>
        <v>0</v>
      </c>
      <c r="L54" s="65">
        <f>'дод 2'!M99</f>
        <v>0</v>
      </c>
      <c r="M54" s="65">
        <f>'дод 2'!N99</f>
        <v>0</v>
      </c>
      <c r="N54" s="65">
        <f>'дод 2'!O99</f>
        <v>0</v>
      </c>
      <c r="O54" s="65">
        <f>'дод 2'!P99</f>
        <v>0</v>
      </c>
      <c r="P54" s="65">
        <f>'дод 2'!Q99</f>
        <v>0</v>
      </c>
      <c r="Q54" s="65">
        <f>'дод 2'!R99</f>
        <v>0</v>
      </c>
      <c r="R54" s="65">
        <f>'дод 2'!S99</f>
        <v>0</v>
      </c>
      <c r="S54" s="65">
        <f>'дод 2'!T99</f>
        <v>0</v>
      </c>
      <c r="T54" s="65">
        <f>'дод 2'!U99</f>
        <v>0</v>
      </c>
      <c r="U54" s="65">
        <f>'дод 2'!V99</f>
        <v>0</v>
      </c>
      <c r="V54" s="65">
        <f>'дод 2'!W99</f>
        <v>0</v>
      </c>
      <c r="W54" s="174" t="e">
        <f t="shared" si="6"/>
        <v>#DIV/0!</v>
      </c>
      <c r="X54" s="45">
        <f t="shared" si="7"/>
        <v>0</v>
      </c>
      <c r="Y54" s="266"/>
    </row>
    <row r="55" spans="1:25" s="49" customFormat="1" ht="38.25" customHeight="1" x14ac:dyDescent="0.25">
      <c r="A55" s="54" t="s">
        <v>54</v>
      </c>
      <c r="B55" s="54" t="s">
        <v>57</v>
      </c>
      <c r="C55" s="55" t="s">
        <v>363</v>
      </c>
      <c r="D55" s="45">
        <f>'дод 2'!E100</f>
        <v>42397200</v>
      </c>
      <c r="E55" s="45">
        <f>'дод 2'!F100</f>
        <v>29446000</v>
      </c>
      <c r="F55" s="45">
        <f>'дод 2'!G100</f>
        <v>5510400</v>
      </c>
      <c r="G55" s="45">
        <f>'дод 2'!H100</f>
        <v>9936557.6400000006</v>
      </c>
      <c r="H55" s="45">
        <f>'дод 2'!I100</f>
        <v>6615198.4900000002</v>
      </c>
      <c r="I55" s="45">
        <f>'дод 2'!J100</f>
        <v>1832479.43</v>
      </c>
      <c r="J55" s="174">
        <f t="shared" si="4"/>
        <v>23.436825167699755</v>
      </c>
      <c r="K55" s="45">
        <f>'дод 2'!L100</f>
        <v>0</v>
      </c>
      <c r="L55" s="45">
        <f>'дод 2'!M100</f>
        <v>0</v>
      </c>
      <c r="M55" s="45">
        <f>'дод 2'!N100</f>
        <v>0</v>
      </c>
      <c r="N55" s="45">
        <f>'дод 2'!O100</f>
        <v>0</v>
      </c>
      <c r="O55" s="45">
        <f>'дод 2'!P100</f>
        <v>0</v>
      </c>
      <c r="P55" s="45">
        <f>'дод 2'!Q100</f>
        <v>0</v>
      </c>
      <c r="Q55" s="45">
        <f>'дод 2'!R100</f>
        <v>330780.03999999998</v>
      </c>
      <c r="R55" s="45">
        <f>'дод 2'!S100</f>
        <v>0</v>
      </c>
      <c r="S55" s="45">
        <f>'дод 2'!T100</f>
        <v>302781.03999999998</v>
      </c>
      <c r="T55" s="45">
        <f>'дод 2'!U100</f>
        <v>0</v>
      </c>
      <c r="U55" s="45">
        <f>'дод 2'!V100</f>
        <v>0</v>
      </c>
      <c r="V55" s="45">
        <f>'дод 2'!W100</f>
        <v>27999</v>
      </c>
      <c r="W55" s="174"/>
      <c r="X55" s="45">
        <f t="shared" si="7"/>
        <v>10267337.68</v>
      </c>
      <c r="Y55" s="266"/>
    </row>
    <row r="56" spans="1:25" s="49" customFormat="1" ht="21.75" customHeight="1" x14ac:dyDescent="0.25">
      <c r="A56" s="78">
        <v>1080</v>
      </c>
      <c r="B56" s="54" t="s">
        <v>57</v>
      </c>
      <c r="C56" s="55" t="s">
        <v>640</v>
      </c>
      <c r="D56" s="45">
        <f>'дод 2'!E235</f>
        <v>49446300</v>
      </c>
      <c r="E56" s="45">
        <f>'дод 2'!F235</f>
        <v>38763800</v>
      </c>
      <c r="F56" s="45">
        <f>'дод 2'!G235</f>
        <v>1571100</v>
      </c>
      <c r="G56" s="45">
        <f>'дод 2'!H235</f>
        <v>11163790.67</v>
      </c>
      <c r="H56" s="45">
        <f>'дод 2'!I235</f>
        <v>8733064.6799999997</v>
      </c>
      <c r="I56" s="45">
        <f>'дод 2'!J235</f>
        <v>500298.78</v>
      </c>
      <c r="J56" s="174">
        <f t="shared" si="4"/>
        <v>22.577605746031555</v>
      </c>
      <c r="K56" s="45">
        <f>'дод 2'!L235</f>
        <v>2933090</v>
      </c>
      <c r="L56" s="45">
        <f>'дод 2'!M235</f>
        <v>0</v>
      </c>
      <c r="M56" s="45">
        <f>'дод 2'!N235</f>
        <v>2930890</v>
      </c>
      <c r="N56" s="45">
        <f>'дод 2'!O235</f>
        <v>2397600</v>
      </c>
      <c r="O56" s="45">
        <f>'дод 2'!P235</f>
        <v>0</v>
      </c>
      <c r="P56" s="45">
        <f>'дод 2'!Q235</f>
        <v>2200</v>
      </c>
      <c r="Q56" s="45">
        <f>'дод 2'!R235</f>
        <v>765332.12</v>
      </c>
      <c r="R56" s="45">
        <f>'дод 2'!S235</f>
        <v>0</v>
      </c>
      <c r="S56" s="45">
        <f>'дод 2'!T235</f>
        <v>760652.12</v>
      </c>
      <c r="T56" s="45">
        <f>'дод 2'!U235</f>
        <v>620004.74</v>
      </c>
      <c r="U56" s="45">
        <f>'дод 2'!V235</f>
        <v>0</v>
      </c>
      <c r="V56" s="45">
        <f>'дод 2'!W235</f>
        <v>4680</v>
      </c>
      <c r="W56" s="174">
        <f t="shared" si="6"/>
        <v>26.093032262903627</v>
      </c>
      <c r="X56" s="45">
        <f t="shared" si="7"/>
        <v>11929122.789999999</v>
      </c>
      <c r="Y56" s="266"/>
    </row>
    <row r="57" spans="1:25" s="49" customFormat="1" ht="47.25" x14ac:dyDescent="0.25">
      <c r="A57" s="78">
        <v>1091</v>
      </c>
      <c r="B57" s="54" t="s">
        <v>610</v>
      </c>
      <c r="C57" s="55" t="s">
        <v>611</v>
      </c>
      <c r="D57" s="45">
        <f>'дод 2'!E101</f>
        <v>148078448</v>
      </c>
      <c r="E57" s="45">
        <f>'дод 2'!F101</f>
        <v>77072200</v>
      </c>
      <c r="F57" s="45">
        <f>'дод 2'!G101</f>
        <v>19337700</v>
      </c>
      <c r="G57" s="45">
        <f>'дод 2'!H101</f>
        <v>34687471.609999999</v>
      </c>
      <c r="H57" s="45">
        <f>'дод 2'!I101</f>
        <v>17890215.93</v>
      </c>
      <c r="I57" s="45">
        <f>'дод 2'!J101</f>
        <v>5415067</v>
      </c>
      <c r="J57" s="174">
        <f t="shared" si="4"/>
        <v>23.425064267286217</v>
      </c>
      <c r="K57" s="45">
        <f>'дод 2'!L101</f>
        <v>12026638</v>
      </c>
      <c r="L57" s="45">
        <f>'дод 2'!M101</f>
        <v>0</v>
      </c>
      <c r="M57" s="45">
        <f>'дод 2'!N101</f>
        <v>11878258</v>
      </c>
      <c r="N57" s="45">
        <f>'дод 2'!O101</f>
        <v>3115502</v>
      </c>
      <c r="O57" s="45">
        <f>'дод 2'!P101</f>
        <v>5138695</v>
      </c>
      <c r="P57" s="45">
        <f>'дод 2'!Q101</f>
        <v>148380</v>
      </c>
      <c r="Q57" s="45">
        <f>'дод 2'!R101</f>
        <v>3585502.57</v>
      </c>
      <c r="R57" s="45">
        <f>'дод 2'!S101</f>
        <v>0</v>
      </c>
      <c r="S57" s="45">
        <f>'дод 2'!T101</f>
        <v>3410350.57</v>
      </c>
      <c r="T57" s="45">
        <f>'дод 2'!U101</f>
        <v>731587.37</v>
      </c>
      <c r="U57" s="45">
        <f>'дод 2'!V101</f>
        <v>838957.73</v>
      </c>
      <c r="V57" s="45">
        <f>'дод 2'!W101</f>
        <v>175152</v>
      </c>
      <c r="W57" s="174">
        <f t="shared" si="6"/>
        <v>29.8130081740217</v>
      </c>
      <c r="X57" s="45">
        <f t="shared" si="7"/>
        <v>38272974.18</v>
      </c>
      <c r="Y57" s="266"/>
    </row>
    <row r="58" spans="1:25" s="49" customFormat="1" ht="47.25" x14ac:dyDescent="0.25">
      <c r="A58" s="78">
        <v>1092</v>
      </c>
      <c r="B58" s="54" t="s">
        <v>610</v>
      </c>
      <c r="C58" s="55" t="s">
        <v>614</v>
      </c>
      <c r="D58" s="45">
        <f>'дод 2'!E102</f>
        <v>22079600</v>
      </c>
      <c r="E58" s="45">
        <f>'дод 2'!F102</f>
        <v>18098000</v>
      </c>
      <c r="F58" s="45">
        <f>'дод 2'!G102</f>
        <v>0</v>
      </c>
      <c r="G58" s="45">
        <f>'дод 2'!H102</f>
        <v>4256399.3899999997</v>
      </c>
      <c r="H58" s="45">
        <f>'дод 2'!I102</f>
        <v>3492210.94</v>
      </c>
      <c r="I58" s="45">
        <f>'дод 2'!J102</f>
        <v>0</v>
      </c>
      <c r="J58" s="174">
        <f t="shared" si="4"/>
        <v>19.277520380803999</v>
      </c>
      <c r="K58" s="45">
        <f>'дод 2'!L102</f>
        <v>0</v>
      </c>
      <c r="L58" s="45">
        <f>'дод 2'!M102</f>
        <v>0</v>
      </c>
      <c r="M58" s="45">
        <f>'дод 2'!N102</f>
        <v>0</v>
      </c>
      <c r="N58" s="45">
        <f>'дод 2'!O102</f>
        <v>0</v>
      </c>
      <c r="O58" s="45">
        <f>'дод 2'!P102</f>
        <v>0</v>
      </c>
      <c r="P58" s="45">
        <f>'дод 2'!Q102</f>
        <v>0</v>
      </c>
      <c r="Q58" s="45">
        <f>'дод 2'!R102</f>
        <v>0</v>
      </c>
      <c r="R58" s="45">
        <f>'дод 2'!S102</f>
        <v>0</v>
      </c>
      <c r="S58" s="45">
        <f>'дод 2'!T102</f>
        <v>0</v>
      </c>
      <c r="T58" s="45">
        <f>'дод 2'!U102</f>
        <v>0</v>
      </c>
      <c r="U58" s="45">
        <f>'дод 2'!V102</f>
        <v>0</v>
      </c>
      <c r="V58" s="45">
        <f>'дод 2'!W102</f>
        <v>0</v>
      </c>
      <c r="W58" s="174"/>
      <c r="X58" s="45">
        <f t="shared" si="7"/>
        <v>4256399.3899999997</v>
      </c>
      <c r="Y58" s="266"/>
    </row>
    <row r="59" spans="1:25" s="178" customFormat="1" ht="15.75" x14ac:dyDescent="0.25">
      <c r="A59" s="175"/>
      <c r="B59" s="176"/>
      <c r="C59" s="177" t="s">
        <v>386</v>
      </c>
      <c r="D59" s="65">
        <f>'дод 2'!E103</f>
        <v>22079600</v>
      </c>
      <c r="E59" s="65">
        <f>'дод 2'!F103</f>
        <v>18098000</v>
      </c>
      <c r="F59" s="65">
        <f>'дод 2'!G103</f>
        <v>0</v>
      </c>
      <c r="G59" s="65">
        <f>'дод 2'!H103</f>
        <v>4256399.3899999997</v>
      </c>
      <c r="H59" s="65">
        <f>'дод 2'!I103</f>
        <v>3492210.94</v>
      </c>
      <c r="I59" s="65">
        <f>'дод 2'!J103</f>
        <v>0</v>
      </c>
      <c r="J59" s="173">
        <f t="shared" si="4"/>
        <v>19.277520380803999</v>
      </c>
      <c r="K59" s="65">
        <f>'дод 2'!L103</f>
        <v>0</v>
      </c>
      <c r="L59" s="65">
        <f>'дод 2'!M103</f>
        <v>0</v>
      </c>
      <c r="M59" s="65">
        <f>'дод 2'!N103</f>
        <v>0</v>
      </c>
      <c r="N59" s="65">
        <f>'дод 2'!O103</f>
        <v>0</v>
      </c>
      <c r="O59" s="65">
        <f>'дод 2'!P103</f>
        <v>0</v>
      </c>
      <c r="P59" s="65">
        <f>'дод 2'!Q103</f>
        <v>0</v>
      </c>
      <c r="Q59" s="65">
        <f>'дод 2'!R103</f>
        <v>0</v>
      </c>
      <c r="R59" s="65">
        <f>'дод 2'!S103</f>
        <v>0</v>
      </c>
      <c r="S59" s="65">
        <f>'дод 2'!T103</f>
        <v>0</v>
      </c>
      <c r="T59" s="65">
        <f>'дод 2'!U103</f>
        <v>0</v>
      </c>
      <c r="U59" s="65">
        <f>'дод 2'!V103</f>
        <v>0</v>
      </c>
      <c r="V59" s="65">
        <f>'дод 2'!W103</f>
        <v>0</v>
      </c>
      <c r="W59" s="174"/>
      <c r="X59" s="45">
        <f t="shared" si="7"/>
        <v>4256399.3899999997</v>
      </c>
      <c r="Y59" s="266"/>
    </row>
    <row r="60" spans="1:25" s="49" customFormat="1" ht="21" customHeight="1" x14ac:dyDescent="0.25">
      <c r="A60" s="54" t="s">
        <v>471</v>
      </c>
      <c r="B60" s="54" t="s">
        <v>58</v>
      </c>
      <c r="C60" s="32" t="s">
        <v>502</v>
      </c>
      <c r="D60" s="45">
        <f>'дод 2'!E104</f>
        <v>12697300</v>
      </c>
      <c r="E60" s="45">
        <f>'дод 2'!F104</f>
        <v>8889800</v>
      </c>
      <c r="F60" s="45">
        <f>'дод 2'!G104</f>
        <v>1168000</v>
      </c>
      <c r="G60" s="45">
        <f>'дод 2'!H104</f>
        <v>2949080.72</v>
      </c>
      <c r="H60" s="45">
        <f>'дод 2'!I104</f>
        <v>2131740.61</v>
      </c>
      <c r="I60" s="45">
        <f>'дод 2'!J104</f>
        <v>267979.73</v>
      </c>
      <c r="J60" s="174">
        <f t="shared" si="4"/>
        <v>23.226045852267806</v>
      </c>
      <c r="K60" s="45">
        <f>'дод 2'!L104</f>
        <v>0</v>
      </c>
      <c r="L60" s="45">
        <f>'дод 2'!M104</f>
        <v>0</v>
      </c>
      <c r="M60" s="45">
        <f>'дод 2'!N104</f>
        <v>0</v>
      </c>
      <c r="N60" s="45">
        <f>'дод 2'!O104</f>
        <v>0</v>
      </c>
      <c r="O60" s="45">
        <f>'дод 2'!P104</f>
        <v>0</v>
      </c>
      <c r="P60" s="45">
        <f>'дод 2'!Q104</f>
        <v>0</v>
      </c>
      <c r="Q60" s="45">
        <f>'дод 2'!R104</f>
        <v>78482.2</v>
      </c>
      <c r="R60" s="45">
        <f>'дод 2'!S104</f>
        <v>0</v>
      </c>
      <c r="S60" s="45">
        <f>'дод 2'!T104</f>
        <v>78482.2</v>
      </c>
      <c r="T60" s="45">
        <f>'дод 2'!U104</f>
        <v>0</v>
      </c>
      <c r="U60" s="45">
        <f>'дод 2'!V104</f>
        <v>0</v>
      </c>
      <c r="V60" s="45">
        <f>'дод 2'!W104</f>
        <v>0</v>
      </c>
      <c r="W60" s="174"/>
      <c r="X60" s="45">
        <f t="shared" si="7"/>
        <v>3027562.9200000004</v>
      </c>
      <c r="Y60" s="266"/>
    </row>
    <row r="61" spans="1:25" ht="15.75" x14ac:dyDescent="0.25">
      <c r="A61" s="54" t="s">
        <v>473</v>
      </c>
      <c r="B61" s="54" t="s">
        <v>58</v>
      </c>
      <c r="C61" s="32" t="s">
        <v>280</v>
      </c>
      <c r="D61" s="45">
        <f>'дод 2'!E105</f>
        <v>119000</v>
      </c>
      <c r="E61" s="45">
        <f>'дод 2'!F105</f>
        <v>0</v>
      </c>
      <c r="F61" s="45">
        <f>'дод 2'!G105</f>
        <v>0</v>
      </c>
      <c r="G61" s="45">
        <f>'дод 2'!H105</f>
        <v>27000</v>
      </c>
      <c r="H61" s="45">
        <f>'дод 2'!I105</f>
        <v>0</v>
      </c>
      <c r="I61" s="45">
        <f>'дод 2'!J105</f>
        <v>0</v>
      </c>
      <c r="J61" s="174">
        <f t="shared" si="4"/>
        <v>22.689075630252102</v>
      </c>
      <c r="K61" s="45">
        <f>'дод 2'!L105</f>
        <v>0</v>
      </c>
      <c r="L61" s="45">
        <f>'дод 2'!M105</f>
        <v>0</v>
      </c>
      <c r="M61" s="45">
        <f>'дод 2'!N105</f>
        <v>0</v>
      </c>
      <c r="N61" s="45">
        <f>'дод 2'!O105</f>
        <v>0</v>
      </c>
      <c r="O61" s="45">
        <f>'дод 2'!P105</f>
        <v>0</v>
      </c>
      <c r="P61" s="45">
        <f>'дод 2'!Q105</f>
        <v>0</v>
      </c>
      <c r="Q61" s="45">
        <f>'дод 2'!R105</f>
        <v>0</v>
      </c>
      <c r="R61" s="45">
        <f>'дод 2'!S105</f>
        <v>0</v>
      </c>
      <c r="S61" s="45">
        <f>'дод 2'!T105</f>
        <v>0</v>
      </c>
      <c r="T61" s="45">
        <f>'дод 2'!U105</f>
        <v>0</v>
      </c>
      <c r="U61" s="45">
        <f>'дод 2'!V105</f>
        <v>0</v>
      </c>
      <c r="V61" s="45">
        <f>'дод 2'!W105</f>
        <v>0</v>
      </c>
      <c r="W61" s="174"/>
      <c r="X61" s="45">
        <f t="shared" si="7"/>
        <v>27000</v>
      </c>
      <c r="Y61" s="266"/>
    </row>
    <row r="62" spans="1:25" ht="31.5" x14ac:dyDescent="0.25">
      <c r="A62" s="54" t="s">
        <v>475</v>
      </c>
      <c r="B62" s="54" t="s">
        <v>58</v>
      </c>
      <c r="C62" s="55" t="s">
        <v>476</v>
      </c>
      <c r="D62" s="45">
        <f>'дод 2'!E106</f>
        <v>538100</v>
      </c>
      <c r="E62" s="45">
        <f>'дод 2'!F106</f>
        <v>319800</v>
      </c>
      <c r="F62" s="45">
        <f>'дод 2'!G106</f>
        <v>97100</v>
      </c>
      <c r="G62" s="45">
        <f>'дод 2'!H106</f>
        <v>40506.269999999997</v>
      </c>
      <c r="H62" s="45">
        <f>'дод 2'!I106</f>
        <v>0</v>
      </c>
      <c r="I62" s="45">
        <f>'дод 2'!J106</f>
        <v>35613.21</v>
      </c>
      <c r="J62" s="174">
        <f t="shared" si="4"/>
        <v>7.5276472774577208</v>
      </c>
      <c r="K62" s="45">
        <f>'дод 2'!L106</f>
        <v>0</v>
      </c>
      <c r="L62" s="45">
        <f>'дод 2'!M106</f>
        <v>0</v>
      </c>
      <c r="M62" s="45">
        <f>'дод 2'!N106</f>
        <v>0</v>
      </c>
      <c r="N62" s="45">
        <f>'дод 2'!O106</f>
        <v>0</v>
      </c>
      <c r="O62" s="45">
        <f>'дод 2'!P106</f>
        <v>0</v>
      </c>
      <c r="P62" s="45">
        <f>'дод 2'!Q106</f>
        <v>0</v>
      </c>
      <c r="Q62" s="45">
        <f>'дод 2'!R106</f>
        <v>48457.5</v>
      </c>
      <c r="R62" s="45">
        <f>'дод 2'!S106</f>
        <v>0</v>
      </c>
      <c r="S62" s="45">
        <f>'дод 2'!T106</f>
        <v>19354.95</v>
      </c>
      <c r="T62" s="45">
        <f>'дод 2'!U106</f>
        <v>0</v>
      </c>
      <c r="U62" s="45">
        <f>'дод 2'!V106</f>
        <v>0</v>
      </c>
      <c r="V62" s="45">
        <f>'дод 2'!W106</f>
        <v>29102.55</v>
      </c>
      <c r="W62" s="174"/>
      <c r="X62" s="45">
        <f t="shared" si="7"/>
        <v>88963.76999999999</v>
      </c>
      <c r="Y62" s="266"/>
    </row>
    <row r="63" spans="1:25" ht="36.75" customHeight="1" x14ac:dyDescent="0.25">
      <c r="A63" s="54" t="s">
        <v>478</v>
      </c>
      <c r="B63" s="54" t="s">
        <v>58</v>
      </c>
      <c r="C63" s="55" t="s">
        <v>503</v>
      </c>
      <c r="D63" s="45">
        <f>'дод 2'!E107</f>
        <v>1743560</v>
      </c>
      <c r="E63" s="45">
        <f>'дод 2'!F107</f>
        <v>1429160</v>
      </c>
      <c r="F63" s="45">
        <f>'дод 2'!G107</f>
        <v>0</v>
      </c>
      <c r="G63" s="45">
        <f>'дод 2'!H107</f>
        <v>355169.89</v>
      </c>
      <c r="H63" s="45">
        <f>'дод 2'!I107</f>
        <v>290366.82</v>
      </c>
      <c r="I63" s="45">
        <f>'дод 2'!J107</f>
        <v>0</v>
      </c>
      <c r="J63" s="174">
        <f t="shared" si="4"/>
        <v>20.370385303631654</v>
      </c>
      <c r="K63" s="45">
        <f>'дод 2'!L107</f>
        <v>0</v>
      </c>
      <c r="L63" s="45">
        <f>'дод 2'!M107</f>
        <v>0</v>
      </c>
      <c r="M63" s="45">
        <f>'дод 2'!N107</f>
        <v>0</v>
      </c>
      <c r="N63" s="45">
        <f>'дод 2'!O107</f>
        <v>0</v>
      </c>
      <c r="O63" s="45">
        <f>'дод 2'!P107</f>
        <v>0</v>
      </c>
      <c r="P63" s="45">
        <f>'дод 2'!Q107</f>
        <v>0</v>
      </c>
      <c r="Q63" s="45">
        <f>'дод 2'!R107</f>
        <v>0</v>
      </c>
      <c r="R63" s="45">
        <f>'дод 2'!S107</f>
        <v>0</v>
      </c>
      <c r="S63" s="45">
        <f>'дод 2'!T107</f>
        <v>0</v>
      </c>
      <c r="T63" s="45">
        <f>'дод 2'!U107</f>
        <v>0</v>
      </c>
      <c r="U63" s="45">
        <f>'дод 2'!V107</f>
        <v>0</v>
      </c>
      <c r="V63" s="45">
        <f>'дод 2'!W107</f>
        <v>0</v>
      </c>
      <c r="W63" s="174"/>
      <c r="X63" s="45">
        <f t="shared" si="7"/>
        <v>355169.89</v>
      </c>
      <c r="Y63" s="266"/>
    </row>
    <row r="64" spans="1:25" s="49" customFormat="1" ht="46.5" customHeight="1" x14ac:dyDescent="0.25">
      <c r="A64" s="63"/>
      <c r="B64" s="63"/>
      <c r="C64" s="72" t="s">
        <v>381</v>
      </c>
      <c r="D64" s="65">
        <f>'дод 2'!E108</f>
        <v>1743560</v>
      </c>
      <c r="E64" s="65">
        <f>'дод 2'!F108</f>
        <v>1429160</v>
      </c>
      <c r="F64" s="65">
        <f>'дод 2'!G108</f>
        <v>0</v>
      </c>
      <c r="G64" s="65">
        <f>'дод 2'!H108</f>
        <v>355169.89</v>
      </c>
      <c r="H64" s="65">
        <f>'дод 2'!I108</f>
        <v>290366.82</v>
      </c>
      <c r="I64" s="65">
        <f>'дод 2'!J108</f>
        <v>0</v>
      </c>
      <c r="J64" s="173">
        <f t="shared" si="4"/>
        <v>20.370385303631654</v>
      </c>
      <c r="K64" s="65">
        <f>'дод 2'!L108</f>
        <v>0</v>
      </c>
      <c r="L64" s="65">
        <f>'дод 2'!M108</f>
        <v>0</v>
      </c>
      <c r="M64" s="65">
        <f>'дод 2'!N108</f>
        <v>0</v>
      </c>
      <c r="N64" s="65">
        <f>'дод 2'!O108</f>
        <v>0</v>
      </c>
      <c r="O64" s="65">
        <f>'дод 2'!P108</f>
        <v>0</v>
      </c>
      <c r="P64" s="65">
        <f>'дод 2'!Q108</f>
        <v>0</v>
      </c>
      <c r="Q64" s="65">
        <f>'дод 2'!R108</f>
        <v>0</v>
      </c>
      <c r="R64" s="65">
        <f>'дод 2'!S108</f>
        <v>0</v>
      </c>
      <c r="S64" s="65">
        <f>'дод 2'!T108</f>
        <v>0</v>
      </c>
      <c r="T64" s="65">
        <f>'дод 2'!U108</f>
        <v>0</v>
      </c>
      <c r="U64" s="65">
        <f>'дод 2'!V108</f>
        <v>0</v>
      </c>
      <c r="V64" s="65">
        <f>'дод 2'!W108</f>
        <v>0</v>
      </c>
      <c r="W64" s="174"/>
      <c r="X64" s="65">
        <f t="shared" si="7"/>
        <v>355169.89</v>
      </c>
      <c r="Y64" s="266"/>
    </row>
    <row r="65" spans="1:25" s="49" customFormat="1" ht="31.5" x14ac:dyDescent="0.25">
      <c r="A65" s="54" t="s">
        <v>480</v>
      </c>
      <c r="B65" s="54" t="str">
        <f>'дод 5'!A18</f>
        <v>0160</v>
      </c>
      <c r="C65" s="55" t="s">
        <v>481</v>
      </c>
      <c r="D65" s="45">
        <f>'дод 2'!E109</f>
        <v>2913000</v>
      </c>
      <c r="E65" s="45">
        <f>'дод 2'!F109</f>
        <v>1999300</v>
      </c>
      <c r="F65" s="45">
        <f>'дод 2'!G109</f>
        <v>312200</v>
      </c>
      <c r="G65" s="45">
        <f>'дод 2'!H109</f>
        <v>662506.94999999995</v>
      </c>
      <c r="H65" s="45">
        <f>'дод 2'!I109</f>
        <v>454637.79</v>
      </c>
      <c r="I65" s="45">
        <f>'дод 2'!J109</f>
        <v>100375.87</v>
      </c>
      <c r="J65" s="174">
        <f t="shared" si="4"/>
        <v>22.743115345005148</v>
      </c>
      <c r="K65" s="45">
        <f>'дод 2'!L109</f>
        <v>0</v>
      </c>
      <c r="L65" s="45">
        <f>'дод 2'!M109</f>
        <v>0</v>
      </c>
      <c r="M65" s="45">
        <f>'дод 2'!N109</f>
        <v>0</v>
      </c>
      <c r="N65" s="45">
        <f>'дод 2'!O109</f>
        <v>0</v>
      </c>
      <c r="O65" s="45">
        <f>'дод 2'!P109</f>
        <v>0</v>
      </c>
      <c r="P65" s="45">
        <f>'дод 2'!Q109</f>
        <v>0</v>
      </c>
      <c r="Q65" s="45">
        <f>'дод 2'!R109</f>
        <v>83995.9</v>
      </c>
      <c r="R65" s="45">
        <f>'дод 2'!S109</f>
        <v>0</v>
      </c>
      <c r="S65" s="45">
        <f>'дод 2'!T109</f>
        <v>6996.9</v>
      </c>
      <c r="T65" s="45">
        <f>'дод 2'!U109</f>
        <v>0</v>
      </c>
      <c r="U65" s="45">
        <f>'дод 2'!V109</f>
        <v>0</v>
      </c>
      <c r="V65" s="45">
        <f>'дод 2'!W109</f>
        <v>76999</v>
      </c>
      <c r="W65" s="174"/>
      <c r="X65" s="45">
        <f t="shared" si="7"/>
        <v>746502.85</v>
      </c>
      <c r="Y65" s="266"/>
    </row>
    <row r="66" spans="1:25" s="49" customFormat="1" ht="49.5" hidden="1" customHeight="1" x14ac:dyDescent="0.25">
      <c r="A66" s="54" t="s">
        <v>554</v>
      </c>
      <c r="B66" s="54" t="s">
        <v>58</v>
      </c>
      <c r="C66" s="55" t="s">
        <v>557</v>
      </c>
      <c r="D66" s="45">
        <f>'дод 2'!E110</f>
        <v>0</v>
      </c>
      <c r="E66" s="45">
        <f>'дод 2'!F110</f>
        <v>0</v>
      </c>
      <c r="F66" s="45">
        <f>'дод 2'!G110</f>
        <v>0</v>
      </c>
      <c r="G66" s="45">
        <f>'дод 2'!H110</f>
        <v>0</v>
      </c>
      <c r="H66" s="45">
        <f>'дод 2'!I110</f>
        <v>0</v>
      </c>
      <c r="I66" s="45">
        <f>'дод 2'!J110</f>
        <v>0</v>
      </c>
      <c r="J66" s="174" t="e">
        <f t="shared" si="4"/>
        <v>#DIV/0!</v>
      </c>
      <c r="K66" s="45">
        <f>'дод 2'!L110</f>
        <v>0</v>
      </c>
      <c r="L66" s="45">
        <f>'дод 2'!M110</f>
        <v>0</v>
      </c>
      <c r="M66" s="45">
        <f>'дод 2'!N110</f>
        <v>0</v>
      </c>
      <c r="N66" s="45">
        <f>'дод 2'!O110</f>
        <v>0</v>
      </c>
      <c r="O66" s="45">
        <f>'дод 2'!P110</f>
        <v>0</v>
      </c>
      <c r="P66" s="45">
        <f>'дод 2'!Q110</f>
        <v>0</v>
      </c>
      <c r="Q66" s="45">
        <f>'дод 2'!R110</f>
        <v>0</v>
      </c>
      <c r="R66" s="45">
        <f>'дод 2'!S110</f>
        <v>0</v>
      </c>
      <c r="S66" s="45">
        <f>'дод 2'!T110</f>
        <v>0</v>
      </c>
      <c r="T66" s="45">
        <f>'дод 2'!U110</f>
        <v>0</v>
      </c>
      <c r="U66" s="45">
        <f>'дод 2'!V110</f>
        <v>0</v>
      </c>
      <c r="V66" s="45">
        <f>'дод 2'!W110</f>
        <v>0</v>
      </c>
      <c r="W66" s="174" t="e">
        <f t="shared" si="6"/>
        <v>#DIV/0!</v>
      </c>
      <c r="X66" s="45">
        <f t="shared" si="7"/>
        <v>0</v>
      </c>
      <c r="Y66" s="266"/>
    </row>
    <row r="67" spans="1:25" s="49" customFormat="1" ht="65.25" hidden="1" customHeight="1" x14ac:dyDescent="0.25">
      <c r="A67" s="54" t="s">
        <v>546</v>
      </c>
      <c r="B67" s="54" t="s">
        <v>58</v>
      </c>
      <c r="C67" s="55" t="s">
        <v>581</v>
      </c>
      <c r="D67" s="83">
        <f>'дод 2'!E111</f>
        <v>0</v>
      </c>
      <c r="E67" s="83">
        <f>'дод 2'!F111</f>
        <v>0</v>
      </c>
      <c r="F67" s="83">
        <f>'дод 2'!G111</f>
        <v>0</v>
      </c>
      <c r="G67" s="83">
        <f>'дод 2'!H111</f>
        <v>0</v>
      </c>
      <c r="H67" s="83">
        <f>'дод 2'!I111</f>
        <v>0</v>
      </c>
      <c r="I67" s="83">
        <f>'дод 2'!J111</f>
        <v>0</v>
      </c>
      <c r="J67" s="168" t="e">
        <f t="shared" si="4"/>
        <v>#DIV/0!</v>
      </c>
      <c r="K67" s="83">
        <f>'дод 2'!L111</f>
        <v>0</v>
      </c>
      <c r="L67" s="83">
        <f>'дод 2'!M111</f>
        <v>0</v>
      </c>
      <c r="M67" s="83">
        <f>'дод 2'!N111</f>
        <v>0</v>
      </c>
      <c r="N67" s="83">
        <f>'дод 2'!O111</f>
        <v>0</v>
      </c>
      <c r="O67" s="83">
        <f>'дод 2'!P111</f>
        <v>0</v>
      </c>
      <c r="P67" s="83">
        <f>'дод 2'!Q111</f>
        <v>0</v>
      </c>
      <c r="Q67" s="83">
        <f>'дод 2'!R111</f>
        <v>0</v>
      </c>
      <c r="R67" s="83">
        <f>'дод 2'!S111</f>
        <v>0</v>
      </c>
      <c r="S67" s="83">
        <f>'дод 2'!T111</f>
        <v>0</v>
      </c>
      <c r="T67" s="83">
        <f>'дод 2'!U111</f>
        <v>0</v>
      </c>
      <c r="U67" s="83">
        <f>'дод 2'!V111</f>
        <v>0</v>
      </c>
      <c r="V67" s="83">
        <f>'дод 2'!W111</f>
        <v>0</v>
      </c>
      <c r="W67" s="174" t="e">
        <f t="shared" si="6"/>
        <v>#DIV/0!</v>
      </c>
      <c r="X67" s="45">
        <f t="shared" si="7"/>
        <v>0</v>
      </c>
      <c r="Y67" s="266"/>
    </row>
    <row r="68" spans="1:25" s="49" customFormat="1" ht="47.25" hidden="1" customHeight="1" x14ac:dyDescent="0.25">
      <c r="A68" s="69"/>
      <c r="B68" s="69"/>
      <c r="C68" s="72" t="s">
        <v>574</v>
      </c>
      <c r="D68" s="84">
        <f>'дод 2'!E112</f>
        <v>0</v>
      </c>
      <c r="E68" s="84">
        <f>'дод 2'!F112</f>
        <v>0</v>
      </c>
      <c r="F68" s="84">
        <f>'дод 2'!G112</f>
        <v>0</v>
      </c>
      <c r="G68" s="84">
        <f>'дод 2'!H112</f>
        <v>0</v>
      </c>
      <c r="H68" s="84">
        <f>'дод 2'!I112</f>
        <v>0</v>
      </c>
      <c r="I68" s="84">
        <f>'дод 2'!J112</f>
        <v>0</v>
      </c>
      <c r="J68" s="225" t="e">
        <f t="shared" si="4"/>
        <v>#DIV/0!</v>
      </c>
      <c r="K68" s="84">
        <f>'дод 2'!L112</f>
        <v>0</v>
      </c>
      <c r="L68" s="84">
        <f>'дод 2'!M112</f>
        <v>0</v>
      </c>
      <c r="M68" s="84">
        <f>'дод 2'!N112</f>
        <v>0</v>
      </c>
      <c r="N68" s="84">
        <f>'дод 2'!O112</f>
        <v>0</v>
      </c>
      <c r="O68" s="84">
        <f>'дод 2'!P112</f>
        <v>0</v>
      </c>
      <c r="P68" s="84">
        <f>'дод 2'!Q112</f>
        <v>0</v>
      </c>
      <c r="Q68" s="84">
        <f>'дод 2'!R112</f>
        <v>0</v>
      </c>
      <c r="R68" s="84">
        <f>'дод 2'!S112</f>
        <v>0</v>
      </c>
      <c r="S68" s="84">
        <f>'дод 2'!T112</f>
        <v>0</v>
      </c>
      <c r="T68" s="84">
        <f>'дод 2'!U112</f>
        <v>0</v>
      </c>
      <c r="U68" s="84">
        <f>'дод 2'!V112</f>
        <v>0</v>
      </c>
      <c r="V68" s="84">
        <f>'дод 2'!W112</f>
        <v>0</v>
      </c>
      <c r="W68" s="174" t="e">
        <f t="shared" si="6"/>
        <v>#DIV/0!</v>
      </c>
      <c r="X68" s="45">
        <f t="shared" si="7"/>
        <v>0</v>
      </c>
      <c r="Y68" s="266"/>
    </row>
    <row r="69" spans="1:25" s="49" customFormat="1" ht="63" hidden="1" customHeight="1" x14ac:dyDescent="0.25">
      <c r="A69" s="54" t="s">
        <v>556</v>
      </c>
      <c r="B69" s="54" t="s">
        <v>58</v>
      </c>
      <c r="C69" s="55" t="s">
        <v>615</v>
      </c>
      <c r="D69" s="83">
        <f>'дод 2'!E113</f>
        <v>0</v>
      </c>
      <c r="E69" s="83">
        <f>'дод 2'!F113</f>
        <v>0</v>
      </c>
      <c r="F69" s="83">
        <f>'дод 2'!G113</f>
        <v>0</v>
      </c>
      <c r="G69" s="83">
        <f>'дод 2'!H113</f>
        <v>0</v>
      </c>
      <c r="H69" s="83">
        <f>'дод 2'!I113</f>
        <v>0</v>
      </c>
      <c r="I69" s="83">
        <f>'дод 2'!J113</f>
        <v>0</v>
      </c>
      <c r="J69" s="168" t="e">
        <f t="shared" si="4"/>
        <v>#DIV/0!</v>
      </c>
      <c r="K69" s="83">
        <f>'дод 2'!L113</f>
        <v>0</v>
      </c>
      <c r="L69" s="83">
        <f>'дод 2'!M113</f>
        <v>0</v>
      </c>
      <c r="M69" s="83">
        <f>'дод 2'!N113</f>
        <v>0</v>
      </c>
      <c r="N69" s="83">
        <f>'дод 2'!O113</f>
        <v>0</v>
      </c>
      <c r="O69" s="83">
        <f>'дод 2'!P113</f>
        <v>0</v>
      </c>
      <c r="P69" s="83">
        <f>'дод 2'!Q113</f>
        <v>0</v>
      </c>
      <c r="Q69" s="83">
        <f>'дод 2'!R113</f>
        <v>0</v>
      </c>
      <c r="R69" s="83">
        <f>'дод 2'!S113</f>
        <v>0</v>
      </c>
      <c r="S69" s="83">
        <f>'дод 2'!T113</f>
        <v>0</v>
      </c>
      <c r="T69" s="83">
        <f>'дод 2'!U113</f>
        <v>0</v>
      </c>
      <c r="U69" s="83">
        <f>'дод 2'!V113</f>
        <v>0</v>
      </c>
      <c r="V69" s="83">
        <f>'дод 2'!W113</f>
        <v>0</v>
      </c>
      <c r="W69" s="174" t="e">
        <f t="shared" si="6"/>
        <v>#DIV/0!</v>
      </c>
      <c r="X69" s="45">
        <f t="shared" si="7"/>
        <v>0</v>
      </c>
      <c r="Y69" s="266"/>
    </row>
    <row r="70" spans="1:25" s="49" customFormat="1" ht="20.25" hidden="1" customHeight="1" x14ac:dyDescent="0.25">
      <c r="A70" s="69"/>
      <c r="B70" s="69"/>
      <c r="C70" s="72" t="s">
        <v>392</v>
      </c>
      <c r="D70" s="84">
        <f>'дод 2'!E114</f>
        <v>0</v>
      </c>
      <c r="E70" s="84">
        <f>'дод 2'!F114</f>
        <v>0</v>
      </c>
      <c r="F70" s="84">
        <f>'дод 2'!G114</f>
        <v>0</v>
      </c>
      <c r="G70" s="84">
        <f>'дод 2'!H114</f>
        <v>0</v>
      </c>
      <c r="H70" s="84">
        <f>'дод 2'!I114</f>
        <v>0</v>
      </c>
      <c r="I70" s="84">
        <f>'дод 2'!J114</f>
        <v>0</v>
      </c>
      <c r="J70" s="225" t="e">
        <f t="shared" si="4"/>
        <v>#DIV/0!</v>
      </c>
      <c r="K70" s="84">
        <f>'дод 2'!L114</f>
        <v>0</v>
      </c>
      <c r="L70" s="84">
        <f>'дод 2'!M114</f>
        <v>0</v>
      </c>
      <c r="M70" s="84">
        <f>'дод 2'!N114</f>
        <v>0</v>
      </c>
      <c r="N70" s="84">
        <f>'дод 2'!O114</f>
        <v>0</v>
      </c>
      <c r="O70" s="84">
        <f>'дод 2'!P114</f>
        <v>0</v>
      </c>
      <c r="P70" s="84">
        <f>'дод 2'!Q114</f>
        <v>0</v>
      </c>
      <c r="Q70" s="84">
        <f>'дод 2'!R114</f>
        <v>0</v>
      </c>
      <c r="R70" s="84">
        <f>'дод 2'!S114</f>
        <v>0</v>
      </c>
      <c r="S70" s="84">
        <f>'дод 2'!T114</f>
        <v>0</v>
      </c>
      <c r="T70" s="84">
        <f>'дод 2'!U114</f>
        <v>0</v>
      </c>
      <c r="U70" s="84">
        <f>'дод 2'!V114</f>
        <v>0</v>
      </c>
      <c r="V70" s="84">
        <f>'дод 2'!W114</f>
        <v>0</v>
      </c>
      <c r="W70" s="174" t="e">
        <f t="shared" si="6"/>
        <v>#DIV/0!</v>
      </c>
      <c r="X70" s="45">
        <f t="shared" si="7"/>
        <v>0</v>
      </c>
      <c r="Y70" s="266"/>
    </row>
    <row r="71" spans="1:25" s="49" customFormat="1" ht="63" hidden="1" customHeight="1" x14ac:dyDescent="0.25">
      <c r="A71" s="54" t="s">
        <v>547</v>
      </c>
      <c r="B71" s="54" t="s">
        <v>58</v>
      </c>
      <c r="C71" s="55" t="s">
        <v>575</v>
      </c>
      <c r="D71" s="45">
        <f>'дод 2'!E115</f>
        <v>0</v>
      </c>
      <c r="E71" s="45">
        <f>'дод 2'!F115</f>
        <v>0</v>
      </c>
      <c r="F71" s="45">
        <f>'дод 2'!G115</f>
        <v>0</v>
      </c>
      <c r="G71" s="45">
        <f>'дод 2'!H115</f>
        <v>0</v>
      </c>
      <c r="H71" s="45">
        <f>'дод 2'!I115</f>
        <v>0</v>
      </c>
      <c r="I71" s="45">
        <f>'дод 2'!J115</f>
        <v>0</v>
      </c>
      <c r="J71" s="174" t="e">
        <f t="shared" si="4"/>
        <v>#DIV/0!</v>
      </c>
      <c r="K71" s="45">
        <f>'дод 2'!L115</f>
        <v>0</v>
      </c>
      <c r="L71" s="45">
        <f>'дод 2'!M115</f>
        <v>0</v>
      </c>
      <c r="M71" s="45">
        <f>'дод 2'!N115</f>
        <v>0</v>
      </c>
      <c r="N71" s="45">
        <f>'дод 2'!O115</f>
        <v>0</v>
      </c>
      <c r="O71" s="45">
        <f>'дод 2'!P115</f>
        <v>0</v>
      </c>
      <c r="P71" s="45">
        <f>'дод 2'!Q115</f>
        <v>0</v>
      </c>
      <c r="Q71" s="45">
        <f>'дод 2'!R115</f>
        <v>0</v>
      </c>
      <c r="R71" s="45">
        <f>'дод 2'!S115</f>
        <v>0</v>
      </c>
      <c r="S71" s="45">
        <f>'дод 2'!T115</f>
        <v>0</v>
      </c>
      <c r="T71" s="45">
        <f>'дод 2'!U115</f>
        <v>0</v>
      </c>
      <c r="U71" s="45">
        <f>'дод 2'!V115</f>
        <v>0</v>
      </c>
      <c r="V71" s="45">
        <f>'дод 2'!W115</f>
        <v>0</v>
      </c>
      <c r="W71" s="174" t="e">
        <f t="shared" si="6"/>
        <v>#DIV/0!</v>
      </c>
      <c r="X71" s="45">
        <f t="shared" si="7"/>
        <v>0</v>
      </c>
      <c r="Y71" s="266"/>
    </row>
    <row r="72" spans="1:25" s="49" customFormat="1" ht="68.25" hidden="1" customHeight="1" x14ac:dyDescent="0.25">
      <c r="A72" s="69"/>
      <c r="B72" s="69"/>
      <c r="C72" s="72" t="s">
        <v>548</v>
      </c>
      <c r="D72" s="65">
        <f>'дод 2'!E116</f>
        <v>0</v>
      </c>
      <c r="E72" s="65">
        <f>'дод 2'!F116</f>
        <v>0</v>
      </c>
      <c r="F72" s="65">
        <f>'дод 2'!G116</f>
        <v>0</v>
      </c>
      <c r="G72" s="65">
        <f>'дод 2'!H116</f>
        <v>0</v>
      </c>
      <c r="H72" s="65">
        <f>'дод 2'!I116</f>
        <v>0</v>
      </c>
      <c r="I72" s="65">
        <f>'дод 2'!J116</f>
        <v>0</v>
      </c>
      <c r="J72" s="173" t="e">
        <f t="shared" si="4"/>
        <v>#DIV/0!</v>
      </c>
      <c r="K72" s="65">
        <f>'дод 2'!L116</f>
        <v>0</v>
      </c>
      <c r="L72" s="65">
        <f>'дод 2'!M116</f>
        <v>0</v>
      </c>
      <c r="M72" s="65">
        <f>'дод 2'!N116</f>
        <v>0</v>
      </c>
      <c r="N72" s="65">
        <f>'дод 2'!O116</f>
        <v>0</v>
      </c>
      <c r="O72" s="65">
        <f>'дод 2'!P116</f>
        <v>0</v>
      </c>
      <c r="P72" s="65">
        <f>'дод 2'!Q116</f>
        <v>0</v>
      </c>
      <c r="Q72" s="65">
        <f>'дод 2'!R116</f>
        <v>0</v>
      </c>
      <c r="R72" s="65">
        <f>'дод 2'!S116</f>
        <v>0</v>
      </c>
      <c r="S72" s="65">
        <f>'дод 2'!T116</f>
        <v>0</v>
      </c>
      <c r="T72" s="65">
        <f>'дод 2'!U116</f>
        <v>0</v>
      </c>
      <c r="U72" s="65">
        <f>'дод 2'!V116</f>
        <v>0</v>
      </c>
      <c r="V72" s="65">
        <f>'дод 2'!W116</f>
        <v>0</v>
      </c>
      <c r="W72" s="174" t="e">
        <f t="shared" si="6"/>
        <v>#DIV/0!</v>
      </c>
      <c r="X72" s="45">
        <f t="shared" si="7"/>
        <v>0</v>
      </c>
      <c r="Y72" s="266"/>
    </row>
    <row r="73" spans="1:25" s="49" customFormat="1" ht="51.75" customHeight="1" x14ac:dyDescent="0.25">
      <c r="A73" s="54" t="s">
        <v>483</v>
      </c>
      <c r="B73" s="54" t="s">
        <v>58</v>
      </c>
      <c r="C73" s="79" t="s">
        <v>504</v>
      </c>
      <c r="D73" s="45">
        <f>'дод 2'!E117</f>
        <v>1822724</v>
      </c>
      <c r="E73" s="45">
        <f>'дод 2'!F117</f>
        <v>1494036</v>
      </c>
      <c r="F73" s="45">
        <f>'дод 2'!G117</f>
        <v>0</v>
      </c>
      <c r="G73" s="45">
        <f>'дод 2'!H117</f>
        <v>416725.47</v>
      </c>
      <c r="H73" s="45">
        <f>'дод 2'!I117</f>
        <v>341578.82</v>
      </c>
      <c r="I73" s="45">
        <f>'дод 2'!J117</f>
        <v>0</v>
      </c>
      <c r="J73" s="174">
        <f t="shared" si="4"/>
        <v>22.862785040412039</v>
      </c>
      <c r="K73" s="45">
        <f>'дод 2'!L117</f>
        <v>0</v>
      </c>
      <c r="L73" s="45">
        <f>'дод 2'!M117</f>
        <v>0</v>
      </c>
      <c r="M73" s="45">
        <f>'дод 2'!N117</f>
        <v>0</v>
      </c>
      <c r="N73" s="45">
        <f>'дод 2'!O117</f>
        <v>0</v>
      </c>
      <c r="O73" s="45">
        <f>'дод 2'!P117</f>
        <v>0</v>
      </c>
      <c r="P73" s="45">
        <f>'дод 2'!Q117</f>
        <v>0</v>
      </c>
      <c r="Q73" s="45">
        <f>'дод 2'!R117</f>
        <v>0</v>
      </c>
      <c r="R73" s="45">
        <f>'дод 2'!S117</f>
        <v>0</v>
      </c>
      <c r="S73" s="45">
        <f>'дод 2'!T117</f>
        <v>0</v>
      </c>
      <c r="T73" s="45">
        <f>'дод 2'!U117</f>
        <v>0</v>
      </c>
      <c r="U73" s="45">
        <f>'дод 2'!V117</f>
        <v>0</v>
      </c>
      <c r="V73" s="45">
        <f>'дод 2'!W117</f>
        <v>0</v>
      </c>
      <c r="W73" s="174"/>
      <c r="X73" s="45">
        <f t="shared" si="7"/>
        <v>416725.47</v>
      </c>
      <c r="Y73" s="266"/>
    </row>
    <row r="74" spans="1:25" s="49" customFormat="1" ht="55.5" customHeight="1" x14ac:dyDescent="0.25">
      <c r="A74" s="69"/>
      <c r="B74" s="69"/>
      <c r="C74" s="72" t="s">
        <v>380</v>
      </c>
      <c r="D74" s="65">
        <f>'дод 2'!E118</f>
        <v>1822724</v>
      </c>
      <c r="E74" s="65">
        <f>'дод 2'!F118</f>
        <v>1494036</v>
      </c>
      <c r="F74" s="65">
        <f>'дод 2'!G118</f>
        <v>0</v>
      </c>
      <c r="G74" s="65">
        <f>'дод 2'!H118</f>
        <v>416725.47</v>
      </c>
      <c r="H74" s="65">
        <f>'дод 2'!I118</f>
        <v>341578.82</v>
      </c>
      <c r="I74" s="65">
        <f>'дод 2'!J118</f>
        <v>0</v>
      </c>
      <c r="J74" s="173">
        <f t="shared" si="4"/>
        <v>22.862785040412039</v>
      </c>
      <c r="K74" s="65">
        <f>'дод 2'!L118</f>
        <v>0</v>
      </c>
      <c r="L74" s="65">
        <f>'дод 2'!M118</f>
        <v>0</v>
      </c>
      <c r="M74" s="65">
        <f>'дод 2'!N118</f>
        <v>0</v>
      </c>
      <c r="N74" s="65">
        <f>'дод 2'!O118</f>
        <v>0</v>
      </c>
      <c r="O74" s="65">
        <f>'дод 2'!P118</f>
        <v>0</v>
      </c>
      <c r="P74" s="65">
        <f>'дод 2'!Q118</f>
        <v>0</v>
      </c>
      <c r="Q74" s="65">
        <f>'дод 2'!R118</f>
        <v>0</v>
      </c>
      <c r="R74" s="65">
        <f>'дод 2'!S118</f>
        <v>0</v>
      </c>
      <c r="S74" s="65">
        <f>'дод 2'!T118</f>
        <v>0</v>
      </c>
      <c r="T74" s="65">
        <f>'дод 2'!U118</f>
        <v>0</v>
      </c>
      <c r="U74" s="65">
        <f>'дод 2'!V118</f>
        <v>0</v>
      </c>
      <c r="V74" s="65">
        <f>'дод 2'!W118</f>
        <v>0</v>
      </c>
      <c r="W74" s="174"/>
      <c r="X74" s="65">
        <f t="shared" si="7"/>
        <v>416725.47</v>
      </c>
      <c r="Y74" s="266"/>
    </row>
    <row r="75" spans="1:25" s="49" customFormat="1" ht="63" hidden="1" customHeight="1" x14ac:dyDescent="0.25">
      <c r="A75" s="54" t="s">
        <v>516</v>
      </c>
      <c r="B75" s="54" t="s">
        <v>58</v>
      </c>
      <c r="C75" s="32" t="s">
        <v>514</v>
      </c>
      <c r="D75" s="45">
        <f>'дод 2'!E119</f>
        <v>0</v>
      </c>
      <c r="E75" s="45">
        <f>'дод 2'!F119</f>
        <v>0</v>
      </c>
      <c r="F75" s="45">
        <f>'дод 2'!G119</f>
        <v>0</v>
      </c>
      <c r="G75" s="45">
        <f>'дод 2'!H119</f>
        <v>0</v>
      </c>
      <c r="H75" s="45">
        <f>'дод 2'!I119</f>
        <v>0</v>
      </c>
      <c r="I75" s="45">
        <f>'дод 2'!J119</f>
        <v>0</v>
      </c>
      <c r="J75" s="174" t="e">
        <f t="shared" si="4"/>
        <v>#DIV/0!</v>
      </c>
      <c r="K75" s="45">
        <f>'дод 2'!L119</f>
        <v>0</v>
      </c>
      <c r="L75" s="45">
        <f>'дод 2'!M119</f>
        <v>0</v>
      </c>
      <c r="M75" s="45">
        <f>'дод 2'!N119</f>
        <v>0</v>
      </c>
      <c r="N75" s="45">
        <f>'дод 2'!O119</f>
        <v>0</v>
      </c>
      <c r="O75" s="45">
        <f>'дод 2'!P119</f>
        <v>0</v>
      </c>
      <c r="P75" s="45">
        <f>'дод 2'!Q119</f>
        <v>0</v>
      </c>
      <c r="Q75" s="45">
        <f>'дод 2'!R119</f>
        <v>0</v>
      </c>
      <c r="R75" s="45">
        <f>'дод 2'!S119</f>
        <v>0</v>
      </c>
      <c r="S75" s="45">
        <f>'дод 2'!T119</f>
        <v>0</v>
      </c>
      <c r="T75" s="45">
        <f>'дод 2'!U119</f>
        <v>0</v>
      </c>
      <c r="U75" s="45">
        <f>'дод 2'!V119</f>
        <v>0</v>
      </c>
      <c r="V75" s="45">
        <f>'дод 2'!W119</f>
        <v>0</v>
      </c>
      <c r="W75" s="174" t="e">
        <f t="shared" si="6"/>
        <v>#DIV/0!</v>
      </c>
      <c r="X75" s="45">
        <f t="shared" si="7"/>
        <v>0</v>
      </c>
      <c r="Y75" s="266"/>
    </row>
    <row r="76" spans="1:25" s="49" customFormat="1" ht="63" hidden="1" customHeight="1" x14ac:dyDescent="0.25">
      <c r="A76" s="69"/>
      <c r="B76" s="69"/>
      <c r="C76" s="72" t="s">
        <v>515</v>
      </c>
      <c r="D76" s="65">
        <f>'дод 2'!E120</f>
        <v>0</v>
      </c>
      <c r="E76" s="65">
        <f>'дод 2'!F120</f>
        <v>0</v>
      </c>
      <c r="F76" s="65">
        <f>'дод 2'!G120</f>
        <v>0</v>
      </c>
      <c r="G76" s="65">
        <f>'дод 2'!H120</f>
        <v>0</v>
      </c>
      <c r="H76" s="65">
        <f>'дод 2'!I120</f>
        <v>0</v>
      </c>
      <c r="I76" s="65">
        <f>'дод 2'!J120</f>
        <v>0</v>
      </c>
      <c r="J76" s="173" t="e">
        <f t="shared" si="4"/>
        <v>#DIV/0!</v>
      </c>
      <c r="K76" s="65">
        <f>'дод 2'!L120</f>
        <v>0</v>
      </c>
      <c r="L76" s="65">
        <f>'дод 2'!M120</f>
        <v>0</v>
      </c>
      <c r="M76" s="65">
        <f>'дод 2'!N120</f>
        <v>0</v>
      </c>
      <c r="N76" s="65">
        <f>'дод 2'!O120</f>
        <v>0</v>
      </c>
      <c r="O76" s="65">
        <f>'дод 2'!P120</f>
        <v>0</v>
      </c>
      <c r="P76" s="65">
        <f>'дод 2'!Q120</f>
        <v>0</v>
      </c>
      <c r="Q76" s="65">
        <f>'дод 2'!R120</f>
        <v>0</v>
      </c>
      <c r="R76" s="65">
        <f>'дод 2'!S120</f>
        <v>0</v>
      </c>
      <c r="S76" s="65">
        <f>'дод 2'!T120</f>
        <v>0</v>
      </c>
      <c r="T76" s="65">
        <f>'дод 2'!U120</f>
        <v>0</v>
      </c>
      <c r="U76" s="65">
        <f>'дод 2'!V120</f>
        <v>0</v>
      </c>
      <c r="V76" s="65">
        <f>'дод 2'!W120</f>
        <v>0</v>
      </c>
      <c r="W76" s="173" t="e">
        <f t="shared" si="6"/>
        <v>#DIV/0!</v>
      </c>
      <c r="X76" s="65">
        <f t="shared" si="7"/>
        <v>0</v>
      </c>
      <c r="Y76" s="266"/>
    </row>
    <row r="77" spans="1:25" s="47" customFormat="1" ht="19.5" customHeight="1" x14ac:dyDescent="0.25">
      <c r="A77" s="34" t="s">
        <v>59</v>
      </c>
      <c r="B77" s="35"/>
      <c r="C77" s="9" t="s">
        <v>677</v>
      </c>
      <c r="D77" s="44">
        <f>D82+D88+D91+D93+D95+D98+D99+D87+D90</f>
        <v>120788956</v>
      </c>
      <c r="E77" s="44">
        <f t="shared" ref="E77:V77" si="36">E82+E88+E91+E93+E95+E98+E99+E87+E90</f>
        <v>2621900</v>
      </c>
      <c r="F77" s="44">
        <f t="shared" si="36"/>
        <v>139600</v>
      </c>
      <c r="G77" s="44">
        <f t="shared" si="36"/>
        <v>24345660.610000003</v>
      </c>
      <c r="H77" s="44">
        <f t="shared" si="36"/>
        <v>537476.28</v>
      </c>
      <c r="I77" s="44">
        <f t="shared" si="36"/>
        <v>26834.5</v>
      </c>
      <c r="J77" s="140">
        <f t="shared" si="4"/>
        <v>20.15553525439859</v>
      </c>
      <c r="K77" s="44">
        <f t="shared" si="36"/>
        <v>207923053</v>
      </c>
      <c r="L77" s="44">
        <f t="shared" si="36"/>
        <v>207923053</v>
      </c>
      <c r="M77" s="44">
        <f t="shared" si="36"/>
        <v>0</v>
      </c>
      <c r="N77" s="44">
        <f t="shared" si="36"/>
        <v>0</v>
      </c>
      <c r="O77" s="44">
        <f t="shared" si="36"/>
        <v>0</v>
      </c>
      <c r="P77" s="44">
        <f t="shared" si="36"/>
        <v>207923053</v>
      </c>
      <c r="Q77" s="44">
        <f t="shared" si="36"/>
        <v>1921705</v>
      </c>
      <c r="R77" s="44">
        <f t="shared" si="36"/>
        <v>176590</v>
      </c>
      <c r="S77" s="44">
        <f t="shared" si="36"/>
        <v>1745115</v>
      </c>
      <c r="T77" s="44">
        <f t="shared" si="36"/>
        <v>0</v>
      </c>
      <c r="U77" s="44">
        <f t="shared" si="36"/>
        <v>0</v>
      </c>
      <c r="V77" s="44">
        <f t="shared" si="36"/>
        <v>176590</v>
      </c>
      <c r="W77" s="140">
        <f t="shared" si="6"/>
        <v>0.92423854511216696</v>
      </c>
      <c r="X77" s="44">
        <f t="shared" si="7"/>
        <v>26267365.610000003</v>
      </c>
      <c r="Y77" s="266"/>
    </row>
    <row r="78" spans="1:25" s="48" customFormat="1" ht="31.5" hidden="1" customHeight="1" x14ac:dyDescent="0.25">
      <c r="A78" s="56"/>
      <c r="B78" s="59"/>
      <c r="C78" s="60" t="s">
        <v>387</v>
      </c>
      <c r="D78" s="61">
        <f>D83+D89+D92</f>
        <v>0</v>
      </c>
      <c r="E78" s="61">
        <f t="shared" ref="E78:P78" si="37">E83+E89+E92</f>
        <v>0</v>
      </c>
      <c r="F78" s="61">
        <f t="shared" si="37"/>
        <v>0</v>
      </c>
      <c r="G78" s="61">
        <f>G83+G89+G92</f>
        <v>0</v>
      </c>
      <c r="H78" s="61">
        <f t="shared" ref="H78:I78" si="38">H83+H89+H92</f>
        <v>0</v>
      </c>
      <c r="I78" s="61">
        <f t="shared" si="38"/>
        <v>0</v>
      </c>
      <c r="J78" s="170" t="e">
        <f t="shared" si="4"/>
        <v>#DIV/0!</v>
      </c>
      <c r="K78" s="61">
        <f t="shared" si="37"/>
        <v>0</v>
      </c>
      <c r="L78" s="61">
        <f t="shared" si="37"/>
        <v>0</v>
      </c>
      <c r="M78" s="61">
        <f t="shared" si="37"/>
        <v>0</v>
      </c>
      <c r="N78" s="61">
        <f t="shared" si="37"/>
        <v>0</v>
      </c>
      <c r="O78" s="61">
        <f t="shared" si="37"/>
        <v>0</v>
      </c>
      <c r="P78" s="61">
        <f t="shared" si="37"/>
        <v>0</v>
      </c>
      <c r="Q78" s="61">
        <f t="shared" ref="Q78:V78" si="39">Q83+Q89+Q92</f>
        <v>0</v>
      </c>
      <c r="R78" s="61">
        <f t="shared" si="39"/>
        <v>0</v>
      </c>
      <c r="S78" s="61">
        <f t="shared" si="39"/>
        <v>0</v>
      </c>
      <c r="T78" s="61">
        <f t="shared" si="39"/>
        <v>0</v>
      </c>
      <c r="U78" s="61">
        <f t="shared" si="39"/>
        <v>0</v>
      </c>
      <c r="V78" s="61">
        <f t="shared" si="39"/>
        <v>0</v>
      </c>
      <c r="W78" s="140" t="e">
        <f t="shared" si="6"/>
        <v>#DIV/0!</v>
      </c>
      <c r="X78" s="44">
        <f t="shared" si="7"/>
        <v>0</v>
      </c>
      <c r="Y78" s="230"/>
    </row>
    <row r="79" spans="1:25" s="48" customFormat="1" ht="47.25" hidden="1" customHeight="1" x14ac:dyDescent="0.25">
      <c r="A79" s="56"/>
      <c r="B79" s="59"/>
      <c r="C79" s="60" t="s">
        <v>388</v>
      </c>
      <c r="D79" s="61">
        <f>D84+D96</f>
        <v>0</v>
      </c>
      <c r="E79" s="61">
        <f t="shared" ref="E79:P79" si="40">E84+E96</f>
        <v>0</v>
      </c>
      <c r="F79" s="61">
        <f t="shared" si="40"/>
        <v>0</v>
      </c>
      <c r="G79" s="61">
        <f>G84+G96</f>
        <v>0</v>
      </c>
      <c r="H79" s="61">
        <f t="shared" ref="H79:I79" si="41">H84+H96</f>
        <v>0</v>
      </c>
      <c r="I79" s="61">
        <f t="shared" si="41"/>
        <v>0</v>
      </c>
      <c r="J79" s="170" t="e">
        <f t="shared" si="4"/>
        <v>#DIV/0!</v>
      </c>
      <c r="K79" s="61">
        <f t="shared" si="40"/>
        <v>0</v>
      </c>
      <c r="L79" s="61">
        <f t="shared" si="40"/>
        <v>0</v>
      </c>
      <c r="M79" s="61">
        <f t="shared" si="40"/>
        <v>0</v>
      </c>
      <c r="N79" s="61">
        <f t="shared" si="40"/>
        <v>0</v>
      </c>
      <c r="O79" s="61">
        <f t="shared" si="40"/>
        <v>0</v>
      </c>
      <c r="P79" s="61">
        <f t="shared" si="40"/>
        <v>0</v>
      </c>
      <c r="Q79" s="61">
        <f t="shared" ref="Q79:V79" si="42">Q84+Q96</f>
        <v>0</v>
      </c>
      <c r="R79" s="61">
        <f t="shared" si="42"/>
        <v>0</v>
      </c>
      <c r="S79" s="61">
        <f t="shared" si="42"/>
        <v>0</v>
      </c>
      <c r="T79" s="61">
        <f t="shared" si="42"/>
        <v>0</v>
      </c>
      <c r="U79" s="61">
        <f t="shared" si="42"/>
        <v>0</v>
      </c>
      <c r="V79" s="61">
        <f t="shared" si="42"/>
        <v>0</v>
      </c>
      <c r="W79" s="140" t="e">
        <f t="shared" si="6"/>
        <v>#DIV/0!</v>
      </c>
      <c r="X79" s="44">
        <f t="shared" si="7"/>
        <v>0</v>
      </c>
      <c r="Y79" s="230"/>
    </row>
    <row r="80" spans="1:25" s="48" customFormat="1" ht="78.75" hidden="1" customHeight="1" x14ac:dyDescent="0.25">
      <c r="A80" s="56"/>
      <c r="B80" s="59"/>
      <c r="C80" s="62" t="s">
        <v>660</v>
      </c>
      <c r="D80" s="61">
        <f>D85+D94+D97</f>
        <v>0</v>
      </c>
      <c r="E80" s="61">
        <f t="shared" ref="E80:P80" si="43">E85+E94+E97</f>
        <v>0</v>
      </c>
      <c r="F80" s="61">
        <f t="shared" si="43"/>
        <v>0</v>
      </c>
      <c r="G80" s="61">
        <f>G85+G94+G97</f>
        <v>0</v>
      </c>
      <c r="H80" s="61">
        <f t="shared" ref="H80:I80" si="44">H85+H94+H97</f>
        <v>0</v>
      </c>
      <c r="I80" s="61">
        <f t="shared" si="44"/>
        <v>0</v>
      </c>
      <c r="J80" s="170" t="e">
        <f t="shared" si="4"/>
        <v>#DIV/0!</v>
      </c>
      <c r="K80" s="61">
        <f t="shared" si="43"/>
        <v>0</v>
      </c>
      <c r="L80" s="61">
        <f t="shared" si="43"/>
        <v>0</v>
      </c>
      <c r="M80" s="61">
        <f t="shared" si="43"/>
        <v>0</v>
      </c>
      <c r="N80" s="61">
        <f t="shared" si="43"/>
        <v>0</v>
      </c>
      <c r="O80" s="61">
        <f t="shared" si="43"/>
        <v>0</v>
      </c>
      <c r="P80" s="61">
        <f t="shared" si="43"/>
        <v>0</v>
      </c>
      <c r="Q80" s="61">
        <f t="shared" ref="Q80:V80" si="45">Q85+Q94+Q97</f>
        <v>0</v>
      </c>
      <c r="R80" s="61">
        <f t="shared" si="45"/>
        <v>0</v>
      </c>
      <c r="S80" s="61">
        <f t="shared" si="45"/>
        <v>0</v>
      </c>
      <c r="T80" s="61">
        <f t="shared" si="45"/>
        <v>0</v>
      </c>
      <c r="U80" s="61">
        <f t="shared" si="45"/>
        <v>0</v>
      </c>
      <c r="V80" s="61">
        <f t="shared" si="45"/>
        <v>0</v>
      </c>
      <c r="W80" s="140" t="e">
        <f t="shared" si="6"/>
        <v>#DIV/0!</v>
      </c>
      <c r="X80" s="61">
        <f t="shared" si="7"/>
        <v>0</v>
      </c>
      <c r="Y80" s="230"/>
    </row>
    <row r="81" spans="1:25" s="48" customFormat="1" ht="15.75" hidden="1" customHeight="1" x14ac:dyDescent="0.25">
      <c r="A81" s="56"/>
      <c r="B81" s="59"/>
      <c r="C81" s="60" t="s">
        <v>390</v>
      </c>
      <c r="D81" s="61">
        <f>D86</f>
        <v>0</v>
      </c>
      <c r="E81" s="61">
        <f t="shared" ref="E81:P81" si="46">E86</f>
        <v>0</v>
      </c>
      <c r="F81" s="61">
        <f t="shared" si="46"/>
        <v>0</v>
      </c>
      <c r="G81" s="61">
        <f>G86</f>
        <v>0</v>
      </c>
      <c r="H81" s="61">
        <f t="shared" ref="H81:I81" si="47">H86</f>
        <v>0</v>
      </c>
      <c r="I81" s="61">
        <f t="shared" si="47"/>
        <v>0</v>
      </c>
      <c r="J81" s="170" t="e">
        <f t="shared" ref="J81:J144" si="48">G81/D81*100</f>
        <v>#DIV/0!</v>
      </c>
      <c r="K81" s="61">
        <f t="shared" si="46"/>
        <v>0</v>
      </c>
      <c r="L81" s="61">
        <f t="shared" si="46"/>
        <v>0</v>
      </c>
      <c r="M81" s="61">
        <f t="shared" si="46"/>
        <v>0</v>
      </c>
      <c r="N81" s="61">
        <f t="shared" si="46"/>
        <v>0</v>
      </c>
      <c r="O81" s="61">
        <f t="shared" si="46"/>
        <v>0</v>
      </c>
      <c r="P81" s="61">
        <f t="shared" si="46"/>
        <v>0</v>
      </c>
      <c r="Q81" s="61">
        <f t="shared" ref="Q81:V81" si="49">Q86</f>
        <v>0</v>
      </c>
      <c r="R81" s="61">
        <f t="shared" si="49"/>
        <v>0</v>
      </c>
      <c r="S81" s="61">
        <f t="shared" si="49"/>
        <v>0</v>
      </c>
      <c r="T81" s="61">
        <f t="shared" si="49"/>
        <v>0</v>
      </c>
      <c r="U81" s="61">
        <f t="shared" si="49"/>
        <v>0</v>
      </c>
      <c r="V81" s="61">
        <f t="shared" si="49"/>
        <v>0</v>
      </c>
      <c r="W81" s="140" t="e">
        <f t="shared" ref="W81:W97" si="50">Q81/K81*100</f>
        <v>#DIV/0!</v>
      </c>
      <c r="X81" s="61">
        <f t="shared" ref="X81:X144" si="51">Q81+G81</f>
        <v>0</v>
      </c>
      <c r="Y81" s="230"/>
    </row>
    <row r="82" spans="1:25" ht="32.25" customHeight="1" x14ac:dyDescent="0.25">
      <c r="A82" s="33" t="s">
        <v>60</v>
      </c>
      <c r="B82" s="33" t="s">
        <v>61</v>
      </c>
      <c r="C82" s="6" t="s">
        <v>672</v>
      </c>
      <c r="D82" s="45">
        <f>'дод 2'!E150+'дод 2'!E310</f>
        <v>70654390</v>
      </c>
      <c r="E82" s="45">
        <f>'дод 2'!F150+'дод 2'!F310</f>
        <v>0</v>
      </c>
      <c r="F82" s="45">
        <f>'дод 2'!G150+'дод 2'!G310</f>
        <v>0</v>
      </c>
      <c r="G82" s="45">
        <f>'дод 2'!H150+'дод 2'!H310</f>
        <v>15870791.130000001</v>
      </c>
      <c r="H82" s="45">
        <f>'дод 2'!I150+'дод 2'!I310</f>
        <v>0</v>
      </c>
      <c r="I82" s="45">
        <f>'дод 2'!J150+'дод 2'!J310</f>
        <v>0</v>
      </c>
      <c r="J82" s="174">
        <f t="shared" si="48"/>
        <v>22.462569034988487</v>
      </c>
      <c r="K82" s="45">
        <f>'дод 2'!L150+'дод 2'!L310</f>
        <v>111246463</v>
      </c>
      <c r="L82" s="45">
        <f>'дод 2'!M150+'дод 2'!M310</f>
        <v>111246463</v>
      </c>
      <c r="M82" s="45">
        <f>'дод 2'!N150+'дод 2'!N310</f>
        <v>0</v>
      </c>
      <c r="N82" s="45">
        <f>'дод 2'!O150+'дод 2'!O310</f>
        <v>0</v>
      </c>
      <c r="O82" s="45">
        <f>'дод 2'!P150+'дод 2'!P310</f>
        <v>0</v>
      </c>
      <c r="P82" s="45">
        <f>'дод 2'!Q150+'дод 2'!Q310</f>
        <v>111246463</v>
      </c>
      <c r="Q82" s="45">
        <f>'дод 2'!R150+'дод 2'!R310</f>
        <v>0</v>
      </c>
      <c r="R82" s="45">
        <f>'дод 2'!S150+'дод 2'!S310</f>
        <v>0</v>
      </c>
      <c r="S82" s="45">
        <f>'дод 2'!T150+'дод 2'!T310</f>
        <v>0</v>
      </c>
      <c r="T82" s="45">
        <f>'дод 2'!U150+'дод 2'!U310</f>
        <v>0</v>
      </c>
      <c r="U82" s="45">
        <f>'дод 2'!V150+'дод 2'!V310</f>
        <v>0</v>
      </c>
      <c r="V82" s="45">
        <f>'дод 2'!W150+'дод 2'!W310</f>
        <v>0</v>
      </c>
      <c r="W82" s="140">
        <f t="shared" si="50"/>
        <v>0</v>
      </c>
      <c r="X82" s="45">
        <f t="shared" si="51"/>
        <v>15870791.130000001</v>
      </c>
      <c r="Y82" s="267">
        <v>28</v>
      </c>
    </row>
    <row r="83" spans="1:25" s="49" customFormat="1" ht="36.75" hidden="1" customHeight="1" x14ac:dyDescent="0.25">
      <c r="A83" s="63"/>
      <c r="B83" s="63"/>
      <c r="C83" s="64" t="s">
        <v>387</v>
      </c>
      <c r="D83" s="65">
        <f>'дод 2'!E151</f>
        <v>0</v>
      </c>
      <c r="E83" s="65">
        <f>'дод 2'!F151</f>
        <v>0</v>
      </c>
      <c r="F83" s="65">
        <f>'дод 2'!G151</f>
        <v>0</v>
      </c>
      <c r="G83" s="65">
        <f>'дод 2'!H151</f>
        <v>0</v>
      </c>
      <c r="H83" s="65">
        <f>'дод 2'!I151</f>
        <v>0</v>
      </c>
      <c r="I83" s="65">
        <f>'дод 2'!J151</f>
        <v>0</v>
      </c>
      <c r="J83" s="173" t="e">
        <f t="shared" si="48"/>
        <v>#DIV/0!</v>
      </c>
      <c r="K83" s="65">
        <f>'дод 2'!L151</f>
        <v>0</v>
      </c>
      <c r="L83" s="65">
        <f>'дод 2'!M151</f>
        <v>0</v>
      </c>
      <c r="M83" s="65">
        <f>'дод 2'!N151</f>
        <v>0</v>
      </c>
      <c r="N83" s="65">
        <f>'дод 2'!O151</f>
        <v>0</v>
      </c>
      <c r="O83" s="65">
        <f>'дод 2'!P151</f>
        <v>0</v>
      </c>
      <c r="P83" s="65">
        <f>'дод 2'!Q151</f>
        <v>0</v>
      </c>
      <c r="Q83" s="65">
        <f>'дод 2'!R151</f>
        <v>0</v>
      </c>
      <c r="R83" s="65">
        <f>'дод 2'!S151</f>
        <v>0</v>
      </c>
      <c r="S83" s="65">
        <f>'дод 2'!T151</f>
        <v>0</v>
      </c>
      <c r="T83" s="65">
        <f>'дод 2'!U151</f>
        <v>0</v>
      </c>
      <c r="U83" s="65">
        <f>'дод 2'!V151</f>
        <v>0</v>
      </c>
      <c r="V83" s="65">
        <f>'дод 2'!W151</f>
        <v>0</v>
      </c>
      <c r="W83" s="140" t="e">
        <f t="shared" si="50"/>
        <v>#DIV/0!</v>
      </c>
      <c r="X83" s="65">
        <f t="shared" si="51"/>
        <v>0</v>
      </c>
      <c r="Y83" s="267"/>
    </row>
    <row r="84" spans="1:25" s="49" customFormat="1" ht="47.25" hidden="1" customHeight="1" x14ac:dyDescent="0.25">
      <c r="A84" s="63"/>
      <c r="B84" s="63"/>
      <c r="C84" s="64" t="s">
        <v>388</v>
      </c>
      <c r="D84" s="65">
        <f>'дод 2'!E152</f>
        <v>0</v>
      </c>
      <c r="E84" s="65">
        <f>'дод 2'!F152</f>
        <v>0</v>
      </c>
      <c r="F84" s="65">
        <f>'дод 2'!G152</f>
        <v>0</v>
      </c>
      <c r="G84" s="65">
        <f>'дод 2'!H152</f>
        <v>0</v>
      </c>
      <c r="H84" s="65">
        <f>'дод 2'!I152</f>
        <v>0</v>
      </c>
      <c r="I84" s="65">
        <f>'дод 2'!J152</f>
        <v>0</v>
      </c>
      <c r="J84" s="173" t="e">
        <f t="shared" si="48"/>
        <v>#DIV/0!</v>
      </c>
      <c r="K84" s="65">
        <f>'дод 2'!L152</f>
        <v>0</v>
      </c>
      <c r="L84" s="65">
        <f>'дод 2'!M152</f>
        <v>0</v>
      </c>
      <c r="M84" s="65">
        <f>'дод 2'!N152</f>
        <v>0</v>
      </c>
      <c r="N84" s="65">
        <f>'дод 2'!O152</f>
        <v>0</v>
      </c>
      <c r="O84" s="65">
        <f>'дод 2'!P152</f>
        <v>0</v>
      </c>
      <c r="P84" s="65">
        <f>'дод 2'!Q152</f>
        <v>0</v>
      </c>
      <c r="Q84" s="65">
        <f>'дод 2'!R152</f>
        <v>0</v>
      </c>
      <c r="R84" s="65">
        <f>'дод 2'!S152</f>
        <v>0</v>
      </c>
      <c r="S84" s="65">
        <f>'дод 2'!T152</f>
        <v>0</v>
      </c>
      <c r="T84" s="65">
        <f>'дод 2'!U152</f>
        <v>0</v>
      </c>
      <c r="U84" s="65">
        <f>'дод 2'!V152</f>
        <v>0</v>
      </c>
      <c r="V84" s="65">
        <f>'дод 2'!W152</f>
        <v>0</v>
      </c>
      <c r="W84" s="140" t="e">
        <f t="shared" si="50"/>
        <v>#DIV/0!</v>
      </c>
      <c r="X84" s="45">
        <f t="shared" si="51"/>
        <v>0</v>
      </c>
      <c r="Y84" s="267"/>
    </row>
    <row r="85" spans="1:25" s="49" customFormat="1" ht="78.75" hidden="1" customHeight="1" x14ac:dyDescent="0.25">
      <c r="A85" s="63"/>
      <c r="B85" s="63"/>
      <c r="C85" s="72" t="s">
        <v>660</v>
      </c>
      <c r="D85" s="65">
        <f>'дод 2'!E153</f>
        <v>0</v>
      </c>
      <c r="E85" s="65">
        <f>'дод 2'!F153</f>
        <v>0</v>
      </c>
      <c r="F85" s="65">
        <f>'дод 2'!G153</f>
        <v>0</v>
      </c>
      <c r="G85" s="65">
        <f>'дод 2'!H153</f>
        <v>0</v>
      </c>
      <c r="H85" s="65">
        <f>'дод 2'!I153</f>
        <v>0</v>
      </c>
      <c r="I85" s="65">
        <f>'дод 2'!J153</f>
        <v>0</v>
      </c>
      <c r="J85" s="173" t="e">
        <f t="shared" si="48"/>
        <v>#DIV/0!</v>
      </c>
      <c r="K85" s="65">
        <f>'дод 2'!L153</f>
        <v>0</v>
      </c>
      <c r="L85" s="65">
        <f>'дод 2'!M153</f>
        <v>0</v>
      </c>
      <c r="M85" s="65">
        <f>'дод 2'!N153</f>
        <v>0</v>
      </c>
      <c r="N85" s="65">
        <f>'дод 2'!O153</f>
        <v>0</v>
      </c>
      <c r="O85" s="65">
        <f>'дод 2'!P153</f>
        <v>0</v>
      </c>
      <c r="P85" s="65">
        <f>'дод 2'!Q153</f>
        <v>0</v>
      </c>
      <c r="Q85" s="65">
        <f>'дод 2'!R153</f>
        <v>0</v>
      </c>
      <c r="R85" s="65">
        <f>'дод 2'!S153</f>
        <v>0</v>
      </c>
      <c r="S85" s="65">
        <f>'дод 2'!T153</f>
        <v>0</v>
      </c>
      <c r="T85" s="65">
        <f>'дод 2'!U153</f>
        <v>0</v>
      </c>
      <c r="U85" s="65">
        <f>'дод 2'!V153</f>
        <v>0</v>
      </c>
      <c r="V85" s="65">
        <f>'дод 2'!W153</f>
        <v>0</v>
      </c>
      <c r="W85" s="140" t="e">
        <f t="shared" si="50"/>
        <v>#DIV/0!</v>
      </c>
      <c r="X85" s="65">
        <f t="shared" si="51"/>
        <v>0</v>
      </c>
      <c r="Y85" s="267"/>
    </row>
    <row r="86" spans="1:25" s="49" customFormat="1" ht="27" hidden="1" customHeight="1" x14ac:dyDescent="0.25">
      <c r="A86" s="63"/>
      <c r="B86" s="63"/>
      <c r="C86" s="64" t="s">
        <v>390</v>
      </c>
      <c r="D86" s="65">
        <f>'дод 2'!E154</f>
        <v>0</v>
      </c>
      <c r="E86" s="65">
        <f>'дод 2'!F154</f>
        <v>0</v>
      </c>
      <c r="F86" s="65">
        <f>'дод 2'!G154</f>
        <v>0</v>
      </c>
      <c r="G86" s="65">
        <f>'дод 2'!H154</f>
        <v>0</v>
      </c>
      <c r="H86" s="65">
        <f>'дод 2'!I154</f>
        <v>0</v>
      </c>
      <c r="I86" s="65">
        <f>'дод 2'!J154</f>
        <v>0</v>
      </c>
      <c r="J86" s="173" t="e">
        <f t="shared" si="48"/>
        <v>#DIV/0!</v>
      </c>
      <c r="K86" s="65">
        <f>'дод 2'!L154</f>
        <v>0</v>
      </c>
      <c r="L86" s="65">
        <f>'дод 2'!M154</f>
        <v>0</v>
      </c>
      <c r="M86" s="65">
        <f>'дод 2'!N154</f>
        <v>0</v>
      </c>
      <c r="N86" s="65">
        <f>'дод 2'!O154</f>
        <v>0</v>
      </c>
      <c r="O86" s="65">
        <f>'дод 2'!P154</f>
        <v>0</v>
      </c>
      <c r="P86" s="65">
        <f>'дод 2'!Q154</f>
        <v>0</v>
      </c>
      <c r="Q86" s="65">
        <f>'дод 2'!R154</f>
        <v>0</v>
      </c>
      <c r="R86" s="65">
        <f>'дод 2'!S154</f>
        <v>0</v>
      </c>
      <c r="S86" s="65">
        <f>'дод 2'!T154</f>
        <v>0</v>
      </c>
      <c r="T86" s="65">
        <f>'дод 2'!U154</f>
        <v>0</v>
      </c>
      <c r="U86" s="65">
        <f>'дод 2'!V154</f>
        <v>0</v>
      </c>
      <c r="V86" s="65">
        <f>'дод 2'!W154</f>
        <v>0</v>
      </c>
      <c r="W86" s="140" t="e">
        <f t="shared" si="50"/>
        <v>#DIV/0!</v>
      </c>
      <c r="X86" s="65">
        <f t="shared" si="51"/>
        <v>0</v>
      </c>
      <c r="Y86" s="267"/>
    </row>
    <row r="87" spans="1:25" ht="25.5" hidden="1" customHeight="1" x14ac:dyDescent="0.25">
      <c r="A87" s="33">
        <v>2020</v>
      </c>
      <c r="B87" s="53" t="s">
        <v>443</v>
      </c>
      <c r="C87" s="6" t="s">
        <v>444</v>
      </c>
      <c r="D87" s="45">
        <f>'дод 2'!E155</f>
        <v>0</v>
      </c>
      <c r="E87" s="45">
        <f>'дод 2'!F155</f>
        <v>0</v>
      </c>
      <c r="F87" s="45">
        <f>'дод 2'!G155</f>
        <v>0</v>
      </c>
      <c r="G87" s="45">
        <f>'дод 2'!H155</f>
        <v>0</v>
      </c>
      <c r="H87" s="45">
        <f>'дод 2'!I155</f>
        <v>0</v>
      </c>
      <c r="I87" s="45">
        <f>'дод 2'!J155</f>
        <v>0</v>
      </c>
      <c r="J87" s="174" t="e">
        <f t="shared" si="48"/>
        <v>#DIV/0!</v>
      </c>
      <c r="K87" s="45">
        <f>'дод 2'!L155</f>
        <v>0</v>
      </c>
      <c r="L87" s="45">
        <f>'дод 2'!M155</f>
        <v>0</v>
      </c>
      <c r="M87" s="45">
        <f>'дод 2'!N155</f>
        <v>0</v>
      </c>
      <c r="N87" s="45">
        <f>'дод 2'!O155</f>
        <v>0</v>
      </c>
      <c r="O87" s="45">
        <f>'дод 2'!P155</f>
        <v>0</v>
      </c>
      <c r="P87" s="45">
        <f>'дод 2'!Q155</f>
        <v>0</v>
      </c>
      <c r="Q87" s="45">
        <f>'дод 2'!R155</f>
        <v>0</v>
      </c>
      <c r="R87" s="45">
        <f>'дод 2'!S155</f>
        <v>0</v>
      </c>
      <c r="S87" s="45">
        <f>'дод 2'!T155</f>
        <v>0</v>
      </c>
      <c r="T87" s="45">
        <f>'дод 2'!U155</f>
        <v>0</v>
      </c>
      <c r="U87" s="45">
        <f>'дод 2'!V155</f>
        <v>0</v>
      </c>
      <c r="V87" s="45">
        <f>'дод 2'!W155</f>
        <v>0</v>
      </c>
      <c r="W87" s="140" t="e">
        <f t="shared" si="50"/>
        <v>#DIV/0!</v>
      </c>
      <c r="X87" s="45">
        <f t="shared" si="51"/>
        <v>0</v>
      </c>
      <c r="Y87" s="267"/>
    </row>
    <row r="88" spans="1:25" ht="31.5" x14ac:dyDescent="0.25">
      <c r="A88" s="33" t="s">
        <v>119</v>
      </c>
      <c r="B88" s="33" t="s">
        <v>62</v>
      </c>
      <c r="C88" s="6" t="s">
        <v>457</v>
      </c>
      <c r="D88" s="45">
        <f>'дод 2'!E156</f>
        <v>5512000</v>
      </c>
      <c r="E88" s="45">
        <f>'дод 2'!F156</f>
        <v>0</v>
      </c>
      <c r="F88" s="45">
        <f>'дод 2'!G156</f>
        <v>0</v>
      </c>
      <c r="G88" s="45">
        <f>'дод 2'!H156</f>
        <v>842278.3</v>
      </c>
      <c r="H88" s="45">
        <f>'дод 2'!I156</f>
        <v>0</v>
      </c>
      <c r="I88" s="45">
        <f>'дод 2'!J156</f>
        <v>0</v>
      </c>
      <c r="J88" s="174">
        <f t="shared" si="48"/>
        <v>15.280810957910015</v>
      </c>
      <c r="K88" s="45">
        <f>'дод 2'!L156</f>
        <v>0</v>
      </c>
      <c r="L88" s="45">
        <f>'дод 2'!M156</f>
        <v>0</v>
      </c>
      <c r="M88" s="45">
        <f>'дод 2'!N156</f>
        <v>0</v>
      </c>
      <c r="N88" s="45">
        <f>'дод 2'!O156</f>
        <v>0</v>
      </c>
      <c r="O88" s="45">
        <f>'дод 2'!P156</f>
        <v>0</v>
      </c>
      <c r="P88" s="45">
        <f>'дод 2'!Q156</f>
        <v>0</v>
      </c>
      <c r="Q88" s="45">
        <f>'дод 2'!R156</f>
        <v>0</v>
      </c>
      <c r="R88" s="45">
        <f>'дод 2'!S156</f>
        <v>0</v>
      </c>
      <c r="S88" s="45">
        <f>'дод 2'!T156</f>
        <v>0</v>
      </c>
      <c r="T88" s="45">
        <f>'дод 2'!U156</f>
        <v>0</v>
      </c>
      <c r="U88" s="45">
        <f>'дод 2'!V156</f>
        <v>0</v>
      </c>
      <c r="V88" s="45">
        <f>'дод 2'!W156</f>
        <v>0</v>
      </c>
      <c r="W88" s="140"/>
      <c r="X88" s="45">
        <f t="shared" si="51"/>
        <v>842278.3</v>
      </c>
      <c r="Y88" s="267"/>
    </row>
    <row r="89" spans="1:25" s="49" customFormat="1" ht="31.5" hidden="1" customHeight="1" x14ac:dyDescent="0.25">
      <c r="A89" s="63"/>
      <c r="B89" s="63"/>
      <c r="C89" s="64" t="s">
        <v>387</v>
      </c>
      <c r="D89" s="65">
        <f>'дод 2'!E157</f>
        <v>0</v>
      </c>
      <c r="E89" s="65">
        <f>'дод 2'!F157</f>
        <v>0</v>
      </c>
      <c r="F89" s="65">
        <f>'дод 2'!G157</f>
        <v>0</v>
      </c>
      <c r="G89" s="65">
        <f>'дод 2'!H157</f>
        <v>0</v>
      </c>
      <c r="H89" s="65">
        <f>'дод 2'!I157</f>
        <v>0</v>
      </c>
      <c r="I89" s="65">
        <f>'дод 2'!J157</f>
        <v>0</v>
      </c>
      <c r="J89" s="173" t="e">
        <f t="shared" si="48"/>
        <v>#DIV/0!</v>
      </c>
      <c r="K89" s="65">
        <f>'дод 2'!L157</f>
        <v>0</v>
      </c>
      <c r="L89" s="65">
        <f>'дод 2'!M157</f>
        <v>0</v>
      </c>
      <c r="M89" s="65">
        <f>'дод 2'!N157</f>
        <v>0</v>
      </c>
      <c r="N89" s="65">
        <f>'дод 2'!O157</f>
        <v>0</v>
      </c>
      <c r="O89" s="65">
        <f>'дод 2'!P157</f>
        <v>0</v>
      </c>
      <c r="P89" s="65">
        <f>'дод 2'!Q157</f>
        <v>0</v>
      </c>
      <c r="Q89" s="65">
        <f>'дод 2'!R157</f>
        <v>0</v>
      </c>
      <c r="R89" s="65">
        <f>'дод 2'!S157</f>
        <v>0</v>
      </c>
      <c r="S89" s="65">
        <f>'дод 2'!T157</f>
        <v>0</v>
      </c>
      <c r="T89" s="65">
        <f>'дод 2'!U157</f>
        <v>0</v>
      </c>
      <c r="U89" s="65">
        <f>'дод 2'!V157</f>
        <v>0</v>
      </c>
      <c r="V89" s="65">
        <f>'дод 2'!W157</f>
        <v>0</v>
      </c>
      <c r="W89" s="140" t="e">
        <f t="shared" si="50"/>
        <v>#DIV/0!</v>
      </c>
      <c r="X89" s="45">
        <f t="shared" si="51"/>
        <v>0</v>
      </c>
      <c r="Y89" s="267"/>
    </row>
    <row r="90" spans="1:25" ht="15.75" hidden="1" customHeight="1" x14ac:dyDescent="0.25">
      <c r="A90" s="78">
        <v>2070</v>
      </c>
      <c r="B90" s="54" t="s">
        <v>618</v>
      </c>
      <c r="C90" s="32" t="s">
        <v>617</v>
      </c>
      <c r="D90" s="45">
        <f>'дод 2'!E158</f>
        <v>0</v>
      </c>
      <c r="E90" s="45">
        <f>'дод 2'!F158</f>
        <v>0</v>
      </c>
      <c r="F90" s="45">
        <f>'дод 2'!G158</f>
        <v>0</v>
      </c>
      <c r="G90" s="45">
        <f>'дод 2'!H158</f>
        <v>0</v>
      </c>
      <c r="H90" s="45">
        <f>'дод 2'!I158</f>
        <v>0</v>
      </c>
      <c r="I90" s="45">
        <f>'дод 2'!J158</f>
        <v>0</v>
      </c>
      <c r="J90" s="174" t="e">
        <f t="shared" si="48"/>
        <v>#DIV/0!</v>
      </c>
      <c r="K90" s="45">
        <f>'дод 2'!L158</f>
        <v>0</v>
      </c>
      <c r="L90" s="45">
        <f>'дод 2'!M158</f>
        <v>0</v>
      </c>
      <c r="M90" s="45">
        <f>'дод 2'!N158</f>
        <v>0</v>
      </c>
      <c r="N90" s="45">
        <f>'дод 2'!O158</f>
        <v>0</v>
      </c>
      <c r="O90" s="45">
        <f>'дод 2'!P158</f>
        <v>0</v>
      </c>
      <c r="P90" s="45">
        <f>'дод 2'!Q158</f>
        <v>0</v>
      </c>
      <c r="Q90" s="45">
        <f>'дод 2'!R158</f>
        <v>0</v>
      </c>
      <c r="R90" s="45">
        <f>'дод 2'!S158</f>
        <v>0</v>
      </c>
      <c r="S90" s="45">
        <f>'дод 2'!T158</f>
        <v>0</v>
      </c>
      <c r="T90" s="45">
        <f>'дод 2'!U158</f>
        <v>0</v>
      </c>
      <c r="U90" s="45">
        <f>'дод 2'!V158</f>
        <v>0</v>
      </c>
      <c r="V90" s="45">
        <f>'дод 2'!W158</f>
        <v>0</v>
      </c>
      <c r="W90" s="140" t="e">
        <f t="shared" si="50"/>
        <v>#DIV/0!</v>
      </c>
      <c r="X90" s="45">
        <f t="shared" si="51"/>
        <v>0</v>
      </c>
      <c r="Y90" s="267"/>
    </row>
    <row r="91" spans="1:25" ht="19.5" customHeight="1" x14ac:dyDescent="0.25">
      <c r="A91" s="33" t="s">
        <v>120</v>
      </c>
      <c r="B91" s="33" t="s">
        <v>63</v>
      </c>
      <c r="C91" s="6" t="s">
        <v>458</v>
      </c>
      <c r="D91" s="45">
        <f>'дод 2'!E159</f>
        <v>12846800</v>
      </c>
      <c r="E91" s="45">
        <f>'дод 2'!F159</f>
        <v>0</v>
      </c>
      <c r="F91" s="45">
        <f>'дод 2'!G159</f>
        <v>0</v>
      </c>
      <c r="G91" s="45">
        <f>'дод 2'!H159</f>
        <v>3114568.65</v>
      </c>
      <c r="H91" s="45">
        <f>'дод 2'!I159</f>
        <v>0</v>
      </c>
      <c r="I91" s="45">
        <f>'дод 2'!J159</f>
        <v>0</v>
      </c>
      <c r="J91" s="174">
        <f t="shared" si="48"/>
        <v>24.243925724694087</v>
      </c>
      <c r="K91" s="45">
        <f>'дод 2'!L159</f>
        <v>0</v>
      </c>
      <c r="L91" s="45">
        <f>'дод 2'!M159</f>
        <v>0</v>
      </c>
      <c r="M91" s="45">
        <f>'дод 2'!N159</f>
        <v>0</v>
      </c>
      <c r="N91" s="45">
        <f>'дод 2'!O159</f>
        <v>0</v>
      </c>
      <c r="O91" s="45">
        <f>'дод 2'!P159</f>
        <v>0</v>
      </c>
      <c r="P91" s="45">
        <f>'дод 2'!Q159</f>
        <v>0</v>
      </c>
      <c r="Q91" s="45">
        <f>'дод 2'!R159</f>
        <v>0</v>
      </c>
      <c r="R91" s="45">
        <f>'дод 2'!S159</f>
        <v>0</v>
      </c>
      <c r="S91" s="45">
        <f>'дод 2'!T159</f>
        <v>0</v>
      </c>
      <c r="T91" s="45">
        <f>'дод 2'!U159</f>
        <v>0</v>
      </c>
      <c r="U91" s="45">
        <f>'дод 2'!V159</f>
        <v>0</v>
      </c>
      <c r="V91" s="45">
        <f>'дод 2'!W159</f>
        <v>0</v>
      </c>
      <c r="W91" s="140"/>
      <c r="X91" s="45">
        <f t="shared" si="51"/>
        <v>3114568.65</v>
      </c>
      <c r="Y91" s="267"/>
    </row>
    <row r="92" spans="1:25" s="49" customFormat="1" ht="31.5" hidden="1" customHeight="1" x14ac:dyDescent="0.25">
      <c r="A92" s="63"/>
      <c r="B92" s="63"/>
      <c r="C92" s="64" t="s">
        <v>387</v>
      </c>
      <c r="D92" s="65">
        <f>'дод 2'!E160</f>
        <v>0</v>
      </c>
      <c r="E92" s="65">
        <f>'дод 2'!F160</f>
        <v>0</v>
      </c>
      <c r="F92" s="65">
        <f>'дод 2'!G160</f>
        <v>0</v>
      </c>
      <c r="G92" s="65">
        <f>'дод 2'!H160</f>
        <v>0</v>
      </c>
      <c r="H92" s="65">
        <f>'дод 2'!I160</f>
        <v>0</v>
      </c>
      <c r="I92" s="65">
        <f>'дод 2'!J160</f>
        <v>0</v>
      </c>
      <c r="J92" s="173" t="e">
        <f t="shared" si="48"/>
        <v>#DIV/0!</v>
      </c>
      <c r="K92" s="65">
        <f>'дод 2'!L160</f>
        <v>0</v>
      </c>
      <c r="L92" s="65">
        <f>'дод 2'!M160</f>
        <v>0</v>
      </c>
      <c r="M92" s="65">
        <f>'дод 2'!N160</f>
        <v>0</v>
      </c>
      <c r="N92" s="65">
        <f>'дод 2'!O160</f>
        <v>0</v>
      </c>
      <c r="O92" s="65">
        <f>'дод 2'!P160</f>
        <v>0</v>
      </c>
      <c r="P92" s="65">
        <f>'дод 2'!Q160</f>
        <v>0</v>
      </c>
      <c r="Q92" s="65">
        <f>'дод 2'!R160</f>
        <v>0</v>
      </c>
      <c r="R92" s="65">
        <f>'дод 2'!S160</f>
        <v>0</v>
      </c>
      <c r="S92" s="65">
        <f>'дод 2'!T160</f>
        <v>0</v>
      </c>
      <c r="T92" s="65">
        <f>'дод 2'!U160</f>
        <v>0</v>
      </c>
      <c r="U92" s="65">
        <f>'дод 2'!V160</f>
        <v>0</v>
      </c>
      <c r="V92" s="65">
        <f>'дод 2'!W160</f>
        <v>0</v>
      </c>
      <c r="W92" s="140" t="e">
        <f t="shared" si="50"/>
        <v>#DIV/0!</v>
      </c>
      <c r="X92" s="45">
        <f t="shared" si="51"/>
        <v>0</v>
      </c>
      <c r="Y92" s="267"/>
    </row>
    <row r="93" spans="1:25" ht="41.25" customHeight="1" x14ac:dyDescent="0.25">
      <c r="A93" s="33" t="s">
        <v>121</v>
      </c>
      <c r="B93" s="33" t="s">
        <v>312</v>
      </c>
      <c r="C93" s="6" t="s">
        <v>459</v>
      </c>
      <c r="D93" s="45">
        <f>'дод 2'!E161</f>
        <v>5707000</v>
      </c>
      <c r="E93" s="45">
        <f>'дод 2'!F161</f>
        <v>0</v>
      </c>
      <c r="F93" s="45">
        <f>'дод 2'!G161</f>
        <v>0</v>
      </c>
      <c r="G93" s="45">
        <f>'дод 2'!H161</f>
        <v>1441966.96</v>
      </c>
      <c r="H93" s="45">
        <f>'дод 2'!I161</f>
        <v>0</v>
      </c>
      <c r="I93" s="45">
        <f>'дод 2'!J161</f>
        <v>0</v>
      </c>
      <c r="J93" s="174">
        <f t="shared" si="48"/>
        <v>25.266636761871386</v>
      </c>
      <c r="K93" s="45">
        <f>'дод 2'!L161</f>
        <v>0</v>
      </c>
      <c r="L93" s="45">
        <f>'дод 2'!M161</f>
        <v>0</v>
      </c>
      <c r="M93" s="45">
        <f>'дод 2'!N161</f>
        <v>0</v>
      </c>
      <c r="N93" s="45">
        <f>'дод 2'!O161</f>
        <v>0</v>
      </c>
      <c r="O93" s="45">
        <f>'дод 2'!P161</f>
        <v>0</v>
      </c>
      <c r="P93" s="45">
        <f>'дод 2'!Q161</f>
        <v>0</v>
      </c>
      <c r="Q93" s="45">
        <f>'дод 2'!R161</f>
        <v>0</v>
      </c>
      <c r="R93" s="45">
        <f>'дод 2'!S161</f>
        <v>0</v>
      </c>
      <c r="S93" s="45">
        <f>'дод 2'!T161</f>
        <v>0</v>
      </c>
      <c r="T93" s="45">
        <f>'дод 2'!U161</f>
        <v>0</v>
      </c>
      <c r="U93" s="45">
        <f>'дод 2'!V161</f>
        <v>0</v>
      </c>
      <c r="V93" s="45">
        <f>'дод 2'!W161</f>
        <v>0</v>
      </c>
      <c r="W93" s="140"/>
      <c r="X93" s="45">
        <f t="shared" si="51"/>
        <v>1441966.96</v>
      </c>
      <c r="Y93" s="267"/>
    </row>
    <row r="94" spans="1:25" s="49" customFormat="1" ht="47.25" hidden="1" customHeight="1" x14ac:dyDescent="0.25">
      <c r="A94" s="63"/>
      <c r="B94" s="63"/>
      <c r="C94" s="66" t="s">
        <v>389</v>
      </c>
      <c r="D94" s="65">
        <f>'дод 2'!E162</f>
        <v>0</v>
      </c>
      <c r="E94" s="65">
        <f>'дод 2'!F162</f>
        <v>0</v>
      </c>
      <c r="F94" s="65">
        <f>'дод 2'!G162</f>
        <v>0</v>
      </c>
      <c r="G94" s="65">
        <f>'дод 2'!H162</f>
        <v>0</v>
      </c>
      <c r="H94" s="65">
        <f>'дод 2'!I162</f>
        <v>0</v>
      </c>
      <c r="I94" s="65">
        <f>'дод 2'!J162</f>
        <v>0</v>
      </c>
      <c r="J94" s="173" t="e">
        <f t="shared" si="48"/>
        <v>#DIV/0!</v>
      </c>
      <c r="K94" s="65">
        <f>'дод 2'!L162</f>
        <v>0</v>
      </c>
      <c r="L94" s="65">
        <f>'дод 2'!M162</f>
        <v>0</v>
      </c>
      <c r="M94" s="65">
        <f>'дод 2'!N162</f>
        <v>0</v>
      </c>
      <c r="N94" s="65">
        <f>'дод 2'!O162</f>
        <v>0</v>
      </c>
      <c r="O94" s="65">
        <f>'дод 2'!P162</f>
        <v>0</v>
      </c>
      <c r="P94" s="65">
        <f>'дод 2'!Q162</f>
        <v>0</v>
      </c>
      <c r="Q94" s="65">
        <f>'дод 2'!R162</f>
        <v>0</v>
      </c>
      <c r="R94" s="65">
        <f>'дод 2'!S162</f>
        <v>0</v>
      </c>
      <c r="S94" s="65">
        <f>'дод 2'!T162</f>
        <v>0</v>
      </c>
      <c r="T94" s="65">
        <f>'дод 2'!U162</f>
        <v>0</v>
      </c>
      <c r="U94" s="65">
        <f>'дод 2'!V162</f>
        <v>0</v>
      </c>
      <c r="V94" s="65">
        <f>'дод 2'!W162</f>
        <v>0</v>
      </c>
      <c r="W94" s="140" t="e">
        <f t="shared" si="50"/>
        <v>#DIV/0!</v>
      </c>
      <c r="X94" s="45">
        <f t="shared" si="51"/>
        <v>0</v>
      </c>
      <c r="Y94" s="267"/>
    </row>
    <row r="95" spans="1:25" ht="31.5" hidden="1" customHeight="1" x14ac:dyDescent="0.25">
      <c r="A95" s="36">
        <v>2144</v>
      </c>
      <c r="B95" s="33" t="s">
        <v>64</v>
      </c>
      <c r="C95" s="6" t="s">
        <v>401</v>
      </c>
      <c r="D95" s="45">
        <f>'дод 2'!E163</f>
        <v>0</v>
      </c>
      <c r="E95" s="45">
        <f>'дод 2'!F163</f>
        <v>0</v>
      </c>
      <c r="F95" s="45">
        <f>'дод 2'!G163</f>
        <v>0</v>
      </c>
      <c r="G95" s="45">
        <f>'дод 2'!H163</f>
        <v>0</v>
      </c>
      <c r="H95" s="45">
        <f>'дод 2'!I163</f>
        <v>0</v>
      </c>
      <c r="I95" s="45">
        <f>'дод 2'!J163</f>
        <v>0</v>
      </c>
      <c r="J95" s="174" t="e">
        <f t="shared" si="48"/>
        <v>#DIV/0!</v>
      </c>
      <c r="K95" s="45">
        <f>'дод 2'!L163</f>
        <v>0</v>
      </c>
      <c r="L95" s="45">
        <f>'дод 2'!M163</f>
        <v>0</v>
      </c>
      <c r="M95" s="45">
        <f>'дод 2'!N163</f>
        <v>0</v>
      </c>
      <c r="N95" s="45">
        <f>'дод 2'!O163</f>
        <v>0</v>
      </c>
      <c r="O95" s="45">
        <f>'дод 2'!P163</f>
        <v>0</v>
      </c>
      <c r="P95" s="45">
        <f>'дод 2'!Q163</f>
        <v>0</v>
      </c>
      <c r="Q95" s="45">
        <f>'дод 2'!R163</f>
        <v>0</v>
      </c>
      <c r="R95" s="45">
        <f>'дод 2'!S163</f>
        <v>0</v>
      </c>
      <c r="S95" s="45">
        <f>'дод 2'!T163</f>
        <v>0</v>
      </c>
      <c r="T95" s="45">
        <f>'дод 2'!U163</f>
        <v>0</v>
      </c>
      <c r="U95" s="45">
        <f>'дод 2'!V163</f>
        <v>0</v>
      </c>
      <c r="V95" s="45">
        <f>'дод 2'!W163</f>
        <v>0</v>
      </c>
      <c r="W95" s="140" t="e">
        <f t="shared" si="50"/>
        <v>#DIV/0!</v>
      </c>
      <c r="X95" s="45">
        <f t="shared" si="51"/>
        <v>0</v>
      </c>
      <c r="Y95" s="267"/>
    </row>
    <row r="96" spans="1:25" s="49" customFormat="1" ht="47.25" hidden="1" customHeight="1" x14ac:dyDescent="0.25">
      <c r="A96" s="67"/>
      <c r="B96" s="63"/>
      <c r="C96" s="64" t="s">
        <v>388</v>
      </c>
      <c r="D96" s="65">
        <f>'дод 2'!E164</f>
        <v>0</v>
      </c>
      <c r="E96" s="65">
        <f>'дод 2'!F164</f>
        <v>0</v>
      </c>
      <c r="F96" s="65">
        <f>'дод 2'!G164</f>
        <v>0</v>
      </c>
      <c r="G96" s="65">
        <f>'дод 2'!H164</f>
        <v>0</v>
      </c>
      <c r="H96" s="65">
        <f>'дод 2'!I164</f>
        <v>0</v>
      </c>
      <c r="I96" s="65">
        <f>'дод 2'!J164</f>
        <v>0</v>
      </c>
      <c r="J96" s="173" t="e">
        <f t="shared" si="48"/>
        <v>#DIV/0!</v>
      </c>
      <c r="K96" s="65">
        <f>'дод 2'!L164</f>
        <v>0</v>
      </c>
      <c r="L96" s="65">
        <f>'дод 2'!M164</f>
        <v>0</v>
      </c>
      <c r="M96" s="65">
        <f>'дод 2'!N164</f>
        <v>0</v>
      </c>
      <c r="N96" s="65">
        <f>'дод 2'!O164</f>
        <v>0</v>
      </c>
      <c r="O96" s="65">
        <f>'дод 2'!P164</f>
        <v>0</v>
      </c>
      <c r="P96" s="65">
        <f>'дод 2'!Q164</f>
        <v>0</v>
      </c>
      <c r="Q96" s="65">
        <f>'дод 2'!R164</f>
        <v>0</v>
      </c>
      <c r="R96" s="65">
        <f>'дод 2'!S164</f>
        <v>0</v>
      </c>
      <c r="S96" s="65">
        <f>'дод 2'!T164</f>
        <v>0</v>
      </c>
      <c r="T96" s="65">
        <f>'дод 2'!U164</f>
        <v>0</v>
      </c>
      <c r="U96" s="65">
        <f>'дод 2'!V164</f>
        <v>0</v>
      </c>
      <c r="V96" s="65">
        <f>'дод 2'!W164</f>
        <v>0</v>
      </c>
      <c r="W96" s="140" t="e">
        <f t="shared" si="50"/>
        <v>#DIV/0!</v>
      </c>
      <c r="X96" s="45">
        <f t="shared" si="51"/>
        <v>0</v>
      </c>
      <c r="Y96" s="267"/>
    </row>
    <row r="97" spans="1:25" s="49" customFormat="1" ht="47.25" hidden="1" customHeight="1" x14ac:dyDescent="0.25">
      <c r="A97" s="67"/>
      <c r="B97" s="63"/>
      <c r="C97" s="64" t="s">
        <v>389</v>
      </c>
      <c r="D97" s="65">
        <f>'дод 2'!E165</f>
        <v>0</v>
      </c>
      <c r="E97" s="65">
        <f>'дод 2'!F165</f>
        <v>0</v>
      </c>
      <c r="F97" s="65">
        <f>'дод 2'!G165</f>
        <v>0</v>
      </c>
      <c r="G97" s="65">
        <f>'дод 2'!H165</f>
        <v>0</v>
      </c>
      <c r="H97" s="65">
        <f>'дод 2'!I165</f>
        <v>0</v>
      </c>
      <c r="I97" s="65">
        <f>'дод 2'!J165</f>
        <v>0</v>
      </c>
      <c r="J97" s="173" t="e">
        <f t="shared" si="48"/>
        <v>#DIV/0!</v>
      </c>
      <c r="K97" s="65">
        <f>'дод 2'!L165</f>
        <v>0</v>
      </c>
      <c r="L97" s="65">
        <f>'дод 2'!M165</f>
        <v>0</v>
      </c>
      <c r="M97" s="65">
        <f>'дод 2'!N165</f>
        <v>0</v>
      </c>
      <c r="N97" s="65">
        <f>'дод 2'!O165</f>
        <v>0</v>
      </c>
      <c r="O97" s="65">
        <f>'дод 2'!P165</f>
        <v>0</v>
      </c>
      <c r="P97" s="65">
        <f>'дод 2'!Q165</f>
        <v>0</v>
      </c>
      <c r="Q97" s="65">
        <f>'дод 2'!R165</f>
        <v>0</v>
      </c>
      <c r="R97" s="65">
        <f>'дод 2'!S165</f>
        <v>0</v>
      </c>
      <c r="S97" s="65">
        <f>'дод 2'!T165</f>
        <v>0</v>
      </c>
      <c r="T97" s="65">
        <f>'дод 2'!U165</f>
        <v>0</v>
      </c>
      <c r="U97" s="65">
        <f>'дод 2'!V165</f>
        <v>0</v>
      </c>
      <c r="V97" s="65">
        <f>'дод 2'!W165</f>
        <v>0</v>
      </c>
      <c r="W97" s="140" t="e">
        <f t="shared" si="50"/>
        <v>#DIV/0!</v>
      </c>
      <c r="X97" s="45">
        <f t="shared" si="51"/>
        <v>0</v>
      </c>
      <c r="Y97" s="267"/>
    </row>
    <row r="98" spans="1:25" ht="31.5" customHeight="1" x14ac:dyDescent="0.25">
      <c r="A98" s="33" t="s">
        <v>281</v>
      </c>
      <c r="B98" s="33" t="s">
        <v>64</v>
      </c>
      <c r="C98" s="3" t="s">
        <v>283</v>
      </c>
      <c r="D98" s="45">
        <f>'дод 2'!E166</f>
        <v>3712966</v>
      </c>
      <c r="E98" s="45">
        <f>'дод 2'!F166</f>
        <v>2621900</v>
      </c>
      <c r="F98" s="45">
        <f>'дод 2'!G166</f>
        <v>139600</v>
      </c>
      <c r="G98" s="45">
        <f>'дод 2'!H166</f>
        <v>706975.42</v>
      </c>
      <c r="H98" s="45">
        <f>'дод 2'!I166</f>
        <v>537476.28</v>
      </c>
      <c r="I98" s="45">
        <f>'дод 2'!J166</f>
        <v>26834.5</v>
      </c>
      <c r="J98" s="174">
        <f t="shared" si="48"/>
        <v>19.040718929287262</v>
      </c>
      <c r="K98" s="45">
        <f>'дод 2'!L166</f>
        <v>0</v>
      </c>
      <c r="L98" s="45">
        <f>'дод 2'!M166</f>
        <v>0</v>
      </c>
      <c r="M98" s="45">
        <f>'дод 2'!N166</f>
        <v>0</v>
      </c>
      <c r="N98" s="45">
        <f>'дод 2'!O166</f>
        <v>0</v>
      </c>
      <c r="O98" s="45">
        <f>'дод 2'!P166</f>
        <v>0</v>
      </c>
      <c r="P98" s="45">
        <f>'дод 2'!Q166</f>
        <v>0</v>
      </c>
      <c r="Q98" s="45">
        <f>'дод 2'!R166</f>
        <v>125</v>
      </c>
      <c r="R98" s="45">
        <f>'дод 2'!S166</f>
        <v>0</v>
      </c>
      <c r="S98" s="45">
        <f>'дод 2'!T166</f>
        <v>125</v>
      </c>
      <c r="T98" s="45">
        <f>'дод 2'!U166</f>
        <v>0</v>
      </c>
      <c r="U98" s="45">
        <f>'дод 2'!V166</f>
        <v>0</v>
      </c>
      <c r="V98" s="45">
        <f>'дод 2'!W166</f>
        <v>0</v>
      </c>
      <c r="W98" s="140"/>
      <c r="X98" s="45">
        <f t="shared" si="51"/>
        <v>707100.42</v>
      </c>
      <c r="Y98" s="267"/>
    </row>
    <row r="99" spans="1:25" ht="21.75" customHeight="1" x14ac:dyDescent="0.25">
      <c r="A99" s="33" t="s">
        <v>282</v>
      </c>
      <c r="B99" s="33" t="s">
        <v>64</v>
      </c>
      <c r="C99" s="3" t="s">
        <v>284</v>
      </c>
      <c r="D99" s="45">
        <f>'дод 2'!E167</f>
        <v>22355800</v>
      </c>
      <c r="E99" s="45">
        <f>'дод 2'!F167</f>
        <v>0</v>
      </c>
      <c r="F99" s="45">
        <f>'дод 2'!G167</f>
        <v>0</v>
      </c>
      <c r="G99" s="45">
        <f>'дод 2'!H167</f>
        <v>2369080.15</v>
      </c>
      <c r="H99" s="45">
        <f>'дод 2'!I167</f>
        <v>0</v>
      </c>
      <c r="I99" s="45">
        <f>'дод 2'!J167</f>
        <v>0</v>
      </c>
      <c r="J99" s="174">
        <f t="shared" si="48"/>
        <v>10.597161139391121</v>
      </c>
      <c r="K99" s="45">
        <f>'дод 2'!L167</f>
        <v>96676590</v>
      </c>
      <c r="L99" s="45">
        <f>'дод 2'!M167</f>
        <v>96676590</v>
      </c>
      <c r="M99" s="45">
        <f>'дод 2'!N167</f>
        <v>0</v>
      </c>
      <c r="N99" s="45">
        <f>'дод 2'!O167</f>
        <v>0</v>
      </c>
      <c r="O99" s="45">
        <f>'дод 2'!P167</f>
        <v>0</v>
      </c>
      <c r="P99" s="45">
        <f>'дод 2'!Q167</f>
        <v>96676590</v>
      </c>
      <c r="Q99" s="45">
        <f>'дод 2'!R167</f>
        <v>1921580</v>
      </c>
      <c r="R99" s="45">
        <f>'дод 2'!S167</f>
        <v>176590</v>
      </c>
      <c r="S99" s="45">
        <f>'дод 2'!T167</f>
        <v>1744990</v>
      </c>
      <c r="T99" s="45">
        <f>'дод 2'!U167</f>
        <v>0</v>
      </c>
      <c r="U99" s="45">
        <f>'дод 2'!V167</f>
        <v>0</v>
      </c>
      <c r="V99" s="45">
        <f>'дод 2'!W167</f>
        <v>176590</v>
      </c>
      <c r="W99" s="174">
        <f t="shared" ref="W99:W144" si="52">Q99/K99*100</f>
        <v>1.9876373380567105</v>
      </c>
      <c r="X99" s="45">
        <f t="shared" si="51"/>
        <v>4290660.1500000004</v>
      </c>
      <c r="Y99" s="267"/>
    </row>
    <row r="100" spans="1:25" s="47" customFormat="1" ht="33" customHeight="1" x14ac:dyDescent="0.25">
      <c r="A100" s="34" t="s">
        <v>65</v>
      </c>
      <c r="B100" s="37"/>
      <c r="C100" s="2" t="s">
        <v>505</v>
      </c>
      <c r="D100" s="44">
        <f>D106+D107+D108+D110+D111+D112+D114+D116+D117+D118+D119+D120+D122+D123+D124+D126+D128+D129+D130+D131+D132+D133+D135+D139+D140+D121</f>
        <v>381749107.51999998</v>
      </c>
      <c r="E100" s="44">
        <f t="shared" ref="E100:P100" si="53">E106+E107+E108+E110+E111+E112+E114+E116+E117+E118+E119+E120+E122+E123+E124+E126+E128+E129+E130+E131+E132+E133+E135+E139+E140+E121</f>
        <v>24998900</v>
      </c>
      <c r="F100" s="44">
        <f t="shared" si="53"/>
        <v>2533700</v>
      </c>
      <c r="G100" s="44">
        <f t="shared" si="53"/>
        <v>78761223.679999992</v>
      </c>
      <c r="H100" s="44">
        <f t="shared" si="53"/>
        <v>5884687.6000000006</v>
      </c>
      <c r="I100" s="44">
        <f t="shared" si="53"/>
        <v>554786.01</v>
      </c>
      <c r="J100" s="140">
        <f t="shared" si="48"/>
        <v>20.631671987831343</v>
      </c>
      <c r="K100" s="44">
        <f t="shared" si="53"/>
        <v>973935</v>
      </c>
      <c r="L100" s="44">
        <f t="shared" si="53"/>
        <v>867735</v>
      </c>
      <c r="M100" s="44">
        <f t="shared" si="53"/>
        <v>106200</v>
      </c>
      <c r="N100" s="44">
        <f t="shared" si="53"/>
        <v>78600</v>
      </c>
      <c r="O100" s="44">
        <f t="shared" si="53"/>
        <v>3330</v>
      </c>
      <c r="P100" s="44">
        <f t="shared" si="53"/>
        <v>867735</v>
      </c>
      <c r="Q100" s="44">
        <f t="shared" ref="Q100:V100" si="54">Q106+Q107+Q108+Q110+Q111+Q112+Q114+Q116+Q117+Q118+Q119+Q120+Q122+Q123+Q124+Q126+Q128+Q129+Q130+Q131+Q132+Q133+Q135+Q139+Q140+Q121</f>
        <v>572124.75</v>
      </c>
      <c r="R100" s="44">
        <f t="shared" si="54"/>
        <v>0</v>
      </c>
      <c r="S100" s="44">
        <f t="shared" si="54"/>
        <v>49389.87</v>
      </c>
      <c r="T100" s="44">
        <f t="shared" si="54"/>
        <v>4924.76</v>
      </c>
      <c r="U100" s="44">
        <f t="shared" si="54"/>
        <v>0</v>
      </c>
      <c r="V100" s="44">
        <f t="shared" si="54"/>
        <v>522734.88</v>
      </c>
      <c r="W100" s="140">
        <f t="shared" si="52"/>
        <v>58.743627654822959</v>
      </c>
      <c r="X100" s="44">
        <f t="shared" si="51"/>
        <v>79333348.429999992</v>
      </c>
      <c r="Y100" s="267"/>
    </row>
    <row r="101" spans="1:25" s="48" customFormat="1" ht="262.5" hidden="1" customHeight="1" x14ac:dyDescent="0.25">
      <c r="A101" s="56"/>
      <c r="B101" s="57"/>
      <c r="C101" s="60" t="s">
        <v>440</v>
      </c>
      <c r="D101" s="61">
        <f>D134</f>
        <v>0</v>
      </c>
      <c r="E101" s="61">
        <f t="shared" ref="E101:P101" si="55">E134</f>
        <v>0</v>
      </c>
      <c r="F101" s="61">
        <f t="shared" si="55"/>
        <v>0</v>
      </c>
      <c r="G101" s="61">
        <f>G134</f>
        <v>0</v>
      </c>
      <c r="H101" s="61">
        <f t="shared" ref="H101:I101" si="56">H134</f>
        <v>0</v>
      </c>
      <c r="I101" s="61">
        <f t="shared" si="56"/>
        <v>0</v>
      </c>
      <c r="J101" s="170" t="e">
        <f t="shared" si="48"/>
        <v>#DIV/0!</v>
      </c>
      <c r="K101" s="61">
        <f t="shared" si="55"/>
        <v>0</v>
      </c>
      <c r="L101" s="61">
        <f t="shared" si="55"/>
        <v>0</v>
      </c>
      <c r="M101" s="61">
        <f t="shared" si="55"/>
        <v>0</v>
      </c>
      <c r="N101" s="61">
        <f t="shared" si="55"/>
        <v>0</v>
      </c>
      <c r="O101" s="61">
        <f t="shared" si="55"/>
        <v>0</v>
      </c>
      <c r="P101" s="61">
        <f t="shared" si="55"/>
        <v>0</v>
      </c>
      <c r="Q101" s="61">
        <f t="shared" ref="Q101:V101" si="57">Q134</f>
        <v>0</v>
      </c>
      <c r="R101" s="61">
        <f t="shared" si="57"/>
        <v>0</v>
      </c>
      <c r="S101" s="61">
        <f t="shared" si="57"/>
        <v>0</v>
      </c>
      <c r="T101" s="61">
        <f t="shared" si="57"/>
        <v>0</v>
      </c>
      <c r="U101" s="61">
        <f t="shared" si="57"/>
        <v>0</v>
      </c>
      <c r="V101" s="61">
        <f t="shared" si="57"/>
        <v>0</v>
      </c>
      <c r="W101" s="140" t="e">
        <f t="shared" si="52"/>
        <v>#DIV/0!</v>
      </c>
      <c r="X101" s="44">
        <f t="shared" si="51"/>
        <v>0</v>
      </c>
      <c r="Y101" s="267"/>
    </row>
    <row r="102" spans="1:25" s="48" customFormat="1" ht="231" hidden="1" customHeight="1" x14ac:dyDescent="0.25">
      <c r="A102" s="56"/>
      <c r="B102" s="57"/>
      <c r="C102" s="60" t="s">
        <v>439</v>
      </c>
      <c r="D102" s="61">
        <f>D138</f>
        <v>0</v>
      </c>
      <c r="E102" s="61">
        <f t="shared" ref="E102:P102" si="58">E138</f>
        <v>0</v>
      </c>
      <c r="F102" s="61">
        <f t="shared" si="58"/>
        <v>0</v>
      </c>
      <c r="G102" s="61">
        <f>G138</f>
        <v>0</v>
      </c>
      <c r="H102" s="61">
        <f t="shared" ref="H102:I102" si="59">H138</f>
        <v>0</v>
      </c>
      <c r="I102" s="61">
        <f t="shared" si="59"/>
        <v>0</v>
      </c>
      <c r="J102" s="170" t="e">
        <f t="shared" si="48"/>
        <v>#DIV/0!</v>
      </c>
      <c r="K102" s="61">
        <f t="shared" si="58"/>
        <v>0</v>
      </c>
      <c r="L102" s="61">
        <f t="shared" si="58"/>
        <v>0</v>
      </c>
      <c r="M102" s="61">
        <f t="shared" si="58"/>
        <v>0</v>
      </c>
      <c r="N102" s="61">
        <f t="shared" si="58"/>
        <v>0</v>
      </c>
      <c r="O102" s="61">
        <f t="shared" si="58"/>
        <v>0</v>
      </c>
      <c r="P102" s="61">
        <f t="shared" si="58"/>
        <v>0</v>
      </c>
      <c r="Q102" s="61">
        <f t="shared" ref="Q102:V102" si="60">Q138</f>
        <v>0</v>
      </c>
      <c r="R102" s="61">
        <f t="shared" si="60"/>
        <v>0</v>
      </c>
      <c r="S102" s="61">
        <f t="shared" si="60"/>
        <v>0</v>
      </c>
      <c r="T102" s="61">
        <f t="shared" si="60"/>
        <v>0</v>
      </c>
      <c r="U102" s="61">
        <f t="shared" si="60"/>
        <v>0</v>
      </c>
      <c r="V102" s="61">
        <f t="shared" si="60"/>
        <v>0</v>
      </c>
      <c r="W102" s="140" t="e">
        <f t="shared" si="52"/>
        <v>#DIV/0!</v>
      </c>
      <c r="X102" s="44">
        <f t="shared" si="51"/>
        <v>0</v>
      </c>
      <c r="Y102" s="267"/>
    </row>
    <row r="103" spans="1:25" s="48" customFormat="1" ht="15.75" x14ac:dyDescent="0.25">
      <c r="A103" s="56"/>
      <c r="B103" s="57"/>
      <c r="C103" s="60" t="s">
        <v>392</v>
      </c>
      <c r="D103" s="61">
        <f>D109+D113+D115+D125+D127+D141</f>
        <v>3800842.52</v>
      </c>
      <c r="E103" s="61">
        <f t="shared" ref="E103:P103" si="61">E109+E113+E115+E125+E127+E141</f>
        <v>0</v>
      </c>
      <c r="F103" s="61">
        <f t="shared" si="61"/>
        <v>0</v>
      </c>
      <c r="G103" s="61">
        <f>G109+G113+G115+G125+G127+G141</f>
        <v>341062.08</v>
      </c>
      <c r="H103" s="61">
        <f t="shared" ref="H103:I103" si="62">H109+H113+H115+H125+H127+H141</f>
        <v>0</v>
      </c>
      <c r="I103" s="61">
        <f t="shared" si="62"/>
        <v>0</v>
      </c>
      <c r="J103" s="170">
        <f t="shared" si="48"/>
        <v>8.9733283661539343</v>
      </c>
      <c r="K103" s="61">
        <f t="shared" si="61"/>
        <v>0</v>
      </c>
      <c r="L103" s="61">
        <f t="shared" si="61"/>
        <v>0</v>
      </c>
      <c r="M103" s="61">
        <f t="shared" si="61"/>
        <v>0</v>
      </c>
      <c r="N103" s="61">
        <f t="shared" si="61"/>
        <v>0</v>
      </c>
      <c r="O103" s="61">
        <f t="shared" si="61"/>
        <v>0</v>
      </c>
      <c r="P103" s="61">
        <f t="shared" si="61"/>
        <v>0</v>
      </c>
      <c r="Q103" s="61">
        <f t="shared" ref="Q103:V103" si="63">Q109+Q113+Q115+Q125+Q127+Q141</f>
        <v>0</v>
      </c>
      <c r="R103" s="61">
        <f t="shared" si="63"/>
        <v>0</v>
      </c>
      <c r="S103" s="61">
        <f t="shared" si="63"/>
        <v>0</v>
      </c>
      <c r="T103" s="61">
        <f t="shared" si="63"/>
        <v>0</v>
      </c>
      <c r="U103" s="61">
        <f t="shared" si="63"/>
        <v>0</v>
      </c>
      <c r="V103" s="61">
        <f t="shared" si="63"/>
        <v>0</v>
      </c>
      <c r="W103" s="140"/>
      <c r="X103" s="61">
        <f t="shared" si="51"/>
        <v>341062.08</v>
      </c>
      <c r="Y103" s="267"/>
    </row>
    <row r="104" spans="1:25" s="48" customFormat="1" ht="266.25" hidden="1" customHeight="1" x14ac:dyDescent="0.25">
      <c r="A104" s="56"/>
      <c r="B104" s="57"/>
      <c r="C104" s="62" t="s">
        <v>560</v>
      </c>
      <c r="D104" s="61">
        <f>D134</f>
        <v>0</v>
      </c>
      <c r="E104" s="61">
        <f t="shared" ref="E104:P104" si="64">E134</f>
        <v>0</v>
      </c>
      <c r="F104" s="61">
        <f t="shared" si="64"/>
        <v>0</v>
      </c>
      <c r="G104" s="61">
        <f>G134</f>
        <v>0</v>
      </c>
      <c r="H104" s="61">
        <f t="shared" ref="H104:I104" si="65">H134</f>
        <v>0</v>
      </c>
      <c r="I104" s="61">
        <f t="shared" si="65"/>
        <v>0</v>
      </c>
      <c r="J104" s="170" t="e">
        <f t="shared" si="48"/>
        <v>#DIV/0!</v>
      </c>
      <c r="K104" s="61">
        <f t="shared" si="64"/>
        <v>0</v>
      </c>
      <c r="L104" s="61">
        <f t="shared" si="64"/>
        <v>0</v>
      </c>
      <c r="M104" s="61">
        <f t="shared" si="64"/>
        <v>0</v>
      </c>
      <c r="N104" s="61">
        <f t="shared" si="64"/>
        <v>0</v>
      </c>
      <c r="O104" s="61">
        <f t="shared" si="64"/>
        <v>0</v>
      </c>
      <c r="P104" s="61">
        <f t="shared" si="64"/>
        <v>0</v>
      </c>
      <c r="Q104" s="61">
        <f t="shared" ref="Q104:V104" si="66">Q134</f>
        <v>0</v>
      </c>
      <c r="R104" s="61">
        <f t="shared" si="66"/>
        <v>0</v>
      </c>
      <c r="S104" s="61">
        <f t="shared" si="66"/>
        <v>0</v>
      </c>
      <c r="T104" s="61">
        <f t="shared" si="66"/>
        <v>0</v>
      </c>
      <c r="U104" s="61">
        <f t="shared" si="66"/>
        <v>0</v>
      </c>
      <c r="V104" s="61">
        <f t="shared" si="66"/>
        <v>0</v>
      </c>
      <c r="W104" s="140" t="e">
        <f t="shared" si="52"/>
        <v>#DIV/0!</v>
      </c>
      <c r="X104" s="44">
        <f t="shared" si="51"/>
        <v>0</v>
      </c>
      <c r="Y104" s="267"/>
    </row>
    <row r="105" spans="1:25" s="48" customFormat="1" ht="276" hidden="1" customHeight="1" x14ac:dyDescent="0.25">
      <c r="A105" s="56"/>
      <c r="B105" s="57"/>
      <c r="C105" s="62" t="s">
        <v>576</v>
      </c>
      <c r="D105" s="61">
        <f>D136</f>
        <v>0</v>
      </c>
      <c r="E105" s="61">
        <f t="shared" ref="E105:P105" si="67">E136</f>
        <v>0</v>
      </c>
      <c r="F105" s="61">
        <f t="shared" si="67"/>
        <v>0</v>
      </c>
      <c r="G105" s="61">
        <f>G136</f>
        <v>0</v>
      </c>
      <c r="H105" s="61">
        <f t="shared" ref="H105:I105" si="68">H136</f>
        <v>0</v>
      </c>
      <c r="I105" s="61">
        <f t="shared" si="68"/>
        <v>0</v>
      </c>
      <c r="J105" s="170" t="e">
        <f t="shared" si="48"/>
        <v>#DIV/0!</v>
      </c>
      <c r="K105" s="61">
        <f t="shared" si="67"/>
        <v>0</v>
      </c>
      <c r="L105" s="61">
        <f t="shared" si="67"/>
        <v>0</v>
      </c>
      <c r="M105" s="61">
        <f t="shared" si="67"/>
        <v>0</v>
      </c>
      <c r="N105" s="61">
        <f t="shared" si="67"/>
        <v>0</v>
      </c>
      <c r="O105" s="61">
        <f t="shared" si="67"/>
        <v>0</v>
      </c>
      <c r="P105" s="61">
        <f t="shared" si="67"/>
        <v>0</v>
      </c>
      <c r="Q105" s="61">
        <f t="shared" ref="Q105:V105" si="69">Q136</f>
        <v>0</v>
      </c>
      <c r="R105" s="61">
        <f t="shared" si="69"/>
        <v>0</v>
      </c>
      <c r="S105" s="61">
        <f t="shared" si="69"/>
        <v>0</v>
      </c>
      <c r="T105" s="61">
        <f t="shared" si="69"/>
        <v>0</v>
      </c>
      <c r="U105" s="61">
        <f t="shared" si="69"/>
        <v>0</v>
      </c>
      <c r="V105" s="61">
        <f t="shared" si="69"/>
        <v>0</v>
      </c>
      <c r="W105" s="140" t="e">
        <f t="shared" si="52"/>
        <v>#DIV/0!</v>
      </c>
      <c r="X105" s="44">
        <f t="shared" si="51"/>
        <v>0</v>
      </c>
      <c r="Y105" s="267"/>
    </row>
    <row r="106" spans="1:25" ht="38.25" customHeight="1" x14ac:dyDescent="0.25">
      <c r="A106" s="33" t="s">
        <v>97</v>
      </c>
      <c r="B106" s="33" t="s">
        <v>52</v>
      </c>
      <c r="C106" s="3" t="s">
        <v>122</v>
      </c>
      <c r="D106" s="45">
        <f>'дод 2'!E188</f>
        <v>466000</v>
      </c>
      <c r="E106" s="45">
        <f>'дод 2'!F188</f>
        <v>0</v>
      </c>
      <c r="F106" s="45">
        <f>'дод 2'!G188</f>
        <v>0</v>
      </c>
      <c r="G106" s="45">
        <f>'дод 2'!H188</f>
        <v>39035.57</v>
      </c>
      <c r="H106" s="45">
        <f>'дод 2'!I188</f>
        <v>0</v>
      </c>
      <c r="I106" s="45">
        <f>'дод 2'!J188</f>
        <v>0</v>
      </c>
      <c r="J106" s="174">
        <f t="shared" si="48"/>
        <v>8.3767317596566535</v>
      </c>
      <c r="K106" s="45">
        <f>'дод 2'!L188</f>
        <v>0</v>
      </c>
      <c r="L106" s="45">
        <f>'дод 2'!M188</f>
        <v>0</v>
      </c>
      <c r="M106" s="45">
        <f>'дод 2'!N188</f>
        <v>0</v>
      </c>
      <c r="N106" s="45">
        <f>'дод 2'!O188</f>
        <v>0</v>
      </c>
      <c r="O106" s="45">
        <f>'дод 2'!P188</f>
        <v>0</v>
      </c>
      <c r="P106" s="45">
        <f>'дод 2'!Q188</f>
        <v>0</v>
      </c>
      <c r="Q106" s="45">
        <f>'дод 2'!R188</f>
        <v>0</v>
      </c>
      <c r="R106" s="45">
        <f>'дод 2'!S188</f>
        <v>0</v>
      </c>
      <c r="S106" s="45">
        <f>'дод 2'!T188</f>
        <v>0</v>
      </c>
      <c r="T106" s="45">
        <f>'дод 2'!U188</f>
        <v>0</v>
      </c>
      <c r="U106" s="45">
        <f>'дод 2'!V188</f>
        <v>0</v>
      </c>
      <c r="V106" s="45">
        <f>'дод 2'!W188</f>
        <v>0</v>
      </c>
      <c r="W106" s="140"/>
      <c r="X106" s="45">
        <f t="shared" si="51"/>
        <v>39035.57</v>
      </c>
      <c r="Y106" s="267"/>
    </row>
    <row r="107" spans="1:25" ht="36.75" customHeight="1" x14ac:dyDescent="0.25">
      <c r="A107" s="33" t="s">
        <v>123</v>
      </c>
      <c r="B107" s="33" t="s">
        <v>54</v>
      </c>
      <c r="C107" s="3" t="s">
        <v>358</v>
      </c>
      <c r="D107" s="45">
        <f>'дод 2'!E189</f>
        <v>930000</v>
      </c>
      <c r="E107" s="45">
        <f>'дод 2'!F189</f>
        <v>0</v>
      </c>
      <c r="F107" s="45">
        <f>'дод 2'!G189</f>
        <v>0</v>
      </c>
      <c r="G107" s="45">
        <f>'дод 2'!H189</f>
        <v>195839.11</v>
      </c>
      <c r="H107" s="45">
        <f>'дод 2'!I189</f>
        <v>0</v>
      </c>
      <c r="I107" s="45">
        <f>'дод 2'!J189</f>
        <v>0</v>
      </c>
      <c r="J107" s="174">
        <f t="shared" si="48"/>
        <v>21.057968817204301</v>
      </c>
      <c r="K107" s="45">
        <f>'дод 2'!L189</f>
        <v>0</v>
      </c>
      <c r="L107" s="45">
        <f>'дод 2'!M189</f>
        <v>0</v>
      </c>
      <c r="M107" s="45">
        <f>'дод 2'!N189</f>
        <v>0</v>
      </c>
      <c r="N107" s="45">
        <f>'дод 2'!O189</f>
        <v>0</v>
      </c>
      <c r="O107" s="45">
        <f>'дод 2'!P189</f>
        <v>0</v>
      </c>
      <c r="P107" s="45">
        <f>'дод 2'!Q189</f>
        <v>0</v>
      </c>
      <c r="Q107" s="45">
        <f>'дод 2'!R189</f>
        <v>0</v>
      </c>
      <c r="R107" s="45">
        <f>'дод 2'!S189</f>
        <v>0</v>
      </c>
      <c r="S107" s="45">
        <f>'дод 2'!T189</f>
        <v>0</v>
      </c>
      <c r="T107" s="45">
        <f>'дод 2'!U189</f>
        <v>0</v>
      </c>
      <c r="U107" s="45">
        <f>'дод 2'!V189</f>
        <v>0</v>
      </c>
      <c r="V107" s="45">
        <f>'дод 2'!W189</f>
        <v>0</v>
      </c>
      <c r="W107" s="140"/>
      <c r="X107" s="45">
        <f t="shared" si="51"/>
        <v>195839.11</v>
      </c>
      <c r="Y107" s="267"/>
    </row>
    <row r="108" spans="1:25" ht="31.5" x14ac:dyDescent="0.25">
      <c r="A108" s="33" t="s">
        <v>98</v>
      </c>
      <c r="B108" s="33" t="s">
        <v>54</v>
      </c>
      <c r="C108" s="3" t="s">
        <v>408</v>
      </c>
      <c r="D108" s="45">
        <f>'дод 2'!E190+'дод 2'!E27</f>
        <v>21236299.52</v>
      </c>
      <c r="E108" s="45">
        <f>'дод 2'!F190+'дод 2'!F27</f>
        <v>0</v>
      </c>
      <c r="F108" s="45">
        <f>'дод 2'!G190+'дод 2'!G27</f>
        <v>0</v>
      </c>
      <c r="G108" s="45">
        <f>'дод 2'!H190+'дод 2'!H27</f>
        <v>1832451</v>
      </c>
      <c r="H108" s="45">
        <f>'дод 2'!I190+'дод 2'!I27</f>
        <v>0</v>
      </c>
      <c r="I108" s="45">
        <f>'дод 2'!J190+'дод 2'!J27</f>
        <v>0</v>
      </c>
      <c r="J108" s="174">
        <f t="shared" si="48"/>
        <v>8.628862096591865</v>
      </c>
      <c r="K108" s="45">
        <f>'дод 2'!L190+'дод 2'!L27</f>
        <v>0</v>
      </c>
      <c r="L108" s="45">
        <f>'дод 2'!M190+'дод 2'!M27</f>
        <v>0</v>
      </c>
      <c r="M108" s="45">
        <f>'дод 2'!N190+'дод 2'!N27</f>
        <v>0</v>
      </c>
      <c r="N108" s="45">
        <f>'дод 2'!O190+'дод 2'!O27</f>
        <v>0</v>
      </c>
      <c r="O108" s="45">
        <f>'дод 2'!P190+'дод 2'!P27</f>
        <v>0</v>
      </c>
      <c r="P108" s="45">
        <f>'дод 2'!Q190+'дод 2'!Q27</f>
        <v>0</v>
      </c>
      <c r="Q108" s="45">
        <f>'дод 2'!R190+'дод 2'!R27</f>
        <v>0</v>
      </c>
      <c r="R108" s="45">
        <f>'дод 2'!S190+'дод 2'!S27</f>
        <v>0</v>
      </c>
      <c r="S108" s="45">
        <f>'дод 2'!T190+'дод 2'!T27</f>
        <v>0</v>
      </c>
      <c r="T108" s="45">
        <f>'дод 2'!U190+'дод 2'!U27</f>
        <v>0</v>
      </c>
      <c r="U108" s="45">
        <f>'дод 2'!V190+'дод 2'!V27</f>
        <v>0</v>
      </c>
      <c r="V108" s="45">
        <f>'дод 2'!W190+'дод 2'!W27</f>
        <v>0</v>
      </c>
      <c r="W108" s="140"/>
      <c r="X108" s="45">
        <f t="shared" si="51"/>
        <v>1832451</v>
      </c>
      <c r="Y108" s="267"/>
    </row>
    <row r="109" spans="1:25" s="49" customFormat="1" ht="18.75" customHeight="1" x14ac:dyDescent="0.25">
      <c r="A109" s="63"/>
      <c r="B109" s="63"/>
      <c r="C109" s="64" t="s">
        <v>390</v>
      </c>
      <c r="D109" s="65">
        <f>'дод 2'!E191</f>
        <v>2294499.52</v>
      </c>
      <c r="E109" s="65">
        <f>'дод 2'!F191</f>
        <v>0</v>
      </c>
      <c r="F109" s="65">
        <f>'дод 2'!G191</f>
        <v>0</v>
      </c>
      <c r="G109" s="65">
        <f>'дод 2'!H191</f>
        <v>61646.22</v>
      </c>
      <c r="H109" s="65">
        <f>'дод 2'!I191</f>
        <v>0</v>
      </c>
      <c r="I109" s="65">
        <f>'дод 2'!J191</f>
        <v>0</v>
      </c>
      <c r="J109" s="173">
        <f t="shared" si="48"/>
        <v>2.6866957025992315</v>
      </c>
      <c r="K109" s="65">
        <f>'дод 2'!L191</f>
        <v>0</v>
      </c>
      <c r="L109" s="65">
        <f>'дод 2'!M191</f>
        <v>0</v>
      </c>
      <c r="M109" s="65">
        <f>'дод 2'!N191</f>
        <v>0</v>
      </c>
      <c r="N109" s="65">
        <f>'дод 2'!O191</f>
        <v>0</v>
      </c>
      <c r="O109" s="65">
        <f>'дод 2'!P191</f>
        <v>0</v>
      </c>
      <c r="P109" s="65">
        <f>'дод 2'!Q191</f>
        <v>0</v>
      </c>
      <c r="Q109" s="65">
        <f>'дод 2'!R191</f>
        <v>0</v>
      </c>
      <c r="R109" s="65">
        <f>'дод 2'!S191</f>
        <v>0</v>
      </c>
      <c r="S109" s="65">
        <f>'дод 2'!T191</f>
        <v>0</v>
      </c>
      <c r="T109" s="65">
        <f>'дод 2'!U191</f>
        <v>0</v>
      </c>
      <c r="U109" s="65">
        <f>'дод 2'!V191</f>
        <v>0</v>
      </c>
      <c r="V109" s="65">
        <f>'дод 2'!W191</f>
        <v>0</v>
      </c>
      <c r="W109" s="140"/>
      <c r="X109" s="65">
        <f t="shared" si="51"/>
        <v>61646.22</v>
      </c>
      <c r="Y109" s="267"/>
    </row>
    <row r="110" spans="1:25" ht="36" customHeight="1" x14ac:dyDescent="0.25">
      <c r="A110" s="33" t="s">
        <v>322</v>
      </c>
      <c r="B110" s="33" t="s">
        <v>54</v>
      </c>
      <c r="C110" s="3" t="s">
        <v>321</v>
      </c>
      <c r="D110" s="45">
        <f>'дод 2'!E192</f>
        <v>2106000</v>
      </c>
      <c r="E110" s="45">
        <f>'дод 2'!F192</f>
        <v>0</v>
      </c>
      <c r="F110" s="45">
        <f>'дод 2'!G192</f>
        <v>0</v>
      </c>
      <c r="G110" s="45">
        <f>'дод 2'!H192</f>
        <v>351000</v>
      </c>
      <c r="H110" s="45">
        <f>'дод 2'!I192</f>
        <v>0</v>
      </c>
      <c r="I110" s="45">
        <f>'дод 2'!J192</f>
        <v>0</v>
      </c>
      <c r="J110" s="174">
        <f t="shared" si="48"/>
        <v>16.666666666666664</v>
      </c>
      <c r="K110" s="45">
        <f>'дод 2'!L192</f>
        <v>0</v>
      </c>
      <c r="L110" s="45">
        <f>'дод 2'!M192</f>
        <v>0</v>
      </c>
      <c r="M110" s="45">
        <f>'дод 2'!N192</f>
        <v>0</v>
      </c>
      <c r="N110" s="45">
        <f>'дод 2'!O192</f>
        <v>0</v>
      </c>
      <c r="O110" s="45">
        <f>'дод 2'!P192</f>
        <v>0</v>
      </c>
      <c r="P110" s="45">
        <f>'дод 2'!Q192</f>
        <v>0</v>
      </c>
      <c r="Q110" s="45">
        <f>'дод 2'!R192</f>
        <v>0</v>
      </c>
      <c r="R110" s="45">
        <f>'дод 2'!S192</f>
        <v>0</v>
      </c>
      <c r="S110" s="45">
        <f>'дод 2'!T192</f>
        <v>0</v>
      </c>
      <c r="T110" s="45">
        <f>'дод 2'!U192</f>
        <v>0</v>
      </c>
      <c r="U110" s="45">
        <f>'дод 2'!V192</f>
        <v>0</v>
      </c>
      <c r="V110" s="45">
        <f>'дод 2'!W192</f>
        <v>0</v>
      </c>
      <c r="W110" s="140"/>
      <c r="X110" s="45">
        <f t="shared" si="51"/>
        <v>351000</v>
      </c>
      <c r="Y110" s="267"/>
    </row>
    <row r="111" spans="1:25" ht="44.25" customHeight="1" x14ac:dyDescent="0.25">
      <c r="A111" s="33" t="s">
        <v>124</v>
      </c>
      <c r="B111" s="33" t="s">
        <v>54</v>
      </c>
      <c r="C111" s="3" t="s">
        <v>19</v>
      </c>
      <c r="D111" s="45">
        <f>'дод 2'!E193+'дод 2'!E28</f>
        <v>42889200</v>
      </c>
      <c r="E111" s="45">
        <f>'дод 2'!F193+'дод 2'!F28</f>
        <v>0</v>
      </c>
      <c r="F111" s="45">
        <f>'дод 2'!G193+'дод 2'!G28</f>
        <v>0</v>
      </c>
      <c r="G111" s="45">
        <f>'дод 2'!H193+'дод 2'!H28</f>
        <v>5345868</v>
      </c>
      <c r="H111" s="45">
        <f>'дод 2'!I193+'дод 2'!I28</f>
        <v>0</v>
      </c>
      <c r="I111" s="45">
        <f>'дод 2'!J193+'дод 2'!J28</f>
        <v>0</v>
      </c>
      <c r="J111" s="174">
        <f t="shared" si="48"/>
        <v>12.464368652248119</v>
      </c>
      <c r="K111" s="45">
        <f>'дод 2'!L193+'дод 2'!L28</f>
        <v>0</v>
      </c>
      <c r="L111" s="45">
        <f>'дод 2'!M193+'дод 2'!M28</f>
        <v>0</v>
      </c>
      <c r="M111" s="45">
        <f>'дод 2'!N193+'дод 2'!N28</f>
        <v>0</v>
      </c>
      <c r="N111" s="45">
        <f>'дод 2'!O193+'дод 2'!O28</f>
        <v>0</v>
      </c>
      <c r="O111" s="45">
        <f>'дод 2'!P193+'дод 2'!P28</f>
        <v>0</v>
      </c>
      <c r="P111" s="45">
        <f>'дод 2'!Q193+'дод 2'!Q28</f>
        <v>0</v>
      </c>
      <c r="Q111" s="45">
        <f>'дод 2'!R193+'дод 2'!R28</f>
        <v>0</v>
      </c>
      <c r="R111" s="45">
        <f>'дод 2'!S193+'дод 2'!S28</f>
        <v>0</v>
      </c>
      <c r="S111" s="45">
        <f>'дод 2'!T193+'дод 2'!T28</f>
        <v>0</v>
      </c>
      <c r="T111" s="45">
        <f>'дод 2'!U193+'дод 2'!U28</f>
        <v>0</v>
      </c>
      <c r="U111" s="45">
        <f>'дод 2'!V193+'дод 2'!V28</f>
        <v>0</v>
      </c>
      <c r="V111" s="45">
        <f>'дод 2'!W193+'дод 2'!W28</f>
        <v>0</v>
      </c>
      <c r="W111" s="140"/>
      <c r="X111" s="45">
        <f t="shared" si="51"/>
        <v>5345868</v>
      </c>
      <c r="Y111" s="267"/>
    </row>
    <row r="112" spans="1:25" ht="45" customHeight="1" x14ac:dyDescent="0.25">
      <c r="A112" s="33" t="s">
        <v>100</v>
      </c>
      <c r="B112" s="33" t="s">
        <v>54</v>
      </c>
      <c r="C112" s="3" t="s">
        <v>406</v>
      </c>
      <c r="D112" s="45">
        <f>'дод 2'!E194</f>
        <v>745100</v>
      </c>
      <c r="E112" s="45">
        <f>'дод 2'!F194</f>
        <v>0</v>
      </c>
      <c r="F112" s="45">
        <f>'дод 2'!G194</f>
        <v>0</v>
      </c>
      <c r="G112" s="45">
        <f>'дод 2'!H194</f>
        <v>105964.27</v>
      </c>
      <c r="H112" s="45">
        <f>'дод 2'!I194</f>
        <v>0</v>
      </c>
      <c r="I112" s="45">
        <f>'дод 2'!J194</f>
        <v>0</v>
      </c>
      <c r="J112" s="174">
        <f t="shared" si="48"/>
        <v>14.2214830224131</v>
      </c>
      <c r="K112" s="45">
        <f>'дод 2'!L194</f>
        <v>0</v>
      </c>
      <c r="L112" s="45">
        <f>'дод 2'!M194</f>
        <v>0</v>
      </c>
      <c r="M112" s="45">
        <f>'дод 2'!N194</f>
        <v>0</v>
      </c>
      <c r="N112" s="45">
        <f>'дод 2'!O194</f>
        <v>0</v>
      </c>
      <c r="O112" s="45">
        <f>'дод 2'!P194</f>
        <v>0</v>
      </c>
      <c r="P112" s="45">
        <f>'дод 2'!Q194</f>
        <v>0</v>
      </c>
      <c r="Q112" s="45">
        <f>'дод 2'!R194</f>
        <v>0</v>
      </c>
      <c r="R112" s="45">
        <f>'дод 2'!S194</f>
        <v>0</v>
      </c>
      <c r="S112" s="45">
        <f>'дод 2'!T194</f>
        <v>0</v>
      </c>
      <c r="T112" s="45">
        <f>'дод 2'!U194</f>
        <v>0</v>
      </c>
      <c r="U112" s="45">
        <f>'дод 2'!V194</f>
        <v>0</v>
      </c>
      <c r="V112" s="45">
        <f>'дод 2'!W194</f>
        <v>0</v>
      </c>
      <c r="W112" s="140"/>
      <c r="X112" s="45">
        <f t="shared" si="51"/>
        <v>105964.27</v>
      </c>
      <c r="Y112" s="267"/>
    </row>
    <row r="113" spans="1:25" s="49" customFormat="1" ht="15.75" x14ac:dyDescent="0.25">
      <c r="A113" s="63"/>
      <c r="B113" s="63"/>
      <c r="C113" s="64" t="s">
        <v>390</v>
      </c>
      <c r="D113" s="65">
        <f>'дод 2'!E195</f>
        <v>745100</v>
      </c>
      <c r="E113" s="65">
        <f>'дод 2'!F195</f>
        <v>0</v>
      </c>
      <c r="F113" s="65">
        <f>'дод 2'!G195</f>
        <v>0</v>
      </c>
      <c r="G113" s="65">
        <f>'дод 2'!H195</f>
        <v>105964.27</v>
      </c>
      <c r="H113" s="65">
        <f>'дод 2'!I195</f>
        <v>0</v>
      </c>
      <c r="I113" s="65">
        <f>'дод 2'!J195</f>
        <v>0</v>
      </c>
      <c r="J113" s="173">
        <f t="shared" si="48"/>
        <v>14.2214830224131</v>
      </c>
      <c r="K113" s="65">
        <f>'дод 2'!L195</f>
        <v>0</v>
      </c>
      <c r="L113" s="65">
        <f>'дод 2'!M195</f>
        <v>0</v>
      </c>
      <c r="M113" s="65">
        <f>'дод 2'!N195</f>
        <v>0</v>
      </c>
      <c r="N113" s="65">
        <f>'дод 2'!O195</f>
        <v>0</v>
      </c>
      <c r="O113" s="65">
        <f>'дод 2'!P195</f>
        <v>0</v>
      </c>
      <c r="P113" s="65">
        <f>'дод 2'!Q195</f>
        <v>0</v>
      </c>
      <c r="Q113" s="65">
        <f>'дод 2'!R195</f>
        <v>0</v>
      </c>
      <c r="R113" s="65">
        <f>'дод 2'!S195</f>
        <v>0</v>
      </c>
      <c r="S113" s="65">
        <f>'дод 2'!T195</f>
        <v>0</v>
      </c>
      <c r="T113" s="65">
        <f>'дод 2'!U195</f>
        <v>0</v>
      </c>
      <c r="U113" s="65">
        <f>'дод 2'!V195</f>
        <v>0</v>
      </c>
      <c r="V113" s="65">
        <f>'дод 2'!W195</f>
        <v>0</v>
      </c>
      <c r="W113" s="140"/>
      <c r="X113" s="65">
        <f t="shared" si="51"/>
        <v>105964.27</v>
      </c>
      <c r="Y113" s="267"/>
    </row>
    <row r="114" spans="1:25" ht="40.5" customHeight="1" x14ac:dyDescent="0.25">
      <c r="A114" s="33" t="s">
        <v>314</v>
      </c>
      <c r="B114" s="33" t="s">
        <v>52</v>
      </c>
      <c r="C114" s="3" t="s">
        <v>407</v>
      </c>
      <c r="D114" s="45">
        <f>'дод 2'!E196</f>
        <v>274000</v>
      </c>
      <c r="E114" s="45">
        <f>'дод 2'!F196</f>
        <v>0</v>
      </c>
      <c r="F114" s="45">
        <f>'дод 2'!G196</f>
        <v>0</v>
      </c>
      <c r="G114" s="45">
        <f>'дод 2'!H196</f>
        <v>32696.45</v>
      </c>
      <c r="H114" s="45">
        <f>'дод 2'!I196</f>
        <v>0</v>
      </c>
      <c r="I114" s="45">
        <f>'дод 2'!J196</f>
        <v>0</v>
      </c>
      <c r="J114" s="174">
        <f t="shared" si="48"/>
        <v>11.93301094890511</v>
      </c>
      <c r="K114" s="45">
        <f>'дод 2'!L196</f>
        <v>0</v>
      </c>
      <c r="L114" s="45">
        <f>'дод 2'!M196</f>
        <v>0</v>
      </c>
      <c r="M114" s="45">
        <f>'дод 2'!N196</f>
        <v>0</v>
      </c>
      <c r="N114" s="45">
        <f>'дод 2'!O196</f>
        <v>0</v>
      </c>
      <c r="O114" s="45">
        <f>'дод 2'!P196</f>
        <v>0</v>
      </c>
      <c r="P114" s="45">
        <f>'дод 2'!Q196</f>
        <v>0</v>
      </c>
      <c r="Q114" s="45">
        <f>'дод 2'!R196</f>
        <v>0</v>
      </c>
      <c r="R114" s="45">
        <f>'дод 2'!S196</f>
        <v>0</v>
      </c>
      <c r="S114" s="45">
        <f>'дод 2'!T196</f>
        <v>0</v>
      </c>
      <c r="T114" s="45">
        <f>'дод 2'!U196</f>
        <v>0</v>
      </c>
      <c r="U114" s="45">
        <f>'дод 2'!V196</f>
        <v>0</v>
      </c>
      <c r="V114" s="45">
        <f>'дод 2'!W196</f>
        <v>0</v>
      </c>
      <c r="W114" s="140"/>
      <c r="X114" s="45">
        <f t="shared" si="51"/>
        <v>32696.45</v>
      </c>
      <c r="Y114" s="267"/>
    </row>
    <row r="115" spans="1:25" s="49" customFormat="1" ht="15.75" customHeight="1" x14ac:dyDescent="0.25">
      <c r="A115" s="63"/>
      <c r="B115" s="63"/>
      <c r="C115" s="64" t="s">
        <v>390</v>
      </c>
      <c r="D115" s="65">
        <f>'дод 2'!E197</f>
        <v>274000</v>
      </c>
      <c r="E115" s="65">
        <f>'дод 2'!F197</f>
        <v>0</v>
      </c>
      <c r="F115" s="65">
        <f>'дод 2'!G197</f>
        <v>0</v>
      </c>
      <c r="G115" s="65">
        <f>'дод 2'!H197</f>
        <v>32696.45</v>
      </c>
      <c r="H115" s="65">
        <f>'дод 2'!I197</f>
        <v>0</v>
      </c>
      <c r="I115" s="65">
        <f>'дод 2'!J197</f>
        <v>0</v>
      </c>
      <c r="J115" s="173">
        <f t="shared" si="48"/>
        <v>11.93301094890511</v>
      </c>
      <c r="K115" s="65">
        <f>'дод 2'!L197</f>
        <v>0</v>
      </c>
      <c r="L115" s="65">
        <f>'дод 2'!M197</f>
        <v>0</v>
      </c>
      <c r="M115" s="65">
        <f>'дод 2'!N197</f>
        <v>0</v>
      </c>
      <c r="N115" s="65">
        <f>'дод 2'!O197</f>
        <v>0</v>
      </c>
      <c r="O115" s="65">
        <f>'дод 2'!P197</f>
        <v>0</v>
      </c>
      <c r="P115" s="65">
        <f>'дод 2'!Q197</f>
        <v>0</v>
      </c>
      <c r="Q115" s="65">
        <f>'дод 2'!R197</f>
        <v>0</v>
      </c>
      <c r="R115" s="65">
        <f>'дод 2'!S197</f>
        <v>0</v>
      </c>
      <c r="S115" s="65">
        <f>'дод 2'!T197</f>
        <v>0</v>
      </c>
      <c r="T115" s="65">
        <f>'дод 2'!U197</f>
        <v>0</v>
      </c>
      <c r="U115" s="65">
        <f>'дод 2'!V197</f>
        <v>0</v>
      </c>
      <c r="V115" s="65">
        <f>'дод 2'!W197</f>
        <v>0</v>
      </c>
      <c r="W115" s="140"/>
      <c r="X115" s="65">
        <f t="shared" si="51"/>
        <v>32696.45</v>
      </c>
      <c r="Y115" s="267"/>
    </row>
    <row r="116" spans="1:25" ht="63.75" customHeight="1" x14ac:dyDescent="0.25">
      <c r="A116" s="33" t="s">
        <v>101</v>
      </c>
      <c r="B116" s="33" t="s">
        <v>50</v>
      </c>
      <c r="C116" s="3" t="s">
        <v>30</v>
      </c>
      <c r="D116" s="45">
        <f>'дод 2'!E198</f>
        <v>21326997</v>
      </c>
      <c r="E116" s="45">
        <f>'дод 2'!F198</f>
        <v>15850900</v>
      </c>
      <c r="F116" s="45">
        <f>'дод 2'!G198</f>
        <v>763200</v>
      </c>
      <c r="G116" s="45">
        <f>'дод 2'!H198</f>
        <v>4939305.3600000003</v>
      </c>
      <c r="H116" s="45">
        <f>'дод 2'!I198</f>
        <v>3746940.7</v>
      </c>
      <c r="I116" s="45">
        <f>'дод 2'!J198</f>
        <v>248115.73</v>
      </c>
      <c r="J116" s="174">
        <f t="shared" si="48"/>
        <v>23.159872719070577</v>
      </c>
      <c r="K116" s="45">
        <f>'дод 2'!L198</f>
        <v>596200</v>
      </c>
      <c r="L116" s="45">
        <f>'дод 2'!M198</f>
        <v>500000</v>
      </c>
      <c r="M116" s="45">
        <f>'дод 2'!N198</f>
        <v>96200</v>
      </c>
      <c r="N116" s="45">
        <f>'дод 2'!O198</f>
        <v>78600</v>
      </c>
      <c r="O116" s="45">
        <f>'дод 2'!P198</f>
        <v>0</v>
      </c>
      <c r="P116" s="45">
        <f>'дод 2'!Q198</f>
        <v>500000</v>
      </c>
      <c r="Q116" s="45">
        <f>'дод 2'!R198</f>
        <v>392286.87</v>
      </c>
      <c r="R116" s="45">
        <f>'дод 2'!S198</f>
        <v>0</v>
      </c>
      <c r="S116" s="45">
        <f>'дод 2'!T198</f>
        <v>36689.870000000003</v>
      </c>
      <c r="T116" s="45">
        <f>'дод 2'!U198</f>
        <v>4924.76</v>
      </c>
      <c r="U116" s="45">
        <f>'дод 2'!V198</f>
        <v>0</v>
      </c>
      <c r="V116" s="45">
        <f>'дод 2'!W198</f>
        <v>355597</v>
      </c>
      <c r="W116" s="174">
        <f t="shared" si="52"/>
        <v>65.797864810466294</v>
      </c>
      <c r="X116" s="45">
        <f t="shared" si="51"/>
        <v>5331592.2300000004</v>
      </c>
      <c r="Y116" s="267"/>
    </row>
    <row r="117" spans="1:25" ht="69.75" customHeight="1" x14ac:dyDescent="0.25">
      <c r="A117" s="33" t="s">
        <v>331</v>
      </c>
      <c r="B117" s="33" t="s">
        <v>99</v>
      </c>
      <c r="C117" s="32" t="s">
        <v>332</v>
      </c>
      <c r="D117" s="45">
        <f>SUM('дод 2'!E228)</f>
        <v>105000</v>
      </c>
      <c r="E117" s="45">
        <f>SUM('дод 2'!F228)</f>
        <v>0</v>
      </c>
      <c r="F117" s="45">
        <f>SUM('дод 2'!G228)</f>
        <v>0</v>
      </c>
      <c r="G117" s="45">
        <f>SUM('дод 2'!H228)</f>
        <v>0</v>
      </c>
      <c r="H117" s="45">
        <f>SUM('дод 2'!I228)</f>
        <v>0</v>
      </c>
      <c r="I117" s="45">
        <f>SUM('дод 2'!J228)</f>
        <v>0</v>
      </c>
      <c r="J117" s="174">
        <f t="shared" si="48"/>
        <v>0</v>
      </c>
      <c r="K117" s="45">
        <f>SUM('дод 2'!L228)</f>
        <v>0</v>
      </c>
      <c r="L117" s="45">
        <f>SUM('дод 2'!M228)</f>
        <v>0</v>
      </c>
      <c r="M117" s="45">
        <f>SUM('дод 2'!N228)</f>
        <v>0</v>
      </c>
      <c r="N117" s="45">
        <f>SUM('дод 2'!O228)</f>
        <v>0</v>
      </c>
      <c r="O117" s="45">
        <f>SUM('дод 2'!P228)</f>
        <v>0</v>
      </c>
      <c r="P117" s="45">
        <f>SUM('дод 2'!Q228)</f>
        <v>0</v>
      </c>
      <c r="Q117" s="45">
        <f>SUM('дод 2'!R228)</f>
        <v>0</v>
      </c>
      <c r="R117" s="45">
        <f>SUM('дод 2'!S228)</f>
        <v>0</v>
      </c>
      <c r="S117" s="45">
        <f>SUM('дод 2'!T228)</f>
        <v>0</v>
      </c>
      <c r="T117" s="45">
        <f>SUM('дод 2'!U228)</f>
        <v>0</v>
      </c>
      <c r="U117" s="45">
        <f>SUM('дод 2'!V228)</f>
        <v>0</v>
      </c>
      <c r="V117" s="45">
        <f>SUM('дод 2'!W228)</f>
        <v>0</v>
      </c>
      <c r="W117" s="174"/>
      <c r="X117" s="45">
        <f t="shared" si="51"/>
        <v>0</v>
      </c>
      <c r="Y117" s="267"/>
    </row>
    <row r="118" spans="1:25" s="49" customFormat="1" ht="36" customHeight="1" x14ac:dyDescent="0.25">
      <c r="A118" s="33" t="s">
        <v>102</v>
      </c>
      <c r="B118" s="33" t="s">
        <v>99</v>
      </c>
      <c r="C118" s="3" t="s">
        <v>31</v>
      </c>
      <c r="D118" s="45">
        <f>'дод 2'!E229</f>
        <v>151823</v>
      </c>
      <c r="E118" s="45">
        <f>'дод 2'!F229</f>
        <v>0</v>
      </c>
      <c r="F118" s="45">
        <f>'дод 2'!G229</f>
        <v>0</v>
      </c>
      <c r="G118" s="45">
        <f>'дод 2'!H229</f>
        <v>7198</v>
      </c>
      <c r="H118" s="45">
        <f>'дод 2'!I229</f>
        <v>0</v>
      </c>
      <c r="I118" s="45">
        <f>'дод 2'!J229</f>
        <v>0</v>
      </c>
      <c r="J118" s="174">
        <f t="shared" si="48"/>
        <v>4.7410471404200942</v>
      </c>
      <c r="K118" s="45">
        <f>'дод 2'!L229</f>
        <v>0</v>
      </c>
      <c r="L118" s="45">
        <f>'дод 2'!M229</f>
        <v>0</v>
      </c>
      <c r="M118" s="45">
        <f>'дод 2'!N229</f>
        <v>0</v>
      </c>
      <c r="N118" s="45">
        <f>'дод 2'!O229</f>
        <v>0</v>
      </c>
      <c r="O118" s="45">
        <f>'дод 2'!P229</f>
        <v>0</v>
      </c>
      <c r="P118" s="45">
        <f>'дод 2'!Q229</f>
        <v>0</v>
      </c>
      <c r="Q118" s="45">
        <f>'дод 2'!R229</f>
        <v>0</v>
      </c>
      <c r="R118" s="45">
        <f>'дод 2'!S229</f>
        <v>0</v>
      </c>
      <c r="S118" s="45">
        <f>'дод 2'!T229</f>
        <v>0</v>
      </c>
      <c r="T118" s="45">
        <f>'дод 2'!U229</f>
        <v>0</v>
      </c>
      <c r="U118" s="45">
        <f>'дод 2'!V229</f>
        <v>0</v>
      </c>
      <c r="V118" s="45">
        <f>'дод 2'!W229</f>
        <v>0</v>
      </c>
      <c r="W118" s="174"/>
      <c r="X118" s="45">
        <f t="shared" si="51"/>
        <v>7198</v>
      </c>
      <c r="Y118" s="267"/>
    </row>
    <row r="119" spans="1:25" s="49" customFormat="1" ht="15.75" x14ac:dyDescent="0.25">
      <c r="A119" s="33" t="s">
        <v>125</v>
      </c>
      <c r="B119" s="33" t="s">
        <v>99</v>
      </c>
      <c r="C119" s="3" t="s">
        <v>493</v>
      </c>
      <c r="D119" s="45">
        <f>'дод 2'!E29</f>
        <v>3600800</v>
      </c>
      <c r="E119" s="45">
        <f>'дод 2'!F29</f>
        <v>2642600</v>
      </c>
      <c r="F119" s="45">
        <f>'дод 2'!G29</f>
        <v>89600</v>
      </c>
      <c r="G119" s="45">
        <f>'дод 2'!H29</f>
        <v>819074.29</v>
      </c>
      <c r="H119" s="45">
        <f>'дод 2'!I29</f>
        <v>633549.07999999996</v>
      </c>
      <c r="I119" s="45">
        <f>'дод 2'!J29</f>
        <v>18913.14</v>
      </c>
      <c r="J119" s="174">
        <f t="shared" si="48"/>
        <v>22.747008720284381</v>
      </c>
      <c r="K119" s="45">
        <f>'дод 2'!L29</f>
        <v>350000</v>
      </c>
      <c r="L119" s="45">
        <f>'дод 2'!M29</f>
        <v>350000</v>
      </c>
      <c r="M119" s="45">
        <f>'дод 2'!N29</f>
        <v>0</v>
      </c>
      <c r="N119" s="45">
        <f>'дод 2'!O29</f>
        <v>0</v>
      </c>
      <c r="O119" s="45">
        <f>'дод 2'!P29</f>
        <v>0</v>
      </c>
      <c r="P119" s="45">
        <f>'дод 2'!Q29</f>
        <v>350000</v>
      </c>
      <c r="Q119" s="45">
        <f>'дод 2'!R29</f>
        <v>0</v>
      </c>
      <c r="R119" s="45">
        <f>'дод 2'!S29</f>
        <v>0</v>
      </c>
      <c r="S119" s="45">
        <f>'дод 2'!T29</f>
        <v>0</v>
      </c>
      <c r="T119" s="45">
        <f>'дод 2'!U29</f>
        <v>0</v>
      </c>
      <c r="U119" s="45">
        <f>'дод 2'!V29</f>
        <v>0</v>
      </c>
      <c r="V119" s="45">
        <f>'дод 2'!W29</f>
        <v>0</v>
      </c>
      <c r="W119" s="174">
        <f t="shared" si="52"/>
        <v>0</v>
      </c>
      <c r="X119" s="45">
        <f t="shared" si="51"/>
        <v>819074.29</v>
      </c>
      <c r="Y119" s="267"/>
    </row>
    <row r="120" spans="1:25" s="49" customFormat="1" ht="43.5" customHeight="1" x14ac:dyDescent="0.25">
      <c r="A120" s="36" t="s">
        <v>106</v>
      </c>
      <c r="B120" s="36" t="s">
        <v>99</v>
      </c>
      <c r="C120" s="3" t="s">
        <v>339</v>
      </c>
      <c r="D120" s="45">
        <f>'дод 2'!E30</f>
        <v>1000000</v>
      </c>
      <c r="E120" s="45">
        <f>'дод 2'!F30</f>
        <v>0</v>
      </c>
      <c r="F120" s="45">
        <f>'дод 2'!G30</f>
        <v>0</v>
      </c>
      <c r="G120" s="45">
        <f>'дод 2'!H30</f>
        <v>10598.65</v>
      </c>
      <c r="H120" s="45">
        <f>'дод 2'!I30</f>
        <v>0</v>
      </c>
      <c r="I120" s="45">
        <f>'дод 2'!J30</f>
        <v>0</v>
      </c>
      <c r="J120" s="174">
        <f t="shared" si="48"/>
        <v>1.0598649999999998</v>
      </c>
      <c r="K120" s="45">
        <f>'дод 2'!L30</f>
        <v>0</v>
      </c>
      <c r="L120" s="45">
        <f>'дод 2'!M30</f>
        <v>0</v>
      </c>
      <c r="M120" s="45">
        <f>'дод 2'!N30</f>
        <v>0</v>
      </c>
      <c r="N120" s="45">
        <f>'дод 2'!O30</f>
        <v>0</v>
      </c>
      <c r="O120" s="45">
        <f>'дод 2'!P30</f>
        <v>0</v>
      </c>
      <c r="P120" s="45">
        <f>'дод 2'!Q30</f>
        <v>0</v>
      </c>
      <c r="Q120" s="45">
        <f>'дод 2'!R30</f>
        <v>0</v>
      </c>
      <c r="R120" s="45">
        <f>'дод 2'!S30</f>
        <v>0</v>
      </c>
      <c r="S120" s="45">
        <f>'дод 2'!T30</f>
        <v>0</v>
      </c>
      <c r="T120" s="45">
        <f>'дод 2'!U30</f>
        <v>0</v>
      </c>
      <c r="U120" s="45">
        <f>'дод 2'!V30</f>
        <v>0</v>
      </c>
      <c r="V120" s="45">
        <f>'дод 2'!W30</f>
        <v>0</v>
      </c>
      <c r="W120" s="174"/>
      <c r="X120" s="45">
        <f t="shared" si="51"/>
        <v>10598.65</v>
      </c>
      <c r="Y120" s="267"/>
    </row>
    <row r="121" spans="1:25" s="49" customFormat="1" ht="27" customHeight="1" x14ac:dyDescent="0.25">
      <c r="A121" s="36">
        <v>3133</v>
      </c>
      <c r="B121" s="36">
        <v>1040</v>
      </c>
      <c r="C121" s="3" t="s">
        <v>601</v>
      </c>
      <c r="D121" s="45">
        <f>'дод 2'!E31</f>
        <v>5575300</v>
      </c>
      <c r="E121" s="45">
        <f>'дод 2'!F31</f>
        <v>3000900</v>
      </c>
      <c r="F121" s="45">
        <f>'дод 2'!G31</f>
        <v>1020200</v>
      </c>
      <c r="G121" s="45">
        <f>'дод 2'!H31</f>
        <v>1110610.05</v>
      </c>
      <c r="H121" s="45">
        <f>'дод 2'!I31</f>
        <v>730737.71</v>
      </c>
      <c r="I121" s="45">
        <f>'дод 2'!J31</f>
        <v>151952.70000000001</v>
      </c>
      <c r="J121" s="174">
        <f t="shared" si="48"/>
        <v>19.920184564059333</v>
      </c>
      <c r="K121" s="45">
        <f>'дод 2'!L31</f>
        <v>10000</v>
      </c>
      <c r="L121" s="45">
        <f>'дод 2'!M31</f>
        <v>0</v>
      </c>
      <c r="M121" s="45">
        <f>'дод 2'!N31</f>
        <v>10000</v>
      </c>
      <c r="N121" s="45">
        <f>'дод 2'!O31</f>
        <v>0</v>
      </c>
      <c r="O121" s="45">
        <f>'дод 2'!P31</f>
        <v>3330</v>
      </c>
      <c r="P121" s="45">
        <f>'дод 2'!Q31</f>
        <v>0</v>
      </c>
      <c r="Q121" s="45">
        <f>'дод 2'!R31</f>
        <v>179837.88</v>
      </c>
      <c r="R121" s="45">
        <f>'дод 2'!S31</f>
        <v>0</v>
      </c>
      <c r="S121" s="45">
        <f>'дод 2'!T31</f>
        <v>12700</v>
      </c>
      <c r="T121" s="45">
        <f>'дод 2'!U31</f>
        <v>0</v>
      </c>
      <c r="U121" s="45">
        <f>'дод 2'!V31</f>
        <v>0</v>
      </c>
      <c r="V121" s="45">
        <f>'дод 2'!W31</f>
        <v>167137.88</v>
      </c>
      <c r="W121" s="174" t="s">
        <v>708</v>
      </c>
      <c r="X121" s="45">
        <f t="shared" si="51"/>
        <v>1290447.9300000002</v>
      </c>
      <c r="Y121" s="267"/>
    </row>
    <row r="122" spans="1:25" ht="57.75" customHeight="1" x14ac:dyDescent="0.25">
      <c r="A122" s="33" t="s">
        <v>107</v>
      </c>
      <c r="B122" s="33" t="s">
        <v>99</v>
      </c>
      <c r="C122" s="6" t="s">
        <v>20</v>
      </c>
      <c r="D122" s="45">
        <f>'дод 2'!E32+'дод 2'!E121+'дод 2'!E199</f>
        <v>7000000</v>
      </c>
      <c r="E122" s="45">
        <f>'дод 2'!F32+'дод 2'!F121+'дод 2'!F199</f>
        <v>0</v>
      </c>
      <c r="F122" s="45">
        <f>'дод 2'!G32+'дод 2'!G121+'дод 2'!G199</f>
        <v>0</v>
      </c>
      <c r="G122" s="45">
        <f>'дод 2'!H32+'дод 2'!H121+'дод 2'!H199</f>
        <v>0</v>
      </c>
      <c r="H122" s="45">
        <f>'дод 2'!I32+'дод 2'!I121+'дод 2'!I199</f>
        <v>0</v>
      </c>
      <c r="I122" s="45">
        <f>'дод 2'!J32+'дод 2'!J121+'дод 2'!J199</f>
        <v>0</v>
      </c>
      <c r="J122" s="174">
        <f t="shared" si="48"/>
        <v>0</v>
      </c>
      <c r="K122" s="45">
        <f>'дод 2'!L32+'дод 2'!L121+'дод 2'!L199</f>
        <v>0</v>
      </c>
      <c r="L122" s="45">
        <f>'дод 2'!M32+'дод 2'!M121+'дод 2'!M199</f>
        <v>0</v>
      </c>
      <c r="M122" s="45">
        <f>'дод 2'!N32+'дод 2'!N121+'дод 2'!N199</f>
        <v>0</v>
      </c>
      <c r="N122" s="45">
        <f>'дод 2'!O32+'дод 2'!O121+'дод 2'!O199</f>
        <v>0</v>
      </c>
      <c r="O122" s="45">
        <f>'дод 2'!P32+'дод 2'!P121+'дод 2'!P199</f>
        <v>0</v>
      </c>
      <c r="P122" s="45">
        <f>'дод 2'!Q32+'дод 2'!Q121+'дод 2'!Q199</f>
        <v>0</v>
      </c>
      <c r="Q122" s="45">
        <f>'дод 2'!R32+'дод 2'!R121+'дод 2'!R199</f>
        <v>0</v>
      </c>
      <c r="R122" s="45">
        <f>'дод 2'!S32+'дод 2'!S121+'дод 2'!S199</f>
        <v>0</v>
      </c>
      <c r="S122" s="45">
        <f>'дод 2'!T32+'дод 2'!T121+'дод 2'!T199</f>
        <v>0</v>
      </c>
      <c r="T122" s="45">
        <f>'дод 2'!U32+'дод 2'!U121+'дод 2'!U199</f>
        <v>0</v>
      </c>
      <c r="U122" s="45">
        <f>'дод 2'!V32+'дод 2'!V121+'дод 2'!V199</f>
        <v>0</v>
      </c>
      <c r="V122" s="45">
        <f>'дод 2'!W32+'дод 2'!W121+'дод 2'!W199</f>
        <v>0</v>
      </c>
      <c r="W122" s="140"/>
      <c r="X122" s="45">
        <f t="shared" si="51"/>
        <v>0</v>
      </c>
      <c r="Y122" s="267"/>
    </row>
    <row r="123" spans="1:25" ht="66.75" customHeight="1" x14ac:dyDescent="0.25">
      <c r="A123" s="33" t="s">
        <v>108</v>
      </c>
      <c r="B123" s="33">
        <v>1010</v>
      </c>
      <c r="C123" s="3" t="s">
        <v>285</v>
      </c>
      <c r="D123" s="45">
        <f>'дод 2'!E200</f>
        <v>10232600</v>
      </c>
      <c r="E123" s="45">
        <f>'дод 2'!F200</f>
        <v>0</v>
      </c>
      <c r="F123" s="45">
        <f>'дод 2'!G200</f>
        <v>0</v>
      </c>
      <c r="G123" s="45">
        <f>'дод 2'!H200</f>
        <v>2647170.31</v>
      </c>
      <c r="H123" s="45">
        <f>'дод 2'!I200</f>
        <v>0</v>
      </c>
      <c r="I123" s="45">
        <f>'дод 2'!J200</f>
        <v>0</v>
      </c>
      <c r="J123" s="174">
        <f t="shared" si="48"/>
        <v>25.869967652405059</v>
      </c>
      <c r="K123" s="45">
        <f>'дод 2'!L200</f>
        <v>0</v>
      </c>
      <c r="L123" s="45">
        <f>'дод 2'!M200</f>
        <v>0</v>
      </c>
      <c r="M123" s="45">
        <f>'дод 2'!N200</f>
        <v>0</v>
      </c>
      <c r="N123" s="45">
        <f>'дод 2'!O200</f>
        <v>0</v>
      </c>
      <c r="O123" s="45">
        <f>'дод 2'!P200</f>
        <v>0</v>
      </c>
      <c r="P123" s="45">
        <f>'дод 2'!Q200</f>
        <v>0</v>
      </c>
      <c r="Q123" s="45">
        <f>'дод 2'!R200</f>
        <v>0</v>
      </c>
      <c r="R123" s="45">
        <f>'дод 2'!S200</f>
        <v>0</v>
      </c>
      <c r="S123" s="45">
        <f>'дод 2'!T200</f>
        <v>0</v>
      </c>
      <c r="T123" s="45">
        <f>'дод 2'!U200</f>
        <v>0</v>
      </c>
      <c r="U123" s="45">
        <f>'дод 2'!V200</f>
        <v>0</v>
      </c>
      <c r="V123" s="45">
        <f>'дод 2'!W200</f>
        <v>0</v>
      </c>
      <c r="W123" s="140"/>
      <c r="X123" s="45">
        <f t="shared" si="51"/>
        <v>2647170.31</v>
      </c>
      <c r="Y123" s="267"/>
    </row>
    <row r="124" spans="1:25" s="49" customFormat="1" ht="47.25" customHeight="1" x14ac:dyDescent="0.25">
      <c r="A124" s="33" t="s">
        <v>315</v>
      </c>
      <c r="B124" s="33">
        <v>1010</v>
      </c>
      <c r="C124" s="3" t="s">
        <v>402</v>
      </c>
      <c r="D124" s="45">
        <f>'дод 2'!E201</f>
        <v>196843</v>
      </c>
      <c r="E124" s="45">
        <f>'дод 2'!F201</f>
        <v>0</v>
      </c>
      <c r="F124" s="45">
        <f>'дод 2'!G201</f>
        <v>0</v>
      </c>
      <c r="G124" s="45">
        <f>'дод 2'!H201</f>
        <v>83555.14</v>
      </c>
      <c r="H124" s="45">
        <f>'дод 2'!I201</f>
        <v>0</v>
      </c>
      <c r="I124" s="45">
        <f>'дод 2'!J201</f>
        <v>0</v>
      </c>
      <c r="J124" s="174">
        <f t="shared" si="48"/>
        <v>42.447605452060778</v>
      </c>
      <c r="K124" s="45">
        <f>'дод 2'!L201</f>
        <v>0</v>
      </c>
      <c r="L124" s="45">
        <f>'дод 2'!M201</f>
        <v>0</v>
      </c>
      <c r="M124" s="45">
        <f>'дод 2'!N201</f>
        <v>0</v>
      </c>
      <c r="N124" s="45">
        <f>'дод 2'!O201</f>
        <v>0</v>
      </c>
      <c r="O124" s="45">
        <f>'дод 2'!P201</f>
        <v>0</v>
      </c>
      <c r="P124" s="45">
        <f>'дод 2'!Q201</f>
        <v>0</v>
      </c>
      <c r="Q124" s="45">
        <f>'дод 2'!R201</f>
        <v>0</v>
      </c>
      <c r="R124" s="45">
        <f>'дод 2'!S201</f>
        <v>0</v>
      </c>
      <c r="S124" s="45">
        <f>'дод 2'!T201</f>
        <v>0</v>
      </c>
      <c r="T124" s="45">
        <f>'дод 2'!U201</f>
        <v>0</v>
      </c>
      <c r="U124" s="45">
        <f>'дод 2'!V201</f>
        <v>0</v>
      </c>
      <c r="V124" s="45">
        <f>'дод 2'!W201</f>
        <v>0</v>
      </c>
      <c r="W124" s="140"/>
      <c r="X124" s="45">
        <f t="shared" si="51"/>
        <v>83555.14</v>
      </c>
      <c r="Y124" s="267"/>
    </row>
    <row r="125" spans="1:25" s="49" customFormat="1" ht="15.75" customHeight="1" x14ac:dyDescent="0.25">
      <c r="A125" s="63"/>
      <c r="B125" s="63"/>
      <c r="C125" s="64" t="s">
        <v>390</v>
      </c>
      <c r="D125" s="65">
        <f>'дод 2'!E202</f>
        <v>196843</v>
      </c>
      <c r="E125" s="65">
        <f>'дод 2'!F202</f>
        <v>0</v>
      </c>
      <c r="F125" s="65">
        <f>'дод 2'!G202</f>
        <v>0</v>
      </c>
      <c r="G125" s="65">
        <f>'дод 2'!H202</f>
        <v>83555.14</v>
      </c>
      <c r="H125" s="65">
        <f>'дод 2'!I202</f>
        <v>0</v>
      </c>
      <c r="I125" s="65">
        <f>'дод 2'!J202</f>
        <v>0</v>
      </c>
      <c r="J125" s="173">
        <f t="shared" si="48"/>
        <v>42.447605452060778</v>
      </c>
      <c r="K125" s="65">
        <f>'дод 2'!L202</f>
        <v>0</v>
      </c>
      <c r="L125" s="65">
        <f>'дод 2'!M202</f>
        <v>0</v>
      </c>
      <c r="M125" s="65">
        <f>'дод 2'!N202</f>
        <v>0</v>
      </c>
      <c r="N125" s="65">
        <f>'дод 2'!O202</f>
        <v>0</v>
      </c>
      <c r="O125" s="65">
        <f>'дод 2'!P202</f>
        <v>0</v>
      </c>
      <c r="P125" s="65">
        <f>'дод 2'!Q202</f>
        <v>0</v>
      </c>
      <c r="Q125" s="65">
        <f>'дод 2'!R202</f>
        <v>0</v>
      </c>
      <c r="R125" s="65">
        <f>'дод 2'!S202</f>
        <v>0</v>
      </c>
      <c r="S125" s="65">
        <f>'дод 2'!T202</f>
        <v>0</v>
      </c>
      <c r="T125" s="65">
        <f>'дод 2'!U202</f>
        <v>0</v>
      </c>
      <c r="U125" s="65">
        <f>'дод 2'!V202</f>
        <v>0</v>
      </c>
      <c r="V125" s="65">
        <f>'дод 2'!W202</f>
        <v>0</v>
      </c>
      <c r="W125" s="140"/>
      <c r="X125" s="65">
        <f t="shared" si="51"/>
        <v>83555.14</v>
      </c>
      <c r="Y125" s="267"/>
    </row>
    <row r="126" spans="1:25" s="49" customFormat="1" ht="36" hidden="1" customHeight="1" x14ac:dyDescent="0.25">
      <c r="A126" s="33" t="s">
        <v>316</v>
      </c>
      <c r="B126" s="33">
        <v>1010</v>
      </c>
      <c r="C126" s="3" t="s">
        <v>403</v>
      </c>
      <c r="D126" s="45">
        <f>'дод 2'!E203</f>
        <v>0</v>
      </c>
      <c r="E126" s="45">
        <f>'дод 2'!F203</f>
        <v>0</v>
      </c>
      <c r="F126" s="45">
        <f>'дод 2'!G203</f>
        <v>0</v>
      </c>
      <c r="G126" s="45">
        <f>'дод 2'!H203</f>
        <v>0</v>
      </c>
      <c r="H126" s="45">
        <f>'дод 2'!I203</f>
        <v>0</v>
      </c>
      <c r="I126" s="45">
        <f>'дод 2'!J203</f>
        <v>0</v>
      </c>
      <c r="J126" s="174" t="e">
        <f t="shared" si="48"/>
        <v>#DIV/0!</v>
      </c>
      <c r="K126" s="45">
        <f>'дод 2'!L203</f>
        <v>0</v>
      </c>
      <c r="L126" s="45">
        <f>'дод 2'!M203</f>
        <v>0</v>
      </c>
      <c r="M126" s="45">
        <f>'дод 2'!N203</f>
        <v>0</v>
      </c>
      <c r="N126" s="45">
        <f>'дод 2'!O203</f>
        <v>0</v>
      </c>
      <c r="O126" s="45">
        <f>'дод 2'!P203</f>
        <v>0</v>
      </c>
      <c r="P126" s="45">
        <f>'дод 2'!Q203</f>
        <v>0</v>
      </c>
      <c r="Q126" s="45">
        <f>'дод 2'!R203</f>
        <v>0</v>
      </c>
      <c r="R126" s="45">
        <f>'дод 2'!S203</f>
        <v>0</v>
      </c>
      <c r="S126" s="45">
        <f>'дод 2'!T203</f>
        <v>0</v>
      </c>
      <c r="T126" s="45">
        <f>'дод 2'!U203</f>
        <v>0</v>
      </c>
      <c r="U126" s="45">
        <f>'дод 2'!V203</f>
        <v>0</v>
      </c>
      <c r="V126" s="45">
        <f>'дод 2'!W203</f>
        <v>0</v>
      </c>
      <c r="W126" s="140" t="e">
        <f t="shared" si="52"/>
        <v>#DIV/0!</v>
      </c>
      <c r="X126" s="45">
        <f t="shared" si="51"/>
        <v>0</v>
      </c>
      <c r="Y126" s="267"/>
    </row>
    <row r="127" spans="1:25" s="49" customFormat="1" ht="15.75" hidden="1" customHeight="1" x14ac:dyDescent="0.25">
      <c r="A127" s="63"/>
      <c r="B127" s="63"/>
      <c r="C127" s="64" t="s">
        <v>390</v>
      </c>
      <c r="D127" s="65">
        <f>'дод 2'!E204</f>
        <v>0</v>
      </c>
      <c r="E127" s="65">
        <f>'дод 2'!F204</f>
        <v>0</v>
      </c>
      <c r="F127" s="65">
        <f>'дод 2'!G204</f>
        <v>0</v>
      </c>
      <c r="G127" s="65">
        <f>'дод 2'!H204</f>
        <v>0</v>
      </c>
      <c r="H127" s="65">
        <f>'дод 2'!I204</f>
        <v>0</v>
      </c>
      <c r="I127" s="65">
        <f>'дод 2'!J204</f>
        <v>0</v>
      </c>
      <c r="J127" s="173" t="e">
        <f t="shared" si="48"/>
        <v>#DIV/0!</v>
      </c>
      <c r="K127" s="65">
        <f>'дод 2'!L204</f>
        <v>0</v>
      </c>
      <c r="L127" s="65">
        <f>'дод 2'!M204</f>
        <v>0</v>
      </c>
      <c r="M127" s="65">
        <f>'дод 2'!N204</f>
        <v>0</v>
      </c>
      <c r="N127" s="65">
        <f>'дод 2'!O204</f>
        <v>0</v>
      </c>
      <c r="O127" s="65">
        <f>'дод 2'!P204</f>
        <v>0</v>
      </c>
      <c r="P127" s="65">
        <f>'дод 2'!Q204</f>
        <v>0</v>
      </c>
      <c r="Q127" s="65">
        <f>'дод 2'!R204</f>
        <v>0</v>
      </c>
      <c r="R127" s="65">
        <f>'дод 2'!S204</f>
        <v>0</v>
      </c>
      <c r="S127" s="65">
        <f>'дод 2'!T204</f>
        <v>0</v>
      </c>
      <c r="T127" s="65">
        <f>'дод 2'!U204</f>
        <v>0</v>
      </c>
      <c r="U127" s="65">
        <f>'дод 2'!V204</f>
        <v>0</v>
      </c>
      <c r="V127" s="65">
        <f>'дод 2'!W204</f>
        <v>0</v>
      </c>
      <c r="W127" s="140" t="e">
        <f t="shared" si="52"/>
        <v>#DIV/0!</v>
      </c>
      <c r="X127" s="45">
        <f t="shared" si="51"/>
        <v>0</v>
      </c>
      <c r="Y127" s="267"/>
    </row>
    <row r="128" spans="1:25" ht="72.75" hidden="1" customHeight="1" x14ac:dyDescent="0.25">
      <c r="A128" s="33" t="s">
        <v>103</v>
      </c>
      <c r="B128" s="33" t="s">
        <v>53</v>
      </c>
      <c r="C128" s="3" t="s">
        <v>340</v>
      </c>
      <c r="D128" s="45">
        <f>'дод 2'!E205</f>
        <v>0</v>
      </c>
      <c r="E128" s="45">
        <f>'дод 2'!F205</f>
        <v>0</v>
      </c>
      <c r="F128" s="45">
        <f>'дод 2'!G205</f>
        <v>0</v>
      </c>
      <c r="G128" s="45">
        <f>'дод 2'!H205</f>
        <v>0</v>
      </c>
      <c r="H128" s="45">
        <f>'дод 2'!I205</f>
        <v>0</v>
      </c>
      <c r="I128" s="45">
        <f>'дод 2'!J205</f>
        <v>0</v>
      </c>
      <c r="J128" s="174" t="e">
        <f t="shared" si="48"/>
        <v>#DIV/0!</v>
      </c>
      <c r="K128" s="45">
        <f>'дод 2'!L205</f>
        <v>0</v>
      </c>
      <c r="L128" s="45">
        <f>'дод 2'!M205</f>
        <v>0</v>
      </c>
      <c r="M128" s="45">
        <f>'дод 2'!N205</f>
        <v>0</v>
      </c>
      <c r="N128" s="45">
        <f>'дод 2'!O205</f>
        <v>0</v>
      </c>
      <c r="O128" s="45">
        <f>'дод 2'!P205</f>
        <v>0</v>
      </c>
      <c r="P128" s="45">
        <f>'дод 2'!Q205</f>
        <v>0</v>
      </c>
      <c r="Q128" s="45">
        <f>'дод 2'!R205</f>
        <v>0</v>
      </c>
      <c r="R128" s="45">
        <f>'дод 2'!S205</f>
        <v>0</v>
      </c>
      <c r="S128" s="45">
        <f>'дод 2'!T205</f>
        <v>0</v>
      </c>
      <c r="T128" s="45">
        <f>'дод 2'!U205</f>
        <v>0</v>
      </c>
      <c r="U128" s="45">
        <f>'дод 2'!V205</f>
        <v>0</v>
      </c>
      <c r="V128" s="45">
        <f>'дод 2'!W205</f>
        <v>0</v>
      </c>
      <c r="W128" s="140" t="e">
        <f t="shared" si="52"/>
        <v>#DIV/0!</v>
      </c>
      <c r="X128" s="45">
        <f t="shared" si="51"/>
        <v>0</v>
      </c>
      <c r="Y128" s="267"/>
    </row>
    <row r="129" spans="1:25" s="49" customFormat="1" ht="22.5" customHeight="1" x14ac:dyDescent="0.25">
      <c r="A129" s="33" t="s">
        <v>286</v>
      </c>
      <c r="B129" s="33" t="s">
        <v>52</v>
      </c>
      <c r="C129" s="3" t="s">
        <v>18</v>
      </c>
      <c r="D129" s="45">
        <f>'дод 2'!E206</f>
        <v>3535800</v>
      </c>
      <c r="E129" s="45">
        <f>'дод 2'!F206</f>
        <v>0</v>
      </c>
      <c r="F129" s="45">
        <f>'дод 2'!G206</f>
        <v>0</v>
      </c>
      <c r="G129" s="45">
        <f>'дод 2'!H206</f>
        <v>849794.37</v>
      </c>
      <c r="H129" s="45">
        <f>'дод 2'!I206</f>
        <v>0</v>
      </c>
      <c r="I129" s="45">
        <f>'дод 2'!J206</f>
        <v>0</v>
      </c>
      <c r="J129" s="174">
        <f t="shared" si="48"/>
        <v>24.034005599864244</v>
      </c>
      <c r="K129" s="45">
        <f>'дод 2'!L206</f>
        <v>0</v>
      </c>
      <c r="L129" s="45">
        <f>'дод 2'!M206</f>
        <v>0</v>
      </c>
      <c r="M129" s="45">
        <f>'дод 2'!N206</f>
        <v>0</v>
      </c>
      <c r="N129" s="45">
        <f>'дод 2'!O206</f>
        <v>0</v>
      </c>
      <c r="O129" s="45">
        <f>'дод 2'!P206</f>
        <v>0</v>
      </c>
      <c r="P129" s="45">
        <f>'дод 2'!Q206</f>
        <v>0</v>
      </c>
      <c r="Q129" s="45">
        <f>'дод 2'!R206</f>
        <v>0</v>
      </c>
      <c r="R129" s="45">
        <f>'дод 2'!S206</f>
        <v>0</v>
      </c>
      <c r="S129" s="45">
        <f>'дод 2'!T206</f>
        <v>0</v>
      </c>
      <c r="T129" s="45">
        <f>'дод 2'!U206</f>
        <v>0</v>
      </c>
      <c r="U129" s="45">
        <f>'дод 2'!V206</f>
        <v>0</v>
      </c>
      <c r="V129" s="45">
        <f>'дод 2'!W206</f>
        <v>0</v>
      </c>
      <c r="W129" s="140"/>
      <c r="X129" s="45">
        <f t="shared" si="51"/>
        <v>849794.37</v>
      </c>
      <c r="Y129" s="267"/>
    </row>
    <row r="130" spans="1:25" s="49" customFormat="1" ht="45.75" customHeight="1" x14ac:dyDescent="0.25">
      <c r="A130" s="33" t="s">
        <v>287</v>
      </c>
      <c r="B130" s="33" t="s">
        <v>52</v>
      </c>
      <c r="C130" s="55" t="s">
        <v>494</v>
      </c>
      <c r="D130" s="45">
        <f>'дод 2'!E207</f>
        <v>1978130</v>
      </c>
      <c r="E130" s="45">
        <f>'дод 2'!F207</f>
        <v>0</v>
      </c>
      <c r="F130" s="45">
        <f>'дод 2'!G207</f>
        <v>0</v>
      </c>
      <c r="G130" s="45">
        <f>'дод 2'!H207</f>
        <v>289062.78999999998</v>
      </c>
      <c r="H130" s="45">
        <f>'дод 2'!I207</f>
        <v>0</v>
      </c>
      <c r="I130" s="45">
        <f>'дод 2'!J207</f>
        <v>0</v>
      </c>
      <c r="J130" s="174">
        <f t="shared" si="48"/>
        <v>14.612931910440668</v>
      </c>
      <c r="K130" s="45">
        <f>'дод 2'!L207</f>
        <v>0</v>
      </c>
      <c r="L130" s="45">
        <f>'дод 2'!M207</f>
        <v>0</v>
      </c>
      <c r="M130" s="45">
        <f>'дод 2'!N207</f>
        <v>0</v>
      </c>
      <c r="N130" s="45">
        <f>'дод 2'!O207</f>
        <v>0</v>
      </c>
      <c r="O130" s="45">
        <f>'дод 2'!P207</f>
        <v>0</v>
      </c>
      <c r="P130" s="45">
        <f>'дод 2'!Q207</f>
        <v>0</v>
      </c>
      <c r="Q130" s="45">
        <f>'дод 2'!R207</f>
        <v>0</v>
      </c>
      <c r="R130" s="45">
        <f>'дод 2'!S207</f>
        <v>0</v>
      </c>
      <c r="S130" s="45">
        <f>'дод 2'!T207</f>
        <v>0</v>
      </c>
      <c r="T130" s="45">
        <f>'дод 2'!U207</f>
        <v>0</v>
      </c>
      <c r="U130" s="45">
        <f>'дод 2'!V207</f>
        <v>0</v>
      </c>
      <c r="V130" s="45">
        <f>'дод 2'!W207</f>
        <v>0</v>
      </c>
      <c r="W130" s="140"/>
      <c r="X130" s="45">
        <f t="shared" si="51"/>
        <v>289062.78999999998</v>
      </c>
      <c r="Y130" s="267"/>
    </row>
    <row r="131" spans="1:25" ht="36.75" customHeight="1" x14ac:dyDescent="0.25">
      <c r="A131" s="33" t="s">
        <v>104</v>
      </c>
      <c r="B131" s="33" t="s">
        <v>56</v>
      </c>
      <c r="C131" s="3" t="s">
        <v>341</v>
      </c>
      <c r="D131" s="45">
        <f>'дод 2'!E208</f>
        <v>101900</v>
      </c>
      <c r="E131" s="45">
        <f>'дод 2'!F208</f>
        <v>0</v>
      </c>
      <c r="F131" s="45">
        <f>'дод 2'!G208</f>
        <v>0</v>
      </c>
      <c r="G131" s="45">
        <f>'дод 2'!H208</f>
        <v>25809.34</v>
      </c>
      <c r="H131" s="45">
        <f>'дод 2'!I208</f>
        <v>0</v>
      </c>
      <c r="I131" s="45">
        <f>'дод 2'!J208</f>
        <v>0</v>
      </c>
      <c r="J131" s="174">
        <f t="shared" si="48"/>
        <v>25.32810598626104</v>
      </c>
      <c r="K131" s="45">
        <f>'дод 2'!L208</f>
        <v>0</v>
      </c>
      <c r="L131" s="45">
        <f>'дод 2'!M208</f>
        <v>0</v>
      </c>
      <c r="M131" s="45">
        <f>'дод 2'!N208</f>
        <v>0</v>
      </c>
      <c r="N131" s="45">
        <f>'дод 2'!O208</f>
        <v>0</v>
      </c>
      <c r="O131" s="45">
        <f>'дод 2'!P208</f>
        <v>0</v>
      </c>
      <c r="P131" s="45">
        <f>'дод 2'!Q208</f>
        <v>0</v>
      </c>
      <c r="Q131" s="45">
        <f>'дод 2'!R208</f>
        <v>0</v>
      </c>
      <c r="R131" s="45">
        <f>'дод 2'!S208</f>
        <v>0</v>
      </c>
      <c r="S131" s="45">
        <f>'дод 2'!T208</f>
        <v>0</v>
      </c>
      <c r="T131" s="45">
        <f>'дод 2'!U208</f>
        <v>0</v>
      </c>
      <c r="U131" s="45">
        <f>'дод 2'!V208</f>
        <v>0</v>
      </c>
      <c r="V131" s="45">
        <f>'дод 2'!W208</f>
        <v>0</v>
      </c>
      <c r="W131" s="140"/>
      <c r="X131" s="45">
        <f t="shared" si="51"/>
        <v>25809.34</v>
      </c>
      <c r="Y131" s="267"/>
    </row>
    <row r="132" spans="1:25" ht="20.25" customHeight="1" x14ac:dyDescent="0.25">
      <c r="A132" s="33" t="s">
        <v>288</v>
      </c>
      <c r="B132" s="33" t="s">
        <v>105</v>
      </c>
      <c r="C132" s="3" t="s">
        <v>37</v>
      </c>
      <c r="D132" s="45">
        <f>'дод 2'!E209+'дод 2'!E254</f>
        <v>100000</v>
      </c>
      <c r="E132" s="45">
        <f>'дод 2'!F209+'дод 2'!F254</f>
        <v>0</v>
      </c>
      <c r="F132" s="45">
        <f>'дод 2'!G209+'дод 2'!G254</f>
        <v>0</v>
      </c>
      <c r="G132" s="45">
        <f>'дод 2'!H209+'дод 2'!H254</f>
        <v>0</v>
      </c>
      <c r="H132" s="45">
        <f>'дод 2'!I209+'дод 2'!I254</f>
        <v>0</v>
      </c>
      <c r="I132" s="45">
        <f>'дод 2'!J209+'дод 2'!J254</f>
        <v>0</v>
      </c>
      <c r="J132" s="174">
        <f t="shared" si="48"/>
        <v>0</v>
      </c>
      <c r="K132" s="45">
        <f>'дод 2'!L209+'дод 2'!L254</f>
        <v>0</v>
      </c>
      <c r="L132" s="45">
        <f>'дод 2'!M209+'дод 2'!M254</f>
        <v>0</v>
      </c>
      <c r="M132" s="45">
        <f>'дод 2'!N209+'дод 2'!N254</f>
        <v>0</v>
      </c>
      <c r="N132" s="45">
        <f>'дод 2'!O209+'дод 2'!O254</f>
        <v>0</v>
      </c>
      <c r="O132" s="45">
        <f>'дод 2'!P209+'дод 2'!P254</f>
        <v>0</v>
      </c>
      <c r="P132" s="45">
        <f>'дод 2'!Q209+'дод 2'!Q254</f>
        <v>0</v>
      </c>
      <c r="Q132" s="45">
        <f>'дод 2'!R209+'дод 2'!R254</f>
        <v>0</v>
      </c>
      <c r="R132" s="45">
        <f>'дод 2'!S209+'дод 2'!S254</f>
        <v>0</v>
      </c>
      <c r="S132" s="45">
        <f>'дод 2'!T209+'дод 2'!T254</f>
        <v>0</v>
      </c>
      <c r="T132" s="45">
        <f>'дод 2'!U209+'дод 2'!U254</f>
        <v>0</v>
      </c>
      <c r="U132" s="45">
        <f>'дод 2'!V209+'дод 2'!V254</f>
        <v>0</v>
      </c>
      <c r="V132" s="45">
        <f>'дод 2'!W209+'дод 2'!W254</f>
        <v>0</v>
      </c>
      <c r="W132" s="140"/>
      <c r="X132" s="45">
        <f t="shared" si="51"/>
        <v>0</v>
      </c>
      <c r="Y132" s="267"/>
    </row>
    <row r="133" spans="1:25" ht="215.25" hidden="1" customHeight="1" x14ac:dyDescent="0.25">
      <c r="A133" s="33">
        <v>3221</v>
      </c>
      <c r="B133" s="53" t="s">
        <v>53</v>
      </c>
      <c r="C133" s="32" t="s">
        <v>561</v>
      </c>
      <c r="D133" s="45">
        <f>'дод 2'!E210</f>
        <v>0</v>
      </c>
      <c r="E133" s="45">
        <f>'дод 2'!F210</f>
        <v>0</v>
      </c>
      <c r="F133" s="45">
        <f>'дод 2'!G210</f>
        <v>0</v>
      </c>
      <c r="G133" s="45">
        <f>'дод 2'!H210</f>
        <v>0</v>
      </c>
      <c r="H133" s="45">
        <f>'дод 2'!I210</f>
        <v>0</v>
      </c>
      <c r="I133" s="45">
        <f>'дод 2'!J210</f>
        <v>0</v>
      </c>
      <c r="J133" s="174" t="e">
        <f t="shared" si="48"/>
        <v>#DIV/0!</v>
      </c>
      <c r="K133" s="45">
        <f>'дод 2'!L210</f>
        <v>0</v>
      </c>
      <c r="L133" s="45">
        <f>'дод 2'!M210</f>
        <v>0</v>
      </c>
      <c r="M133" s="45">
        <f>'дод 2'!N210</f>
        <v>0</v>
      </c>
      <c r="N133" s="45">
        <f>'дод 2'!O210</f>
        <v>0</v>
      </c>
      <c r="O133" s="45">
        <f>'дод 2'!P210</f>
        <v>0</v>
      </c>
      <c r="P133" s="45">
        <f>'дод 2'!Q210</f>
        <v>0</v>
      </c>
      <c r="Q133" s="45">
        <f>'дод 2'!R210</f>
        <v>0</v>
      </c>
      <c r="R133" s="45">
        <f>'дод 2'!S210</f>
        <v>0</v>
      </c>
      <c r="S133" s="45">
        <f>'дод 2'!T210</f>
        <v>0</v>
      </c>
      <c r="T133" s="45">
        <f>'дод 2'!U210</f>
        <v>0</v>
      </c>
      <c r="U133" s="45">
        <f>'дод 2'!V210</f>
        <v>0</v>
      </c>
      <c r="V133" s="45">
        <f>'дод 2'!W210</f>
        <v>0</v>
      </c>
      <c r="W133" s="140" t="e">
        <f t="shared" si="52"/>
        <v>#DIV/0!</v>
      </c>
      <c r="X133" s="45">
        <f t="shared" si="51"/>
        <v>0</v>
      </c>
      <c r="Y133" s="267"/>
    </row>
    <row r="134" spans="1:25" s="49" customFormat="1" ht="252" hidden="1" customHeight="1" x14ac:dyDescent="0.25">
      <c r="A134" s="63"/>
      <c r="B134" s="74"/>
      <c r="C134" s="72" t="s">
        <v>560</v>
      </c>
      <c r="D134" s="65">
        <f>'дод 2'!E211</f>
        <v>0</v>
      </c>
      <c r="E134" s="65">
        <f>'дод 2'!F211</f>
        <v>0</v>
      </c>
      <c r="F134" s="65">
        <f>'дод 2'!G211</f>
        <v>0</v>
      </c>
      <c r="G134" s="65">
        <f>'дод 2'!H211</f>
        <v>0</v>
      </c>
      <c r="H134" s="65">
        <f>'дод 2'!I211</f>
        <v>0</v>
      </c>
      <c r="I134" s="65">
        <f>'дод 2'!J211</f>
        <v>0</v>
      </c>
      <c r="J134" s="173" t="e">
        <f t="shared" si="48"/>
        <v>#DIV/0!</v>
      </c>
      <c r="K134" s="65">
        <f>'дод 2'!L211</f>
        <v>0</v>
      </c>
      <c r="L134" s="65">
        <f>'дод 2'!M211</f>
        <v>0</v>
      </c>
      <c r="M134" s="65">
        <f>'дод 2'!N211</f>
        <v>0</v>
      </c>
      <c r="N134" s="65">
        <f>'дод 2'!O211</f>
        <v>0</v>
      </c>
      <c r="O134" s="65">
        <f>'дод 2'!P211</f>
        <v>0</v>
      </c>
      <c r="P134" s="65">
        <f>'дод 2'!Q211</f>
        <v>0</v>
      </c>
      <c r="Q134" s="65">
        <f>'дод 2'!R211</f>
        <v>0</v>
      </c>
      <c r="R134" s="65">
        <f>'дод 2'!S211</f>
        <v>0</v>
      </c>
      <c r="S134" s="65">
        <f>'дод 2'!T211</f>
        <v>0</v>
      </c>
      <c r="T134" s="65">
        <f>'дод 2'!U211</f>
        <v>0</v>
      </c>
      <c r="U134" s="65">
        <f>'дод 2'!V211</f>
        <v>0</v>
      </c>
      <c r="V134" s="65">
        <f>'дод 2'!W211</f>
        <v>0</v>
      </c>
      <c r="W134" s="140" t="e">
        <f t="shared" si="52"/>
        <v>#DIV/0!</v>
      </c>
      <c r="X134" s="45">
        <f t="shared" si="51"/>
        <v>0</v>
      </c>
      <c r="Y134" s="267"/>
    </row>
    <row r="135" spans="1:25" s="49" customFormat="1" ht="293.25" hidden="1" customHeight="1" x14ac:dyDescent="0.25">
      <c r="A135" s="38">
        <v>3222</v>
      </c>
      <c r="B135" s="85" t="s">
        <v>53</v>
      </c>
      <c r="C135" s="32" t="s">
        <v>582</v>
      </c>
      <c r="D135" s="45">
        <f>'дод 2'!E212</f>
        <v>0</v>
      </c>
      <c r="E135" s="45">
        <f>'дод 2'!F212</f>
        <v>0</v>
      </c>
      <c r="F135" s="45">
        <f>'дод 2'!G212</f>
        <v>0</v>
      </c>
      <c r="G135" s="45">
        <f>'дод 2'!H212</f>
        <v>0</v>
      </c>
      <c r="H135" s="45">
        <f>'дод 2'!I212</f>
        <v>0</v>
      </c>
      <c r="I135" s="45">
        <f>'дод 2'!J212</f>
        <v>0</v>
      </c>
      <c r="J135" s="174" t="e">
        <f t="shared" si="48"/>
        <v>#DIV/0!</v>
      </c>
      <c r="K135" s="45">
        <f>'дод 2'!L212</f>
        <v>0</v>
      </c>
      <c r="L135" s="45">
        <f>'дод 2'!M212</f>
        <v>0</v>
      </c>
      <c r="M135" s="45">
        <f>'дод 2'!N212</f>
        <v>0</v>
      </c>
      <c r="N135" s="45">
        <f>'дод 2'!O212</f>
        <v>0</v>
      </c>
      <c r="O135" s="45">
        <f>'дод 2'!P212</f>
        <v>0</v>
      </c>
      <c r="P135" s="45">
        <f>'дод 2'!Q212</f>
        <v>0</v>
      </c>
      <c r="Q135" s="45">
        <f>'дод 2'!R212</f>
        <v>0</v>
      </c>
      <c r="R135" s="45">
        <f>'дод 2'!S212</f>
        <v>0</v>
      </c>
      <c r="S135" s="45">
        <f>'дод 2'!T212</f>
        <v>0</v>
      </c>
      <c r="T135" s="45">
        <f>'дод 2'!U212</f>
        <v>0</v>
      </c>
      <c r="U135" s="45">
        <f>'дод 2'!V212</f>
        <v>0</v>
      </c>
      <c r="V135" s="45">
        <f>'дод 2'!W212</f>
        <v>0</v>
      </c>
      <c r="W135" s="140" t="e">
        <f t="shared" si="52"/>
        <v>#DIV/0!</v>
      </c>
      <c r="X135" s="45">
        <f t="shared" si="51"/>
        <v>0</v>
      </c>
      <c r="Y135" s="267"/>
    </row>
    <row r="136" spans="1:25" s="49" customFormat="1" ht="288" hidden="1" customHeight="1" x14ac:dyDescent="0.25">
      <c r="A136" s="63"/>
      <c r="B136" s="74"/>
      <c r="C136" s="72" t="s">
        <v>576</v>
      </c>
      <c r="D136" s="65">
        <f>'дод 2'!E213</f>
        <v>0</v>
      </c>
      <c r="E136" s="65">
        <f>'дод 2'!F213</f>
        <v>0</v>
      </c>
      <c r="F136" s="65">
        <f>'дод 2'!G213</f>
        <v>0</v>
      </c>
      <c r="G136" s="65">
        <f>'дод 2'!H213</f>
        <v>0</v>
      </c>
      <c r="H136" s="65">
        <f>'дод 2'!I213</f>
        <v>0</v>
      </c>
      <c r="I136" s="65">
        <f>'дод 2'!J213</f>
        <v>0</v>
      </c>
      <c r="J136" s="173" t="e">
        <f t="shared" si="48"/>
        <v>#DIV/0!</v>
      </c>
      <c r="K136" s="65">
        <f>'дод 2'!L213</f>
        <v>0</v>
      </c>
      <c r="L136" s="65">
        <f>'дод 2'!M213</f>
        <v>0</v>
      </c>
      <c r="M136" s="65">
        <f>'дод 2'!N213</f>
        <v>0</v>
      </c>
      <c r="N136" s="65">
        <f>'дод 2'!O213</f>
        <v>0</v>
      </c>
      <c r="O136" s="65">
        <f>'дод 2'!P213</f>
        <v>0</v>
      </c>
      <c r="P136" s="65">
        <f>'дод 2'!Q213</f>
        <v>0</v>
      </c>
      <c r="Q136" s="65">
        <f>'дод 2'!R213</f>
        <v>0</v>
      </c>
      <c r="R136" s="65">
        <f>'дод 2'!S213</f>
        <v>0</v>
      </c>
      <c r="S136" s="65">
        <f>'дод 2'!T213</f>
        <v>0</v>
      </c>
      <c r="T136" s="65">
        <f>'дод 2'!U213</f>
        <v>0</v>
      </c>
      <c r="U136" s="65">
        <f>'дод 2'!V213</f>
        <v>0</v>
      </c>
      <c r="V136" s="65">
        <f>'дод 2'!W213</f>
        <v>0</v>
      </c>
      <c r="W136" s="140" t="e">
        <f t="shared" si="52"/>
        <v>#DIV/0!</v>
      </c>
      <c r="X136" s="45">
        <f t="shared" si="51"/>
        <v>0</v>
      </c>
      <c r="Y136" s="267"/>
    </row>
    <row r="137" spans="1:25" ht="189" hidden="1" customHeight="1" x14ac:dyDescent="0.25">
      <c r="A137" s="33">
        <v>3223</v>
      </c>
      <c r="B137" s="53" t="s">
        <v>53</v>
      </c>
      <c r="C137" s="32" t="s">
        <v>438</v>
      </c>
      <c r="D137" s="45">
        <f>'дод 2'!E214</f>
        <v>0</v>
      </c>
      <c r="E137" s="45">
        <f>'дод 2'!F214</f>
        <v>0</v>
      </c>
      <c r="F137" s="45">
        <f>'дод 2'!G214</f>
        <v>0</v>
      </c>
      <c r="G137" s="45">
        <f>'дод 2'!H214</f>
        <v>0</v>
      </c>
      <c r="H137" s="45">
        <f>'дод 2'!I214</f>
        <v>0</v>
      </c>
      <c r="I137" s="45">
        <f>'дод 2'!J214</f>
        <v>0</v>
      </c>
      <c r="J137" s="174" t="e">
        <f t="shared" si="48"/>
        <v>#DIV/0!</v>
      </c>
      <c r="K137" s="45">
        <f>'дод 2'!L214</f>
        <v>0</v>
      </c>
      <c r="L137" s="45">
        <f>'дод 2'!M214</f>
        <v>0</v>
      </c>
      <c r="M137" s="45">
        <f>'дод 2'!N214</f>
        <v>0</v>
      </c>
      <c r="N137" s="45">
        <f>'дод 2'!O214</f>
        <v>0</v>
      </c>
      <c r="O137" s="45">
        <f>'дод 2'!P214</f>
        <v>0</v>
      </c>
      <c r="P137" s="45">
        <f>'дод 2'!Q214</f>
        <v>0</v>
      </c>
      <c r="Q137" s="45">
        <f>'дод 2'!R214</f>
        <v>0</v>
      </c>
      <c r="R137" s="45">
        <f>'дод 2'!S214</f>
        <v>0</v>
      </c>
      <c r="S137" s="45">
        <f>'дод 2'!T214</f>
        <v>0</v>
      </c>
      <c r="T137" s="45">
        <f>'дод 2'!U214</f>
        <v>0</v>
      </c>
      <c r="U137" s="45">
        <f>'дод 2'!V214</f>
        <v>0</v>
      </c>
      <c r="V137" s="45">
        <f>'дод 2'!W214</f>
        <v>0</v>
      </c>
      <c r="W137" s="140" t="e">
        <f t="shared" si="52"/>
        <v>#DIV/0!</v>
      </c>
      <c r="X137" s="45">
        <f t="shared" si="51"/>
        <v>0</v>
      </c>
      <c r="Y137" s="267"/>
    </row>
    <row r="138" spans="1:25" s="49" customFormat="1" ht="220.5" hidden="1" customHeight="1" x14ac:dyDescent="0.25">
      <c r="A138" s="63"/>
      <c r="B138" s="74"/>
      <c r="C138" s="72" t="s">
        <v>439</v>
      </c>
      <c r="D138" s="65">
        <f>'дод 2'!E215</f>
        <v>0</v>
      </c>
      <c r="E138" s="65">
        <f>'дод 2'!F215</f>
        <v>0</v>
      </c>
      <c r="F138" s="65">
        <f>'дод 2'!G215</f>
        <v>0</v>
      </c>
      <c r="G138" s="65">
        <f>'дод 2'!H215</f>
        <v>0</v>
      </c>
      <c r="H138" s="65">
        <f>'дод 2'!I215</f>
        <v>0</v>
      </c>
      <c r="I138" s="65">
        <f>'дод 2'!J215</f>
        <v>0</v>
      </c>
      <c r="J138" s="173" t="e">
        <f t="shared" si="48"/>
        <v>#DIV/0!</v>
      </c>
      <c r="K138" s="65">
        <f>'дод 2'!L215</f>
        <v>0</v>
      </c>
      <c r="L138" s="65">
        <f>'дод 2'!M215</f>
        <v>0</v>
      </c>
      <c r="M138" s="65">
        <f>'дод 2'!N215</f>
        <v>0</v>
      </c>
      <c r="N138" s="65">
        <f>'дод 2'!O215</f>
        <v>0</v>
      </c>
      <c r="O138" s="65">
        <f>'дод 2'!P215</f>
        <v>0</v>
      </c>
      <c r="P138" s="65">
        <f>'дод 2'!Q215</f>
        <v>0</v>
      </c>
      <c r="Q138" s="65">
        <f>'дод 2'!R215</f>
        <v>0</v>
      </c>
      <c r="R138" s="65">
        <f>'дод 2'!S215</f>
        <v>0</v>
      </c>
      <c r="S138" s="65">
        <f>'дод 2'!T215</f>
        <v>0</v>
      </c>
      <c r="T138" s="65">
        <f>'дод 2'!U215</f>
        <v>0</v>
      </c>
      <c r="U138" s="65">
        <f>'дод 2'!V215</f>
        <v>0</v>
      </c>
      <c r="V138" s="65">
        <f>'дод 2'!W215</f>
        <v>0</v>
      </c>
      <c r="W138" s="140" t="e">
        <f t="shared" si="52"/>
        <v>#DIV/0!</v>
      </c>
      <c r="X138" s="45">
        <f t="shared" si="51"/>
        <v>0</v>
      </c>
      <c r="Y138" s="267"/>
    </row>
    <row r="139" spans="1:25" s="49" customFormat="1" ht="32.25" customHeight="1" x14ac:dyDescent="0.25">
      <c r="A139" s="33" t="s">
        <v>289</v>
      </c>
      <c r="B139" s="33" t="s">
        <v>56</v>
      </c>
      <c r="C139" s="3" t="s">
        <v>291</v>
      </c>
      <c r="D139" s="45">
        <f>'дод 2'!E216+'дод 2'!E33</f>
        <v>6718400</v>
      </c>
      <c r="E139" s="45">
        <f>'дод 2'!F216+'дод 2'!F33</f>
        <v>3504500</v>
      </c>
      <c r="F139" s="45">
        <f>'дод 2'!G216+'дод 2'!G33</f>
        <v>660700</v>
      </c>
      <c r="G139" s="45">
        <f>'дод 2'!H216+'дод 2'!H33</f>
        <v>1299043.48</v>
      </c>
      <c r="H139" s="45">
        <f>'дод 2'!I216+'дод 2'!I33</f>
        <v>773460.11</v>
      </c>
      <c r="I139" s="45">
        <f>'дод 2'!J216+'дод 2'!J33</f>
        <v>135804.44</v>
      </c>
      <c r="J139" s="174">
        <f t="shared" si="48"/>
        <v>19.335607882829244</v>
      </c>
      <c r="K139" s="45">
        <f>'дод 2'!L216+'дод 2'!L33</f>
        <v>0</v>
      </c>
      <c r="L139" s="45">
        <f>'дод 2'!M216+'дод 2'!M33</f>
        <v>0</v>
      </c>
      <c r="M139" s="45">
        <f>'дод 2'!N216+'дод 2'!N33</f>
        <v>0</v>
      </c>
      <c r="N139" s="45">
        <f>'дод 2'!O216+'дод 2'!O33</f>
        <v>0</v>
      </c>
      <c r="O139" s="45">
        <f>'дод 2'!P216+'дод 2'!P33</f>
        <v>0</v>
      </c>
      <c r="P139" s="45">
        <f>'дод 2'!Q216+'дод 2'!Q33</f>
        <v>0</v>
      </c>
      <c r="Q139" s="45">
        <f>'дод 2'!R216+'дод 2'!R33</f>
        <v>0</v>
      </c>
      <c r="R139" s="45">
        <f>'дод 2'!S216+'дод 2'!S33</f>
        <v>0</v>
      </c>
      <c r="S139" s="45">
        <f>'дод 2'!T216+'дод 2'!T33</f>
        <v>0</v>
      </c>
      <c r="T139" s="45">
        <f>'дод 2'!U216+'дод 2'!U33</f>
        <v>0</v>
      </c>
      <c r="U139" s="45">
        <f>'дод 2'!V216+'дод 2'!V33</f>
        <v>0</v>
      </c>
      <c r="V139" s="45">
        <f>'дод 2'!W216+'дод 2'!W33</f>
        <v>0</v>
      </c>
      <c r="W139" s="140"/>
      <c r="X139" s="45">
        <f t="shared" si="51"/>
        <v>1299043.48</v>
      </c>
      <c r="Y139" s="267"/>
    </row>
    <row r="140" spans="1:25" s="49" customFormat="1" ht="31.5" customHeight="1" x14ac:dyDescent="0.25">
      <c r="A140" s="33" t="s">
        <v>290</v>
      </c>
      <c r="B140" s="33" t="s">
        <v>56</v>
      </c>
      <c r="C140" s="3" t="s">
        <v>506</v>
      </c>
      <c r="D140" s="45">
        <f>'дод 2'!E34+'дод 2'!E122+'дод 2'!E217</f>
        <v>251478915</v>
      </c>
      <c r="E140" s="45">
        <f>'дод 2'!F34+'дод 2'!F122+'дод 2'!F217</f>
        <v>0</v>
      </c>
      <c r="F140" s="45">
        <f>'дод 2'!G34+'дод 2'!G122+'дод 2'!G217</f>
        <v>0</v>
      </c>
      <c r="G140" s="45">
        <f>'дод 2'!H34+'дод 2'!H122+'дод 2'!H217</f>
        <v>58777147.5</v>
      </c>
      <c r="H140" s="45">
        <f>'дод 2'!I34+'дод 2'!I122+'дод 2'!I217</f>
        <v>0</v>
      </c>
      <c r="I140" s="45">
        <f>'дод 2'!J34+'дод 2'!J122+'дод 2'!J217</f>
        <v>0</v>
      </c>
      <c r="J140" s="174">
        <f t="shared" si="48"/>
        <v>23.37259467657557</v>
      </c>
      <c r="K140" s="45">
        <f>'дод 2'!L34+'дод 2'!L122+'дод 2'!L217</f>
        <v>17735</v>
      </c>
      <c r="L140" s="45">
        <f>'дод 2'!M34+'дод 2'!M122+'дод 2'!M217</f>
        <v>17735</v>
      </c>
      <c r="M140" s="45">
        <f>'дод 2'!N34+'дод 2'!N122+'дод 2'!N217</f>
        <v>0</v>
      </c>
      <c r="N140" s="45">
        <f>'дод 2'!O34+'дод 2'!O122+'дод 2'!O217</f>
        <v>0</v>
      </c>
      <c r="O140" s="45">
        <f>'дод 2'!P34+'дод 2'!P122+'дод 2'!P217</f>
        <v>0</v>
      </c>
      <c r="P140" s="45">
        <f>'дод 2'!Q34+'дод 2'!Q122+'дод 2'!Q217</f>
        <v>17735</v>
      </c>
      <c r="Q140" s="45">
        <f>'дод 2'!R34+'дод 2'!R122+'дод 2'!R217</f>
        <v>0</v>
      </c>
      <c r="R140" s="45">
        <f>'дод 2'!S34+'дод 2'!S122+'дод 2'!S217</f>
        <v>0</v>
      </c>
      <c r="S140" s="45">
        <f>'дод 2'!T34+'дод 2'!T122+'дод 2'!T217</f>
        <v>0</v>
      </c>
      <c r="T140" s="45">
        <f>'дод 2'!U34+'дод 2'!U122+'дод 2'!U217</f>
        <v>0</v>
      </c>
      <c r="U140" s="45">
        <f>'дод 2'!V34+'дод 2'!V122+'дод 2'!V217</f>
        <v>0</v>
      </c>
      <c r="V140" s="45">
        <f>'дод 2'!W34+'дод 2'!W122+'дод 2'!W217</f>
        <v>0</v>
      </c>
      <c r="W140" s="140">
        <f t="shared" si="52"/>
        <v>0</v>
      </c>
      <c r="X140" s="45">
        <f t="shared" si="51"/>
        <v>58777147.5</v>
      </c>
      <c r="Y140" s="267"/>
    </row>
    <row r="141" spans="1:25" s="49" customFormat="1" ht="15.75" x14ac:dyDescent="0.25">
      <c r="A141" s="63"/>
      <c r="B141" s="63"/>
      <c r="C141" s="64" t="s">
        <v>390</v>
      </c>
      <c r="D141" s="65">
        <f>'дод 2'!E218</f>
        <v>290400</v>
      </c>
      <c r="E141" s="65">
        <f>'дод 2'!F218</f>
        <v>0</v>
      </c>
      <c r="F141" s="65">
        <f>'дод 2'!G218</f>
        <v>0</v>
      </c>
      <c r="G141" s="65">
        <f>'дод 2'!H218</f>
        <v>57200</v>
      </c>
      <c r="H141" s="65">
        <f>'дод 2'!I218</f>
        <v>0</v>
      </c>
      <c r="I141" s="65">
        <f>'дод 2'!J218</f>
        <v>0</v>
      </c>
      <c r="J141" s="173">
        <f t="shared" si="48"/>
        <v>19.696969696969695</v>
      </c>
      <c r="K141" s="65">
        <f>'дод 2'!L218</f>
        <v>0</v>
      </c>
      <c r="L141" s="65">
        <f>'дод 2'!M218</f>
        <v>0</v>
      </c>
      <c r="M141" s="65">
        <f>'дод 2'!N218</f>
        <v>0</v>
      </c>
      <c r="N141" s="65">
        <f>'дод 2'!O218</f>
        <v>0</v>
      </c>
      <c r="O141" s="65">
        <f>'дод 2'!P218</f>
        <v>0</v>
      </c>
      <c r="P141" s="65">
        <f>'дод 2'!Q218</f>
        <v>0</v>
      </c>
      <c r="Q141" s="65">
        <f>'дод 2'!R218</f>
        <v>0</v>
      </c>
      <c r="R141" s="65">
        <f>'дод 2'!S218</f>
        <v>0</v>
      </c>
      <c r="S141" s="65">
        <f>'дод 2'!T218</f>
        <v>0</v>
      </c>
      <c r="T141" s="65">
        <f>'дод 2'!U218</f>
        <v>0</v>
      </c>
      <c r="U141" s="65">
        <f>'дод 2'!V218</f>
        <v>0</v>
      </c>
      <c r="V141" s="65">
        <f>'дод 2'!W218</f>
        <v>0</v>
      </c>
      <c r="W141" s="140"/>
      <c r="X141" s="45">
        <f t="shared" si="51"/>
        <v>57200</v>
      </c>
      <c r="Y141" s="267"/>
    </row>
    <row r="142" spans="1:25" s="47" customFormat="1" ht="19.5" customHeight="1" x14ac:dyDescent="0.25">
      <c r="A142" s="34" t="s">
        <v>70</v>
      </c>
      <c r="B142" s="37"/>
      <c r="C142" s="2" t="s">
        <v>71</v>
      </c>
      <c r="D142" s="44">
        <f t="shared" ref="D142:P142" si="70">D143+D144+D145+D146</f>
        <v>35409398</v>
      </c>
      <c r="E142" s="44">
        <f t="shared" si="70"/>
        <v>24033100</v>
      </c>
      <c r="F142" s="44">
        <f t="shared" si="70"/>
        <v>3190550</v>
      </c>
      <c r="G142" s="44">
        <f t="shared" ref="G142:I142" si="71">G143+G144+G145+G146</f>
        <v>7442268.6399999997</v>
      </c>
      <c r="H142" s="44">
        <f t="shared" si="71"/>
        <v>5296015.57</v>
      </c>
      <c r="I142" s="44">
        <f t="shared" si="71"/>
        <v>864908.02999999991</v>
      </c>
      <c r="J142" s="140">
        <f t="shared" si="48"/>
        <v>21.017777935676847</v>
      </c>
      <c r="K142" s="44">
        <f t="shared" si="70"/>
        <v>621320</v>
      </c>
      <c r="L142" s="44">
        <f t="shared" si="70"/>
        <v>600000</v>
      </c>
      <c r="M142" s="44">
        <f t="shared" si="70"/>
        <v>21320</v>
      </c>
      <c r="N142" s="44">
        <f t="shared" si="70"/>
        <v>7380</v>
      </c>
      <c r="O142" s="44">
        <f t="shared" si="70"/>
        <v>5490</v>
      </c>
      <c r="P142" s="44">
        <f t="shared" si="70"/>
        <v>600000</v>
      </c>
      <c r="Q142" s="44">
        <f t="shared" ref="Q142:V142" si="72">Q143+Q144+Q145+Q146</f>
        <v>179362.2</v>
      </c>
      <c r="R142" s="44">
        <f t="shared" si="72"/>
        <v>0</v>
      </c>
      <c r="S142" s="44">
        <f t="shared" si="72"/>
        <v>12387.4</v>
      </c>
      <c r="T142" s="44">
        <f t="shared" si="72"/>
        <v>0</v>
      </c>
      <c r="U142" s="44">
        <f t="shared" si="72"/>
        <v>0</v>
      </c>
      <c r="V142" s="44">
        <f t="shared" si="72"/>
        <v>166974.79999999999</v>
      </c>
      <c r="W142" s="140">
        <f t="shared" si="52"/>
        <v>28.867926350350871</v>
      </c>
      <c r="X142" s="44">
        <f t="shared" si="51"/>
        <v>7621630.8399999999</v>
      </c>
      <c r="Y142" s="267"/>
    </row>
    <row r="143" spans="1:25" ht="22.5" customHeight="1" x14ac:dyDescent="0.25">
      <c r="A143" s="33" t="s">
        <v>72</v>
      </c>
      <c r="B143" s="33" t="s">
        <v>73</v>
      </c>
      <c r="C143" s="3" t="s">
        <v>15</v>
      </c>
      <c r="D143" s="45">
        <f>'дод 2'!E236</f>
        <v>24922248</v>
      </c>
      <c r="E143" s="45">
        <f>'дод 2'!F236</f>
        <v>17520000</v>
      </c>
      <c r="F143" s="45">
        <f>'дод 2'!G236</f>
        <v>2622200</v>
      </c>
      <c r="G143" s="45">
        <f>'дод 2'!H236</f>
        <v>5519710.8700000001</v>
      </c>
      <c r="H143" s="45">
        <f>'дод 2'!I236</f>
        <v>3845946.7</v>
      </c>
      <c r="I143" s="45">
        <f>'дод 2'!J236</f>
        <v>785200.33</v>
      </c>
      <c r="J143" s="174">
        <f t="shared" si="48"/>
        <v>22.147724675558962</v>
      </c>
      <c r="K143" s="45">
        <f>'дод 2'!L236</f>
        <v>15000</v>
      </c>
      <c r="L143" s="45">
        <f>'дод 2'!M236</f>
        <v>0</v>
      </c>
      <c r="M143" s="45">
        <f>'дод 2'!N236</f>
        <v>15000</v>
      </c>
      <c r="N143" s="45">
        <f>'дод 2'!O236</f>
        <v>7380</v>
      </c>
      <c r="O143" s="45">
        <f>'дод 2'!P236</f>
        <v>0</v>
      </c>
      <c r="P143" s="45">
        <f>'дод 2'!Q236</f>
        <v>0</v>
      </c>
      <c r="Q143" s="45">
        <f>'дод 2'!R236</f>
        <v>121562.2</v>
      </c>
      <c r="R143" s="45">
        <f>'дод 2'!S236</f>
        <v>0</v>
      </c>
      <c r="S143" s="45">
        <f>'дод 2'!T236</f>
        <v>12387.4</v>
      </c>
      <c r="T143" s="45">
        <f>'дод 2'!U236</f>
        <v>0</v>
      </c>
      <c r="U143" s="45">
        <f>'дод 2'!V236</f>
        <v>0</v>
      </c>
      <c r="V143" s="45">
        <f>'дод 2'!W236</f>
        <v>109174.8</v>
      </c>
      <c r="W143" s="174" t="s">
        <v>712</v>
      </c>
      <c r="X143" s="45">
        <f t="shared" si="51"/>
        <v>5641273.0700000003</v>
      </c>
      <c r="Y143" s="267"/>
    </row>
    <row r="144" spans="1:25" ht="33.75" customHeight="1" x14ac:dyDescent="0.25">
      <c r="A144" s="33" t="s">
        <v>318</v>
      </c>
      <c r="B144" s="33" t="s">
        <v>319</v>
      </c>
      <c r="C144" s="3" t="s">
        <v>320</v>
      </c>
      <c r="D144" s="45">
        <f>'дод 2'!E35+'дод 2'!E237</f>
        <v>3979650</v>
      </c>
      <c r="E144" s="45">
        <f>'дод 2'!F35+'дод 2'!F237</f>
        <v>2806900</v>
      </c>
      <c r="F144" s="45">
        <f>'дод 2'!G35+'дод 2'!G237</f>
        <v>324650</v>
      </c>
      <c r="G144" s="45">
        <f>'дод 2'!H35+'дод 2'!H237</f>
        <v>715609.23</v>
      </c>
      <c r="H144" s="45">
        <f>'дод 2'!I35+'дод 2'!I237</f>
        <v>551887.64</v>
      </c>
      <c r="I144" s="45">
        <f>'дод 2'!J35+'дод 2'!J237</f>
        <v>16828.830000000002</v>
      </c>
      <c r="J144" s="174">
        <f t="shared" si="48"/>
        <v>17.981712713429573</v>
      </c>
      <c r="K144" s="45">
        <f>'дод 2'!L35+'дод 2'!L237</f>
        <v>606320</v>
      </c>
      <c r="L144" s="45">
        <f>'дод 2'!M35+'дод 2'!M237</f>
        <v>600000</v>
      </c>
      <c r="M144" s="45">
        <f>'дод 2'!N35+'дод 2'!N237</f>
        <v>6320</v>
      </c>
      <c r="N144" s="45">
        <f>'дод 2'!O35+'дод 2'!O237</f>
        <v>0</v>
      </c>
      <c r="O144" s="45">
        <f>'дод 2'!P35+'дод 2'!P237</f>
        <v>5490</v>
      </c>
      <c r="P144" s="45">
        <f>'дод 2'!Q35+'дод 2'!Q237</f>
        <v>600000</v>
      </c>
      <c r="Q144" s="45">
        <f>'дод 2'!R35+'дод 2'!R237</f>
        <v>57800</v>
      </c>
      <c r="R144" s="45">
        <f>'дод 2'!S35+'дод 2'!S237</f>
        <v>0</v>
      </c>
      <c r="S144" s="45">
        <f>'дод 2'!T35+'дод 2'!T237</f>
        <v>0</v>
      </c>
      <c r="T144" s="45">
        <f>'дод 2'!U35+'дод 2'!U237</f>
        <v>0</v>
      </c>
      <c r="U144" s="45">
        <f>'дод 2'!V35+'дод 2'!V237</f>
        <v>0</v>
      </c>
      <c r="V144" s="45">
        <f>'дод 2'!W35+'дод 2'!W237</f>
        <v>57800</v>
      </c>
      <c r="W144" s="174">
        <f t="shared" si="52"/>
        <v>9.5329199102783999</v>
      </c>
      <c r="X144" s="45">
        <f t="shared" si="51"/>
        <v>773409.23</v>
      </c>
      <c r="Y144" s="267"/>
    </row>
    <row r="145" spans="1:25" s="49" customFormat="1" ht="37.5" customHeight="1" x14ac:dyDescent="0.25">
      <c r="A145" s="33" t="s">
        <v>292</v>
      </c>
      <c r="B145" s="33" t="s">
        <v>74</v>
      </c>
      <c r="C145" s="3" t="s">
        <v>342</v>
      </c>
      <c r="D145" s="45">
        <f>'дод 2'!E36+'дод 2'!E238</f>
        <v>5241500</v>
      </c>
      <c r="E145" s="45">
        <f>'дод 2'!F36+'дод 2'!F238</f>
        <v>3706200</v>
      </c>
      <c r="F145" s="45">
        <f>'дод 2'!G36+'дод 2'!G238</f>
        <v>243700</v>
      </c>
      <c r="G145" s="45">
        <f>'дод 2'!H36+'дод 2'!H238</f>
        <v>1194948.54</v>
      </c>
      <c r="H145" s="45">
        <f>'дод 2'!I36+'дод 2'!I238</f>
        <v>898181.23</v>
      </c>
      <c r="I145" s="45">
        <f>'дод 2'!J36+'дод 2'!J238</f>
        <v>62878.869999999995</v>
      </c>
      <c r="J145" s="174">
        <f t="shared" ref="J145:J156" si="73">G145/D145*100</f>
        <v>22.797835352475438</v>
      </c>
      <c r="K145" s="45">
        <f>'дод 2'!L36+'дод 2'!L238</f>
        <v>0</v>
      </c>
      <c r="L145" s="45">
        <f>'дод 2'!M36+'дод 2'!M238</f>
        <v>0</v>
      </c>
      <c r="M145" s="45">
        <f>'дод 2'!N36+'дод 2'!N238</f>
        <v>0</v>
      </c>
      <c r="N145" s="45">
        <f>'дод 2'!O36+'дод 2'!O238</f>
        <v>0</v>
      </c>
      <c r="O145" s="45">
        <f>'дод 2'!P36+'дод 2'!P238</f>
        <v>0</v>
      </c>
      <c r="P145" s="45">
        <f>'дод 2'!Q36+'дод 2'!Q238</f>
        <v>0</v>
      </c>
      <c r="Q145" s="45">
        <f>'дод 2'!R36+'дод 2'!R238</f>
        <v>0</v>
      </c>
      <c r="R145" s="45">
        <f>'дод 2'!S36+'дод 2'!S238</f>
        <v>0</v>
      </c>
      <c r="S145" s="45">
        <f>'дод 2'!T36+'дод 2'!T238</f>
        <v>0</v>
      </c>
      <c r="T145" s="45">
        <f>'дод 2'!U36+'дод 2'!U238</f>
        <v>0</v>
      </c>
      <c r="U145" s="45">
        <f>'дод 2'!V36+'дод 2'!V238</f>
        <v>0</v>
      </c>
      <c r="V145" s="45">
        <f>'дод 2'!W36+'дод 2'!W238</f>
        <v>0</v>
      </c>
      <c r="W145" s="174"/>
      <c r="X145" s="45">
        <f t="shared" ref="X145:X209" si="74">Q145+G145</f>
        <v>1194948.54</v>
      </c>
      <c r="Y145" s="267"/>
    </row>
    <row r="146" spans="1:25" s="49" customFormat="1" ht="22.5" customHeight="1" x14ac:dyDescent="0.25">
      <c r="A146" s="33" t="s">
        <v>293</v>
      </c>
      <c r="B146" s="33" t="s">
        <v>74</v>
      </c>
      <c r="C146" s="3" t="s">
        <v>294</v>
      </c>
      <c r="D146" s="45">
        <f>'дод 2'!E37+'дод 2'!E239</f>
        <v>1266000</v>
      </c>
      <c r="E146" s="45">
        <f>'дод 2'!F37+'дод 2'!F239</f>
        <v>0</v>
      </c>
      <c r="F146" s="45">
        <f>'дод 2'!G37+'дод 2'!G239</f>
        <v>0</v>
      </c>
      <c r="G146" s="45">
        <f>'дод 2'!H37+'дод 2'!H239</f>
        <v>12000</v>
      </c>
      <c r="H146" s="45">
        <f>'дод 2'!I37+'дод 2'!I239</f>
        <v>0</v>
      </c>
      <c r="I146" s="45">
        <f>'дод 2'!J37+'дод 2'!J239</f>
        <v>0</v>
      </c>
      <c r="J146" s="174">
        <f t="shared" si="73"/>
        <v>0.94786729857819907</v>
      </c>
      <c r="K146" s="45">
        <f>'дод 2'!L37+'дод 2'!L239</f>
        <v>0</v>
      </c>
      <c r="L146" s="45">
        <f>'дод 2'!M37+'дод 2'!M239</f>
        <v>0</v>
      </c>
      <c r="M146" s="45">
        <f>'дод 2'!N37+'дод 2'!N239</f>
        <v>0</v>
      </c>
      <c r="N146" s="45">
        <f>'дод 2'!O37+'дод 2'!O239</f>
        <v>0</v>
      </c>
      <c r="O146" s="45">
        <f>'дод 2'!P37+'дод 2'!P239</f>
        <v>0</v>
      </c>
      <c r="P146" s="45">
        <f>'дод 2'!Q37+'дод 2'!Q239</f>
        <v>0</v>
      </c>
      <c r="Q146" s="45">
        <f>'дод 2'!R37+'дод 2'!R239</f>
        <v>0</v>
      </c>
      <c r="R146" s="45">
        <f>'дод 2'!S37+'дод 2'!S239</f>
        <v>0</v>
      </c>
      <c r="S146" s="45">
        <f>'дод 2'!T37+'дод 2'!T239</f>
        <v>0</v>
      </c>
      <c r="T146" s="45">
        <f>'дод 2'!U37+'дод 2'!U239</f>
        <v>0</v>
      </c>
      <c r="U146" s="45">
        <f>'дод 2'!V37+'дод 2'!V239</f>
        <v>0</v>
      </c>
      <c r="V146" s="45">
        <f>'дод 2'!W37+'дод 2'!W239</f>
        <v>0</v>
      </c>
      <c r="W146" s="174"/>
      <c r="X146" s="45">
        <f t="shared" si="74"/>
        <v>12000</v>
      </c>
      <c r="Y146" s="267"/>
    </row>
    <row r="147" spans="1:25" s="47" customFormat="1" ht="21.75" customHeight="1" x14ac:dyDescent="0.25">
      <c r="A147" s="34" t="s">
        <v>77</v>
      </c>
      <c r="B147" s="37"/>
      <c r="C147" s="2" t="s">
        <v>676</v>
      </c>
      <c r="D147" s="44">
        <f t="shared" ref="D147:P147" si="75">D149+D150+D151+D153+D154+D155</f>
        <v>75712968</v>
      </c>
      <c r="E147" s="44">
        <f t="shared" si="75"/>
        <v>28326571</v>
      </c>
      <c r="F147" s="44">
        <f t="shared" si="75"/>
        <v>2777100</v>
      </c>
      <c r="G147" s="44">
        <f t="shared" ref="G147:I147" si="76">G149+G150+G151+G153+G154+G155</f>
        <v>15011714.510000002</v>
      </c>
      <c r="H147" s="44">
        <f t="shared" si="76"/>
        <v>6027434.9899999993</v>
      </c>
      <c r="I147" s="44">
        <f t="shared" si="76"/>
        <v>710770.66</v>
      </c>
      <c r="J147" s="140">
        <f t="shared" si="73"/>
        <v>19.827137816073996</v>
      </c>
      <c r="K147" s="44">
        <f t="shared" si="75"/>
        <v>1578210</v>
      </c>
      <c r="L147" s="44">
        <f t="shared" si="75"/>
        <v>1100100</v>
      </c>
      <c r="M147" s="44">
        <f t="shared" si="75"/>
        <v>478110</v>
      </c>
      <c r="N147" s="44">
        <f t="shared" si="75"/>
        <v>296610</v>
      </c>
      <c r="O147" s="44">
        <f t="shared" si="75"/>
        <v>93770</v>
      </c>
      <c r="P147" s="44">
        <f t="shared" si="75"/>
        <v>1100100</v>
      </c>
      <c r="Q147" s="44">
        <f t="shared" ref="Q147:V147" si="77">Q149+Q150+Q151+Q153+Q154+Q155</f>
        <v>10168.780000000001</v>
      </c>
      <c r="R147" s="44">
        <f t="shared" si="77"/>
        <v>0</v>
      </c>
      <c r="S147" s="44">
        <f t="shared" si="77"/>
        <v>10168.780000000001</v>
      </c>
      <c r="T147" s="44">
        <f t="shared" si="77"/>
        <v>0</v>
      </c>
      <c r="U147" s="44">
        <f t="shared" si="77"/>
        <v>4992.0600000000004</v>
      </c>
      <c r="V147" s="44">
        <f t="shared" si="77"/>
        <v>0</v>
      </c>
      <c r="W147" s="140">
        <f t="shared" ref="W147:W208" si="78">Q147/K147*100</f>
        <v>0.64432363246969671</v>
      </c>
      <c r="X147" s="44">
        <f t="shared" si="74"/>
        <v>15021883.290000001</v>
      </c>
      <c r="Y147" s="267"/>
    </row>
    <row r="148" spans="1:25" s="48" customFormat="1" ht="15.75" hidden="1" customHeight="1" x14ac:dyDescent="0.25">
      <c r="A148" s="56"/>
      <c r="B148" s="57"/>
      <c r="C148" s="62" t="s">
        <v>392</v>
      </c>
      <c r="D148" s="61">
        <f>D152</f>
        <v>0</v>
      </c>
      <c r="E148" s="61">
        <f t="shared" ref="E148:P148" si="79">E152</f>
        <v>0</v>
      </c>
      <c r="F148" s="61">
        <f t="shared" si="79"/>
        <v>0</v>
      </c>
      <c r="G148" s="61">
        <f>G152</f>
        <v>0</v>
      </c>
      <c r="H148" s="61">
        <f t="shared" ref="H148:I148" si="80">H152</f>
        <v>0</v>
      </c>
      <c r="I148" s="61">
        <f t="shared" si="80"/>
        <v>0</v>
      </c>
      <c r="J148" s="170" t="e">
        <f t="shared" si="73"/>
        <v>#DIV/0!</v>
      </c>
      <c r="K148" s="61">
        <f t="shared" si="79"/>
        <v>0</v>
      </c>
      <c r="L148" s="61">
        <f t="shared" si="79"/>
        <v>0</v>
      </c>
      <c r="M148" s="61">
        <f t="shared" si="79"/>
        <v>0</v>
      </c>
      <c r="N148" s="61">
        <f t="shared" si="79"/>
        <v>0</v>
      </c>
      <c r="O148" s="61">
        <f t="shared" si="79"/>
        <v>0</v>
      </c>
      <c r="P148" s="61">
        <f t="shared" si="79"/>
        <v>0</v>
      </c>
      <c r="Q148" s="61">
        <f t="shared" ref="Q148:V148" si="81">Q152</f>
        <v>0</v>
      </c>
      <c r="R148" s="61">
        <f t="shared" si="81"/>
        <v>0</v>
      </c>
      <c r="S148" s="61">
        <f t="shared" si="81"/>
        <v>0</v>
      </c>
      <c r="T148" s="61">
        <f t="shared" si="81"/>
        <v>0</v>
      </c>
      <c r="U148" s="61">
        <f t="shared" si="81"/>
        <v>0</v>
      </c>
      <c r="V148" s="61">
        <f t="shared" si="81"/>
        <v>0</v>
      </c>
      <c r="W148" s="140" t="e">
        <f t="shared" si="78"/>
        <v>#DIV/0!</v>
      </c>
      <c r="X148" s="44">
        <f t="shared" si="74"/>
        <v>0</v>
      </c>
      <c r="Y148" s="267"/>
    </row>
    <row r="149" spans="1:25" s="49" customFormat="1" ht="37.5" customHeight="1" x14ac:dyDescent="0.25">
      <c r="A149" s="33" t="s">
        <v>78</v>
      </c>
      <c r="B149" s="33" t="s">
        <v>79</v>
      </c>
      <c r="C149" s="3" t="s">
        <v>21</v>
      </c>
      <c r="D149" s="45">
        <f>'дод 2'!E38</f>
        <v>2200000</v>
      </c>
      <c r="E149" s="45">
        <f>'дод 2'!F38</f>
        <v>0</v>
      </c>
      <c r="F149" s="45">
        <f>'дод 2'!G38</f>
        <v>0</v>
      </c>
      <c r="G149" s="45">
        <f>'дод 2'!H38</f>
        <v>71119.360000000001</v>
      </c>
      <c r="H149" s="45">
        <f>'дод 2'!I38</f>
        <v>0</v>
      </c>
      <c r="I149" s="45">
        <f>'дод 2'!J38</f>
        <v>0</v>
      </c>
      <c r="J149" s="174">
        <f t="shared" si="73"/>
        <v>3.2326981818181819</v>
      </c>
      <c r="K149" s="45">
        <f>'дод 2'!L38</f>
        <v>0</v>
      </c>
      <c r="L149" s="45">
        <f>'дод 2'!M38</f>
        <v>0</v>
      </c>
      <c r="M149" s="45">
        <f>'дод 2'!N38</f>
        <v>0</v>
      </c>
      <c r="N149" s="45">
        <f>'дод 2'!O38</f>
        <v>0</v>
      </c>
      <c r="O149" s="45">
        <f>'дод 2'!P38</f>
        <v>0</v>
      </c>
      <c r="P149" s="45">
        <f>'дод 2'!Q38</f>
        <v>0</v>
      </c>
      <c r="Q149" s="45">
        <f>'дод 2'!R38</f>
        <v>0</v>
      </c>
      <c r="R149" s="45">
        <f>'дод 2'!S38</f>
        <v>0</v>
      </c>
      <c r="S149" s="45">
        <f>'дод 2'!T38</f>
        <v>0</v>
      </c>
      <c r="T149" s="45">
        <f>'дод 2'!U38</f>
        <v>0</v>
      </c>
      <c r="U149" s="45">
        <f>'дод 2'!V38</f>
        <v>0</v>
      </c>
      <c r="V149" s="45">
        <f>'дод 2'!W38</f>
        <v>0</v>
      </c>
      <c r="W149" s="140"/>
      <c r="X149" s="45">
        <f t="shared" si="74"/>
        <v>71119.360000000001</v>
      </c>
      <c r="Y149" s="267"/>
    </row>
    <row r="150" spans="1:25" s="49" customFormat="1" ht="34.5" customHeight="1" x14ac:dyDescent="0.25">
      <c r="A150" s="33" t="s">
        <v>80</v>
      </c>
      <c r="B150" s="33" t="s">
        <v>79</v>
      </c>
      <c r="C150" s="3" t="s">
        <v>16</v>
      </c>
      <c r="D150" s="45">
        <f>'дод 2'!E39</f>
        <v>700000</v>
      </c>
      <c r="E150" s="45">
        <f>'дод 2'!F39</f>
        <v>0</v>
      </c>
      <c r="F150" s="45">
        <f>'дод 2'!G39</f>
        <v>0</v>
      </c>
      <c r="G150" s="45">
        <f>'дод 2'!H39</f>
        <v>114214</v>
      </c>
      <c r="H150" s="45">
        <f>'дод 2'!I39</f>
        <v>0</v>
      </c>
      <c r="I150" s="45">
        <f>'дод 2'!J39</f>
        <v>0</v>
      </c>
      <c r="J150" s="174">
        <f t="shared" si="73"/>
        <v>16.316285714285712</v>
      </c>
      <c r="K150" s="45">
        <f>'дод 2'!L39</f>
        <v>0</v>
      </c>
      <c r="L150" s="45">
        <f>'дод 2'!M39</f>
        <v>0</v>
      </c>
      <c r="M150" s="45">
        <f>'дод 2'!N39</f>
        <v>0</v>
      </c>
      <c r="N150" s="45">
        <f>'дод 2'!O39</f>
        <v>0</v>
      </c>
      <c r="O150" s="45">
        <f>'дод 2'!P39</f>
        <v>0</v>
      </c>
      <c r="P150" s="45">
        <f>'дод 2'!Q39</f>
        <v>0</v>
      </c>
      <c r="Q150" s="45">
        <f>'дод 2'!R39</f>
        <v>0</v>
      </c>
      <c r="R150" s="45">
        <f>'дод 2'!S39</f>
        <v>0</v>
      </c>
      <c r="S150" s="45">
        <f>'дод 2'!T39</f>
        <v>0</v>
      </c>
      <c r="T150" s="45">
        <f>'дод 2'!U39</f>
        <v>0</v>
      </c>
      <c r="U150" s="45">
        <f>'дод 2'!V39</f>
        <v>0</v>
      </c>
      <c r="V150" s="45">
        <f>'дод 2'!W39</f>
        <v>0</v>
      </c>
      <c r="W150" s="140"/>
      <c r="X150" s="45">
        <f t="shared" si="74"/>
        <v>114214</v>
      </c>
      <c r="Y150" s="267"/>
    </row>
    <row r="151" spans="1:25" s="49" customFormat="1" ht="31.5" x14ac:dyDescent="0.25">
      <c r="A151" s="33" t="s">
        <v>115</v>
      </c>
      <c r="B151" s="33" t="s">
        <v>79</v>
      </c>
      <c r="C151" s="3" t="s">
        <v>573</v>
      </c>
      <c r="D151" s="45">
        <f>'дод 2'!E40+'дод 2'!E123</f>
        <v>35054741</v>
      </c>
      <c r="E151" s="45">
        <f>'дод 2'!F40+'дод 2'!F123</f>
        <v>25061471</v>
      </c>
      <c r="F151" s="45">
        <f>'дод 2'!G40+'дод 2'!G123</f>
        <v>2151600</v>
      </c>
      <c r="G151" s="45">
        <f>'дод 2'!H40+'дод 2'!H123</f>
        <v>7089527.0499999998</v>
      </c>
      <c r="H151" s="45">
        <f>'дод 2'!I40+'дод 2'!I123</f>
        <v>5298588.1899999995</v>
      </c>
      <c r="I151" s="45">
        <f>'дод 2'!J40+'дод 2'!J123</f>
        <v>595773.36</v>
      </c>
      <c r="J151" s="174">
        <f t="shared" si="73"/>
        <v>20.224160406719307</v>
      </c>
      <c r="K151" s="45">
        <f>'дод 2'!L40+'дод 2'!L123</f>
        <v>290000</v>
      </c>
      <c r="L151" s="45">
        <f>'дод 2'!M40+'дод 2'!M123</f>
        <v>290000</v>
      </c>
      <c r="M151" s="45">
        <f>'дод 2'!N40+'дод 2'!N123</f>
        <v>0</v>
      </c>
      <c r="N151" s="45">
        <f>'дод 2'!O40+'дод 2'!O123</f>
        <v>0</v>
      </c>
      <c r="O151" s="45">
        <f>'дод 2'!P40+'дод 2'!P123</f>
        <v>0</v>
      </c>
      <c r="P151" s="45">
        <f>'дод 2'!Q40+'дод 2'!Q123</f>
        <v>290000</v>
      </c>
      <c r="Q151" s="45">
        <f>'дод 2'!R40+'дод 2'!R123</f>
        <v>0</v>
      </c>
      <c r="R151" s="45">
        <f>'дод 2'!S40+'дод 2'!S123</f>
        <v>0</v>
      </c>
      <c r="S151" s="45">
        <f>'дод 2'!T40+'дод 2'!T123</f>
        <v>0</v>
      </c>
      <c r="T151" s="45">
        <f>'дод 2'!U40+'дод 2'!U123</f>
        <v>0</v>
      </c>
      <c r="U151" s="45">
        <f>'дод 2'!V40+'дод 2'!V123</f>
        <v>0</v>
      </c>
      <c r="V151" s="45">
        <f>'дод 2'!W40+'дод 2'!W123</f>
        <v>0</v>
      </c>
      <c r="W151" s="140">
        <f t="shared" si="78"/>
        <v>0</v>
      </c>
      <c r="X151" s="45">
        <f t="shared" si="74"/>
        <v>7089527.0499999998</v>
      </c>
      <c r="Y151" s="267"/>
    </row>
    <row r="152" spans="1:25" s="49" customFormat="1" ht="25.5" hidden="1" customHeight="1" x14ac:dyDescent="0.25">
      <c r="A152" s="63"/>
      <c r="B152" s="63"/>
      <c r="C152" s="72" t="s">
        <v>392</v>
      </c>
      <c r="D152" s="65">
        <f>'дод 2'!E124</f>
        <v>0</v>
      </c>
      <c r="E152" s="65">
        <f>'дод 2'!F124</f>
        <v>0</v>
      </c>
      <c r="F152" s="65">
        <f>'дод 2'!G124</f>
        <v>0</v>
      </c>
      <c r="G152" s="65">
        <f>'дод 2'!H124</f>
        <v>0</v>
      </c>
      <c r="H152" s="65">
        <f>'дод 2'!I124</f>
        <v>0</v>
      </c>
      <c r="I152" s="65">
        <f>'дод 2'!J124</f>
        <v>0</v>
      </c>
      <c r="J152" s="173" t="e">
        <f t="shared" si="73"/>
        <v>#DIV/0!</v>
      </c>
      <c r="K152" s="65">
        <f>'дод 2'!L124</f>
        <v>0</v>
      </c>
      <c r="L152" s="65">
        <f>'дод 2'!M124</f>
        <v>0</v>
      </c>
      <c r="M152" s="65">
        <f>'дод 2'!N124</f>
        <v>0</v>
      </c>
      <c r="N152" s="65">
        <f>'дод 2'!O124</f>
        <v>0</v>
      </c>
      <c r="O152" s="65">
        <f>'дод 2'!P124</f>
        <v>0</v>
      </c>
      <c r="P152" s="65">
        <f>'дод 2'!Q124</f>
        <v>0</v>
      </c>
      <c r="Q152" s="65">
        <f>'дод 2'!R124</f>
        <v>0</v>
      </c>
      <c r="R152" s="65">
        <f>'дод 2'!S124</f>
        <v>0</v>
      </c>
      <c r="S152" s="65">
        <f>'дод 2'!T124</f>
        <v>0</v>
      </c>
      <c r="T152" s="65">
        <f>'дод 2'!U124</f>
        <v>0</v>
      </c>
      <c r="U152" s="65">
        <f>'дод 2'!V124</f>
        <v>0</v>
      </c>
      <c r="V152" s="65">
        <f>'дод 2'!W124</f>
        <v>0</v>
      </c>
      <c r="W152" s="140" t="e">
        <f t="shared" si="78"/>
        <v>#DIV/0!</v>
      </c>
      <c r="X152" s="45">
        <f t="shared" si="74"/>
        <v>0</v>
      </c>
      <c r="Y152" s="267"/>
    </row>
    <row r="153" spans="1:25" s="49" customFormat="1" ht="31.5" customHeight="1" x14ac:dyDescent="0.25">
      <c r="A153" s="33" t="s">
        <v>116</v>
      </c>
      <c r="B153" s="33" t="s">
        <v>79</v>
      </c>
      <c r="C153" s="3" t="s">
        <v>22</v>
      </c>
      <c r="D153" s="45">
        <f>'дод 2'!E41</f>
        <v>18022495</v>
      </c>
      <c r="E153" s="45">
        <f>'дод 2'!F41</f>
        <v>0</v>
      </c>
      <c r="F153" s="45">
        <f>'дод 2'!G41</f>
        <v>0</v>
      </c>
      <c r="G153" s="45">
        <f>'дод 2'!H41</f>
        <v>3721945.55</v>
      </c>
      <c r="H153" s="45">
        <f>'дод 2'!I41</f>
        <v>0</v>
      </c>
      <c r="I153" s="45">
        <f>'дод 2'!J41</f>
        <v>0</v>
      </c>
      <c r="J153" s="174">
        <f t="shared" si="73"/>
        <v>20.651666431312645</v>
      </c>
      <c r="K153" s="45">
        <f>'дод 2'!L41</f>
        <v>810100</v>
      </c>
      <c r="L153" s="45">
        <f>'дод 2'!M41</f>
        <v>810100</v>
      </c>
      <c r="M153" s="45">
        <f>'дод 2'!N41</f>
        <v>0</v>
      </c>
      <c r="N153" s="45">
        <f>'дод 2'!O41</f>
        <v>0</v>
      </c>
      <c r="O153" s="45">
        <f>'дод 2'!P41</f>
        <v>0</v>
      </c>
      <c r="P153" s="45">
        <f>'дод 2'!Q41</f>
        <v>810100</v>
      </c>
      <c r="Q153" s="45">
        <f>'дод 2'!R41</f>
        <v>0</v>
      </c>
      <c r="R153" s="45">
        <f>'дод 2'!S41</f>
        <v>0</v>
      </c>
      <c r="S153" s="45">
        <f>'дод 2'!T41</f>
        <v>0</v>
      </c>
      <c r="T153" s="45">
        <f>'дод 2'!U41</f>
        <v>0</v>
      </c>
      <c r="U153" s="45">
        <f>'дод 2'!V41</f>
        <v>0</v>
      </c>
      <c r="V153" s="45">
        <f>'дод 2'!W41</f>
        <v>0</v>
      </c>
      <c r="W153" s="140">
        <f t="shared" si="78"/>
        <v>0</v>
      </c>
      <c r="X153" s="45">
        <f t="shared" si="74"/>
        <v>3721945.55</v>
      </c>
      <c r="Y153" s="267"/>
    </row>
    <row r="154" spans="1:25" s="49" customFormat="1" ht="54" customHeight="1" x14ac:dyDescent="0.25">
      <c r="A154" s="33" t="s">
        <v>111</v>
      </c>
      <c r="B154" s="33" t="s">
        <v>79</v>
      </c>
      <c r="C154" s="3" t="s">
        <v>112</v>
      </c>
      <c r="D154" s="45">
        <f>'дод 2'!E42</f>
        <v>5289200</v>
      </c>
      <c r="E154" s="45">
        <f>'дод 2'!F42</f>
        <v>3265100</v>
      </c>
      <c r="F154" s="45">
        <f>'дод 2'!G42</f>
        <v>625500</v>
      </c>
      <c r="G154" s="45">
        <f>'дод 2'!H42</f>
        <v>1085450.17</v>
      </c>
      <c r="H154" s="45">
        <f>'дод 2'!I42</f>
        <v>728846.8</v>
      </c>
      <c r="I154" s="45">
        <f>'дод 2'!J42</f>
        <v>114997.3</v>
      </c>
      <c r="J154" s="174">
        <f t="shared" si="73"/>
        <v>20.522010322922178</v>
      </c>
      <c r="K154" s="45">
        <f>'дод 2'!L42</f>
        <v>478110</v>
      </c>
      <c r="L154" s="45">
        <f>'дод 2'!M42</f>
        <v>0</v>
      </c>
      <c r="M154" s="45">
        <f>'дод 2'!N42</f>
        <v>478110</v>
      </c>
      <c r="N154" s="45">
        <f>'дод 2'!O42</f>
        <v>296610</v>
      </c>
      <c r="O154" s="45">
        <f>'дод 2'!P42</f>
        <v>93770</v>
      </c>
      <c r="P154" s="45">
        <f>'дод 2'!Q42</f>
        <v>0</v>
      </c>
      <c r="Q154" s="45">
        <f>'дод 2'!R42</f>
        <v>10168.780000000001</v>
      </c>
      <c r="R154" s="45">
        <f>'дод 2'!S42</f>
        <v>0</v>
      </c>
      <c r="S154" s="45">
        <f>'дод 2'!T42</f>
        <v>10168.780000000001</v>
      </c>
      <c r="T154" s="45">
        <f>'дод 2'!U42</f>
        <v>0</v>
      </c>
      <c r="U154" s="45">
        <f>'дод 2'!V42</f>
        <v>4992.0600000000004</v>
      </c>
      <c r="V154" s="45">
        <f>'дод 2'!W42</f>
        <v>0</v>
      </c>
      <c r="W154" s="174">
        <f t="shared" si="78"/>
        <v>2.1268703854761459</v>
      </c>
      <c r="X154" s="45">
        <f t="shared" si="74"/>
        <v>1095618.95</v>
      </c>
      <c r="Y154" s="267">
        <v>29</v>
      </c>
    </row>
    <row r="155" spans="1:25" s="49" customFormat="1" ht="37.5" customHeight="1" x14ac:dyDescent="0.25">
      <c r="A155" s="33" t="s">
        <v>114</v>
      </c>
      <c r="B155" s="33" t="s">
        <v>79</v>
      </c>
      <c r="C155" s="3" t="s">
        <v>113</v>
      </c>
      <c r="D155" s="45">
        <f>'дод 2'!E43</f>
        <v>14446532</v>
      </c>
      <c r="E155" s="45">
        <f>'дод 2'!F43</f>
        <v>0</v>
      </c>
      <c r="F155" s="45">
        <f>'дод 2'!G43</f>
        <v>0</v>
      </c>
      <c r="G155" s="45">
        <f>'дод 2'!H43</f>
        <v>2929458.38</v>
      </c>
      <c r="H155" s="45">
        <f>'дод 2'!I43</f>
        <v>0</v>
      </c>
      <c r="I155" s="45">
        <f>'дод 2'!J43</f>
        <v>0</v>
      </c>
      <c r="J155" s="174">
        <f t="shared" si="73"/>
        <v>20.277935078121171</v>
      </c>
      <c r="K155" s="45">
        <f>'дод 2'!L43</f>
        <v>0</v>
      </c>
      <c r="L155" s="45">
        <f>'дод 2'!M43</f>
        <v>0</v>
      </c>
      <c r="M155" s="45">
        <f>'дод 2'!N43</f>
        <v>0</v>
      </c>
      <c r="N155" s="45">
        <f>'дод 2'!O43</f>
        <v>0</v>
      </c>
      <c r="O155" s="45">
        <f>'дод 2'!P43</f>
        <v>0</v>
      </c>
      <c r="P155" s="45">
        <f>'дод 2'!Q43</f>
        <v>0</v>
      </c>
      <c r="Q155" s="45">
        <f>'дод 2'!R43</f>
        <v>0</v>
      </c>
      <c r="R155" s="45">
        <f>'дод 2'!S43</f>
        <v>0</v>
      </c>
      <c r="S155" s="45">
        <f>'дод 2'!T43</f>
        <v>0</v>
      </c>
      <c r="T155" s="45">
        <f>'дод 2'!U43</f>
        <v>0</v>
      </c>
      <c r="U155" s="45">
        <f>'дод 2'!V43</f>
        <v>0</v>
      </c>
      <c r="V155" s="45">
        <f>'дод 2'!W43</f>
        <v>0</v>
      </c>
      <c r="W155" s="174"/>
      <c r="X155" s="45">
        <f t="shared" si="74"/>
        <v>2929458.38</v>
      </c>
      <c r="Y155" s="267"/>
    </row>
    <row r="156" spans="1:25" s="47" customFormat="1" ht="18" customHeight="1" x14ac:dyDescent="0.25">
      <c r="A156" s="34" t="s">
        <v>66</v>
      </c>
      <c r="B156" s="37"/>
      <c r="C156" s="2" t="s">
        <v>675</v>
      </c>
      <c r="D156" s="44">
        <f>D159+D160+D162+D163+D164+D165+D167+D169+D171+D173+D166+D161+D172</f>
        <v>347758581</v>
      </c>
      <c r="E156" s="44">
        <f t="shared" ref="E156:F156" si="82">E159+E160+E162+E163+E164+E165+E167+E169+E171+E173+E166+E161+E172</f>
        <v>0</v>
      </c>
      <c r="F156" s="44">
        <f t="shared" si="82"/>
        <v>40390000</v>
      </c>
      <c r="G156" s="44">
        <f t="shared" ref="G156:V156" si="83">G159+G160+G162+G163+G164+G165+G167+G169+G171+G173+G166+G161</f>
        <v>66859319.039999999</v>
      </c>
      <c r="H156" s="44">
        <f t="shared" si="83"/>
        <v>0</v>
      </c>
      <c r="I156" s="44">
        <f t="shared" si="83"/>
        <v>121011.85</v>
      </c>
      <c r="J156" s="140">
        <f t="shared" si="73"/>
        <v>19.225785557251282</v>
      </c>
      <c r="K156" s="44">
        <f>K159+K160+K162+K163+K164+K165+K167+K169+K171+K173+K166+K161+K172</f>
        <v>27866493</v>
      </c>
      <c r="L156" s="44">
        <f t="shared" ref="L156:P156" si="84">L159+L160+L162+L163+L164+L165+L167+L169+L171+L173+L166+L161+L172</f>
        <v>22925844</v>
      </c>
      <c r="M156" s="44">
        <f t="shared" si="84"/>
        <v>4836259</v>
      </c>
      <c r="N156" s="44">
        <f t="shared" si="84"/>
        <v>0</v>
      </c>
      <c r="O156" s="44">
        <f t="shared" si="84"/>
        <v>0</v>
      </c>
      <c r="P156" s="44">
        <f t="shared" si="84"/>
        <v>23030234</v>
      </c>
      <c r="Q156" s="44">
        <f>Q159+Q160+Q162+Q163+Q164+Q165+Q167+Q169+Q171+Q173+Q166+Q161</f>
        <v>8339033.9699999997</v>
      </c>
      <c r="R156" s="44">
        <f t="shared" si="83"/>
        <v>8289465.3399999999</v>
      </c>
      <c r="S156" s="44">
        <f t="shared" si="83"/>
        <v>0</v>
      </c>
      <c r="T156" s="44">
        <f t="shared" si="83"/>
        <v>0</v>
      </c>
      <c r="U156" s="44">
        <f t="shared" si="83"/>
        <v>0</v>
      </c>
      <c r="V156" s="44">
        <f t="shared" si="83"/>
        <v>8339033.9699999997</v>
      </c>
      <c r="W156" s="140">
        <f t="shared" si="78"/>
        <v>29.924949544242974</v>
      </c>
      <c r="X156" s="44">
        <f t="shared" si="74"/>
        <v>75198353.010000005</v>
      </c>
      <c r="Y156" s="267"/>
    </row>
    <row r="157" spans="1:25" s="48" customFormat="1" ht="113.25" hidden="1" customHeight="1" x14ac:dyDescent="0.25">
      <c r="A157" s="56"/>
      <c r="B157" s="57"/>
      <c r="C157" s="98" t="s">
        <v>583</v>
      </c>
      <c r="D157" s="61">
        <f>D170</f>
        <v>0</v>
      </c>
      <c r="E157" s="61">
        <f t="shared" ref="E157:P157" si="85">E170</f>
        <v>0</v>
      </c>
      <c r="F157" s="61">
        <f t="shared" si="85"/>
        <v>0</v>
      </c>
      <c r="G157" s="61">
        <f>G170</f>
        <v>0</v>
      </c>
      <c r="H157" s="61">
        <f t="shared" ref="H157:I157" si="86">H170</f>
        <v>0</v>
      </c>
      <c r="I157" s="61">
        <f t="shared" si="86"/>
        <v>0</v>
      </c>
      <c r="J157" s="170" t="e">
        <f>G157/D157*100</f>
        <v>#DIV/0!</v>
      </c>
      <c r="K157" s="61">
        <f t="shared" si="85"/>
        <v>0</v>
      </c>
      <c r="L157" s="61">
        <f t="shared" si="85"/>
        <v>0</v>
      </c>
      <c r="M157" s="61">
        <f t="shared" si="85"/>
        <v>0</v>
      </c>
      <c r="N157" s="61">
        <f t="shared" si="85"/>
        <v>0</v>
      </c>
      <c r="O157" s="61">
        <f t="shared" si="85"/>
        <v>0</v>
      </c>
      <c r="P157" s="61">
        <f t="shared" si="85"/>
        <v>0</v>
      </c>
      <c r="Q157" s="61">
        <f t="shared" ref="Q157:V157" si="87">Q170</f>
        <v>0</v>
      </c>
      <c r="R157" s="61">
        <f t="shared" si="87"/>
        <v>0</v>
      </c>
      <c r="S157" s="61">
        <f t="shared" si="87"/>
        <v>0</v>
      </c>
      <c r="T157" s="61">
        <f t="shared" si="87"/>
        <v>0</v>
      </c>
      <c r="U157" s="61">
        <f t="shared" si="87"/>
        <v>0</v>
      </c>
      <c r="V157" s="61">
        <f t="shared" si="87"/>
        <v>0</v>
      </c>
      <c r="W157" s="170" t="e">
        <f t="shared" si="78"/>
        <v>#DIV/0!</v>
      </c>
      <c r="X157" s="44">
        <f t="shared" si="74"/>
        <v>0</v>
      </c>
      <c r="Y157" s="267"/>
    </row>
    <row r="158" spans="1:25" s="48" customFormat="1" ht="126" hidden="1" customHeight="1" x14ac:dyDescent="0.25">
      <c r="A158" s="56"/>
      <c r="B158" s="57"/>
      <c r="C158" s="68" t="s">
        <v>588</v>
      </c>
      <c r="D158" s="61">
        <f>D168</f>
        <v>0</v>
      </c>
      <c r="E158" s="61">
        <f t="shared" ref="E158:P158" si="88">E168</f>
        <v>0</v>
      </c>
      <c r="F158" s="61">
        <f t="shared" si="88"/>
        <v>0</v>
      </c>
      <c r="G158" s="61">
        <f>G168</f>
        <v>0</v>
      </c>
      <c r="H158" s="61">
        <f t="shared" ref="H158:I158" si="89">H168</f>
        <v>0</v>
      </c>
      <c r="I158" s="61">
        <f t="shared" si="89"/>
        <v>0</v>
      </c>
      <c r="J158" s="170" t="e">
        <f t="shared" ref="J158:J221" si="90">G158/D158*100</f>
        <v>#DIV/0!</v>
      </c>
      <c r="K158" s="61">
        <f t="shared" si="88"/>
        <v>0</v>
      </c>
      <c r="L158" s="61">
        <f t="shared" si="88"/>
        <v>0</v>
      </c>
      <c r="M158" s="61">
        <f t="shared" si="88"/>
        <v>0</v>
      </c>
      <c r="N158" s="61">
        <f t="shared" si="88"/>
        <v>0</v>
      </c>
      <c r="O158" s="61">
        <f t="shared" si="88"/>
        <v>0</v>
      </c>
      <c r="P158" s="61">
        <f t="shared" si="88"/>
        <v>0</v>
      </c>
      <c r="Q158" s="61">
        <f t="shared" ref="Q158:V158" si="91">Q168</f>
        <v>0</v>
      </c>
      <c r="R158" s="61">
        <f t="shared" si="91"/>
        <v>0</v>
      </c>
      <c r="S158" s="61">
        <f t="shared" si="91"/>
        <v>0</v>
      </c>
      <c r="T158" s="61">
        <f t="shared" si="91"/>
        <v>0</v>
      </c>
      <c r="U158" s="61">
        <f t="shared" si="91"/>
        <v>0</v>
      </c>
      <c r="V158" s="61">
        <f t="shared" si="91"/>
        <v>0</v>
      </c>
      <c r="W158" s="170" t="e">
        <f t="shared" si="78"/>
        <v>#DIV/0!</v>
      </c>
      <c r="X158" s="44">
        <f t="shared" si="74"/>
        <v>0</v>
      </c>
      <c r="Y158" s="267"/>
    </row>
    <row r="159" spans="1:25" ht="15.75" x14ac:dyDescent="0.25">
      <c r="A159" s="33" t="s">
        <v>126</v>
      </c>
      <c r="B159" s="33" t="s">
        <v>67</v>
      </c>
      <c r="C159" s="3" t="s">
        <v>127</v>
      </c>
      <c r="D159" s="45">
        <f>'дод 2'!E255</f>
        <v>0</v>
      </c>
      <c r="E159" s="45">
        <f>'дод 2'!F255</f>
        <v>0</v>
      </c>
      <c r="F159" s="45">
        <f>'дод 2'!G255</f>
        <v>0</v>
      </c>
      <c r="G159" s="45">
        <f>'дод 2'!H255</f>
        <v>0</v>
      </c>
      <c r="H159" s="45">
        <f>'дод 2'!I255</f>
        <v>0</v>
      </c>
      <c r="I159" s="45">
        <f>'дод 2'!J255</f>
        <v>0</v>
      </c>
      <c r="J159" s="174"/>
      <c r="K159" s="45">
        <f>'дод 2'!L255</f>
        <v>4868051</v>
      </c>
      <c r="L159" s="45">
        <f>'дод 2'!M255</f>
        <v>4868051</v>
      </c>
      <c r="M159" s="45">
        <f>'дод 2'!N255</f>
        <v>0</v>
      </c>
      <c r="N159" s="45">
        <f>'дод 2'!O255</f>
        <v>0</v>
      </c>
      <c r="O159" s="45">
        <f>'дод 2'!P255</f>
        <v>0</v>
      </c>
      <c r="P159" s="45">
        <f>'дод 2'!Q255</f>
        <v>4868051</v>
      </c>
      <c r="Q159" s="45">
        <f>'дод 2'!R255</f>
        <v>1868050.02</v>
      </c>
      <c r="R159" s="45">
        <f>'дод 2'!S255</f>
        <v>1868050.02</v>
      </c>
      <c r="S159" s="45">
        <f>'дод 2'!T255</f>
        <v>0</v>
      </c>
      <c r="T159" s="45">
        <f>'дод 2'!U255</f>
        <v>0</v>
      </c>
      <c r="U159" s="45">
        <f>'дод 2'!V255</f>
        <v>0</v>
      </c>
      <c r="V159" s="45">
        <f>'дод 2'!W255</f>
        <v>1868050.02</v>
      </c>
      <c r="W159" s="174">
        <f t="shared" si="78"/>
        <v>38.373673981640707</v>
      </c>
      <c r="X159" s="45">
        <f t="shared" si="74"/>
        <v>1868050.02</v>
      </c>
      <c r="Y159" s="267"/>
    </row>
    <row r="160" spans="1:25" ht="36.75" customHeight="1" x14ac:dyDescent="0.25">
      <c r="A160" s="33" t="s">
        <v>128</v>
      </c>
      <c r="B160" s="33" t="s">
        <v>69</v>
      </c>
      <c r="C160" s="3" t="s">
        <v>146</v>
      </c>
      <c r="D160" s="45">
        <f>'дод 2'!E256</f>
        <v>37130000</v>
      </c>
      <c r="E160" s="45">
        <f>'дод 2'!F256</f>
        <v>0</v>
      </c>
      <c r="F160" s="45">
        <f>'дод 2'!G256</f>
        <v>0</v>
      </c>
      <c r="G160" s="45">
        <f>'дод 2'!H256</f>
        <v>36047608.560000002</v>
      </c>
      <c r="H160" s="45">
        <f>'дод 2'!I256</f>
        <v>0</v>
      </c>
      <c r="I160" s="45">
        <f>'дод 2'!J256</f>
        <v>0</v>
      </c>
      <c r="J160" s="174">
        <f t="shared" si="90"/>
        <v>97.084860113116093</v>
      </c>
      <c r="K160" s="45">
        <f>'дод 2'!L256</f>
        <v>0</v>
      </c>
      <c r="L160" s="45">
        <f>'дод 2'!M256</f>
        <v>0</v>
      </c>
      <c r="M160" s="45">
        <f>'дод 2'!N256</f>
        <v>0</v>
      </c>
      <c r="N160" s="45">
        <f>'дод 2'!O256</f>
        <v>0</v>
      </c>
      <c r="O160" s="45">
        <f>'дод 2'!P256</f>
        <v>0</v>
      </c>
      <c r="P160" s="45">
        <f>'дод 2'!Q256</f>
        <v>0</v>
      </c>
      <c r="Q160" s="45">
        <f>'дод 2'!R256</f>
        <v>0</v>
      </c>
      <c r="R160" s="45">
        <f>'дод 2'!S256</f>
        <v>0</v>
      </c>
      <c r="S160" s="45">
        <f>'дод 2'!T256</f>
        <v>0</v>
      </c>
      <c r="T160" s="45">
        <f>'дод 2'!U256</f>
        <v>0</v>
      </c>
      <c r="U160" s="45">
        <f>'дод 2'!V256</f>
        <v>0</v>
      </c>
      <c r="V160" s="45">
        <f>'дод 2'!W256</f>
        <v>0</v>
      </c>
      <c r="W160" s="174"/>
      <c r="X160" s="45">
        <f t="shared" si="74"/>
        <v>36047608.560000002</v>
      </c>
      <c r="Y160" s="267"/>
    </row>
    <row r="161" spans="1:25" ht="15.75" hidden="1" customHeight="1" x14ac:dyDescent="0.25">
      <c r="A161" s="33">
        <v>6014</v>
      </c>
      <c r="B161" s="33" t="s">
        <v>69</v>
      </c>
      <c r="C161" s="3" t="s">
        <v>647</v>
      </c>
      <c r="D161" s="45">
        <f>'дод 2'!E257</f>
        <v>0</v>
      </c>
      <c r="E161" s="45">
        <f>'дод 2'!F257</f>
        <v>0</v>
      </c>
      <c r="F161" s="45">
        <f>'дод 2'!G257</f>
        <v>0</v>
      </c>
      <c r="G161" s="45">
        <f>'дод 2'!H257</f>
        <v>0</v>
      </c>
      <c r="H161" s="45">
        <f>'дод 2'!I257</f>
        <v>0</v>
      </c>
      <c r="I161" s="45">
        <f>'дод 2'!J257</f>
        <v>0</v>
      </c>
      <c r="J161" s="174" t="e">
        <f t="shared" si="90"/>
        <v>#DIV/0!</v>
      </c>
      <c r="K161" s="45">
        <f>'дод 2'!L257</f>
        <v>0</v>
      </c>
      <c r="L161" s="45">
        <f>'дод 2'!M257</f>
        <v>0</v>
      </c>
      <c r="M161" s="45">
        <f>'дод 2'!N257</f>
        <v>0</v>
      </c>
      <c r="N161" s="45">
        <f>'дод 2'!O257</f>
        <v>0</v>
      </c>
      <c r="O161" s="45">
        <f>'дод 2'!P257</f>
        <v>0</v>
      </c>
      <c r="P161" s="45">
        <f>'дод 2'!Q257</f>
        <v>0</v>
      </c>
      <c r="Q161" s="45">
        <f>'дод 2'!R257</f>
        <v>0</v>
      </c>
      <c r="R161" s="45">
        <f>'дод 2'!S257</f>
        <v>0</v>
      </c>
      <c r="S161" s="45">
        <f>'дод 2'!T257</f>
        <v>0</v>
      </c>
      <c r="T161" s="45">
        <f>'дод 2'!U257</f>
        <v>0</v>
      </c>
      <c r="U161" s="45">
        <f>'дод 2'!V257</f>
        <v>0</v>
      </c>
      <c r="V161" s="45">
        <f>'дод 2'!W257</f>
        <v>0</v>
      </c>
      <c r="W161" s="174" t="e">
        <f t="shared" si="78"/>
        <v>#DIV/0!</v>
      </c>
      <c r="X161" s="45">
        <f t="shared" si="74"/>
        <v>0</v>
      </c>
      <c r="Y161" s="267"/>
    </row>
    <row r="162" spans="1:25" ht="15.75" x14ac:dyDescent="0.25">
      <c r="A162" s="36" t="s">
        <v>259</v>
      </c>
      <c r="B162" s="36" t="s">
        <v>69</v>
      </c>
      <c r="C162" s="3" t="s">
        <v>260</v>
      </c>
      <c r="D162" s="45">
        <f>'дод 2'!E258</f>
        <v>50000</v>
      </c>
      <c r="E162" s="45">
        <f>'дод 2'!F258</f>
        <v>0</v>
      </c>
      <c r="F162" s="45">
        <f>'дод 2'!G258</f>
        <v>0</v>
      </c>
      <c r="G162" s="45">
        <f>'дод 2'!H258</f>
        <v>0</v>
      </c>
      <c r="H162" s="45">
        <f>'дод 2'!I258</f>
        <v>0</v>
      </c>
      <c r="I162" s="45">
        <f>'дод 2'!J258</f>
        <v>0</v>
      </c>
      <c r="J162" s="174">
        <f t="shared" si="90"/>
        <v>0</v>
      </c>
      <c r="K162" s="45">
        <f>'дод 2'!L258</f>
        <v>150000</v>
      </c>
      <c r="L162" s="45">
        <f>'дод 2'!M258</f>
        <v>150000</v>
      </c>
      <c r="M162" s="45">
        <f>'дод 2'!N258</f>
        <v>0</v>
      </c>
      <c r="N162" s="45">
        <f>'дод 2'!O258</f>
        <v>0</v>
      </c>
      <c r="O162" s="45">
        <f>'дод 2'!P258</f>
        <v>0</v>
      </c>
      <c r="P162" s="45">
        <f>'дод 2'!Q258</f>
        <v>150000</v>
      </c>
      <c r="Q162" s="45">
        <f>'дод 2'!R258</f>
        <v>199568.63</v>
      </c>
      <c r="R162" s="45">
        <f>'дод 2'!S258</f>
        <v>150000</v>
      </c>
      <c r="S162" s="45">
        <f>'дод 2'!T258</f>
        <v>0</v>
      </c>
      <c r="T162" s="45">
        <f>'дод 2'!U258</f>
        <v>0</v>
      </c>
      <c r="U162" s="45">
        <f>'дод 2'!V258</f>
        <v>0</v>
      </c>
      <c r="V162" s="45">
        <f>'дод 2'!W258</f>
        <v>199568.63</v>
      </c>
      <c r="W162" s="174" t="s">
        <v>710</v>
      </c>
      <c r="X162" s="45">
        <f t="shared" si="74"/>
        <v>199568.63</v>
      </c>
      <c r="Y162" s="267"/>
    </row>
    <row r="163" spans="1:25" ht="31.5" x14ac:dyDescent="0.25">
      <c r="A163" s="33" t="s">
        <v>262</v>
      </c>
      <c r="B163" s="33" t="s">
        <v>69</v>
      </c>
      <c r="C163" s="3" t="s">
        <v>343</v>
      </c>
      <c r="D163" s="45">
        <f>'дод 2'!E259</f>
        <v>300000</v>
      </c>
      <c r="E163" s="45">
        <f>'дод 2'!F259</f>
        <v>0</v>
      </c>
      <c r="F163" s="45">
        <f>'дод 2'!G259</f>
        <v>0</v>
      </c>
      <c r="G163" s="45">
        <f>'дод 2'!H259</f>
        <v>0</v>
      </c>
      <c r="H163" s="45">
        <f>'дод 2'!I259</f>
        <v>0</v>
      </c>
      <c r="I163" s="45">
        <f>'дод 2'!J259</f>
        <v>0</v>
      </c>
      <c r="J163" s="174">
        <f t="shared" si="90"/>
        <v>0</v>
      </c>
      <c r="K163" s="45">
        <f>'дод 2'!L259</f>
        <v>0</v>
      </c>
      <c r="L163" s="45">
        <f>'дод 2'!M259</f>
        <v>0</v>
      </c>
      <c r="M163" s="45">
        <f>'дод 2'!N259</f>
        <v>0</v>
      </c>
      <c r="N163" s="45">
        <f>'дод 2'!O259</f>
        <v>0</v>
      </c>
      <c r="O163" s="45">
        <f>'дод 2'!P259</f>
        <v>0</v>
      </c>
      <c r="P163" s="45">
        <f>'дод 2'!Q259</f>
        <v>0</v>
      </c>
      <c r="Q163" s="45">
        <f>'дод 2'!R259</f>
        <v>0</v>
      </c>
      <c r="R163" s="45">
        <f>'дод 2'!S259</f>
        <v>0</v>
      </c>
      <c r="S163" s="45">
        <f>'дод 2'!T259</f>
        <v>0</v>
      </c>
      <c r="T163" s="45">
        <f>'дод 2'!U259</f>
        <v>0</v>
      </c>
      <c r="U163" s="45">
        <f>'дод 2'!V259</f>
        <v>0</v>
      </c>
      <c r="V163" s="45">
        <f>'дод 2'!W259</f>
        <v>0</v>
      </c>
      <c r="W163" s="174"/>
      <c r="X163" s="45">
        <f t="shared" si="74"/>
        <v>0</v>
      </c>
      <c r="Y163" s="267"/>
    </row>
    <row r="164" spans="1:25" ht="47.25" x14ac:dyDescent="0.25">
      <c r="A164" s="33" t="s">
        <v>68</v>
      </c>
      <c r="B164" s="33" t="s">
        <v>69</v>
      </c>
      <c r="C164" s="3" t="s">
        <v>131</v>
      </c>
      <c r="D164" s="45">
        <f>'дод 2'!E260</f>
        <v>380000</v>
      </c>
      <c r="E164" s="45">
        <f>'дод 2'!F260</f>
        <v>0</v>
      </c>
      <c r="F164" s="45">
        <f>'дод 2'!G260</f>
        <v>0</v>
      </c>
      <c r="G164" s="45">
        <f>'дод 2'!H260</f>
        <v>0</v>
      </c>
      <c r="H164" s="45">
        <f>'дод 2'!I260</f>
        <v>0</v>
      </c>
      <c r="I164" s="45">
        <f>'дод 2'!J260</f>
        <v>0</v>
      </c>
      <c r="J164" s="174">
        <f t="shared" si="90"/>
        <v>0</v>
      </c>
      <c r="K164" s="45">
        <f>'дод 2'!L260</f>
        <v>0</v>
      </c>
      <c r="L164" s="45">
        <f>'дод 2'!M260</f>
        <v>0</v>
      </c>
      <c r="M164" s="45">
        <f>'дод 2'!N260</f>
        <v>0</v>
      </c>
      <c r="N164" s="45">
        <f>'дод 2'!O260</f>
        <v>0</v>
      </c>
      <c r="O164" s="45">
        <f>'дод 2'!P260</f>
        <v>0</v>
      </c>
      <c r="P164" s="45">
        <f>'дод 2'!Q260</f>
        <v>0</v>
      </c>
      <c r="Q164" s="45">
        <f>'дод 2'!R260</f>
        <v>0</v>
      </c>
      <c r="R164" s="45">
        <f>'дод 2'!S260</f>
        <v>0</v>
      </c>
      <c r="S164" s="45">
        <f>'дод 2'!T260</f>
        <v>0</v>
      </c>
      <c r="T164" s="45">
        <f>'дод 2'!U260</f>
        <v>0</v>
      </c>
      <c r="U164" s="45">
        <f>'дод 2'!V260</f>
        <v>0</v>
      </c>
      <c r="V164" s="45">
        <f>'дод 2'!W260</f>
        <v>0</v>
      </c>
      <c r="W164" s="174"/>
      <c r="X164" s="45">
        <f t="shared" si="74"/>
        <v>0</v>
      </c>
      <c r="Y164" s="267"/>
    </row>
    <row r="165" spans="1:25" ht="15.75" x14ac:dyDescent="0.25">
      <c r="A165" s="33" t="s">
        <v>129</v>
      </c>
      <c r="B165" s="33" t="s">
        <v>69</v>
      </c>
      <c r="C165" s="3" t="s">
        <v>130</v>
      </c>
      <c r="D165" s="45">
        <f>'дод 2'!E261+'дод 2'!E311</f>
        <v>296395050</v>
      </c>
      <c r="E165" s="45">
        <f>'дод 2'!F261+'дод 2'!F311</f>
        <v>0</v>
      </c>
      <c r="F165" s="45">
        <f>'дод 2'!G261+'дод 2'!G311</f>
        <v>40330000</v>
      </c>
      <c r="G165" s="45">
        <f>'дод 2'!H261+'дод 2'!H311</f>
        <v>30341672.75</v>
      </c>
      <c r="H165" s="45">
        <f>'дод 2'!I261+'дод 2'!I311</f>
        <v>0</v>
      </c>
      <c r="I165" s="45">
        <f>'дод 2'!J261+'дод 2'!J311</f>
        <v>120641.16</v>
      </c>
      <c r="J165" s="174">
        <f t="shared" si="90"/>
        <v>10.236902657449914</v>
      </c>
      <c r="K165" s="45">
        <f>'дод 2'!L261+'дод 2'!L311</f>
        <v>5921293</v>
      </c>
      <c r="L165" s="45">
        <f>'дод 2'!M261+'дод 2'!M311</f>
        <v>5921293</v>
      </c>
      <c r="M165" s="45">
        <f>'дод 2'!N261+'дод 2'!N311</f>
        <v>0</v>
      </c>
      <c r="N165" s="45">
        <f>'дод 2'!O261+'дод 2'!O311</f>
        <v>0</v>
      </c>
      <c r="O165" s="45">
        <f>'дод 2'!P261+'дод 2'!P311</f>
        <v>0</v>
      </c>
      <c r="P165" s="45">
        <f>'дод 2'!Q261+'дод 2'!Q311</f>
        <v>5921293</v>
      </c>
      <c r="Q165" s="45">
        <f>'дод 2'!R261+'дод 2'!R311</f>
        <v>124915.32</v>
      </c>
      <c r="R165" s="45">
        <f>'дод 2'!S261+'дод 2'!S311</f>
        <v>124915.32</v>
      </c>
      <c r="S165" s="45">
        <f>'дод 2'!T261+'дод 2'!T311</f>
        <v>0</v>
      </c>
      <c r="T165" s="45">
        <f>'дод 2'!U261+'дод 2'!U311</f>
        <v>0</v>
      </c>
      <c r="U165" s="45">
        <f>'дод 2'!V261+'дод 2'!V311</f>
        <v>0</v>
      </c>
      <c r="V165" s="45">
        <f>'дод 2'!W261+'дод 2'!W311</f>
        <v>124915.32</v>
      </c>
      <c r="W165" s="174">
        <f t="shared" si="78"/>
        <v>2.1095953198059951</v>
      </c>
      <c r="X165" s="45">
        <f t="shared" si="74"/>
        <v>30466588.07</v>
      </c>
      <c r="Y165" s="267"/>
    </row>
    <row r="166" spans="1:25" ht="78.75" hidden="1" customHeight="1" x14ac:dyDescent="0.25">
      <c r="A166" s="54" t="s">
        <v>630</v>
      </c>
      <c r="B166" s="54" t="s">
        <v>311</v>
      </c>
      <c r="C166" s="11" t="s">
        <v>631</v>
      </c>
      <c r="D166" s="45">
        <f>'дод 2'!E262</f>
        <v>0</v>
      </c>
      <c r="E166" s="45">
        <f>'дод 2'!F262</f>
        <v>0</v>
      </c>
      <c r="F166" s="45">
        <f>'дод 2'!G262</f>
        <v>0</v>
      </c>
      <c r="G166" s="45">
        <f>'дод 2'!H262</f>
        <v>0</v>
      </c>
      <c r="H166" s="45">
        <f>'дод 2'!I262</f>
        <v>0</v>
      </c>
      <c r="I166" s="45">
        <f>'дод 2'!J262</f>
        <v>0</v>
      </c>
      <c r="J166" s="174" t="e">
        <f t="shared" si="90"/>
        <v>#DIV/0!</v>
      </c>
      <c r="K166" s="45">
        <f>'дод 2'!L262</f>
        <v>0</v>
      </c>
      <c r="L166" s="45">
        <f>'дод 2'!M262</f>
        <v>0</v>
      </c>
      <c r="M166" s="45">
        <f>'дод 2'!N262</f>
        <v>0</v>
      </c>
      <c r="N166" s="45">
        <f>'дод 2'!O262</f>
        <v>0</v>
      </c>
      <c r="O166" s="45">
        <f>'дод 2'!P262</f>
        <v>0</v>
      </c>
      <c r="P166" s="45">
        <f>'дод 2'!Q262</f>
        <v>0</v>
      </c>
      <c r="Q166" s="45">
        <f>'дод 2'!R262</f>
        <v>0</v>
      </c>
      <c r="R166" s="45">
        <f>'дод 2'!S262</f>
        <v>0</v>
      </c>
      <c r="S166" s="45">
        <f>'дод 2'!T262</f>
        <v>0</v>
      </c>
      <c r="T166" s="45">
        <f>'дод 2'!U262</f>
        <v>0</v>
      </c>
      <c r="U166" s="45">
        <f>'дод 2'!V262</f>
        <v>0</v>
      </c>
      <c r="V166" s="45">
        <f>'дод 2'!W262</f>
        <v>0</v>
      </c>
      <c r="W166" s="174" t="e">
        <f t="shared" si="78"/>
        <v>#DIV/0!</v>
      </c>
      <c r="X166" s="45">
        <f t="shared" si="74"/>
        <v>0</v>
      </c>
      <c r="Y166" s="267"/>
    </row>
    <row r="167" spans="1:25" ht="115.5" hidden="1" customHeight="1" x14ac:dyDescent="0.25">
      <c r="A167" s="33">
        <v>6072</v>
      </c>
      <c r="B167" s="53" t="s">
        <v>311</v>
      </c>
      <c r="C167" s="55" t="s">
        <v>587</v>
      </c>
      <c r="D167" s="45">
        <f>'дод 2'!E263</f>
        <v>0</v>
      </c>
      <c r="E167" s="45">
        <f>'дод 2'!F263</f>
        <v>0</v>
      </c>
      <c r="F167" s="45">
        <f>'дод 2'!G263</f>
        <v>0</v>
      </c>
      <c r="G167" s="45">
        <f>'дод 2'!H263</f>
        <v>0</v>
      </c>
      <c r="H167" s="45">
        <f>'дод 2'!I263</f>
        <v>0</v>
      </c>
      <c r="I167" s="45">
        <f>'дод 2'!J263</f>
        <v>0</v>
      </c>
      <c r="J167" s="174" t="e">
        <f t="shared" si="90"/>
        <v>#DIV/0!</v>
      </c>
      <c r="K167" s="45">
        <f>'дод 2'!L263</f>
        <v>0</v>
      </c>
      <c r="L167" s="45">
        <f>'дод 2'!M263</f>
        <v>0</v>
      </c>
      <c r="M167" s="45">
        <f>'дод 2'!N263</f>
        <v>0</v>
      </c>
      <c r="N167" s="45">
        <f>'дод 2'!O263</f>
        <v>0</v>
      </c>
      <c r="O167" s="45">
        <f>'дод 2'!P263</f>
        <v>0</v>
      </c>
      <c r="P167" s="45">
        <f>'дод 2'!Q263</f>
        <v>0</v>
      </c>
      <c r="Q167" s="45">
        <f>'дод 2'!R263</f>
        <v>0</v>
      </c>
      <c r="R167" s="45">
        <f>'дод 2'!S263</f>
        <v>0</v>
      </c>
      <c r="S167" s="45">
        <f>'дод 2'!T263</f>
        <v>0</v>
      </c>
      <c r="T167" s="45">
        <f>'дод 2'!U263</f>
        <v>0</v>
      </c>
      <c r="U167" s="45">
        <f>'дод 2'!V263</f>
        <v>0</v>
      </c>
      <c r="V167" s="45">
        <f>'дод 2'!W263</f>
        <v>0</v>
      </c>
      <c r="W167" s="174" t="e">
        <f t="shared" si="78"/>
        <v>#DIV/0!</v>
      </c>
      <c r="X167" s="45">
        <f t="shared" si="74"/>
        <v>0</v>
      </c>
      <c r="Y167" s="267"/>
    </row>
    <row r="168" spans="1:25" s="49" customFormat="1" ht="110.25" hidden="1" customHeight="1" x14ac:dyDescent="0.25">
      <c r="A168" s="63"/>
      <c r="B168" s="63"/>
      <c r="C168" s="70" t="str">
        <f>'дод 2'!D264</f>
        <v xml:space="preserve">субвенції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 </v>
      </c>
      <c r="D168" s="65">
        <f>'дод 2'!E264</f>
        <v>0</v>
      </c>
      <c r="E168" s="65">
        <f>'дод 2'!F264</f>
        <v>0</v>
      </c>
      <c r="F168" s="65">
        <f>'дод 2'!G264</f>
        <v>0</v>
      </c>
      <c r="G168" s="65">
        <f>'дод 2'!H264</f>
        <v>0</v>
      </c>
      <c r="H168" s="65">
        <f>'дод 2'!I264</f>
        <v>0</v>
      </c>
      <c r="I168" s="65">
        <f>'дод 2'!J264</f>
        <v>0</v>
      </c>
      <c r="J168" s="173" t="e">
        <f t="shared" si="90"/>
        <v>#DIV/0!</v>
      </c>
      <c r="K168" s="65">
        <f>'дод 2'!L264</f>
        <v>0</v>
      </c>
      <c r="L168" s="65">
        <f>'дод 2'!M264</f>
        <v>0</v>
      </c>
      <c r="M168" s="65">
        <f>'дод 2'!N264</f>
        <v>0</v>
      </c>
      <c r="N168" s="65">
        <f>'дод 2'!O264</f>
        <v>0</v>
      </c>
      <c r="O168" s="65">
        <f>'дод 2'!P264</f>
        <v>0</v>
      </c>
      <c r="P168" s="65">
        <f>'дод 2'!Q264</f>
        <v>0</v>
      </c>
      <c r="Q168" s="65">
        <f>'дод 2'!R264</f>
        <v>0</v>
      </c>
      <c r="R168" s="65">
        <f>'дод 2'!S264</f>
        <v>0</v>
      </c>
      <c r="S168" s="65">
        <f>'дод 2'!T264</f>
        <v>0</v>
      </c>
      <c r="T168" s="65">
        <f>'дод 2'!U264</f>
        <v>0</v>
      </c>
      <c r="U168" s="65">
        <f>'дод 2'!V264</f>
        <v>0</v>
      </c>
      <c r="V168" s="65">
        <f>'дод 2'!W264</f>
        <v>0</v>
      </c>
      <c r="W168" s="174" t="e">
        <f t="shared" si="78"/>
        <v>#DIV/0!</v>
      </c>
      <c r="X168" s="65">
        <f t="shared" si="74"/>
        <v>0</v>
      </c>
      <c r="Y168" s="267"/>
    </row>
    <row r="169" spans="1:25" ht="83.25" hidden="1" customHeight="1" x14ac:dyDescent="0.25">
      <c r="A169" s="33">
        <v>6083</v>
      </c>
      <c r="B169" s="53" t="s">
        <v>67</v>
      </c>
      <c r="C169" s="11" t="s">
        <v>434</v>
      </c>
      <c r="D169" s="45">
        <f>'дод 2'!E230+'дод 2'!E265</f>
        <v>0</v>
      </c>
      <c r="E169" s="45">
        <f>'дод 2'!F230+'дод 2'!F265</f>
        <v>0</v>
      </c>
      <c r="F169" s="45">
        <f>'дод 2'!G230+'дод 2'!G265</f>
        <v>0</v>
      </c>
      <c r="G169" s="45">
        <f>'дод 2'!H230+'дод 2'!H265</f>
        <v>0</v>
      </c>
      <c r="H169" s="45">
        <f>'дод 2'!I230+'дод 2'!I265</f>
        <v>0</v>
      </c>
      <c r="I169" s="45">
        <f>'дод 2'!J230+'дод 2'!J265</f>
        <v>0</v>
      </c>
      <c r="J169" s="174" t="e">
        <f t="shared" si="90"/>
        <v>#DIV/0!</v>
      </c>
      <c r="K169" s="45">
        <f>'дод 2'!L230+'дод 2'!L265</f>
        <v>0</v>
      </c>
      <c r="L169" s="45">
        <f>'дод 2'!M230+'дод 2'!M265</f>
        <v>0</v>
      </c>
      <c r="M169" s="45">
        <f>'дод 2'!N230+'дод 2'!N265</f>
        <v>0</v>
      </c>
      <c r="N169" s="45">
        <f>'дод 2'!O230+'дод 2'!O265</f>
        <v>0</v>
      </c>
      <c r="O169" s="45">
        <f>'дод 2'!P230+'дод 2'!P265</f>
        <v>0</v>
      </c>
      <c r="P169" s="45">
        <f>'дод 2'!Q230+'дод 2'!Q265</f>
        <v>0</v>
      </c>
      <c r="Q169" s="45">
        <f>'дод 2'!R230+'дод 2'!R265</f>
        <v>0</v>
      </c>
      <c r="R169" s="45">
        <f>'дод 2'!S230+'дод 2'!S265</f>
        <v>0</v>
      </c>
      <c r="S169" s="45">
        <f>'дод 2'!T230+'дод 2'!T265</f>
        <v>0</v>
      </c>
      <c r="T169" s="45">
        <f>'дод 2'!U230+'дод 2'!U265</f>
        <v>0</v>
      </c>
      <c r="U169" s="45">
        <f>'дод 2'!V230+'дод 2'!V265</f>
        <v>0</v>
      </c>
      <c r="V169" s="45">
        <f>'дод 2'!W230+'дод 2'!W265</f>
        <v>0</v>
      </c>
      <c r="W169" s="174" t="e">
        <f t="shared" si="78"/>
        <v>#DIV/0!</v>
      </c>
      <c r="X169" s="45">
        <f t="shared" si="74"/>
        <v>0</v>
      </c>
      <c r="Y169" s="267"/>
    </row>
    <row r="170" spans="1:25" s="49" customFormat="1" ht="78" hidden="1" customHeight="1" x14ac:dyDescent="0.25">
      <c r="A170" s="63"/>
      <c r="B170" s="74"/>
      <c r="C170" s="75" t="s">
        <v>583</v>
      </c>
      <c r="D170" s="65">
        <f>'дод 2'!E231+'дод 2'!E266</f>
        <v>0</v>
      </c>
      <c r="E170" s="65">
        <f>'дод 2'!F231+'дод 2'!F266</f>
        <v>0</v>
      </c>
      <c r="F170" s="65">
        <f>'дод 2'!G231+'дод 2'!G266</f>
        <v>0</v>
      </c>
      <c r="G170" s="65">
        <f>'дод 2'!H231+'дод 2'!H266</f>
        <v>0</v>
      </c>
      <c r="H170" s="65">
        <f>'дод 2'!I231+'дод 2'!I266</f>
        <v>0</v>
      </c>
      <c r="I170" s="65">
        <f>'дод 2'!J231+'дод 2'!J266</f>
        <v>0</v>
      </c>
      <c r="J170" s="173" t="e">
        <f t="shared" si="90"/>
        <v>#DIV/0!</v>
      </c>
      <c r="K170" s="65">
        <f>'дод 2'!L231+'дод 2'!L266</f>
        <v>0</v>
      </c>
      <c r="L170" s="65">
        <f>'дод 2'!M231+'дод 2'!M266</f>
        <v>0</v>
      </c>
      <c r="M170" s="65">
        <f>'дод 2'!N231+'дод 2'!N266</f>
        <v>0</v>
      </c>
      <c r="N170" s="65">
        <f>'дод 2'!O231+'дод 2'!O266</f>
        <v>0</v>
      </c>
      <c r="O170" s="65">
        <f>'дод 2'!P231+'дод 2'!P266</f>
        <v>0</v>
      </c>
      <c r="P170" s="65">
        <f>'дод 2'!Q231+'дод 2'!Q266</f>
        <v>0</v>
      </c>
      <c r="Q170" s="65">
        <f>'дод 2'!R231+'дод 2'!R266</f>
        <v>0</v>
      </c>
      <c r="R170" s="65">
        <f>'дод 2'!S231+'дод 2'!S266</f>
        <v>0</v>
      </c>
      <c r="S170" s="65">
        <f>'дод 2'!T231+'дод 2'!T266</f>
        <v>0</v>
      </c>
      <c r="T170" s="65">
        <f>'дод 2'!U231+'дод 2'!U266</f>
        <v>0</v>
      </c>
      <c r="U170" s="65">
        <f>'дод 2'!V231+'дод 2'!V266</f>
        <v>0</v>
      </c>
      <c r="V170" s="65">
        <f>'дод 2'!W231+'дод 2'!W266</f>
        <v>0</v>
      </c>
      <c r="W170" s="174" t="e">
        <f t="shared" si="78"/>
        <v>#DIV/0!</v>
      </c>
      <c r="X170" s="45">
        <f t="shared" si="74"/>
        <v>0</v>
      </c>
      <c r="Y170" s="267"/>
    </row>
    <row r="171" spans="1:25" s="49" customFormat="1" ht="54.75" customHeight="1" x14ac:dyDescent="0.25">
      <c r="A171" s="33" t="s">
        <v>133</v>
      </c>
      <c r="B171" s="38" t="s">
        <v>67</v>
      </c>
      <c r="C171" s="3" t="s">
        <v>134</v>
      </c>
      <c r="D171" s="45">
        <f>'дод 2'!E312</f>
        <v>0</v>
      </c>
      <c r="E171" s="45">
        <f>'дод 2'!F312</f>
        <v>0</v>
      </c>
      <c r="F171" s="45">
        <f>'дод 2'!G312</f>
        <v>0</v>
      </c>
      <c r="G171" s="45">
        <f>'дод 2'!H312</f>
        <v>0</v>
      </c>
      <c r="H171" s="45">
        <f>'дод 2'!I312</f>
        <v>0</v>
      </c>
      <c r="I171" s="45">
        <f>'дод 2'!J312</f>
        <v>0</v>
      </c>
      <c r="J171" s="174"/>
      <c r="K171" s="45">
        <f>'дод 2'!L312</f>
        <v>104390</v>
      </c>
      <c r="L171" s="45">
        <f>'дод 2'!M312</f>
        <v>0</v>
      </c>
      <c r="M171" s="45">
        <f>'дод 2'!N312</f>
        <v>0</v>
      </c>
      <c r="N171" s="45">
        <f>'дод 2'!O312</f>
        <v>0</v>
      </c>
      <c r="O171" s="45">
        <f>'дод 2'!P312</f>
        <v>0</v>
      </c>
      <c r="P171" s="45">
        <f>'дод 2'!Q312</f>
        <v>104390</v>
      </c>
      <c r="Q171" s="45">
        <f>'дод 2'!R312</f>
        <v>0</v>
      </c>
      <c r="R171" s="45">
        <f>'дод 2'!S312</f>
        <v>0</v>
      </c>
      <c r="S171" s="45">
        <f>'дод 2'!T312</f>
        <v>0</v>
      </c>
      <c r="T171" s="45">
        <f>'дод 2'!U312</f>
        <v>0</v>
      </c>
      <c r="U171" s="45">
        <f>'дод 2'!V312</f>
        <v>0</v>
      </c>
      <c r="V171" s="45">
        <f>'дод 2'!W312</f>
        <v>0</v>
      </c>
      <c r="W171" s="174">
        <f t="shared" si="78"/>
        <v>0</v>
      </c>
      <c r="X171" s="45">
        <f t="shared" si="74"/>
        <v>0</v>
      </c>
      <c r="Y171" s="267"/>
    </row>
    <row r="172" spans="1:25" s="49" customFormat="1" ht="54.75" customHeight="1" x14ac:dyDescent="0.25">
      <c r="A172" s="33">
        <v>6086</v>
      </c>
      <c r="B172" s="85" t="s">
        <v>67</v>
      </c>
      <c r="C172" s="3" t="s">
        <v>682</v>
      </c>
      <c r="D172" s="45">
        <f>'дод 2'!E267</f>
        <v>5500000</v>
      </c>
      <c r="E172" s="45">
        <f>'дод 2'!F267</f>
        <v>0</v>
      </c>
      <c r="F172" s="45">
        <f>'дод 2'!G267</f>
        <v>0</v>
      </c>
      <c r="G172" s="45"/>
      <c r="H172" s="45"/>
      <c r="I172" s="45"/>
      <c r="J172" s="174">
        <f t="shared" si="90"/>
        <v>0</v>
      </c>
      <c r="K172" s="45">
        <f>'дод 2'!L267</f>
        <v>5000000</v>
      </c>
      <c r="L172" s="45">
        <f>'дод 2'!M267</f>
        <v>5000000</v>
      </c>
      <c r="M172" s="45">
        <f>'дод 2'!N267</f>
        <v>0</v>
      </c>
      <c r="N172" s="45">
        <f>'дод 2'!O267</f>
        <v>0</v>
      </c>
      <c r="O172" s="45">
        <f>'дод 2'!P267</f>
        <v>0</v>
      </c>
      <c r="P172" s="45">
        <f>'дод 2'!Q267</f>
        <v>5000000</v>
      </c>
      <c r="Q172" s="45"/>
      <c r="R172" s="45"/>
      <c r="S172" s="45"/>
      <c r="T172" s="45"/>
      <c r="U172" s="45"/>
      <c r="V172" s="45"/>
      <c r="W172" s="174">
        <f t="shared" si="78"/>
        <v>0</v>
      </c>
      <c r="X172" s="45"/>
      <c r="Y172" s="267"/>
    </row>
    <row r="173" spans="1:25" ht="23.25" customHeight="1" x14ac:dyDescent="0.25">
      <c r="A173" s="33" t="s">
        <v>140</v>
      </c>
      <c r="B173" s="38" t="s">
        <v>311</v>
      </c>
      <c r="C173" s="3" t="s">
        <v>141</v>
      </c>
      <c r="D173" s="45">
        <f>'дод 2'!E268+'дод 2'!E331+'дод 2'!E354</f>
        <v>8003531</v>
      </c>
      <c r="E173" s="45">
        <f>'дод 2'!F268+'дод 2'!F331+'дод 2'!F354</f>
        <v>0</v>
      </c>
      <c r="F173" s="45">
        <f>'дод 2'!G268+'дод 2'!G331+'дод 2'!G354</f>
        <v>60000</v>
      </c>
      <c r="G173" s="45">
        <f>'дод 2'!H268+'дод 2'!H331</f>
        <v>470037.73</v>
      </c>
      <c r="H173" s="45">
        <f>'дод 2'!I268+'дод 2'!I331</f>
        <v>0</v>
      </c>
      <c r="I173" s="45">
        <f>'дод 2'!J268+'дод 2'!J331</f>
        <v>370.69</v>
      </c>
      <c r="J173" s="174">
        <f t="shared" si="90"/>
        <v>5.8728794828182709</v>
      </c>
      <c r="K173" s="45">
        <f>'дод 2'!L268+'дод 2'!L331</f>
        <v>11822759</v>
      </c>
      <c r="L173" s="45">
        <f>'дод 2'!M268+'дод 2'!M331</f>
        <v>6986500</v>
      </c>
      <c r="M173" s="45">
        <f>'дод 2'!N268+'дод 2'!N331</f>
        <v>4836259</v>
      </c>
      <c r="N173" s="45">
        <f>'дод 2'!O268+'дод 2'!O331</f>
        <v>0</v>
      </c>
      <c r="O173" s="45">
        <f>'дод 2'!P268+'дод 2'!P331</f>
        <v>0</v>
      </c>
      <c r="P173" s="45">
        <f>'дод 2'!Q268+'дод 2'!Q331</f>
        <v>6986500</v>
      </c>
      <c r="Q173" s="45">
        <f>'дод 2'!R268+'дод 2'!R331</f>
        <v>6146500</v>
      </c>
      <c r="R173" s="45">
        <f>'дод 2'!S268+'дод 2'!S331</f>
        <v>6146500</v>
      </c>
      <c r="S173" s="45">
        <f>'дод 2'!T268+'дод 2'!T331</f>
        <v>0</v>
      </c>
      <c r="T173" s="45">
        <f>'дод 2'!U268+'дод 2'!U331</f>
        <v>0</v>
      </c>
      <c r="U173" s="45">
        <f>'дод 2'!V268+'дод 2'!V331</f>
        <v>0</v>
      </c>
      <c r="V173" s="45">
        <f>'дод 2'!W268+'дод 2'!W331</f>
        <v>6146500</v>
      </c>
      <c r="W173" s="174">
        <f t="shared" si="78"/>
        <v>51.988710926104474</v>
      </c>
      <c r="X173" s="45">
        <f t="shared" si="74"/>
        <v>6616537.7300000004</v>
      </c>
      <c r="Y173" s="267"/>
    </row>
    <row r="174" spans="1:25" s="47" customFormat="1" ht="21.75" customHeight="1" x14ac:dyDescent="0.25">
      <c r="A174" s="34" t="s">
        <v>135</v>
      </c>
      <c r="B174" s="37"/>
      <c r="C174" s="2" t="s">
        <v>404</v>
      </c>
      <c r="D174" s="44">
        <f>D181+D183+D205+D222+D224+D236</f>
        <v>105963626</v>
      </c>
      <c r="E174" s="44">
        <f t="shared" ref="E174:P174" si="92">E181+E183+E205+E222+E224+E236</f>
        <v>0</v>
      </c>
      <c r="F174" s="44">
        <f t="shared" si="92"/>
        <v>0</v>
      </c>
      <c r="G174" s="44">
        <f>G181+G183+G205+G222+G224+G236</f>
        <v>12773855.560000001</v>
      </c>
      <c r="H174" s="44">
        <f t="shared" ref="H174:I174" si="93">H181+H183+H205+H222+H224+H236</f>
        <v>0</v>
      </c>
      <c r="I174" s="44">
        <f t="shared" si="93"/>
        <v>0</v>
      </c>
      <c r="J174" s="140">
        <f t="shared" si="90"/>
        <v>12.054943797412143</v>
      </c>
      <c r="K174" s="44">
        <f t="shared" si="92"/>
        <v>321606813</v>
      </c>
      <c r="L174" s="44">
        <f t="shared" si="92"/>
        <v>317181813</v>
      </c>
      <c r="M174" s="44">
        <f t="shared" si="92"/>
        <v>225000</v>
      </c>
      <c r="N174" s="44">
        <f t="shared" si="92"/>
        <v>0</v>
      </c>
      <c r="O174" s="44">
        <f t="shared" si="92"/>
        <v>0</v>
      </c>
      <c r="P174" s="44">
        <f t="shared" si="92"/>
        <v>321381813</v>
      </c>
      <c r="Q174" s="44">
        <f t="shared" ref="Q174:V174" si="94">Q181+Q183+Q205+Q222+Q224+Q236</f>
        <v>4959809.8900000006</v>
      </c>
      <c r="R174" s="44">
        <f t="shared" si="94"/>
        <v>4959809.8900000006</v>
      </c>
      <c r="S174" s="44">
        <f t="shared" si="94"/>
        <v>0</v>
      </c>
      <c r="T174" s="44">
        <f t="shared" si="94"/>
        <v>0</v>
      </c>
      <c r="U174" s="44">
        <f t="shared" si="94"/>
        <v>0</v>
      </c>
      <c r="V174" s="44">
        <f t="shared" si="94"/>
        <v>4959809.8900000006</v>
      </c>
      <c r="W174" s="140">
        <f t="shared" si="78"/>
        <v>1.5421967724296937</v>
      </c>
      <c r="X174" s="44">
        <f t="shared" si="74"/>
        <v>17733665.450000003</v>
      </c>
      <c r="Y174" s="267"/>
    </row>
    <row r="175" spans="1:25" s="48" customFormat="1" ht="47.25" hidden="1" customHeight="1" x14ac:dyDescent="0.25">
      <c r="A175" s="56"/>
      <c r="B175" s="57"/>
      <c r="C175" s="62" t="s">
        <v>659</v>
      </c>
      <c r="D175" s="61">
        <f>D184</f>
        <v>0</v>
      </c>
      <c r="E175" s="61">
        <f t="shared" ref="E175:P175" si="95">E184</f>
        <v>0</v>
      </c>
      <c r="F175" s="61">
        <f t="shared" si="95"/>
        <v>0</v>
      </c>
      <c r="G175" s="61">
        <f>G184</f>
        <v>0</v>
      </c>
      <c r="H175" s="61">
        <f t="shared" ref="H175:I175" si="96">H184</f>
        <v>0</v>
      </c>
      <c r="I175" s="61">
        <f t="shared" si="96"/>
        <v>0</v>
      </c>
      <c r="J175" s="170" t="e">
        <f t="shared" si="90"/>
        <v>#DIV/0!</v>
      </c>
      <c r="K175" s="61">
        <f t="shared" si="95"/>
        <v>0</v>
      </c>
      <c r="L175" s="61">
        <f t="shared" si="95"/>
        <v>0</v>
      </c>
      <c r="M175" s="61">
        <f t="shared" si="95"/>
        <v>0</v>
      </c>
      <c r="N175" s="61">
        <f t="shared" si="95"/>
        <v>0</v>
      </c>
      <c r="O175" s="61">
        <f t="shared" si="95"/>
        <v>0</v>
      </c>
      <c r="P175" s="61">
        <f t="shared" si="95"/>
        <v>0</v>
      </c>
      <c r="Q175" s="61">
        <f t="shared" ref="Q175:V175" si="97">Q184</f>
        <v>0</v>
      </c>
      <c r="R175" s="61">
        <f t="shared" si="97"/>
        <v>0</v>
      </c>
      <c r="S175" s="61">
        <f t="shared" si="97"/>
        <v>0</v>
      </c>
      <c r="T175" s="61">
        <f t="shared" si="97"/>
        <v>0</v>
      </c>
      <c r="U175" s="61">
        <f t="shared" si="97"/>
        <v>0</v>
      </c>
      <c r="V175" s="61">
        <f t="shared" si="97"/>
        <v>0</v>
      </c>
      <c r="W175" s="140" t="e">
        <f t="shared" si="78"/>
        <v>#DIV/0!</v>
      </c>
      <c r="X175" s="61">
        <f t="shared" si="74"/>
        <v>0</v>
      </c>
      <c r="Y175" s="267"/>
    </row>
    <row r="176" spans="1:25" s="48" customFormat="1" ht="94.5" hidden="1" customHeight="1" x14ac:dyDescent="0.25">
      <c r="A176" s="56"/>
      <c r="B176" s="57"/>
      <c r="C176" s="60" t="s">
        <v>394</v>
      </c>
      <c r="D176" s="61">
        <f>D206</f>
        <v>0</v>
      </c>
      <c r="E176" s="61">
        <f t="shared" ref="E176:P176" si="98">E206</f>
        <v>0</v>
      </c>
      <c r="F176" s="61">
        <f t="shared" si="98"/>
        <v>0</v>
      </c>
      <c r="G176" s="61">
        <f>G206</f>
        <v>0</v>
      </c>
      <c r="H176" s="61">
        <f t="shared" ref="H176:I176" si="99">H206</f>
        <v>0</v>
      </c>
      <c r="I176" s="61">
        <f t="shared" si="99"/>
        <v>0</v>
      </c>
      <c r="J176" s="170" t="e">
        <f t="shared" si="90"/>
        <v>#DIV/0!</v>
      </c>
      <c r="K176" s="61">
        <f t="shared" si="98"/>
        <v>0</v>
      </c>
      <c r="L176" s="61">
        <f t="shared" si="98"/>
        <v>0</v>
      </c>
      <c r="M176" s="61">
        <f t="shared" si="98"/>
        <v>0</v>
      </c>
      <c r="N176" s="61">
        <f t="shared" si="98"/>
        <v>0</v>
      </c>
      <c r="O176" s="61">
        <f t="shared" si="98"/>
        <v>0</v>
      </c>
      <c r="P176" s="61">
        <f t="shared" si="98"/>
        <v>0</v>
      </c>
      <c r="Q176" s="61">
        <f t="shared" ref="Q176:V176" si="100">Q206</f>
        <v>0</v>
      </c>
      <c r="R176" s="61">
        <f t="shared" si="100"/>
        <v>0</v>
      </c>
      <c r="S176" s="61">
        <f t="shared" si="100"/>
        <v>0</v>
      </c>
      <c r="T176" s="61">
        <f t="shared" si="100"/>
        <v>0</v>
      </c>
      <c r="U176" s="61">
        <f t="shared" si="100"/>
        <v>0</v>
      </c>
      <c r="V176" s="61">
        <f t="shared" si="100"/>
        <v>0</v>
      </c>
      <c r="W176" s="140" t="e">
        <f t="shared" si="78"/>
        <v>#DIV/0!</v>
      </c>
      <c r="X176" s="61">
        <f t="shared" si="74"/>
        <v>0</v>
      </c>
      <c r="Y176" s="267"/>
    </row>
    <row r="177" spans="1:25" s="48" customFormat="1" ht="63" hidden="1" customHeight="1" x14ac:dyDescent="0.25">
      <c r="A177" s="56"/>
      <c r="B177" s="57"/>
      <c r="C177" s="60" t="s">
        <v>441</v>
      </c>
      <c r="D177" s="61">
        <f>D207</f>
        <v>0</v>
      </c>
      <c r="E177" s="61">
        <f t="shared" ref="E177:V177" si="101">E207</f>
        <v>0</v>
      </c>
      <c r="F177" s="61">
        <f t="shared" si="101"/>
        <v>0</v>
      </c>
      <c r="G177" s="61">
        <f t="shared" si="101"/>
        <v>0</v>
      </c>
      <c r="H177" s="61">
        <f t="shared" si="101"/>
        <v>0</v>
      </c>
      <c r="I177" s="61">
        <f t="shared" si="101"/>
        <v>0</v>
      </c>
      <c r="J177" s="170" t="e">
        <f t="shared" si="90"/>
        <v>#DIV/0!</v>
      </c>
      <c r="K177" s="61">
        <f t="shared" si="101"/>
        <v>0</v>
      </c>
      <c r="L177" s="61">
        <f t="shared" si="101"/>
        <v>0</v>
      </c>
      <c r="M177" s="61">
        <f t="shared" si="101"/>
        <v>0</v>
      </c>
      <c r="N177" s="61">
        <f t="shared" si="101"/>
        <v>0</v>
      </c>
      <c r="O177" s="61">
        <f t="shared" si="101"/>
        <v>0</v>
      </c>
      <c r="P177" s="61">
        <f t="shared" si="101"/>
        <v>0</v>
      </c>
      <c r="Q177" s="61">
        <f t="shared" si="101"/>
        <v>0</v>
      </c>
      <c r="R177" s="61">
        <f t="shared" si="101"/>
        <v>0</v>
      </c>
      <c r="S177" s="61">
        <f t="shared" si="101"/>
        <v>0</v>
      </c>
      <c r="T177" s="61">
        <f t="shared" si="101"/>
        <v>0</v>
      </c>
      <c r="U177" s="61">
        <f t="shared" si="101"/>
        <v>0</v>
      </c>
      <c r="V177" s="61">
        <f t="shared" si="101"/>
        <v>0</v>
      </c>
      <c r="W177" s="140" t="e">
        <f t="shared" si="78"/>
        <v>#DIV/0!</v>
      </c>
      <c r="X177" s="61">
        <f t="shared" si="74"/>
        <v>0</v>
      </c>
      <c r="Y177" s="267"/>
    </row>
    <row r="178" spans="1:25" s="48" customFormat="1" ht="61.5" hidden="1" customHeight="1" x14ac:dyDescent="0.25">
      <c r="A178" s="56"/>
      <c r="B178" s="57"/>
      <c r="C178" s="96" t="s">
        <v>585</v>
      </c>
      <c r="D178" s="61">
        <f>D185</f>
        <v>0</v>
      </c>
      <c r="E178" s="61">
        <f t="shared" ref="E178:F178" si="102">E185</f>
        <v>0</v>
      </c>
      <c r="F178" s="61">
        <f t="shared" si="102"/>
        <v>0</v>
      </c>
      <c r="G178" s="61">
        <f>G185</f>
        <v>0</v>
      </c>
      <c r="H178" s="61">
        <f t="shared" ref="H178:I178" si="103">H185</f>
        <v>0</v>
      </c>
      <c r="I178" s="61">
        <f t="shared" si="103"/>
        <v>0</v>
      </c>
      <c r="J178" s="170" t="e">
        <f t="shared" si="90"/>
        <v>#DIV/0!</v>
      </c>
      <c r="K178" s="61">
        <f>K185</f>
        <v>0</v>
      </c>
      <c r="L178" s="61">
        <f t="shared" ref="L178:P178" si="104">L185</f>
        <v>0</v>
      </c>
      <c r="M178" s="61">
        <f t="shared" si="104"/>
        <v>0</v>
      </c>
      <c r="N178" s="61">
        <f t="shared" si="104"/>
        <v>0</v>
      </c>
      <c r="O178" s="61">
        <f t="shared" si="104"/>
        <v>0</v>
      </c>
      <c r="P178" s="61">
        <f t="shared" si="104"/>
        <v>0</v>
      </c>
      <c r="Q178" s="61">
        <f>Q185</f>
        <v>0</v>
      </c>
      <c r="R178" s="61">
        <f t="shared" ref="R178:V178" si="105">R185</f>
        <v>0</v>
      </c>
      <c r="S178" s="61">
        <f t="shared" si="105"/>
        <v>0</v>
      </c>
      <c r="T178" s="61">
        <f t="shared" si="105"/>
        <v>0</v>
      </c>
      <c r="U178" s="61">
        <f t="shared" si="105"/>
        <v>0</v>
      </c>
      <c r="V178" s="61">
        <f t="shared" si="105"/>
        <v>0</v>
      </c>
      <c r="W178" s="140" t="e">
        <f t="shared" si="78"/>
        <v>#DIV/0!</v>
      </c>
      <c r="X178" s="61">
        <f t="shared" si="74"/>
        <v>0</v>
      </c>
      <c r="Y178" s="267"/>
    </row>
    <row r="179" spans="1:25" s="48" customFormat="1" ht="18.75" hidden="1" customHeight="1" x14ac:dyDescent="0.25">
      <c r="A179" s="56"/>
      <c r="B179" s="57"/>
      <c r="C179" s="62" t="s">
        <v>392</v>
      </c>
      <c r="D179" s="61">
        <f>D186+D208</f>
        <v>0</v>
      </c>
      <c r="E179" s="61">
        <f t="shared" ref="E179:P179" si="106">E186+E208</f>
        <v>0</v>
      </c>
      <c r="F179" s="61">
        <f t="shared" si="106"/>
        <v>0</v>
      </c>
      <c r="G179" s="61">
        <f>G186+G208</f>
        <v>0</v>
      </c>
      <c r="H179" s="61">
        <f t="shared" ref="H179:I179" si="107">H186+H208</f>
        <v>0</v>
      </c>
      <c r="I179" s="61">
        <f t="shared" si="107"/>
        <v>0</v>
      </c>
      <c r="J179" s="170" t="e">
        <f t="shared" si="90"/>
        <v>#DIV/0!</v>
      </c>
      <c r="K179" s="61">
        <f t="shared" si="106"/>
        <v>0</v>
      </c>
      <c r="L179" s="61">
        <f t="shared" si="106"/>
        <v>0</v>
      </c>
      <c r="M179" s="61">
        <f t="shared" si="106"/>
        <v>0</v>
      </c>
      <c r="N179" s="61">
        <f t="shared" si="106"/>
        <v>0</v>
      </c>
      <c r="O179" s="61">
        <f t="shared" si="106"/>
        <v>0</v>
      </c>
      <c r="P179" s="61">
        <f t="shared" si="106"/>
        <v>0</v>
      </c>
      <c r="Q179" s="61">
        <f t="shared" ref="Q179:V179" si="108">Q186+Q208</f>
        <v>0</v>
      </c>
      <c r="R179" s="61">
        <f t="shared" si="108"/>
        <v>0</v>
      </c>
      <c r="S179" s="61">
        <f t="shared" si="108"/>
        <v>0</v>
      </c>
      <c r="T179" s="61">
        <f t="shared" si="108"/>
        <v>0</v>
      </c>
      <c r="U179" s="61">
        <f t="shared" si="108"/>
        <v>0</v>
      </c>
      <c r="V179" s="61">
        <f t="shared" si="108"/>
        <v>0</v>
      </c>
      <c r="W179" s="140" t="e">
        <f t="shared" si="78"/>
        <v>#DIV/0!</v>
      </c>
      <c r="X179" s="61">
        <f t="shared" si="74"/>
        <v>0</v>
      </c>
      <c r="Y179" s="267"/>
    </row>
    <row r="180" spans="1:25" s="48" customFormat="1" ht="18" customHeight="1" x14ac:dyDescent="0.25">
      <c r="A180" s="56"/>
      <c r="B180" s="56"/>
      <c r="C180" s="68" t="s">
        <v>416</v>
      </c>
      <c r="D180" s="61">
        <f>D225</f>
        <v>0</v>
      </c>
      <c r="E180" s="61">
        <f t="shared" ref="E180:P180" si="109">E225</f>
        <v>0</v>
      </c>
      <c r="F180" s="61">
        <f t="shared" si="109"/>
        <v>0</v>
      </c>
      <c r="G180" s="61">
        <f>G225</f>
        <v>0</v>
      </c>
      <c r="H180" s="61">
        <f t="shared" ref="H180:I180" si="110">H225</f>
        <v>0</v>
      </c>
      <c r="I180" s="61">
        <f t="shared" si="110"/>
        <v>0</v>
      </c>
      <c r="J180" s="170"/>
      <c r="K180" s="61">
        <f t="shared" si="109"/>
        <v>92214546</v>
      </c>
      <c r="L180" s="61">
        <f t="shared" si="109"/>
        <v>92214546</v>
      </c>
      <c r="M180" s="61">
        <f t="shared" si="109"/>
        <v>0</v>
      </c>
      <c r="N180" s="61">
        <f t="shared" si="109"/>
        <v>0</v>
      </c>
      <c r="O180" s="61">
        <f t="shared" si="109"/>
        <v>0</v>
      </c>
      <c r="P180" s="61">
        <f t="shared" si="109"/>
        <v>92214546</v>
      </c>
      <c r="Q180" s="61">
        <f t="shared" ref="Q180:V180" si="111">Q225</f>
        <v>0</v>
      </c>
      <c r="R180" s="61">
        <f t="shared" si="111"/>
        <v>0</v>
      </c>
      <c r="S180" s="61">
        <f t="shared" si="111"/>
        <v>0</v>
      </c>
      <c r="T180" s="61">
        <f t="shared" si="111"/>
        <v>0</v>
      </c>
      <c r="U180" s="61">
        <f t="shared" si="111"/>
        <v>0</v>
      </c>
      <c r="V180" s="61">
        <f t="shared" si="111"/>
        <v>0</v>
      </c>
      <c r="W180" s="140">
        <f t="shared" si="78"/>
        <v>0</v>
      </c>
      <c r="X180" s="61">
        <f t="shared" si="74"/>
        <v>0</v>
      </c>
      <c r="Y180" s="267"/>
    </row>
    <row r="181" spans="1:25" s="47" customFormat="1" ht="15.75" x14ac:dyDescent="0.25">
      <c r="A181" s="34" t="s">
        <v>142</v>
      </c>
      <c r="B181" s="37"/>
      <c r="C181" s="2" t="s">
        <v>143</v>
      </c>
      <c r="D181" s="44">
        <f t="shared" ref="D181:V181" si="112">D182</f>
        <v>1750000</v>
      </c>
      <c r="E181" s="44">
        <f t="shared" si="112"/>
        <v>0</v>
      </c>
      <c r="F181" s="44">
        <f t="shared" si="112"/>
        <v>0</v>
      </c>
      <c r="G181" s="44">
        <f t="shared" si="112"/>
        <v>558000</v>
      </c>
      <c r="H181" s="44">
        <f t="shared" si="112"/>
        <v>0</v>
      </c>
      <c r="I181" s="44">
        <f t="shared" si="112"/>
        <v>0</v>
      </c>
      <c r="J181" s="140">
        <f t="shared" si="90"/>
        <v>31.885714285714283</v>
      </c>
      <c r="K181" s="44">
        <f t="shared" si="112"/>
        <v>0</v>
      </c>
      <c r="L181" s="44">
        <f t="shared" si="112"/>
        <v>0</v>
      </c>
      <c r="M181" s="44">
        <f t="shared" si="112"/>
        <v>0</v>
      </c>
      <c r="N181" s="44">
        <f t="shared" si="112"/>
        <v>0</v>
      </c>
      <c r="O181" s="44">
        <f t="shared" si="112"/>
        <v>0</v>
      </c>
      <c r="P181" s="44">
        <f t="shared" si="112"/>
        <v>0</v>
      </c>
      <c r="Q181" s="44">
        <f t="shared" si="112"/>
        <v>0</v>
      </c>
      <c r="R181" s="44">
        <f t="shared" si="112"/>
        <v>0</v>
      </c>
      <c r="S181" s="44">
        <f t="shared" si="112"/>
        <v>0</v>
      </c>
      <c r="T181" s="44">
        <f t="shared" si="112"/>
        <v>0</v>
      </c>
      <c r="U181" s="44">
        <f t="shared" si="112"/>
        <v>0</v>
      </c>
      <c r="V181" s="44">
        <f t="shared" si="112"/>
        <v>0</v>
      </c>
      <c r="W181" s="140"/>
      <c r="X181" s="44">
        <f t="shared" si="74"/>
        <v>558000</v>
      </c>
      <c r="Y181" s="267"/>
    </row>
    <row r="182" spans="1:25" ht="25.5" customHeight="1" x14ac:dyDescent="0.25">
      <c r="A182" s="33" t="s">
        <v>136</v>
      </c>
      <c r="B182" s="33" t="s">
        <v>82</v>
      </c>
      <c r="C182" s="3" t="s">
        <v>344</v>
      </c>
      <c r="D182" s="45">
        <f>'дод 2'!E346+'дод 2'!E355</f>
        <v>1750000</v>
      </c>
      <c r="E182" s="45">
        <f>'дод 2'!F346+'дод 2'!F355</f>
        <v>0</v>
      </c>
      <c r="F182" s="45">
        <f>'дод 2'!G346+'дод 2'!G355</f>
        <v>0</v>
      </c>
      <c r="G182" s="45">
        <f>'дод 2'!H346+'дод 2'!H355</f>
        <v>558000</v>
      </c>
      <c r="H182" s="45">
        <f>'дод 2'!I346+'дод 2'!I355</f>
        <v>0</v>
      </c>
      <c r="I182" s="45">
        <f>'дод 2'!J346+'дод 2'!J355</f>
        <v>0</v>
      </c>
      <c r="J182" s="174">
        <f t="shared" si="90"/>
        <v>31.885714285714283</v>
      </c>
      <c r="K182" s="45">
        <f>'дод 2'!L346</f>
        <v>0</v>
      </c>
      <c r="L182" s="45">
        <f>'дод 2'!M346</f>
        <v>0</v>
      </c>
      <c r="M182" s="45">
        <f>'дод 2'!N346</f>
        <v>0</v>
      </c>
      <c r="N182" s="45">
        <f>'дод 2'!O346</f>
        <v>0</v>
      </c>
      <c r="O182" s="45">
        <f>'дод 2'!P346</f>
        <v>0</v>
      </c>
      <c r="P182" s="45">
        <f>'дод 2'!Q346</f>
        <v>0</v>
      </c>
      <c r="Q182" s="45">
        <f>'дод 2'!R346</f>
        <v>0</v>
      </c>
      <c r="R182" s="45">
        <f>'дод 2'!S346</f>
        <v>0</v>
      </c>
      <c r="S182" s="45">
        <f>'дод 2'!T346</f>
        <v>0</v>
      </c>
      <c r="T182" s="45">
        <f>'дод 2'!U346</f>
        <v>0</v>
      </c>
      <c r="U182" s="45">
        <f>'дод 2'!V346</f>
        <v>0</v>
      </c>
      <c r="V182" s="45">
        <f>'дод 2'!W346</f>
        <v>0</v>
      </c>
      <c r="W182" s="140"/>
      <c r="X182" s="45">
        <f t="shared" si="74"/>
        <v>558000</v>
      </c>
      <c r="Y182" s="267"/>
    </row>
    <row r="183" spans="1:25" s="47" customFormat="1" ht="15.75" x14ac:dyDescent="0.25">
      <c r="A183" s="34" t="s">
        <v>96</v>
      </c>
      <c r="B183" s="34"/>
      <c r="C183" s="13" t="s">
        <v>674</v>
      </c>
      <c r="D183" s="44">
        <f>D187+D188+D190+D192+D193+D194+D195+D196+D197+D198+D200+D202+D204</f>
        <v>0</v>
      </c>
      <c r="E183" s="44">
        <f t="shared" ref="E183:P183" si="113">E187+E188+E190+E192+E193+E194+E195+E196+E197+E198+E200+E202+E204</f>
        <v>0</v>
      </c>
      <c r="F183" s="44">
        <f t="shared" si="113"/>
        <v>0</v>
      </c>
      <c r="G183" s="44">
        <f>G187+G188+G190+G192+G193+G194+G195+G196+G197+G198+G200+G202+G204</f>
        <v>0</v>
      </c>
      <c r="H183" s="44">
        <f t="shared" ref="H183:I183" si="114">H187+H188+H190+H192+H193+H194+H195+H196+H197+H198+H200+H202+H204</f>
        <v>0</v>
      </c>
      <c r="I183" s="44">
        <f t="shared" si="114"/>
        <v>0</v>
      </c>
      <c r="J183" s="174"/>
      <c r="K183" s="44">
        <f t="shared" si="113"/>
        <v>74906762</v>
      </c>
      <c r="L183" s="44">
        <f t="shared" si="113"/>
        <v>74906762</v>
      </c>
      <c r="M183" s="44">
        <f t="shared" si="113"/>
        <v>0</v>
      </c>
      <c r="N183" s="44">
        <f t="shared" si="113"/>
        <v>0</v>
      </c>
      <c r="O183" s="44">
        <f t="shared" si="113"/>
        <v>0</v>
      </c>
      <c r="P183" s="44">
        <f t="shared" si="113"/>
        <v>74906762</v>
      </c>
      <c r="Q183" s="44">
        <f>Q187+Q188+Q190+Q192+Q193+Q194+Q195+Q196+Q197+Q198+Q200+Q202+Q204</f>
        <v>3130065.89</v>
      </c>
      <c r="R183" s="44">
        <f t="shared" ref="R183:V183" si="115">R187+R188+R190+R192+R193+R194+R195+R196+R197+R198+R200+R202+R204</f>
        <v>3130065.89</v>
      </c>
      <c r="S183" s="44">
        <f t="shared" si="115"/>
        <v>0</v>
      </c>
      <c r="T183" s="44">
        <f t="shared" si="115"/>
        <v>0</v>
      </c>
      <c r="U183" s="44">
        <f t="shared" si="115"/>
        <v>0</v>
      </c>
      <c r="V183" s="44">
        <f t="shared" si="115"/>
        <v>3130065.89</v>
      </c>
      <c r="W183" s="140">
        <f t="shared" si="78"/>
        <v>4.1786159305617829</v>
      </c>
      <c r="X183" s="44">
        <f t="shared" si="74"/>
        <v>3130065.89</v>
      </c>
      <c r="Y183" s="267"/>
    </row>
    <row r="184" spans="1:25" s="48" customFormat="1" ht="53.25" hidden="1" customHeight="1" x14ac:dyDescent="0.25">
      <c r="A184" s="56"/>
      <c r="B184" s="56"/>
      <c r="C184" s="62" t="s">
        <v>659</v>
      </c>
      <c r="D184" s="61">
        <f>D201</f>
        <v>0</v>
      </c>
      <c r="E184" s="61">
        <f t="shared" ref="E184:P184" si="116">E201</f>
        <v>0</v>
      </c>
      <c r="F184" s="61">
        <f t="shared" si="116"/>
        <v>0</v>
      </c>
      <c r="G184" s="61">
        <f>G201</f>
        <v>0</v>
      </c>
      <c r="H184" s="61">
        <f t="shared" ref="H184:I184" si="117">H201</f>
        <v>0</v>
      </c>
      <c r="I184" s="61">
        <f t="shared" si="117"/>
        <v>0</v>
      </c>
      <c r="J184" s="174" t="e">
        <f t="shared" si="90"/>
        <v>#DIV/0!</v>
      </c>
      <c r="K184" s="61">
        <f t="shared" si="116"/>
        <v>0</v>
      </c>
      <c r="L184" s="61">
        <f t="shared" si="116"/>
        <v>0</v>
      </c>
      <c r="M184" s="61">
        <f t="shared" si="116"/>
        <v>0</v>
      </c>
      <c r="N184" s="61">
        <f t="shared" si="116"/>
        <v>0</v>
      </c>
      <c r="O184" s="61">
        <f t="shared" si="116"/>
        <v>0</v>
      </c>
      <c r="P184" s="61">
        <f t="shared" si="116"/>
        <v>0</v>
      </c>
      <c r="Q184" s="61">
        <f t="shared" ref="Q184:V184" si="118">Q201</f>
        <v>0</v>
      </c>
      <c r="R184" s="61">
        <f t="shared" si="118"/>
        <v>0</v>
      </c>
      <c r="S184" s="61">
        <f t="shared" si="118"/>
        <v>0</v>
      </c>
      <c r="T184" s="61">
        <f t="shared" si="118"/>
        <v>0</v>
      </c>
      <c r="U184" s="61">
        <f t="shared" si="118"/>
        <v>0</v>
      </c>
      <c r="V184" s="61">
        <f t="shared" si="118"/>
        <v>0</v>
      </c>
      <c r="W184" s="170" t="e">
        <f t="shared" si="78"/>
        <v>#DIV/0!</v>
      </c>
      <c r="X184" s="61">
        <f t="shared" si="74"/>
        <v>0</v>
      </c>
      <c r="Y184" s="267"/>
    </row>
    <row r="185" spans="1:25" s="48" customFormat="1" ht="65.25" hidden="1" customHeight="1" x14ac:dyDescent="0.25">
      <c r="A185" s="56"/>
      <c r="B185" s="56"/>
      <c r="C185" s="96" t="s">
        <v>585</v>
      </c>
      <c r="D185" s="61">
        <f>D191</f>
        <v>0</v>
      </c>
      <c r="E185" s="61">
        <f t="shared" ref="E185:F185" si="119">E191</f>
        <v>0</v>
      </c>
      <c r="F185" s="61">
        <f t="shared" si="119"/>
        <v>0</v>
      </c>
      <c r="G185" s="61">
        <f>G191</f>
        <v>0</v>
      </c>
      <c r="H185" s="61">
        <f t="shared" ref="H185:I185" si="120">H191</f>
        <v>0</v>
      </c>
      <c r="I185" s="61">
        <f t="shared" si="120"/>
        <v>0</v>
      </c>
      <c r="J185" s="174" t="e">
        <f t="shared" si="90"/>
        <v>#DIV/0!</v>
      </c>
      <c r="K185" s="61">
        <f>K191</f>
        <v>0</v>
      </c>
      <c r="L185" s="61">
        <f t="shared" ref="L185:P185" si="121">L191</f>
        <v>0</v>
      </c>
      <c r="M185" s="61">
        <f t="shared" si="121"/>
        <v>0</v>
      </c>
      <c r="N185" s="61">
        <f t="shared" si="121"/>
        <v>0</v>
      </c>
      <c r="O185" s="61">
        <f t="shared" si="121"/>
        <v>0</v>
      </c>
      <c r="P185" s="61">
        <f t="shared" si="121"/>
        <v>0</v>
      </c>
      <c r="Q185" s="61">
        <f>Q191</f>
        <v>0</v>
      </c>
      <c r="R185" s="61">
        <f t="shared" ref="R185:V185" si="122">R191</f>
        <v>0</v>
      </c>
      <c r="S185" s="61">
        <f t="shared" si="122"/>
        <v>0</v>
      </c>
      <c r="T185" s="61">
        <f t="shared" si="122"/>
        <v>0</v>
      </c>
      <c r="U185" s="61">
        <f t="shared" si="122"/>
        <v>0</v>
      </c>
      <c r="V185" s="61">
        <f t="shared" si="122"/>
        <v>0</v>
      </c>
      <c r="W185" s="170" t="e">
        <f t="shared" si="78"/>
        <v>#DIV/0!</v>
      </c>
      <c r="X185" s="44">
        <f t="shared" si="74"/>
        <v>0</v>
      </c>
      <c r="Y185" s="267"/>
    </row>
    <row r="186" spans="1:25" s="48" customFormat="1" ht="15.75" hidden="1" customHeight="1" x14ac:dyDescent="0.25">
      <c r="A186" s="56"/>
      <c r="B186" s="56"/>
      <c r="C186" s="62" t="s">
        <v>392</v>
      </c>
      <c r="D186" s="61">
        <f>D189+D203</f>
        <v>0</v>
      </c>
      <c r="E186" s="61">
        <f t="shared" ref="E186:P186" si="123">E189+E203</f>
        <v>0</v>
      </c>
      <c r="F186" s="61">
        <f t="shared" si="123"/>
        <v>0</v>
      </c>
      <c r="G186" s="61">
        <f>G189+G203</f>
        <v>0</v>
      </c>
      <c r="H186" s="61">
        <f t="shared" ref="H186:I186" si="124">H189+H203</f>
        <v>0</v>
      </c>
      <c r="I186" s="61">
        <f t="shared" si="124"/>
        <v>0</v>
      </c>
      <c r="J186" s="174" t="e">
        <f t="shared" si="90"/>
        <v>#DIV/0!</v>
      </c>
      <c r="K186" s="61">
        <f t="shared" si="123"/>
        <v>0</v>
      </c>
      <c r="L186" s="61">
        <f>L189+L203</f>
        <v>0</v>
      </c>
      <c r="M186" s="61">
        <f t="shared" si="123"/>
        <v>0</v>
      </c>
      <c r="N186" s="61">
        <f t="shared" si="123"/>
        <v>0</v>
      </c>
      <c r="O186" s="61">
        <f t="shared" si="123"/>
        <v>0</v>
      </c>
      <c r="P186" s="61">
        <f t="shared" si="123"/>
        <v>0</v>
      </c>
      <c r="Q186" s="61">
        <f t="shared" ref="Q186" si="125">Q189+Q203</f>
        <v>0</v>
      </c>
      <c r="R186" s="61">
        <f>R189+R203</f>
        <v>0</v>
      </c>
      <c r="S186" s="61">
        <f t="shared" ref="S186:V186" si="126">S189+S203</f>
        <v>0</v>
      </c>
      <c r="T186" s="61">
        <f t="shared" si="126"/>
        <v>0</v>
      </c>
      <c r="U186" s="61">
        <f t="shared" si="126"/>
        <v>0</v>
      </c>
      <c r="V186" s="61">
        <f t="shared" si="126"/>
        <v>0</v>
      </c>
      <c r="W186" s="170" t="e">
        <f t="shared" si="78"/>
        <v>#DIV/0!</v>
      </c>
      <c r="X186" s="44">
        <f t="shared" si="74"/>
        <v>0</v>
      </c>
      <c r="Y186" s="267"/>
    </row>
    <row r="187" spans="1:25" ht="33" customHeight="1" x14ac:dyDescent="0.25">
      <c r="A187" s="36" t="s">
        <v>271</v>
      </c>
      <c r="B187" s="36" t="s">
        <v>110</v>
      </c>
      <c r="C187" s="6" t="s">
        <v>540</v>
      </c>
      <c r="D187" s="45">
        <f>'дод 2'!E313+'дод 2'!E269</f>
        <v>0</v>
      </c>
      <c r="E187" s="45">
        <f>'дод 2'!F313+'дод 2'!F269</f>
        <v>0</v>
      </c>
      <c r="F187" s="45">
        <f>'дод 2'!G313+'дод 2'!G269</f>
        <v>0</v>
      </c>
      <c r="G187" s="45">
        <f>'дод 2'!H313+'дод 2'!H269</f>
        <v>0</v>
      </c>
      <c r="H187" s="45">
        <f>'дод 2'!I313+'дод 2'!I269</f>
        <v>0</v>
      </c>
      <c r="I187" s="45">
        <f>'дод 2'!J313+'дод 2'!J269</f>
        <v>0</v>
      </c>
      <c r="J187" s="174"/>
      <c r="K187" s="45">
        <f>'дод 2'!L313+'дод 2'!L269</f>
        <v>34768108</v>
      </c>
      <c r="L187" s="45">
        <f>'дод 2'!M313+'дод 2'!M269</f>
        <v>34768108</v>
      </c>
      <c r="M187" s="45">
        <f>'дод 2'!N313+'дод 2'!N269</f>
        <v>0</v>
      </c>
      <c r="N187" s="45">
        <f>'дод 2'!O313+'дод 2'!O269</f>
        <v>0</v>
      </c>
      <c r="O187" s="45">
        <f>'дод 2'!P313+'дод 2'!P269</f>
        <v>0</v>
      </c>
      <c r="P187" s="45">
        <f>'дод 2'!Q313+'дод 2'!Q269</f>
        <v>34768108</v>
      </c>
      <c r="Q187" s="45">
        <f>'дод 2'!R313+'дод 2'!R269</f>
        <v>995121.89</v>
      </c>
      <c r="R187" s="45">
        <f>'дод 2'!S313+'дод 2'!S269</f>
        <v>995121.89</v>
      </c>
      <c r="S187" s="45">
        <f>'дод 2'!T313+'дод 2'!T269</f>
        <v>0</v>
      </c>
      <c r="T187" s="45">
        <f>'дод 2'!U313+'дод 2'!U269</f>
        <v>0</v>
      </c>
      <c r="U187" s="45">
        <f>'дод 2'!V313+'дод 2'!V269</f>
        <v>0</v>
      </c>
      <c r="V187" s="45">
        <f>'дод 2'!W313+'дод 2'!W269</f>
        <v>995121.89</v>
      </c>
      <c r="W187" s="174">
        <f t="shared" si="78"/>
        <v>2.8621686575524903</v>
      </c>
      <c r="X187" s="45">
        <f t="shared" si="74"/>
        <v>995121.89</v>
      </c>
      <c r="Y187" s="267"/>
    </row>
    <row r="188" spans="1:25" s="49" customFormat="1" ht="18.75" x14ac:dyDescent="0.25">
      <c r="A188" s="36" t="s">
        <v>276</v>
      </c>
      <c r="B188" s="36" t="s">
        <v>110</v>
      </c>
      <c r="C188" s="6" t="s">
        <v>536</v>
      </c>
      <c r="D188" s="45">
        <f>'дод 2'!E125+'дод 2'!E314</f>
        <v>0</v>
      </c>
      <c r="E188" s="45">
        <f>'дод 2'!F125+'дод 2'!F314</f>
        <v>0</v>
      </c>
      <c r="F188" s="45">
        <f>'дод 2'!G125+'дод 2'!G314</f>
        <v>0</v>
      </c>
      <c r="G188" s="45">
        <f>'дод 2'!H125+'дод 2'!H314</f>
        <v>0</v>
      </c>
      <c r="H188" s="45">
        <f>'дод 2'!I125+'дод 2'!I314</f>
        <v>0</v>
      </c>
      <c r="I188" s="45">
        <f>'дод 2'!J125+'дод 2'!J314</f>
        <v>0</v>
      </c>
      <c r="J188" s="174"/>
      <c r="K188" s="45">
        <f>'дод 2'!L125+'дод 2'!L314</f>
        <v>5154392</v>
      </c>
      <c r="L188" s="45">
        <f>'дод 2'!M125+'дод 2'!M314</f>
        <v>5154392</v>
      </c>
      <c r="M188" s="45">
        <f>'дод 2'!N125+'дод 2'!N314</f>
        <v>0</v>
      </c>
      <c r="N188" s="45">
        <f>'дод 2'!O125+'дод 2'!O314</f>
        <v>0</v>
      </c>
      <c r="O188" s="45">
        <f>'дод 2'!P125+'дод 2'!P314</f>
        <v>0</v>
      </c>
      <c r="P188" s="45">
        <f>'дод 2'!Q125+'дод 2'!Q314</f>
        <v>5154392</v>
      </c>
      <c r="Q188" s="45">
        <f>'дод 2'!R125+'дод 2'!R314</f>
        <v>0</v>
      </c>
      <c r="R188" s="45">
        <f>'дод 2'!S125+'дод 2'!S314</f>
        <v>0</v>
      </c>
      <c r="S188" s="45">
        <f>'дод 2'!T125+'дод 2'!T314</f>
        <v>0</v>
      </c>
      <c r="T188" s="45">
        <f>'дод 2'!U125+'дод 2'!U314</f>
        <v>0</v>
      </c>
      <c r="U188" s="45">
        <f>'дод 2'!V125+'дод 2'!V314</f>
        <v>0</v>
      </c>
      <c r="V188" s="45">
        <f>'дод 2'!W125+'дод 2'!W314</f>
        <v>0</v>
      </c>
      <c r="W188" s="174">
        <f t="shared" si="78"/>
        <v>0</v>
      </c>
      <c r="X188" s="45">
        <f t="shared" si="74"/>
        <v>0</v>
      </c>
      <c r="Y188" s="267"/>
    </row>
    <row r="189" spans="1:25" s="49" customFormat="1" ht="21.75" hidden="1" customHeight="1" x14ac:dyDescent="0.25">
      <c r="A189" s="67"/>
      <c r="B189" s="67"/>
      <c r="C189" s="72" t="s">
        <v>392</v>
      </c>
      <c r="D189" s="65">
        <f>'дод 2'!E126</f>
        <v>0</v>
      </c>
      <c r="E189" s="65">
        <f>'дод 2'!F126</f>
        <v>0</v>
      </c>
      <c r="F189" s="65">
        <f>'дод 2'!G126</f>
        <v>0</v>
      </c>
      <c r="G189" s="65">
        <f>'дод 2'!H126</f>
        <v>0</v>
      </c>
      <c r="H189" s="65">
        <f>'дод 2'!I126</f>
        <v>0</v>
      </c>
      <c r="I189" s="65">
        <f>'дод 2'!J126</f>
        <v>0</v>
      </c>
      <c r="J189" s="174" t="e">
        <f t="shared" si="90"/>
        <v>#DIV/0!</v>
      </c>
      <c r="K189" s="65">
        <f>'дод 2'!L126</f>
        <v>0</v>
      </c>
      <c r="L189" s="65">
        <f>'дод 2'!M126</f>
        <v>0</v>
      </c>
      <c r="M189" s="65">
        <f>'дод 2'!N126</f>
        <v>0</v>
      </c>
      <c r="N189" s="65">
        <f>'дод 2'!O126</f>
        <v>0</v>
      </c>
      <c r="O189" s="65">
        <f>'дод 2'!P126</f>
        <v>0</v>
      </c>
      <c r="P189" s="65">
        <f>'дод 2'!Q126</f>
        <v>0</v>
      </c>
      <c r="Q189" s="65">
        <f>'дод 2'!R126</f>
        <v>0</v>
      </c>
      <c r="R189" s="65">
        <f>'дод 2'!S126</f>
        <v>0</v>
      </c>
      <c r="S189" s="65">
        <f>'дод 2'!T126</f>
        <v>0</v>
      </c>
      <c r="T189" s="65">
        <f>'дод 2'!U126</f>
        <v>0</v>
      </c>
      <c r="U189" s="65">
        <f>'дод 2'!V126</f>
        <v>0</v>
      </c>
      <c r="V189" s="65">
        <f>'дод 2'!W126</f>
        <v>0</v>
      </c>
      <c r="W189" s="174" t="e">
        <f t="shared" si="78"/>
        <v>#DIV/0!</v>
      </c>
      <c r="X189" s="45">
        <f t="shared" si="74"/>
        <v>0</v>
      </c>
      <c r="Y189" s="267"/>
    </row>
    <row r="190" spans="1:25" s="49" customFormat="1" ht="29.25" customHeight="1" x14ac:dyDescent="0.25">
      <c r="A190" s="36" t="s">
        <v>278</v>
      </c>
      <c r="B190" s="36" t="s">
        <v>110</v>
      </c>
      <c r="C190" s="6" t="s">
        <v>537</v>
      </c>
      <c r="D190" s="45">
        <f>'дод 2'!E315+'дод 2'!E168</f>
        <v>0</v>
      </c>
      <c r="E190" s="45">
        <f>'дод 2'!F315+'дод 2'!F168</f>
        <v>0</v>
      </c>
      <c r="F190" s="45">
        <f>'дод 2'!G315+'дод 2'!G168</f>
        <v>0</v>
      </c>
      <c r="G190" s="45">
        <f>'дод 2'!H315+'дод 2'!H168</f>
        <v>0</v>
      </c>
      <c r="H190" s="45">
        <f>'дод 2'!I315+'дод 2'!I168</f>
        <v>0</v>
      </c>
      <c r="I190" s="45">
        <f>'дод 2'!J315+'дод 2'!J168</f>
        <v>0</v>
      </c>
      <c r="J190" s="174"/>
      <c r="K190" s="45">
        <f>'дод 2'!L315+'дод 2'!L168</f>
        <v>6971975</v>
      </c>
      <c r="L190" s="45">
        <f>'дод 2'!M315+'дод 2'!M168</f>
        <v>6971975</v>
      </c>
      <c r="M190" s="45">
        <f>'дод 2'!N315+'дод 2'!N168</f>
        <v>0</v>
      </c>
      <c r="N190" s="45">
        <f>'дод 2'!O315+'дод 2'!O168</f>
        <v>0</v>
      </c>
      <c r="O190" s="45">
        <f>'дод 2'!P315+'дод 2'!P168</f>
        <v>0</v>
      </c>
      <c r="P190" s="45">
        <f>'дод 2'!Q315+'дод 2'!Q168</f>
        <v>6971975</v>
      </c>
      <c r="Q190" s="45">
        <f>'дод 2'!R315+'дод 2'!R168</f>
        <v>0</v>
      </c>
      <c r="R190" s="45">
        <f>'дод 2'!S315+'дод 2'!S168</f>
        <v>0</v>
      </c>
      <c r="S190" s="45">
        <f>'дод 2'!T315+'дод 2'!T168</f>
        <v>0</v>
      </c>
      <c r="T190" s="45">
        <f>'дод 2'!U315+'дод 2'!U168</f>
        <v>0</v>
      </c>
      <c r="U190" s="45">
        <f>'дод 2'!V315+'дод 2'!V168</f>
        <v>0</v>
      </c>
      <c r="V190" s="45">
        <f>'дод 2'!W315+'дод 2'!W168</f>
        <v>0</v>
      </c>
      <c r="W190" s="174">
        <f t="shared" si="78"/>
        <v>0</v>
      </c>
      <c r="X190" s="45">
        <f t="shared" si="74"/>
        <v>0</v>
      </c>
      <c r="Y190" s="267"/>
    </row>
    <row r="191" spans="1:25" s="49" customFormat="1" ht="63" hidden="1" customHeight="1" x14ac:dyDescent="0.25">
      <c r="A191" s="67"/>
      <c r="B191" s="67"/>
      <c r="C191" s="66" t="s">
        <v>585</v>
      </c>
      <c r="D191" s="65">
        <f>'дод 2'!E169</f>
        <v>0</v>
      </c>
      <c r="E191" s="65">
        <f>'дод 2'!F169</f>
        <v>0</v>
      </c>
      <c r="F191" s="65">
        <f>'дод 2'!G169</f>
        <v>0</v>
      </c>
      <c r="G191" s="65">
        <f>'дод 2'!H169</f>
        <v>0</v>
      </c>
      <c r="H191" s="65">
        <f>'дод 2'!I169</f>
        <v>0</v>
      </c>
      <c r="I191" s="65">
        <f>'дод 2'!J169</f>
        <v>0</v>
      </c>
      <c r="J191" s="174" t="e">
        <f t="shared" si="90"/>
        <v>#DIV/0!</v>
      </c>
      <c r="K191" s="65">
        <f>'дод 2'!L169</f>
        <v>0</v>
      </c>
      <c r="L191" s="65">
        <f>'дод 2'!M169</f>
        <v>0</v>
      </c>
      <c r="M191" s="65">
        <f>'дод 2'!N169</f>
        <v>0</v>
      </c>
      <c r="N191" s="65">
        <f>'дод 2'!O169</f>
        <v>0</v>
      </c>
      <c r="O191" s="65">
        <f>'дод 2'!P169</f>
        <v>0</v>
      </c>
      <c r="P191" s="65">
        <f>'дод 2'!Q169</f>
        <v>0</v>
      </c>
      <c r="Q191" s="65">
        <f>'дод 2'!R169</f>
        <v>0</v>
      </c>
      <c r="R191" s="65">
        <f>'дод 2'!S169</f>
        <v>0</v>
      </c>
      <c r="S191" s="65">
        <f>'дод 2'!T169</f>
        <v>0</v>
      </c>
      <c r="T191" s="65">
        <f>'дод 2'!U169</f>
        <v>0</v>
      </c>
      <c r="U191" s="65">
        <f>'дод 2'!V169</f>
        <v>0</v>
      </c>
      <c r="V191" s="65">
        <f>'дод 2'!W169</f>
        <v>0</v>
      </c>
      <c r="W191" s="174" t="e">
        <f t="shared" si="78"/>
        <v>#DIV/0!</v>
      </c>
      <c r="X191" s="45">
        <f t="shared" si="74"/>
        <v>0</v>
      </c>
      <c r="Y191" s="267"/>
    </row>
    <row r="192" spans="1:25" s="49" customFormat="1" ht="21.75" hidden="1" customHeight="1" x14ac:dyDescent="0.25">
      <c r="A192" s="36">
        <v>7323</v>
      </c>
      <c r="B192" s="58" t="s">
        <v>110</v>
      </c>
      <c r="C192" s="95" t="s">
        <v>538</v>
      </c>
      <c r="D192" s="45">
        <f>'дод 2'!E219</f>
        <v>0</v>
      </c>
      <c r="E192" s="45">
        <f>'дод 2'!F219</f>
        <v>0</v>
      </c>
      <c r="F192" s="45">
        <f>'дод 2'!G219</f>
        <v>0</v>
      </c>
      <c r="G192" s="45">
        <f>'дод 2'!H219</f>
        <v>0</v>
      </c>
      <c r="H192" s="45">
        <f>'дод 2'!I219</f>
        <v>0</v>
      </c>
      <c r="I192" s="45">
        <f>'дод 2'!J219</f>
        <v>0</v>
      </c>
      <c r="J192" s="174" t="e">
        <f t="shared" si="90"/>
        <v>#DIV/0!</v>
      </c>
      <c r="K192" s="45">
        <f>'дод 2'!L219</f>
        <v>0</v>
      </c>
      <c r="L192" s="45">
        <f>'дод 2'!M219</f>
        <v>0</v>
      </c>
      <c r="M192" s="45">
        <f>'дод 2'!N219</f>
        <v>0</v>
      </c>
      <c r="N192" s="45">
        <f>'дод 2'!O219</f>
        <v>0</v>
      </c>
      <c r="O192" s="45">
        <f>'дод 2'!P219</f>
        <v>0</v>
      </c>
      <c r="P192" s="45">
        <f>'дод 2'!Q219</f>
        <v>0</v>
      </c>
      <c r="Q192" s="45">
        <f>'дод 2'!R219</f>
        <v>0</v>
      </c>
      <c r="R192" s="45">
        <f>'дод 2'!S219</f>
        <v>0</v>
      </c>
      <c r="S192" s="45">
        <f>'дод 2'!T219</f>
        <v>0</v>
      </c>
      <c r="T192" s="45">
        <f>'дод 2'!U219</f>
        <v>0</v>
      </c>
      <c r="U192" s="45">
        <f>'дод 2'!V219</f>
        <v>0</v>
      </c>
      <c r="V192" s="45">
        <f>'дод 2'!W219</f>
        <v>0</v>
      </c>
      <c r="W192" s="174" t="e">
        <f t="shared" si="78"/>
        <v>#DIV/0!</v>
      </c>
      <c r="X192" s="45">
        <f t="shared" si="74"/>
        <v>0</v>
      </c>
      <c r="Y192" s="267"/>
    </row>
    <row r="193" spans="1:25" s="49" customFormat="1" ht="19.5" hidden="1" customHeight="1" x14ac:dyDescent="0.25">
      <c r="A193" s="36">
        <v>7324</v>
      </c>
      <c r="B193" s="58" t="s">
        <v>110</v>
      </c>
      <c r="C193" s="6" t="s">
        <v>539</v>
      </c>
      <c r="D193" s="45">
        <f>'дод 2'!E240+'дод 2'!E316</f>
        <v>0</v>
      </c>
      <c r="E193" s="45">
        <f>'дод 2'!F240+'дод 2'!F316</f>
        <v>0</v>
      </c>
      <c r="F193" s="45">
        <f>'дод 2'!G240+'дод 2'!G316</f>
        <v>0</v>
      </c>
      <c r="G193" s="45">
        <f>'дод 2'!H240+'дод 2'!H316</f>
        <v>0</v>
      </c>
      <c r="H193" s="45">
        <f>'дод 2'!I240+'дод 2'!I316</f>
        <v>0</v>
      </c>
      <c r="I193" s="45">
        <f>'дод 2'!J240+'дод 2'!J316</f>
        <v>0</v>
      </c>
      <c r="J193" s="174" t="e">
        <f t="shared" si="90"/>
        <v>#DIV/0!</v>
      </c>
      <c r="K193" s="45">
        <f>'дод 2'!L240+'дод 2'!L316</f>
        <v>0</v>
      </c>
      <c r="L193" s="45">
        <f>'дод 2'!M240+'дод 2'!M316</f>
        <v>0</v>
      </c>
      <c r="M193" s="45">
        <f>'дод 2'!N240+'дод 2'!N316</f>
        <v>0</v>
      </c>
      <c r="N193" s="45">
        <f>'дод 2'!O240+'дод 2'!O316</f>
        <v>0</v>
      </c>
      <c r="O193" s="45">
        <f>'дод 2'!P240+'дод 2'!P316</f>
        <v>0</v>
      </c>
      <c r="P193" s="45">
        <f>'дод 2'!Q240+'дод 2'!Q316</f>
        <v>0</v>
      </c>
      <c r="Q193" s="45">
        <f>'дод 2'!R240+'дод 2'!R316</f>
        <v>0</v>
      </c>
      <c r="R193" s="45">
        <f>'дод 2'!S240+'дод 2'!S316</f>
        <v>0</v>
      </c>
      <c r="S193" s="45">
        <f>'дод 2'!T240+'дод 2'!T316</f>
        <v>0</v>
      </c>
      <c r="T193" s="45">
        <f>'дод 2'!U240+'дод 2'!U316</f>
        <v>0</v>
      </c>
      <c r="U193" s="45">
        <f>'дод 2'!V240+'дод 2'!V316</f>
        <v>0</v>
      </c>
      <c r="V193" s="45">
        <f>'дод 2'!W240+'дод 2'!W316</f>
        <v>0</v>
      </c>
      <c r="W193" s="174" t="e">
        <f t="shared" si="78"/>
        <v>#DIV/0!</v>
      </c>
      <c r="X193" s="45">
        <f t="shared" si="74"/>
        <v>0</v>
      </c>
      <c r="Y193" s="267"/>
    </row>
    <row r="194" spans="1:25" s="49" customFormat="1" ht="34.5" x14ac:dyDescent="0.25">
      <c r="A194" s="36">
        <v>7325</v>
      </c>
      <c r="B194" s="58" t="s">
        <v>110</v>
      </c>
      <c r="C194" s="6" t="s">
        <v>534</v>
      </c>
      <c r="D194" s="45">
        <f>'дод 2'!E317+'дод 2'!E44</f>
        <v>0</v>
      </c>
      <c r="E194" s="45">
        <f>'дод 2'!F317+'дод 2'!F44</f>
        <v>0</v>
      </c>
      <c r="F194" s="45">
        <f>'дод 2'!G317+'дод 2'!G44</f>
        <v>0</v>
      </c>
      <c r="G194" s="45">
        <f>'дод 2'!H317+'дод 2'!H44</f>
        <v>0</v>
      </c>
      <c r="H194" s="45">
        <f>'дод 2'!I317+'дод 2'!I44</f>
        <v>0</v>
      </c>
      <c r="I194" s="45">
        <f>'дод 2'!J317+'дод 2'!J44</f>
        <v>0</v>
      </c>
      <c r="J194" s="174"/>
      <c r="K194" s="45">
        <f>'дод 2'!L317+'дод 2'!L44</f>
        <v>293385</v>
      </c>
      <c r="L194" s="45">
        <f>'дод 2'!M317+'дод 2'!M44</f>
        <v>293385</v>
      </c>
      <c r="M194" s="45">
        <f>'дод 2'!N317+'дод 2'!N44</f>
        <v>0</v>
      </c>
      <c r="N194" s="45">
        <f>'дод 2'!O317+'дод 2'!O44</f>
        <v>0</v>
      </c>
      <c r="O194" s="45">
        <f>'дод 2'!P317+'дод 2'!P44</f>
        <v>0</v>
      </c>
      <c r="P194" s="45">
        <f>'дод 2'!Q317+'дод 2'!Q44</f>
        <v>293385</v>
      </c>
      <c r="Q194" s="45">
        <f>'дод 2'!R317+'дод 2'!R44</f>
        <v>0</v>
      </c>
      <c r="R194" s="45">
        <f>'дод 2'!S317+'дод 2'!S44</f>
        <v>0</v>
      </c>
      <c r="S194" s="45">
        <f>'дод 2'!T317+'дод 2'!T44</f>
        <v>0</v>
      </c>
      <c r="T194" s="45">
        <f>'дод 2'!U317+'дод 2'!U44</f>
        <v>0</v>
      </c>
      <c r="U194" s="45">
        <f>'дод 2'!V317+'дод 2'!V44</f>
        <v>0</v>
      </c>
      <c r="V194" s="45">
        <f>'дод 2'!W317+'дод 2'!W44</f>
        <v>0</v>
      </c>
      <c r="W194" s="174">
        <f t="shared" si="78"/>
        <v>0</v>
      </c>
      <c r="X194" s="45">
        <f t="shared" si="74"/>
        <v>0</v>
      </c>
      <c r="Y194" s="267"/>
    </row>
    <row r="195" spans="1:25" ht="21.75" customHeight="1" x14ac:dyDescent="0.25">
      <c r="A195" s="36" t="s">
        <v>273</v>
      </c>
      <c r="B195" s="36" t="s">
        <v>110</v>
      </c>
      <c r="C195" s="6" t="s">
        <v>535</v>
      </c>
      <c r="D195" s="45">
        <f>'дод 2'!E318+'дод 2'!E270+'дод 2'!E45</f>
        <v>0</v>
      </c>
      <c r="E195" s="45">
        <f>'дод 2'!F318+'дод 2'!F270+'дод 2'!F45</f>
        <v>0</v>
      </c>
      <c r="F195" s="45">
        <f>'дод 2'!G318+'дод 2'!G270+'дод 2'!G45</f>
        <v>0</v>
      </c>
      <c r="G195" s="45">
        <f>'дод 2'!H318+'дод 2'!H270+'дод 2'!H45</f>
        <v>0</v>
      </c>
      <c r="H195" s="45">
        <f>'дод 2'!I318+'дод 2'!I270+'дод 2'!I45</f>
        <v>0</v>
      </c>
      <c r="I195" s="45">
        <f>'дод 2'!J318+'дод 2'!J270+'дод 2'!J45</f>
        <v>0</v>
      </c>
      <c r="J195" s="174"/>
      <c r="K195" s="45">
        <f>'дод 2'!L318+'дод 2'!L270+'дод 2'!L45</f>
        <v>17628267</v>
      </c>
      <c r="L195" s="45">
        <f>'дод 2'!M318+'дод 2'!M270+'дод 2'!M45</f>
        <v>17628267</v>
      </c>
      <c r="M195" s="45">
        <f>'дод 2'!N318+'дод 2'!N270+'дод 2'!N45</f>
        <v>0</v>
      </c>
      <c r="N195" s="45">
        <f>'дод 2'!O318+'дод 2'!O270+'дод 2'!O45</f>
        <v>0</v>
      </c>
      <c r="O195" s="45">
        <f>'дод 2'!P318+'дод 2'!P270+'дод 2'!P45</f>
        <v>0</v>
      </c>
      <c r="P195" s="45">
        <f>'дод 2'!Q318+'дод 2'!Q270+'дод 2'!Q45</f>
        <v>17628267</v>
      </c>
      <c r="Q195" s="45">
        <f>'дод 2'!R318+'дод 2'!R270+'дод 2'!R45</f>
        <v>1951473</v>
      </c>
      <c r="R195" s="45">
        <f>'дод 2'!S318+'дод 2'!S270+'дод 2'!S45</f>
        <v>1951473</v>
      </c>
      <c r="S195" s="45">
        <f>'дод 2'!T318+'дод 2'!T270+'дод 2'!T45</f>
        <v>0</v>
      </c>
      <c r="T195" s="45">
        <f>'дод 2'!U318+'дод 2'!U270+'дод 2'!U45</f>
        <v>0</v>
      </c>
      <c r="U195" s="45">
        <f>'дод 2'!V318+'дод 2'!V270+'дод 2'!V45</f>
        <v>0</v>
      </c>
      <c r="V195" s="45">
        <f>'дод 2'!W318+'дод 2'!W270+'дод 2'!W45</f>
        <v>1951473</v>
      </c>
      <c r="W195" s="174">
        <f t="shared" si="78"/>
        <v>11.070135254928916</v>
      </c>
      <c r="X195" s="45">
        <f t="shared" si="74"/>
        <v>1951473</v>
      </c>
      <c r="Y195" s="267"/>
    </row>
    <row r="196" spans="1:25" ht="31.5" customHeight="1" x14ac:dyDescent="0.25">
      <c r="A196" s="33" t="s">
        <v>137</v>
      </c>
      <c r="B196" s="33" t="s">
        <v>110</v>
      </c>
      <c r="C196" s="3" t="s">
        <v>1</v>
      </c>
      <c r="D196" s="45">
        <f>'дод 2'!E271+'дод 2'!E319+'дод 2'!E332</f>
        <v>0</v>
      </c>
      <c r="E196" s="45">
        <f>'дод 2'!F271+'дод 2'!F319+'дод 2'!F332</f>
        <v>0</v>
      </c>
      <c r="F196" s="45">
        <f>'дод 2'!G271+'дод 2'!G319+'дод 2'!G332</f>
        <v>0</v>
      </c>
      <c r="G196" s="45">
        <f>'дод 2'!H271+'дод 2'!H319+'дод 2'!H332</f>
        <v>0</v>
      </c>
      <c r="H196" s="45">
        <f>'дод 2'!I271+'дод 2'!I319+'дод 2'!I332</f>
        <v>0</v>
      </c>
      <c r="I196" s="45">
        <f>'дод 2'!J271+'дод 2'!J319+'дод 2'!J332</f>
        <v>0</v>
      </c>
      <c r="J196" s="174"/>
      <c r="K196" s="45">
        <f>'дод 2'!L271+'дод 2'!L319+'дод 2'!L332</f>
        <v>300000</v>
      </c>
      <c r="L196" s="45">
        <f>'дод 2'!M271+'дод 2'!M319+'дод 2'!M332</f>
        <v>300000</v>
      </c>
      <c r="M196" s="45">
        <f>'дод 2'!N271+'дод 2'!N319+'дод 2'!N332</f>
        <v>0</v>
      </c>
      <c r="N196" s="45">
        <f>'дод 2'!O271+'дод 2'!O319+'дод 2'!O332</f>
        <v>0</v>
      </c>
      <c r="O196" s="45">
        <f>'дод 2'!P271+'дод 2'!P319+'дод 2'!P332</f>
        <v>0</v>
      </c>
      <c r="P196" s="45">
        <f>'дод 2'!Q271+'дод 2'!Q319+'дод 2'!Q332</f>
        <v>300000</v>
      </c>
      <c r="Q196" s="45">
        <f>'дод 2'!R271+'дод 2'!R319+'дод 2'!R332</f>
        <v>0</v>
      </c>
      <c r="R196" s="45">
        <f>'дод 2'!S271+'дод 2'!S319+'дод 2'!S332</f>
        <v>0</v>
      </c>
      <c r="S196" s="45">
        <f>'дод 2'!T271+'дод 2'!T319+'дод 2'!T332</f>
        <v>0</v>
      </c>
      <c r="T196" s="45">
        <f>'дод 2'!U271+'дод 2'!U319+'дод 2'!U332</f>
        <v>0</v>
      </c>
      <c r="U196" s="45">
        <f>'дод 2'!V271+'дод 2'!V319+'дод 2'!V332</f>
        <v>0</v>
      </c>
      <c r="V196" s="45">
        <f>'дод 2'!W271+'дод 2'!W319+'дод 2'!W332</f>
        <v>0</v>
      </c>
      <c r="W196" s="174">
        <f t="shared" si="78"/>
        <v>0</v>
      </c>
      <c r="X196" s="45">
        <f t="shared" si="74"/>
        <v>0</v>
      </c>
      <c r="Y196" s="267"/>
    </row>
    <row r="197" spans="1:25" ht="35.25" hidden="1" customHeight="1" x14ac:dyDescent="0.25">
      <c r="A197" s="53" t="s">
        <v>452</v>
      </c>
      <c r="B197" s="53" t="s">
        <v>110</v>
      </c>
      <c r="C197" s="3" t="s">
        <v>453</v>
      </c>
      <c r="D197" s="45">
        <f>'дод 2'!E333</f>
        <v>0</v>
      </c>
      <c r="E197" s="45">
        <f>'дод 2'!F333</f>
        <v>0</v>
      </c>
      <c r="F197" s="45">
        <f>'дод 2'!G333</f>
        <v>0</v>
      </c>
      <c r="G197" s="45">
        <f>'дод 2'!H333</f>
        <v>0</v>
      </c>
      <c r="H197" s="45">
        <f>'дод 2'!I333</f>
        <v>0</v>
      </c>
      <c r="I197" s="45">
        <f>'дод 2'!J333</f>
        <v>0</v>
      </c>
      <c r="J197" s="174" t="e">
        <f t="shared" si="90"/>
        <v>#DIV/0!</v>
      </c>
      <c r="K197" s="45">
        <f>'дод 2'!L333</f>
        <v>0</v>
      </c>
      <c r="L197" s="45">
        <f>'дод 2'!M333</f>
        <v>0</v>
      </c>
      <c r="M197" s="45">
        <f>'дод 2'!N333</f>
        <v>0</v>
      </c>
      <c r="N197" s="45">
        <f>'дод 2'!O333</f>
        <v>0</v>
      </c>
      <c r="O197" s="45">
        <f>'дод 2'!P333</f>
        <v>0</v>
      </c>
      <c r="P197" s="45">
        <f>'дод 2'!Q333</f>
        <v>0</v>
      </c>
      <c r="Q197" s="45">
        <f>'дод 2'!R333</f>
        <v>0</v>
      </c>
      <c r="R197" s="45">
        <f>'дод 2'!S333</f>
        <v>0</v>
      </c>
      <c r="S197" s="45">
        <f>'дод 2'!T333</f>
        <v>0</v>
      </c>
      <c r="T197" s="45">
        <f>'дод 2'!U333</f>
        <v>0</v>
      </c>
      <c r="U197" s="45">
        <f>'дод 2'!V333</f>
        <v>0</v>
      </c>
      <c r="V197" s="45">
        <f>'дод 2'!W333</f>
        <v>0</v>
      </c>
      <c r="W197" s="174" t="e">
        <f t="shared" si="78"/>
        <v>#DIV/0!</v>
      </c>
      <c r="X197" s="45">
        <f t="shared" si="74"/>
        <v>0</v>
      </c>
      <c r="Y197" s="267"/>
    </row>
    <row r="198" spans="1:25" ht="42" customHeight="1" x14ac:dyDescent="0.25">
      <c r="A198" s="33">
        <v>7361</v>
      </c>
      <c r="B198" s="33" t="s">
        <v>81</v>
      </c>
      <c r="C198" s="3" t="s">
        <v>370</v>
      </c>
      <c r="D198" s="45">
        <f>'дод 2'!E272+'дод 2'!E320+'дод 2'!E170</f>
        <v>0</v>
      </c>
      <c r="E198" s="45">
        <f>'дод 2'!F272+'дод 2'!F320+'дод 2'!F170</f>
        <v>0</v>
      </c>
      <c r="F198" s="45">
        <f>'дод 2'!G272+'дод 2'!G320+'дод 2'!G170</f>
        <v>0</v>
      </c>
      <c r="G198" s="45">
        <f>'дод 2'!H272+'дод 2'!H320+'дод 2'!H170</f>
        <v>0</v>
      </c>
      <c r="H198" s="45">
        <f>'дод 2'!I272+'дод 2'!I320+'дод 2'!I170</f>
        <v>0</v>
      </c>
      <c r="I198" s="45">
        <f>'дод 2'!J272+'дод 2'!J320+'дод 2'!J170</f>
        <v>0</v>
      </c>
      <c r="J198" s="174"/>
      <c r="K198" s="45">
        <f>'дод 2'!L272+'дод 2'!L320+'дод 2'!L170</f>
        <v>9790635</v>
      </c>
      <c r="L198" s="45">
        <f>'дод 2'!M272+'дод 2'!M320+'дод 2'!M170</f>
        <v>9790635</v>
      </c>
      <c r="M198" s="45">
        <f>'дод 2'!N272+'дод 2'!N320+'дод 2'!N170</f>
        <v>0</v>
      </c>
      <c r="N198" s="45">
        <f>'дод 2'!O272+'дод 2'!O320+'дод 2'!O170</f>
        <v>0</v>
      </c>
      <c r="O198" s="45">
        <f>'дод 2'!P272+'дод 2'!P320+'дод 2'!P170</f>
        <v>0</v>
      </c>
      <c r="P198" s="45">
        <f>'дод 2'!Q272+'дод 2'!Q320+'дод 2'!Q170</f>
        <v>9790635</v>
      </c>
      <c r="Q198" s="45">
        <f>'дод 2'!R272+'дод 2'!R320+'дод 2'!R170</f>
        <v>183471</v>
      </c>
      <c r="R198" s="45">
        <f>'дод 2'!S272+'дод 2'!S320+'дод 2'!S170</f>
        <v>183471</v>
      </c>
      <c r="S198" s="45">
        <f>'дод 2'!T272+'дод 2'!T320+'дод 2'!T170</f>
        <v>0</v>
      </c>
      <c r="T198" s="45">
        <f>'дод 2'!U272+'дод 2'!U320+'дод 2'!U170</f>
        <v>0</v>
      </c>
      <c r="U198" s="45">
        <f>'дод 2'!V272+'дод 2'!V320+'дод 2'!V170</f>
        <v>0</v>
      </c>
      <c r="V198" s="45">
        <f>'дод 2'!W272+'дод 2'!W320+'дод 2'!W170</f>
        <v>183471</v>
      </c>
      <c r="W198" s="174">
        <f t="shared" si="78"/>
        <v>1.8739438248898055</v>
      </c>
      <c r="X198" s="45">
        <f t="shared" si="74"/>
        <v>183471</v>
      </c>
      <c r="Y198" s="267"/>
    </row>
    <row r="199" spans="1:25" s="49" customFormat="1" ht="46.5" hidden="1" customHeight="1" x14ac:dyDescent="0.25">
      <c r="A199" s="33">
        <v>7362</v>
      </c>
      <c r="B199" s="33" t="s">
        <v>81</v>
      </c>
      <c r="C199" s="3" t="s">
        <v>362</v>
      </c>
      <c r="D199" s="45">
        <f>'дод 2'!E273</f>
        <v>0</v>
      </c>
      <c r="E199" s="45">
        <f>'дод 2'!F273</f>
        <v>0</v>
      </c>
      <c r="F199" s="45">
        <f>'дод 2'!G273</f>
        <v>0</v>
      </c>
      <c r="G199" s="45">
        <f>'дод 2'!H273</f>
        <v>0</v>
      </c>
      <c r="H199" s="45">
        <f>'дод 2'!I273</f>
        <v>0</v>
      </c>
      <c r="I199" s="45">
        <f>'дод 2'!J273</f>
        <v>0</v>
      </c>
      <c r="J199" s="174" t="e">
        <f t="shared" si="90"/>
        <v>#DIV/0!</v>
      </c>
      <c r="K199" s="45">
        <f>'дод 2'!L273</f>
        <v>0</v>
      </c>
      <c r="L199" s="45">
        <f>'дод 2'!M273</f>
        <v>0</v>
      </c>
      <c r="M199" s="45">
        <f>'дод 2'!N273</f>
        <v>0</v>
      </c>
      <c r="N199" s="45">
        <f>'дод 2'!O273</f>
        <v>0</v>
      </c>
      <c r="O199" s="45">
        <f>'дод 2'!P273</f>
        <v>0</v>
      </c>
      <c r="P199" s="45">
        <f>'дод 2'!Q273</f>
        <v>0</v>
      </c>
      <c r="Q199" s="45">
        <f>'дод 2'!R273</f>
        <v>0</v>
      </c>
      <c r="R199" s="45">
        <f>'дод 2'!S273</f>
        <v>0</v>
      </c>
      <c r="S199" s="45">
        <f>'дод 2'!T273</f>
        <v>0</v>
      </c>
      <c r="T199" s="45">
        <f>'дод 2'!U273</f>
        <v>0</v>
      </c>
      <c r="U199" s="45">
        <f>'дод 2'!V273</f>
        <v>0</v>
      </c>
      <c r="V199" s="45">
        <f>'дод 2'!W273</f>
        <v>0</v>
      </c>
      <c r="W199" s="174" t="e">
        <f t="shared" si="78"/>
        <v>#DIV/0!</v>
      </c>
      <c r="X199" s="45">
        <f t="shared" si="74"/>
        <v>0</v>
      </c>
      <c r="Y199" s="267"/>
    </row>
    <row r="200" spans="1:25" s="49" customFormat="1" ht="51.75" hidden="1" customHeight="1" x14ac:dyDescent="0.25">
      <c r="A200" s="33">
        <v>7363</v>
      </c>
      <c r="B200" s="54" t="s">
        <v>81</v>
      </c>
      <c r="C200" s="55" t="s">
        <v>673</v>
      </c>
      <c r="D200" s="45">
        <f>'дод 2'!E274+'дод 2'!E127+'дод 2'!E171+'дод 2'!E321</f>
        <v>0</v>
      </c>
      <c r="E200" s="45">
        <f>'дод 2'!F274+'дод 2'!F127+'дод 2'!F171+'дод 2'!F321</f>
        <v>0</v>
      </c>
      <c r="F200" s="45">
        <f>'дод 2'!G274+'дод 2'!G127+'дод 2'!G171+'дод 2'!G321</f>
        <v>0</v>
      </c>
      <c r="G200" s="45">
        <f>'дод 2'!H274+'дод 2'!H127+'дод 2'!H171+'дод 2'!H321</f>
        <v>0</v>
      </c>
      <c r="H200" s="45">
        <f>'дод 2'!I274+'дод 2'!I127+'дод 2'!I171+'дод 2'!I321</f>
        <v>0</v>
      </c>
      <c r="I200" s="45">
        <f>'дод 2'!J274+'дод 2'!J127+'дод 2'!J171+'дод 2'!J321</f>
        <v>0</v>
      </c>
      <c r="J200" s="174" t="e">
        <f t="shared" si="90"/>
        <v>#DIV/0!</v>
      </c>
      <c r="K200" s="45">
        <f>'дод 2'!L274+'дод 2'!L127+'дод 2'!L171+'дод 2'!L321</f>
        <v>0</v>
      </c>
      <c r="L200" s="45">
        <f>'дод 2'!M274+'дод 2'!M127+'дод 2'!M171+'дод 2'!M321</f>
        <v>0</v>
      </c>
      <c r="M200" s="45">
        <f>'дод 2'!N274+'дод 2'!N127+'дод 2'!N171+'дод 2'!N321</f>
        <v>0</v>
      </c>
      <c r="N200" s="45">
        <f>'дод 2'!O274+'дод 2'!O127+'дод 2'!O171+'дод 2'!O321</f>
        <v>0</v>
      </c>
      <c r="O200" s="45">
        <f>'дод 2'!P274+'дод 2'!P127+'дод 2'!P171+'дод 2'!P321</f>
        <v>0</v>
      </c>
      <c r="P200" s="45">
        <f>'дод 2'!Q274+'дод 2'!Q127+'дод 2'!Q171+'дод 2'!Q321</f>
        <v>0</v>
      </c>
      <c r="Q200" s="45">
        <f>'дод 2'!R274+'дод 2'!R127+'дод 2'!R171+'дод 2'!R321</f>
        <v>0</v>
      </c>
      <c r="R200" s="45">
        <f>'дод 2'!S274+'дод 2'!S127+'дод 2'!S171+'дод 2'!S321</f>
        <v>0</v>
      </c>
      <c r="S200" s="45">
        <f>'дод 2'!T274+'дод 2'!T127+'дод 2'!T171+'дод 2'!T321</f>
        <v>0</v>
      </c>
      <c r="T200" s="45">
        <f>'дод 2'!U274+'дод 2'!U127+'дод 2'!U171+'дод 2'!U321</f>
        <v>0</v>
      </c>
      <c r="U200" s="45">
        <f>'дод 2'!V274+'дод 2'!V127+'дод 2'!V171+'дод 2'!V321</f>
        <v>0</v>
      </c>
      <c r="V200" s="45">
        <f>'дод 2'!W274+'дод 2'!W127+'дод 2'!W171+'дод 2'!W321</f>
        <v>0</v>
      </c>
      <c r="W200" s="174" t="e">
        <f t="shared" si="78"/>
        <v>#DIV/0!</v>
      </c>
      <c r="X200" s="45">
        <f t="shared" si="74"/>
        <v>0</v>
      </c>
      <c r="Y200" s="267"/>
    </row>
    <row r="201" spans="1:25" s="49" customFormat="1" ht="58.5" hidden="1" customHeight="1" x14ac:dyDescent="0.25">
      <c r="A201" s="63"/>
      <c r="B201" s="69"/>
      <c r="C201" s="72" t="s">
        <v>659</v>
      </c>
      <c r="D201" s="65">
        <f>'дод 2'!E128+'дод 2'!E172+'дод 2'!E275+'дод 2'!E322</f>
        <v>0</v>
      </c>
      <c r="E201" s="65">
        <f>'дод 2'!F128+'дод 2'!F172+'дод 2'!F275+'дод 2'!F322</f>
        <v>0</v>
      </c>
      <c r="F201" s="65">
        <f>'дод 2'!G128+'дод 2'!G172+'дод 2'!G275+'дод 2'!G322</f>
        <v>0</v>
      </c>
      <c r="G201" s="65">
        <f>'дод 2'!H128+'дод 2'!H172+'дод 2'!H275+'дод 2'!H322</f>
        <v>0</v>
      </c>
      <c r="H201" s="65">
        <f>'дод 2'!I128+'дод 2'!I172+'дод 2'!I275+'дод 2'!I322</f>
        <v>0</v>
      </c>
      <c r="I201" s="65">
        <f>'дод 2'!J128+'дод 2'!J172+'дод 2'!J275+'дод 2'!J322</f>
        <v>0</v>
      </c>
      <c r="J201" s="173" t="e">
        <f t="shared" si="90"/>
        <v>#DIV/0!</v>
      </c>
      <c r="K201" s="65">
        <f>'дод 2'!L128+'дод 2'!L172+'дод 2'!L275+'дод 2'!L322</f>
        <v>0</v>
      </c>
      <c r="L201" s="65">
        <f>'дод 2'!M128+'дод 2'!M172+'дод 2'!M275+'дод 2'!M322</f>
        <v>0</v>
      </c>
      <c r="M201" s="65">
        <f>'дод 2'!N128+'дод 2'!N172+'дод 2'!N275+'дод 2'!N322</f>
        <v>0</v>
      </c>
      <c r="N201" s="65">
        <f>'дод 2'!O128+'дод 2'!O172+'дод 2'!O275+'дод 2'!O322</f>
        <v>0</v>
      </c>
      <c r="O201" s="65">
        <f>'дод 2'!P128+'дод 2'!P172+'дод 2'!P275+'дод 2'!P322</f>
        <v>0</v>
      </c>
      <c r="P201" s="65">
        <f>'дод 2'!Q128+'дод 2'!Q172+'дод 2'!Q275+'дод 2'!Q322</f>
        <v>0</v>
      </c>
      <c r="Q201" s="65">
        <f>'дод 2'!R128+'дод 2'!R172+'дод 2'!R275+'дод 2'!R322</f>
        <v>0</v>
      </c>
      <c r="R201" s="65">
        <f>'дод 2'!S128+'дод 2'!S172+'дод 2'!S275+'дод 2'!S322</f>
        <v>0</v>
      </c>
      <c r="S201" s="65">
        <f>'дод 2'!T128+'дод 2'!T172+'дод 2'!T275+'дод 2'!T322</f>
        <v>0</v>
      </c>
      <c r="T201" s="65">
        <f>'дод 2'!U128+'дод 2'!U172+'дод 2'!U275+'дод 2'!U322</f>
        <v>0</v>
      </c>
      <c r="U201" s="65">
        <f>'дод 2'!V128+'дод 2'!V172+'дод 2'!V275+'дод 2'!V322</f>
        <v>0</v>
      </c>
      <c r="V201" s="65">
        <f>'дод 2'!W128+'дод 2'!W172+'дод 2'!W275+'дод 2'!W322</f>
        <v>0</v>
      </c>
      <c r="W201" s="174" t="e">
        <f t="shared" si="78"/>
        <v>#DIV/0!</v>
      </c>
      <c r="X201" s="65">
        <f t="shared" si="74"/>
        <v>0</v>
      </c>
      <c r="Y201" s="267"/>
    </row>
    <row r="202" spans="1:25" ht="31.5" hidden="1" customHeight="1" x14ac:dyDescent="0.25">
      <c r="A202" s="33">
        <v>7368</v>
      </c>
      <c r="B202" s="33" t="s">
        <v>81</v>
      </c>
      <c r="C202" s="32" t="s">
        <v>567</v>
      </c>
      <c r="D202" s="45">
        <f>'дод 2'!E276</f>
        <v>0</v>
      </c>
      <c r="E202" s="45">
        <f>'дод 2'!F276</f>
        <v>0</v>
      </c>
      <c r="F202" s="45">
        <f>'дод 2'!G276</f>
        <v>0</v>
      </c>
      <c r="G202" s="45">
        <f>'дод 2'!H276</f>
        <v>0</v>
      </c>
      <c r="H202" s="45">
        <f>'дод 2'!I276</f>
        <v>0</v>
      </c>
      <c r="I202" s="45">
        <f>'дод 2'!J276</f>
        <v>0</v>
      </c>
      <c r="J202" s="174" t="e">
        <f t="shared" si="90"/>
        <v>#DIV/0!</v>
      </c>
      <c r="K202" s="45">
        <f>'дод 2'!L276</f>
        <v>0</v>
      </c>
      <c r="L202" s="45">
        <f>'дод 2'!M276</f>
        <v>0</v>
      </c>
      <c r="M202" s="45">
        <f>'дод 2'!N276</f>
        <v>0</v>
      </c>
      <c r="N202" s="45">
        <f>'дод 2'!O276</f>
        <v>0</v>
      </c>
      <c r="O202" s="45">
        <f>'дод 2'!P276</f>
        <v>0</v>
      </c>
      <c r="P202" s="45">
        <f>'дод 2'!Q276</f>
        <v>0</v>
      </c>
      <c r="Q202" s="45">
        <f>'дод 2'!R276</f>
        <v>0</v>
      </c>
      <c r="R202" s="45">
        <f>'дод 2'!S276</f>
        <v>0</v>
      </c>
      <c r="S202" s="45">
        <f>'дод 2'!T276</f>
        <v>0</v>
      </c>
      <c r="T202" s="45">
        <f>'дод 2'!U276</f>
        <v>0</v>
      </c>
      <c r="U202" s="45">
        <f>'дод 2'!V276</f>
        <v>0</v>
      </c>
      <c r="V202" s="45">
        <f>'дод 2'!W276</f>
        <v>0</v>
      </c>
      <c r="W202" s="174" t="e">
        <f t="shared" si="78"/>
        <v>#DIV/0!</v>
      </c>
      <c r="X202" s="45">
        <f t="shared" si="74"/>
        <v>0</v>
      </c>
      <c r="Y202" s="267"/>
    </row>
    <row r="203" spans="1:25" s="49" customFormat="1" ht="15.75" hidden="1" customHeight="1" x14ac:dyDescent="0.25">
      <c r="A203" s="63"/>
      <c r="B203" s="69"/>
      <c r="C203" s="70" t="s">
        <v>390</v>
      </c>
      <c r="D203" s="65">
        <f>'дод 2'!E277</f>
        <v>0</v>
      </c>
      <c r="E203" s="65">
        <f>'дод 2'!F277</f>
        <v>0</v>
      </c>
      <c r="F203" s="65">
        <f>'дод 2'!G277</f>
        <v>0</v>
      </c>
      <c r="G203" s="65">
        <f>'дод 2'!H277</f>
        <v>0</v>
      </c>
      <c r="H203" s="65">
        <f>'дод 2'!I277</f>
        <v>0</v>
      </c>
      <c r="I203" s="65">
        <f>'дод 2'!J277</f>
        <v>0</v>
      </c>
      <c r="J203" s="173" t="e">
        <f t="shared" si="90"/>
        <v>#DIV/0!</v>
      </c>
      <c r="K203" s="65">
        <f>'дод 2'!L277</f>
        <v>0</v>
      </c>
      <c r="L203" s="65">
        <f>'дод 2'!M277</f>
        <v>0</v>
      </c>
      <c r="M203" s="65">
        <f>'дод 2'!N277</f>
        <v>0</v>
      </c>
      <c r="N203" s="65">
        <f>'дод 2'!O277</f>
        <v>0</v>
      </c>
      <c r="O203" s="65">
        <f>'дод 2'!P277</f>
        <v>0</v>
      </c>
      <c r="P203" s="65">
        <f>'дод 2'!Q277</f>
        <v>0</v>
      </c>
      <c r="Q203" s="65">
        <f>'дод 2'!R277</f>
        <v>0</v>
      </c>
      <c r="R203" s="65">
        <f>'дод 2'!S277</f>
        <v>0</v>
      </c>
      <c r="S203" s="65">
        <f>'дод 2'!T277</f>
        <v>0</v>
      </c>
      <c r="T203" s="65">
        <f>'дод 2'!U277</f>
        <v>0</v>
      </c>
      <c r="U203" s="65">
        <f>'дод 2'!V277</f>
        <v>0</v>
      </c>
      <c r="V203" s="65">
        <f>'дод 2'!W277</f>
        <v>0</v>
      </c>
      <c r="W203" s="174" t="e">
        <f t="shared" si="78"/>
        <v>#DIV/0!</v>
      </c>
      <c r="X203" s="45">
        <f t="shared" si="74"/>
        <v>0</v>
      </c>
      <c r="Y203" s="267"/>
    </row>
    <row r="204" spans="1:25" s="49" customFormat="1" ht="31.5" hidden="1" customHeight="1" x14ac:dyDescent="0.25">
      <c r="A204" s="33">
        <v>7370</v>
      </c>
      <c r="B204" s="54" t="s">
        <v>81</v>
      </c>
      <c r="C204" s="55" t="s">
        <v>427</v>
      </c>
      <c r="D204" s="45">
        <f>'дод 2'!E323+'дод 2'!E334</f>
        <v>0</v>
      </c>
      <c r="E204" s="45">
        <f>'дод 2'!F323+'дод 2'!F334</f>
        <v>0</v>
      </c>
      <c r="F204" s="45">
        <f>'дод 2'!G323+'дод 2'!G334</f>
        <v>0</v>
      </c>
      <c r="G204" s="45">
        <f>'дод 2'!H323+'дод 2'!H334</f>
        <v>0</v>
      </c>
      <c r="H204" s="45">
        <f>'дод 2'!I323+'дод 2'!I334</f>
        <v>0</v>
      </c>
      <c r="I204" s="45">
        <f>'дод 2'!J323+'дод 2'!J334</f>
        <v>0</v>
      </c>
      <c r="J204" s="174" t="e">
        <f t="shared" si="90"/>
        <v>#DIV/0!</v>
      </c>
      <c r="K204" s="45">
        <f>'дод 2'!L323+'дод 2'!L334</f>
        <v>0</v>
      </c>
      <c r="L204" s="45">
        <f>'дод 2'!M323+'дод 2'!M334</f>
        <v>0</v>
      </c>
      <c r="M204" s="45">
        <f>'дод 2'!N323+'дод 2'!N334</f>
        <v>0</v>
      </c>
      <c r="N204" s="45">
        <f>'дод 2'!O323+'дод 2'!O334</f>
        <v>0</v>
      </c>
      <c r="O204" s="45">
        <f>'дод 2'!P323+'дод 2'!P334</f>
        <v>0</v>
      </c>
      <c r="P204" s="45">
        <f>'дод 2'!Q323+'дод 2'!Q334</f>
        <v>0</v>
      </c>
      <c r="Q204" s="45">
        <f>'дод 2'!R323+'дод 2'!R334</f>
        <v>0</v>
      </c>
      <c r="R204" s="45">
        <f>'дод 2'!S323+'дод 2'!S334</f>
        <v>0</v>
      </c>
      <c r="S204" s="45">
        <f>'дод 2'!T323+'дод 2'!T334</f>
        <v>0</v>
      </c>
      <c r="T204" s="45">
        <f>'дод 2'!U323+'дод 2'!U334</f>
        <v>0</v>
      </c>
      <c r="U204" s="45">
        <f>'дод 2'!V323+'дод 2'!V334</f>
        <v>0</v>
      </c>
      <c r="V204" s="45">
        <f>'дод 2'!W323+'дод 2'!W334</f>
        <v>0</v>
      </c>
      <c r="W204" s="174" t="e">
        <f t="shared" si="78"/>
        <v>#DIV/0!</v>
      </c>
      <c r="X204" s="45">
        <f t="shared" si="74"/>
        <v>0</v>
      </c>
      <c r="Y204" s="267"/>
    </row>
    <row r="205" spans="1:25" s="47" customFormat="1" ht="34.5" customHeight="1" x14ac:dyDescent="0.25">
      <c r="A205" s="34" t="s">
        <v>84</v>
      </c>
      <c r="B205" s="37"/>
      <c r="C205" s="2" t="s">
        <v>641</v>
      </c>
      <c r="D205" s="44">
        <f>D209+D210+D211+D212+D216+D217+D220+D213</f>
        <v>82173443</v>
      </c>
      <c r="E205" s="44">
        <f t="shared" ref="E205:V205" si="127">E209+E210+E211+E212+E216+E217+E220+E213</f>
        <v>0</v>
      </c>
      <c r="F205" s="44">
        <f t="shared" si="127"/>
        <v>0</v>
      </c>
      <c r="G205" s="44">
        <f t="shared" si="127"/>
        <v>11477412.890000001</v>
      </c>
      <c r="H205" s="44">
        <f t="shared" si="127"/>
        <v>0</v>
      </c>
      <c r="I205" s="44">
        <f t="shared" si="127"/>
        <v>0</v>
      </c>
      <c r="J205" s="140">
        <f t="shared" si="90"/>
        <v>13.967301929894797</v>
      </c>
      <c r="K205" s="44">
        <f t="shared" si="127"/>
        <v>0</v>
      </c>
      <c r="L205" s="44">
        <f t="shared" si="127"/>
        <v>0</v>
      </c>
      <c r="M205" s="44">
        <f t="shared" si="127"/>
        <v>0</v>
      </c>
      <c r="N205" s="44">
        <f t="shared" si="127"/>
        <v>0</v>
      </c>
      <c r="O205" s="44">
        <f t="shared" si="127"/>
        <v>0</v>
      </c>
      <c r="P205" s="44">
        <f t="shared" si="127"/>
        <v>0</v>
      </c>
      <c r="Q205" s="44">
        <f t="shared" si="127"/>
        <v>0</v>
      </c>
      <c r="R205" s="44">
        <f t="shared" si="127"/>
        <v>0</v>
      </c>
      <c r="S205" s="44">
        <f t="shared" si="127"/>
        <v>0</v>
      </c>
      <c r="T205" s="44">
        <f t="shared" si="127"/>
        <v>0</v>
      </c>
      <c r="U205" s="44">
        <f t="shared" si="127"/>
        <v>0</v>
      </c>
      <c r="V205" s="44">
        <f t="shared" si="127"/>
        <v>0</v>
      </c>
      <c r="W205" s="174"/>
      <c r="X205" s="44">
        <f t="shared" si="74"/>
        <v>11477412.890000001</v>
      </c>
      <c r="Y205" s="267"/>
    </row>
    <row r="206" spans="1:25" s="48" customFormat="1" ht="81.75" hidden="1" customHeight="1" x14ac:dyDescent="0.25">
      <c r="A206" s="56"/>
      <c r="B206" s="57"/>
      <c r="C206" s="60" t="s">
        <v>394</v>
      </c>
      <c r="D206" s="61">
        <f>D218</f>
        <v>0</v>
      </c>
      <c r="E206" s="61">
        <f t="shared" ref="E206:V206" si="128">E218</f>
        <v>0</v>
      </c>
      <c r="F206" s="61">
        <f t="shared" si="128"/>
        <v>0</v>
      </c>
      <c r="G206" s="61">
        <f t="shared" si="128"/>
        <v>0</v>
      </c>
      <c r="H206" s="61">
        <f t="shared" si="128"/>
        <v>0</v>
      </c>
      <c r="I206" s="61">
        <f t="shared" si="128"/>
        <v>0</v>
      </c>
      <c r="J206" s="170" t="e">
        <f t="shared" si="90"/>
        <v>#DIV/0!</v>
      </c>
      <c r="K206" s="61">
        <f t="shared" si="128"/>
        <v>0</v>
      </c>
      <c r="L206" s="61">
        <f t="shared" si="128"/>
        <v>0</v>
      </c>
      <c r="M206" s="61">
        <f t="shared" si="128"/>
        <v>0</v>
      </c>
      <c r="N206" s="61">
        <f t="shared" si="128"/>
        <v>0</v>
      </c>
      <c r="O206" s="61">
        <f t="shared" si="128"/>
        <v>0</v>
      </c>
      <c r="P206" s="61">
        <f t="shared" si="128"/>
        <v>0</v>
      </c>
      <c r="Q206" s="61">
        <f t="shared" si="128"/>
        <v>0</v>
      </c>
      <c r="R206" s="61">
        <f t="shared" si="128"/>
        <v>0</v>
      </c>
      <c r="S206" s="61">
        <f t="shared" si="128"/>
        <v>0</v>
      </c>
      <c r="T206" s="61">
        <f t="shared" si="128"/>
        <v>0</v>
      </c>
      <c r="U206" s="61">
        <f t="shared" si="128"/>
        <v>0</v>
      </c>
      <c r="V206" s="61">
        <f t="shared" si="128"/>
        <v>0</v>
      </c>
      <c r="W206" s="174" t="e">
        <f t="shared" si="78"/>
        <v>#DIV/0!</v>
      </c>
      <c r="X206" s="44">
        <f t="shared" si="74"/>
        <v>0</v>
      </c>
      <c r="Y206" s="267"/>
    </row>
    <row r="207" spans="1:25" s="48" customFormat="1" ht="65.25" hidden="1" customHeight="1" x14ac:dyDescent="0.25">
      <c r="A207" s="56"/>
      <c r="B207" s="57"/>
      <c r="C207" s="60" t="s">
        <v>441</v>
      </c>
      <c r="D207" s="61">
        <f>D219</f>
        <v>0</v>
      </c>
      <c r="E207" s="61">
        <f t="shared" ref="E207:P207" si="129">E219</f>
        <v>0</v>
      </c>
      <c r="F207" s="61">
        <f t="shared" si="129"/>
        <v>0</v>
      </c>
      <c r="G207" s="61">
        <f>G219</f>
        <v>0</v>
      </c>
      <c r="H207" s="61">
        <f t="shared" ref="H207:I207" si="130">H219</f>
        <v>0</v>
      </c>
      <c r="I207" s="61">
        <f t="shared" si="130"/>
        <v>0</v>
      </c>
      <c r="J207" s="170" t="e">
        <f t="shared" si="90"/>
        <v>#DIV/0!</v>
      </c>
      <c r="K207" s="61">
        <f t="shared" si="129"/>
        <v>0</v>
      </c>
      <c r="L207" s="61">
        <f t="shared" si="129"/>
        <v>0</v>
      </c>
      <c r="M207" s="61">
        <f t="shared" si="129"/>
        <v>0</v>
      </c>
      <c r="N207" s="61">
        <f t="shared" si="129"/>
        <v>0</v>
      </c>
      <c r="O207" s="61">
        <f t="shared" si="129"/>
        <v>0</v>
      </c>
      <c r="P207" s="61">
        <f t="shared" si="129"/>
        <v>0</v>
      </c>
      <c r="Q207" s="61">
        <f t="shared" ref="Q207:V207" si="131">Q219</f>
        <v>0</v>
      </c>
      <c r="R207" s="61">
        <f t="shared" si="131"/>
        <v>0</v>
      </c>
      <c r="S207" s="61">
        <f t="shared" si="131"/>
        <v>0</v>
      </c>
      <c r="T207" s="61">
        <f t="shared" si="131"/>
        <v>0</v>
      </c>
      <c r="U207" s="61">
        <f t="shared" si="131"/>
        <v>0</v>
      </c>
      <c r="V207" s="61">
        <f t="shared" si="131"/>
        <v>0</v>
      </c>
      <c r="W207" s="174" t="e">
        <f t="shared" si="78"/>
        <v>#DIV/0!</v>
      </c>
      <c r="X207" s="44">
        <f t="shared" si="74"/>
        <v>0</v>
      </c>
      <c r="Y207" s="267"/>
    </row>
    <row r="208" spans="1:25" s="48" customFormat="1" ht="15.75" hidden="1" customHeight="1" x14ac:dyDescent="0.25">
      <c r="A208" s="56"/>
      <c r="B208" s="57"/>
      <c r="C208" s="68" t="s">
        <v>390</v>
      </c>
      <c r="D208" s="61">
        <f>D221</f>
        <v>0</v>
      </c>
      <c r="E208" s="61">
        <f t="shared" ref="E208:P208" si="132">E221</f>
        <v>0</v>
      </c>
      <c r="F208" s="61">
        <f t="shared" si="132"/>
        <v>0</v>
      </c>
      <c r="G208" s="61">
        <f>G221</f>
        <v>0</v>
      </c>
      <c r="H208" s="61">
        <f t="shared" ref="H208:I208" si="133">H221</f>
        <v>0</v>
      </c>
      <c r="I208" s="61">
        <f t="shared" si="133"/>
        <v>0</v>
      </c>
      <c r="J208" s="170" t="e">
        <f t="shared" si="90"/>
        <v>#DIV/0!</v>
      </c>
      <c r="K208" s="61">
        <f t="shared" si="132"/>
        <v>0</v>
      </c>
      <c r="L208" s="61">
        <f t="shared" si="132"/>
        <v>0</v>
      </c>
      <c r="M208" s="61">
        <f t="shared" si="132"/>
        <v>0</v>
      </c>
      <c r="N208" s="61">
        <f t="shared" si="132"/>
        <v>0</v>
      </c>
      <c r="O208" s="61">
        <f t="shared" si="132"/>
        <v>0</v>
      </c>
      <c r="P208" s="61">
        <f t="shared" si="132"/>
        <v>0</v>
      </c>
      <c r="Q208" s="61">
        <f t="shared" ref="Q208:V208" si="134">Q221</f>
        <v>0</v>
      </c>
      <c r="R208" s="61">
        <f t="shared" si="134"/>
        <v>0</v>
      </c>
      <c r="S208" s="61">
        <f t="shared" si="134"/>
        <v>0</v>
      </c>
      <c r="T208" s="61">
        <f t="shared" si="134"/>
        <v>0</v>
      </c>
      <c r="U208" s="61">
        <f t="shared" si="134"/>
        <v>0</v>
      </c>
      <c r="V208" s="61">
        <f t="shared" si="134"/>
        <v>0</v>
      </c>
      <c r="W208" s="174" t="e">
        <f t="shared" si="78"/>
        <v>#DIV/0!</v>
      </c>
      <c r="X208" s="44">
        <f t="shared" si="74"/>
        <v>0</v>
      </c>
      <c r="Y208" s="267"/>
    </row>
    <row r="209" spans="1:25" s="49" customFormat="1" ht="18.75" customHeight="1" x14ac:dyDescent="0.25">
      <c r="A209" s="33" t="s">
        <v>3</v>
      </c>
      <c r="B209" s="33" t="s">
        <v>83</v>
      </c>
      <c r="C209" s="3" t="s">
        <v>36</v>
      </c>
      <c r="D209" s="45">
        <f>'дод 2'!E46</f>
        <v>14205800</v>
      </c>
      <c r="E209" s="45">
        <f>'дод 2'!F46</f>
        <v>0</v>
      </c>
      <c r="F209" s="45">
        <f>'дод 2'!G46</f>
        <v>0</v>
      </c>
      <c r="G209" s="45">
        <f>'дод 2'!H46</f>
        <v>1956925</v>
      </c>
      <c r="H209" s="45">
        <f>'дод 2'!I46</f>
        <v>0</v>
      </c>
      <c r="I209" s="45">
        <f>'дод 2'!J46</f>
        <v>0</v>
      </c>
      <c r="J209" s="174">
        <f t="shared" si="90"/>
        <v>13.775535344718353</v>
      </c>
      <c r="K209" s="45">
        <f>'дод 2'!L46</f>
        <v>0</v>
      </c>
      <c r="L209" s="45">
        <f>'дод 2'!M46</f>
        <v>0</v>
      </c>
      <c r="M209" s="45">
        <f>'дод 2'!N46</f>
        <v>0</v>
      </c>
      <c r="N209" s="45">
        <f>'дод 2'!O46</f>
        <v>0</v>
      </c>
      <c r="O209" s="45">
        <f>'дод 2'!P46</f>
        <v>0</v>
      </c>
      <c r="P209" s="45">
        <f>'дод 2'!Q46</f>
        <v>0</v>
      </c>
      <c r="Q209" s="45">
        <f>'дод 2'!R46</f>
        <v>0</v>
      </c>
      <c r="R209" s="45">
        <f>'дод 2'!S46</f>
        <v>0</v>
      </c>
      <c r="S209" s="45">
        <f>'дод 2'!T46</f>
        <v>0</v>
      </c>
      <c r="T209" s="45">
        <f>'дод 2'!U46</f>
        <v>0</v>
      </c>
      <c r="U209" s="45">
        <f>'дод 2'!V46</f>
        <v>0</v>
      </c>
      <c r="V209" s="45">
        <f>'дод 2'!W46</f>
        <v>0</v>
      </c>
      <c r="W209" s="174"/>
      <c r="X209" s="45">
        <f t="shared" si="74"/>
        <v>1956925</v>
      </c>
      <c r="Y209" s="267"/>
    </row>
    <row r="210" spans="1:25" s="49" customFormat="1" ht="33.75" customHeight="1" x14ac:dyDescent="0.25">
      <c r="A210" s="33">
        <v>7413</v>
      </c>
      <c r="B210" s="33" t="s">
        <v>83</v>
      </c>
      <c r="C210" s="3" t="s">
        <v>373</v>
      </c>
      <c r="D210" s="45">
        <f>'дод 2'!E47</f>
        <v>5937700</v>
      </c>
      <c r="E210" s="45">
        <f>'дод 2'!F47</f>
        <v>0</v>
      </c>
      <c r="F210" s="45">
        <f>'дод 2'!G47</f>
        <v>0</v>
      </c>
      <c r="G210" s="45">
        <f>'дод 2'!H47</f>
        <v>1428377.71</v>
      </c>
      <c r="H210" s="45">
        <f>'дод 2'!I47</f>
        <v>0</v>
      </c>
      <c r="I210" s="45">
        <f>'дод 2'!J47</f>
        <v>0</v>
      </c>
      <c r="J210" s="174">
        <f t="shared" si="90"/>
        <v>24.056077437391583</v>
      </c>
      <c r="K210" s="45">
        <f>'дод 2'!L47</f>
        <v>0</v>
      </c>
      <c r="L210" s="45">
        <f>'дод 2'!M47</f>
        <v>0</v>
      </c>
      <c r="M210" s="45">
        <f>'дод 2'!N47</f>
        <v>0</v>
      </c>
      <c r="N210" s="45">
        <f>'дод 2'!O47</f>
        <v>0</v>
      </c>
      <c r="O210" s="45">
        <f>'дод 2'!P47</f>
        <v>0</v>
      </c>
      <c r="P210" s="45">
        <f>'дод 2'!Q47</f>
        <v>0</v>
      </c>
      <c r="Q210" s="45">
        <f>'дод 2'!R47</f>
        <v>0</v>
      </c>
      <c r="R210" s="45">
        <f>'дод 2'!S47</f>
        <v>0</v>
      </c>
      <c r="S210" s="45">
        <f>'дод 2'!T47</f>
        <v>0</v>
      </c>
      <c r="T210" s="45">
        <f>'дод 2'!U47</f>
        <v>0</v>
      </c>
      <c r="U210" s="45">
        <f>'дод 2'!V47</f>
        <v>0</v>
      </c>
      <c r="V210" s="45">
        <f>'дод 2'!W47</f>
        <v>0</v>
      </c>
      <c r="W210" s="174"/>
      <c r="X210" s="45">
        <f t="shared" ref="X210:X275" si="135">Q210+G210</f>
        <v>1428377.71</v>
      </c>
      <c r="Y210" s="267"/>
    </row>
    <row r="211" spans="1:25" s="49" customFormat="1" ht="31.5" x14ac:dyDescent="0.25">
      <c r="A211" s="38">
        <v>7422</v>
      </c>
      <c r="B211" s="85" t="s">
        <v>410</v>
      </c>
      <c r="C211" s="86" t="s">
        <v>552</v>
      </c>
      <c r="D211" s="45">
        <f>'дод 2'!E48</f>
        <v>41613200</v>
      </c>
      <c r="E211" s="45">
        <f>'дод 2'!F48</f>
        <v>0</v>
      </c>
      <c r="F211" s="45">
        <f>'дод 2'!G48</f>
        <v>0</v>
      </c>
      <c r="G211" s="45">
        <f>'дод 2'!H48</f>
        <v>5004564</v>
      </c>
      <c r="H211" s="45">
        <f>'дод 2'!I48</f>
        <v>0</v>
      </c>
      <c r="I211" s="45">
        <f>'дод 2'!J48</f>
        <v>0</v>
      </c>
      <c r="J211" s="174">
        <f t="shared" si="90"/>
        <v>12.026385858333413</v>
      </c>
      <c r="K211" s="45">
        <f>'дод 2'!L48</f>
        <v>0</v>
      </c>
      <c r="L211" s="45">
        <f>'дод 2'!M48</f>
        <v>0</v>
      </c>
      <c r="M211" s="45">
        <f>'дод 2'!N48</f>
        <v>0</v>
      </c>
      <c r="N211" s="45">
        <f>'дод 2'!O48</f>
        <v>0</v>
      </c>
      <c r="O211" s="45">
        <f>'дод 2'!P48</f>
        <v>0</v>
      </c>
      <c r="P211" s="45">
        <f>'дод 2'!Q48</f>
        <v>0</v>
      </c>
      <c r="Q211" s="45">
        <f>'дод 2'!R48</f>
        <v>0</v>
      </c>
      <c r="R211" s="45">
        <f>'дод 2'!S48</f>
        <v>0</v>
      </c>
      <c r="S211" s="45">
        <f>'дод 2'!T48</f>
        <v>0</v>
      </c>
      <c r="T211" s="45">
        <f>'дод 2'!U48</f>
        <v>0</v>
      </c>
      <c r="U211" s="45">
        <f>'дод 2'!V48</f>
        <v>0</v>
      </c>
      <c r="V211" s="45">
        <f>'дод 2'!W48</f>
        <v>0</v>
      </c>
      <c r="W211" s="174"/>
      <c r="X211" s="45">
        <f t="shared" si="135"/>
        <v>5004564</v>
      </c>
      <c r="Y211" s="267"/>
    </row>
    <row r="212" spans="1:25" s="49" customFormat="1" ht="17.25" customHeight="1" x14ac:dyDescent="0.25">
      <c r="A212" s="33">
        <v>7426</v>
      </c>
      <c r="B212" s="53" t="s">
        <v>410</v>
      </c>
      <c r="C212" s="3" t="s">
        <v>374</v>
      </c>
      <c r="D212" s="45">
        <f>'дод 2'!E49</f>
        <v>17916743</v>
      </c>
      <c r="E212" s="45">
        <f>'дод 2'!F49</f>
        <v>0</v>
      </c>
      <c r="F212" s="45">
        <f>'дод 2'!G49</f>
        <v>0</v>
      </c>
      <c r="G212" s="45">
        <f>'дод 2'!H49</f>
        <v>3087546.18</v>
      </c>
      <c r="H212" s="45">
        <f>'дод 2'!I49</f>
        <v>0</v>
      </c>
      <c r="I212" s="45">
        <f>'дод 2'!J49</f>
        <v>0</v>
      </c>
      <c r="J212" s="174">
        <f t="shared" si="90"/>
        <v>17.232742468873948</v>
      </c>
      <c r="K212" s="45">
        <f>'дод 2'!L49</f>
        <v>0</v>
      </c>
      <c r="L212" s="45">
        <f>'дод 2'!M49</f>
        <v>0</v>
      </c>
      <c r="M212" s="45">
        <f>'дод 2'!N49</f>
        <v>0</v>
      </c>
      <c r="N212" s="45">
        <f>'дод 2'!O49</f>
        <v>0</v>
      </c>
      <c r="O212" s="45">
        <f>'дод 2'!P49</f>
        <v>0</v>
      </c>
      <c r="P212" s="45">
        <f>'дод 2'!Q49</f>
        <v>0</v>
      </c>
      <c r="Q212" s="45">
        <f>'дод 2'!R49</f>
        <v>0</v>
      </c>
      <c r="R212" s="45">
        <f>'дод 2'!S49</f>
        <v>0</v>
      </c>
      <c r="S212" s="45">
        <f>'дод 2'!T49</f>
        <v>0</v>
      </c>
      <c r="T212" s="45">
        <f>'дод 2'!U49</f>
        <v>0</v>
      </c>
      <c r="U212" s="45">
        <f>'дод 2'!V49</f>
        <v>0</v>
      </c>
      <c r="V212" s="45">
        <f>'дод 2'!W49</f>
        <v>0</v>
      </c>
      <c r="W212" s="174"/>
      <c r="X212" s="45">
        <f t="shared" si="135"/>
        <v>3087546.18</v>
      </c>
      <c r="Y212" s="267"/>
    </row>
    <row r="213" spans="1:25" s="49" customFormat="1" ht="15" customHeight="1" x14ac:dyDescent="0.25">
      <c r="A213" s="33">
        <v>7450</v>
      </c>
      <c r="B213" s="53" t="s">
        <v>397</v>
      </c>
      <c r="C213" s="3" t="s">
        <v>454</v>
      </c>
      <c r="D213" s="45">
        <f>'дод 2'!E50</f>
        <v>2500000</v>
      </c>
      <c r="E213" s="45">
        <f>'дод 2'!F50</f>
        <v>0</v>
      </c>
      <c r="F213" s="45">
        <f>'дод 2'!G50</f>
        <v>0</v>
      </c>
      <c r="G213" s="45">
        <f>'дод 2'!H50</f>
        <v>0</v>
      </c>
      <c r="H213" s="45">
        <f>'дод 2'!I50</f>
        <v>0</v>
      </c>
      <c r="I213" s="45">
        <f>'дод 2'!J50</f>
        <v>0</v>
      </c>
      <c r="J213" s="174">
        <f t="shared" si="90"/>
        <v>0</v>
      </c>
      <c r="K213" s="45">
        <f>'дод 2'!L50</f>
        <v>0</v>
      </c>
      <c r="L213" s="45">
        <f>'дод 2'!M50</f>
        <v>0</v>
      </c>
      <c r="M213" s="45">
        <f>'дод 2'!N50</f>
        <v>0</v>
      </c>
      <c r="N213" s="45">
        <f>'дод 2'!O50</f>
        <v>0</v>
      </c>
      <c r="O213" s="45">
        <f>'дод 2'!P50</f>
        <v>0</v>
      </c>
      <c r="P213" s="45">
        <f>'дод 2'!Q50</f>
        <v>0</v>
      </c>
      <c r="Q213" s="45">
        <f>'дод 2'!R50</f>
        <v>0</v>
      </c>
      <c r="R213" s="45">
        <f>'дод 2'!S50</f>
        <v>0</v>
      </c>
      <c r="S213" s="45">
        <f>'дод 2'!T50</f>
        <v>0</v>
      </c>
      <c r="T213" s="45">
        <f>'дод 2'!U50</f>
        <v>0</v>
      </c>
      <c r="U213" s="45">
        <f>'дод 2'!V50</f>
        <v>0</v>
      </c>
      <c r="V213" s="45">
        <f>'дод 2'!W50</f>
        <v>0</v>
      </c>
      <c r="W213" s="174"/>
      <c r="X213" s="45">
        <f t="shared" si="135"/>
        <v>0</v>
      </c>
      <c r="Y213" s="267"/>
    </row>
    <row r="214" spans="1:25" s="49" customFormat="1" ht="15.75" hidden="1" customHeight="1" x14ac:dyDescent="0.25">
      <c r="A214" s="63"/>
      <c r="B214" s="63"/>
      <c r="C214" s="64"/>
      <c r="D214" s="65"/>
      <c r="E214" s="65"/>
      <c r="F214" s="65"/>
      <c r="G214" s="65"/>
      <c r="H214" s="65"/>
      <c r="I214" s="65"/>
      <c r="J214" s="173" t="e">
        <f t="shared" si="90"/>
        <v>#DIV/0!</v>
      </c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173" t="e">
        <f t="shared" ref="W214:W272" si="136">Q214/K214*100</f>
        <v>#DIV/0!</v>
      </c>
      <c r="X214" s="44">
        <f t="shared" si="135"/>
        <v>0</v>
      </c>
      <c r="Y214" s="267"/>
    </row>
    <row r="215" spans="1:25" s="49" customFormat="1" ht="15.75" hidden="1" customHeight="1" x14ac:dyDescent="0.25">
      <c r="A215" s="63"/>
      <c r="B215" s="63"/>
      <c r="C215" s="64"/>
      <c r="D215" s="65"/>
      <c r="E215" s="65"/>
      <c r="F215" s="65"/>
      <c r="G215" s="65"/>
      <c r="H215" s="65"/>
      <c r="I215" s="65"/>
      <c r="J215" s="173" t="e">
        <f t="shared" si="90"/>
        <v>#DIV/0!</v>
      </c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173" t="e">
        <f t="shared" si="136"/>
        <v>#DIV/0!</v>
      </c>
      <c r="X215" s="44">
        <f t="shared" si="135"/>
        <v>0</v>
      </c>
      <c r="Y215" s="267"/>
    </row>
    <row r="216" spans="1:25" s="49" customFormat="1" ht="18" hidden="1" customHeight="1" x14ac:dyDescent="0.25">
      <c r="A216" s="53"/>
      <c r="B216" s="53"/>
      <c r="C216" s="3"/>
      <c r="D216" s="45"/>
      <c r="E216" s="45"/>
      <c r="F216" s="45"/>
      <c r="G216" s="45"/>
      <c r="H216" s="45"/>
      <c r="I216" s="45"/>
      <c r="J216" s="174" t="e">
        <f t="shared" si="90"/>
        <v>#DIV/0!</v>
      </c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174" t="e">
        <f t="shared" si="136"/>
        <v>#DIV/0!</v>
      </c>
      <c r="X216" s="44">
        <f t="shared" si="135"/>
        <v>0</v>
      </c>
      <c r="Y216" s="267"/>
    </row>
    <row r="217" spans="1:25" s="49" customFormat="1" ht="54.75" hidden="1" customHeight="1" x14ac:dyDescent="0.25">
      <c r="A217" s="53" t="s">
        <v>531</v>
      </c>
      <c r="B217" s="53" t="s">
        <v>397</v>
      </c>
      <c r="C217" s="91" t="s">
        <v>396</v>
      </c>
      <c r="D217" s="45">
        <f>'дод 2'!E278</f>
        <v>0</v>
      </c>
      <c r="E217" s="45">
        <f>'дод 2'!F278</f>
        <v>0</v>
      </c>
      <c r="F217" s="45">
        <f>'дод 2'!G278</f>
        <v>0</v>
      </c>
      <c r="G217" s="45">
        <f>'дод 2'!H278</f>
        <v>0</v>
      </c>
      <c r="H217" s="45">
        <f>'дод 2'!I278</f>
        <v>0</v>
      </c>
      <c r="I217" s="45">
        <f>'дод 2'!J278</f>
        <v>0</v>
      </c>
      <c r="J217" s="174" t="e">
        <f t="shared" si="90"/>
        <v>#DIV/0!</v>
      </c>
      <c r="K217" s="45">
        <f>'дод 2'!L278</f>
        <v>0</v>
      </c>
      <c r="L217" s="45">
        <f>'дод 2'!M278</f>
        <v>0</v>
      </c>
      <c r="M217" s="45">
        <f>'дод 2'!N278</f>
        <v>0</v>
      </c>
      <c r="N217" s="45">
        <f>'дод 2'!O278</f>
        <v>0</v>
      </c>
      <c r="O217" s="45">
        <f>'дод 2'!P278</f>
        <v>0</v>
      </c>
      <c r="P217" s="45">
        <f>'дод 2'!Q278</f>
        <v>0</v>
      </c>
      <c r="Q217" s="45">
        <f>'дод 2'!R278</f>
        <v>0</v>
      </c>
      <c r="R217" s="45">
        <f>'дод 2'!S278</f>
        <v>0</v>
      </c>
      <c r="S217" s="45">
        <f>'дод 2'!T278</f>
        <v>0</v>
      </c>
      <c r="T217" s="45">
        <f>'дод 2'!U278</f>
        <v>0</v>
      </c>
      <c r="U217" s="45">
        <f>'дод 2'!V278</f>
        <v>0</v>
      </c>
      <c r="V217" s="45">
        <f>'дод 2'!W278</f>
        <v>0</v>
      </c>
      <c r="W217" s="174" t="e">
        <f t="shared" si="136"/>
        <v>#DIV/0!</v>
      </c>
      <c r="X217" s="44">
        <f t="shared" si="135"/>
        <v>0</v>
      </c>
      <c r="Y217" s="267"/>
    </row>
    <row r="218" spans="1:25" s="49" customFormat="1" ht="94.5" hidden="1" customHeight="1" x14ac:dyDescent="0.25">
      <c r="A218" s="74"/>
      <c r="B218" s="74"/>
      <c r="C218" s="72" t="s">
        <v>394</v>
      </c>
      <c r="D218" s="65">
        <f>'дод 2'!E279</f>
        <v>0</v>
      </c>
      <c r="E218" s="65">
        <f>'дод 2'!F279</f>
        <v>0</v>
      </c>
      <c r="F218" s="65">
        <f>'дод 2'!G279</f>
        <v>0</v>
      </c>
      <c r="G218" s="65">
        <f>'дод 2'!H279</f>
        <v>0</v>
      </c>
      <c r="H218" s="65">
        <f>'дод 2'!I279</f>
        <v>0</v>
      </c>
      <c r="I218" s="65">
        <f>'дод 2'!J279</f>
        <v>0</v>
      </c>
      <c r="J218" s="173" t="e">
        <f t="shared" si="90"/>
        <v>#DIV/0!</v>
      </c>
      <c r="K218" s="65">
        <f>'дод 2'!L279</f>
        <v>0</v>
      </c>
      <c r="L218" s="65">
        <f>'дод 2'!M279</f>
        <v>0</v>
      </c>
      <c r="M218" s="65">
        <f>'дод 2'!N279</f>
        <v>0</v>
      </c>
      <c r="N218" s="65">
        <f>'дод 2'!O279</f>
        <v>0</v>
      </c>
      <c r="O218" s="65">
        <f>'дод 2'!P279</f>
        <v>0</v>
      </c>
      <c r="P218" s="65">
        <f>'дод 2'!Q279</f>
        <v>0</v>
      </c>
      <c r="Q218" s="65">
        <f>'дод 2'!R279</f>
        <v>0</v>
      </c>
      <c r="R218" s="65">
        <f>'дод 2'!S279</f>
        <v>0</v>
      </c>
      <c r="S218" s="65">
        <f>'дод 2'!T279</f>
        <v>0</v>
      </c>
      <c r="T218" s="65">
        <f>'дод 2'!U279</f>
        <v>0</v>
      </c>
      <c r="U218" s="65">
        <f>'дод 2'!V279</f>
        <v>0</v>
      </c>
      <c r="V218" s="65">
        <f>'дод 2'!W279</f>
        <v>0</v>
      </c>
      <c r="W218" s="173" t="e">
        <f t="shared" si="136"/>
        <v>#DIV/0!</v>
      </c>
      <c r="X218" s="44">
        <f t="shared" si="135"/>
        <v>0</v>
      </c>
      <c r="Y218" s="267"/>
    </row>
    <row r="219" spans="1:25" s="49" customFormat="1" ht="63" hidden="1" customHeight="1" x14ac:dyDescent="0.25">
      <c r="A219" s="74"/>
      <c r="B219" s="74"/>
      <c r="C219" s="72" t="s">
        <v>529</v>
      </c>
      <c r="D219" s="65">
        <f>'дод 2'!E280</f>
        <v>0</v>
      </c>
      <c r="E219" s="65">
        <f>'дод 2'!F280</f>
        <v>0</v>
      </c>
      <c r="F219" s="65">
        <f>'дод 2'!G280</f>
        <v>0</v>
      </c>
      <c r="G219" s="65">
        <f>'дод 2'!H280</f>
        <v>0</v>
      </c>
      <c r="H219" s="65">
        <f>'дод 2'!I280</f>
        <v>0</v>
      </c>
      <c r="I219" s="65">
        <f>'дод 2'!J280</f>
        <v>0</v>
      </c>
      <c r="J219" s="173" t="e">
        <f t="shared" si="90"/>
        <v>#DIV/0!</v>
      </c>
      <c r="K219" s="65">
        <f>'дод 2'!L280</f>
        <v>0</v>
      </c>
      <c r="L219" s="65">
        <f>'дод 2'!M280</f>
        <v>0</v>
      </c>
      <c r="M219" s="65">
        <f>'дод 2'!N280</f>
        <v>0</v>
      </c>
      <c r="N219" s="65">
        <f>'дод 2'!O280</f>
        <v>0</v>
      </c>
      <c r="O219" s="65">
        <f>'дод 2'!P280</f>
        <v>0</v>
      </c>
      <c r="P219" s="65">
        <f>'дод 2'!Q280</f>
        <v>0</v>
      </c>
      <c r="Q219" s="65">
        <f>'дод 2'!R280</f>
        <v>0</v>
      </c>
      <c r="R219" s="65">
        <f>'дод 2'!S280</f>
        <v>0</v>
      </c>
      <c r="S219" s="65">
        <f>'дод 2'!T280</f>
        <v>0</v>
      </c>
      <c r="T219" s="65">
        <f>'дод 2'!U280</f>
        <v>0</v>
      </c>
      <c r="U219" s="65">
        <f>'дод 2'!V280</f>
        <v>0</v>
      </c>
      <c r="V219" s="65">
        <f>'дод 2'!W280</f>
        <v>0</v>
      </c>
      <c r="W219" s="173" t="e">
        <f t="shared" si="136"/>
        <v>#DIV/0!</v>
      </c>
      <c r="X219" s="44">
        <f t="shared" si="135"/>
        <v>0</v>
      </c>
      <c r="Y219" s="267"/>
    </row>
    <row r="220" spans="1:25" ht="49.5" hidden="1" customHeight="1" x14ac:dyDescent="0.25">
      <c r="A220" s="53" t="s">
        <v>568</v>
      </c>
      <c r="B220" s="54" t="s">
        <v>397</v>
      </c>
      <c r="C220" s="91" t="s">
        <v>565</v>
      </c>
      <c r="D220" s="45">
        <f>'дод 2'!E281</f>
        <v>0</v>
      </c>
      <c r="E220" s="45">
        <f>'дод 2'!F281</f>
        <v>0</v>
      </c>
      <c r="F220" s="45">
        <f>'дод 2'!G281</f>
        <v>0</v>
      </c>
      <c r="G220" s="45">
        <f>'дод 2'!H281</f>
        <v>0</v>
      </c>
      <c r="H220" s="45">
        <f>'дод 2'!I281</f>
        <v>0</v>
      </c>
      <c r="I220" s="45">
        <f>'дод 2'!J281</f>
        <v>0</v>
      </c>
      <c r="J220" s="174" t="e">
        <f t="shared" si="90"/>
        <v>#DIV/0!</v>
      </c>
      <c r="K220" s="45">
        <f>'дод 2'!L281</f>
        <v>0</v>
      </c>
      <c r="L220" s="45">
        <f>'дод 2'!M281</f>
        <v>0</v>
      </c>
      <c r="M220" s="45">
        <f>'дод 2'!N281</f>
        <v>0</v>
      </c>
      <c r="N220" s="45">
        <f>'дод 2'!O281</f>
        <v>0</v>
      </c>
      <c r="O220" s="45">
        <f>'дод 2'!P281</f>
        <v>0</v>
      </c>
      <c r="P220" s="45">
        <f>'дод 2'!Q281</f>
        <v>0</v>
      </c>
      <c r="Q220" s="45">
        <f>'дод 2'!R281</f>
        <v>0</v>
      </c>
      <c r="R220" s="45">
        <f>'дод 2'!S281</f>
        <v>0</v>
      </c>
      <c r="S220" s="45">
        <f>'дод 2'!T281</f>
        <v>0</v>
      </c>
      <c r="T220" s="45">
        <f>'дод 2'!U281</f>
        <v>0</v>
      </c>
      <c r="U220" s="45">
        <f>'дод 2'!V281</f>
        <v>0</v>
      </c>
      <c r="V220" s="45">
        <f>'дод 2'!W281</f>
        <v>0</v>
      </c>
      <c r="W220" s="174" t="e">
        <f t="shared" si="136"/>
        <v>#DIV/0!</v>
      </c>
      <c r="X220" s="44">
        <f t="shared" si="135"/>
        <v>0</v>
      </c>
      <c r="Y220" s="267"/>
    </row>
    <row r="221" spans="1:25" s="49" customFormat="1" ht="1.5" hidden="1" customHeight="1" x14ac:dyDescent="0.25">
      <c r="A221" s="74"/>
      <c r="B221" s="74"/>
      <c r="C221" s="70" t="s">
        <v>390</v>
      </c>
      <c r="D221" s="65">
        <f>'дод 2'!E282</f>
        <v>0</v>
      </c>
      <c r="E221" s="65">
        <f>'дод 2'!F282</f>
        <v>0</v>
      </c>
      <c r="F221" s="65">
        <f>'дод 2'!G282</f>
        <v>0</v>
      </c>
      <c r="G221" s="65">
        <f>'дод 2'!H282</f>
        <v>0</v>
      </c>
      <c r="H221" s="65">
        <f>'дод 2'!I282</f>
        <v>0</v>
      </c>
      <c r="I221" s="65">
        <f>'дод 2'!J282</f>
        <v>0</v>
      </c>
      <c r="J221" s="173" t="e">
        <f t="shared" si="90"/>
        <v>#DIV/0!</v>
      </c>
      <c r="K221" s="65">
        <f>'дод 2'!L282</f>
        <v>0</v>
      </c>
      <c r="L221" s="65">
        <f>'дод 2'!M282</f>
        <v>0</v>
      </c>
      <c r="M221" s="65">
        <f>'дод 2'!N282</f>
        <v>0</v>
      </c>
      <c r="N221" s="65">
        <f>'дод 2'!O282</f>
        <v>0</v>
      </c>
      <c r="O221" s="65">
        <f>'дод 2'!P282</f>
        <v>0</v>
      </c>
      <c r="P221" s="65">
        <f>'дод 2'!Q282</f>
        <v>0</v>
      </c>
      <c r="Q221" s="65">
        <f>'дод 2'!R282</f>
        <v>0</v>
      </c>
      <c r="R221" s="65">
        <f>'дод 2'!S282</f>
        <v>0</v>
      </c>
      <c r="S221" s="65">
        <f>'дод 2'!T282</f>
        <v>0</v>
      </c>
      <c r="T221" s="65">
        <f>'дод 2'!U282</f>
        <v>0</v>
      </c>
      <c r="U221" s="65">
        <f>'дод 2'!V282</f>
        <v>0</v>
      </c>
      <c r="V221" s="65">
        <f>'дод 2'!W282</f>
        <v>0</v>
      </c>
      <c r="W221" s="173" t="e">
        <f t="shared" si="136"/>
        <v>#DIV/0!</v>
      </c>
      <c r="X221" s="44">
        <f t="shared" si="135"/>
        <v>0</v>
      </c>
      <c r="Y221" s="267"/>
    </row>
    <row r="222" spans="1:25" s="47" customFormat="1" ht="18.75" customHeight="1" x14ac:dyDescent="0.25">
      <c r="A222" s="35" t="s">
        <v>236</v>
      </c>
      <c r="B222" s="37"/>
      <c r="C222" s="2" t="s">
        <v>237</v>
      </c>
      <c r="D222" s="44">
        <f>D223</f>
        <v>10311348</v>
      </c>
      <c r="E222" s="44">
        <f t="shared" ref="E222:V222" si="137">E223</f>
        <v>0</v>
      </c>
      <c r="F222" s="44">
        <f t="shared" si="137"/>
        <v>0</v>
      </c>
      <c r="G222" s="44">
        <f>G223</f>
        <v>388648</v>
      </c>
      <c r="H222" s="44">
        <f t="shared" si="137"/>
        <v>0</v>
      </c>
      <c r="I222" s="44">
        <f t="shared" si="137"/>
        <v>0</v>
      </c>
      <c r="J222" s="140">
        <f t="shared" ref="J222:J278" si="138">G222/D222*100</f>
        <v>3.769128924753582</v>
      </c>
      <c r="K222" s="44">
        <f t="shared" si="137"/>
        <v>1818854</v>
      </c>
      <c r="L222" s="44">
        <f t="shared" si="137"/>
        <v>1818854</v>
      </c>
      <c r="M222" s="44">
        <f t="shared" si="137"/>
        <v>0</v>
      </c>
      <c r="N222" s="44">
        <f t="shared" si="137"/>
        <v>0</v>
      </c>
      <c r="O222" s="44">
        <f t="shared" si="137"/>
        <v>0</v>
      </c>
      <c r="P222" s="44">
        <f t="shared" si="137"/>
        <v>1818854</v>
      </c>
      <c r="Q222" s="44">
        <f t="shared" si="137"/>
        <v>1818854</v>
      </c>
      <c r="R222" s="44">
        <f t="shared" si="137"/>
        <v>1818854</v>
      </c>
      <c r="S222" s="44">
        <f t="shared" si="137"/>
        <v>0</v>
      </c>
      <c r="T222" s="44">
        <f t="shared" si="137"/>
        <v>0</v>
      </c>
      <c r="U222" s="44">
        <f t="shared" si="137"/>
        <v>0</v>
      </c>
      <c r="V222" s="44">
        <f t="shared" si="137"/>
        <v>1818854</v>
      </c>
      <c r="W222" s="140">
        <f t="shared" si="136"/>
        <v>100</v>
      </c>
      <c r="X222" s="44">
        <f t="shared" si="135"/>
        <v>2207502</v>
      </c>
      <c r="Y222" s="267"/>
    </row>
    <row r="223" spans="1:25" ht="27" customHeight="1" x14ac:dyDescent="0.25">
      <c r="A223" s="36" t="s">
        <v>234</v>
      </c>
      <c r="B223" s="36" t="s">
        <v>235</v>
      </c>
      <c r="C223" s="11" t="s">
        <v>233</v>
      </c>
      <c r="D223" s="45">
        <f>'дод 2'!E51+'дод 2'!E283</f>
        <v>10311348</v>
      </c>
      <c r="E223" s="45">
        <f>'дод 2'!F51+'дод 2'!F283</f>
        <v>0</v>
      </c>
      <c r="F223" s="45">
        <f>'дод 2'!G51+'дод 2'!G283</f>
        <v>0</v>
      </c>
      <c r="G223" s="45">
        <f>'дод 2'!H51+'дод 2'!H283</f>
        <v>388648</v>
      </c>
      <c r="H223" s="45">
        <f>'дод 2'!I51+'дод 2'!I283</f>
        <v>0</v>
      </c>
      <c r="I223" s="45">
        <f>'дод 2'!J51+'дод 2'!J283</f>
        <v>0</v>
      </c>
      <c r="J223" s="174">
        <f t="shared" si="138"/>
        <v>3.769128924753582</v>
      </c>
      <c r="K223" s="45">
        <f>'дод 2'!L51+'дод 2'!L283</f>
        <v>1818854</v>
      </c>
      <c r="L223" s="45">
        <f>'дод 2'!M51+'дод 2'!M283</f>
        <v>1818854</v>
      </c>
      <c r="M223" s="45">
        <f>'дод 2'!N51+'дод 2'!N283</f>
        <v>0</v>
      </c>
      <c r="N223" s="45">
        <f>'дод 2'!O51+'дод 2'!O283</f>
        <v>0</v>
      </c>
      <c r="O223" s="45">
        <f>'дод 2'!P51+'дод 2'!P283</f>
        <v>0</v>
      </c>
      <c r="P223" s="45">
        <f>'дод 2'!Q51+'дод 2'!Q283</f>
        <v>1818854</v>
      </c>
      <c r="Q223" s="45">
        <f>'дод 2'!R51+'дод 2'!R283</f>
        <v>1818854</v>
      </c>
      <c r="R223" s="45">
        <f>'дод 2'!S51+'дод 2'!S283</f>
        <v>1818854</v>
      </c>
      <c r="S223" s="45">
        <f>'дод 2'!T51+'дод 2'!T283</f>
        <v>0</v>
      </c>
      <c r="T223" s="45">
        <f>'дод 2'!U51+'дод 2'!U283</f>
        <v>0</v>
      </c>
      <c r="U223" s="45">
        <f>'дод 2'!V51+'дод 2'!V283</f>
        <v>0</v>
      </c>
      <c r="V223" s="45">
        <f>'дод 2'!W51+'дод 2'!W283</f>
        <v>1818854</v>
      </c>
      <c r="W223" s="174">
        <f t="shared" si="136"/>
        <v>100</v>
      </c>
      <c r="X223" s="45">
        <f t="shared" si="135"/>
        <v>2207502</v>
      </c>
      <c r="Y223" s="267"/>
    </row>
    <row r="224" spans="1:25" s="47" customFormat="1" ht="31.5" customHeight="1" x14ac:dyDescent="0.25">
      <c r="A224" s="34" t="s">
        <v>87</v>
      </c>
      <c r="B224" s="37"/>
      <c r="C224" s="2" t="s">
        <v>418</v>
      </c>
      <c r="D224" s="44">
        <f>D226+D227+D229+D230+D231+D233+D234+D235</f>
        <v>11718835</v>
      </c>
      <c r="E224" s="44">
        <f t="shared" ref="E224:P224" si="139">E226+E227+E229+E230+E231+E233+E234+E235</f>
        <v>0</v>
      </c>
      <c r="F224" s="44">
        <f t="shared" si="139"/>
        <v>0</v>
      </c>
      <c r="G224" s="44">
        <f>G226+G227+G229+G230+G231+G233+G234+G235</f>
        <v>349794.67000000004</v>
      </c>
      <c r="H224" s="44">
        <f t="shared" ref="H224:I224" si="140">H226+H227+H229+H230+H231+H233+H234+H235</f>
        <v>0</v>
      </c>
      <c r="I224" s="44">
        <f t="shared" si="140"/>
        <v>0</v>
      </c>
      <c r="J224" s="140">
        <f t="shared" si="138"/>
        <v>2.9848928669104056</v>
      </c>
      <c r="K224" s="44">
        <f t="shared" si="139"/>
        <v>240261197</v>
      </c>
      <c r="L224" s="44">
        <f t="shared" si="139"/>
        <v>240036197</v>
      </c>
      <c r="M224" s="44">
        <f t="shared" si="139"/>
        <v>225000</v>
      </c>
      <c r="N224" s="44">
        <f t="shared" si="139"/>
        <v>0</v>
      </c>
      <c r="O224" s="44">
        <f t="shared" si="139"/>
        <v>0</v>
      </c>
      <c r="P224" s="44">
        <f t="shared" si="139"/>
        <v>240036197</v>
      </c>
      <c r="Q224" s="44">
        <f t="shared" ref="Q224:V224" si="141">Q226+Q227+Q229+Q230+Q231+Q233+Q234+Q235</f>
        <v>10890</v>
      </c>
      <c r="R224" s="44">
        <f t="shared" si="141"/>
        <v>10890</v>
      </c>
      <c r="S224" s="44">
        <f t="shared" si="141"/>
        <v>0</v>
      </c>
      <c r="T224" s="44">
        <f t="shared" si="141"/>
        <v>0</v>
      </c>
      <c r="U224" s="44">
        <f t="shared" si="141"/>
        <v>0</v>
      </c>
      <c r="V224" s="44">
        <f t="shared" si="141"/>
        <v>10890</v>
      </c>
      <c r="W224" s="140">
        <f t="shared" si="136"/>
        <v>4.5325671127826768E-3</v>
      </c>
      <c r="X224" s="44">
        <f t="shared" si="135"/>
        <v>360684.67000000004</v>
      </c>
      <c r="Y224" s="267"/>
    </row>
    <row r="225" spans="1:25" s="48" customFormat="1" ht="18.75" customHeight="1" x14ac:dyDescent="0.25">
      <c r="A225" s="56"/>
      <c r="B225" s="56"/>
      <c r="C225" s="68" t="s">
        <v>416</v>
      </c>
      <c r="D225" s="61">
        <f>D228+D232</f>
        <v>0</v>
      </c>
      <c r="E225" s="61">
        <f t="shared" ref="E225:P225" si="142">E228+E232</f>
        <v>0</v>
      </c>
      <c r="F225" s="61">
        <f t="shared" si="142"/>
        <v>0</v>
      </c>
      <c r="G225" s="61">
        <f>G228+G232</f>
        <v>0</v>
      </c>
      <c r="H225" s="61">
        <f t="shared" ref="H225:I225" si="143">H228+H232</f>
        <v>0</v>
      </c>
      <c r="I225" s="61">
        <f t="shared" si="143"/>
        <v>0</v>
      </c>
      <c r="J225" s="170"/>
      <c r="K225" s="61">
        <f t="shared" si="142"/>
        <v>92214546</v>
      </c>
      <c r="L225" s="61">
        <f t="shared" si="142"/>
        <v>92214546</v>
      </c>
      <c r="M225" s="61">
        <f t="shared" si="142"/>
        <v>0</v>
      </c>
      <c r="N225" s="61">
        <f t="shared" si="142"/>
        <v>0</v>
      </c>
      <c r="O225" s="61">
        <f t="shared" si="142"/>
        <v>0</v>
      </c>
      <c r="P225" s="61">
        <f t="shared" si="142"/>
        <v>92214546</v>
      </c>
      <c r="Q225" s="61">
        <f t="shared" ref="Q225:V225" si="144">Q228+Q232</f>
        <v>0</v>
      </c>
      <c r="R225" s="61">
        <f t="shared" si="144"/>
        <v>0</v>
      </c>
      <c r="S225" s="61">
        <f t="shared" si="144"/>
        <v>0</v>
      </c>
      <c r="T225" s="61">
        <f t="shared" si="144"/>
        <v>0</v>
      </c>
      <c r="U225" s="61">
        <f t="shared" si="144"/>
        <v>0</v>
      </c>
      <c r="V225" s="61">
        <f t="shared" si="144"/>
        <v>0</v>
      </c>
      <c r="W225" s="140">
        <f t="shared" si="136"/>
        <v>0</v>
      </c>
      <c r="X225" s="61">
        <f t="shared" si="135"/>
        <v>0</v>
      </c>
      <c r="Y225" s="267"/>
    </row>
    <row r="226" spans="1:25" ht="32.25" customHeight="1" x14ac:dyDescent="0.25">
      <c r="A226" s="33" t="s">
        <v>4</v>
      </c>
      <c r="B226" s="33" t="s">
        <v>86</v>
      </c>
      <c r="C226" s="3" t="s">
        <v>23</v>
      </c>
      <c r="D226" s="45">
        <f>'дод 2'!E52+'дод 2'!E347+'дод 2'!E342</f>
        <v>520000</v>
      </c>
      <c r="E226" s="45">
        <f>'дод 2'!F52+'дод 2'!F347+'дод 2'!F342</f>
        <v>0</v>
      </c>
      <c r="F226" s="45">
        <f>'дод 2'!G52+'дод 2'!G347+'дод 2'!G342</f>
        <v>0</v>
      </c>
      <c r="G226" s="45">
        <f>'дод 2'!H52+'дод 2'!H347</f>
        <v>0</v>
      </c>
      <c r="H226" s="45">
        <f>'дод 2'!I52+'дод 2'!I347</f>
        <v>0</v>
      </c>
      <c r="I226" s="45">
        <f>'дод 2'!J52+'дод 2'!J347</f>
        <v>0</v>
      </c>
      <c r="J226" s="174">
        <f t="shared" si="138"/>
        <v>0</v>
      </c>
      <c r="K226" s="45">
        <f>'дод 2'!L52+'дод 2'!L347</f>
        <v>0</v>
      </c>
      <c r="L226" s="45">
        <f>'дод 2'!M52+'дод 2'!M347</f>
        <v>0</v>
      </c>
      <c r="M226" s="45">
        <f>'дод 2'!N52+'дод 2'!N347</f>
        <v>0</v>
      </c>
      <c r="N226" s="45">
        <f>'дод 2'!O52+'дод 2'!O347</f>
        <v>0</v>
      </c>
      <c r="O226" s="45">
        <f>'дод 2'!P52+'дод 2'!P347</f>
        <v>0</v>
      </c>
      <c r="P226" s="45">
        <f>'дод 2'!Q52+'дод 2'!Q347</f>
        <v>0</v>
      </c>
      <c r="Q226" s="45">
        <f>'дод 2'!R52+'дод 2'!R347</f>
        <v>0</v>
      </c>
      <c r="R226" s="45">
        <f>'дод 2'!S52+'дод 2'!S347</f>
        <v>0</v>
      </c>
      <c r="S226" s="45">
        <f>'дод 2'!T52+'дод 2'!T347</f>
        <v>0</v>
      </c>
      <c r="T226" s="45">
        <f>'дод 2'!U52+'дод 2'!U347</f>
        <v>0</v>
      </c>
      <c r="U226" s="45">
        <f>'дод 2'!V52+'дод 2'!V347</f>
        <v>0</v>
      </c>
      <c r="V226" s="45">
        <f>'дод 2'!W52+'дод 2'!W347</f>
        <v>0</v>
      </c>
      <c r="W226" s="140"/>
      <c r="X226" s="45">
        <f t="shared" si="135"/>
        <v>0</v>
      </c>
      <c r="Y226" s="267"/>
    </row>
    <row r="227" spans="1:25" ht="20.25" customHeight="1" x14ac:dyDescent="0.25">
      <c r="A227" s="33" t="s">
        <v>2</v>
      </c>
      <c r="B227" s="33" t="s">
        <v>85</v>
      </c>
      <c r="C227" s="3" t="s">
        <v>415</v>
      </c>
      <c r="D227" s="45">
        <f>'дод 2'!E129+'дод 2'!E173+'дод 2'!E241+'дод 2'!E284+'дод 2'!E324+'дод 2'!E365+'дод 2'!E220+'дод 2'!E53</f>
        <v>7090366</v>
      </c>
      <c r="E227" s="45">
        <f>'дод 2'!F129+'дод 2'!F173+'дод 2'!F241+'дод 2'!F284+'дод 2'!F324+'дод 2'!F365+'дод 2'!F220+'дод 2'!F53</f>
        <v>0</v>
      </c>
      <c r="F227" s="45">
        <f>'дод 2'!G129+'дод 2'!G173+'дод 2'!G241+'дод 2'!G284+'дод 2'!G324+'дод 2'!G365+'дод 2'!G220+'дод 2'!G53</f>
        <v>0</v>
      </c>
      <c r="G227" s="45">
        <f>'дод 2'!H129+'дод 2'!H173+'дод 2'!H241+'дод 2'!H284+'дод 2'!H324+'дод 2'!H365+'дод 2'!H220+'дод 2'!H53</f>
        <v>120621.7</v>
      </c>
      <c r="H227" s="45">
        <f>'дод 2'!I129+'дод 2'!I173+'дод 2'!I241+'дод 2'!I284+'дод 2'!I324+'дод 2'!I365+'дод 2'!I220</f>
        <v>0</v>
      </c>
      <c r="I227" s="45">
        <f>'дод 2'!J129+'дод 2'!J173+'дод 2'!J241+'дод 2'!J284+'дод 2'!J324+'дод 2'!J365+'дод 2'!J220</f>
        <v>0</v>
      </c>
      <c r="J227" s="174">
        <f t="shared" si="138"/>
        <v>1.7012055513072246</v>
      </c>
      <c r="K227" s="45">
        <f>'дод 2'!L129+'дод 2'!L173+'дод 2'!L241+'дод 2'!L284+'дод 2'!L324+'дод 2'!L365+'дод 2'!L220+'дод 2'!L53</f>
        <v>236021407</v>
      </c>
      <c r="L227" s="45">
        <f>'дод 2'!M129+'дод 2'!M173+'дод 2'!M241+'дод 2'!M284+'дод 2'!M324+'дод 2'!M365+'дод 2'!M220+'дод 2'!M53</f>
        <v>236021407</v>
      </c>
      <c r="M227" s="45">
        <f>'дод 2'!N129+'дод 2'!N173+'дод 2'!N241+'дод 2'!N284+'дод 2'!N324+'дод 2'!N365+'дод 2'!N220+'дод 2'!N53</f>
        <v>0</v>
      </c>
      <c r="N227" s="45">
        <f>'дод 2'!O129+'дод 2'!O173+'дод 2'!O241+'дод 2'!O284+'дод 2'!O324+'дод 2'!O365+'дод 2'!O220+'дод 2'!O53</f>
        <v>0</v>
      </c>
      <c r="O227" s="45">
        <f>'дод 2'!P129+'дод 2'!P173+'дод 2'!P241+'дод 2'!P284+'дод 2'!P324+'дод 2'!P365+'дод 2'!P220+'дод 2'!P53</f>
        <v>0</v>
      </c>
      <c r="P227" s="45">
        <f>'дод 2'!Q129+'дод 2'!Q173+'дод 2'!Q241+'дод 2'!Q284+'дод 2'!Q324+'дод 2'!Q365+'дод 2'!Q220+'дод 2'!Q53</f>
        <v>236021407</v>
      </c>
      <c r="Q227" s="45">
        <f>'дод 2'!R129+'дод 2'!R173+'дод 2'!R241+'дод 2'!R284+'дод 2'!R324+'дод 2'!R365+'дод 2'!R220</f>
        <v>0</v>
      </c>
      <c r="R227" s="45">
        <f>'дод 2'!S129+'дод 2'!S173+'дод 2'!S241+'дод 2'!S284+'дод 2'!S324+'дод 2'!S365+'дод 2'!S220</f>
        <v>0</v>
      </c>
      <c r="S227" s="45">
        <f>'дод 2'!T129+'дод 2'!T173+'дод 2'!T241+'дод 2'!T284+'дод 2'!T324+'дод 2'!T365+'дод 2'!T220</f>
        <v>0</v>
      </c>
      <c r="T227" s="45">
        <f>'дод 2'!U129+'дод 2'!U173+'дод 2'!U241+'дод 2'!U284+'дод 2'!U324+'дод 2'!U365+'дод 2'!U220</f>
        <v>0</v>
      </c>
      <c r="U227" s="45">
        <f>'дод 2'!V129+'дод 2'!V173+'дод 2'!V241+'дод 2'!V284+'дод 2'!V324+'дод 2'!V365+'дод 2'!V220</f>
        <v>0</v>
      </c>
      <c r="V227" s="45">
        <f>'дод 2'!W129+'дод 2'!W173+'дод 2'!W241+'дод 2'!W284+'дод 2'!W324+'дод 2'!W365+'дод 2'!W220</f>
        <v>0</v>
      </c>
      <c r="W227" s="140">
        <f t="shared" si="136"/>
        <v>0</v>
      </c>
      <c r="X227" s="45">
        <f t="shared" si="135"/>
        <v>120621.7</v>
      </c>
      <c r="Y227" s="267"/>
    </row>
    <row r="228" spans="1:25" s="49" customFormat="1" ht="17.25" customHeight="1" x14ac:dyDescent="0.25">
      <c r="A228" s="63"/>
      <c r="B228" s="63"/>
      <c r="C228" s="70" t="s">
        <v>416</v>
      </c>
      <c r="D228" s="65">
        <f>'дод 2'!E174+'дод 2'!E325</f>
        <v>0</v>
      </c>
      <c r="E228" s="65">
        <f>'дод 2'!F174+'дод 2'!F325</f>
        <v>0</v>
      </c>
      <c r="F228" s="65">
        <f>'дод 2'!G174+'дод 2'!G325</f>
        <v>0</v>
      </c>
      <c r="G228" s="65">
        <f>'дод 2'!H174+'дод 2'!H325</f>
        <v>0</v>
      </c>
      <c r="H228" s="65">
        <f>'дод 2'!I174+'дод 2'!I325</f>
        <v>0</v>
      </c>
      <c r="I228" s="65">
        <f>'дод 2'!J174+'дод 2'!J325</f>
        <v>0</v>
      </c>
      <c r="J228" s="173"/>
      <c r="K228" s="65">
        <f>'дод 2'!L174+'дод 2'!L325</f>
        <v>92214546</v>
      </c>
      <c r="L228" s="65">
        <f>'дод 2'!M174+'дод 2'!M325</f>
        <v>92214546</v>
      </c>
      <c r="M228" s="65">
        <f>'дод 2'!N174+'дод 2'!N325</f>
        <v>0</v>
      </c>
      <c r="N228" s="65">
        <f>'дод 2'!O174+'дод 2'!O325</f>
        <v>0</v>
      </c>
      <c r="O228" s="65">
        <f>'дод 2'!P174+'дод 2'!P325</f>
        <v>0</v>
      </c>
      <c r="P228" s="65">
        <f>'дод 2'!Q174+'дод 2'!Q325</f>
        <v>92214546</v>
      </c>
      <c r="Q228" s="65">
        <f>'дод 2'!R174+'дод 2'!R325</f>
        <v>0</v>
      </c>
      <c r="R228" s="65">
        <f>'дод 2'!S174+'дод 2'!S325</f>
        <v>0</v>
      </c>
      <c r="S228" s="65">
        <f>'дод 2'!T174+'дод 2'!T325</f>
        <v>0</v>
      </c>
      <c r="T228" s="65">
        <f>'дод 2'!U174+'дод 2'!U325</f>
        <v>0</v>
      </c>
      <c r="U228" s="65">
        <f>'дод 2'!V174+'дод 2'!V325</f>
        <v>0</v>
      </c>
      <c r="V228" s="65">
        <f>'дод 2'!W174+'дод 2'!W325</f>
        <v>0</v>
      </c>
      <c r="W228" s="140">
        <f t="shared" si="136"/>
        <v>0</v>
      </c>
      <c r="X228" s="45">
        <f t="shared" si="135"/>
        <v>0</v>
      </c>
      <c r="Y228" s="267"/>
    </row>
    <row r="229" spans="1:25" ht="33.75" customHeight="1" x14ac:dyDescent="0.25">
      <c r="A229" s="33" t="s">
        <v>266</v>
      </c>
      <c r="B229" s="33" t="s">
        <v>81</v>
      </c>
      <c r="C229" s="3" t="s">
        <v>345</v>
      </c>
      <c r="D229" s="45">
        <f>'дод 2'!E348+'дод 2'!E356</f>
        <v>0</v>
      </c>
      <c r="E229" s="45">
        <f>'дод 2'!F348+'дод 2'!F356</f>
        <v>0</v>
      </c>
      <c r="F229" s="45">
        <f>'дод 2'!G348+'дод 2'!G356</f>
        <v>0</v>
      </c>
      <c r="G229" s="45">
        <f>'дод 2'!H348</f>
        <v>0</v>
      </c>
      <c r="H229" s="45">
        <f>'дод 2'!I348</f>
        <v>0</v>
      </c>
      <c r="I229" s="45">
        <f>'дод 2'!J348</f>
        <v>0</v>
      </c>
      <c r="J229" s="174"/>
      <c r="K229" s="45">
        <f>'дод 2'!L348+'дод 2'!L356</f>
        <v>30000</v>
      </c>
      <c r="L229" s="45">
        <f>'дод 2'!M348+'дод 2'!M356</f>
        <v>30000</v>
      </c>
      <c r="M229" s="45">
        <f>'дод 2'!N348+'дод 2'!N356</f>
        <v>0</v>
      </c>
      <c r="N229" s="45">
        <f>'дод 2'!O348+'дод 2'!O356</f>
        <v>0</v>
      </c>
      <c r="O229" s="45">
        <f>'дод 2'!P348+'дод 2'!P356</f>
        <v>0</v>
      </c>
      <c r="P229" s="45">
        <f>'дод 2'!Q348+'дод 2'!Q356</f>
        <v>30000</v>
      </c>
      <c r="Q229" s="45">
        <f>'дод 2'!R348+'дод 2'!R356</f>
        <v>10890</v>
      </c>
      <c r="R229" s="45">
        <f>'дод 2'!S348+'дод 2'!S356</f>
        <v>10890</v>
      </c>
      <c r="S229" s="45">
        <f>'дод 2'!T348+'дод 2'!T356</f>
        <v>0</v>
      </c>
      <c r="T229" s="45">
        <f>'дод 2'!U348+'дод 2'!U356</f>
        <v>0</v>
      </c>
      <c r="U229" s="45">
        <f>'дод 2'!V348+'дод 2'!V356</f>
        <v>0</v>
      </c>
      <c r="V229" s="45">
        <f>'дод 2'!W348+'дод 2'!W356</f>
        <v>10890</v>
      </c>
      <c r="W229" s="174">
        <f t="shared" si="136"/>
        <v>36.299999999999997</v>
      </c>
      <c r="X229" s="45">
        <f t="shared" si="135"/>
        <v>10890</v>
      </c>
      <c r="Y229" s="267"/>
    </row>
    <row r="230" spans="1:25" ht="57.75" customHeight="1" x14ac:dyDescent="0.25">
      <c r="A230" s="33" t="s">
        <v>268</v>
      </c>
      <c r="B230" s="33" t="s">
        <v>81</v>
      </c>
      <c r="C230" s="3" t="s">
        <v>269</v>
      </c>
      <c r="D230" s="45">
        <f>'дод 2'!E349+'дод 2'!E357</f>
        <v>0</v>
      </c>
      <c r="E230" s="45">
        <f>'дод 2'!F349+'дод 2'!F357</f>
        <v>0</v>
      </c>
      <c r="F230" s="45">
        <f>'дод 2'!G349+'дод 2'!G357</f>
        <v>0</v>
      </c>
      <c r="G230" s="45">
        <f>'дод 2'!H349</f>
        <v>0</v>
      </c>
      <c r="H230" s="45">
        <f>'дод 2'!I349</f>
        <v>0</v>
      </c>
      <c r="I230" s="45">
        <f>'дод 2'!J349</f>
        <v>0</v>
      </c>
      <c r="J230" s="174"/>
      <c r="K230" s="45">
        <f>'дод 2'!L349+'дод 2'!L357</f>
        <v>145000</v>
      </c>
      <c r="L230" s="45">
        <f>'дод 2'!M349+'дод 2'!M357</f>
        <v>145000</v>
      </c>
      <c r="M230" s="45">
        <f>'дод 2'!N349+'дод 2'!N357</f>
        <v>0</v>
      </c>
      <c r="N230" s="45">
        <f>'дод 2'!O349+'дод 2'!O357</f>
        <v>0</v>
      </c>
      <c r="O230" s="45">
        <f>'дод 2'!P349+'дод 2'!P357</f>
        <v>0</v>
      </c>
      <c r="P230" s="45">
        <f>'дод 2'!Q349+'дод 2'!Q357</f>
        <v>145000</v>
      </c>
      <c r="Q230" s="45">
        <f>'дод 2'!R349</f>
        <v>0</v>
      </c>
      <c r="R230" s="45">
        <f>'дод 2'!S349</f>
        <v>0</v>
      </c>
      <c r="S230" s="45">
        <f>'дод 2'!T349</f>
        <v>0</v>
      </c>
      <c r="T230" s="45">
        <f>'дод 2'!U349</f>
        <v>0</v>
      </c>
      <c r="U230" s="45">
        <f>'дод 2'!V349</f>
        <v>0</v>
      </c>
      <c r="V230" s="45">
        <f>'дод 2'!W349</f>
        <v>0</v>
      </c>
      <c r="W230" s="174">
        <f t="shared" si="136"/>
        <v>0</v>
      </c>
      <c r="X230" s="45">
        <f t="shared" si="135"/>
        <v>0</v>
      </c>
      <c r="Y230" s="267"/>
    </row>
    <row r="231" spans="1:25" ht="30.75" customHeight="1" x14ac:dyDescent="0.25">
      <c r="A231" s="33" t="s">
        <v>5</v>
      </c>
      <c r="B231" s="33" t="s">
        <v>81</v>
      </c>
      <c r="C231" s="3" t="s">
        <v>460</v>
      </c>
      <c r="D231" s="45">
        <f>'дод 2'!E54+'дод 2'!E285</f>
        <v>0</v>
      </c>
      <c r="E231" s="45">
        <f>'дод 2'!F54+'дод 2'!F285</f>
        <v>0</v>
      </c>
      <c r="F231" s="45">
        <f>'дод 2'!G54+'дод 2'!G285</f>
        <v>0</v>
      </c>
      <c r="G231" s="45">
        <f>'дод 2'!H54+'дод 2'!H285</f>
        <v>0</v>
      </c>
      <c r="H231" s="45">
        <f>'дод 2'!I54+'дод 2'!I285</f>
        <v>0</v>
      </c>
      <c r="I231" s="45">
        <f>'дод 2'!J54+'дод 2'!J285</f>
        <v>0</v>
      </c>
      <c r="J231" s="174"/>
      <c r="K231" s="45">
        <f>'дод 2'!L54+'дод 2'!L285</f>
        <v>3839790</v>
      </c>
      <c r="L231" s="45">
        <f>'дод 2'!M54+'дод 2'!M285</f>
        <v>3839790</v>
      </c>
      <c r="M231" s="45">
        <f>'дод 2'!N54+'дод 2'!N285</f>
        <v>0</v>
      </c>
      <c r="N231" s="45">
        <f>'дод 2'!O54+'дод 2'!O285</f>
        <v>0</v>
      </c>
      <c r="O231" s="45">
        <f>'дод 2'!P54+'дод 2'!P285</f>
        <v>0</v>
      </c>
      <c r="P231" s="45">
        <f>'дод 2'!Q54+'дод 2'!Q285</f>
        <v>3839790</v>
      </c>
      <c r="Q231" s="45">
        <f>'дод 2'!R54+'дод 2'!R285</f>
        <v>0</v>
      </c>
      <c r="R231" s="45">
        <f>'дод 2'!S54+'дод 2'!S285</f>
        <v>0</v>
      </c>
      <c r="S231" s="45">
        <f>'дод 2'!T54+'дод 2'!T285</f>
        <v>0</v>
      </c>
      <c r="T231" s="45">
        <f>'дод 2'!U54+'дод 2'!U285</f>
        <v>0</v>
      </c>
      <c r="U231" s="45">
        <f>'дод 2'!V54+'дод 2'!V285</f>
        <v>0</v>
      </c>
      <c r="V231" s="45">
        <f>'дод 2'!W54+'дод 2'!W285</f>
        <v>0</v>
      </c>
      <c r="W231" s="174">
        <f t="shared" si="136"/>
        <v>0</v>
      </c>
      <c r="X231" s="45">
        <f t="shared" si="135"/>
        <v>0</v>
      </c>
      <c r="Y231" s="267"/>
    </row>
    <row r="232" spans="1:25" s="49" customFormat="1" ht="16.5" hidden="1" customHeight="1" x14ac:dyDescent="0.25">
      <c r="A232" s="63"/>
      <c r="B232" s="63"/>
      <c r="C232" s="70" t="s">
        <v>416</v>
      </c>
      <c r="D232" s="65">
        <f>'дод 2'!E286</f>
        <v>0</v>
      </c>
      <c r="E232" s="65">
        <f>'дод 2'!F286</f>
        <v>0</v>
      </c>
      <c r="F232" s="65">
        <f>'дод 2'!G286</f>
        <v>0</v>
      </c>
      <c r="G232" s="65">
        <f>'дод 2'!H286</f>
        <v>0</v>
      </c>
      <c r="H232" s="65">
        <f>'дод 2'!I286</f>
        <v>0</v>
      </c>
      <c r="I232" s="65">
        <f>'дод 2'!J286</f>
        <v>0</v>
      </c>
      <c r="J232" s="173" t="e">
        <f t="shared" si="138"/>
        <v>#DIV/0!</v>
      </c>
      <c r="K232" s="65">
        <f>'дод 2'!L286</f>
        <v>0</v>
      </c>
      <c r="L232" s="65">
        <f>'дод 2'!M286</f>
        <v>0</v>
      </c>
      <c r="M232" s="65">
        <f>'дод 2'!N286</f>
        <v>0</v>
      </c>
      <c r="N232" s="65">
        <f>'дод 2'!O286</f>
        <v>0</v>
      </c>
      <c r="O232" s="65">
        <f>'дод 2'!P286</f>
        <v>0</v>
      </c>
      <c r="P232" s="65">
        <f>'дод 2'!Q286</f>
        <v>0</v>
      </c>
      <c r="Q232" s="65">
        <f>'дод 2'!R286</f>
        <v>0</v>
      </c>
      <c r="R232" s="65">
        <f>'дод 2'!S286</f>
        <v>0</v>
      </c>
      <c r="S232" s="65">
        <f>'дод 2'!T286</f>
        <v>0</v>
      </c>
      <c r="T232" s="65">
        <f>'дод 2'!U286</f>
        <v>0</v>
      </c>
      <c r="U232" s="65">
        <f>'дод 2'!V286</f>
        <v>0</v>
      </c>
      <c r="V232" s="65">
        <f>'дод 2'!W286</f>
        <v>0</v>
      </c>
      <c r="W232" s="174" t="e">
        <f t="shared" si="136"/>
        <v>#DIV/0!</v>
      </c>
      <c r="X232" s="65">
        <f t="shared" si="135"/>
        <v>0</v>
      </c>
      <c r="Y232" s="267"/>
    </row>
    <row r="233" spans="1:25" ht="27" customHeight="1" x14ac:dyDescent="0.25">
      <c r="A233" s="33" t="s">
        <v>247</v>
      </c>
      <c r="B233" s="33" t="s">
        <v>81</v>
      </c>
      <c r="C233" s="3" t="s">
        <v>248</v>
      </c>
      <c r="D233" s="45">
        <f>'дод 2'!E55</f>
        <v>452139</v>
      </c>
      <c r="E233" s="45">
        <f>'дод 2'!F55</f>
        <v>0</v>
      </c>
      <c r="F233" s="45">
        <f>'дод 2'!G55</f>
        <v>0</v>
      </c>
      <c r="G233" s="45">
        <f>'дод 2'!H55</f>
        <v>67639</v>
      </c>
      <c r="H233" s="45">
        <f>'дод 2'!I55</f>
        <v>0</v>
      </c>
      <c r="I233" s="45">
        <f>'дод 2'!J55</f>
        <v>0</v>
      </c>
      <c r="J233" s="174">
        <f t="shared" si="138"/>
        <v>14.959780067634068</v>
      </c>
      <c r="K233" s="45">
        <f>'дод 2'!L55</f>
        <v>0</v>
      </c>
      <c r="L233" s="45">
        <f>'дод 2'!M55</f>
        <v>0</v>
      </c>
      <c r="M233" s="45">
        <f>'дод 2'!N55</f>
        <v>0</v>
      </c>
      <c r="N233" s="45">
        <f>'дод 2'!O55</f>
        <v>0</v>
      </c>
      <c r="O233" s="45">
        <f>'дод 2'!P55</f>
        <v>0</v>
      </c>
      <c r="P233" s="45">
        <f>'дод 2'!Q55</f>
        <v>0</v>
      </c>
      <c r="Q233" s="45">
        <f>'дод 2'!R55</f>
        <v>0</v>
      </c>
      <c r="R233" s="45">
        <f>'дод 2'!S55</f>
        <v>0</v>
      </c>
      <c r="S233" s="45">
        <f>'дод 2'!T55</f>
        <v>0</v>
      </c>
      <c r="T233" s="45">
        <f>'дод 2'!U55</f>
        <v>0</v>
      </c>
      <c r="U233" s="45">
        <f>'дод 2'!V55</f>
        <v>0</v>
      </c>
      <c r="V233" s="45">
        <f>'дод 2'!W55</f>
        <v>0</v>
      </c>
      <c r="W233" s="174"/>
      <c r="X233" s="45">
        <f>Q233+G233</f>
        <v>67639</v>
      </c>
      <c r="Y233" s="267"/>
    </row>
    <row r="234" spans="1:25" s="49" customFormat="1" ht="101.25" customHeight="1" x14ac:dyDescent="0.25">
      <c r="A234" s="33" t="s">
        <v>295</v>
      </c>
      <c r="B234" s="33" t="s">
        <v>81</v>
      </c>
      <c r="C234" s="3" t="s">
        <v>313</v>
      </c>
      <c r="D234" s="45">
        <f>'дод 2'!E56+'дод 2'!E287+'дод 2'!E326+'дод 2'!E335</f>
        <v>0</v>
      </c>
      <c r="E234" s="45">
        <f>'дод 2'!F56+'дод 2'!F287+'дод 2'!F326+'дод 2'!F335</f>
        <v>0</v>
      </c>
      <c r="F234" s="45">
        <f>'дод 2'!G56+'дод 2'!G287+'дод 2'!G326+'дод 2'!G335</f>
        <v>0</v>
      </c>
      <c r="G234" s="45">
        <f>'дод 2'!H56+'дод 2'!H287+'дод 2'!H326+'дод 2'!H335</f>
        <v>0</v>
      </c>
      <c r="H234" s="45">
        <f>'дод 2'!I56+'дод 2'!I287+'дод 2'!I326+'дод 2'!I335</f>
        <v>0</v>
      </c>
      <c r="I234" s="45">
        <f>'дод 2'!J56+'дод 2'!J287+'дод 2'!J326+'дод 2'!J335</f>
        <v>0</v>
      </c>
      <c r="J234" s="174"/>
      <c r="K234" s="45">
        <f>'дод 2'!L56+'дод 2'!L287+'дод 2'!L326+'дод 2'!L335</f>
        <v>225000</v>
      </c>
      <c r="L234" s="45">
        <f>'дод 2'!M56+'дод 2'!M287+'дод 2'!M326+'дод 2'!M335</f>
        <v>0</v>
      </c>
      <c r="M234" s="45">
        <f>'дод 2'!N56+'дод 2'!N287+'дод 2'!N326+'дод 2'!N335</f>
        <v>225000</v>
      </c>
      <c r="N234" s="45">
        <f>'дод 2'!O56+'дод 2'!O287+'дод 2'!O326+'дод 2'!O335</f>
        <v>0</v>
      </c>
      <c r="O234" s="45">
        <f>'дод 2'!P56+'дод 2'!P287+'дод 2'!P326+'дод 2'!P335</f>
        <v>0</v>
      </c>
      <c r="P234" s="45">
        <f>'дод 2'!Q56+'дод 2'!Q287+'дод 2'!Q326+'дод 2'!Q335</f>
        <v>0</v>
      </c>
      <c r="Q234" s="45">
        <f>'дод 2'!R56+'дод 2'!R287+'дод 2'!R326+'дод 2'!R335</f>
        <v>0</v>
      </c>
      <c r="R234" s="45">
        <f>'дод 2'!S56+'дод 2'!S287+'дод 2'!S326+'дод 2'!S335</f>
        <v>0</v>
      </c>
      <c r="S234" s="45">
        <f>'дод 2'!T56+'дод 2'!T287+'дод 2'!T326+'дод 2'!T335</f>
        <v>0</v>
      </c>
      <c r="T234" s="45">
        <f>'дод 2'!U56+'дод 2'!U287+'дод 2'!U326+'дод 2'!U335</f>
        <v>0</v>
      </c>
      <c r="U234" s="45">
        <f>'дод 2'!V56+'дод 2'!V287+'дод 2'!V326+'дод 2'!V335</f>
        <v>0</v>
      </c>
      <c r="V234" s="45">
        <f>'дод 2'!W56+'дод 2'!W287+'дод 2'!W326+'дод 2'!W335</f>
        <v>0</v>
      </c>
      <c r="W234" s="174">
        <f t="shared" si="136"/>
        <v>0</v>
      </c>
      <c r="X234" s="45">
        <f t="shared" si="135"/>
        <v>0</v>
      </c>
      <c r="Y234" s="267"/>
    </row>
    <row r="235" spans="1:25" s="49" customFormat="1" ht="15.75" x14ac:dyDescent="0.25">
      <c r="A235" s="33" t="s">
        <v>238</v>
      </c>
      <c r="B235" s="33" t="s">
        <v>81</v>
      </c>
      <c r="C235" s="3" t="s">
        <v>17</v>
      </c>
      <c r="D235" s="45">
        <f>'дод 2'!E57+'дод 2'!E350+'дод 2'!E366+'дод 2'!E130+'дод 2'!E358</f>
        <v>3656330</v>
      </c>
      <c r="E235" s="45">
        <f>'дод 2'!F57+'дод 2'!F350+'дод 2'!F366+'дод 2'!F130+'дод 2'!F358</f>
        <v>0</v>
      </c>
      <c r="F235" s="45">
        <f>'дод 2'!G57+'дод 2'!G350+'дод 2'!G366+'дод 2'!G130+'дод 2'!G358</f>
        <v>0</v>
      </c>
      <c r="G235" s="45">
        <f>'дод 2'!H57+'дод 2'!H350+'дод 2'!H366+'дод 2'!H130+'дод 2'!H358</f>
        <v>161533.97</v>
      </c>
      <c r="H235" s="45">
        <f>'дод 2'!I57+'дод 2'!I350+'дод 2'!I366+'дод 2'!I130+'дод 2'!I358</f>
        <v>0</v>
      </c>
      <c r="I235" s="45">
        <f>'дод 2'!J57+'дод 2'!J350+'дод 2'!J366+'дод 2'!J130+'дод 2'!J358</f>
        <v>0</v>
      </c>
      <c r="J235" s="174">
        <f t="shared" si="138"/>
        <v>4.4179264453700844</v>
      </c>
      <c r="K235" s="45">
        <f>'дод 2'!L57+'дод 2'!L350+'дод 2'!L366+'дод 2'!L130+'дод 2'!L358</f>
        <v>0</v>
      </c>
      <c r="L235" s="45">
        <f>'дод 2'!M57+'дод 2'!M350+'дод 2'!M366+'дод 2'!M130+'дод 2'!M358</f>
        <v>0</v>
      </c>
      <c r="M235" s="45">
        <f>'дод 2'!N57+'дод 2'!N350+'дод 2'!N366+'дод 2'!N130+'дод 2'!N358</f>
        <v>0</v>
      </c>
      <c r="N235" s="45">
        <f>'дод 2'!O57+'дод 2'!O350+'дод 2'!O366+'дод 2'!O130+'дод 2'!O358</f>
        <v>0</v>
      </c>
      <c r="O235" s="45">
        <f>'дод 2'!P57+'дод 2'!P350+'дод 2'!P366+'дод 2'!P130+'дод 2'!P358</f>
        <v>0</v>
      </c>
      <c r="P235" s="45">
        <f>'дод 2'!Q57+'дод 2'!Q350+'дод 2'!Q366+'дод 2'!Q130+'дод 2'!Q358</f>
        <v>0</v>
      </c>
      <c r="Q235" s="45">
        <f>'дод 2'!R57+'дод 2'!R350+'дод 2'!R366+'дод 2'!R130</f>
        <v>0</v>
      </c>
      <c r="R235" s="45">
        <f>'дод 2'!S57+'дод 2'!S350+'дод 2'!S366+'дод 2'!S130</f>
        <v>0</v>
      </c>
      <c r="S235" s="45">
        <f>'дод 2'!T57+'дод 2'!T350+'дод 2'!T366+'дод 2'!T130</f>
        <v>0</v>
      </c>
      <c r="T235" s="45">
        <f>'дод 2'!U57+'дод 2'!U350+'дод 2'!U366+'дод 2'!U130</f>
        <v>0</v>
      </c>
      <c r="U235" s="45">
        <f>'дод 2'!V57+'дод 2'!V350+'дод 2'!V366+'дод 2'!V130</f>
        <v>0</v>
      </c>
      <c r="V235" s="45">
        <f>'дод 2'!W57+'дод 2'!W350+'дод 2'!W366+'дод 2'!W130</f>
        <v>0</v>
      </c>
      <c r="W235" s="174"/>
      <c r="X235" s="45">
        <f>Q235+G235</f>
        <v>161533.97</v>
      </c>
      <c r="Y235" s="267"/>
    </row>
    <row r="236" spans="1:25" s="48" customFormat="1" ht="55.5" customHeight="1" x14ac:dyDescent="0.25">
      <c r="A236" s="34">
        <v>7700</v>
      </c>
      <c r="B236" s="34"/>
      <c r="C236" s="76" t="s">
        <v>360</v>
      </c>
      <c r="D236" s="44">
        <f>D238</f>
        <v>10000</v>
      </c>
      <c r="E236" s="44">
        <f t="shared" ref="E236:V237" si="145">E238</f>
        <v>0</v>
      </c>
      <c r="F236" s="44">
        <f t="shared" si="145"/>
        <v>0</v>
      </c>
      <c r="G236" s="44">
        <f>G238</f>
        <v>0</v>
      </c>
      <c r="H236" s="44">
        <f t="shared" si="145"/>
        <v>0</v>
      </c>
      <c r="I236" s="44">
        <f t="shared" si="145"/>
        <v>0</v>
      </c>
      <c r="J236" s="140">
        <f t="shared" si="138"/>
        <v>0</v>
      </c>
      <c r="K236" s="44">
        <f t="shared" si="145"/>
        <v>4620000</v>
      </c>
      <c r="L236" s="44">
        <f t="shared" si="145"/>
        <v>420000</v>
      </c>
      <c r="M236" s="44">
        <f t="shared" si="145"/>
        <v>0</v>
      </c>
      <c r="N236" s="44">
        <f t="shared" si="145"/>
        <v>0</v>
      </c>
      <c r="O236" s="44">
        <f t="shared" si="145"/>
        <v>0</v>
      </c>
      <c r="P236" s="44">
        <f t="shared" si="145"/>
        <v>4620000</v>
      </c>
      <c r="Q236" s="44">
        <f t="shared" si="145"/>
        <v>0</v>
      </c>
      <c r="R236" s="44">
        <f t="shared" si="145"/>
        <v>0</v>
      </c>
      <c r="S236" s="44">
        <f t="shared" si="145"/>
        <v>0</v>
      </c>
      <c r="T236" s="44">
        <f t="shared" si="145"/>
        <v>0</v>
      </c>
      <c r="U236" s="44">
        <f t="shared" si="145"/>
        <v>0</v>
      </c>
      <c r="V236" s="44">
        <f t="shared" si="145"/>
        <v>0</v>
      </c>
      <c r="W236" s="174">
        <f t="shared" si="136"/>
        <v>0</v>
      </c>
      <c r="X236" s="44">
        <f t="shared" si="135"/>
        <v>0</v>
      </c>
      <c r="Y236" s="267"/>
    </row>
    <row r="237" spans="1:25" s="48" customFormat="1" ht="20.25" customHeight="1" x14ac:dyDescent="0.25">
      <c r="A237" s="34"/>
      <c r="B237" s="34"/>
      <c r="C237" s="68" t="s">
        <v>680</v>
      </c>
      <c r="D237" s="61">
        <f>D239</f>
        <v>0</v>
      </c>
      <c r="E237" s="61">
        <f>E239</f>
        <v>0</v>
      </c>
      <c r="F237" s="61">
        <f>F239</f>
        <v>0</v>
      </c>
      <c r="G237" s="61"/>
      <c r="H237" s="61"/>
      <c r="I237" s="61"/>
      <c r="J237" s="170"/>
      <c r="K237" s="61">
        <f>K239</f>
        <v>4200000</v>
      </c>
      <c r="L237" s="61">
        <f t="shared" si="145"/>
        <v>0</v>
      </c>
      <c r="M237" s="61">
        <f t="shared" si="145"/>
        <v>0</v>
      </c>
      <c r="N237" s="61">
        <f t="shared" si="145"/>
        <v>0</v>
      </c>
      <c r="O237" s="61">
        <f t="shared" si="145"/>
        <v>0</v>
      </c>
      <c r="P237" s="61">
        <f>P239</f>
        <v>4200000</v>
      </c>
      <c r="Q237" s="44"/>
      <c r="R237" s="44"/>
      <c r="S237" s="44"/>
      <c r="T237" s="44"/>
      <c r="U237" s="44"/>
      <c r="V237" s="44"/>
      <c r="W237" s="174">
        <f t="shared" si="136"/>
        <v>0</v>
      </c>
      <c r="X237" s="44"/>
      <c r="Y237" s="267"/>
    </row>
    <row r="238" spans="1:25" s="49" customFormat="1" ht="55.5" customHeight="1" x14ac:dyDescent="0.25">
      <c r="A238" s="33">
        <v>7700</v>
      </c>
      <c r="B238" s="53" t="s">
        <v>92</v>
      </c>
      <c r="C238" s="55" t="s">
        <v>360</v>
      </c>
      <c r="D238" s="45">
        <f>'дод 2'!E367</f>
        <v>10000</v>
      </c>
      <c r="E238" s="45">
        <f>'дод 2'!F367</f>
        <v>0</v>
      </c>
      <c r="F238" s="45">
        <f>'дод 2'!G367</f>
        <v>0</v>
      </c>
      <c r="G238" s="45">
        <f>'дод 2'!H131</f>
        <v>0</v>
      </c>
      <c r="H238" s="45">
        <f>'дод 2'!I131</f>
        <v>0</v>
      </c>
      <c r="I238" s="45">
        <f>'дод 2'!J131</f>
        <v>0</v>
      </c>
      <c r="J238" s="174">
        <f t="shared" si="138"/>
        <v>0</v>
      </c>
      <c r="K238" s="45">
        <f>'дод 2'!L131+'дод 2'!L175</f>
        <v>4620000</v>
      </c>
      <c r="L238" s="45">
        <f>'дод 2'!M131+'дод 2'!M175</f>
        <v>420000</v>
      </c>
      <c r="M238" s="45">
        <f>'дод 2'!N131+'дод 2'!N175</f>
        <v>0</v>
      </c>
      <c r="N238" s="45">
        <f>'дод 2'!O131+'дод 2'!O175</f>
        <v>0</v>
      </c>
      <c r="O238" s="45">
        <f>'дод 2'!P131+'дод 2'!P175</f>
        <v>0</v>
      </c>
      <c r="P238" s="45">
        <f>'дод 2'!Q131+'дод 2'!Q175</f>
        <v>4620000</v>
      </c>
      <c r="Q238" s="45">
        <f>'дод 2'!R131</f>
        <v>0</v>
      </c>
      <c r="R238" s="45">
        <f>'дод 2'!S131</f>
        <v>0</v>
      </c>
      <c r="S238" s="45">
        <f>'дод 2'!T131</f>
        <v>0</v>
      </c>
      <c r="T238" s="45">
        <f>'дод 2'!U131</f>
        <v>0</v>
      </c>
      <c r="U238" s="45">
        <f>'дод 2'!V131</f>
        <v>0</v>
      </c>
      <c r="V238" s="45">
        <f>'дод 2'!W131</f>
        <v>0</v>
      </c>
      <c r="W238" s="174">
        <f t="shared" si="136"/>
        <v>0</v>
      </c>
      <c r="X238" s="44">
        <f t="shared" si="135"/>
        <v>0</v>
      </c>
      <c r="Y238" s="267"/>
    </row>
    <row r="239" spans="1:25" s="49" customFormat="1" ht="25.5" customHeight="1" x14ac:dyDescent="0.25">
      <c r="A239" s="33"/>
      <c r="B239" s="53"/>
      <c r="C239" s="70" t="s">
        <v>680</v>
      </c>
      <c r="D239" s="45">
        <f>'дод 2'!E148</f>
        <v>0</v>
      </c>
      <c r="E239" s="45">
        <f>'дод 2'!F148</f>
        <v>0</v>
      </c>
      <c r="F239" s="45">
        <f>'дод 2'!G148</f>
        <v>0</v>
      </c>
      <c r="G239" s="45">
        <f>'дод 2'!H148</f>
        <v>0</v>
      </c>
      <c r="H239" s="45">
        <f>'дод 2'!I148</f>
        <v>0</v>
      </c>
      <c r="I239" s="45">
        <f>'дод 2'!J148</f>
        <v>0</v>
      </c>
      <c r="J239" s="174"/>
      <c r="K239" s="45">
        <f>'дод 2'!L148</f>
        <v>4200000</v>
      </c>
      <c r="L239" s="45">
        <f>'дод 2'!M148</f>
        <v>0</v>
      </c>
      <c r="M239" s="45">
        <f>'дод 2'!N148</f>
        <v>0</v>
      </c>
      <c r="N239" s="45">
        <f>'дод 2'!O148</f>
        <v>0</v>
      </c>
      <c r="O239" s="45">
        <f>'дод 2'!P148</f>
        <v>0</v>
      </c>
      <c r="P239" s="45">
        <f>'дод 2'!Q148</f>
        <v>4200000</v>
      </c>
      <c r="Q239" s="45"/>
      <c r="R239" s="45"/>
      <c r="S239" s="45"/>
      <c r="T239" s="45"/>
      <c r="U239" s="45"/>
      <c r="V239" s="45"/>
      <c r="W239" s="174">
        <f t="shared" si="136"/>
        <v>0</v>
      </c>
      <c r="X239" s="44"/>
      <c r="Y239" s="267"/>
    </row>
    <row r="240" spans="1:25" s="47" customFormat="1" ht="30.75" customHeight="1" x14ac:dyDescent="0.25">
      <c r="A240" s="34" t="s">
        <v>93</v>
      </c>
      <c r="B240" s="35"/>
      <c r="C240" s="2" t="s">
        <v>563</v>
      </c>
      <c r="D240" s="44">
        <f t="shared" ref="D240:I240" si="146">D242+D247+D250+D254+D256+D257</f>
        <v>213569927</v>
      </c>
      <c r="E240" s="44">
        <f t="shared" si="146"/>
        <v>1999500</v>
      </c>
      <c r="F240" s="44">
        <f t="shared" si="146"/>
        <v>8050967</v>
      </c>
      <c r="G240" s="44">
        <f t="shared" si="146"/>
        <v>4615642.58</v>
      </c>
      <c r="H240" s="44">
        <f t="shared" si="146"/>
        <v>461016.37</v>
      </c>
      <c r="I240" s="44">
        <f t="shared" si="146"/>
        <v>369465.91000000003</v>
      </c>
      <c r="J240" s="140">
        <f t="shared" si="138"/>
        <v>2.1611856335934414</v>
      </c>
      <c r="K240" s="44">
        <f t="shared" ref="K240:V240" si="147">K242+K247+K250+K254+K256+K257</f>
        <v>63080520</v>
      </c>
      <c r="L240" s="44">
        <f t="shared" si="147"/>
        <v>59929320</v>
      </c>
      <c r="M240" s="44">
        <f t="shared" si="147"/>
        <v>1864100</v>
      </c>
      <c r="N240" s="44">
        <f t="shared" si="147"/>
        <v>0</v>
      </c>
      <c r="O240" s="44">
        <f t="shared" si="147"/>
        <v>1600</v>
      </c>
      <c r="P240" s="44">
        <f t="shared" si="147"/>
        <v>61216420</v>
      </c>
      <c r="Q240" s="44">
        <f t="shared" si="147"/>
        <v>22000</v>
      </c>
      <c r="R240" s="44">
        <f t="shared" si="147"/>
        <v>0</v>
      </c>
      <c r="S240" s="44">
        <f t="shared" si="147"/>
        <v>22000</v>
      </c>
      <c r="T240" s="44">
        <f t="shared" si="147"/>
        <v>0</v>
      </c>
      <c r="U240" s="44">
        <f t="shared" si="147"/>
        <v>0</v>
      </c>
      <c r="V240" s="44">
        <f t="shared" si="147"/>
        <v>0</v>
      </c>
      <c r="W240" s="140">
        <f>Q240/K240*100</f>
        <v>3.4876059994432509E-2</v>
      </c>
      <c r="X240" s="44">
        <f t="shared" si="135"/>
        <v>4637642.58</v>
      </c>
      <c r="Y240" s="267"/>
    </row>
    <row r="241" spans="1:25" s="48" customFormat="1" ht="54.75" customHeight="1" x14ac:dyDescent="0.25">
      <c r="A241" s="56"/>
      <c r="B241" s="59"/>
      <c r="C241" s="60" t="s">
        <v>379</v>
      </c>
      <c r="D241" s="61">
        <f>D243</f>
        <v>458400</v>
      </c>
      <c r="E241" s="61">
        <f t="shared" ref="E241:P241" si="148">E243</f>
        <v>375680</v>
      </c>
      <c r="F241" s="61">
        <f t="shared" si="148"/>
        <v>0</v>
      </c>
      <c r="G241" s="61">
        <f>G243</f>
        <v>53730</v>
      </c>
      <c r="H241" s="61">
        <f t="shared" ref="H241:I241" si="149">H243</f>
        <v>44038</v>
      </c>
      <c r="I241" s="61">
        <f t="shared" si="149"/>
        <v>0</v>
      </c>
      <c r="J241" s="170">
        <f t="shared" si="138"/>
        <v>11.721204188481675</v>
      </c>
      <c r="K241" s="61">
        <f t="shared" si="148"/>
        <v>0</v>
      </c>
      <c r="L241" s="61">
        <f t="shared" si="148"/>
        <v>0</v>
      </c>
      <c r="M241" s="61">
        <f t="shared" si="148"/>
        <v>0</v>
      </c>
      <c r="N241" s="61">
        <f t="shared" si="148"/>
        <v>0</v>
      </c>
      <c r="O241" s="61">
        <f t="shared" si="148"/>
        <v>0</v>
      </c>
      <c r="P241" s="61">
        <f t="shared" si="148"/>
        <v>0</v>
      </c>
      <c r="Q241" s="61">
        <f t="shared" ref="Q241:V241" si="150">Q243</f>
        <v>0</v>
      </c>
      <c r="R241" s="61">
        <f t="shared" si="150"/>
        <v>0</v>
      </c>
      <c r="S241" s="61">
        <f t="shared" si="150"/>
        <v>0</v>
      </c>
      <c r="T241" s="61">
        <f t="shared" si="150"/>
        <v>0</v>
      </c>
      <c r="U241" s="61">
        <f t="shared" si="150"/>
        <v>0</v>
      </c>
      <c r="V241" s="61">
        <f t="shared" si="150"/>
        <v>0</v>
      </c>
      <c r="W241" s="140"/>
      <c r="X241" s="61">
        <f t="shared" si="135"/>
        <v>53730</v>
      </c>
      <c r="Y241" s="266">
        <v>30</v>
      </c>
    </row>
    <row r="242" spans="1:25" s="47" customFormat="1" ht="39" customHeight="1" x14ac:dyDescent="0.25">
      <c r="A242" s="34" t="s">
        <v>95</v>
      </c>
      <c r="B242" s="35"/>
      <c r="C242" s="2" t="s">
        <v>512</v>
      </c>
      <c r="D242" s="44">
        <f t="shared" ref="D242:P242" si="151">D244+D245</f>
        <v>20472976</v>
      </c>
      <c r="E242" s="44">
        <f t="shared" si="151"/>
        <v>1999500</v>
      </c>
      <c r="F242" s="44">
        <f t="shared" si="151"/>
        <v>114700</v>
      </c>
      <c r="G242" s="44">
        <f t="shared" ref="G242:I242" si="152">G244+G245</f>
        <v>854942.67</v>
      </c>
      <c r="H242" s="44">
        <f t="shared" si="152"/>
        <v>461016.37</v>
      </c>
      <c r="I242" s="44">
        <f t="shared" si="152"/>
        <v>15735.25</v>
      </c>
      <c r="J242" s="140">
        <f t="shared" si="138"/>
        <v>4.1759569786043809</v>
      </c>
      <c r="K242" s="44">
        <f t="shared" si="151"/>
        <v>57935420</v>
      </c>
      <c r="L242" s="44">
        <f t="shared" si="151"/>
        <v>57929320</v>
      </c>
      <c r="M242" s="44">
        <f t="shared" si="151"/>
        <v>6100</v>
      </c>
      <c r="N242" s="44">
        <f t="shared" si="151"/>
        <v>0</v>
      </c>
      <c r="O242" s="44">
        <f t="shared" si="151"/>
        <v>1600</v>
      </c>
      <c r="P242" s="44">
        <f t="shared" si="151"/>
        <v>57929320</v>
      </c>
      <c r="Q242" s="44">
        <f t="shared" ref="Q242:V242" si="153">Q244+Q245</f>
        <v>22000</v>
      </c>
      <c r="R242" s="44">
        <f t="shared" si="153"/>
        <v>0</v>
      </c>
      <c r="S242" s="44">
        <f t="shared" si="153"/>
        <v>22000</v>
      </c>
      <c r="T242" s="44">
        <f t="shared" si="153"/>
        <v>0</v>
      </c>
      <c r="U242" s="44">
        <f t="shared" si="153"/>
        <v>0</v>
      </c>
      <c r="V242" s="44">
        <f t="shared" si="153"/>
        <v>0</v>
      </c>
      <c r="W242" s="140">
        <f t="shared" si="136"/>
        <v>3.7973315805771325E-2</v>
      </c>
      <c r="X242" s="44">
        <f t="shared" si="135"/>
        <v>876942.67</v>
      </c>
      <c r="Y242" s="266"/>
    </row>
    <row r="243" spans="1:25" s="48" customFormat="1" ht="53.25" customHeight="1" x14ac:dyDescent="0.25">
      <c r="A243" s="56"/>
      <c r="B243" s="59"/>
      <c r="C243" s="62" t="str">
        <f>C246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43" s="61">
        <f>D246</f>
        <v>458400</v>
      </c>
      <c r="E243" s="61">
        <f t="shared" ref="E243:P243" si="154">E246</f>
        <v>375680</v>
      </c>
      <c r="F243" s="61">
        <f t="shared" si="154"/>
        <v>0</v>
      </c>
      <c r="G243" s="61">
        <f>G246</f>
        <v>53730</v>
      </c>
      <c r="H243" s="61">
        <f t="shared" ref="H243:I243" si="155">H246</f>
        <v>44038</v>
      </c>
      <c r="I243" s="61">
        <f t="shared" si="155"/>
        <v>0</v>
      </c>
      <c r="J243" s="170">
        <f t="shared" si="138"/>
        <v>11.721204188481675</v>
      </c>
      <c r="K243" s="61">
        <f t="shared" si="154"/>
        <v>0</v>
      </c>
      <c r="L243" s="61">
        <f t="shared" si="154"/>
        <v>0</v>
      </c>
      <c r="M243" s="61">
        <f t="shared" si="154"/>
        <v>0</v>
      </c>
      <c r="N243" s="61">
        <f t="shared" si="154"/>
        <v>0</v>
      </c>
      <c r="O243" s="61">
        <f t="shared" si="154"/>
        <v>0</v>
      </c>
      <c r="P243" s="61">
        <f t="shared" si="154"/>
        <v>0</v>
      </c>
      <c r="Q243" s="61">
        <f t="shared" ref="Q243:V243" si="156">Q246</f>
        <v>0</v>
      </c>
      <c r="R243" s="61">
        <f t="shared" si="156"/>
        <v>0</v>
      </c>
      <c r="S243" s="61">
        <f t="shared" si="156"/>
        <v>0</v>
      </c>
      <c r="T243" s="61">
        <f t="shared" si="156"/>
        <v>0</v>
      </c>
      <c r="U243" s="61">
        <f t="shared" si="156"/>
        <v>0</v>
      </c>
      <c r="V243" s="61">
        <f t="shared" si="156"/>
        <v>0</v>
      </c>
      <c r="W243" s="140"/>
      <c r="X243" s="61">
        <f t="shared" si="135"/>
        <v>53730</v>
      </c>
      <c r="Y243" s="266"/>
    </row>
    <row r="244" spans="1:25" ht="36.75" customHeight="1" x14ac:dyDescent="0.25">
      <c r="A244" s="36" t="s">
        <v>7</v>
      </c>
      <c r="B244" s="36" t="s">
        <v>88</v>
      </c>
      <c r="C244" s="3" t="s">
        <v>296</v>
      </c>
      <c r="D244" s="45">
        <f>'дод 2'!E58+'дод 2'!E288</f>
        <v>17866691</v>
      </c>
      <c r="E244" s="45">
        <f>'дод 2'!F58+'дод 2'!F288</f>
        <v>0</v>
      </c>
      <c r="F244" s="45">
        <f>'дод 2'!G58+'дод 2'!G288</f>
        <v>20900</v>
      </c>
      <c r="G244" s="45">
        <f>'дод 2'!H58+'дод 2'!H288</f>
        <v>271507.11</v>
      </c>
      <c r="H244" s="45">
        <f>'дод 2'!I58+'дод 2'!I288</f>
        <v>0</v>
      </c>
      <c r="I244" s="45">
        <f>'дод 2'!J58+'дод 2'!J288</f>
        <v>3130.81</v>
      </c>
      <c r="J244" s="174">
        <f t="shared" si="138"/>
        <v>1.5196272773732975</v>
      </c>
      <c r="K244" s="45">
        <f>'дод 2'!L58+'дод 2'!L288</f>
        <v>57929320</v>
      </c>
      <c r="L244" s="45">
        <f>'дод 2'!M58+'дод 2'!M288</f>
        <v>57929320</v>
      </c>
      <c r="M244" s="45">
        <f>'дод 2'!N58+'дод 2'!N288</f>
        <v>0</v>
      </c>
      <c r="N244" s="45">
        <f>'дод 2'!O58+'дод 2'!O288</f>
        <v>0</v>
      </c>
      <c r="O244" s="45">
        <f>'дод 2'!P58+'дод 2'!P288</f>
        <v>0</v>
      </c>
      <c r="P244" s="45">
        <f>'дод 2'!Q58+'дод 2'!Q288</f>
        <v>57929320</v>
      </c>
      <c r="Q244" s="45">
        <f>'дод 2'!R58+'дод 2'!R288</f>
        <v>0</v>
      </c>
      <c r="R244" s="45">
        <f>'дод 2'!S58+'дод 2'!S288</f>
        <v>0</v>
      </c>
      <c r="S244" s="45">
        <f>'дод 2'!T58+'дод 2'!T288</f>
        <v>0</v>
      </c>
      <c r="T244" s="45">
        <f>'дод 2'!U58+'дод 2'!U288</f>
        <v>0</v>
      </c>
      <c r="U244" s="45">
        <f>'дод 2'!V58+'дод 2'!V288</f>
        <v>0</v>
      </c>
      <c r="V244" s="45">
        <f>'дод 2'!W58+'дод 2'!W288</f>
        <v>0</v>
      </c>
      <c r="W244" s="140">
        <f t="shared" si="136"/>
        <v>0</v>
      </c>
      <c r="X244" s="45">
        <f t="shared" si="135"/>
        <v>271507.11</v>
      </c>
      <c r="Y244" s="266"/>
    </row>
    <row r="245" spans="1:25" ht="27" customHeight="1" x14ac:dyDescent="0.25">
      <c r="A245" s="33" t="s">
        <v>147</v>
      </c>
      <c r="B245" s="38" t="s">
        <v>88</v>
      </c>
      <c r="C245" s="3" t="s">
        <v>510</v>
      </c>
      <c r="D245" s="45">
        <f>'дод 2'!E59</f>
        <v>2606285</v>
      </c>
      <c r="E245" s="45">
        <f>'дод 2'!F59</f>
        <v>1999500</v>
      </c>
      <c r="F245" s="45">
        <f>'дод 2'!G59</f>
        <v>93800</v>
      </c>
      <c r="G245" s="45">
        <f>'дод 2'!H59</f>
        <v>583435.56000000006</v>
      </c>
      <c r="H245" s="45">
        <f>'дод 2'!I59</f>
        <v>461016.37</v>
      </c>
      <c r="I245" s="45">
        <f>'дод 2'!J59</f>
        <v>12604.44</v>
      </c>
      <c r="J245" s="174">
        <f t="shared" si="138"/>
        <v>22.385716067122363</v>
      </c>
      <c r="K245" s="45">
        <f>'дод 2'!L59</f>
        <v>6100</v>
      </c>
      <c r="L245" s="45">
        <f>'дод 2'!M59</f>
        <v>0</v>
      </c>
      <c r="M245" s="45">
        <f>'дод 2'!N59</f>
        <v>6100</v>
      </c>
      <c r="N245" s="45">
        <f>'дод 2'!O59</f>
        <v>0</v>
      </c>
      <c r="O245" s="45">
        <f>'дод 2'!P59</f>
        <v>1600</v>
      </c>
      <c r="P245" s="45">
        <f>'дод 2'!Q59</f>
        <v>0</v>
      </c>
      <c r="Q245" s="45">
        <f>'дод 2'!R59</f>
        <v>22000</v>
      </c>
      <c r="R245" s="45">
        <f>'дод 2'!S59</f>
        <v>0</v>
      </c>
      <c r="S245" s="45">
        <f>'дод 2'!T59</f>
        <v>22000</v>
      </c>
      <c r="T245" s="45">
        <f>'дод 2'!U59</f>
        <v>0</v>
      </c>
      <c r="U245" s="45">
        <f>'дод 2'!V59</f>
        <v>0</v>
      </c>
      <c r="V245" s="45">
        <f>'дод 2'!W59</f>
        <v>0</v>
      </c>
      <c r="W245" s="174" t="s">
        <v>705</v>
      </c>
      <c r="X245" s="45">
        <f t="shared" si="135"/>
        <v>605435.56000000006</v>
      </c>
      <c r="Y245" s="266"/>
    </row>
    <row r="246" spans="1:25" s="49" customFormat="1" ht="47.25" x14ac:dyDescent="0.25">
      <c r="A246" s="63"/>
      <c r="B246" s="73"/>
      <c r="C246" s="72" t="s">
        <v>379</v>
      </c>
      <c r="D246" s="65">
        <f>'дод 2'!E60</f>
        <v>458400</v>
      </c>
      <c r="E246" s="65">
        <f>'дод 2'!F60</f>
        <v>375680</v>
      </c>
      <c r="F246" s="65">
        <f>'дод 2'!G60</f>
        <v>0</v>
      </c>
      <c r="G246" s="65">
        <f>'дод 2'!H60</f>
        <v>53730</v>
      </c>
      <c r="H246" s="65">
        <f>'дод 2'!I60</f>
        <v>44038</v>
      </c>
      <c r="I246" s="65">
        <f>'дод 2'!J60</f>
        <v>0</v>
      </c>
      <c r="J246" s="173">
        <f t="shared" si="138"/>
        <v>11.721204188481675</v>
      </c>
      <c r="K246" s="65">
        <f>'дод 2'!L60</f>
        <v>0</v>
      </c>
      <c r="L246" s="65">
        <f>'дод 2'!M60</f>
        <v>0</v>
      </c>
      <c r="M246" s="65">
        <f>'дод 2'!N60</f>
        <v>0</v>
      </c>
      <c r="N246" s="65">
        <f>'дод 2'!O60</f>
        <v>0</v>
      </c>
      <c r="O246" s="65">
        <f>'дод 2'!P60</f>
        <v>0</v>
      </c>
      <c r="P246" s="65">
        <f>'дод 2'!Q60</f>
        <v>0</v>
      </c>
      <c r="Q246" s="65">
        <f>'дод 2'!R60</f>
        <v>0</v>
      </c>
      <c r="R246" s="65">
        <f>'дод 2'!S60</f>
        <v>0</v>
      </c>
      <c r="S246" s="65">
        <f>'дод 2'!T60</f>
        <v>0</v>
      </c>
      <c r="T246" s="65">
        <f>'дод 2'!U60</f>
        <v>0</v>
      </c>
      <c r="U246" s="65">
        <f>'дод 2'!V60</f>
        <v>0</v>
      </c>
      <c r="V246" s="65">
        <f>'дод 2'!W60</f>
        <v>0</v>
      </c>
      <c r="W246" s="140"/>
      <c r="X246" s="65">
        <f t="shared" si="135"/>
        <v>53730</v>
      </c>
      <c r="Y246" s="266"/>
    </row>
    <row r="247" spans="1:25" s="47" customFormat="1" ht="23.25" customHeight="1" x14ac:dyDescent="0.25">
      <c r="A247" s="34" t="s">
        <v>249</v>
      </c>
      <c r="B247" s="34"/>
      <c r="C247" s="12" t="s">
        <v>250</v>
      </c>
      <c r="D247" s="44">
        <f>D248+D249</f>
        <v>39946021</v>
      </c>
      <c r="E247" s="44">
        <f t="shared" ref="E247:V247" si="157">E248+E249</f>
        <v>0</v>
      </c>
      <c r="F247" s="44">
        <f t="shared" si="157"/>
        <v>7936267</v>
      </c>
      <c r="G247" s="44">
        <f t="shared" si="157"/>
        <v>3683303.09</v>
      </c>
      <c r="H247" s="44">
        <f t="shared" si="157"/>
        <v>0</v>
      </c>
      <c r="I247" s="44">
        <f t="shared" si="157"/>
        <v>353730.66000000003</v>
      </c>
      <c r="J247" s="140">
        <f t="shared" si="138"/>
        <v>9.2207008302529054</v>
      </c>
      <c r="K247" s="44">
        <f t="shared" si="157"/>
        <v>2000000</v>
      </c>
      <c r="L247" s="44">
        <f t="shared" si="157"/>
        <v>2000000</v>
      </c>
      <c r="M247" s="44">
        <f t="shared" si="157"/>
        <v>0</v>
      </c>
      <c r="N247" s="44">
        <f t="shared" si="157"/>
        <v>0</v>
      </c>
      <c r="O247" s="44">
        <f t="shared" si="157"/>
        <v>0</v>
      </c>
      <c r="P247" s="44">
        <f t="shared" si="157"/>
        <v>2000000</v>
      </c>
      <c r="Q247" s="44">
        <f t="shared" si="157"/>
        <v>0</v>
      </c>
      <c r="R247" s="44">
        <f t="shared" si="157"/>
        <v>0</v>
      </c>
      <c r="S247" s="44">
        <f t="shared" si="157"/>
        <v>0</v>
      </c>
      <c r="T247" s="44">
        <f t="shared" si="157"/>
        <v>0</v>
      </c>
      <c r="U247" s="44">
        <f t="shared" si="157"/>
        <v>0</v>
      </c>
      <c r="V247" s="44">
        <f t="shared" si="157"/>
        <v>0</v>
      </c>
      <c r="W247" s="140">
        <f t="shared" si="136"/>
        <v>0</v>
      </c>
      <c r="X247" s="44">
        <f t="shared" si="135"/>
        <v>3683303.09</v>
      </c>
      <c r="Y247" s="266"/>
    </row>
    <row r="248" spans="1:25" ht="22.5" customHeight="1" x14ac:dyDescent="0.25">
      <c r="A248" s="33" t="s">
        <v>243</v>
      </c>
      <c r="B248" s="38" t="s">
        <v>244</v>
      </c>
      <c r="C248" s="3" t="s">
        <v>245</v>
      </c>
      <c r="D248" s="45">
        <f>'дод 2'!E61</f>
        <v>665100</v>
      </c>
      <c r="E248" s="45">
        <f>'дод 2'!F61+'дод 2'!F290</f>
        <v>0</v>
      </c>
      <c r="F248" s="45">
        <f>'дод 2'!G61+'дод 2'!G290</f>
        <v>491175</v>
      </c>
      <c r="G248" s="45">
        <f>'дод 2'!H61+'дод 2'!H290</f>
        <v>170662.83</v>
      </c>
      <c r="H248" s="45">
        <f>'дод 2'!I61+'дод 2'!I290</f>
        <v>0</v>
      </c>
      <c r="I248" s="45">
        <f>'дод 2'!J61+'дод 2'!J290</f>
        <v>162746.59</v>
      </c>
      <c r="J248" s="174">
        <f t="shared" si="138"/>
        <v>25.659724853405503</v>
      </c>
      <c r="K248" s="45">
        <f>'дод 2'!L61+'дод 2'!L290</f>
        <v>0</v>
      </c>
      <c r="L248" s="45">
        <f>'дод 2'!M61+'дод 2'!M290</f>
        <v>0</v>
      </c>
      <c r="M248" s="45">
        <f>'дод 2'!N61+'дод 2'!N290</f>
        <v>0</v>
      </c>
      <c r="N248" s="45">
        <f>'дод 2'!O61+'дод 2'!O290</f>
        <v>0</v>
      </c>
      <c r="O248" s="45">
        <f>'дод 2'!P61+'дод 2'!P290</f>
        <v>0</v>
      </c>
      <c r="P248" s="45">
        <f>'дод 2'!Q61+'дод 2'!Q290</f>
        <v>0</v>
      </c>
      <c r="Q248" s="45">
        <f>'дод 2'!R61+'дод 2'!R290</f>
        <v>0</v>
      </c>
      <c r="R248" s="45">
        <f>'дод 2'!S61+'дод 2'!S290</f>
        <v>0</v>
      </c>
      <c r="S248" s="45">
        <f>'дод 2'!T61+'дод 2'!T290</f>
        <v>0</v>
      </c>
      <c r="T248" s="45">
        <f>'дод 2'!U61+'дод 2'!U290</f>
        <v>0</v>
      </c>
      <c r="U248" s="45">
        <f>'дод 2'!V61+'дод 2'!V290</f>
        <v>0</v>
      </c>
      <c r="V248" s="45">
        <f>'дод 2'!W61+'дод 2'!W290</f>
        <v>0</v>
      </c>
      <c r="W248" s="140"/>
      <c r="X248" s="45">
        <f t="shared" si="135"/>
        <v>170662.83</v>
      </c>
      <c r="Y248" s="266"/>
    </row>
    <row r="249" spans="1:25" ht="22.5" customHeight="1" x14ac:dyDescent="0.25">
      <c r="A249" s="33">
        <v>8240</v>
      </c>
      <c r="B249" s="38" t="s">
        <v>244</v>
      </c>
      <c r="C249" s="3" t="s">
        <v>604</v>
      </c>
      <c r="D249" s="45">
        <f>'дод 2'!E62+'дод 2'!E132+'дод 2'!E289</f>
        <v>39280921</v>
      </c>
      <c r="E249" s="45">
        <f>'дод 2'!F62+'дод 2'!F132+'дод 2'!F289</f>
        <v>0</v>
      </c>
      <c r="F249" s="45">
        <f>'дод 2'!G62+'дод 2'!G132+'дод 2'!G289</f>
        <v>7445092</v>
      </c>
      <c r="G249" s="45">
        <f>'дод 2'!H62</f>
        <v>3512640.26</v>
      </c>
      <c r="H249" s="45">
        <f>'дод 2'!I62</f>
        <v>0</v>
      </c>
      <c r="I249" s="45">
        <f>'дод 2'!J62</f>
        <v>190984.07</v>
      </c>
      <c r="J249" s="174">
        <f t="shared" si="138"/>
        <v>8.9423571814927669</v>
      </c>
      <c r="K249" s="45">
        <f>'дод 2'!L62</f>
        <v>2000000</v>
      </c>
      <c r="L249" s="45">
        <f>'дод 2'!M62</f>
        <v>2000000</v>
      </c>
      <c r="M249" s="45">
        <f>'дод 2'!N62</f>
        <v>0</v>
      </c>
      <c r="N249" s="45">
        <f>'дод 2'!O62</f>
        <v>0</v>
      </c>
      <c r="O249" s="45">
        <f>'дод 2'!P62</f>
        <v>0</v>
      </c>
      <c r="P249" s="45">
        <f>'дод 2'!Q62</f>
        <v>2000000</v>
      </c>
      <c r="Q249" s="45">
        <f>'дод 2'!R62</f>
        <v>0</v>
      </c>
      <c r="R249" s="45">
        <f>'дод 2'!S62</f>
        <v>0</v>
      </c>
      <c r="S249" s="45">
        <f>'дод 2'!T62</f>
        <v>0</v>
      </c>
      <c r="T249" s="45">
        <f>'дод 2'!U62</f>
        <v>0</v>
      </c>
      <c r="U249" s="45">
        <f>'дод 2'!V62</f>
        <v>0</v>
      </c>
      <c r="V249" s="45">
        <f>'дод 2'!W62</f>
        <v>0</v>
      </c>
      <c r="W249" s="140">
        <f t="shared" si="136"/>
        <v>0</v>
      </c>
      <c r="X249" s="45">
        <f t="shared" si="135"/>
        <v>3512640.26</v>
      </c>
      <c r="Y249" s="266"/>
    </row>
    <row r="250" spans="1:25" s="47" customFormat="1" ht="22.5" customHeight="1" x14ac:dyDescent="0.25">
      <c r="A250" s="34" t="s">
        <v>6</v>
      </c>
      <c r="B250" s="35"/>
      <c r="C250" s="2" t="s">
        <v>8</v>
      </c>
      <c r="D250" s="44">
        <f>D253+D252+D251</f>
        <v>608000</v>
      </c>
      <c r="E250" s="44">
        <f t="shared" ref="E250:V250" si="158">E253+E252+E251</f>
        <v>0</v>
      </c>
      <c r="F250" s="44">
        <f t="shared" si="158"/>
        <v>0</v>
      </c>
      <c r="G250" s="44">
        <f t="shared" si="158"/>
        <v>28000</v>
      </c>
      <c r="H250" s="44">
        <f t="shared" si="158"/>
        <v>0</v>
      </c>
      <c r="I250" s="44">
        <f t="shared" si="158"/>
        <v>0</v>
      </c>
      <c r="J250" s="140">
        <f t="shared" si="138"/>
        <v>4.6052631578947363</v>
      </c>
      <c r="K250" s="44">
        <f t="shared" si="158"/>
        <v>3145100</v>
      </c>
      <c r="L250" s="44">
        <f t="shared" si="158"/>
        <v>0</v>
      </c>
      <c r="M250" s="44">
        <f t="shared" si="158"/>
        <v>1858000</v>
      </c>
      <c r="N250" s="44">
        <f t="shared" si="158"/>
        <v>0</v>
      </c>
      <c r="O250" s="44">
        <f t="shared" si="158"/>
        <v>0</v>
      </c>
      <c r="P250" s="44">
        <f t="shared" si="158"/>
        <v>1287100</v>
      </c>
      <c r="Q250" s="44">
        <f t="shared" si="158"/>
        <v>0</v>
      </c>
      <c r="R250" s="44">
        <f t="shared" si="158"/>
        <v>0</v>
      </c>
      <c r="S250" s="44">
        <f t="shared" si="158"/>
        <v>0</v>
      </c>
      <c r="T250" s="44">
        <f t="shared" si="158"/>
        <v>0</v>
      </c>
      <c r="U250" s="44">
        <f t="shared" si="158"/>
        <v>0</v>
      </c>
      <c r="V250" s="44">
        <f t="shared" si="158"/>
        <v>0</v>
      </c>
      <c r="W250" s="140">
        <f t="shared" si="136"/>
        <v>0</v>
      </c>
      <c r="X250" s="44">
        <f t="shared" si="135"/>
        <v>28000</v>
      </c>
      <c r="Y250" s="266"/>
    </row>
    <row r="251" spans="1:25" ht="22.5" customHeight="1" x14ac:dyDescent="0.25">
      <c r="A251" s="33">
        <v>8313</v>
      </c>
      <c r="B251" s="38" t="str">
        <f>'дод 2'!B290</f>
        <v>8312</v>
      </c>
      <c r="C251" s="79" t="str">
        <f>'дод 2'!D290</f>
        <v>Утилізація відходів</v>
      </c>
      <c r="D251" s="45">
        <f>'дод 2'!E290</f>
        <v>500000</v>
      </c>
      <c r="E251" s="45">
        <f>'дод 2'!F290</f>
        <v>0</v>
      </c>
      <c r="F251" s="45">
        <f>'дод 2'!G290</f>
        <v>0</v>
      </c>
      <c r="G251" s="45">
        <f>'дод 2'!H290</f>
        <v>0</v>
      </c>
      <c r="H251" s="45">
        <f>'дод 2'!I290</f>
        <v>0</v>
      </c>
      <c r="I251" s="45">
        <f>'дод 2'!J290</f>
        <v>0</v>
      </c>
      <c r="J251" s="140">
        <f t="shared" si="138"/>
        <v>0</v>
      </c>
      <c r="K251" s="45">
        <f>'дод 2'!L290</f>
        <v>0</v>
      </c>
      <c r="L251" s="45">
        <f>'дод 2'!M290</f>
        <v>0</v>
      </c>
      <c r="M251" s="45">
        <f>'дод 2'!N290</f>
        <v>0</v>
      </c>
      <c r="N251" s="45">
        <f>'дод 2'!O290</f>
        <v>0</v>
      </c>
      <c r="O251" s="45">
        <f>'дод 2'!P290</f>
        <v>0</v>
      </c>
      <c r="P251" s="45">
        <f>'дод 2'!Q290</f>
        <v>0</v>
      </c>
      <c r="Q251" s="45">
        <f>'дод 2'!R290</f>
        <v>0</v>
      </c>
      <c r="R251" s="45">
        <f>'дод 2'!S290</f>
        <v>0</v>
      </c>
      <c r="S251" s="45">
        <f>'дод 2'!T290</f>
        <v>0</v>
      </c>
      <c r="T251" s="45">
        <f>'дод 2'!U290</f>
        <v>0</v>
      </c>
      <c r="U251" s="45">
        <f>'дод 2'!V290</f>
        <v>0</v>
      </c>
      <c r="V251" s="45">
        <f>'дод 2'!W290</f>
        <v>0</v>
      </c>
      <c r="W251" s="140"/>
      <c r="X251" s="45">
        <f t="shared" si="135"/>
        <v>0</v>
      </c>
      <c r="Y251" s="266"/>
    </row>
    <row r="252" spans="1:25" ht="33.75" customHeight="1" x14ac:dyDescent="0.25">
      <c r="A252" s="33">
        <v>8330</v>
      </c>
      <c r="B252" s="53" t="s">
        <v>91</v>
      </c>
      <c r="C252" s="3" t="s">
        <v>347</v>
      </c>
      <c r="D252" s="45">
        <f>'дод 2'!E368</f>
        <v>108000</v>
      </c>
      <c r="E252" s="45">
        <f>'дод 2'!F368</f>
        <v>0</v>
      </c>
      <c r="F252" s="45">
        <f>'дод 2'!G368</f>
        <v>0</v>
      </c>
      <c r="G252" s="45">
        <f>'дод 2'!H368</f>
        <v>28000</v>
      </c>
      <c r="H252" s="45">
        <f>'дод 2'!I368</f>
        <v>0</v>
      </c>
      <c r="I252" s="45">
        <f>'дод 2'!J368</f>
        <v>0</v>
      </c>
      <c r="J252" s="174">
        <f t="shared" si="138"/>
        <v>25.925925925925924</v>
      </c>
      <c r="K252" s="45">
        <f>'дод 2'!L368</f>
        <v>0</v>
      </c>
      <c r="L252" s="45">
        <f>'дод 2'!M368</f>
        <v>0</v>
      </c>
      <c r="M252" s="45">
        <f>'дод 2'!N368</f>
        <v>0</v>
      </c>
      <c r="N252" s="45">
        <f>'дод 2'!O368</f>
        <v>0</v>
      </c>
      <c r="O252" s="45">
        <f>'дод 2'!P368</f>
        <v>0</v>
      </c>
      <c r="P252" s="45">
        <f>'дод 2'!Q368</f>
        <v>0</v>
      </c>
      <c r="Q252" s="45">
        <f>'дод 2'!R368</f>
        <v>0</v>
      </c>
      <c r="R252" s="45">
        <f>'дод 2'!S368</f>
        <v>0</v>
      </c>
      <c r="S252" s="45">
        <f>'дод 2'!T368</f>
        <v>0</v>
      </c>
      <c r="T252" s="45">
        <f>'дод 2'!U368</f>
        <v>0</v>
      </c>
      <c r="U252" s="45">
        <f>'дод 2'!V368</f>
        <v>0</v>
      </c>
      <c r="V252" s="45">
        <f>'дод 2'!W368</f>
        <v>0</v>
      </c>
      <c r="W252" s="140"/>
      <c r="X252" s="45">
        <f t="shared" si="135"/>
        <v>28000</v>
      </c>
      <c r="Y252" s="266"/>
    </row>
    <row r="253" spans="1:25" ht="19.5" customHeight="1" x14ac:dyDescent="0.25">
      <c r="A253" s="33" t="s">
        <v>9</v>
      </c>
      <c r="B253" s="33" t="s">
        <v>91</v>
      </c>
      <c r="C253" s="3" t="s">
        <v>10</v>
      </c>
      <c r="D253" s="45">
        <f>'дод 2'!E63+'дод 2'!E133+'дод 2'!E291+'дод 2'!E369+'дод 2'!E242</f>
        <v>0</v>
      </c>
      <c r="E253" s="45">
        <f>'дод 2'!F63+'дод 2'!F133+'дод 2'!F291+'дод 2'!F369+'дод 2'!F242</f>
        <v>0</v>
      </c>
      <c r="F253" s="45">
        <f>'дод 2'!G63+'дод 2'!G133+'дод 2'!G291+'дод 2'!G369+'дод 2'!G242</f>
        <v>0</v>
      </c>
      <c r="G253" s="45">
        <f>'дод 2'!H63+'дод 2'!H133+'дод 2'!H291+'дод 2'!H369+'дод 2'!H242</f>
        <v>0</v>
      </c>
      <c r="H253" s="45">
        <f>'дод 2'!I63+'дод 2'!I133+'дод 2'!I291+'дод 2'!I369+'дод 2'!I242</f>
        <v>0</v>
      </c>
      <c r="I253" s="45">
        <f>'дод 2'!J63+'дод 2'!J133+'дод 2'!J291+'дод 2'!J369+'дод 2'!J242</f>
        <v>0</v>
      </c>
      <c r="J253" s="174"/>
      <c r="K253" s="45">
        <f>'дод 2'!L63+'дод 2'!L133+'дод 2'!L291+'дод 2'!L369+'дод 2'!L242</f>
        <v>3145100</v>
      </c>
      <c r="L253" s="45">
        <f>'дод 2'!M63+'дод 2'!M133+'дод 2'!M291+'дод 2'!M369+'дод 2'!M242</f>
        <v>0</v>
      </c>
      <c r="M253" s="45">
        <f>'дод 2'!N63+'дод 2'!N133+'дод 2'!N291+'дод 2'!N369+'дод 2'!N242</f>
        <v>1858000</v>
      </c>
      <c r="N253" s="45">
        <f>'дод 2'!O63+'дод 2'!O133+'дод 2'!O291+'дод 2'!O369+'дод 2'!O242</f>
        <v>0</v>
      </c>
      <c r="O253" s="45">
        <f>'дод 2'!P63+'дод 2'!P133+'дод 2'!P291+'дод 2'!P369+'дод 2'!P242</f>
        <v>0</v>
      </c>
      <c r="P253" s="45">
        <f>'дод 2'!Q63+'дод 2'!Q133+'дод 2'!Q291+'дод 2'!Q369+'дод 2'!Q242</f>
        <v>1287100</v>
      </c>
      <c r="Q253" s="45">
        <f>'дод 2'!R63+'дод 2'!R133+'дод 2'!R291+'дод 2'!R369+'дод 2'!R242</f>
        <v>0</v>
      </c>
      <c r="R253" s="45">
        <f>'дод 2'!S63+'дод 2'!S133+'дод 2'!S291+'дод 2'!S369+'дод 2'!S242</f>
        <v>0</v>
      </c>
      <c r="S253" s="45">
        <f>'дод 2'!T63+'дод 2'!T133+'дод 2'!T291+'дод 2'!T369+'дод 2'!T242</f>
        <v>0</v>
      </c>
      <c r="T253" s="45">
        <f>'дод 2'!U63+'дод 2'!U133+'дод 2'!U291+'дод 2'!U369+'дод 2'!U242</f>
        <v>0</v>
      </c>
      <c r="U253" s="45">
        <f>'дод 2'!V63+'дод 2'!V133+'дод 2'!V291+'дод 2'!V369+'дод 2'!V242</f>
        <v>0</v>
      </c>
      <c r="V253" s="45">
        <f>'дод 2'!W63+'дод 2'!W133+'дод 2'!W291+'дод 2'!W369+'дод 2'!W242</f>
        <v>0</v>
      </c>
      <c r="W253" s="140">
        <f t="shared" si="136"/>
        <v>0</v>
      </c>
      <c r="X253" s="44">
        <f t="shared" si="135"/>
        <v>0</v>
      </c>
      <c r="Y253" s="266"/>
    </row>
    <row r="254" spans="1:25" s="47" customFormat="1" ht="20.25" hidden="1" customHeight="1" x14ac:dyDescent="0.25">
      <c r="A254" s="34" t="s">
        <v>132</v>
      </c>
      <c r="B254" s="35"/>
      <c r="C254" s="2" t="s">
        <v>75</v>
      </c>
      <c r="D254" s="44">
        <f t="shared" ref="D254:V254" si="159">D255</f>
        <v>0</v>
      </c>
      <c r="E254" s="44">
        <f t="shared" si="159"/>
        <v>0</v>
      </c>
      <c r="F254" s="44">
        <f t="shared" si="159"/>
        <v>0</v>
      </c>
      <c r="G254" s="44">
        <f t="shared" si="159"/>
        <v>0</v>
      </c>
      <c r="H254" s="44">
        <f t="shared" si="159"/>
        <v>0</v>
      </c>
      <c r="I254" s="44">
        <f t="shared" si="159"/>
        <v>0</v>
      </c>
      <c r="J254" s="140" t="e">
        <f t="shared" si="138"/>
        <v>#DIV/0!</v>
      </c>
      <c r="K254" s="44">
        <f t="shared" si="159"/>
        <v>0</v>
      </c>
      <c r="L254" s="44">
        <f t="shared" si="159"/>
        <v>0</v>
      </c>
      <c r="M254" s="44">
        <f t="shared" si="159"/>
        <v>0</v>
      </c>
      <c r="N254" s="44">
        <f t="shared" si="159"/>
        <v>0</v>
      </c>
      <c r="O254" s="44">
        <f t="shared" si="159"/>
        <v>0</v>
      </c>
      <c r="P254" s="44">
        <f t="shared" si="159"/>
        <v>0</v>
      </c>
      <c r="Q254" s="44">
        <f t="shared" si="159"/>
        <v>0</v>
      </c>
      <c r="R254" s="44">
        <f t="shared" si="159"/>
        <v>0</v>
      </c>
      <c r="S254" s="44">
        <f t="shared" si="159"/>
        <v>0</v>
      </c>
      <c r="T254" s="44">
        <f t="shared" si="159"/>
        <v>0</v>
      </c>
      <c r="U254" s="44">
        <f t="shared" si="159"/>
        <v>0</v>
      </c>
      <c r="V254" s="44">
        <f t="shared" si="159"/>
        <v>0</v>
      </c>
      <c r="W254" s="140" t="e">
        <f t="shared" si="136"/>
        <v>#DIV/0!</v>
      </c>
      <c r="X254" s="44">
        <f t="shared" si="135"/>
        <v>0</v>
      </c>
      <c r="Y254" s="266"/>
    </row>
    <row r="255" spans="1:25" ht="21" hidden="1" customHeight="1" x14ac:dyDescent="0.25">
      <c r="A255" s="33" t="s">
        <v>254</v>
      </c>
      <c r="B255" s="38" t="s">
        <v>76</v>
      </c>
      <c r="C255" s="3" t="s">
        <v>255</v>
      </c>
      <c r="D255" s="45">
        <f>'дод 2'!E64</f>
        <v>0</v>
      </c>
      <c r="E255" s="45">
        <f>'дод 2'!F64</f>
        <v>0</v>
      </c>
      <c r="F255" s="45">
        <f>'дод 2'!G64</f>
        <v>0</v>
      </c>
      <c r="G255" s="45">
        <f>'дод 2'!H64</f>
        <v>0</v>
      </c>
      <c r="H255" s="45">
        <f>'дод 2'!I64</f>
        <v>0</v>
      </c>
      <c r="I255" s="45">
        <f>'дод 2'!J64</f>
        <v>0</v>
      </c>
      <c r="J255" s="174" t="e">
        <f t="shared" si="138"/>
        <v>#DIV/0!</v>
      </c>
      <c r="K255" s="45">
        <f>'дод 2'!L64</f>
        <v>0</v>
      </c>
      <c r="L255" s="45">
        <f>'дод 2'!M64</f>
        <v>0</v>
      </c>
      <c r="M255" s="45">
        <f>'дод 2'!N64</f>
        <v>0</v>
      </c>
      <c r="N255" s="45">
        <f>'дод 2'!O64</f>
        <v>0</v>
      </c>
      <c r="O255" s="45">
        <f>'дод 2'!P64</f>
        <v>0</v>
      </c>
      <c r="P255" s="45">
        <f>'дод 2'!Q64</f>
        <v>0</v>
      </c>
      <c r="Q255" s="45">
        <f>'дод 2'!R64</f>
        <v>0</v>
      </c>
      <c r="R255" s="45">
        <f>'дод 2'!S64</f>
        <v>0</v>
      </c>
      <c r="S255" s="45">
        <f>'дод 2'!T64</f>
        <v>0</v>
      </c>
      <c r="T255" s="45">
        <f>'дод 2'!U64</f>
        <v>0</v>
      </c>
      <c r="U255" s="45">
        <f>'дод 2'!V64</f>
        <v>0</v>
      </c>
      <c r="V255" s="45">
        <f>'дод 2'!W64</f>
        <v>0</v>
      </c>
      <c r="W255" s="140" t="e">
        <f t="shared" si="136"/>
        <v>#DIV/0!</v>
      </c>
      <c r="X255" s="44">
        <f t="shared" si="135"/>
        <v>0</v>
      </c>
      <c r="Y255" s="266"/>
    </row>
    <row r="256" spans="1:25" s="47" customFormat="1" ht="21" customHeight="1" x14ac:dyDescent="0.25">
      <c r="A256" s="34" t="s">
        <v>94</v>
      </c>
      <c r="B256" s="34" t="s">
        <v>89</v>
      </c>
      <c r="C256" s="2" t="s">
        <v>11</v>
      </c>
      <c r="D256" s="44">
        <f>'дод 2'!E370</f>
        <v>1500809</v>
      </c>
      <c r="E256" s="44">
        <f>'дод 2'!F370</f>
        <v>0</v>
      </c>
      <c r="F256" s="44">
        <f>'дод 2'!G370</f>
        <v>0</v>
      </c>
      <c r="G256" s="44">
        <f>'дод 2'!H370</f>
        <v>49396.82</v>
      </c>
      <c r="H256" s="44">
        <f>'дод 2'!I370</f>
        <v>0</v>
      </c>
      <c r="I256" s="44">
        <f>'дод 2'!J370</f>
        <v>0</v>
      </c>
      <c r="J256" s="140">
        <f t="shared" si="138"/>
        <v>3.2913462006158007</v>
      </c>
      <c r="K256" s="44">
        <f>'дод 2'!L370</f>
        <v>0</v>
      </c>
      <c r="L256" s="44">
        <f>'дод 2'!M370</f>
        <v>0</v>
      </c>
      <c r="M256" s="44">
        <f>'дод 2'!N370</f>
        <v>0</v>
      </c>
      <c r="N256" s="44">
        <f>'дод 2'!O370</f>
        <v>0</v>
      </c>
      <c r="O256" s="44">
        <f>'дод 2'!P370</f>
        <v>0</v>
      </c>
      <c r="P256" s="44">
        <f>'дод 2'!Q370</f>
        <v>0</v>
      </c>
      <c r="Q256" s="44">
        <f>'дод 2'!R370</f>
        <v>0</v>
      </c>
      <c r="R256" s="44">
        <f>'дод 2'!S370</f>
        <v>0</v>
      </c>
      <c r="S256" s="44">
        <f>'дод 2'!T370</f>
        <v>0</v>
      </c>
      <c r="T256" s="44">
        <f>'дод 2'!U370</f>
        <v>0</v>
      </c>
      <c r="U256" s="44">
        <f>'дод 2'!V370</f>
        <v>0</v>
      </c>
      <c r="V256" s="44">
        <f>'дод 2'!W370</f>
        <v>0</v>
      </c>
      <c r="W256" s="140"/>
      <c r="X256" s="44">
        <f t="shared" si="135"/>
        <v>49396.82</v>
      </c>
      <c r="Y256" s="266"/>
    </row>
    <row r="257" spans="1:25" s="47" customFormat="1" ht="21" customHeight="1" x14ac:dyDescent="0.25">
      <c r="A257" s="34">
        <v>8700</v>
      </c>
      <c r="B257" s="34"/>
      <c r="C257" s="2" t="s">
        <v>607</v>
      </c>
      <c r="D257" s="44">
        <f>D258+D262+D261+D259+D260</f>
        <v>151042121</v>
      </c>
      <c r="E257" s="44">
        <f t="shared" ref="E257:V257" si="160">E258+E262+E261+E259+E260</f>
        <v>0</v>
      </c>
      <c r="F257" s="44">
        <f t="shared" si="160"/>
        <v>0</v>
      </c>
      <c r="G257" s="44">
        <f t="shared" si="160"/>
        <v>0</v>
      </c>
      <c r="H257" s="44">
        <f t="shared" si="160"/>
        <v>0</v>
      </c>
      <c r="I257" s="44">
        <f t="shared" si="160"/>
        <v>0</v>
      </c>
      <c r="J257" s="140">
        <f t="shared" si="138"/>
        <v>0</v>
      </c>
      <c r="K257" s="44">
        <f t="shared" si="160"/>
        <v>0</v>
      </c>
      <c r="L257" s="44">
        <f t="shared" si="160"/>
        <v>0</v>
      </c>
      <c r="M257" s="44">
        <f t="shared" si="160"/>
        <v>0</v>
      </c>
      <c r="N257" s="44">
        <f t="shared" si="160"/>
        <v>0</v>
      </c>
      <c r="O257" s="44">
        <f t="shared" si="160"/>
        <v>0</v>
      </c>
      <c r="P257" s="44">
        <f t="shared" si="160"/>
        <v>0</v>
      </c>
      <c r="Q257" s="44">
        <f t="shared" si="160"/>
        <v>0</v>
      </c>
      <c r="R257" s="44">
        <f t="shared" si="160"/>
        <v>0</v>
      </c>
      <c r="S257" s="44">
        <f t="shared" si="160"/>
        <v>0</v>
      </c>
      <c r="T257" s="44">
        <f t="shared" si="160"/>
        <v>0</v>
      </c>
      <c r="U257" s="44">
        <f t="shared" si="160"/>
        <v>0</v>
      </c>
      <c r="V257" s="44">
        <f t="shared" si="160"/>
        <v>0</v>
      </c>
      <c r="W257" s="140"/>
      <c r="X257" s="44">
        <f t="shared" si="135"/>
        <v>0</v>
      </c>
      <c r="Y257" s="266"/>
    </row>
    <row r="258" spans="1:25" ht="25.5" customHeight="1" x14ac:dyDescent="0.25">
      <c r="A258" s="33">
        <v>8710</v>
      </c>
      <c r="B258" s="33" t="s">
        <v>92</v>
      </c>
      <c r="C258" s="3" t="s">
        <v>509</v>
      </c>
      <c r="D258" s="45">
        <f>'дод 2'!E371</f>
        <v>151042121</v>
      </c>
      <c r="E258" s="45">
        <f>'дод 2'!F371</f>
        <v>0</v>
      </c>
      <c r="F258" s="45">
        <f>'дод 2'!G371</f>
        <v>0</v>
      </c>
      <c r="G258" s="45">
        <f>'дод 2'!H371</f>
        <v>0</v>
      </c>
      <c r="H258" s="45">
        <f>'дод 2'!I371</f>
        <v>0</v>
      </c>
      <c r="I258" s="45">
        <f>'дод 2'!J371</f>
        <v>0</v>
      </c>
      <c r="J258" s="140">
        <f t="shared" si="138"/>
        <v>0</v>
      </c>
      <c r="K258" s="45">
        <f>'дод 2'!L371</f>
        <v>0</v>
      </c>
      <c r="L258" s="45">
        <f>'дод 2'!M371</f>
        <v>0</v>
      </c>
      <c r="M258" s="45">
        <f>'дод 2'!N371</f>
        <v>0</v>
      </c>
      <c r="N258" s="45">
        <f>'дод 2'!O371</f>
        <v>0</v>
      </c>
      <c r="O258" s="45">
        <f>'дод 2'!P371</f>
        <v>0</v>
      </c>
      <c r="P258" s="45">
        <f>'дод 2'!Q371</f>
        <v>0</v>
      </c>
      <c r="Q258" s="45">
        <f>'дод 2'!R371</f>
        <v>0</v>
      </c>
      <c r="R258" s="45">
        <f>'дод 2'!S371</f>
        <v>0</v>
      </c>
      <c r="S258" s="45">
        <f>'дод 2'!T371</f>
        <v>0</v>
      </c>
      <c r="T258" s="45">
        <f>'дод 2'!U371</f>
        <v>0</v>
      </c>
      <c r="U258" s="45">
        <f>'дод 2'!V371</f>
        <v>0</v>
      </c>
      <c r="V258" s="45">
        <f>'дод 2'!W371</f>
        <v>0</v>
      </c>
      <c r="W258" s="140"/>
      <c r="X258" s="45">
        <f t="shared" si="135"/>
        <v>0</v>
      </c>
      <c r="Y258" s="266"/>
    </row>
    <row r="259" spans="1:25" ht="47.25" hidden="1" customHeight="1" x14ac:dyDescent="0.25">
      <c r="A259" s="33">
        <v>8741</v>
      </c>
      <c r="B259" s="54" t="s">
        <v>67</v>
      </c>
      <c r="C259" s="3" t="s">
        <v>651</v>
      </c>
      <c r="D259" s="45">
        <f>'дод 2'!E292</f>
        <v>0</v>
      </c>
      <c r="E259" s="45">
        <f>'дод 2'!F292</f>
        <v>0</v>
      </c>
      <c r="F259" s="45">
        <f>'дод 2'!G292</f>
        <v>0</v>
      </c>
      <c r="G259" s="45">
        <f>'дод 2'!H292</f>
        <v>0</v>
      </c>
      <c r="H259" s="45">
        <f>'дод 2'!I292</f>
        <v>0</v>
      </c>
      <c r="I259" s="45">
        <f>'дод 2'!J292</f>
        <v>0</v>
      </c>
      <c r="J259" s="174" t="e">
        <f t="shared" si="138"/>
        <v>#DIV/0!</v>
      </c>
      <c r="K259" s="45">
        <f>'дод 2'!L292</f>
        <v>0</v>
      </c>
      <c r="L259" s="45">
        <f>'дод 2'!M292</f>
        <v>0</v>
      </c>
      <c r="M259" s="45">
        <f>'дод 2'!N292</f>
        <v>0</v>
      </c>
      <c r="N259" s="45">
        <f>'дод 2'!O292</f>
        <v>0</v>
      </c>
      <c r="O259" s="45">
        <f>'дод 2'!P292</f>
        <v>0</v>
      </c>
      <c r="P259" s="45">
        <f>'дод 2'!Q292</f>
        <v>0</v>
      </c>
      <c r="Q259" s="45">
        <f>'дод 2'!R292</f>
        <v>0</v>
      </c>
      <c r="R259" s="45">
        <f>'дод 2'!S292</f>
        <v>0</v>
      </c>
      <c r="S259" s="45">
        <f>'дод 2'!T292</f>
        <v>0</v>
      </c>
      <c r="T259" s="45">
        <f>'дод 2'!U292</f>
        <v>0</v>
      </c>
      <c r="U259" s="45">
        <f>'дод 2'!V292</f>
        <v>0</v>
      </c>
      <c r="V259" s="45">
        <f>'дод 2'!W292</f>
        <v>0</v>
      </c>
      <c r="W259" s="140" t="e">
        <f t="shared" si="136"/>
        <v>#DIV/0!</v>
      </c>
      <c r="X259" s="45">
        <f t="shared" si="135"/>
        <v>0</v>
      </c>
      <c r="Y259" s="266"/>
    </row>
    <row r="260" spans="1:25" ht="47.25" hidden="1" customHeight="1" x14ac:dyDescent="0.25">
      <c r="A260" s="33">
        <v>8746</v>
      </c>
      <c r="B260" s="54" t="s">
        <v>311</v>
      </c>
      <c r="C260" s="3" t="s">
        <v>654</v>
      </c>
      <c r="D260" s="45">
        <f>'дод 2'!E293</f>
        <v>0</v>
      </c>
      <c r="E260" s="45">
        <f>'дод 2'!F293</f>
        <v>0</v>
      </c>
      <c r="F260" s="45">
        <f>'дод 2'!G293</f>
        <v>0</v>
      </c>
      <c r="G260" s="45">
        <f>'дод 2'!H293</f>
        <v>0</v>
      </c>
      <c r="H260" s="45">
        <f>'дод 2'!I293</f>
        <v>0</v>
      </c>
      <c r="I260" s="45">
        <f>'дод 2'!J293</f>
        <v>0</v>
      </c>
      <c r="J260" s="174" t="e">
        <f t="shared" si="138"/>
        <v>#DIV/0!</v>
      </c>
      <c r="K260" s="45">
        <f>'дод 2'!L293</f>
        <v>0</v>
      </c>
      <c r="L260" s="45">
        <f>'дод 2'!M293</f>
        <v>0</v>
      </c>
      <c r="M260" s="45">
        <f>'дод 2'!N293</f>
        <v>0</v>
      </c>
      <c r="N260" s="45">
        <f>'дод 2'!O293</f>
        <v>0</v>
      </c>
      <c r="O260" s="45">
        <f>'дод 2'!P293</f>
        <v>0</v>
      </c>
      <c r="P260" s="45">
        <f>'дод 2'!Q293</f>
        <v>0</v>
      </c>
      <c r="Q260" s="45">
        <f>'дод 2'!R293</f>
        <v>0</v>
      </c>
      <c r="R260" s="45">
        <f>'дод 2'!S293</f>
        <v>0</v>
      </c>
      <c r="S260" s="45">
        <f>'дод 2'!T293</f>
        <v>0</v>
      </c>
      <c r="T260" s="45">
        <f>'дод 2'!U293</f>
        <v>0</v>
      </c>
      <c r="U260" s="45">
        <f>'дод 2'!V293</f>
        <v>0</v>
      </c>
      <c r="V260" s="45">
        <f>'дод 2'!W293</f>
        <v>0</v>
      </c>
      <c r="W260" s="140" t="e">
        <f t="shared" si="136"/>
        <v>#DIV/0!</v>
      </c>
      <c r="X260" s="45">
        <f t="shared" si="135"/>
        <v>0</v>
      </c>
      <c r="Y260" s="266"/>
    </row>
    <row r="261" spans="1:25" ht="47.25" hidden="1" customHeight="1" x14ac:dyDescent="0.25">
      <c r="A261" s="33">
        <v>8751</v>
      </c>
      <c r="B261" s="33">
        <v>1070</v>
      </c>
      <c r="C261" s="122" t="s">
        <v>644</v>
      </c>
      <c r="D261" s="45">
        <f>'дод 2'!E221</f>
        <v>0</v>
      </c>
      <c r="E261" s="45">
        <f>'дод 2'!F221</f>
        <v>0</v>
      </c>
      <c r="F261" s="45">
        <f>'дод 2'!G221</f>
        <v>0</v>
      </c>
      <c r="G261" s="45">
        <f>'дод 2'!H221</f>
        <v>0</v>
      </c>
      <c r="H261" s="45">
        <f>'дод 2'!I221</f>
        <v>0</v>
      </c>
      <c r="I261" s="45">
        <f>'дод 2'!J221</f>
        <v>0</v>
      </c>
      <c r="J261" s="174" t="e">
        <f t="shared" si="138"/>
        <v>#DIV/0!</v>
      </c>
      <c r="K261" s="45">
        <f>'дод 2'!L221</f>
        <v>0</v>
      </c>
      <c r="L261" s="45">
        <f>'дод 2'!M221</f>
        <v>0</v>
      </c>
      <c r="M261" s="45">
        <f>'дод 2'!N221</f>
        <v>0</v>
      </c>
      <c r="N261" s="45">
        <f>'дод 2'!O221</f>
        <v>0</v>
      </c>
      <c r="O261" s="45">
        <f>'дод 2'!P221</f>
        <v>0</v>
      </c>
      <c r="P261" s="45">
        <f>'дод 2'!Q221</f>
        <v>0</v>
      </c>
      <c r="Q261" s="45">
        <f>'дод 2'!R221</f>
        <v>0</v>
      </c>
      <c r="R261" s="45">
        <f>'дод 2'!S221</f>
        <v>0</v>
      </c>
      <c r="S261" s="45">
        <f>'дод 2'!T221</f>
        <v>0</v>
      </c>
      <c r="T261" s="45">
        <f>'дод 2'!U221</f>
        <v>0</v>
      </c>
      <c r="U261" s="45">
        <f>'дод 2'!V221</f>
        <v>0</v>
      </c>
      <c r="V261" s="45">
        <f>'дод 2'!W221</f>
        <v>0</v>
      </c>
      <c r="W261" s="140" t="e">
        <f t="shared" si="136"/>
        <v>#DIV/0!</v>
      </c>
      <c r="X261" s="45">
        <f t="shared" si="135"/>
        <v>0</v>
      </c>
      <c r="Y261" s="266"/>
    </row>
    <row r="262" spans="1:25" ht="30.75" hidden="1" customHeight="1" x14ac:dyDescent="0.25">
      <c r="A262" s="33">
        <v>8775</v>
      </c>
      <c r="B262" s="33">
        <v>133</v>
      </c>
      <c r="C262" s="3" t="s">
        <v>606</v>
      </c>
      <c r="D262" s="45">
        <f>'дод 2'!E65+'дод 2'!E176+'дод 2'!E294+'дод 2'!E222</f>
        <v>0</v>
      </c>
      <c r="E262" s="45">
        <f>'дод 2'!F65+'дод 2'!F176+'дод 2'!F294+'дод 2'!F222</f>
        <v>0</v>
      </c>
      <c r="F262" s="45">
        <f>'дод 2'!G65+'дод 2'!G176+'дод 2'!G294+'дод 2'!G222</f>
        <v>0</v>
      </c>
      <c r="G262" s="45">
        <f>'дод 2'!H65+'дод 2'!H176+'дод 2'!H294+'дод 2'!H222</f>
        <v>0</v>
      </c>
      <c r="H262" s="45">
        <f>'дод 2'!I65+'дод 2'!I176+'дод 2'!I294+'дод 2'!I222</f>
        <v>0</v>
      </c>
      <c r="I262" s="45">
        <f>'дод 2'!J65+'дод 2'!J176+'дод 2'!J294+'дод 2'!J222</f>
        <v>0</v>
      </c>
      <c r="J262" s="174" t="e">
        <f t="shared" si="138"/>
        <v>#DIV/0!</v>
      </c>
      <c r="K262" s="45">
        <f>'дод 2'!L65+'дод 2'!L176+'дод 2'!L294+'дод 2'!L222</f>
        <v>0</v>
      </c>
      <c r="L262" s="45">
        <f>'дод 2'!M65+'дод 2'!M176+'дод 2'!M294+'дод 2'!M222</f>
        <v>0</v>
      </c>
      <c r="M262" s="45">
        <f>'дод 2'!N65+'дод 2'!N176+'дод 2'!N294+'дод 2'!N222</f>
        <v>0</v>
      </c>
      <c r="N262" s="45">
        <f>'дод 2'!O65+'дод 2'!O176+'дод 2'!O294+'дод 2'!O222</f>
        <v>0</v>
      </c>
      <c r="O262" s="45">
        <f>'дод 2'!P65+'дод 2'!P176+'дод 2'!P294+'дод 2'!P222</f>
        <v>0</v>
      </c>
      <c r="P262" s="45">
        <f>'дод 2'!Q65+'дод 2'!Q176+'дод 2'!Q294+'дод 2'!Q222</f>
        <v>0</v>
      </c>
      <c r="Q262" s="45">
        <f>'дод 2'!R65+'дод 2'!R176+'дод 2'!R294+'дод 2'!R222</f>
        <v>0</v>
      </c>
      <c r="R262" s="45">
        <f>'дод 2'!S65+'дод 2'!S176+'дод 2'!S294+'дод 2'!S222</f>
        <v>0</v>
      </c>
      <c r="S262" s="45">
        <f>'дод 2'!T65+'дод 2'!T176+'дод 2'!T294+'дод 2'!T222</f>
        <v>0</v>
      </c>
      <c r="T262" s="45">
        <f>'дод 2'!U65+'дод 2'!U176+'дод 2'!U294+'дод 2'!U222</f>
        <v>0</v>
      </c>
      <c r="U262" s="45">
        <f>'дод 2'!V65+'дод 2'!V176+'дод 2'!V294+'дод 2'!V222</f>
        <v>0</v>
      </c>
      <c r="V262" s="45">
        <f>'дод 2'!W65+'дод 2'!W176+'дод 2'!W294+'дод 2'!W222</f>
        <v>0</v>
      </c>
      <c r="W262" s="140" t="e">
        <f t="shared" si="136"/>
        <v>#DIV/0!</v>
      </c>
      <c r="X262" s="45">
        <f t="shared" si="135"/>
        <v>0</v>
      </c>
      <c r="Y262" s="266"/>
    </row>
    <row r="263" spans="1:25" s="47" customFormat="1" ht="24" customHeight="1" x14ac:dyDescent="0.25">
      <c r="A263" s="34" t="s">
        <v>12</v>
      </c>
      <c r="B263" s="34"/>
      <c r="C263" s="2" t="s">
        <v>642</v>
      </c>
      <c r="D263" s="44">
        <f>D265+D267+D271+D275</f>
        <v>160508732</v>
      </c>
      <c r="E263" s="44">
        <f t="shared" ref="E263:P263" si="161">E265+E267+E271+E275</f>
        <v>0</v>
      </c>
      <c r="F263" s="44">
        <f t="shared" si="161"/>
        <v>0</v>
      </c>
      <c r="G263" s="44">
        <f>G265+G267+G271+G275</f>
        <v>42533621</v>
      </c>
      <c r="H263" s="44">
        <f t="shared" ref="H263:I263" si="162">H265+H267+H271+H275</f>
        <v>0</v>
      </c>
      <c r="I263" s="44">
        <f t="shared" si="162"/>
        <v>0</v>
      </c>
      <c r="J263" s="140">
        <f t="shared" si="138"/>
        <v>26.499256750716839</v>
      </c>
      <c r="K263" s="44">
        <f t="shared" si="161"/>
        <v>42358237.609999999</v>
      </c>
      <c r="L263" s="44">
        <f t="shared" si="161"/>
        <v>42358237.609999999</v>
      </c>
      <c r="M263" s="44">
        <f t="shared" si="161"/>
        <v>0</v>
      </c>
      <c r="N263" s="44">
        <f t="shared" si="161"/>
        <v>0</v>
      </c>
      <c r="O263" s="44">
        <f t="shared" si="161"/>
        <v>0</v>
      </c>
      <c r="P263" s="44">
        <f t="shared" si="161"/>
        <v>42358237.609999999</v>
      </c>
      <c r="Q263" s="44">
        <f t="shared" ref="Q263:V263" si="163">Q265+Q267+Q271+Q275</f>
        <v>24984537.609999999</v>
      </c>
      <c r="R263" s="44">
        <f t="shared" si="163"/>
        <v>24984537.609999999</v>
      </c>
      <c r="S263" s="44">
        <f t="shared" si="163"/>
        <v>0</v>
      </c>
      <c r="T263" s="44">
        <f t="shared" si="163"/>
        <v>0</v>
      </c>
      <c r="U263" s="44">
        <f t="shared" si="163"/>
        <v>0</v>
      </c>
      <c r="V263" s="44">
        <f t="shared" si="163"/>
        <v>24984537.609999999</v>
      </c>
      <c r="W263" s="140">
        <f t="shared" si="136"/>
        <v>58.983893145029263</v>
      </c>
      <c r="X263" s="44">
        <f t="shared" si="135"/>
        <v>67518158.609999999</v>
      </c>
      <c r="Y263" s="266"/>
    </row>
    <row r="264" spans="1:25" s="48" customFormat="1" ht="36.75" hidden="1" customHeight="1" x14ac:dyDescent="0.25">
      <c r="A264" s="56"/>
      <c r="B264" s="56"/>
      <c r="C264" s="62" t="s">
        <v>530</v>
      </c>
      <c r="D264" s="61">
        <f>D268</f>
        <v>0</v>
      </c>
      <c r="E264" s="61">
        <f t="shared" ref="E264:P264" si="164">E268</f>
        <v>0</v>
      </c>
      <c r="F264" s="61">
        <f t="shared" si="164"/>
        <v>0</v>
      </c>
      <c r="G264" s="61">
        <f>G268</f>
        <v>0</v>
      </c>
      <c r="H264" s="61">
        <f t="shared" ref="H264:I264" si="165">H268</f>
        <v>0</v>
      </c>
      <c r="I264" s="61">
        <f t="shared" si="165"/>
        <v>0</v>
      </c>
      <c r="J264" s="170" t="e">
        <f t="shared" si="138"/>
        <v>#DIV/0!</v>
      </c>
      <c r="K264" s="61">
        <f t="shared" si="164"/>
        <v>0</v>
      </c>
      <c r="L264" s="61">
        <f t="shared" si="164"/>
        <v>0</v>
      </c>
      <c r="M264" s="61">
        <f t="shared" si="164"/>
        <v>0</v>
      </c>
      <c r="N264" s="61">
        <f t="shared" si="164"/>
        <v>0</v>
      </c>
      <c r="O264" s="61">
        <f t="shared" si="164"/>
        <v>0</v>
      </c>
      <c r="P264" s="61">
        <f t="shared" si="164"/>
        <v>0</v>
      </c>
      <c r="Q264" s="61">
        <f t="shared" ref="Q264:V264" si="166">Q268</f>
        <v>0</v>
      </c>
      <c r="R264" s="61">
        <f t="shared" si="166"/>
        <v>0</v>
      </c>
      <c r="S264" s="61">
        <f t="shared" si="166"/>
        <v>0</v>
      </c>
      <c r="T264" s="61">
        <f t="shared" si="166"/>
        <v>0</v>
      </c>
      <c r="U264" s="61">
        <f t="shared" si="166"/>
        <v>0</v>
      </c>
      <c r="V264" s="61">
        <f t="shared" si="166"/>
        <v>0</v>
      </c>
      <c r="W264" s="140" t="e">
        <f t="shared" si="136"/>
        <v>#DIV/0!</v>
      </c>
      <c r="X264" s="44">
        <f t="shared" si="135"/>
        <v>0</v>
      </c>
      <c r="Y264" s="266"/>
    </row>
    <row r="265" spans="1:25" s="47" customFormat="1" ht="21.75" customHeight="1" x14ac:dyDescent="0.25">
      <c r="A265" s="34" t="s">
        <v>252</v>
      </c>
      <c r="B265" s="34"/>
      <c r="C265" s="2" t="s">
        <v>297</v>
      </c>
      <c r="D265" s="44">
        <f t="shared" ref="D265:V265" si="167">D266</f>
        <v>126998500</v>
      </c>
      <c r="E265" s="44">
        <f t="shared" si="167"/>
        <v>0</v>
      </c>
      <c r="F265" s="44">
        <f t="shared" si="167"/>
        <v>0</v>
      </c>
      <c r="G265" s="44">
        <f t="shared" si="167"/>
        <v>31749600</v>
      </c>
      <c r="H265" s="44">
        <f t="shared" si="167"/>
        <v>0</v>
      </c>
      <c r="I265" s="44">
        <f t="shared" si="167"/>
        <v>0</v>
      </c>
      <c r="J265" s="140">
        <f t="shared" si="138"/>
        <v>24.999980314728127</v>
      </c>
      <c r="K265" s="44">
        <f t="shared" si="167"/>
        <v>0</v>
      </c>
      <c r="L265" s="44">
        <f t="shared" si="167"/>
        <v>0</v>
      </c>
      <c r="M265" s="44">
        <f t="shared" si="167"/>
        <v>0</v>
      </c>
      <c r="N265" s="44">
        <f t="shared" si="167"/>
        <v>0</v>
      </c>
      <c r="O265" s="44">
        <f t="shared" si="167"/>
        <v>0</v>
      </c>
      <c r="P265" s="44">
        <f t="shared" si="167"/>
        <v>0</v>
      </c>
      <c r="Q265" s="44">
        <f t="shared" si="167"/>
        <v>0</v>
      </c>
      <c r="R265" s="44">
        <f t="shared" si="167"/>
        <v>0</v>
      </c>
      <c r="S265" s="44">
        <f t="shared" si="167"/>
        <v>0</v>
      </c>
      <c r="T265" s="44">
        <f t="shared" si="167"/>
        <v>0</v>
      </c>
      <c r="U265" s="44">
        <f t="shared" si="167"/>
        <v>0</v>
      </c>
      <c r="V265" s="44">
        <f t="shared" si="167"/>
        <v>0</v>
      </c>
      <c r="W265" s="140"/>
      <c r="X265" s="44">
        <f t="shared" si="135"/>
        <v>31749600</v>
      </c>
      <c r="Y265" s="266"/>
    </row>
    <row r="266" spans="1:25" ht="21" customHeight="1" x14ac:dyDescent="0.25">
      <c r="A266" s="33" t="s">
        <v>90</v>
      </c>
      <c r="B266" s="38" t="s">
        <v>45</v>
      </c>
      <c r="C266" s="3" t="s">
        <v>109</v>
      </c>
      <c r="D266" s="45">
        <f>'дод 2'!E372</f>
        <v>126998500</v>
      </c>
      <c r="E266" s="45">
        <f>'дод 2'!F372</f>
        <v>0</v>
      </c>
      <c r="F266" s="45">
        <f>'дод 2'!G372</f>
        <v>0</v>
      </c>
      <c r="G266" s="45">
        <f>'дод 2'!H372</f>
        <v>31749600</v>
      </c>
      <c r="H266" s="45">
        <f>'дод 2'!I372</f>
        <v>0</v>
      </c>
      <c r="I266" s="45">
        <f>'дод 2'!J372</f>
        <v>0</v>
      </c>
      <c r="J266" s="174">
        <f t="shared" si="138"/>
        <v>24.999980314728127</v>
      </c>
      <c r="K266" s="45">
        <f>'дод 2'!L372</f>
        <v>0</v>
      </c>
      <c r="L266" s="45">
        <f>'дод 2'!M372</f>
        <v>0</v>
      </c>
      <c r="M266" s="45">
        <f>'дод 2'!N372</f>
        <v>0</v>
      </c>
      <c r="N266" s="45">
        <f>'дод 2'!O372</f>
        <v>0</v>
      </c>
      <c r="O266" s="45">
        <f>'дод 2'!P372</f>
        <v>0</v>
      </c>
      <c r="P266" s="45">
        <f>'дод 2'!Q372</f>
        <v>0</v>
      </c>
      <c r="Q266" s="45">
        <f>'дод 2'!R372</f>
        <v>0</v>
      </c>
      <c r="R266" s="45">
        <f>'дод 2'!S372</f>
        <v>0</v>
      </c>
      <c r="S266" s="45">
        <f>'дод 2'!T372</f>
        <v>0</v>
      </c>
      <c r="T266" s="45">
        <f>'дод 2'!U372</f>
        <v>0</v>
      </c>
      <c r="U266" s="45">
        <f>'дод 2'!V372</f>
        <v>0</v>
      </c>
      <c r="V266" s="45">
        <f>'дод 2'!W372</f>
        <v>0</v>
      </c>
      <c r="W266" s="140"/>
      <c r="X266" s="45">
        <f t="shared" si="135"/>
        <v>31749600</v>
      </c>
      <c r="Y266" s="266"/>
    </row>
    <row r="267" spans="1:25" s="47" customFormat="1" ht="69" hidden="1" customHeight="1" x14ac:dyDescent="0.25">
      <c r="A267" s="34">
        <v>9300</v>
      </c>
      <c r="B267" s="88"/>
      <c r="C267" s="2" t="s">
        <v>527</v>
      </c>
      <c r="D267" s="44">
        <f>D269</f>
        <v>0</v>
      </c>
      <c r="E267" s="44">
        <f t="shared" ref="E267:P267" si="168">E269</f>
        <v>0</v>
      </c>
      <c r="F267" s="44">
        <f t="shared" si="168"/>
        <v>0</v>
      </c>
      <c r="G267" s="44">
        <f>G269</f>
        <v>0</v>
      </c>
      <c r="H267" s="44">
        <f t="shared" ref="H267:I267" si="169">H269</f>
        <v>0</v>
      </c>
      <c r="I267" s="44">
        <f t="shared" si="169"/>
        <v>0</v>
      </c>
      <c r="J267" s="140" t="e">
        <f t="shared" si="138"/>
        <v>#DIV/0!</v>
      </c>
      <c r="K267" s="44">
        <f t="shared" si="168"/>
        <v>0</v>
      </c>
      <c r="L267" s="44">
        <f t="shared" si="168"/>
        <v>0</v>
      </c>
      <c r="M267" s="44">
        <f t="shared" si="168"/>
        <v>0</v>
      </c>
      <c r="N267" s="44">
        <f t="shared" si="168"/>
        <v>0</v>
      </c>
      <c r="O267" s="44">
        <f t="shared" si="168"/>
        <v>0</v>
      </c>
      <c r="P267" s="44">
        <f t="shared" si="168"/>
        <v>0</v>
      </c>
      <c r="Q267" s="44">
        <f t="shared" ref="Q267:V267" si="170">Q269</f>
        <v>0</v>
      </c>
      <c r="R267" s="44">
        <f t="shared" si="170"/>
        <v>0</v>
      </c>
      <c r="S267" s="44">
        <f t="shared" si="170"/>
        <v>0</v>
      </c>
      <c r="T267" s="44">
        <f t="shared" si="170"/>
        <v>0</v>
      </c>
      <c r="U267" s="44">
        <f t="shared" si="170"/>
        <v>0</v>
      </c>
      <c r="V267" s="44">
        <f t="shared" si="170"/>
        <v>0</v>
      </c>
      <c r="W267" s="140" t="e">
        <f t="shared" si="136"/>
        <v>#DIV/0!</v>
      </c>
      <c r="X267" s="44">
        <f t="shared" si="135"/>
        <v>0</v>
      </c>
      <c r="Y267" s="266"/>
    </row>
    <row r="268" spans="1:25" s="48" customFormat="1" ht="36.75" hidden="1" customHeight="1" x14ac:dyDescent="0.25">
      <c r="A268" s="56"/>
      <c r="B268" s="87"/>
      <c r="C268" s="62" t="s">
        <v>530</v>
      </c>
      <c r="D268" s="61">
        <f>D270</f>
        <v>0</v>
      </c>
      <c r="E268" s="61">
        <f t="shared" ref="E268:P268" si="171">E270</f>
        <v>0</v>
      </c>
      <c r="F268" s="61">
        <f t="shared" si="171"/>
        <v>0</v>
      </c>
      <c r="G268" s="61">
        <f>G270</f>
        <v>0</v>
      </c>
      <c r="H268" s="61">
        <f t="shared" ref="H268:I268" si="172">H270</f>
        <v>0</v>
      </c>
      <c r="I268" s="61">
        <f t="shared" si="172"/>
        <v>0</v>
      </c>
      <c r="J268" s="170" t="e">
        <f t="shared" si="138"/>
        <v>#DIV/0!</v>
      </c>
      <c r="K268" s="61">
        <f t="shared" si="171"/>
        <v>0</v>
      </c>
      <c r="L268" s="61">
        <f t="shared" si="171"/>
        <v>0</v>
      </c>
      <c r="M268" s="61">
        <f t="shared" si="171"/>
        <v>0</v>
      </c>
      <c r="N268" s="61">
        <f t="shared" si="171"/>
        <v>0</v>
      </c>
      <c r="O268" s="61">
        <f t="shared" si="171"/>
        <v>0</v>
      </c>
      <c r="P268" s="61">
        <f t="shared" si="171"/>
        <v>0</v>
      </c>
      <c r="Q268" s="61">
        <f t="shared" ref="Q268:V268" si="173">Q270</f>
        <v>0</v>
      </c>
      <c r="R268" s="61">
        <f t="shared" si="173"/>
        <v>0</v>
      </c>
      <c r="S268" s="61">
        <f t="shared" si="173"/>
        <v>0</v>
      </c>
      <c r="T268" s="61">
        <f t="shared" si="173"/>
        <v>0</v>
      </c>
      <c r="U268" s="61">
        <f t="shared" si="173"/>
        <v>0</v>
      </c>
      <c r="V268" s="61">
        <f t="shared" si="173"/>
        <v>0</v>
      </c>
      <c r="W268" s="170" t="e">
        <f t="shared" si="136"/>
        <v>#DIV/0!</v>
      </c>
      <c r="X268" s="44">
        <f t="shared" si="135"/>
        <v>0</v>
      </c>
      <c r="Y268" s="266"/>
    </row>
    <row r="269" spans="1:25" ht="53.25" hidden="1" customHeight="1" x14ac:dyDescent="0.25">
      <c r="A269" s="33">
        <v>9320</v>
      </c>
      <c r="B269" s="85" t="s">
        <v>45</v>
      </c>
      <c r="C269" s="6" t="s">
        <v>528</v>
      </c>
      <c r="D269" s="45">
        <f>'дод 2'!E134</f>
        <v>0</v>
      </c>
      <c r="E269" s="45">
        <f>'дод 2'!F134</f>
        <v>0</v>
      </c>
      <c r="F269" s="45">
        <f>'дод 2'!G134</f>
        <v>0</v>
      </c>
      <c r="G269" s="45">
        <f>'дод 2'!H134</f>
        <v>0</v>
      </c>
      <c r="H269" s="45">
        <f>'дод 2'!I134</f>
        <v>0</v>
      </c>
      <c r="I269" s="45">
        <f>'дод 2'!J134</f>
        <v>0</v>
      </c>
      <c r="J269" s="174" t="e">
        <f t="shared" si="138"/>
        <v>#DIV/0!</v>
      </c>
      <c r="K269" s="45">
        <f>'дод 2'!L134</f>
        <v>0</v>
      </c>
      <c r="L269" s="45">
        <f>'дод 2'!M134</f>
        <v>0</v>
      </c>
      <c r="M269" s="45">
        <f>'дод 2'!N134</f>
        <v>0</v>
      </c>
      <c r="N269" s="45">
        <f>'дод 2'!O134</f>
        <v>0</v>
      </c>
      <c r="O269" s="45">
        <f>'дод 2'!P134</f>
        <v>0</v>
      </c>
      <c r="P269" s="45">
        <f>'дод 2'!Q134</f>
        <v>0</v>
      </c>
      <c r="Q269" s="45">
        <f>'дод 2'!R134</f>
        <v>0</v>
      </c>
      <c r="R269" s="45">
        <f>'дод 2'!S134</f>
        <v>0</v>
      </c>
      <c r="S269" s="45">
        <f>'дод 2'!T134</f>
        <v>0</v>
      </c>
      <c r="T269" s="45">
        <f>'дод 2'!U134</f>
        <v>0</v>
      </c>
      <c r="U269" s="45">
        <f>'дод 2'!V134</f>
        <v>0</v>
      </c>
      <c r="V269" s="45">
        <f>'дод 2'!W134</f>
        <v>0</v>
      </c>
      <c r="W269" s="174" t="e">
        <f t="shared" si="136"/>
        <v>#DIV/0!</v>
      </c>
      <c r="X269" s="44">
        <f t="shared" si="135"/>
        <v>0</v>
      </c>
      <c r="Y269" s="266"/>
    </row>
    <row r="270" spans="1:25" s="49" customFormat="1" ht="36.75" hidden="1" customHeight="1" x14ac:dyDescent="0.25">
      <c r="A270" s="63"/>
      <c r="B270" s="87"/>
      <c r="C270" s="72" t="s">
        <v>530</v>
      </c>
      <c r="D270" s="65">
        <f>'дод 2'!E135</f>
        <v>0</v>
      </c>
      <c r="E270" s="65">
        <f>'дод 2'!F135</f>
        <v>0</v>
      </c>
      <c r="F270" s="65">
        <f>'дод 2'!G135</f>
        <v>0</v>
      </c>
      <c r="G270" s="65">
        <f>'дод 2'!H135</f>
        <v>0</v>
      </c>
      <c r="H270" s="65">
        <f>'дод 2'!I135</f>
        <v>0</v>
      </c>
      <c r="I270" s="65">
        <f>'дод 2'!J135</f>
        <v>0</v>
      </c>
      <c r="J270" s="173" t="e">
        <f t="shared" si="138"/>
        <v>#DIV/0!</v>
      </c>
      <c r="K270" s="65">
        <f>'дод 2'!L135</f>
        <v>0</v>
      </c>
      <c r="L270" s="65">
        <f>'дод 2'!M135</f>
        <v>0</v>
      </c>
      <c r="M270" s="65">
        <f>'дод 2'!N135</f>
        <v>0</v>
      </c>
      <c r="N270" s="65">
        <f>'дод 2'!O135</f>
        <v>0</v>
      </c>
      <c r="O270" s="65">
        <f>'дод 2'!P135</f>
        <v>0</v>
      </c>
      <c r="P270" s="65">
        <f>'дод 2'!Q135</f>
        <v>0</v>
      </c>
      <c r="Q270" s="65">
        <f>'дод 2'!R135</f>
        <v>0</v>
      </c>
      <c r="R270" s="65">
        <f>'дод 2'!S135</f>
        <v>0</v>
      </c>
      <c r="S270" s="65">
        <f>'дод 2'!T135</f>
        <v>0</v>
      </c>
      <c r="T270" s="65">
        <f>'дод 2'!U135</f>
        <v>0</v>
      </c>
      <c r="U270" s="65">
        <f>'дод 2'!V135</f>
        <v>0</v>
      </c>
      <c r="V270" s="65">
        <f>'дод 2'!W135</f>
        <v>0</v>
      </c>
      <c r="W270" s="173" t="e">
        <f t="shared" si="136"/>
        <v>#DIV/0!</v>
      </c>
      <c r="X270" s="44">
        <f t="shared" si="135"/>
        <v>0</v>
      </c>
      <c r="Y270" s="266"/>
    </row>
    <row r="271" spans="1:25" s="47" customFormat="1" ht="57.75" customHeight="1" x14ac:dyDescent="0.25">
      <c r="A271" s="34" t="s">
        <v>13</v>
      </c>
      <c r="B271" s="88"/>
      <c r="C271" s="2" t="s">
        <v>346</v>
      </c>
      <c r="D271" s="44">
        <f>D272+D273+D274</f>
        <v>3905746</v>
      </c>
      <c r="E271" s="44">
        <f t="shared" ref="E271:P271" si="174">E272+E273+E274</f>
        <v>0</v>
      </c>
      <c r="F271" s="44">
        <f t="shared" si="174"/>
        <v>0</v>
      </c>
      <c r="G271" s="44">
        <f>G272+G273+G274</f>
        <v>712996</v>
      </c>
      <c r="H271" s="44">
        <f t="shared" ref="H271:I271" si="175">H272+H273+H274</f>
        <v>0</v>
      </c>
      <c r="I271" s="44">
        <f t="shared" si="175"/>
        <v>0</v>
      </c>
      <c r="J271" s="140">
        <f t="shared" si="138"/>
        <v>18.255052939950524</v>
      </c>
      <c r="K271" s="44">
        <f t="shared" si="174"/>
        <v>9917787.6099999994</v>
      </c>
      <c r="L271" s="44">
        <f t="shared" si="174"/>
        <v>9917787.6099999994</v>
      </c>
      <c r="M271" s="44">
        <f t="shared" si="174"/>
        <v>0</v>
      </c>
      <c r="N271" s="44">
        <f t="shared" si="174"/>
        <v>0</v>
      </c>
      <c r="O271" s="44">
        <f t="shared" si="174"/>
        <v>0</v>
      </c>
      <c r="P271" s="44">
        <f t="shared" si="174"/>
        <v>9917787.6099999994</v>
      </c>
      <c r="Q271" s="44">
        <f t="shared" ref="Q271:V271" si="176">Q272+Q273+Q274</f>
        <v>110537.61</v>
      </c>
      <c r="R271" s="44">
        <f t="shared" si="176"/>
        <v>110537.61</v>
      </c>
      <c r="S271" s="44">
        <f t="shared" si="176"/>
        <v>0</v>
      </c>
      <c r="T271" s="44">
        <f t="shared" si="176"/>
        <v>0</v>
      </c>
      <c r="U271" s="44">
        <f t="shared" si="176"/>
        <v>0</v>
      </c>
      <c r="V271" s="44">
        <f t="shared" si="176"/>
        <v>110537.61</v>
      </c>
      <c r="W271" s="140">
        <f t="shared" si="136"/>
        <v>1.1145389914233101</v>
      </c>
      <c r="X271" s="44">
        <f t="shared" si="135"/>
        <v>823533.61</v>
      </c>
      <c r="Y271" s="266"/>
    </row>
    <row r="272" spans="1:25" s="47" customFormat="1" ht="79.5" hidden="1" customHeight="1" x14ac:dyDescent="0.25">
      <c r="A272" s="78">
        <v>9730</v>
      </c>
      <c r="B272" s="54" t="s">
        <v>45</v>
      </c>
      <c r="C272" s="55" t="s">
        <v>559</v>
      </c>
      <c r="D272" s="45">
        <f>'дод 2'!E295</f>
        <v>0</v>
      </c>
      <c r="E272" s="45">
        <f>'дод 2'!F295</f>
        <v>0</v>
      </c>
      <c r="F272" s="45">
        <f>'дод 2'!G295</f>
        <v>0</v>
      </c>
      <c r="G272" s="45">
        <f>'дод 2'!H295</f>
        <v>0</v>
      </c>
      <c r="H272" s="45">
        <f>'дод 2'!I295</f>
        <v>0</v>
      </c>
      <c r="I272" s="45">
        <f>'дод 2'!J295</f>
        <v>0</v>
      </c>
      <c r="J272" s="174" t="e">
        <f t="shared" si="138"/>
        <v>#DIV/0!</v>
      </c>
      <c r="K272" s="45">
        <f>'дод 2'!L295</f>
        <v>0</v>
      </c>
      <c r="L272" s="45">
        <f>'дод 2'!M295</f>
        <v>0</v>
      </c>
      <c r="M272" s="45">
        <f>'дод 2'!N295</f>
        <v>0</v>
      </c>
      <c r="N272" s="45">
        <f>'дод 2'!O295</f>
        <v>0</v>
      </c>
      <c r="O272" s="45">
        <f>'дод 2'!P295</f>
        <v>0</v>
      </c>
      <c r="P272" s="45">
        <f>'дод 2'!Q295</f>
        <v>0</v>
      </c>
      <c r="Q272" s="45">
        <f>'дод 2'!R295</f>
        <v>0</v>
      </c>
      <c r="R272" s="45">
        <f>'дод 2'!S295</f>
        <v>0</v>
      </c>
      <c r="S272" s="45">
        <f>'дод 2'!T295</f>
        <v>0</v>
      </c>
      <c r="T272" s="45">
        <f>'дод 2'!U295</f>
        <v>0</v>
      </c>
      <c r="U272" s="45">
        <f>'дод 2'!V295</f>
        <v>0</v>
      </c>
      <c r="V272" s="45">
        <f>'дод 2'!W295</f>
        <v>0</v>
      </c>
      <c r="W272" s="174" t="e">
        <f t="shared" si="136"/>
        <v>#DIV/0!</v>
      </c>
      <c r="X272" s="44">
        <f t="shared" si="135"/>
        <v>0</v>
      </c>
      <c r="Y272" s="266"/>
    </row>
    <row r="273" spans="1:25" ht="33.75" hidden="1" customHeight="1" x14ac:dyDescent="0.25">
      <c r="A273" s="33">
        <v>9750</v>
      </c>
      <c r="B273" s="38" t="s">
        <v>45</v>
      </c>
      <c r="C273" s="55" t="s">
        <v>519</v>
      </c>
      <c r="D273" s="45">
        <f>'дод 2'!E327+'дод 2'!E296</f>
        <v>0</v>
      </c>
      <c r="E273" s="45">
        <f>'дод 2'!F327+'дод 2'!F296</f>
        <v>0</v>
      </c>
      <c r="F273" s="45">
        <f>'дод 2'!G327+'дод 2'!G296</f>
        <v>0</v>
      </c>
      <c r="G273" s="45">
        <f>'дод 2'!H327+'дод 2'!H296</f>
        <v>0</v>
      </c>
      <c r="H273" s="45">
        <f>'дод 2'!I327+'дод 2'!I296</f>
        <v>0</v>
      </c>
      <c r="I273" s="45">
        <f>'дод 2'!J327+'дод 2'!J296</f>
        <v>0</v>
      </c>
      <c r="J273" s="174" t="e">
        <f t="shared" si="138"/>
        <v>#DIV/0!</v>
      </c>
      <c r="K273" s="45">
        <f>'дод 2'!L327+'дод 2'!L296</f>
        <v>0</v>
      </c>
      <c r="L273" s="45">
        <f>'дод 2'!M327+'дод 2'!M296</f>
        <v>0</v>
      </c>
      <c r="M273" s="45">
        <f>'дод 2'!N327+'дод 2'!N296</f>
        <v>0</v>
      </c>
      <c r="N273" s="45">
        <f>'дод 2'!O327+'дод 2'!O296</f>
        <v>0</v>
      </c>
      <c r="O273" s="45">
        <f>'дод 2'!P327+'дод 2'!P296</f>
        <v>0</v>
      </c>
      <c r="P273" s="45">
        <f>'дод 2'!Q327+'дод 2'!Q296</f>
        <v>0</v>
      </c>
      <c r="Q273" s="45">
        <f>'дод 2'!R327+'дод 2'!R296</f>
        <v>0</v>
      </c>
      <c r="R273" s="45">
        <f>'дод 2'!S327+'дод 2'!S296</f>
        <v>0</v>
      </c>
      <c r="S273" s="45">
        <f>'дод 2'!T327+'дод 2'!T296</f>
        <v>0</v>
      </c>
      <c r="T273" s="45">
        <f>'дод 2'!U327+'дод 2'!U296</f>
        <v>0</v>
      </c>
      <c r="U273" s="45">
        <f>'дод 2'!V327+'дод 2'!V296</f>
        <v>0</v>
      </c>
      <c r="V273" s="45">
        <f>'дод 2'!W327+'дод 2'!W296</f>
        <v>0</v>
      </c>
      <c r="W273" s="174" t="e">
        <f t="shared" ref="W273:W280" si="177">Q273/K273*100</f>
        <v>#DIV/0!</v>
      </c>
      <c r="X273" s="45">
        <f t="shared" si="135"/>
        <v>0</v>
      </c>
      <c r="Y273" s="266"/>
    </row>
    <row r="274" spans="1:25" ht="22.5" customHeight="1" x14ac:dyDescent="0.25">
      <c r="A274" s="33" t="s">
        <v>14</v>
      </c>
      <c r="B274" s="38" t="s">
        <v>45</v>
      </c>
      <c r="C274" s="6" t="s">
        <v>355</v>
      </c>
      <c r="D274" s="45">
        <f>'дод 2'!E136+'дод 2'!E177+'дод 2'!E223+'дод 2'!E297+'дод 2'!E66</f>
        <v>3905746</v>
      </c>
      <c r="E274" s="45">
        <f>'дод 2'!F136+'дод 2'!F177+'дод 2'!F223+'дод 2'!F297+'дод 2'!F66</f>
        <v>0</v>
      </c>
      <c r="F274" s="45">
        <f>'дод 2'!G136+'дод 2'!G177+'дод 2'!G223+'дод 2'!G297+'дод 2'!G66</f>
        <v>0</v>
      </c>
      <c r="G274" s="45">
        <f>'дод 2'!H136+'дод 2'!H177+'дод 2'!H223+'дод 2'!H297+'дод 2'!H66</f>
        <v>712996</v>
      </c>
      <c r="H274" s="45">
        <f>'дод 2'!I136+'дод 2'!I177+'дод 2'!I223+'дод 2'!I297+'дод 2'!I66</f>
        <v>0</v>
      </c>
      <c r="I274" s="45">
        <f>'дод 2'!J136+'дод 2'!J177+'дод 2'!J223+'дод 2'!J297+'дод 2'!J66</f>
        <v>0</v>
      </c>
      <c r="J274" s="174">
        <f t="shared" si="138"/>
        <v>18.255052939950524</v>
      </c>
      <c r="K274" s="45">
        <f>'дод 2'!L136+'дод 2'!L177+'дод 2'!L223+'дод 2'!L297+'дод 2'!L66</f>
        <v>9917787.6099999994</v>
      </c>
      <c r="L274" s="45">
        <f>'дод 2'!M136+'дод 2'!M177+'дод 2'!M223+'дод 2'!M297+'дод 2'!M66</f>
        <v>9917787.6099999994</v>
      </c>
      <c r="M274" s="45">
        <f>'дод 2'!N136+'дод 2'!N177+'дод 2'!N223+'дод 2'!N297+'дод 2'!N66</f>
        <v>0</v>
      </c>
      <c r="N274" s="45">
        <f>'дод 2'!O136+'дод 2'!O177+'дод 2'!O223+'дод 2'!O297+'дод 2'!O66</f>
        <v>0</v>
      </c>
      <c r="O274" s="45">
        <f>'дод 2'!P136+'дод 2'!P177+'дод 2'!P223+'дод 2'!P297+'дод 2'!P66</f>
        <v>0</v>
      </c>
      <c r="P274" s="45">
        <f>'дод 2'!Q136+'дод 2'!Q177+'дод 2'!Q223+'дод 2'!Q297+'дод 2'!Q66</f>
        <v>9917787.6099999994</v>
      </c>
      <c r="Q274" s="45">
        <f>'дод 2'!R136+'дод 2'!R177+'дод 2'!R223+'дод 2'!R297+'дод 2'!R66</f>
        <v>110537.61</v>
      </c>
      <c r="R274" s="45">
        <f>'дод 2'!S136+'дод 2'!S177+'дод 2'!S223+'дод 2'!S297+'дод 2'!S66</f>
        <v>110537.61</v>
      </c>
      <c r="S274" s="45">
        <f>'дод 2'!T136+'дод 2'!T177+'дод 2'!T223+'дод 2'!T297+'дод 2'!T66</f>
        <v>0</v>
      </c>
      <c r="T274" s="45">
        <f>'дод 2'!U136+'дод 2'!U177+'дод 2'!U223+'дод 2'!U297+'дод 2'!U66</f>
        <v>0</v>
      </c>
      <c r="U274" s="45">
        <f>'дод 2'!V136+'дод 2'!V177+'дод 2'!V223+'дод 2'!V297+'дод 2'!V66</f>
        <v>0</v>
      </c>
      <c r="V274" s="45">
        <f>'дод 2'!W136+'дод 2'!W177+'дод 2'!W223+'дод 2'!W297+'дод 2'!W66</f>
        <v>110537.61</v>
      </c>
      <c r="W274" s="174">
        <f t="shared" si="177"/>
        <v>1.1145389914233101</v>
      </c>
      <c r="X274" s="45">
        <f t="shared" si="135"/>
        <v>823533.61</v>
      </c>
      <c r="Y274" s="266"/>
    </row>
    <row r="275" spans="1:25" s="47" customFormat="1" ht="51" customHeight="1" x14ac:dyDescent="0.25">
      <c r="A275" s="34">
        <v>9800</v>
      </c>
      <c r="B275" s="35" t="s">
        <v>45</v>
      </c>
      <c r="C275" s="9" t="s">
        <v>365</v>
      </c>
      <c r="D275" s="44">
        <f>'дод 2'!E137+'дод 2'!E67+'дод 2'!E298</f>
        <v>29604486</v>
      </c>
      <c r="E275" s="44">
        <f>'дод 2'!F137+'дод 2'!F67+'дод 2'!F298</f>
        <v>0</v>
      </c>
      <c r="F275" s="44">
        <f>'дод 2'!G137+'дод 2'!G67+'дод 2'!G298</f>
        <v>0</v>
      </c>
      <c r="G275" s="44">
        <f>'дод 2'!H137+'дод 2'!H67+'дод 2'!H298</f>
        <v>10071025</v>
      </c>
      <c r="H275" s="44">
        <f>'дод 2'!I137+'дод 2'!I67+'дод 2'!I298</f>
        <v>0</v>
      </c>
      <c r="I275" s="44">
        <f>'дод 2'!J137+'дод 2'!J67+'дод 2'!J298</f>
        <v>0</v>
      </c>
      <c r="J275" s="140">
        <f t="shared" si="138"/>
        <v>34.018577454781685</v>
      </c>
      <c r="K275" s="44">
        <f>'дод 2'!L137+'дод 2'!L67+'дод 2'!L298</f>
        <v>32440450</v>
      </c>
      <c r="L275" s="44">
        <f>'дод 2'!M137+'дод 2'!M67+'дод 2'!M298</f>
        <v>32440450</v>
      </c>
      <c r="M275" s="44">
        <f>'дод 2'!N137+'дод 2'!N67+'дод 2'!N298</f>
        <v>0</v>
      </c>
      <c r="N275" s="44">
        <f>'дод 2'!O137+'дод 2'!O67+'дод 2'!O298</f>
        <v>0</v>
      </c>
      <c r="O275" s="44">
        <f>'дод 2'!P137+'дод 2'!P67+'дод 2'!P298</f>
        <v>0</v>
      </c>
      <c r="P275" s="44">
        <f>'дод 2'!Q137+'дод 2'!Q67+'дод 2'!Q298</f>
        <v>32440450</v>
      </c>
      <c r="Q275" s="44">
        <f>'дод 2'!R137+'дод 2'!R67+'дод 2'!R298</f>
        <v>24874000</v>
      </c>
      <c r="R275" s="44">
        <f>'дод 2'!S137+'дод 2'!S67+'дод 2'!S298</f>
        <v>24874000</v>
      </c>
      <c r="S275" s="44">
        <f>'дод 2'!T137+'дод 2'!T67+'дод 2'!T298</f>
        <v>0</v>
      </c>
      <c r="T275" s="44">
        <f>'дод 2'!U137+'дод 2'!U67+'дод 2'!U298</f>
        <v>0</v>
      </c>
      <c r="U275" s="44">
        <f>'дод 2'!V137+'дод 2'!V67+'дод 2'!V298</f>
        <v>0</v>
      </c>
      <c r="V275" s="44">
        <f>'дод 2'!W137+'дод 2'!W67+'дод 2'!W298</f>
        <v>24874000</v>
      </c>
      <c r="W275" s="140">
        <f>Q275/K275*100</f>
        <v>76.675878417222947</v>
      </c>
      <c r="X275" s="44">
        <f t="shared" si="135"/>
        <v>34945025</v>
      </c>
      <c r="Y275" s="266"/>
    </row>
    <row r="276" spans="1:25" s="47" customFormat="1" ht="18.75" customHeight="1" x14ac:dyDescent="0.25">
      <c r="A276" s="7"/>
      <c r="B276" s="7"/>
      <c r="C276" s="2" t="s">
        <v>405</v>
      </c>
      <c r="D276" s="44">
        <f>D16+D23+D77+D100+D142+D147+D156+D174+D240+D263</f>
        <v>3071466215.46</v>
      </c>
      <c r="E276" s="44">
        <f t="shared" ref="E276:I276" si="178">E16+E23+E77+E100+E142+E147+E156+E174+E240+E263</f>
        <v>1206481849</v>
      </c>
      <c r="F276" s="44">
        <f t="shared" si="178"/>
        <v>203095417</v>
      </c>
      <c r="G276" s="44">
        <f t="shared" si="178"/>
        <v>620750630.71999991</v>
      </c>
      <c r="H276" s="44">
        <f t="shared" si="178"/>
        <v>277353087.88</v>
      </c>
      <c r="I276" s="44">
        <f t="shared" si="178"/>
        <v>42448646.670000002</v>
      </c>
      <c r="J276" s="140">
        <f t="shared" si="138"/>
        <v>20.210237950705665</v>
      </c>
      <c r="K276" s="44">
        <f>K16+K23+K77+K100+K142+K147+K156+K174+K240+K263</f>
        <v>833932084.61000001</v>
      </c>
      <c r="L276" s="44">
        <f t="shared" ref="L276:V276" si="179">L16+L23+L77+L100+L142+L147+L156+L174+L240+L263</f>
        <v>726533337.61000001</v>
      </c>
      <c r="M276" s="44">
        <f t="shared" si="179"/>
        <v>101656677</v>
      </c>
      <c r="N276" s="44">
        <f t="shared" si="179"/>
        <v>9145692</v>
      </c>
      <c r="O276" s="44">
        <f t="shared" si="179"/>
        <v>6561045</v>
      </c>
      <c r="P276" s="44">
        <f t="shared" si="179"/>
        <v>732275407.61000001</v>
      </c>
      <c r="Q276" s="44">
        <f t="shared" si="179"/>
        <v>72242636.340000004</v>
      </c>
      <c r="R276" s="44">
        <f t="shared" si="179"/>
        <v>41242178.980000004</v>
      </c>
      <c r="S276" s="44">
        <f t="shared" si="179"/>
        <v>23789243.409999996</v>
      </c>
      <c r="T276" s="44">
        <f t="shared" si="179"/>
        <v>1738306.8299999998</v>
      </c>
      <c r="U276" s="44">
        <f t="shared" si="179"/>
        <v>843949.79</v>
      </c>
      <c r="V276" s="44">
        <f t="shared" si="179"/>
        <v>48453392.930000007</v>
      </c>
      <c r="W276" s="140">
        <f t="shared" si="177"/>
        <v>8.6628920595836387</v>
      </c>
      <c r="X276" s="44">
        <f>Q276+G276</f>
        <v>692993267.05999994</v>
      </c>
      <c r="Y276" s="266"/>
    </row>
    <row r="277" spans="1:25" s="48" customFormat="1" ht="21" customHeight="1" x14ac:dyDescent="0.25">
      <c r="A277" s="71"/>
      <c r="B277" s="71"/>
      <c r="C277" s="60" t="s">
        <v>398</v>
      </c>
      <c r="D277" s="61">
        <f t="shared" ref="D277:I277" si="180">D24+D25+D264+D184+D33+D177</f>
        <v>473819800</v>
      </c>
      <c r="E277" s="61">
        <f t="shared" si="180"/>
        <v>388381600</v>
      </c>
      <c r="F277" s="61">
        <f t="shared" si="180"/>
        <v>0</v>
      </c>
      <c r="G277" s="61">
        <f t="shared" si="180"/>
        <v>109453779.66</v>
      </c>
      <c r="H277" s="61">
        <f t="shared" si="180"/>
        <v>90036304.38000001</v>
      </c>
      <c r="I277" s="61">
        <f t="shared" si="180"/>
        <v>0</v>
      </c>
      <c r="J277" s="170">
        <f t="shared" si="138"/>
        <v>23.100296707735726</v>
      </c>
      <c r="K277" s="61">
        <f t="shared" ref="K277:V277" si="181">K24+K25+K264+K184+K33+K177</f>
        <v>0</v>
      </c>
      <c r="L277" s="61">
        <f t="shared" si="181"/>
        <v>0</v>
      </c>
      <c r="M277" s="61">
        <f t="shared" si="181"/>
        <v>0</v>
      </c>
      <c r="N277" s="61">
        <f t="shared" si="181"/>
        <v>0</v>
      </c>
      <c r="O277" s="61">
        <f t="shared" si="181"/>
        <v>0</v>
      </c>
      <c r="P277" s="61">
        <f t="shared" si="181"/>
        <v>0</v>
      </c>
      <c r="Q277" s="61">
        <f t="shared" si="181"/>
        <v>0</v>
      </c>
      <c r="R277" s="61">
        <f t="shared" si="181"/>
        <v>0</v>
      </c>
      <c r="S277" s="61">
        <f t="shared" si="181"/>
        <v>0</v>
      </c>
      <c r="T277" s="61">
        <f t="shared" si="181"/>
        <v>0</v>
      </c>
      <c r="U277" s="61">
        <f t="shared" si="181"/>
        <v>0</v>
      </c>
      <c r="V277" s="61">
        <f t="shared" si="181"/>
        <v>0</v>
      </c>
      <c r="W277" s="170"/>
      <c r="X277" s="61">
        <f t="shared" ref="X277:X279" si="182">Q277+G277</f>
        <v>109453779.66</v>
      </c>
      <c r="Y277" s="266"/>
    </row>
    <row r="278" spans="1:25" s="48" customFormat="1" ht="21" customHeight="1" x14ac:dyDescent="0.25">
      <c r="A278" s="71"/>
      <c r="B278" s="71"/>
      <c r="C278" s="60" t="s">
        <v>399</v>
      </c>
      <c r="D278" s="61">
        <f>D27+D29+D31+D80+D81+D103+D241+D158</f>
        <v>9430244.459999999</v>
      </c>
      <c r="E278" s="61">
        <f t="shared" ref="E278:X278" si="183">E27+E29+E31+E80+E81+E103+E241+E158</f>
        <v>3298876</v>
      </c>
      <c r="F278" s="61">
        <f t="shared" si="183"/>
        <v>0</v>
      </c>
      <c r="G278" s="61">
        <f t="shared" si="183"/>
        <v>1416096.19</v>
      </c>
      <c r="H278" s="61">
        <f t="shared" si="183"/>
        <v>675983.64</v>
      </c>
      <c r="I278" s="61">
        <f t="shared" si="183"/>
        <v>0</v>
      </c>
      <c r="J278" s="170">
        <f t="shared" si="138"/>
        <v>15.016537439794005</v>
      </c>
      <c r="K278" s="61">
        <f t="shared" si="183"/>
        <v>0</v>
      </c>
      <c r="L278" s="61">
        <f t="shared" si="183"/>
        <v>0</v>
      </c>
      <c r="M278" s="61">
        <f t="shared" si="183"/>
        <v>0</v>
      </c>
      <c r="N278" s="61">
        <f t="shared" si="183"/>
        <v>0</v>
      </c>
      <c r="O278" s="61">
        <f t="shared" si="183"/>
        <v>0</v>
      </c>
      <c r="P278" s="61">
        <f t="shared" si="183"/>
        <v>0</v>
      </c>
      <c r="Q278" s="61">
        <f t="shared" si="183"/>
        <v>0</v>
      </c>
      <c r="R278" s="61">
        <f t="shared" si="183"/>
        <v>0</v>
      </c>
      <c r="S278" s="61">
        <f t="shared" si="183"/>
        <v>0</v>
      </c>
      <c r="T278" s="61">
        <f t="shared" si="183"/>
        <v>0</v>
      </c>
      <c r="U278" s="61">
        <f t="shared" si="183"/>
        <v>0</v>
      </c>
      <c r="V278" s="61">
        <f t="shared" si="183"/>
        <v>0</v>
      </c>
      <c r="W278" s="170"/>
      <c r="X278" s="61">
        <f t="shared" si="183"/>
        <v>1416096.19</v>
      </c>
      <c r="Y278" s="266"/>
    </row>
    <row r="279" spans="1:25" s="48" customFormat="1" ht="23.25" customHeight="1" x14ac:dyDescent="0.25">
      <c r="A279" s="56"/>
      <c r="B279" s="56"/>
      <c r="C279" s="68" t="s">
        <v>416</v>
      </c>
      <c r="D279" s="61">
        <f>D180</f>
        <v>0</v>
      </c>
      <c r="E279" s="61">
        <f t="shared" ref="E279:P279" si="184">E180</f>
        <v>0</v>
      </c>
      <c r="F279" s="61">
        <f t="shared" si="184"/>
        <v>0</v>
      </c>
      <c r="G279" s="61">
        <f>G180</f>
        <v>0</v>
      </c>
      <c r="H279" s="61">
        <f t="shared" ref="H279:I279" si="185">H180</f>
        <v>0</v>
      </c>
      <c r="I279" s="61">
        <f t="shared" si="185"/>
        <v>0</v>
      </c>
      <c r="J279" s="170"/>
      <c r="K279" s="61">
        <f t="shared" si="184"/>
        <v>92214546</v>
      </c>
      <c r="L279" s="61">
        <f t="shared" si="184"/>
        <v>92214546</v>
      </c>
      <c r="M279" s="61">
        <f t="shared" si="184"/>
        <v>0</v>
      </c>
      <c r="N279" s="61">
        <f t="shared" si="184"/>
        <v>0</v>
      </c>
      <c r="O279" s="61">
        <f t="shared" si="184"/>
        <v>0</v>
      </c>
      <c r="P279" s="61">
        <f t="shared" si="184"/>
        <v>92214546</v>
      </c>
      <c r="Q279" s="61">
        <f t="shared" ref="Q279:V279" si="186">Q180</f>
        <v>0</v>
      </c>
      <c r="R279" s="61">
        <f t="shared" si="186"/>
        <v>0</v>
      </c>
      <c r="S279" s="61">
        <f t="shared" si="186"/>
        <v>0</v>
      </c>
      <c r="T279" s="61">
        <f t="shared" si="186"/>
        <v>0</v>
      </c>
      <c r="U279" s="61">
        <f t="shared" si="186"/>
        <v>0</v>
      </c>
      <c r="V279" s="61">
        <f t="shared" si="186"/>
        <v>0</v>
      </c>
      <c r="W279" s="170">
        <f t="shared" si="177"/>
        <v>0</v>
      </c>
      <c r="X279" s="61">
        <f t="shared" si="182"/>
        <v>0</v>
      </c>
      <c r="Y279" s="266"/>
    </row>
    <row r="280" spans="1:25" s="48" customFormat="1" ht="23.25" customHeight="1" x14ac:dyDescent="0.25">
      <c r="A280" s="56"/>
      <c r="B280" s="56"/>
      <c r="C280" s="68" t="s">
        <v>680</v>
      </c>
      <c r="D280" s="61">
        <f>'дод 2'!E377</f>
        <v>0</v>
      </c>
      <c r="E280" s="61">
        <f>'дод 2'!F377</f>
        <v>0</v>
      </c>
      <c r="F280" s="61">
        <f>'дод 2'!G377</f>
        <v>0</v>
      </c>
      <c r="G280" s="61">
        <f>'дод 2'!H377</f>
        <v>0</v>
      </c>
      <c r="H280" s="61">
        <f>'дод 2'!I377</f>
        <v>0</v>
      </c>
      <c r="I280" s="61">
        <f>'дод 2'!J377</f>
        <v>0</v>
      </c>
      <c r="J280" s="170"/>
      <c r="K280" s="61">
        <f>'дод 2'!L377</f>
        <v>4200000</v>
      </c>
      <c r="L280" s="61">
        <f>'дод 2'!M377</f>
        <v>0</v>
      </c>
      <c r="M280" s="61">
        <f>'дод 2'!N377</f>
        <v>0</v>
      </c>
      <c r="N280" s="61">
        <f>'дод 2'!O377</f>
        <v>0</v>
      </c>
      <c r="O280" s="61">
        <f>'дод 2'!P377</f>
        <v>0</v>
      </c>
      <c r="P280" s="61">
        <f>'дод 2'!Q377</f>
        <v>4200000</v>
      </c>
      <c r="Q280" s="61">
        <f>'дод 2'!R377</f>
        <v>0</v>
      </c>
      <c r="R280" s="61">
        <f>'дод 2'!S377</f>
        <v>0</v>
      </c>
      <c r="S280" s="61">
        <f>'дод 2'!T377</f>
        <v>0</v>
      </c>
      <c r="T280" s="61">
        <f>'дод 2'!U377</f>
        <v>0</v>
      </c>
      <c r="U280" s="61">
        <f>'дод 2'!V377</f>
        <v>0</v>
      </c>
      <c r="V280" s="61">
        <f>'дод 2'!W377</f>
        <v>0</v>
      </c>
      <c r="W280" s="170">
        <f t="shared" si="177"/>
        <v>0</v>
      </c>
      <c r="X280" s="61">
        <f>'дод 2'!Y377</f>
        <v>0</v>
      </c>
      <c r="Y280" s="266"/>
    </row>
    <row r="281" spans="1:25" s="48" customFormat="1" ht="27.75" customHeight="1" x14ac:dyDescent="0.25">
      <c r="A281" s="100"/>
      <c r="B281" s="100"/>
      <c r="C281" s="101"/>
      <c r="D281" s="102"/>
      <c r="E281" s="102"/>
      <c r="F281" s="102"/>
      <c r="G281" s="102"/>
      <c r="H281" s="102"/>
      <c r="I281" s="102"/>
      <c r="J281" s="14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31"/>
      <c r="Y281" s="266"/>
    </row>
    <row r="282" spans="1:25" s="48" customFormat="1" ht="18" customHeight="1" x14ac:dyDescent="0.25">
      <c r="A282" s="100"/>
      <c r="B282" s="100"/>
      <c r="C282" s="101"/>
      <c r="D282" s="102"/>
      <c r="E282" s="102"/>
      <c r="F282" s="102"/>
      <c r="G282" s="102"/>
      <c r="H282" s="102"/>
      <c r="I282" s="102"/>
      <c r="J282" s="14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31"/>
      <c r="Y282" s="266"/>
    </row>
    <row r="283" spans="1:25" s="48" customFormat="1" ht="29.25" customHeight="1" x14ac:dyDescent="0.25">
      <c r="A283" s="100"/>
      <c r="B283" s="100"/>
      <c r="C283" s="101"/>
      <c r="D283" s="102"/>
      <c r="E283" s="102"/>
      <c r="F283" s="102"/>
      <c r="G283" s="102"/>
      <c r="H283" s="102"/>
      <c r="I283" s="102"/>
      <c r="J283" s="14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31"/>
      <c r="Y283" s="266"/>
    </row>
    <row r="284" spans="1:25" s="48" customFormat="1" ht="18" customHeight="1" x14ac:dyDescent="0.25">
      <c r="A284" s="100"/>
      <c r="B284" s="100"/>
      <c r="C284" s="101"/>
      <c r="D284" s="102"/>
      <c r="E284" s="102"/>
      <c r="F284" s="102"/>
      <c r="G284" s="102"/>
      <c r="H284" s="102"/>
      <c r="I284" s="102"/>
      <c r="J284" s="14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31"/>
      <c r="Y284" s="266"/>
    </row>
    <row r="285" spans="1:25" s="48" customFormat="1" ht="30.75" customHeight="1" x14ac:dyDescent="0.25">
      <c r="A285" s="100"/>
      <c r="B285" s="100"/>
      <c r="C285" s="101"/>
      <c r="D285" s="102"/>
      <c r="E285" s="102"/>
      <c r="F285" s="102"/>
      <c r="G285" s="102"/>
      <c r="H285" s="102"/>
      <c r="I285" s="102"/>
      <c r="J285" s="14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31"/>
      <c r="Y285" s="266"/>
    </row>
    <row r="286" spans="1:25" s="153" customFormat="1" ht="44.25" customHeight="1" x14ac:dyDescent="0.6">
      <c r="A286" s="275" t="s">
        <v>657</v>
      </c>
      <c r="B286" s="275"/>
      <c r="C286" s="275"/>
      <c r="D286" s="275"/>
      <c r="E286" s="152"/>
      <c r="F286" s="152"/>
      <c r="G286" s="152"/>
      <c r="J286" s="226"/>
      <c r="K286" s="154"/>
      <c r="T286" s="242" t="s">
        <v>658</v>
      </c>
      <c r="U286" s="242"/>
      <c r="V286" s="242"/>
      <c r="W286" s="242"/>
      <c r="X286" s="242"/>
      <c r="Y286" s="266"/>
    </row>
    <row r="287" spans="1:25" s="144" customFormat="1" ht="24.75" customHeight="1" x14ac:dyDescent="0.3">
      <c r="A287" s="145"/>
      <c r="B287" s="146"/>
      <c r="C287" s="147"/>
      <c r="D287" s="148"/>
      <c r="H287" s="149"/>
      <c r="I287" s="150"/>
      <c r="J287" s="227"/>
      <c r="K287" s="143"/>
      <c r="Y287" s="266"/>
    </row>
    <row r="288" spans="1:25" s="156" customFormat="1" ht="38.25" customHeight="1" x14ac:dyDescent="0.5">
      <c r="A288" s="155" t="s">
        <v>714</v>
      </c>
      <c r="H288" s="157"/>
      <c r="J288" s="228"/>
      <c r="K288" s="151"/>
      <c r="Y288" s="266"/>
    </row>
    <row r="289" spans="1:25" s="109" customFormat="1" ht="35.25" x14ac:dyDescent="0.5">
      <c r="A289" s="107"/>
      <c r="B289" s="107"/>
      <c r="C289" s="107"/>
      <c r="D289" s="107"/>
      <c r="E289" s="108"/>
      <c r="F289" s="108"/>
      <c r="G289" s="108"/>
      <c r="H289" s="108"/>
      <c r="I289" s="108"/>
      <c r="J289" s="13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39"/>
      <c r="Y289" s="182"/>
    </row>
    <row r="290" spans="1:25" s="93" customFormat="1" ht="25.5" customHeight="1" x14ac:dyDescent="0.4">
      <c r="A290" s="273"/>
      <c r="B290" s="273"/>
      <c r="C290" s="94"/>
      <c r="D290" s="99"/>
      <c r="E290" s="99"/>
      <c r="F290" s="99"/>
      <c r="G290" s="99"/>
      <c r="H290" s="99"/>
      <c r="I290" s="99"/>
      <c r="J290" s="22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182"/>
    </row>
    <row r="291" spans="1:25" x14ac:dyDescent="0.4">
      <c r="D291" s="99"/>
      <c r="E291" s="99"/>
      <c r="F291" s="99"/>
      <c r="G291" s="99"/>
      <c r="H291" s="99"/>
      <c r="I291" s="99"/>
      <c r="J291" s="22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</row>
    <row r="292" spans="1:25" x14ac:dyDescent="0.4">
      <c r="D292" s="99"/>
      <c r="E292" s="99"/>
      <c r="F292" s="99"/>
      <c r="G292" s="99"/>
      <c r="H292" s="99"/>
      <c r="I292" s="99"/>
      <c r="J292" s="22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</row>
    <row r="293" spans="1:25" x14ac:dyDescent="0.4">
      <c r="D293" s="99"/>
      <c r="E293" s="99"/>
      <c r="F293" s="99"/>
      <c r="G293" s="99"/>
      <c r="H293" s="99"/>
      <c r="I293" s="99"/>
      <c r="J293" s="22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</row>
  </sheetData>
  <mergeCells count="41">
    <mergeCell ref="R5:X5"/>
    <mergeCell ref="L14:L15"/>
    <mergeCell ref="D14:D15"/>
    <mergeCell ref="Q13:V13"/>
    <mergeCell ref="Q14:Q15"/>
    <mergeCell ref="W12:W15"/>
    <mergeCell ref="S14:S15"/>
    <mergeCell ref="T14:U14"/>
    <mergeCell ref="V14:V15"/>
    <mergeCell ref="G13:I13"/>
    <mergeCell ref="J12:J15"/>
    <mergeCell ref="K13:P13"/>
    <mergeCell ref="K12:V12"/>
    <mergeCell ref="N14:O14"/>
    <mergeCell ref="P14:P15"/>
    <mergeCell ref="G14:G15"/>
    <mergeCell ref="H14:I14"/>
    <mergeCell ref="A290:B290"/>
    <mergeCell ref="A12:A15"/>
    <mergeCell ref="B12:B15"/>
    <mergeCell ref="C12:C15"/>
    <mergeCell ref="E14:F14"/>
    <mergeCell ref="D13:F13"/>
    <mergeCell ref="A286:D286"/>
    <mergeCell ref="D12:I12"/>
    <mergeCell ref="Y1:Y77"/>
    <mergeCell ref="Y82:Y153"/>
    <mergeCell ref="Y154:Y240"/>
    <mergeCell ref="Y241:Y288"/>
    <mergeCell ref="T286:X286"/>
    <mergeCell ref="A8:X8"/>
    <mergeCell ref="A9:X9"/>
    <mergeCell ref="A10:X10"/>
    <mergeCell ref="X12:X15"/>
    <mergeCell ref="M14:M15"/>
    <mergeCell ref="K14:K15"/>
    <mergeCell ref="R14:R15"/>
    <mergeCell ref="R1:W1"/>
    <mergeCell ref="R2:X2"/>
    <mergeCell ref="R3:X3"/>
    <mergeCell ref="R4:X4"/>
  </mergeCells>
  <phoneticPr fontId="2" type="noConversion"/>
  <printOptions horizontalCentered="1"/>
  <pageMargins left="0" right="0" top="0.86614173228346458" bottom="0.43307086614173229" header="0.31496062992125984" footer="0.31496062992125984"/>
  <pageSetup paperSize="9" scale="27" fitToHeight="10000" orientation="landscape" verticalDpi="300" r:id="rId1"/>
  <headerFooter scaleWithDoc="0" alignWithMargins="0">
    <oddHeader>&amp;RПродовження додатку</oddHeader>
  </headerFooter>
  <rowBreaks count="3" manualBreakCount="3">
    <brk id="76" max="24" man="1"/>
    <brk id="153" max="24" man="1"/>
    <brk id="24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Петренко Юлія Олександрівна</cp:lastModifiedBy>
  <cp:lastPrinted>2023-08-17T08:26:37Z</cp:lastPrinted>
  <dcterms:created xsi:type="dcterms:W3CDTF">2014-01-17T10:52:16Z</dcterms:created>
  <dcterms:modified xsi:type="dcterms:W3CDTF">2023-08-17T08:27:26Z</dcterms:modified>
</cp:coreProperties>
</file>