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І півріччя 2023\МВК\Доопрацьовано\"/>
    </mc:Choice>
  </mc:AlternateContent>
  <bookViews>
    <workbookView xWindow="0" yWindow="0" windowWidth="20490" windowHeight="7665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2'!$A$1:$Z$389</definedName>
    <definedName name="_xlnm.Print_Area" localSheetId="1">'дод 5'!$A$1:$Y$291</definedName>
  </definedNames>
  <calcPr calcId="162913" refMode="R1C1"/>
</workbook>
</file>

<file path=xl/calcChain.xml><?xml version="1.0" encoding="utf-8"?>
<calcChain xmlns="http://schemas.openxmlformats.org/spreadsheetml/2006/main">
  <c r="K142" i="1" l="1"/>
  <c r="K143" i="1"/>
  <c r="K144" i="1"/>
  <c r="K145" i="1"/>
  <c r="K146" i="1"/>
  <c r="K147" i="1"/>
  <c r="K148" i="1"/>
  <c r="K149" i="1"/>
  <c r="K19" i="1" l="1"/>
  <c r="X17" i="3" l="1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9" i="3"/>
  <c r="X260" i="3"/>
  <c r="X261" i="3"/>
  <c r="X262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8" i="3"/>
  <c r="X279" i="3"/>
  <c r="X280" i="3"/>
  <c r="X281" i="3"/>
  <c r="R240" i="3"/>
  <c r="S240" i="3"/>
  <c r="T240" i="3"/>
  <c r="U240" i="3"/>
  <c r="V240" i="3"/>
  <c r="Q141" i="1"/>
  <c r="E241" i="3"/>
  <c r="E239" i="3" s="1"/>
  <c r="F241" i="3"/>
  <c r="F239" i="3" s="1"/>
  <c r="G241" i="3"/>
  <c r="G239" i="3" s="1"/>
  <c r="H241" i="3"/>
  <c r="H239" i="3" s="1"/>
  <c r="I241" i="3"/>
  <c r="I239" i="3" s="1"/>
  <c r="K241" i="3"/>
  <c r="K239" i="3" s="1"/>
  <c r="L241" i="3"/>
  <c r="L239" i="3" s="1"/>
  <c r="M241" i="3"/>
  <c r="N241" i="3"/>
  <c r="O241" i="3"/>
  <c r="P241" i="3"/>
  <c r="P239" i="3" s="1"/>
  <c r="Q241" i="3"/>
  <c r="W241" i="3" s="1"/>
  <c r="R241" i="3"/>
  <c r="R239" i="3" s="1"/>
  <c r="S241" i="3"/>
  <c r="S239" i="3" s="1"/>
  <c r="T241" i="3"/>
  <c r="T239" i="3" s="1"/>
  <c r="U241" i="3"/>
  <c r="U239" i="3" s="1"/>
  <c r="V241" i="3"/>
  <c r="V239" i="3" s="1"/>
  <c r="D241" i="3"/>
  <c r="D239" i="3" s="1"/>
  <c r="M239" i="3"/>
  <c r="N239" i="3"/>
  <c r="O239" i="3"/>
  <c r="E240" i="3"/>
  <c r="F240" i="3"/>
  <c r="G240" i="3"/>
  <c r="H240" i="3"/>
  <c r="I240" i="3"/>
  <c r="D240" i="3"/>
  <c r="E150" i="1"/>
  <c r="F150" i="1"/>
  <c r="G150" i="1"/>
  <c r="H150" i="1"/>
  <c r="I150" i="1"/>
  <c r="J150" i="1"/>
  <c r="M150" i="1"/>
  <c r="N150" i="1"/>
  <c r="O150" i="1"/>
  <c r="P150" i="1"/>
  <c r="Q150" i="1"/>
  <c r="R150" i="1"/>
  <c r="S150" i="1"/>
  <c r="T150" i="1"/>
  <c r="U150" i="1"/>
  <c r="V150" i="1"/>
  <c r="W150" i="1"/>
  <c r="L150" i="1"/>
  <c r="L382" i="1" s="1"/>
  <c r="X150" i="1" l="1"/>
  <c r="Q239" i="3"/>
  <c r="J240" i="3"/>
  <c r="X241" i="3"/>
  <c r="Q382" i="1"/>
  <c r="Y179" i="1"/>
  <c r="X179" i="1"/>
  <c r="W239" i="3" l="1"/>
  <c r="X239" i="3"/>
  <c r="W28" i="3"/>
  <c r="W30" i="3"/>
  <c r="W37" i="3"/>
  <c r="W41" i="3"/>
  <c r="W216" i="3"/>
  <c r="W217" i="3"/>
  <c r="W218" i="3"/>
  <c r="J28" i="3"/>
  <c r="J30" i="3"/>
  <c r="J37" i="3"/>
  <c r="J41" i="3"/>
  <c r="J216" i="3"/>
  <c r="J217" i="3"/>
  <c r="J218" i="3"/>
  <c r="X23" i="1"/>
  <c r="X72" i="1"/>
  <c r="X86" i="1"/>
  <c r="X133" i="1"/>
  <c r="X223" i="1"/>
  <c r="X260" i="1"/>
  <c r="X273" i="1"/>
  <c r="X302" i="1"/>
  <c r="K328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7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4" i="1"/>
  <c r="K136" i="1"/>
  <c r="K137" i="1"/>
  <c r="K138" i="1"/>
  <c r="K13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8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9" i="1"/>
  <c r="K230" i="1"/>
  <c r="K231" i="1"/>
  <c r="K232" i="1"/>
  <c r="K233" i="1"/>
  <c r="K236" i="1"/>
  <c r="K237" i="1"/>
  <c r="K238" i="1"/>
  <c r="K239" i="1"/>
  <c r="K240" i="1"/>
  <c r="K241" i="1"/>
  <c r="K242" i="1"/>
  <c r="K243" i="1"/>
  <c r="K244" i="1"/>
  <c r="K255" i="1"/>
  <c r="K256" i="1"/>
  <c r="K257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2" i="1"/>
  <c r="K293" i="1"/>
  <c r="K294" i="1"/>
  <c r="K296" i="1"/>
  <c r="K297" i="1"/>
  <c r="K298" i="1"/>
  <c r="K299" i="1"/>
  <c r="K300" i="1"/>
  <c r="K301" i="1"/>
  <c r="K302" i="1"/>
  <c r="K305" i="1"/>
  <c r="K310" i="1"/>
  <c r="K312" i="1"/>
  <c r="K313" i="1"/>
  <c r="K314" i="1"/>
  <c r="K315" i="1"/>
  <c r="K320" i="1"/>
  <c r="K325" i="1"/>
  <c r="K326" i="1"/>
  <c r="K327" i="1"/>
  <c r="K330" i="1"/>
  <c r="K331" i="1"/>
  <c r="K334" i="1"/>
  <c r="K335" i="1"/>
  <c r="K336" i="1"/>
  <c r="K337" i="1"/>
  <c r="K338" i="1"/>
  <c r="K339" i="1"/>
  <c r="K342" i="1"/>
  <c r="K345" i="1"/>
  <c r="K346" i="1"/>
  <c r="K349" i="1"/>
  <c r="K350" i="1"/>
  <c r="K351" i="1"/>
  <c r="K352" i="1"/>
  <c r="K353" i="1"/>
  <c r="K354" i="1"/>
  <c r="K357" i="1"/>
  <c r="K358" i="1"/>
  <c r="K359" i="1"/>
  <c r="K362" i="1"/>
  <c r="K366" i="1"/>
  <c r="K367" i="1"/>
  <c r="K368" i="1"/>
  <c r="K369" i="1"/>
  <c r="K370" i="1"/>
  <c r="K371" i="1"/>
  <c r="K372" i="1"/>
  <c r="K374" i="1"/>
  <c r="K375" i="1"/>
  <c r="K376" i="1"/>
  <c r="S69" i="1" l="1"/>
  <c r="T69" i="1"/>
  <c r="U69" i="1"/>
  <c r="V69" i="1"/>
  <c r="W69" i="1"/>
  <c r="E246" i="1"/>
  <c r="I246" i="1"/>
  <c r="I245" i="1" s="1"/>
  <c r="J246" i="1"/>
  <c r="H246" i="1"/>
  <c r="H235" i="1"/>
  <c r="H227" i="1"/>
  <c r="H182" i="1"/>
  <c r="H185" i="1"/>
  <c r="I182" i="1"/>
  <c r="J182" i="1"/>
  <c r="I141" i="1"/>
  <c r="I140" i="1" s="1"/>
  <c r="J141" i="1"/>
  <c r="H141" i="1"/>
  <c r="H140" i="1" s="1"/>
  <c r="I69" i="1"/>
  <c r="J69" i="1"/>
  <c r="H69" i="1"/>
  <c r="I70" i="1"/>
  <c r="J70" i="1"/>
  <c r="I19" i="1"/>
  <c r="J19" i="1"/>
  <c r="H19" i="1"/>
  <c r="S364" i="1"/>
  <c r="T364" i="1"/>
  <c r="U364" i="1"/>
  <c r="V364" i="1"/>
  <c r="W364" i="1"/>
  <c r="F364" i="1"/>
  <c r="G364" i="1"/>
  <c r="H364" i="1"/>
  <c r="I364" i="1"/>
  <c r="J364" i="1"/>
  <c r="S356" i="1"/>
  <c r="T356" i="1"/>
  <c r="U356" i="1"/>
  <c r="V356" i="1"/>
  <c r="W356" i="1"/>
  <c r="H356" i="1"/>
  <c r="I356" i="1"/>
  <c r="J356" i="1"/>
  <c r="S307" i="1"/>
  <c r="T307" i="1"/>
  <c r="U307" i="1"/>
  <c r="V307" i="1"/>
  <c r="W307" i="1"/>
  <c r="H307" i="1"/>
  <c r="I307" i="1"/>
  <c r="J307" i="1"/>
  <c r="J306" i="1" s="1"/>
  <c r="I306" i="1"/>
  <c r="S246" i="1"/>
  <c r="T246" i="1"/>
  <c r="U246" i="1"/>
  <c r="V246" i="1"/>
  <c r="W246" i="1"/>
  <c r="J245" i="1"/>
  <c r="U226" i="1"/>
  <c r="V226" i="1"/>
  <c r="S227" i="1"/>
  <c r="S226" i="1" s="1"/>
  <c r="T227" i="1"/>
  <c r="T226" i="1" s="1"/>
  <c r="U227" i="1"/>
  <c r="V227" i="1"/>
  <c r="W227" i="1"/>
  <c r="W226" i="1" s="1"/>
  <c r="F227" i="1"/>
  <c r="G227" i="1"/>
  <c r="I227" i="1"/>
  <c r="J227" i="1"/>
  <c r="M182" i="1"/>
  <c r="N182" i="1"/>
  <c r="O182" i="1"/>
  <c r="P182" i="1"/>
  <c r="Q182" i="1"/>
  <c r="S182" i="1"/>
  <c r="T182" i="1"/>
  <c r="U182" i="1"/>
  <c r="V182" i="1"/>
  <c r="W182" i="1"/>
  <c r="G182" i="1"/>
  <c r="S141" i="1"/>
  <c r="T141" i="1"/>
  <c r="U141" i="1"/>
  <c r="V141" i="1"/>
  <c r="W141" i="1"/>
  <c r="F141" i="1"/>
  <c r="F140" i="1" s="1"/>
  <c r="G141" i="1"/>
  <c r="G140" i="1" s="1"/>
  <c r="J140" i="1"/>
  <c r="M141" i="1"/>
  <c r="N141" i="1"/>
  <c r="O141" i="1"/>
  <c r="P141" i="1"/>
  <c r="N69" i="1"/>
  <c r="O69" i="1"/>
  <c r="P69" i="1"/>
  <c r="Q69" i="1"/>
  <c r="F69" i="1"/>
  <c r="G69" i="1"/>
  <c r="S19" i="1"/>
  <c r="T19" i="1"/>
  <c r="U19" i="1"/>
  <c r="V19" i="1"/>
  <c r="W19" i="1"/>
  <c r="F19" i="1"/>
  <c r="G19" i="1"/>
  <c r="M246" i="1"/>
  <c r="N246" i="1"/>
  <c r="O246" i="1"/>
  <c r="P246" i="1"/>
  <c r="Q246" i="1"/>
  <c r="H68" i="1"/>
  <c r="H306" i="1" l="1"/>
  <c r="H245" i="1"/>
  <c r="K246" i="1"/>
  <c r="H234" i="1"/>
  <c r="G249" i="3"/>
  <c r="G172" i="3" l="1"/>
  <c r="H172" i="3"/>
  <c r="I172" i="3"/>
  <c r="F172" i="3"/>
  <c r="I58" i="3"/>
  <c r="R250" i="3"/>
  <c r="S250" i="3"/>
  <c r="T250" i="3"/>
  <c r="U250" i="3"/>
  <c r="V250" i="3"/>
  <c r="R134" i="1"/>
  <c r="R52" i="1"/>
  <c r="X52" i="1" s="1"/>
  <c r="R53" i="1"/>
  <c r="R229" i="3"/>
  <c r="S229" i="3"/>
  <c r="T229" i="3"/>
  <c r="U229" i="3"/>
  <c r="V229" i="3"/>
  <c r="R232" i="3"/>
  <c r="S232" i="3"/>
  <c r="T232" i="3"/>
  <c r="U232" i="3"/>
  <c r="V232" i="3"/>
  <c r="R361" i="1"/>
  <c r="X361" i="1" s="1"/>
  <c r="R172" i="3"/>
  <c r="S172" i="3"/>
  <c r="T172" i="3"/>
  <c r="U172" i="3"/>
  <c r="V172" i="3"/>
  <c r="V162" i="3"/>
  <c r="V82" i="3"/>
  <c r="R82" i="3"/>
  <c r="S82" i="3"/>
  <c r="S65" i="3"/>
  <c r="V65" i="3"/>
  <c r="V63" i="3"/>
  <c r="S63" i="3"/>
  <c r="X53" i="1" l="1"/>
  <c r="R265" i="1"/>
  <c r="X265" i="1" s="1"/>
  <c r="R266" i="1"/>
  <c r="X266" i="1" s="1"/>
  <c r="R267" i="1"/>
  <c r="X267" i="1" s="1"/>
  <c r="R268" i="1"/>
  <c r="X268" i="1" s="1"/>
  <c r="R269" i="1"/>
  <c r="X269" i="1" s="1"/>
  <c r="R270" i="1"/>
  <c r="X270" i="1" l="1"/>
  <c r="Q172" i="3"/>
  <c r="E250" i="3"/>
  <c r="F250" i="3"/>
  <c r="G250" i="3"/>
  <c r="H250" i="3"/>
  <c r="I250" i="3"/>
  <c r="E238" i="3"/>
  <c r="F238" i="3"/>
  <c r="H238" i="3"/>
  <c r="I238" i="3"/>
  <c r="G238" i="3"/>
  <c r="E228" i="3"/>
  <c r="F228" i="3"/>
  <c r="G228" i="3"/>
  <c r="H228" i="3"/>
  <c r="I228" i="3"/>
  <c r="G248" i="3" l="1"/>
  <c r="M82" i="1" l="1"/>
  <c r="N82" i="1"/>
  <c r="O82" i="1"/>
  <c r="P82" i="1"/>
  <c r="Q82" i="1"/>
  <c r="L82" i="1"/>
  <c r="X82" i="1" s="1"/>
  <c r="L275" i="3" l="1"/>
  <c r="M275" i="3"/>
  <c r="N275" i="3"/>
  <c r="O275" i="3"/>
  <c r="P275" i="3"/>
  <c r="L141" i="1"/>
  <c r="L140" i="1" s="1"/>
  <c r="D275" i="3"/>
  <c r="D254" i="3"/>
  <c r="L189" i="3"/>
  <c r="M189" i="3"/>
  <c r="N189" i="3"/>
  <c r="O189" i="3"/>
  <c r="P189" i="3"/>
  <c r="K189" i="3"/>
  <c r="W189" i="3" s="1"/>
  <c r="C189" i="3"/>
  <c r="L180" i="3"/>
  <c r="L280" i="3" s="1"/>
  <c r="M180" i="3"/>
  <c r="M280" i="3" s="1"/>
  <c r="N180" i="3"/>
  <c r="N280" i="3" s="1"/>
  <c r="P180" i="3"/>
  <c r="P280" i="3" s="1"/>
  <c r="K180" i="3"/>
  <c r="C180" i="3"/>
  <c r="M254" i="1"/>
  <c r="M380" i="1" s="1"/>
  <c r="N254" i="1"/>
  <c r="N380" i="1" s="1"/>
  <c r="O254" i="1"/>
  <c r="O380" i="1" s="1"/>
  <c r="P254" i="1"/>
  <c r="P380" i="1" s="1"/>
  <c r="Q254" i="1"/>
  <c r="Q380" i="1" s="1"/>
  <c r="L254" i="1"/>
  <c r="X254" i="1" l="1"/>
  <c r="L380" i="1"/>
  <c r="X380" i="1" s="1"/>
  <c r="O180" i="3"/>
  <c r="O280" i="3" s="1"/>
  <c r="W180" i="3"/>
  <c r="K280" i="3"/>
  <c r="W280" i="3" s="1"/>
  <c r="E69" i="1"/>
  <c r="E364" i="1"/>
  <c r="K364" i="1" s="1"/>
  <c r="E68" i="1" l="1"/>
  <c r="K68" i="1" s="1"/>
  <c r="K69" i="1"/>
  <c r="E363" i="1"/>
  <c r="E19" i="1"/>
  <c r="E18" i="1" l="1"/>
  <c r="F68" i="1"/>
  <c r="G68" i="1"/>
  <c r="F18" i="1"/>
  <c r="G18" i="1"/>
  <c r="I18" i="1"/>
  <c r="J18" i="1"/>
  <c r="L19" i="1"/>
  <c r="L18" i="1" s="1"/>
  <c r="M19" i="1"/>
  <c r="M18" i="1" s="1"/>
  <c r="N19" i="1"/>
  <c r="N18" i="1" s="1"/>
  <c r="O19" i="1"/>
  <c r="O18" i="1" s="1"/>
  <c r="P19" i="1"/>
  <c r="P18" i="1" s="1"/>
  <c r="Q19" i="1"/>
  <c r="Q18" i="1" s="1"/>
  <c r="S18" i="1"/>
  <c r="T18" i="1"/>
  <c r="U18" i="1"/>
  <c r="V18" i="1"/>
  <c r="W18" i="1"/>
  <c r="E20" i="1"/>
  <c r="F20" i="1"/>
  <c r="G20" i="1"/>
  <c r="H20" i="1"/>
  <c r="I20" i="1"/>
  <c r="J20" i="1"/>
  <c r="M20" i="1"/>
  <c r="N20" i="1"/>
  <c r="L20" i="1" s="1"/>
  <c r="O20" i="1"/>
  <c r="P20" i="1"/>
  <c r="Q20" i="1"/>
  <c r="S20" i="1"/>
  <c r="T20" i="1"/>
  <c r="U20" i="1"/>
  <c r="V20" i="1"/>
  <c r="W20" i="1"/>
  <c r="E21" i="1"/>
  <c r="K21" i="1" s="1"/>
  <c r="F21" i="1"/>
  <c r="G21" i="1"/>
  <c r="M21" i="1"/>
  <c r="N21" i="1"/>
  <c r="O21" i="1"/>
  <c r="P21" i="1"/>
  <c r="Q21" i="1"/>
  <c r="Y21" i="1"/>
  <c r="R22" i="1"/>
  <c r="Y23" i="1"/>
  <c r="R24" i="1"/>
  <c r="R25" i="1"/>
  <c r="X25" i="1" s="1"/>
  <c r="R26" i="1"/>
  <c r="X26" i="1" s="1"/>
  <c r="R27" i="1"/>
  <c r="R28" i="1"/>
  <c r="R29" i="1"/>
  <c r="X29" i="1" s="1"/>
  <c r="R30" i="1"/>
  <c r="R31" i="1"/>
  <c r="R32" i="1"/>
  <c r="X32" i="1" s="1"/>
  <c r="R33" i="1"/>
  <c r="Y33" i="1" s="1"/>
  <c r="R34" i="1"/>
  <c r="Y34" i="1" s="1"/>
  <c r="R35" i="1"/>
  <c r="R36" i="1"/>
  <c r="Y36" i="1" s="1"/>
  <c r="R37" i="1"/>
  <c r="X37" i="1" s="1"/>
  <c r="R38" i="1"/>
  <c r="Y38" i="1" s="1"/>
  <c r="R39" i="1"/>
  <c r="Y39" i="1" s="1"/>
  <c r="R40" i="1"/>
  <c r="X40" i="1" s="1"/>
  <c r="R41" i="1"/>
  <c r="X41" i="1" s="1"/>
  <c r="R42" i="1"/>
  <c r="X42" i="1" s="1"/>
  <c r="R43" i="1"/>
  <c r="R44" i="1"/>
  <c r="R45" i="1"/>
  <c r="R46" i="1"/>
  <c r="Y46" i="1" s="1"/>
  <c r="R47" i="1"/>
  <c r="Y47" i="1" s="1"/>
  <c r="R48" i="1"/>
  <c r="Y48" i="1" s="1"/>
  <c r="L21" i="1" l="1"/>
  <c r="X21" i="1" s="1"/>
  <c r="K20" i="1"/>
  <c r="Y35" i="1"/>
  <c r="X35" i="1"/>
  <c r="Y45" i="1"/>
  <c r="X45" i="1"/>
  <c r="Y44" i="1"/>
  <c r="X44" i="1"/>
  <c r="Y43" i="1"/>
  <c r="Y31" i="1"/>
  <c r="Y29" i="1"/>
  <c r="Y27" i="1"/>
  <c r="Y30" i="1"/>
  <c r="Y28" i="1"/>
  <c r="Y24" i="1"/>
  <c r="Y22" i="1"/>
  <c r="H18" i="1"/>
  <c r="K18" i="1" s="1"/>
  <c r="Y32" i="1"/>
  <c r="Y37" i="1"/>
  <c r="Y26" i="1"/>
  <c r="Y25" i="1"/>
  <c r="Y42" i="1"/>
  <c r="Y41" i="1"/>
  <c r="Y40" i="1"/>
  <c r="Y371" i="1" l="1"/>
  <c r="Y361" i="1" l="1"/>
  <c r="Y362" i="1"/>
  <c r="Y346" i="1"/>
  <c r="Y53" i="1" l="1"/>
  <c r="Y72" i="1"/>
  <c r="Y86" i="1"/>
  <c r="Y131" i="1"/>
  <c r="Y134" i="1"/>
  <c r="Y150" i="1"/>
  <c r="Y223" i="1"/>
  <c r="Y260" i="1"/>
  <c r="Y270" i="1"/>
  <c r="Y293" i="1"/>
  <c r="Y302" i="1"/>
  <c r="Y345" i="1"/>
  <c r="R382" i="1" l="1"/>
  <c r="X382" i="1" s="1"/>
  <c r="S382" i="1"/>
  <c r="T382" i="1"/>
  <c r="U382" i="1"/>
  <c r="V382" i="1"/>
  <c r="W382" i="1"/>
  <c r="I382" i="1"/>
  <c r="J382" i="1"/>
  <c r="H382" i="1"/>
  <c r="S245" i="1" l="1"/>
  <c r="T245" i="1"/>
  <c r="U245" i="1"/>
  <c r="V245" i="1"/>
  <c r="W245" i="1"/>
  <c r="S68" i="1"/>
  <c r="T68" i="1"/>
  <c r="U68" i="1"/>
  <c r="V68" i="1"/>
  <c r="W68" i="1"/>
  <c r="R231" i="3"/>
  <c r="S231" i="3"/>
  <c r="T231" i="3"/>
  <c r="U231" i="3"/>
  <c r="V231" i="3"/>
  <c r="R358" i="1"/>
  <c r="Y358" i="1" s="1"/>
  <c r="R359" i="1"/>
  <c r="Y359" i="1" s="1"/>
  <c r="R360" i="1"/>
  <c r="X360" i="1" s="1"/>
  <c r="R310" i="1"/>
  <c r="R188" i="1"/>
  <c r="X310" i="1" l="1"/>
  <c r="Y188" i="1"/>
  <c r="Y310" i="1"/>
  <c r="Y360" i="1"/>
  <c r="I355" i="1"/>
  <c r="H344" i="1"/>
  <c r="I344" i="1"/>
  <c r="I343" i="1" s="1"/>
  <c r="J344" i="1"/>
  <c r="J343" i="1" s="1"/>
  <c r="E237" i="3"/>
  <c r="F237" i="3"/>
  <c r="G237" i="3"/>
  <c r="H237" i="3"/>
  <c r="I237" i="3"/>
  <c r="E183" i="3"/>
  <c r="F183" i="3"/>
  <c r="G183" i="3"/>
  <c r="H183" i="3"/>
  <c r="I183" i="3"/>
  <c r="G18" i="3"/>
  <c r="J18" i="3" s="1"/>
  <c r="H18" i="3"/>
  <c r="I18" i="3"/>
  <c r="D18" i="3"/>
  <c r="H355" i="1" l="1"/>
  <c r="Y344" i="1"/>
  <c r="H343" i="1"/>
  <c r="Y343" i="1" l="1"/>
  <c r="R98" i="1"/>
  <c r="X98" i="1" s="1"/>
  <c r="Y98" i="1" l="1"/>
  <c r="E282" i="3"/>
  <c r="F282" i="3"/>
  <c r="D282" i="3"/>
  <c r="R49" i="1" l="1"/>
  <c r="R50" i="1"/>
  <c r="Y50" i="1" s="1"/>
  <c r="R51" i="1"/>
  <c r="X51" i="1" s="1"/>
  <c r="R54" i="1"/>
  <c r="X54" i="1" s="1"/>
  <c r="R55" i="1"/>
  <c r="Y55" i="1" s="1"/>
  <c r="R56" i="1"/>
  <c r="X56" i="1" s="1"/>
  <c r="R57" i="1"/>
  <c r="Y57" i="1" s="1"/>
  <c r="R58" i="1"/>
  <c r="X58" i="1" s="1"/>
  <c r="R59" i="1"/>
  <c r="R60" i="1"/>
  <c r="R61" i="1"/>
  <c r="Y61" i="1" s="1"/>
  <c r="R62" i="1"/>
  <c r="R63" i="1"/>
  <c r="X63" i="1" s="1"/>
  <c r="R64" i="1"/>
  <c r="X64" i="1" s="1"/>
  <c r="R65" i="1"/>
  <c r="X65" i="1" s="1"/>
  <c r="R66" i="1"/>
  <c r="R67" i="1"/>
  <c r="X67" i="1" s="1"/>
  <c r="R83" i="1"/>
  <c r="Y83" i="1" s="1"/>
  <c r="R84" i="1"/>
  <c r="X84" i="1" s="1"/>
  <c r="R85" i="1"/>
  <c r="X85" i="1" s="1"/>
  <c r="R87" i="1"/>
  <c r="R88" i="1"/>
  <c r="R89" i="1"/>
  <c r="Y89" i="1" s="1"/>
  <c r="R90" i="1"/>
  <c r="Y90" i="1" s="1"/>
  <c r="R91" i="1"/>
  <c r="Y91" i="1" s="1"/>
  <c r="R92" i="1"/>
  <c r="Y92" i="1" s="1"/>
  <c r="R93" i="1"/>
  <c r="Y93" i="1" s="1"/>
  <c r="R94" i="1"/>
  <c r="Y94" i="1" s="1"/>
  <c r="R95" i="1"/>
  <c r="Y95" i="1" s="1"/>
  <c r="R96" i="1"/>
  <c r="X96" i="1" s="1"/>
  <c r="R97" i="1"/>
  <c r="X97" i="1" s="1"/>
  <c r="R99" i="1"/>
  <c r="X99" i="1" s="1"/>
  <c r="R100" i="1"/>
  <c r="X100" i="1" s="1"/>
  <c r="R101" i="1"/>
  <c r="R102" i="1"/>
  <c r="X102" i="1" s="1"/>
  <c r="R103" i="1"/>
  <c r="Y103" i="1" s="1"/>
  <c r="R104" i="1"/>
  <c r="Y104" i="1" s="1"/>
  <c r="R105" i="1"/>
  <c r="R106" i="1"/>
  <c r="Y106" i="1" s="1"/>
  <c r="R107" i="1"/>
  <c r="R108" i="1"/>
  <c r="R110" i="1"/>
  <c r="R111" i="1"/>
  <c r="X111" i="1" s="1"/>
  <c r="R112" i="1"/>
  <c r="X112" i="1" s="1"/>
  <c r="R113" i="1"/>
  <c r="X113" i="1" s="1"/>
  <c r="R114" i="1"/>
  <c r="X114" i="1" s="1"/>
  <c r="R115" i="1"/>
  <c r="X115" i="1" s="1"/>
  <c r="R116" i="1"/>
  <c r="X116" i="1" s="1"/>
  <c r="R117" i="1"/>
  <c r="X117" i="1" s="1"/>
  <c r="R118" i="1"/>
  <c r="Y118" i="1" s="1"/>
  <c r="R119" i="1"/>
  <c r="Y119" i="1" s="1"/>
  <c r="R120" i="1"/>
  <c r="X120" i="1" s="1"/>
  <c r="R121" i="1"/>
  <c r="X121" i="1" s="1"/>
  <c r="R122" i="1"/>
  <c r="Y122" i="1" s="1"/>
  <c r="R123" i="1"/>
  <c r="Y123" i="1" s="1"/>
  <c r="R124" i="1"/>
  <c r="X124" i="1" s="1"/>
  <c r="R125" i="1"/>
  <c r="X125" i="1" s="1"/>
  <c r="R126" i="1"/>
  <c r="X126" i="1" s="1"/>
  <c r="R127" i="1"/>
  <c r="X127" i="1" s="1"/>
  <c r="R128" i="1"/>
  <c r="X128" i="1" s="1"/>
  <c r="R129" i="1"/>
  <c r="X129" i="1" s="1"/>
  <c r="R130" i="1"/>
  <c r="R132" i="1"/>
  <c r="R135" i="1"/>
  <c r="X135" i="1" s="1"/>
  <c r="V282" i="3"/>
  <c r="U282" i="3"/>
  <c r="T282" i="3"/>
  <c r="S282" i="3"/>
  <c r="R282" i="3"/>
  <c r="I282" i="3"/>
  <c r="H282" i="3"/>
  <c r="G282" i="3"/>
  <c r="X62" i="1" l="1"/>
  <c r="Q250" i="3"/>
  <c r="X130" i="1"/>
  <c r="R19" i="1"/>
  <c r="X19" i="1" s="1"/>
  <c r="X132" i="1"/>
  <c r="Y108" i="1"/>
  <c r="Y109" i="1"/>
  <c r="Y110" i="1"/>
  <c r="Y107" i="1"/>
  <c r="Y105" i="1"/>
  <c r="Y101" i="1"/>
  <c r="Y88" i="1"/>
  <c r="Y87" i="1"/>
  <c r="Y59" i="1"/>
  <c r="H181" i="1"/>
  <c r="Y135" i="1"/>
  <c r="Y128" i="1"/>
  <c r="Y124" i="1"/>
  <c r="Y120" i="1"/>
  <c r="Y116" i="1"/>
  <c r="Y112" i="1"/>
  <c r="Y100" i="1"/>
  <c r="Y132" i="1"/>
  <c r="Y127" i="1"/>
  <c r="Y115" i="1"/>
  <c r="Y111" i="1"/>
  <c r="Y99" i="1"/>
  <c r="Y85" i="1"/>
  <c r="Y62" i="1"/>
  <c r="Y58" i="1"/>
  <c r="Y54" i="1"/>
  <c r="Y49" i="1"/>
  <c r="Y130" i="1"/>
  <c r="Y126" i="1"/>
  <c r="Y114" i="1"/>
  <c r="Y102" i="1"/>
  <c r="Y97" i="1"/>
  <c r="Y84" i="1"/>
  <c r="Y52" i="1"/>
  <c r="R80" i="1"/>
  <c r="Y129" i="1"/>
  <c r="Y125" i="1"/>
  <c r="Y121" i="1"/>
  <c r="Y117" i="1"/>
  <c r="Y113" i="1"/>
  <c r="Y96" i="1"/>
  <c r="R20" i="1"/>
  <c r="Y20" i="1" s="1"/>
  <c r="Y60" i="1"/>
  <c r="Y56" i="1"/>
  <c r="Y51" i="1"/>
  <c r="Y67" i="1"/>
  <c r="Y63" i="1"/>
  <c r="Y66" i="1"/>
  <c r="Y65" i="1"/>
  <c r="Y64" i="1"/>
  <c r="R81" i="1"/>
  <c r="L240" i="3"/>
  <c r="M240" i="3"/>
  <c r="N240" i="3"/>
  <c r="O240" i="3"/>
  <c r="P240" i="3"/>
  <c r="K240" i="3"/>
  <c r="R18" i="1" l="1"/>
  <c r="X18" i="1" s="1"/>
  <c r="Y19" i="1"/>
  <c r="L237" i="3"/>
  <c r="M237" i="3"/>
  <c r="N237" i="3"/>
  <c r="O237" i="3"/>
  <c r="P237" i="3"/>
  <c r="D237" i="3"/>
  <c r="J237" i="3" s="1"/>
  <c r="L232" i="3"/>
  <c r="M232" i="3"/>
  <c r="N232" i="3"/>
  <c r="O232" i="3"/>
  <c r="P232" i="3"/>
  <c r="E232" i="3"/>
  <c r="F232" i="3"/>
  <c r="D232" i="3"/>
  <c r="L231" i="3"/>
  <c r="M231" i="3"/>
  <c r="N231" i="3"/>
  <c r="O231" i="3"/>
  <c r="P231" i="3"/>
  <c r="E231" i="3"/>
  <c r="F231" i="3"/>
  <c r="D231" i="3"/>
  <c r="D183" i="3"/>
  <c r="J183" i="3" s="1"/>
  <c r="E173" i="3"/>
  <c r="F173" i="3"/>
  <c r="D173" i="3"/>
  <c r="M356" i="1"/>
  <c r="M355" i="1" s="1"/>
  <c r="N356" i="1"/>
  <c r="N355" i="1" s="1"/>
  <c r="O356" i="1"/>
  <c r="O355" i="1" s="1"/>
  <c r="P356" i="1"/>
  <c r="P355" i="1" s="1"/>
  <c r="Q356" i="1"/>
  <c r="Q355" i="1" s="1"/>
  <c r="F356" i="1"/>
  <c r="F355" i="1" s="1"/>
  <c r="G356" i="1"/>
  <c r="G355" i="1" s="1"/>
  <c r="E356" i="1"/>
  <c r="K356" i="1" s="1"/>
  <c r="D228" i="3"/>
  <c r="J228" i="3" s="1"/>
  <c r="E18" i="3"/>
  <c r="F18" i="3"/>
  <c r="M344" i="1"/>
  <c r="M343" i="1" s="1"/>
  <c r="N344" i="1"/>
  <c r="N343" i="1" s="1"/>
  <c r="O344" i="1"/>
  <c r="O343" i="1" s="1"/>
  <c r="P344" i="1"/>
  <c r="P343" i="1" s="1"/>
  <c r="Q344" i="1"/>
  <c r="Q343" i="1" s="1"/>
  <c r="L344" i="1"/>
  <c r="L343" i="1" s="1"/>
  <c r="F344" i="1"/>
  <c r="F343" i="1" s="1"/>
  <c r="G344" i="1"/>
  <c r="G343" i="1" s="1"/>
  <c r="E344" i="1"/>
  <c r="K344" i="1" s="1"/>
  <c r="Y18" i="1" l="1"/>
  <c r="E355" i="1"/>
  <c r="K355" i="1" s="1"/>
  <c r="E343" i="1"/>
  <c r="K343" i="1" s="1"/>
  <c r="E307" i="1"/>
  <c r="K307" i="1" s="1"/>
  <c r="F246" i="1"/>
  <c r="G246" i="1"/>
  <c r="G245" i="1" s="1"/>
  <c r="D250" i="3"/>
  <c r="J250" i="3" s="1"/>
  <c r="L172" i="3"/>
  <c r="M172" i="3"/>
  <c r="N172" i="3"/>
  <c r="O172" i="3"/>
  <c r="P172" i="3"/>
  <c r="E172" i="3"/>
  <c r="D172" i="3"/>
  <c r="J172" i="3" s="1"/>
  <c r="K172" i="3"/>
  <c r="W172" i="3" s="1"/>
  <c r="R178" i="1"/>
  <c r="X178" i="1" s="1"/>
  <c r="L229" i="3"/>
  <c r="M229" i="3"/>
  <c r="N229" i="3"/>
  <c r="O229" i="3"/>
  <c r="P229" i="3"/>
  <c r="E229" i="3"/>
  <c r="F229" i="3"/>
  <c r="G229" i="3"/>
  <c r="D229" i="3"/>
  <c r="N382" i="1" l="1"/>
  <c r="P282" i="3"/>
  <c r="M382" i="1"/>
  <c r="L282" i="3" s="1"/>
  <c r="P382" i="1"/>
  <c r="O282" i="3" s="1"/>
  <c r="O382" i="1"/>
  <c r="J229" i="3"/>
  <c r="Y178" i="1"/>
  <c r="N282" i="3"/>
  <c r="M282" i="3"/>
  <c r="K282" i="3" l="1"/>
  <c r="R296" i="1" l="1"/>
  <c r="X296" i="1" s="1"/>
  <c r="R297" i="1"/>
  <c r="X297" i="1" s="1"/>
  <c r="Y297" i="1" l="1"/>
  <c r="Y296" i="1"/>
  <c r="E168" i="3"/>
  <c r="F168" i="3"/>
  <c r="G168" i="3"/>
  <c r="H168" i="3"/>
  <c r="I168" i="3"/>
  <c r="L168" i="3"/>
  <c r="M168" i="3"/>
  <c r="N168" i="3"/>
  <c r="O168" i="3"/>
  <c r="P168" i="3"/>
  <c r="R168" i="3"/>
  <c r="S168" i="3"/>
  <c r="T168" i="3"/>
  <c r="U168" i="3"/>
  <c r="V168" i="3"/>
  <c r="D168" i="3"/>
  <c r="D171" i="3"/>
  <c r="C168" i="3"/>
  <c r="D249" i="3"/>
  <c r="J249" i="3" s="1"/>
  <c r="E167" i="3"/>
  <c r="F167" i="3"/>
  <c r="G167" i="3"/>
  <c r="H167" i="3"/>
  <c r="I167" i="3"/>
  <c r="L167" i="3"/>
  <c r="M167" i="3"/>
  <c r="N167" i="3"/>
  <c r="O167" i="3"/>
  <c r="P167" i="3"/>
  <c r="R167" i="3"/>
  <c r="S167" i="3"/>
  <c r="T167" i="3"/>
  <c r="U167" i="3"/>
  <c r="V167" i="3"/>
  <c r="D167" i="3"/>
  <c r="E252" i="3"/>
  <c r="F252" i="3"/>
  <c r="G252" i="3"/>
  <c r="J252" i="3" s="1"/>
  <c r="H252" i="3"/>
  <c r="I252" i="3"/>
  <c r="L252" i="3"/>
  <c r="M252" i="3"/>
  <c r="N252" i="3"/>
  <c r="O252" i="3"/>
  <c r="P252" i="3"/>
  <c r="R252" i="3"/>
  <c r="S252" i="3"/>
  <c r="T252" i="3"/>
  <c r="U252" i="3"/>
  <c r="V252" i="3"/>
  <c r="C252" i="3"/>
  <c r="B252" i="3"/>
  <c r="D252" i="3"/>
  <c r="J167" i="3" l="1"/>
  <c r="J168" i="3"/>
  <c r="D248" i="3"/>
  <c r="J248" i="3" s="1"/>
  <c r="K168" i="3" l="1"/>
  <c r="R155" i="1" l="1"/>
  <c r="X155" i="1" s="1"/>
  <c r="Y155" i="1" l="1"/>
  <c r="R168" i="1" l="1"/>
  <c r="R237" i="1"/>
  <c r="X237" i="1" s="1"/>
  <c r="R152" i="1"/>
  <c r="X152" i="1" s="1"/>
  <c r="Y168" i="1" l="1"/>
  <c r="Y152" i="1"/>
  <c r="Y237" i="1"/>
  <c r="F80" i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M69" i="1"/>
  <c r="R237" i="3"/>
  <c r="S237" i="3"/>
  <c r="T237" i="3"/>
  <c r="U237" i="3"/>
  <c r="V237" i="3"/>
  <c r="E39" i="3"/>
  <c r="E33" i="3" s="1"/>
  <c r="F39" i="3"/>
  <c r="F33" i="3" s="1"/>
  <c r="G39" i="3"/>
  <c r="H39" i="3"/>
  <c r="H33" i="3" s="1"/>
  <c r="I39" i="3"/>
  <c r="I33" i="3" s="1"/>
  <c r="L39" i="3"/>
  <c r="L33" i="3" s="1"/>
  <c r="M39" i="3"/>
  <c r="M33" i="3" s="1"/>
  <c r="N39" i="3"/>
  <c r="N33" i="3" s="1"/>
  <c r="O39" i="3"/>
  <c r="O33" i="3" s="1"/>
  <c r="P39" i="3"/>
  <c r="P33" i="3" s="1"/>
  <c r="Q39" i="3"/>
  <c r="R39" i="3"/>
  <c r="R33" i="3" s="1"/>
  <c r="S39" i="3"/>
  <c r="S33" i="3" s="1"/>
  <c r="T39" i="3"/>
  <c r="T33" i="3" s="1"/>
  <c r="U39" i="3"/>
  <c r="U33" i="3" s="1"/>
  <c r="V39" i="3"/>
  <c r="V33" i="3" s="1"/>
  <c r="D39" i="3"/>
  <c r="K80" i="1" l="1"/>
  <c r="K71" i="1"/>
  <c r="J39" i="3"/>
  <c r="Y80" i="1"/>
  <c r="D33" i="3"/>
  <c r="K39" i="3"/>
  <c r="W39" i="3" s="1"/>
  <c r="Q33" i="3"/>
  <c r="G33" i="3"/>
  <c r="J33" i="3" s="1"/>
  <c r="K33" i="3" l="1"/>
  <c r="W33" i="3" s="1"/>
  <c r="H93" i="3" l="1"/>
  <c r="I93" i="3"/>
  <c r="E161" i="3" l="1"/>
  <c r="F161" i="3"/>
  <c r="G161" i="3"/>
  <c r="J161" i="3" s="1"/>
  <c r="H161" i="3"/>
  <c r="I161" i="3"/>
  <c r="K161" i="3"/>
  <c r="L161" i="3"/>
  <c r="M161" i="3"/>
  <c r="N161" i="3"/>
  <c r="O161" i="3"/>
  <c r="P161" i="3"/>
  <c r="Q161" i="3"/>
  <c r="W161" i="3" s="1"/>
  <c r="R161" i="3"/>
  <c r="S161" i="3"/>
  <c r="T161" i="3"/>
  <c r="U161" i="3"/>
  <c r="V161" i="3"/>
  <c r="D161" i="3"/>
  <c r="E260" i="3"/>
  <c r="F260" i="3"/>
  <c r="G260" i="3"/>
  <c r="H260" i="3"/>
  <c r="I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E261" i="3"/>
  <c r="F261" i="3"/>
  <c r="G261" i="3"/>
  <c r="H261" i="3"/>
  <c r="I261" i="3"/>
  <c r="K261" i="3"/>
  <c r="L261" i="3"/>
  <c r="M261" i="3"/>
  <c r="N261" i="3"/>
  <c r="O261" i="3"/>
  <c r="P261" i="3"/>
  <c r="Q261" i="3"/>
  <c r="W261" i="3" s="1"/>
  <c r="R261" i="3"/>
  <c r="S261" i="3"/>
  <c r="T261" i="3"/>
  <c r="U261" i="3"/>
  <c r="V261" i="3"/>
  <c r="D261" i="3"/>
  <c r="D260" i="3"/>
  <c r="E276" i="3"/>
  <c r="F276" i="3"/>
  <c r="G276" i="3"/>
  <c r="H276" i="3"/>
  <c r="I276" i="3"/>
  <c r="L276" i="3"/>
  <c r="M276" i="3"/>
  <c r="N276" i="3"/>
  <c r="O276" i="3"/>
  <c r="P276" i="3"/>
  <c r="R276" i="3"/>
  <c r="S276" i="3"/>
  <c r="T276" i="3"/>
  <c r="U276" i="3"/>
  <c r="V276" i="3"/>
  <c r="D276" i="3"/>
  <c r="J261" i="3" l="1"/>
  <c r="W260" i="3"/>
  <c r="J276" i="3"/>
  <c r="J260" i="3"/>
  <c r="F182" i="1"/>
  <c r="E182" i="1"/>
  <c r="K182" i="1" s="1"/>
  <c r="E262" i="3"/>
  <c r="F262" i="3"/>
  <c r="G262" i="3"/>
  <c r="H262" i="3"/>
  <c r="I262" i="3"/>
  <c r="K262" i="3"/>
  <c r="L262" i="3"/>
  <c r="M262" i="3"/>
  <c r="N262" i="3"/>
  <c r="O262" i="3"/>
  <c r="P262" i="3"/>
  <c r="Q262" i="3"/>
  <c r="W262" i="3" s="1"/>
  <c r="R262" i="3"/>
  <c r="S262" i="3"/>
  <c r="T262" i="3"/>
  <c r="U262" i="3"/>
  <c r="V262" i="3"/>
  <c r="D262" i="3"/>
  <c r="J262" i="3" l="1"/>
  <c r="G45" i="3"/>
  <c r="V18" i="3" l="1"/>
  <c r="R335" i="1"/>
  <c r="Y335" i="1" s="1"/>
  <c r="R336" i="1"/>
  <c r="X336" i="1" s="1"/>
  <c r="R337" i="1"/>
  <c r="R338" i="1"/>
  <c r="R339" i="1"/>
  <c r="R311" i="1"/>
  <c r="X311" i="1" s="1"/>
  <c r="R312" i="1"/>
  <c r="X312" i="1" s="1"/>
  <c r="R313" i="1"/>
  <c r="X313" i="1" s="1"/>
  <c r="R314" i="1"/>
  <c r="X314" i="1" s="1"/>
  <c r="R315" i="1"/>
  <c r="R316" i="1"/>
  <c r="X316" i="1" s="1"/>
  <c r="R317" i="1"/>
  <c r="X317" i="1" s="1"/>
  <c r="R318" i="1"/>
  <c r="X318" i="1" s="1"/>
  <c r="R319" i="1"/>
  <c r="X319" i="1" s="1"/>
  <c r="R320" i="1"/>
  <c r="X320" i="1" s="1"/>
  <c r="R321" i="1"/>
  <c r="X321" i="1" s="1"/>
  <c r="R322" i="1"/>
  <c r="X322" i="1" s="1"/>
  <c r="R323" i="1"/>
  <c r="X323" i="1" s="1"/>
  <c r="R324" i="1"/>
  <c r="X324" i="1" s="1"/>
  <c r="R325" i="1"/>
  <c r="X325" i="1" s="1"/>
  <c r="R326" i="1"/>
  <c r="X326" i="1" s="1"/>
  <c r="R327" i="1"/>
  <c r="X327" i="1" s="1"/>
  <c r="R328" i="1"/>
  <c r="X328" i="1" s="1"/>
  <c r="R329" i="1"/>
  <c r="X329" i="1" s="1"/>
  <c r="R330" i="1"/>
  <c r="R331" i="1"/>
  <c r="R256" i="1"/>
  <c r="X256" i="1" s="1"/>
  <c r="R257" i="1"/>
  <c r="Y257" i="1" s="1"/>
  <c r="R258" i="1"/>
  <c r="X258" i="1" s="1"/>
  <c r="R259" i="1"/>
  <c r="R261" i="1"/>
  <c r="R262" i="1"/>
  <c r="Y262" i="1" s="1"/>
  <c r="R263" i="1"/>
  <c r="Y263" i="1" s="1"/>
  <c r="R264" i="1"/>
  <c r="X264" i="1" s="1"/>
  <c r="R271" i="1"/>
  <c r="X271" i="1" s="1"/>
  <c r="R272" i="1"/>
  <c r="X272" i="1" s="1"/>
  <c r="R274" i="1"/>
  <c r="X274" i="1" s="1"/>
  <c r="R275" i="1"/>
  <c r="X275" i="1" s="1"/>
  <c r="R276" i="1"/>
  <c r="X276" i="1" s="1"/>
  <c r="R277" i="1"/>
  <c r="X277" i="1" s="1"/>
  <c r="R278" i="1"/>
  <c r="X278" i="1" s="1"/>
  <c r="R279" i="1"/>
  <c r="X279" i="1" s="1"/>
  <c r="R280" i="1"/>
  <c r="X280" i="1" s="1"/>
  <c r="R281" i="1"/>
  <c r="X281" i="1" s="1"/>
  <c r="R282" i="1"/>
  <c r="X282" i="1" s="1"/>
  <c r="R283" i="1"/>
  <c r="X283" i="1" s="1"/>
  <c r="R284" i="1"/>
  <c r="X284" i="1" s="1"/>
  <c r="R285" i="1"/>
  <c r="X285" i="1" s="1"/>
  <c r="R286" i="1"/>
  <c r="X286" i="1" s="1"/>
  <c r="R287" i="1"/>
  <c r="X287" i="1" s="1"/>
  <c r="R288" i="1"/>
  <c r="Y288" i="1" s="1"/>
  <c r="R289" i="1"/>
  <c r="X289" i="1" s="1"/>
  <c r="R290" i="1"/>
  <c r="X290" i="1" s="1"/>
  <c r="R291" i="1"/>
  <c r="X291" i="1" s="1"/>
  <c r="R292" i="1"/>
  <c r="X292" i="1" s="1"/>
  <c r="R294" i="1"/>
  <c r="Y294" i="1" s="1"/>
  <c r="R295" i="1"/>
  <c r="X295" i="1" s="1"/>
  <c r="R298" i="1"/>
  <c r="X298" i="1" s="1"/>
  <c r="R299" i="1"/>
  <c r="X299" i="1" s="1"/>
  <c r="R300" i="1"/>
  <c r="X300" i="1" s="1"/>
  <c r="R301" i="1"/>
  <c r="X301" i="1" s="1"/>
  <c r="R255" i="1"/>
  <c r="R236" i="1"/>
  <c r="Y236" i="1" s="1"/>
  <c r="R238" i="1"/>
  <c r="R239" i="1"/>
  <c r="X239" i="1" s="1"/>
  <c r="R240" i="1"/>
  <c r="Y240" i="1" s="1"/>
  <c r="R241" i="1"/>
  <c r="Y241" i="1" s="1"/>
  <c r="R242" i="1"/>
  <c r="R243" i="1"/>
  <c r="R244" i="1"/>
  <c r="R220" i="1"/>
  <c r="Y220" i="1" s="1"/>
  <c r="R221" i="1"/>
  <c r="X221" i="1" s="1"/>
  <c r="R222" i="1"/>
  <c r="X222" i="1" s="1"/>
  <c r="R224" i="1"/>
  <c r="X224" i="1" s="1"/>
  <c r="R225" i="1"/>
  <c r="X225" i="1" s="1"/>
  <c r="R201" i="1"/>
  <c r="Y201" i="1" s="1"/>
  <c r="R176" i="1"/>
  <c r="X176" i="1" s="1"/>
  <c r="R177" i="1"/>
  <c r="R153" i="1"/>
  <c r="X153" i="1" s="1"/>
  <c r="R154" i="1"/>
  <c r="X154" i="1" s="1"/>
  <c r="R156" i="1"/>
  <c r="X156" i="1" s="1"/>
  <c r="R157" i="1"/>
  <c r="X157" i="1" s="1"/>
  <c r="R158" i="1"/>
  <c r="Y158" i="1" s="1"/>
  <c r="R159" i="1"/>
  <c r="X159" i="1" s="1"/>
  <c r="R160" i="1"/>
  <c r="X160" i="1" s="1"/>
  <c r="R161" i="1"/>
  <c r="Y161" i="1" s="1"/>
  <c r="R162" i="1"/>
  <c r="X162" i="1" s="1"/>
  <c r="R163" i="1"/>
  <c r="Y163" i="1" s="1"/>
  <c r="R136" i="1"/>
  <c r="R137" i="1"/>
  <c r="R138" i="1"/>
  <c r="R139" i="1"/>
  <c r="F363" i="1"/>
  <c r="G363" i="1"/>
  <c r="I363" i="1"/>
  <c r="J363" i="1"/>
  <c r="M364" i="1"/>
  <c r="M363" i="1" s="1"/>
  <c r="N364" i="1"/>
  <c r="N363" i="1" s="1"/>
  <c r="O364" i="1"/>
  <c r="O363" i="1" s="1"/>
  <c r="P364" i="1"/>
  <c r="P363" i="1" s="1"/>
  <c r="Q364" i="1"/>
  <c r="Q363" i="1" s="1"/>
  <c r="S363" i="1"/>
  <c r="T363" i="1"/>
  <c r="U363" i="1"/>
  <c r="V363" i="1"/>
  <c r="W363" i="1"/>
  <c r="F348" i="1"/>
  <c r="F347" i="1" s="1"/>
  <c r="G348" i="1"/>
  <c r="G347" i="1" s="1"/>
  <c r="H348" i="1"/>
  <c r="I348" i="1"/>
  <c r="I347" i="1" s="1"/>
  <c r="J348" i="1"/>
  <c r="J347" i="1" s="1"/>
  <c r="M348" i="1"/>
  <c r="M347" i="1" s="1"/>
  <c r="N348" i="1"/>
  <c r="N347" i="1" s="1"/>
  <c r="O348" i="1"/>
  <c r="O347" i="1" s="1"/>
  <c r="P348" i="1"/>
  <c r="P347" i="1" s="1"/>
  <c r="Q348" i="1"/>
  <c r="Q347" i="1" s="1"/>
  <c r="S348" i="1"/>
  <c r="S347" i="1" s="1"/>
  <c r="T348" i="1"/>
  <c r="T347" i="1" s="1"/>
  <c r="U348" i="1"/>
  <c r="U347" i="1" s="1"/>
  <c r="V348" i="1"/>
  <c r="V347" i="1" s="1"/>
  <c r="W348" i="1"/>
  <c r="W347" i="1" s="1"/>
  <c r="F341" i="1"/>
  <c r="F340" i="1" s="1"/>
  <c r="G341" i="1"/>
  <c r="G340" i="1" s="1"/>
  <c r="H341" i="1"/>
  <c r="I341" i="1"/>
  <c r="I340" i="1" s="1"/>
  <c r="J341" i="1"/>
  <c r="J340" i="1" s="1"/>
  <c r="F333" i="1"/>
  <c r="F332" i="1" s="1"/>
  <c r="G333" i="1"/>
  <c r="G332" i="1" s="1"/>
  <c r="H333" i="1"/>
  <c r="I333" i="1"/>
  <c r="I332" i="1" s="1"/>
  <c r="J333" i="1"/>
  <c r="J332" i="1" s="1"/>
  <c r="M333" i="1"/>
  <c r="M332" i="1" s="1"/>
  <c r="N333" i="1"/>
  <c r="N332" i="1" s="1"/>
  <c r="O333" i="1"/>
  <c r="O332" i="1" s="1"/>
  <c r="P333" i="1"/>
  <c r="P332" i="1" s="1"/>
  <c r="Q333" i="1"/>
  <c r="Q332" i="1" s="1"/>
  <c r="F307" i="1"/>
  <c r="F306" i="1" s="1"/>
  <c r="G307" i="1"/>
  <c r="G306" i="1" s="1"/>
  <c r="M307" i="1"/>
  <c r="M306" i="1" s="1"/>
  <c r="N307" i="1"/>
  <c r="N306" i="1" s="1"/>
  <c r="O307" i="1"/>
  <c r="O306" i="1" s="1"/>
  <c r="P307" i="1"/>
  <c r="P306" i="1" s="1"/>
  <c r="Q307" i="1"/>
  <c r="Q306" i="1" s="1"/>
  <c r="S306" i="1"/>
  <c r="T306" i="1"/>
  <c r="U306" i="1"/>
  <c r="V306" i="1"/>
  <c r="W306" i="1"/>
  <c r="F308" i="1"/>
  <c r="G308" i="1"/>
  <c r="H308" i="1"/>
  <c r="I308" i="1"/>
  <c r="J308" i="1"/>
  <c r="M308" i="1"/>
  <c r="N308" i="1"/>
  <c r="O308" i="1"/>
  <c r="P308" i="1"/>
  <c r="Q308" i="1"/>
  <c r="S308" i="1"/>
  <c r="T308" i="1"/>
  <c r="U308" i="1"/>
  <c r="V308" i="1"/>
  <c r="W308" i="1"/>
  <c r="F309" i="1"/>
  <c r="G309" i="1"/>
  <c r="H309" i="1"/>
  <c r="I309" i="1"/>
  <c r="J309" i="1"/>
  <c r="M309" i="1"/>
  <c r="N309" i="1"/>
  <c r="O309" i="1"/>
  <c r="P309" i="1"/>
  <c r="Q309" i="1"/>
  <c r="S309" i="1"/>
  <c r="T309" i="1"/>
  <c r="U309" i="1"/>
  <c r="V309" i="1"/>
  <c r="W309" i="1"/>
  <c r="F304" i="1"/>
  <c r="F303" i="1" s="1"/>
  <c r="G304" i="1"/>
  <c r="G303" i="1" s="1"/>
  <c r="H304" i="1"/>
  <c r="I304" i="1"/>
  <c r="I303" i="1" s="1"/>
  <c r="J304" i="1"/>
  <c r="J303" i="1" s="1"/>
  <c r="F245" i="1"/>
  <c r="M245" i="1"/>
  <c r="N245" i="1"/>
  <c r="O245" i="1"/>
  <c r="P245" i="1"/>
  <c r="Q245" i="1"/>
  <c r="F247" i="1"/>
  <c r="G247" i="1"/>
  <c r="H247" i="1"/>
  <c r="I247" i="1"/>
  <c r="J247" i="1"/>
  <c r="M247" i="1"/>
  <c r="N247" i="1"/>
  <c r="O247" i="1"/>
  <c r="P247" i="1"/>
  <c r="Q247" i="1"/>
  <c r="F248" i="1"/>
  <c r="G248" i="1"/>
  <c r="H248" i="1"/>
  <c r="I248" i="1"/>
  <c r="J248" i="1"/>
  <c r="M248" i="1"/>
  <c r="N248" i="1"/>
  <c r="O248" i="1"/>
  <c r="P248" i="1"/>
  <c r="Q248" i="1"/>
  <c r="F249" i="1"/>
  <c r="G249" i="1"/>
  <c r="H249" i="1"/>
  <c r="I249" i="1"/>
  <c r="J249" i="1"/>
  <c r="M249" i="1"/>
  <c r="N249" i="1"/>
  <c r="O249" i="1"/>
  <c r="P249" i="1"/>
  <c r="Q249" i="1"/>
  <c r="F250" i="1"/>
  <c r="G250" i="1"/>
  <c r="H250" i="1"/>
  <c r="I250" i="1"/>
  <c r="J250" i="1"/>
  <c r="M250" i="1"/>
  <c r="N250" i="1"/>
  <c r="O250" i="1"/>
  <c r="P250" i="1"/>
  <c r="Q250" i="1"/>
  <c r="F251" i="1"/>
  <c r="G251" i="1"/>
  <c r="H251" i="1"/>
  <c r="I251" i="1"/>
  <c r="J251" i="1"/>
  <c r="M251" i="1"/>
  <c r="N251" i="1"/>
  <c r="O251" i="1"/>
  <c r="P251" i="1"/>
  <c r="Q251" i="1"/>
  <c r="F252" i="1"/>
  <c r="G252" i="1"/>
  <c r="H252" i="1"/>
  <c r="I252" i="1"/>
  <c r="J252" i="1"/>
  <c r="M252" i="1"/>
  <c r="N252" i="1"/>
  <c r="O252" i="1"/>
  <c r="P252" i="1"/>
  <c r="Q252" i="1"/>
  <c r="F253" i="1"/>
  <c r="G253" i="1"/>
  <c r="H253" i="1"/>
  <c r="I253" i="1"/>
  <c r="J253" i="1"/>
  <c r="M253" i="1"/>
  <c r="N253" i="1"/>
  <c r="O253" i="1"/>
  <c r="P253" i="1"/>
  <c r="Q253" i="1"/>
  <c r="F235" i="1"/>
  <c r="F234" i="1" s="1"/>
  <c r="G235" i="1"/>
  <c r="G234" i="1" s="1"/>
  <c r="I235" i="1"/>
  <c r="I234" i="1" s="1"/>
  <c r="J235" i="1"/>
  <c r="J234" i="1" s="1"/>
  <c r="M235" i="1"/>
  <c r="M234" i="1" s="1"/>
  <c r="N235" i="1"/>
  <c r="N234" i="1" s="1"/>
  <c r="O235" i="1"/>
  <c r="O234" i="1" s="1"/>
  <c r="P235" i="1"/>
  <c r="P234" i="1" s="1"/>
  <c r="Q235" i="1"/>
  <c r="Q234" i="1" s="1"/>
  <c r="S235" i="1"/>
  <c r="S234" i="1" s="1"/>
  <c r="T235" i="1"/>
  <c r="T234" i="1" s="1"/>
  <c r="U235" i="1"/>
  <c r="U234" i="1" s="1"/>
  <c r="V235" i="1"/>
  <c r="V234" i="1" s="1"/>
  <c r="W235" i="1"/>
  <c r="W234" i="1" s="1"/>
  <c r="F226" i="1"/>
  <c r="G226" i="1"/>
  <c r="I226" i="1"/>
  <c r="J226" i="1"/>
  <c r="F181" i="1"/>
  <c r="G181" i="1"/>
  <c r="I181" i="1"/>
  <c r="J181" i="1"/>
  <c r="M181" i="1"/>
  <c r="N181" i="1"/>
  <c r="O181" i="1"/>
  <c r="P181" i="1"/>
  <c r="Q181" i="1"/>
  <c r="S181" i="1"/>
  <c r="T181" i="1"/>
  <c r="U181" i="1"/>
  <c r="V181" i="1"/>
  <c r="W181" i="1"/>
  <c r="F183" i="1"/>
  <c r="G183" i="1"/>
  <c r="H183" i="1"/>
  <c r="I183" i="1"/>
  <c r="J183" i="1"/>
  <c r="M183" i="1"/>
  <c r="N183" i="1"/>
  <c r="O183" i="1"/>
  <c r="P183" i="1"/>
  <c r="Q183" i="1"/>
  <c r="S183" i="1"/>
  <c r="T183" i="1"/>
  <c r="U183" i="1"/>
  <c r="V183" i="1"/>
  <c r="W183" i="1"/>
  <c r="F184" i="1"/>
  <c r="G184" i="1"/>
  <c r="H184" i="1"/>
  <c r="I184" i="1"/>
  <c r="J184" i="1"/>
  <c r="M184" i="1"/>
  <c r="N184" i="1"/>
  <c r="O184" i="1"/>
  <c r="P184" i="1"/>
  <c r="Q184" i="1"/>
  <c r="S184" i="1"/>
  <c r="T184" i="1"/>
  <c r="U184" i="1"/>
  <c r="V184" i="1"/>
  <c r="W184" i="1"/>
  <c r="F185" i="1"/>
  <c r="G185" i="1"/>
  <c r="I185" i="1"/>
  <c r="J185" i="1"/>
  <c r="M185" i="1"/>
  <c r="N185" i="1"/>
  <c r="O185" i="1"/>
  <c r="P185" i="1"/>
  <c r="Q185" i="1"/>
  <c r="S185" i="1"/>
  <c r="T185" i="1"/>
  <c r="U185" i="1"/>
  <c r="V185" i="1"/>
  <c r="W185" i="1"/>
  <c r="M140" i="1"/>
  <c r="N140" i="1"/>
  <c r="O140" i="1"/>
  <c r="P140" i="1"/>
  <c r="Q140" i="1"/>
  <c r="S140" i="1"/>
  <c r="T140" i="1"/>
  <c r="U140" i="1"/>
  <c r="V140" i="1"/>
  <c r="W140" i="1"/>
  <c r="I68" i="1"/>
  <c r="J68" i="1"/>
  <c r="M68" i="1"/>
  <c r="N68" i="1"/>
  <c r="O68" i="1"/>
  <c r="P68" i="1"/>
  <c r="Q68" i="1"/>
  <c r="F70" i="1"/>
  <c r="G70" i="1"/>
  <c r="H70" i="1"/>
  <c r="I378" i="1"/>
  <c r="M70" i="1"/>
  <c r="N70" i="1"/>
  <c r="O70" i="1"/>
  <c r="O378" i="1" s="1"/>
  <c r="P70" i="1"/>
  <c r="Q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M74" i="1"/>
  <c r="N74" i="1"/>
  <c r="O74" i="1"/>
  <c r="P74" i="1"/>
  <c r="Q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M76" i="1"/>
  <c r="N76" i="1"/>
  <c r="O76" i="1"/>
  <c r="P76" i="1"/>
  <c r="Q76" i="1"/>
  <c r="F77" i="1"/>
  <c r="G77" i="1"/>
  <c r="H77" i="1"/>
  <c r="I77" i="1"/>
  <c r="J77" i="1"/>
  <c r="M77" i="1"/>
  <c r="N77" i="1"/>
  <c r="O77" i="1"/>
  <c r="P77" i="1"/>
  <c r="Q77" i="1"/>
  <c r="E263" i="3"/>
  <c r="F263" i="3"/>
  <c r="G263" i="3"/>
  <c r="H263" i="3"/>
  <c r="I263" i="3"/>
  <c r="L263" i="3"/>
  <c r="M263" i="3"/>
  <c r="N263" i="3"/>
  <c r="O263" i="3"/>
  <c r="P263" i="3"/>
  <c r="R263" i="3"/>
  <c r="S263" i="3"/>
  <c r="T263" i="3"/>
  <c r="U263" i="3"/>
  <c r="V263" i="3"/>
  <c r="D263" i="3"/>
  <c r="H229" i="3"/>
  <c r="I229" i="3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E274" i="3"/>
  <c r="F274" i="3"/>
  <c r="G274" i="3"/>
  <c r="H274" i="3"/>
  <c r="I274" i="3"/>
  <c r="L274" i="3"/>
  <c r="M274" i="3"/>
  <c r="N274" i="3"/>
  <c r="O274" i="3"/>
  <c r="P274" i="3"/>
  <c r="R274" i="3"/>
  <c r="S274" i="3"/>
  <c r="T274" i="3"/>
  <c r="U274" i="3"/>
  <c r="V274" i="3"/>
  <c r="D274" i="3"/>
  <c r="E166" i="3"/>
  <c r="F166" i="3"/>
  <c r="G166" i="3"/>
  <c r="H166" i="3"/>
  <c r="I166" i="3"/>
  <c r="L166" i="3"/>
  <c r="M166" i="3"/>
  <c r="N166" i="3"/>
  <c r="O166" i="3"/>
  <c r="P166" i="3"/>
  <c r="R166" i="3"/>
  <c r="S166" i="3"/>
  <c r="T166" i="3"/>
  <c r="U166" i="3"/>
  <c r="V166" i="3"/>
  <c r="D166" i="3"/>
  <c r="K166" i="3"/>
  <c r="R18" i="3"/>
  <c r="S18" i="3"/>
  <c r="T18" i="3"/>
  <c r="U18" i="3"/>
  <c r="L242" i="1"/>
  <c r="L243" i="1"/>
  <c r="L244" i="1"/>
  <c r="E254" i="3"/>
  <c r="F254" i="3"/>
  <c r="G254" i="3"/>
  <c r="H254" i="3"/>
  <c r="I254" i="3"/>
  <c r="L254" i="3"/>
  <c r="M254" i="3"/>
  <c r="N254" i="3"/>
  <c r="O254" i="3"/>
  <c r="P254" i="3"/>
  <c r="R254" i="3"/>
  <c r="S254" i="3"/>
  <c r="T254" i="3"/>
  <c r="U254" i="3"/>
  <c r="V254" i="3"/>
  <c r="E235" i="1"/>
  <c r="K235" i="1" s="1"/>
  <c r="E40" i="3"/>
  <c r="F40" i="3"/>
  <c r="G40" i="3"/>
  <c r="H40" i="3"/>
  <c r="I40" i="3"/>
  <c r="L40" i="3"/>
  <c r="M40" i="3"/>
  <c r="N40" i="3"/>
  <c r="O40" i="3"/>
  <c r="P40" i="3"/>
  <c r="R40" i="3"/>
  <c r="S40" i="3"/>
  <c r="T40" i="3"/>
  <c r="U40" i="3"/>
  <c r="V40" i="3"/>
  <c r="D40" i="3"/>
  <c r="E38" i="3"/>
  <c r="F38" i="3"/>
  <c r="G38" i="3"/>
  <c r="H38" i="3"/>
  <c r="I38" i="3"/>
  <c r="L38" i="3"/>
  <c r="M38" i="3"/>
  <c r="N38" i="3"/>
  <c r="O38" i="3"/>
  <c r="P38" i="3"/>
  <c r="R38" i="3"/>
  <c r="S38" i="3"/>
  <c r="T38" i="3"/>
  <c r="U38" i="3"/>
  <c r="V38" i="3"/>
  <c r="D38" i="3"/>
  <c r="E36" i="3"/>
  <c r="F36" i="3"/>
  <c r="G36" i="3"/>
  <c r="H36" i="3"/>
  <c r="I36" i="3"/>
  <c r="L36" i="3"/>
  <c r="M36" i="3"/>
  <c r="N36" i="3"/>
  <c r="O36" i="3"/>
  <c r="P36" i="3"/>
  <c r="R36" i="3"/>
  <c r="S36" i="3"/>
  <c r="T36" i="3"/>
  <c r="U36" i="3"/>
  <c r="V36" i="3"/>
  <c r="D36" i="3"/>
  <c r="E82" i="3"/>
  <c r="F82" i="3"/>
  <c r="G82" i="3"/>
  <c r="H82" i="3"/>
  <c r="I82" i="3"/>
  <c r="L82" i="3"/>
  <c r="M82" i="3"/>
  <c r="N82" i="3"/>
  <c r="O82" i="3"/>
  <c r="P82" i="3"/>
  <c r="T82" i="3"/>
  <c r="U82" i="3"/>
  <c r="D82" i="3"/>
  <c r="E198" i="3"/>
  <c r="F198" i="3"/>
  <c r="G198" i="3"/>
  <c r="H198" i="3"/>
  <c r="I198" i="3"/>
  <c r="L198" i="3"/>
  <c r="M198" i="3"/>
  <c r="N198" i="3"/>
  <c r="O198" i="3"/>
  <c r="P198" i="3"/>
  <c r="R198" i="3"/>
  <c r="S198" i="3"/>
  <c r="T198" i="3"/>
  <c r="U198" i="3"/>
  <c r="V198" i="3"/>
  <c r="D198" i="3"/>
  <c r="E333" i="1"/>
  <c r="K90" i="3"/>
  <c r="E141" i="1"/>
  <c r="K141" i="1" s="1"/>
  <c r="E90" i="3"/>
  <c r="F90" i="3"/>
  <c r="G90" i="3"/>
  <c r="H90" i="3"/>
  <c r="I90" i="3"/>
  <c r="L90" i="3"/>
  <c r="M90" i="3"/>
  <c r="N90" i="3"/>
  <c r="O90" i="3"/>
  <c r="P90" i="3"/>
  <c r="R90" i="3"/>
  <c r="S90" i="3"/>
  <c r="T90" i="3"/>
  <c r="U90" i="3"/>
  <c r="V90" i="3"/>
  <c r="D90" i="3"/>
  <c r="Q240" i="3" l="1"/>
  <c r="R141" i="1"/>
  <c r="X244" i="1"/>
  <c r="Y255" i="1"/>
  <c r="R246" i="1"/>
  <c r="X315" i="1"/>
  <c r="R307" i="1"/>
  <c r="K333" i="1"/>
  <c r="X243" i="1"/>
  <c r="X242" i="1"/>
  <c r="R69" i="1"/>
  <c r="J82" i="3"/>
  <c r="J36" i="3"/>
  <c r="J38" i="3"/>
  <c r="J40" i="3"/>
  <c r="J166" i="3"/>
  <c r="J274" i="3"/>
  <c r="J122" i="3"/>
  <c r="J90" i="3"/>
  <c r="J263" i="3"/>
  <c r="X177" i="1"/>
  <c r="Y261" i="1"/>
  <c r="Y259" i="1"/>
  <c r="Y238" i="1"/>
  <c r="I377" i="1"/>
  <c r="Y137" i="1"/>
  <c r="Y157" i="1"/>
  <c r="Y177" i="1"/>
  <c r="Y224" i="1"/>
  <c r="Y244" i="1"/>
  <c r="Y298" i="1"/>
  <c r="Y291" i="1"/>
  <c r="Y287" i="1"/>
  <c r="Y283" i="1"/>
  <c r="Y279" i="1"/>
  <c r="Y275" i="1"/>
  <c r="Y269" i="1"/>
  <c r="Y265" i="1"/>
  <c r="Y256" i="1"/>
  <c r="Y328" i="1"/>
  <c r="Y324" i="1"/>
  <c r="Y320" i="1"/>
  <c r="Y316" i="1"/>
  <c r="Y312" i="1"/>
  <c r="Y337" i="1"/>
  <c r="Y136" i="1"/>
  <c r="Y160" i="1"/>
  <c r="Y156" i="1"/>
  <c r="Y176" i="1"/>
  <c r="Y222" i="1"/>
  <c r="Y243" i="1"/>
  <c r="Y239" i="1"/>
  <c r="Y301" i="1"/>
  <c r="Y295" i="1"/>
  <c r="Y290" i="1"/>
  <c r="Y286" i="1"/>
  <c r="Y282" i="1"/>
  <c r="Y278" i="1"/>
  <c r="Y274" i="1"/>
  <c r="Y268" i="1"/>
  <c r="Y264" i="1"/>
  <c r="Y331" i="1"/>
  <c r="Y327" i="1"/>
  <c r="Y323" i="1"/>
  <c r="Y319" i="1"/>
  <c r="Y315" i="1"/>
  <c r="Y311" i="1"/>
  <c r="Y336" i="1"/>
  <c r="Y139" i="1"/>
  <c r="Y159" i="1"/>
  <c r="Y154" i="1"/>
  <c r="Y221" i="1"/>
  <c r="Y242" i="1"/>
  <c r="Y300" i="1"/>
  <c r="Y289" i="1"/>
  <c r="Y285" i="1"/>
  <c r="Y281" i="1"/>
  <c r="Y277" i="1"/>
  <c r="Y272" i="1"/>
  <c r="Y267" i="1"/>
  <c r="Y258" i="1"/>
  <c r="Y330" i="1"/>
  <c r="Y326" i="1"/>
  <c r="Y322" i="1"/>
  <c r="Y318" i="1"/>
  <c r="Y314" i="1"/>
  <c r="Y339" i="1"/>
  <c r="Y138" i="1"/>
  <c r="Y162" i="1"/>
  <c r="Y153" i="1"/>
  <c r="Y225" i="1"/>
  <c r="Y299" i="1"/>
  <c r="Y292" i="1"/>
  <c r="Y284" i="1"/>
  <c r="Y280" i="1"/>
  <c r="Y276" i="1"/>
  <c r="Y271" i="1"/>
  <c r="Y266" i="1"/>
  <c r="Y329" i="1"/>
  <c r="Y325" i="1"/>
  <c r="Y321" i="1"/>
  <c r="Y317" i="1"/>
  <c r="Y313" i="1"/>
  <c r="Y338" i="1"/>
  <c r="H303" i="1"/>
  <c r="N377" i="1"/>
  <c r="P377" i="1"/>
  <c r="O377" i="1"/>
  <c r="Q377" i="1"/>
  <c r="M377" i="1"/>
  <c r="F377" i="1"/>
  <c r="G377" i="1"/>
  <c r="Q282" i="3"/>
  <c r="R251" i="1"/>
  <c r="W378" i="1"/>
  <c r="S378" i="1"/>
  <c r="U378" i="1"/>
  <c r="J378" i="1"/>
  <c r="F378" i="1"/>
  <c r="G378" i="1"/>
  <c r="R308" i="1"/>
  <c r="T378" i="1"/>
  <c r="R247" i="1"/>
  <c r="Q166" i="3"/>
  <c r="W166" i="3" s="1"/>
  <c r="R249" i="1"/>
  <c r="Q252" i="3"/>
  <c r="Q168" i="3"/>
  <c r="W168" i="3" s="1"/>
  <c r="Q274" i="3"/>
  <c r="N378" i="1"/>
  <c r="H378" i="1"/>
  <c r="Q167" i="3"/>
  <c r="V378" i="1"/>
  <c r="Q378" i="1"/>
  <c r="M378" i="1"/>
  <c r="P378" i="1"/>
  <c r="K82" i="3"/>
  <c r="R252" i="1"/>
  <c r="R250" i="1"/>
  <c r="R248" i="1"/>
  <c r="R76" i="1"/>
  <c r="Y76" i="1" s="1"/>
  <c r="Q276" i="3"/>
  <c r="H363" i="1"/>
  <c r="K363" i="1" s="1"/>
  <c r="H347" i="1"/>
  <c r="H340" i="1"/>
  <c r="H332" i="1"/>
  <c r="H226" i="1"/>
  <c r="R75" i="1"/>
  <c r="R235" i="1"/>
  <c r="R253" i="1"/>
  <c r="R77" i="1"/>
  <c r="R309" i="1"/>
  <c r="Q90" i="3"/>
  <c r="W90" i="3" s="1"/>
  <c r="Q263" i="3"/>
  <c r="X263" i="3" s="1"/>
  <c r="E58" i="3"/>
  <c r="F58" i="3"/>
  <c r="G58" i="3"/>
  <c r="H58" i="3"/>
  <c r="K58" i="3"/>
  <c r="L58" i="3"/>
  <c r="M58" i="3"/>
  <c r="N58" i="3"/>
  <c r="O58" i="3"/>
  <c r="P58" i="3"/>
  <c r="Q58" i="3"/>
  <c r="R58" i="3"/>
  <c r="S58" i="3"/>
  <c r="T58" i="3"/>
  <c r="U58" i="3"/>
  <c r="V58" i="3"/>
  <c r="E59" i="3"/>
  <c r="F59" i="3"/>
  <c r="G59" i="3"/>
  <c r="H59" i="3"/>
  <c r="I59" i="3"/>
  <c r="K59" i="3"/>
  <c r="L59" i="3"/>
  <c r="M59" i="3"/>
  <c r="N59" i="3"/>
  <c r="O59" i="3"/>
  <c r="P59" i="3"/>
  <c r="Q59" i="3"/>
  <c r="R59" i="3"/>
  <c r="S59" i="3"/>
  <c r="T59" i="3"/>
  <c r="U59" i="3"/>
  <c r="V59" i="3"/>
  <c r="D59" i="3"/>
  <c r="D58" i="3"/>
  <c r="E70" i="1"/>
  <c r="K70" i="1" s="1"/>
  <c r="E57" i="3"/>
  <c r="F57" i="3"/>
  <c r="G57" i="3"/>
  <c r="H57" i="3"/>
  <c r="I57" i="3"/>
  <c r="L57" i="3"/>
  <c r="M57" i="3"/>
  <c r="N57" i="3"/>
  <c r="O57" i="3"/>
  <c r="P57" i="3"/>
  <c r="Q57" i="3"/>
  <c r="R57" i="3"/>
  <c r="S57" i="3"/>
  <c r="T57" i="3"/>
  <c r="U57" i="3"/>
  <c r="V57" i="3"/>
  <c r="D57" i="3"/>
  <c r="W282" i="3" l="1"/>
  <c r="X282" i="3"/>
  <c r="W240" i="3"/>
  <c r="Q238" i="3"/>
  <c r="X240" i="3"/>
  <c r="Y309" i="1"/>
  <c r="Y248" i="1"/>
  <c r="Y247" i="1"/>
  <c r="R234" i="1"/>
  <c r="Y253" i="1"/>
  <c r="Y252" i="1"/>
  <c r="Y249" i="1"/>
  <c r="Y308" i="1"/>
  <c r="Y75" i="1"/>
  <c r="Y77" i="1"/>
  <c r="J57" i="3"/>
  <c r="J59" i="3"/>
  <c r="J58" i="3"/>
  <c r="Y250" i="1"/>
  <c r="Y251" i="1"/>
  <c r="Y246" i="1"/>
  <c r="Y235" i="1"/>
  <c r="H377" i="1"/>
  <c r="Y382" i="1"/>
  <c r="K57" i="3"/>
  <c r="W57" i="3" s="1"/>
  <c r="K263" i="3"/>
  <c r="W263" i="3" s="1"/>
  <c r="R245" i="1"/>
  <c r="K250" i="3"/>
  <c r="W250" i="3" s="1"/>
  <c r="L250" i="3"/>
  <c r="M250" i="3"/>
  <c r="N250" i="3"/>
  <c r="O250" i="3"/>
  <c r="P250" i="3"/>
  <c r="X238" i="3" l="1"/>
  <c r="Y245" i="1"/>
  <c r="Y234" i="1"/>
  <c r="E121" i="3"/>
  <c r="F121" i="3"/>
  <c r="G121" i="3"/>
  <c r="H121" i="3"/>
  <c r="I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D121" i="3"/>
  <c r="E215" i="3"/>
  <c r="F215" i="3"/>
  <c r="G215" i="3"/>
  <c r="H215" i="3"/>
  <c r="I215" i="3"/>
  <c r="L215" i="3"/>
  <c r="M215" i="3"/>
  <c r="N215" i="3"/>
  <c r="O215" i="3"/>
  <c r="P215" i="3"/>
  <c r="R215" i="3"/>
  <c r="S215" i="3"/>
  <c r="T215" i="3"/>
  <c r="U215" i="3"/>
  <c r="V215" i="3"/>
  <c r="D215" i="3"/>
  <c r="J121" i="3" l="1"/>
  <c r="J215" i="3"/>
  <c r="V220" i="3"/>
  <c r="V208" i="3" s="1"/>
  <c r="U220" i="3"/>
  <c r="U208" i="3" s="1"/>
  <c r="T220" i="3"/>
  <c r="T208" i="3" s="1"/>
  <c r="S220" i="3"/>
  <c r="S208" i="3" s="1"/>
  <c r="R220" i="3"/>
  <c r="R208" i="3" s="1"/>
  <c r="P220" i="3"/>
  <c r="P208" i="3" s="1"/>
  <c r="O220" i="3"/>
  <c r="O208" i="3" s="1"/>
  <c r="N220" i="3"/>
  <c r="N208" i="3" s="1"/>
  <c r="M220" i="3"/>
  <c r="M208" i="3" s="1"/>
  <c r="L220" i="3"/>
  <c r="L208" i="3" s="1"/>
  <c r="I220" i="3"/>
  <c r="I208" i="3" s="1"/>
  <c r="H220" i="3"/>
  <c r="H208" i="3" s="1"/>
  <c r="G220" i="3"/>
  <c r="J220" i="3" s="1"/>
  <c r="F220" i="3"/>
  <c r="F208" i="3" s="1"/>
  <c r="E220" i="3"/>
  <c r="E208" i="3" s="1"/>
  <c r="D220" i="3"/>
  <c r="D208" i="3" l="1"/>
  <c r="G208" i="3"/>
  <c r="J208" i="3" s="1"/>
  <c r="R174" i="1"/>
  <c r="X174" i="1" s="1"/>
  <c r="Y174" i="1" l="1"/>
  <c r="R376" i="1"/>
  <c r="Y376" i="1" s="1"/>
  <c r="R375" i="1"/>
  <c r="Y375" i="1" s="1"/>
  <c r="R374" i="1"/>
  <c r="Y374" i="1" s="1"/>
  <c r="R373" i="1"/>
  <c r="X373" i="1" s="1"/>
  <c r="R372" i="1"/>
  <c r="Y372" i="1" s="1"/>
  <c r="R370" i="1"/>
  <c r="Y370" i="1" s="1"/>
  <c r="R369" i="1"/>
  <c r="Y369" i="1" s="1"/>
  <c r="R368" i="1"/>
  <c r="R367" i="1"/>
  <c r="R366" i="1"/>
  <c r="R357" i="1"/>
  <c r="R356" i="1" s="1"/>
  <c r="R354" i="1"/>
  <c r="R353" i="1"/>
  <c r="R352" i="1"/>
  <c r="R351" i="1"/>
  <c r="R350" i="1"/>
  <c r="R349" i="1"/>
  <c r="R342" i="1"/>
  <c r="Y342" i="1" s="1"/>
  <c r="R334" i="1"/>
  <c r="Y334" i="1" s="1"/>
  <c r="R305" i="1"/>
  <c r="Y305" i="1" s="1"/>
  <c r="Q198" i="3"/>
  <c r="R233" i="1"/>
  <c r="R232" i="1"/>
  <c r="R231" i="1"/>
  <c r="Y231" i="1" s="1"/>
  <c r="R230" i="1"/>
  <c r="R229" i="1"/>
  <c r="R219" i="1"/>
  <c r="X219" i="1" s="1"/>
  <c r="R218" i="1"/>
  <c r="R217" i="1"/>
  <c r="X217" i="1" s="1"/>
  <c r="R216" i="1"/>
  <c r="X216" i="1" s="1"/>
  <c r="R215" i="1"/>
  <c r="X215" i="1" s="1"/>
  <c r="R214" i="1"/>
  <c r="X214" i="1" s="1"/>
  <c r="R213" i="1"/>
  <c r="X213" i="1" s="1"/>
  <c r="R212" i="1"/>
  <c r="X212" i="1" s="1"/>
  <c r="R211" i="1"/>
  <c r="X211" i="1" s="1"/>
  <c r="R210" i="1"/>
  <c r="Y210" i="1" s="1"/>
  <c r="R209" i="1"/>
  <c r="Y209" i="1" s="1"/>
  <c r="R208" i="1"/>
  <c r="Y208" i="1" s="1"/>
  <c r="R207" i="1"/>
  <c r="X207" i="1" s="1"/>
  <c r="R206" i="1"/>
  <c r="X206" i="1" s="1"/>
  <c r="R205" i="1"/>
  <c r="X205" i="1" s="1"/>
  <c r="R204" i="1"/>
  <c r="Y204" i="1" s="1"/>
  <c r="R203" i="1"/>
  <c r="Y203" i="1" s="1"/>
  <c r="R202" i="1"/>
  <c r="Y202" i="1" s="1"/>
  <c r="R200" i="1"/>
  <c r="R199" i="1"/>
  <c r="Y199" i="1" s="1"/>
  <c r="R198" i="1"/>
  <c r="Y198" i="1" s="1"/>
  <c r="R197" i="1"/>
  <c r="Y197" i="1" s="1"/>
  <c r="R196" i="1"/>
  <c r="Y196" i="1" s="1"/>
  <c r="R195" i="1"/>
  <c r="Y195" i="1" s="1"/>
  <c r="R194" i="1"/>
  <c r="Y194" i="1" s="1"/>
  <c r="R193" i="1"/>
  <c r="Y193" i="1" s="1"/>
  <c r="R192" i="1"/>
  <c r="Y192" i="1" s="1"/>
  <c r="R191" i="1"/>
  <c r="Y191" i="1" s="1"/>
  <c r="R190" i="1"/>
  <c r="Y190" i="1" s="1"/>
  <c r="R189" i="1"/>
  <c r="R180" i="1"/>
  <c r="R175" i="1"/>
  <c r="R173" i="1"/>
  <c r="X173" i="1" s="1"/>
  <c r="R172" i="1"/>
  <c r="X172" i="1" s="1"/>
  <c r="R171" i="1"/>
  <c r="X171" i="1" s="1"/>
  <c r="R170" i="1"/>
  <c r="X170" i="1" s="1"/>
  <c r="R169" i="1"/>
  <c r="X169" i="1" s="1"/>
  <c r="R167" i="1"/>
  <c r="X167" i="1" s="1"/>
  <c r="R166" i="1"/>
  <c r="X166" i="1" s="1"/>
  <c r="R165" i="1"/>
  <c r="X165" i="1" s="1"/>
  <c r="R164" i="1"/>
  <c r="X164" i="1" s="1"/>
  <c r="R151" i="1"/>
  <c r="Y151" i="1" s="1"/>
  <c r="R71" i="1"/>
  <c r="L376" i="1"/>
  <c r="L375" i="1"/>
  <c r="L374" i="1"/>
  <c r="L372" i="1"/>
  <c r="L370" i="1"/>
  <c r="L369" i="1"/>
  <c r="L368" i="1"/>
  <c r="L367" i="1"/>
  <c r="L366" i="1"/>
  <c r="L354" i="1"/>
  <c r="L353" i="1"/>
  <c r="K232" i="3" s="1"/>
  <c r="L352" i="1"/>
  <c r="K231" i="3" s="1"/>
  <c r="L351" i="1"/>
  <c r="L350" i="1"/>
  <c r="L349" i="1"/>
  <c r="L342" i="1"/>
  <c r="L341" i="1" s="1"/>
  <c r="L340" i="1" s="1"/>
  <c r="L339" i="1"/>
  <c r="X339" i="1" s="1"/>
  <c r="L338" i="1"/>
  <c r="X338" i="1" s="1"/>
  <c r="L337" i="1"/>
  <c r="X337" i="1" s="1"/>
  <c r="L335" i="1"/>
  <c r="L334" i="1"/>
  <c r="L331" i="1"/>
  <c r="X331" i="1" s="1"/>
  <c r="L330" i="1"/>
  <c r="X330" i="1" s="1"/>
  <c r="K252" i="3"/>
  <c r="L233" i="1"/>
  <c r="L232" i="1"/>
  <c r="L184" i="1"/>
  <c r="L183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38" i="1"/>
  <c r="L139" i="1"/>
  <c r="X139" i="1" s="1"/>
  <c r="L137" i="1"/>
  <c r="X137" i="1" s="1"/>
  <c r="L136" i="1"/>
  <c r="X136" i="1" s="1"/>
  <c r="K215" i="3"/>
  <c r="X232" i="1" l="1"/>
  <c r="X351" i="1"/>
  <c r="K275" i="3"/>
  <c r="X138" i="1"/>
  <c r="Y229" i="1"/>
  <c r="R227" i="1"/>
  <c r="X233" i="1"/>
  <c r="X352" i="1"/>
  <c r="Y366" i="1"/>
  <c r="R364" i="1"/>
  <c r="X353" i="1"/>
  <c r="Q232" i="3"/>
  <c r="X367" i="1"/>
  <c r="W232" i="3"/>
  <c r="X189" i="1"/>
  <c r="R182" i="1"/>
  <c r="X350" i="1"/>
  <c r="X368" i="1"/>
  <c r="X175" i="1"/>
  <c r="Q229" i="3"/>
  <c r="Y71" i="1"/>
  <c r="X180" i="1"/>
  <c r="Y349" i="1"/>
  <c r="Y354" i="1"/>
  <c r="Y218" i="1"/>
  <c r="Y230" i="1"/>
  <c r="K237" i="3"/>
  <c r="Y166" i="1"/>
  <c r="Y171" i="1"/>
  <c r="Y180" i="1"/>
  <c r="Y200" i="1"/>
  <c r="Y205" i="1"/>
  <c r="Y213" i="1"/>
  <c r="Y217" i="1"/>
  <c r="Y353" i="1"/>
  <c r="Y367" i="1"/>
  <c r="Y167" i="1"/>
  <c r="Y172" i="1"/>
  <c r="Y189" i="1"/>
  <c r="Y206" i="1"/>
  <c r="Y214" i="1"/>
  <c r="Y350" i="1"/>
  <c r="Y368" i="1"/>
  <c r="Y373" i="1"/>
  <c r="Y164" i="1"/>
  <c r="Y169" i="1"/>
  <c r="Y173" i="1"/>
  <c r="Y207" i="1"/>
  <c r="Y211" i="1"/>
  <c r="Y215" i="1"/>
  <c r="Y219" i="1"/>
  <c r="Y232" i="1"/>
  <c r="Y351" i="1"/>
  <c r="Y357" i="1"/>
  <c r="Y165" i="1"/>
  <c r="Y170" i="1"/>
  <c r="Y175" i="1"/>
  <c r="Y212" i="1"/>
  <c r="Y216" i="1"/>
  <c r="Y233" i="1"/>
  <c r="Y352" i="1"/>
  <c r="Q231" i="3"/>
  <c r="W231" i="3" s="1"/>
  <c r="L356" i="1"/>
  <c r="X356" i="1" s="1"/>
  <c r="L246" i="1"/>
  <c r="X246" i="1" s="1"/>
  <c r="L185" i="1"/>
  <c r="L70" i="1"/>
  <c r="K229" i="3"/>
  <c r="K167" i="3"/>
  <c r="W167" i="3" s="1"/>
  <c r="L71" i="1"/>
  <c r="X71" i="1" s="1"/>
  <c r="L73" i="1"/>
  <c r="L74" i="1"/>
  <c r="L80" i="1"/>
  <c r="X80" i="1" s="1"/>
  <c r="L69" i="1"/>
  <c r="X69" i="1" s="1"/>
  <c r="L364" i="1"/>
  <c r="Q237" i="3"/>
  <c r="K38" i="3"/>
  <c r="K36" i="3"/>
  <c r="K40" i="3"/>
  <c r="L76" i="1"/>
  <c r="L77" i="1"/>
  <c r="X77" i="1" s="1"/>
  <c r="K276" i="3"/>
  <c r="W276" i="3" s="1"/>
  <c r="K274" i="3"/>
  <c r="W274" i="3" s="1"/>
  <c r="L75" i="1"/>
  <c r="X75" i="1" s="1"/>
  <c r="K122" i="3"/>
  <c r="L182" i="1"/>
  <c r="L181" i="1" s="1"/>
  <c r="L235" i="1"/>
  <c r="X235" i="1" s="1"/>
  <c r="L251" i="1"/>
  <c r="X251" i="1" s="1"/>
  <c r="K198" i="3"/>
  <c r="W198" i="3" s="1"/>
  <c r="L249" i="1"/>
  <c r="X249" i="1" s="1"/>
  <c r="L252" i="1"/>
  <c r="X252" i="1" s="1"/>
  <c r="K220" i="3"/>
  <c r="L247" i="1"/>
  <c r="X247" i="1" s="1"/>
  <c r="L309" i="1"/>
  <c r="X309" i="1" s="1"/>
  <c r="Q122" i="3"/>
  <c r="Q215" i="3"/>
  <c r="R70" i="1"/>
  <c r="Y70" i="1" s="1"/>
  <c r="R183" i="1"/>
  <c r="R184" i="1"/>
  <c r="R341" i="1"/>
  <c r="Y341" i="1" s="1"/>
  <c r="L250" i="1"/>
  <c r="X250" i="1" s="1"/>
  <c r="L248" i="1"/>
  <c r="X248" i="1" s="1"/>
  <c r="L253" i="1"/>
  <c r="X253" i="1" s="1"/>
  <c r="L307" i="1"/>
  <c r="X307" i="1" s="1"/>
  <c r="L308" i="1"/>
  <c r="X308" i="1" s="1"/>
  <c r="L333" i="1"/>
  <c r="L348" i="1"/>
  <c r="Q40" i="3"/>
  <c r="R74" i="1"/>
  <c r="R73" i="1"/>
  <c r="Q82" i="3"/>
  <c r="W82" i="3" s="1"/>
  <c r="R304" i="1"/>
  <c r="Y304" i="1" s="1"/>
  <c r="R333" i="1"/>
  <c r="Y333" i="1" s="1"/>
  <c r="R348" i="1"/>
  <c r="R185" i="1"/>
  <c r="Y185" i="1" s="1"/>
  <c r="Q38" i="3"/>
  <c r="Q36" i="3"/>
  <c r="W36" i="3" s="1"/>
  <c r="Q18" i="3"/>
  <c r="K254" i="3"/>
  <c r="Q254" i="3"/>
  <c r="Q220" i="3"/>
  <c r="V275" i="3"/>
  <c r="U275" i="3"/>
  <c r="T275" i="3"/>
  <c r="S275" i="3"/>
  <c r="R275" i="3"/>
  <c r="Q275" i="3"/>
  <c r="W275" i="3" s="1"/>
  <c r="V273" i="3"/>
  <c r="U273" i="3"/>
  <c r="T273" i="3"/>
  <c r="S273" i="3"/>
  <c r="R273" i="3"/>
  <c r="Q273" i="3"/>
  <c r="V271" i="3"/>
  <c r="U271" i="3"/>
  <c r="T271" i="3"/>
  <c r="T269" i="3" s="1"/>
  <c r="T265" i="3" s="1"/>
  <c r="S271" i="3"/>
  <c r="S269" i="3" s="1"/>
  <c r="S265" i="3" s="1"/>
  <c r="R271" i="3"/>
  <c r="R269" i="3" s="1"/>
  <c r="R265" i="3" s="1"/>
  <c r="Q271" i="3"/>
  <c r="V270" i="3"/>
  <c r="V268" i="3" s="1"/>
  <c r="U270" i="3"/>
  <c r="U268" i="3" s="1"/>
  <c r="T270" i="3"/>
  <c r="T268" i="3" s="1"/>
  <c r="S270" i="3"/>
  <c r="S268" i="3" s="1"/>
  <c r="R270" i="3"/>
  <c r="R268" i="3" s="1"/>
  <c r="Q270" i="3"/>
  <c r="V269" i="3"/>
  <c r="V265" i="3" s="1"/>
  <c r="U269" i="3"/>
  <c r="U265" i="3" s="1"/>
  <c r="V267" i="3"/>
  <c r="V266" i="3" s="1"/>
  <c r="U267" i="3"/>
  <c r="U266" i="3" s="1"/>
  <c r="T267" i="3"/>
  <c r="S267" i="3"/>
  <c r="S266" i="3" s="1"/>
  <c r="R267" i="3"/>
  <c r="R266" i="3" s="1"/>
  <c r="Q267" i="3"/>
  <c r="T266" i="3"/>
  <c r="V259" i="3"/>
  <c r="V258" i="3" s="1"/>
  <c r="U259" i="3"/>
  <c r="U258" i="3" s="1"/>
  <c r="T259" i="3"/>
  <c r="T258" i="3" s="1"/>
  <c r="S259" i="3"/>
  <c r="S258" i="3" s="1"/>
  <c r="R259" i="3"/>
  <c r="R258" i="3" s="1"/>
  <c r="Q259" i="3"/>
  <c r="V257" i="3"/>
  <c r="U257" i="3"/>
  <c r="T257" i="3"/>
  <c r="S257" i="3"/>
  <c r="R257" i="3"/>
  <c r="Q257" i="3"/>
  <c r="V256" i="3"/>
  <c r="V255" i="3" s="1"/>
  <c r="U256" i="3"/>
  <c r="U255" i="3" s="1"/>
  <c r="T256" i="3"/>
  <c r="T255" i="3" s="1"/>
  <c r="S256" i="3"/>
  <c r="S255" i="3" s="1"/>
  <c r="R256" i="3"/>
  <c r="R255" i="3" s="1"/>
  <c r="Q256" i="3"/>
  <c r="V253" i="3"/>
  <c r="V251" i="3" s="1"/>
  <c r="U253" i="3"/>
  <c r="U251" i="3" s="1"/>
  <c r="T253" i="3"/>
  <c r="T251" i="3" s="1"/>
  <c r="S253" i="3"/>
  <c r="S251" i="3" s="1"/>
  <c r="R253" i="3"/>
  <c r="R251" i="3" s="1"/>
  <c r="Q253" i="3"/>
  <c r="V249" i="3"/>
  <c r="V248" i="3" s="1"/>
  <c r="U249" i="3"/>
  <c r="U248" i="3" s="1"/>
  <c r="T249" i="3"/>
  <c r="T248" i="3" s="1"/>
  <c r="S249" i="3"/>
  <c r="S248" i="3" s="1"/>
  <c r="R249" i="3"/>
  <c r="R248" i="3" s="1"/>
  <c r="Q249" i="3"/>
  <c r="V247" i="3"/>
  <c r="V244" i="3" s="1"/>
  <c r="U247" i="3"/>
  <c r="U244" i="3" s="1"/>
  <c r="T247" i="3"/>
  <c r="T244" i="3" s="1"/>
  <c r="S247" i="3"/>
  <c r="S244" i="3" s="1"/>
  <c r="R247" i="3"/>
  <c r="R244" i="3" s="1"/>
  <c r="Q247" i="3"/>
  <c r="Q244" i="3" s="1"/>
  <c r="V246" i="3"/>
  <c r="U246" i="3"/>
  <c r="T246" i="3"/>
  <c r="S246" i="3"/>
  <c r="R246" i="3"/>
  <c r="Q246" i="3"/>
  <c r="V245" i="3"/>
  <c r="U245" i="3"/>
  <c r="T245" i="3"/>
  <c r="S245" i="3"/>
  <c r="R245" i="3"/>
  <c r="Q245" i="3"/>
  <c r="V238" i="3"/>
  <c r="U238" i="3"/>
  <c r="T238" i="3"/>
  <c r="S238" i="3"/>
  <c r="R238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0" i="3"/>
  <c r="U230" i="3"/>
  <c r="T230" i="3"/>
  <c r="S230" i="3"/>
  <c r="R230" i="3"/>
  <c r="Q230" i="3"/>
  <c r="V228" i="3"/>
  <c r="V226" i="3" s="1"/>
  <c r="U228" i="3"/>
  <c r="U226" i="3" s="1"/>
  <c r="T228" i="3"/>
  <c r="S228" i="3"/>
  <c r="S226" i="3" s="1"/>
  <c r="R228" i="3"/>
  <c r="R226" i="3" s="1"/>
  <c r="Q228" i="3"/>
  <c r="Q226" i="3" s="1"/>
  <c r="V225" i="3"/>
  <c r="V224" i="3" s="1"/>
  <c r="U225" i="3"/>
  <c r="U224" i="3" s="1"/>
  <c r="T225" i="3"/>
  <c r="T224" i="3" s="1"/>
  <c r="S225" i="3"/>
  <c r="S224" i="3" s="1"/>
  <c r="R225" i="3"/>
  <c r="R224" i="3" s="1"/>
  <c r="Q225" i="3"/>
  <c r="V223" i="3"/>
  <c r="U223" i="3"/>
  <c r="T223" i="3"/>
  <c r="S223" i="3"/>
  <c r="R223" i="3"/>
  <c r="Q223" i="3"/>
  <c r="V222" i="3"/>
  <c r="U222" i="3"/>
  <c r="T222" i="3"/>
  <c r="S222" i="3"/>
  <c r="R222" i="3"/>
  <c r="Q222" i="3"/>
  <c r="V221" i="3"/>
  <c r="V209" i="3" s="1"/>
  <c r="V177" i="3" s="1"/>
  <c r="U221" i="3"/>
  <c r="U209" i="3" s="1"/>
  <c r="U177" i="3" s="1"/>
  <c r="T221" i="3"/>
  <c r="S221" i="3"/>
  <c r="R221" i="3"/>
  <c r="R209" i="3" s="1"/>
  <c r="R177" i="3" s="1"/>
  <c r="Q221" i="3"/>
  <c r="V219" i="3"/>
  <c r="U219" i="3"/>
  <c r="T219" i="3"/>
  <c r="S219" i="3"/>
  <c r="R219" i="3"/>
  <c r="Q219" i="3"/>
  <c r="V214" i="3"/>
  <c r="U214" i="3"/>
  <c r="T214" i="3"/>
  <c r="S214" i="3"/>
  <c r="R214" i="3"/>
  <c r="Q214" i="3"/>
  <c r="V213" i="3"/>
  <c r="U213" i="3"/>
  <c r="T213" i="3"/>
  <c r="S213" i="3"/>
  <c r="R213" i="3"/>
  <c r="Q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T209" i="3"/>
  <c r="T177" i="3" s="1"/>
  <c r="S209" i="3"/>
  <c r="S177" i="3" s="1"/>
  <c r="V176" i="3"/>
  <c r="U176" i="3"/>
  <c r="R176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V185" i="3" s="1"/>
  <c r="V175" i="3" s="1"/>
  <c r="U203" i="3"/>
  <c r="U185" i="3" s="1"/>
  <c r="U175" i="3" s="1"/>
  <c r="T203" i="3"/>
  <c r="T185" i="3" s="1"/>
  <c r="T175" i="3" s="1"/>
  <c r="S203" i="3"/>
  <c r="S185" i="3" s="1"/>
  <c r="S175" i="3" s="1"/>
  <c r="R203" i="3"/>
  <c r="R185" i="3" s="1"/>
  <c r="R175" i="3" s="1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V186" i="3" s="1"/>
  <c r="V178" i="3" s="1"/>
  <c r="U193" i="3"/>
  <c r="U186" i="3" s="1"/>
  <c r="U178" i="3" s="1"/>
  <c r="T193" i="3"/>
  <c r="T186" i="3" s="1"/>
  <c r="T178" i="3" s="1"/>
  <c r="S193" i="3"/>
  <c r="S186" i="3" s="1"/>
  <c r="S178" i="3" s="1"/>
  <c r="R193" i="3"/>
  <c r="R186" i="3" s="1"/>
  <c r="R178" i="3" s="1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8" i="3"/>
  <c r="U188" i="3"/>
  <c r="T188" i="3"/>
  <c r="S188" i="3"/>
  <c r="R188" i="3"/>
  <c r="Q188" i="3"/>
  <c r="V183" i="3"/>
  <c r="V182" i="3" s="1"/>
  <c r="U183" i="3"/>
  <c r="U182" i="3" s="1"/>
  <c r="T183" i="3"/>
  <c r="T182" i="3" s="1"/>
  <c r="S183" i="3"/>
  <c r="S182" i="3" s="1"/>
  <c r="R183" i="3"/>
  <c r="R182" i="3" s="1"/>
  <c r="Q183" i="3"/>
  <c r="T176" i="3"/>
  <c r="S176" i="3"/>
  <c r="V173" i="3"/>
  <c r="U173" i="3"/>
  <c r="T173" i="3"/>
  <c r="S173" i="3"/>
  <c r="R173" i="3"/>
  <c r="Q173" i="3"/>
  <c r="V171" i="3"/>
  <c r="U171" i="3"/>
  <c r="T171" i="3"/>
  <c r="S171" i="3"/>
  <c r="R171" i="3"/>
  <c r="Q171" i="3"/>
  <c r="V170" i="3"/>
  <c r="V157" i="3" s="1"/>
  <c r="U170" i="3"/>
  <c r="U157" i="3" s="1"/>
  <c r="T170" i="3"/>
  <c r="T157" i="3" s="1"/>
  <c r="S170" i="3"/>
  <c r="S157" i="3" s="1"/>
  <c r="R170" i="3"/>
  <c r="R157" i="3" s="1"/>
  <c r="Q170" i="3"/>
  <c r="V169" i="3"/>
  <c r="U169" i="3"/>
  <c r="T169" i="3"/>
  <c r="S169" i="3"/>
  <c r="R169" i="3"/>
  <c r="Q169" i="3"/>
  <c r="V158" i="3"/>
  <c r="U158" i="3"/>
  <c r="R158" i="3"/>
  <c r="Q158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U162" i="3"/>
  <c r="T162" i="3"/>
  <c r="S162" i="3"/>
  <c r="R162" i="3"/>
  <c r="Q162" i="3"/>
  <c r="V160" i="3"/>
  <c r="U160" i="3"/>
  <c r="T160" i="3"/>
  <c r="S160" i="3"/>
  <c r="R160" i="3"/>
  <c r="Q160" i="3"/>
  <c r="V159" i="3"/>
  <c r="U159" i="3"/>
  <c r="T159" i="3"/>
  <c r="T156" i="3" s="1"/>
  <c r="S159" i="3"/>
  <c r="R159" i="3"/>
  <c r="Q159" i="3"/>
  <c r="T158" i="3"/>
  <c r="S158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U148" i="3" s="1"/>
  <c r="T152" i="3"/>
  <c r="T148" i="3" s="1"/>
  <c r="S152" i="3"/>
  <c r="S148" i="3" s="1"/>
  <c r="R152" i="3"/>
  <c r="R148" i="3" s="1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S149" i="3"/>
  <c r="R149" i="3"/>
  <c r="Q149" i="3"/>
  <c r="V148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2" i="3" s="1"/>
  <c r="U138" i="3"/>
  <c r="U102" i="3" s="1"/>
  <c r="T138" i="3"/>
  <c r="T102" i="3" s="1"/>
  <c r="S138" i="3"/>
  <c r="S102" i="3" s="1"/>
  <c r="R138" i="3"/>
  <c r="R102" i="3" s="1"/>
  <c r="Q138" i="3"/>
  <c r="V137" i="3"/>
  <c r="U137" i="3"/>
  <c r="T137" i="3"/>
  <c r="S137" i="3"/>
  <c r="R137" i="3"/>
  <c r="Q137" i="3"/>
  <c r="V136" i="3"/>
  <c r="V105" i="3" s="1"/>
  <c r="U136" i="3"/>
  <c r="U105" i="3" s="1"/>
  <c r="T136" i="3"/>
  <c r="S136" i="3"/>
  <c r="S105" i="3" s="1"/>
  <c r="R136" i="3"/>
  <c r="R105" i="3" s="1"/>
  <c r="Q136" i="3"/>
  <c r="V135" i="3"/>
  <c r="U135" i="3"/>
  <c r="T135" i="3"/>
  <c r="S135" i="3"/>
  <c r="R135" i="3"/>
  <c r="Q135" i="3"/>
  <c r="V134" i="3"/>
  <c r="U134" i="3"/>
  <c r="U101" i="3" s="1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R103" i="3" s="1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T105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V81" i="3" s="1"/>
  <c r="U86" i="3"/>
  <c r="U81" i="3" s="1"/>
  <c r="T86" i="3"/>
  <c r="T81" i="3" s="1"/>
  <c r="S86" i="3"/>
  <c r="S81" i="3" s="1"/>
  <c r="R86" i="3"/>
  <c r="R81" i="3" s="1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U78" i="3" s="1"/>
  <c r="T83" i="3"/>
  <c r="T78" i="3" s="1"/>
  <c r="S83" i="3"/>
  <c r="S78" i="3" s="1"/>
  <c r="R83" i="3"/>
  <c r="Q83" i="3"/>
  <c r="V76" i="3"/>
  <c r="V31" i="3" s="1"/>
  <c r="U76" i="3"/>
  <c r="U31" i="3" s="1"/>
  <c r="T76" i="3"/>
  <c r="T31" i="3" s="1"/>
  <c r="S76" i="3"/>
  <c r="S31" i="3" s="1"/>
  <c r="R76" i="3"/>
  <c r="R31" i="3" s="1"/>
  <c r="Q76" i="3"/>
  <c r="V75" i="3"/>
  <c r="U75" i="3"/>
  <c r="T75" i="3"/>
  <c r="S75" i="3"/>
  <c r="R75" i="3"/>
  <c r="Q75" i="3"/>
  <c r="V74" i="3"/>
  <c r="V29" i="3" s="1"/>
  <c r="U74" i="3"/>
  <c r="U29" i="3" s="1"/>
  <c r="T74" i="3"/>
  <c r="T29" i="3" s="1"/>
  <c r="S74" i="3"/>
  <c r="S29" i="3" s="1"/>
  <c r="R74" i="3"/>
  <c r="R29" i="3" s="1"/>
  <c r="Q74" i="3"/>
  <c r="V73" i="3"/>
  <c r="U73" i="3"/>
  <c r="T73" i="3"/>
  <c r="S73" i="3"/>
  <c r="R73" i="3"/>
  <c r="Q73" i="3"/>
  <c r="V72" i="3"/>
  <c r="V34" i="3" s="1"/>
  <c r="U72" i="3"/>
  <c r="U34" i="3" s="1"/>
  <c r="T72" i="3"/>
  <c r="T34" i="3" s="1"/>
  <c r="S72" i="3"/>
  <c r="S34" i="3" s="1"/>
  <c r="R72" i="3"/>
  <c r="R34" i="3" s="1"/>
  <c r="Q72" i="3"/>
  <c r="V71" i="3"/>
  <c r="U71" i="3"/>
  <c r="T71" i="3"/>
  <c r="S71" i="3"/>
  <c r="R71" i="3"/>
  <c r="Q71" i="3"/>
  <c r="V70" i="3"/>
  <c r="U70" i="3"/>
  <c r="U35" i="3" s="1"/>
  <c r="T70" i="3"/>
  <c r="T35" i="3" s="1"/>
  <c r="S70" i="3"/>
  <c r="S35" i="3" s="1"/>
  <c r="R70" i="3"/>
  <c r="R35" i="3" s="1"/>
  <c r="Q70" i="3"/>
  <c r="V69" i="3"/>
  <c r="U69" i="3"/>
  <c r="T69" i="3"/>
  <c r="S69" i="3"/>
  <c r="R69" i="3"/>
  <c r="Q69" i="3"/>
  <c r="V68" i="3"/>
  <c r="V32" i="3" s="1"/>
  <c r="U68" i="3"/>
  <c r="U32" i="3" s="1"/>
  <c r="T68" i="3"/>
  <c r="T32" i="3" s="1"/>
  <c r="S68" i="3"/>
  <c r="S32" i="3" s="1"/>
  <c r="R68" i="3"/>
  <c r="R32" i="3" s="1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U65" i="3"/>
  <c r="T65" i="3"/>
  <c r="R65" i="3"/>
  <c r="Q65" i="3"/>
  <c r="V64" i="3"/>
  <c r="U64" i="3"/>
  <c r="T64" i="3"/>
  <c r="S64" i="3"/>
  <c r="R64" i="3"/>
  <c r="Q64" i="3"/>
  <c r="U63" i="3"/>
  <c r="T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V25" i="3" s="1"/>
  <c r="U52" i="3"/>
  <c r="U25" i="3" s="1"/>
  <c r="T52" i="3"/>
  <c r="T25" i="3" s="1"/>
  <c r="S52" i="3"/>
  <c r="S25" i="3" s="1"/>
  <c r="R52" i="3"/>
  <c r="R25" i="3" s="1"/>
  <c r="Q52" i="3"/>
  <c r="V51" i="3"/>
  <c r="V26" i="3" s="1"/>
  <c r="U51" i="3"/>
  <c r="U26" i="3" s="1"/>
  <c r="T51" i="3"/>
  <c r="T26" i="3" s="1"/>
  <c r="S51" i="3"/>
  <c r="S26" i="3" s="1"/>
  <c r="R51" i="3"/>
  <c r="R26" i="3" s="1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U27" i="3" s="1"/>
  <c r="T45" i="3"/>
  <c r="T27" i="3" s="1"/>
  <c r="S45" i="3"/>
  <c r="S27" i="3" s="1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42" i="3"/>
  <c r="U42" i="3"/>
  <c r="T42" i="3"/>
  <c r="S42" i="3"/>
  <c r="R42" i="3"/>
  <c r="Q42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5" i="3"/>
  <c r="H275" i="3"/>
  <c r="G275" i="3"/>
  <c r="J275" i="3" s="1"/>
  <c r="I273" i="3"/>
  <c r="H273" i="3"/>
  <c r="G273" i="3"/>
  <c r="I271" i="3"/>
  <c r="I269" i="3" s="1"/>
  <c r="I265" i="3" s="1"/>
  <c r="H271" i="3"/>
  <c r="H269" i="3" s="1"/>
  <c r="H265" i="3" s="1"/>
  <c r="G271" i="3"/>
  <c r="I270" i="3"/>
  <c r="I268" i="3" s="1"/>
  <c r="H270" i="3"/>
  <c r="H268" i="3" s="1"/>
  <c r="G270" i="3"/>
  <c r="I267" i="3"/>
  <c r="I266" i="3" s="1"/>
  <c r="H267" i="3"/>
  <c r="H266" i="3" s="1"/>
  <c r="G267" i="3"/>
  <c r="I259" i="3"/>
  <c r="I258" i="3" s="1"/>
  <c r="H259" i="3"/>
  <c r="H258" i="3" s="1"/>
  <c r="G259" i="3"/>
  <c r="I257" i="3"/>
  <c r="H257" i="3"/>
  <c r="G257" i="3"/>
  <c r="I256" i="3"/>
  <c r="I255" i="3" s="1"/>
  <c r="H256" i="3"/>
  <c r="H255" i="3" s="1"/>
  <c r="G256" i="3"/>
  <c r="I253" i="3"/>
  <c r="I251" i="3" s="1"/>
  <c r="H253" i="3"/>
  <c r="H251" i="3" s="1"/>
  <c r="G253" i="3"/>
  <c r="I249" i="3"/>
  <c r="I248" i="3" s="1"/>
  <c r="H249" i="3"/>
  <c r="H248" i="3" s="1"/>
  <c r="I247" i="3"/>
  <c r="I244" i="3" s="1"/>
  <c r="H247" i="3"/>
  <c r="H244" i="3" s="1"/>
  <c r="G247" i="3"/>
  <c r="I246" i="3"/>
  <c r="H246" i="3"/>
  <c r="G246" i="3"/>
  <c r="I245" i="3"/>
  <c r="H245" i="3"/>
  <c r="G245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5" i="3"/>
  <c r="I224" i="3" s="1"/>
  <c r="H225" i="3"/>
  <c r="H224" i="3" s="1"/>
  <c r="G225" i="3"/>
  <c r="I223" i="3"/>
  <c r="I210" i="3" s="1"/>
  <c r="H223" i="3"/>
  <c r="H210" i="3" s="1"/>
  <c r="G223" i="3"/>
  <c r="I222" i="3"/>
  <c r="H222" i="3"/>
  <c r="G222" i="3"/>
  <c r="I221" i="3"/>
  <c r="I209" i="3" s="1"/>
  <c r="I177" i="3" s="1"/>
  <c r="H221" i="3"/>
  <c r="H209" i="3" s="1"/>
  <c r="H177" i="3" s="1"/>
  <c r="G221" i="3"/>
  <c r="I219" i="3"/>
  <c r="H219" i="3"/>
  <c r="G219" i="3"/>
  <c r="I214" i="3"/>
  <c r="H214" i="3"/>
  <c r="G214" i="3"/>
  <c r="I213" i="3"/>
  <c r="H213" i="3"/>
  <c r="G213" i="3"/>
  <c r="I212" i="3"/>
  <c r="H212" i="3"/>
  <c r="G212" i="3"/>
  <c r="I211" i="3"/>
  <c r="H211" i="3"/>
  <c r="G211" i="3"/>
  <c r="I176" i="3"/>
  <c r="H176" i="3"/>
  <c r="I206" i="3"/>
  <c r="H206" i="3"/>
  <c r="G206" i="3"/>
  <c r="I205" i="3"/>
  <c r="H205" i="3"/>
  <c r="G205" i="3"/>
  <c r="I204" i="3"/>
  <c r="H204" i="3"/>
  <c r="G204" i="3"/>
  <c r="I203" i="3"/>
  <c r="I185" i="3" s="1"/>
  <c r="I175" i="3" s="1"/>
  <c r="H203" i="3"/>
  <c r="H185" i="3" s="1"/>
  <c r="H175" i="3" s="1"/>
  <c r="G203" i="3"/>
  <c r="J203" i="3" s="1"/>
  <c r="I202" i="3"/>
  <c r="H202" i="3"/>
  <c r="G202" i="3"/>
  <c r="I201" i="3"/>
  <c r="H201" i="3"/>
  <c r="G201" i="3"/>
  <c r="I200" i="3"/>
  <c r="H200" i="3"/>
  <c r="G200" i="3"/>
  <c r="I199" i="3"/>
  <c r="H199" i="3"/>
  <c r="G199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I186" i="3" s="1"/>
  <c r="I178" i="3" s="1"/>
  <c r="H193" i="3"/>
  <c r="H186" i="3" s="1"/>
  <c r="H178" i="3" s="1"/>
  <c r="G193" i="3"/>
  <c r="I192" i="3"/>
  <c r="H192" i="3"/>
  <c r="G192" i="3"/>
  <c r="I191" i="3"/>
  <c r="H191" i="3"/>
  <c r="G191" i="3"/>
  <c r="I190" i="3"/>
  <c r="H190" i="3"/>
  <c r="G190" i="3"/>
  <c r="I188" i="3"/>
  <c r="H188" i="3"/>
  <c r="G188" i="3"/>
  <c r="I182" i="3"/>
  <c r="H182" i="3"/>
  <c r="I173" i="3"/>
  <c r="H173" i="3"/>
  <c r="G173" i="3"/>
  <c r="J173" i="3" s="1"/>
  <c r="I171" i="3"/>
  <c r="H171" i="3"/>
  <c r="G171" i="3"/>
  <c r="I170" i="3"/>
  <c r="I157" i="3" s="1"/>
  <c r="H170" i="3"/>
  <c r="H157" i="3" s="1"/>
  <c r="G170" i="3"/>
  <c r="I169" i="3"/>
  <c r="H169" i="3"/>
  <c r="G169" i="3"/>
  <c r="I158" i="3"/>
  <c r="G158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H160" i="3"/>
  <c r="G160" i="3"/>
  <c r="I159" i="3"/>
  <c r="H159" i="3"/>
  <c r="G159" i="3"/>
  <c r="G156" i="3" s="1"/>
  <c r="H158" i="3"/>
  <c r="I155" i="3"/>
  <c r="H155" i="3"/>
  <c r="G155" i="3"/>
  <c r="I154" i="3"/>
  <c r="H154" i="3"/>
  <c r="G154" i="3"/>
  <c r="I153" i="3"/>
  <c r="H153" i="3"/>
  <c r="G153" i="3"/>
  <c r="I152" i="3"/>
  <c r="H152" i="3"/>
  <c r="H148" i="3" s="1"/>
  <c r="G152" i="3"/>
  <c r="I151" i="3"/>
  <c r="H151" i="3"/>
  <c r="G151" i="3"/>
  <c r="I150" i="3"/>
  <c r="H150" i="3"/>
  <c r="G150" i="3"/>
  <c r="I149" i="3"/>
  <c r="H149" i="3"/>
  <c r="G149" i="3"/>
  <c r="I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2" i="3" s="1"/>
  <c r="H138" i="3"/>
  <c r="H102" i="3" s="1"/>
  <c r="G138" i="3"/>
  <c r="I137" i="3"/>
  <c r="H137" i="3"/>
  <c r="G137" i="3"/>
  <c r="I136" i="3"/>
  <c r="I105" i="3" s="1"/>
  <c r="H136" i="3"/>
  <c r="H105" i="3" s="1"/>
  <c r="G136" i="3"/>
  <c r="I135" i="3"/>
  <c r="H135" i="3"/>
  <c r="G135" i="3"/>
  <c r="I134" i="3"/>
  <c r="I104" i="3" s="1"/>
  <c r="H134" i="3"/>
  <c r="H101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H100" i="3" s="1"/>
  <c r="G106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G93" i="3"/>
  <c r="I92" i="3"/>
  <c r="H92" i="3"/>
  <c r="G92" i="3"/>
  <c r="I91" i="3"/>
  <c r="H91" i="3"/>
  <c r="G91" i="3"/>
  <c r="I89" i="3"/>
  <c r="H89" i="3"/>
  <c r="G89" i="3"/>
  <c r="I88" i="3"/>
  <c r="H88" i="3"/>
  <c r="G88" i="3"/>
  <c r="I87" i="3"/>
  <c r="H87" i="3"/>
  <c r="G87" i="3"/>
  <c r="I86" i="3"/>
  <c r="I81" i="3" s="1"/>
  <c r="H86" i="3"/>
  <c r="H81" i="3" s="1"/>
  <c r="G86" i="3"/>
  <c r="I85" i="3"/>
  <c r="H85" i="3"/>
  <c r="G85" i="3"/>
  <c r="I84" i="3"/>
  <c r="H84" i="3"/>
  <c r="G84" i="3"/>
  <c r="I83" i="3"/>
  <c r="H83" i="3"/>
  <c r="G83" i="3"/>
  <c r="I76" i="3"/>
  <c r="I31" i="3" s="1"/>
  <c r="H76" i="3"/>
  <c r="H31" i="3" s="1"/>
  <c r="G76" i="3"/>
  <c r="I75" i="3"/>
  <c r="H75" i="3"/>
  <c r="G75" i="3"/>
  <c r="I74" i="3"/>
  <c r="I29" i="3" s="1"/>
  <c r="H74" i="3"/>
  <c r="H29" i="3" s="1"/>
  <c r="G74" i="3"/>
  <c r="I73" i="3"/>
  <c r="H73" i="3"/>
  <c r="G73" i="3"/>
  <c r="I72" i="3"/>
  <c r="I34" i="3" s="1"/>
  <c r="H72" i="3"/>
  <c r="H34" i="3" s="1"/>
  <c r="G72" i="3"/>
  <c r="I71" i="3"/>
  <c r="H71" i="3"/>
  <c r="G71" i="3"/>
  <c r="I70" i="3"/>
  <c r="I35" i="3" s="1"/>
  <c r="H70" i="3"/>
  <c r="H35" i="3" s="1"/>
  <c r="G70" i="3"/>
  <c r="I69" i="3"/>
  <c r="H69" i="3"/>
  <c r="G69" i="3"/>
  <c r="I68" i="3"/>
  <c r="I32" i="3" s="1"/>
  <c r="H68" i="3"/>
  <c r="H32" i="3" s="1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I25" i="3" s="1"/>
  <c r="H52" i="3"/>
  <c r="H25" i="3" s="1"/>
  <c r="G52" i="3"/>
  <c r="I51" i="3"/>
  <c r="I26" i="3" s="1"/>
  <c r="H51" i="3"/>
  <c r="H26" i="3" s="1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I27" i="3" s="1"/>
  <c r="H45" i="3"/>
  <c r="I44" i="3"/>
  <c r="H44" i="3"/>
  <c r="G44" i="3"/>
  <c r="I43" i="3"/>
  <c r="H43" i="3"/>
  <c r="G43" i="3"/>
  <c r="I42" i="3"/>
  <c r="H42" i="3"/>
  <c r="G42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I100" i="3" l="1"/>
  <c r="H156" i="3"/>
  <c r="R27" i="3"/>
  <c r="R279" i="3" s="1"/>
  <c r="V27" i="3"/>
  <c r="V279" i="3" s="1"/>
  <c r="R156" i="3"/>
  <c r="V156" i="3"/>
  <c r="T226" i="3"/>
  <c r="W220" i="3"/>
  <c r="S156" i="3"/>
  <c r="X364" i="1"/>
  <c r="Y184" i="1"/>
  <c r="X184" i="1"/>
  <c r="U156" i="3"/>
  <c r="Y183" i="1"/>
  <c r="X183" i="1"/>
  <c r="G243" i="3"/>
  <c r="G210" i="3"/>
  <c r="Q35" i="3"/>
  <c r="Q156" i="3"/>
  <c r="Y73" i="1"/>
  <c r="X73" i="1"/>
  <c r="W229" i="3"/>
  <c r="I156" i="3"/>
  <c r="W254" i="3"/>
  <c r="W38" i="3"/>
  <c r="R140" i="1"/>
  <c r="X141" i="1"/>
  <c r="G100" i="3"/>
  <c r="Q182" i="3"/>
  <c r="Y348" i="1"/>
  <c r="Y364" i="1"/>
  <c r="Y227" i="1"/>
  <c r="Y74" i="1"/>
  <c r="Y356" i="1"/>
  <c r="Y307" i="1"/>
  <c r="Y182" i="1"/>
  <c r="Y141" i="1"/>
  <c r="Y69" i="1"/>
  <c r="G148" i="3"/>
  <c r="G25" i="3"/>
  <c r="V227" i="3"/>
  <c r="V181" i="3" s="1"/>
  <c r="V281" i="3" s="1"/>
  <c r="H27" i="3"/>
  <c r="V103" i="3"/>
  <c r="Q227" i="3"/>
  <c r="U227" i="3"/>
  <c r="U181" i="3" s="1"/>
  <c r="U281" i="3" s="1"/>
  <c r="I227" i="3"/>
  <c r="I181" i="3" s="1"/>
  <c r="I281" i="3" s="1"/>
  <c r="R227" i="3"/>
  <c r="R181" i="3" s="1"/>
  <c r="R281" i="3" s="1"/>
  <c r="T227" i="3"/>
  <c r="T181" i="3" s="1"/>
  <c r="T281" i="3" s="1"/>
  <c r="S227" i="3"/>
  <c r="S181" i="3" s="1"/>
  <c r="S281" i="3" s="1"/>
  <c r="H16" i="3"/>
  <c r="I16" i="3"/>
  <c r="G268" i="3"/>
  <c r="G16" i="3"/>
  <c r="L363" i="1"/>
  <c r="K208" i="3"/>
  <c r="L355" i="1"/>
  <c r="R78" i="3"/>
  <c r="H227" i="3"/>
  <c r="H181" i="3" s="1"/>
  <c r="H281" i="3" s="1"/>
  <c r="V78" i="3"/>
  <c r="S103" i="3"/>
  <c r="U103" i="3"/>
  <c r="T103" i="3"/>
  <c r="V187" i="3"/>
  <c r="V179" i="3" s="1"/>
  <c r="R147" i="3"/>
  <c r="V147" i="3"/>
  <c r="R378" i="1"/>
  <c r="Y378" i="1" s="1"/>
  <c r="T184" i="3"/>
  <c r="T187" i="3"/>
  <c r="T179" i="3" s="1"/>
  <c r="S272" i="3"/>
  <c r="S264" i="3" s="1"/>
  <c r="U187" i="3"/>
  <c r="U179" i="3" s="1"/>
  <c r="V16" i="3"/>
  <c r="S77" i="3"/>
  <c r="R272" i="3"/>
  <c r="R264" i="3" s="1"/>
  <c r="V272" i="3"/>
  <c r="V264" i="3" s="1"/>
  <c r="V142" i="3"/>
  <c r="S142" i="3"/>
  <c r="L347" i="1"/>
  <c r="L378" i="1"/>
  <c r="R187" i="3"/>
  <c r="R179" i="3" s="1"/>
  <c r="Q209" i="3"/>
  <c r="Q224" i="3"/>
  <c r="Q266" i="3"/>
  <c r="G251" i="3"/>
  <c r="G269" i="3"/>
  <c r="Q81" i="3"/>
  <c r="Q148" i="3"/>
  <c r="Q157" i="3"/>
  <c r="Q187" i="3"/>
  <c r="Q186" i="3"/>
  <c r="Q185" i="3"/>
  <c r="S187" i="3"/>
  <c r="S179" i="3" s="1"/>
  <c r="Q255" i="3"/>
  <c r="Q272" i="3"/>
  <c r="U272" i="3"/>
  <c r="U264" i="3" s="1"/>
  <c r="T77" i="3"/>
  <c r="Q251" i="3"/>
  <c r="R24" i="3"/>
  <c r="R278" i="3" s="1"/>
  <c r="V24" i="3"/>
  <c r="V278" i="3" s="1"/>
  <c r="S24" i="3"/>
  <c r="S278" i="3" s="1"/>
  <c r="T243" i="3"/>
  <c r="T242" i="3" s="1"/>
  <c r="T24" i="3"/>
  <c r="T278" i="3" s="1"/>
  <c r="S79" i="3"/>
  <c r="U77" i="3"/>
  <c r="U104" i="3"/>
  <c r="U243" i="3"/>
  <c r="U242" i="3" s="1"/>
  <c r="T272" i="3"/>
  <c r="T264" i="3" s="1"/>
  <c r="T79" i="3"/>
  <c r="R80" i="3"/>
  <c r="V80" i="3"/>
  <c r="R77" i="3"/>
  <c r="V77" i="3"/>
  <c r="R142" i="3"/>
  <c r="T147" i="3"/>
  <c r="S184" i="3"/>
  <c r="R243" i="3"/>
  <c r="R242" i="3" s="1"/>
  <c r="V243" i="3"/>
  <c r="V242" i="3" s="1"/>
  <c r="U80" i="3"/>
  <c r="U279" i="3" s="1"/>
  <c r="H78" i="3"/>
  <c r="I78" i="3"/>
  <c r="U23" i="3"/>
  <c r="U24" i="3"/>
  <c r="U278" i="3" s="1"/>
  <c r="U79" i="3"/>
  <c r="S80" i="3"/>
  <c r="S279" i="3" s="1"/>
  <c r="R79" i="3"/>
  <c r="V79" i="3"/>
  <c r="T80" i="3"/>
  <c r="T279" i="3" s="1"/>
  <c r="S147" i="3"/>
  <c r="Q243" i="3"/>
  <c r="V184" i="3"/>
  <c r="R23" i="3"/>
  <c r="S23" i="3"/>
  <c r="R184" i="3"/>
  <c r="S243" i="3"/>
  <c r="S242" i="3" s="1"/>
  <c r="Q25" i="3"/>
  <c r="T23" i="3"/>
  <c r="V23" i="3"/>
  <c r="L234" i="1"/>
  <c r="X234" i="1" s="1"/>
  <c r="L332" i="1"/>
  <c r="L306" i="1"/>
  <c r="L68" i="1"/>
  <c r="U184" i="3"/>
  <c r="Q258" i="3"/>
  <c r="X258" i="3" s="1"/>
  <c r="G105" i="3"/>
  <c r="G186" i="3"/>
  <c r="Q24" i="3"/>
  <c r="Q248" i="3"/>
  <c r="G258" i="3"/>
  <c r="R363" i="1"/>
  <c r="X363" i="1" s="1"/>
  <c r="R340" i="1"/>
  <c r="Y340" i="1" s="1"/>
  <c r="Q77" i="3"/>
  <c r="R347" i="1"/>
  <c r="R332" i="1"/>
  <c r="Y332" i="1" s="1"/>
  <c r="R303" i="1"/>
  <c r="Y303" i="1" s="1"/>
  <c r="R226" i="1"/>
  <c r="G34" i="3"/>
  <c r="Q27" i="3"/>
  <c r="Q26" i="3"/>
  <c r="Q32" i="3"/>
  <c r="Q34" i="3"/>
  <c r="Q29" i="3"/>
  <c r="Q31" i="3"/>
  <c r="Q78" i="3"/>
  <c r="Q79" i="3"/>
  <c r="Q80" i="3"/>
  <c r="Q101" i="3"/>
  <c r="Q105" i="3"/>
  <c r="Q102" i="3"/>
  <c r="Q268" i="3"/>
  <c r="Q269" i="3"/>
  <c r="Q208" i="3"/>
  <c r="Q17" i="3"/>
  <c r="L245" i="1"/>
  <c r="X245" i="1" s="1"/>
  <c r="Q103" i="3"/>
  <c r="R181" i="1"/>
  <c r="Q23" i="3"/>
  <c r="R68" i="1"/>
  <c r="X68" i="1" s="1"/>
  <c r="Q16" i="3"/>
  <c r="R306" i="1"/>
  <c r="H104" i="3"/>
  <c r="R16" i="3"/>
  <c r="T16" i="3"/>
  <c r="Q100" i="3"/>
  <c r="S100" i="3"/>
  <c r="U100" i="3"/>
  <c r="S104" i="3"/>
  <c r="S101" i="3"/>
  <c r="S16" i="3"/>
  <c r="U16" i="3"/>
  <c r="R100" i="3"/>
  <c r="T100" i="3"/>
  <c r="V100" i="3"/>
  <c r="R104" i="3"/>
  <c r="R101" i="3"/>
  <c r="T104" i="3"/>
  <c r="T101" i="3"/>
  <c r="V104" i="3"/>
  <c r="V101" i="3"/>
  <c r="G24" i="3"/>
  <c r="I24" i="3"/>
  <c r="H77" i="3"/>
  <c r="H187" i="3"/>
  <c r="H179" i="3" s="1"/>
  <c r="I187" i="3"/>
  <c r="I179" i="3" s="1"/>
  <c r="G77" i="3"/>
  <c r="I77" i="3"/>
  <c r="G23" i="3"/>
  <c r="I23" i="3"/>
  <c r="H24" i="3"/>
  <c r="H23" i="3"/>
  <c r="H207" i="3"/>
  <c r="R207" i="3"/>
  <c r="T207" i="3"/>
  <c r="V207" i="3"/>
  <c r="G207" i="3"/>
  <c r="I207" i="3"/>
  <c r="Q207" i="3"/>
  <c r="S207" i="3"/>
  <c r="U207" i="3"/>
  <c r="Q104" i="3"/>
  <c r="T142" i="3"/>
  <c r="G104" i="3"/>
  <c r="G102" i="3"/>
  <c r="Q184" i="3"/>
  <c r="G17" i="3"/>
  <c r="G78" i="3"/>
  <c r="G182" i="3"/>
  <c r="Q147" i="3"/>
  <c r="Q142" i="3"/>
  <c r="U147" i="3"/>
  <c r="U142" i="3"/>
  <c r="I103" i="3"/>
  <c r="G185" i="3"/>
  <c r="J185" i="3" s="1"/>
  <c r="G187" i="3"/>
  <c r="G157" i="3"/>
  <c r="G266" i="3"/>
  <c r="G27" i="3"/>
  <c r="G26" i="3"/>
  <c r="G32" i="3"/>
  <c r="G35" i="3"/>
  <c r="G29" i="3"/>
  <c r="G31" i="3"/>
  <c r="G81" i="3"/>
  <c r="H184" i="3"/>
  <c r="G184" i="3"/>
  <c r="I184" i="3"/>
  <c r="H226" i="3"/>
  <c r="H243" i="3"/>
  <c r="G244" i="3"/>
  <c r="G272" i="3"/>
  <c r="I272" i="3"/>
  <c r="I264" i="3" s="1"/>
  <c r="H272" i="3"/>
  <c r="H264" i="3" s="1"/>
  <c r="I142" i="3"/>
  <c r="H147" i="3"/>
  <c r="G147" i="3"/>
  <c r="I147" i="3"/>
  <c r="H79" i="3"/>
  <c r="G80" i="3"/>
  <c r="I80" i="3"/>
  <c r="H142" i="3"/>
  <c r="G142" i="3"/>
  <c r="G176" i="3"/>
  <c r="G209" i="3"/>
  <c r="G224" i="3"/>
  <c r="G255" i="3"/>
  <c r="G227" i="3"/>
  <c r="G79" i="3"/>
  <c r="I79" i="3"/>
  <c r="H80" i="3"/>
  <c r="G103" i="3"/>
  <c r="H103" i="3"/>
  <c r="G226" i="3"/>
  <c r="I226" i="3"/>
  <c r="I243" i="3"/>
  <c r="G101" i="3"/>
  <c r="I101" i="3"/>
  <c r="X140" i="1" l="1"/>
  <c r="R377" i="1"/>
  <c r="X306" i="1"/>
  <c r="I279" i="3"/>
  <c r="W208" i="3"/>
  <c r="Q177" i="3"/>
  <c r="Q181" i="3"/>
  <c r="Q279" i="3"/>
  <c r="Q175" i="3"/>
  <c r="Q179" i="3"/>
  <c r="G264" i="3"/>
  <c r="G242" i="3"/>
  <c r="Y347" i="1"/>
  <c r="Y363" i="1"/>
  <c r="Y226" i="1"/>
  <c r="Y306" i="1"/>
  <c r="Y181" i="1"/>
  <c r="Y140" i="1"/>
  <c r="Y68" i="1"/>
  <c r="H279" i="3"/>
  <c r="G279" i="3"/>
  <c r="G265" i="3"/>
  <c r="L377" i="1"/>
  <c r="X16" i="3"/>
  <c r="Q178" i="3"/>
  <c r="T174" i="3"/>
  <c r="T277" i="3" s="1"/>
  <c r="S174" i="3"/>
  <c r="S277" i="3" s="1"/>
  <c r="R174" i="3"/>
  <c r="R277" i="3" s="1"/>
  <c r="I278" i="3"/>
  <c r="H278" i="3"/>
  <c r="U174" i="3"/>
  <c r="U277" i="3" s="1"/>
  <c r="Q264" i="3"/>
  <c r="G178" i="3"/>
  <c r="Q176" i="3"/>
  <c r="Q242" i="3"/>
  <c r="Q265" i="3"/>
  <c r="G177" i="3"/>
  <c r="Q281" i="3"/>
  <c r="G175" i="3"/>
  <c r="J175" i="3" s="1"/>
  <c r="G179" i="3"/>
  <c r="Q174" i="3"/>
  <c r="V174" i="3"/>
  <c r="V277" i="3" s="1"/>
  <c r="H174" i="3"/>
  <c r="I242" i="3"/>
  <c r="H242" i="3"/>
  <c r="I174" i="3"/>
  <c r="G181" i="3"/>
  <c r="G174" i="3"/>
  <c r="I277" i="3" l="1"/>
  <c r="X174" i="3"/>
  <c r="X242" i="3"/>
  <c r="H277" i="3"/>
  <c r="G277" i="3"/>
  <c r="G278" i="3"/>
  <c r="Q278" i="3"/>
  <c r="Q277" i="3"/>
  <c r="G281" i="3"/>
  <c r="R390" i="1" l="1"/>
  <c r="X277" i="3"/>
  <c r="E234" i="1"/>
  <c r="K234" i="1" s="1"/>
  <c r="W365" i="1" l="1"/>
  <c r="V365" i="1"/>
  <c r="U365" i="1"/>
  <c r="T365" i="1"/>
  <c r="S365" i="1"/>
  <c r="R365" i="1"/>
  <c r="J365" i="1"/>
  <c r="I365" i="1"/>
  <c r="H365" i="1"/>
  <c r="W355" i="1"/>
  <c r="W377" i="1" s="1"/>
  <c r="V355" i="1"/>
  <c r="V377" i="1" s="1"/>
  <c r="U355" i="1"/>
  <c r="U377" i="1" s="1"/>
  <c r="T355" i="1"/>
  <c r="T377" i="1" s="1"/>
  <c r="S355" i="1"/>
  <c r="S377" i="1" s="1"/>
  <c r="J355" i="1"/>
  <c r="J377" i="1" s="1"/>
  <c r="R228" i="1"/>
  <c r="X228" i="1" s="1"/>
  <c r="J228" i="1"/>
  <c r="I228" i="1"/>
  <c r="H228" i="1"/>
  <c r="W187" i="1"/>
  <c r="V187" i="1"/>
  <c r="U187" i="1"/>
  <c r="T187" i="1"/>
  <c r="S187" i="1"/>
  <c r="R187" i="1"/>
  <c r="W186" i="1"/>
  <c r="V186" i="1"/>
  <c r="U186" i="1"/>
  <c r="T186" i="1"/>
  <c r="S186" i="1"/>
  <c r="R186" i="1"/>
  <c r="J187" i="1"/>
  <c r="I187" i="1"/>
  <c r="H187" i="1"/>
  <c r="J186" i="1"/>
  <c r="I186" i="1"/>
  <c r="H186" i="1"/>
  <c r="W149" i="1"/>
  <c r="V149" i="1"/>
  <c r="U149" i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W145" i="1"/>
  <c r="V145" i="1"/>
  <c r="U145" i="1"/>
  <c r="T145" i="1"/>
  <c r="S145" i="1"/>
  <c r="R145" i="1"/>
  <c r="W144" i="1"/>
  <c r="V144" i="1"/>
  <c r="U144" i="1"/>
  <c r="T144" i="1"/>
  <c r="S144" i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J379" i="1" s="1"/>
  <c r="I145" i="1"/>
  <c r="I379" i="1" s="1"/>
  <c r="H145" i="1"/>
  <c r="J144" i="1"/>
  <c r="I144" i="1"/>
  <c r="H144" i="1"/>
  <c r="J143" i="1"/>
  <c r="I143" i="1"/>
  <c r="H143" i="1"/>
  <c r="J142" i="1"/>
  <c r="I142" i="1"/>
  <c r="H142" i="1"/>
  <c r="R79" i="1"/>
  <c r="R78" i="1"/>
  <c r="J81" i="1"/>
  <c r="I81" i="1"/>
  <c r="H81" i="1"/>
  <c r="J79" i="1"/>
  <c r="I79" i="1"/>
  <c r="H79" i="1"/>
  <c r="J78" i="1"/>
  <c r="I78" i="1"/>
  <c r="H78" i="1"/>
  <c r="H379" i="1" l="1"/>
  <c r="H381" i="1"/>
  <c r="K393" i="1" s="1"/>
  <c r="Y186" i="1"/>
  <c r="Y81" i="1"/>
  <c r="Y79" i="1"/>
  <c r="Y78" i="1"/>
  <c r="Y143" i="1"/>
  <c r="Y145" i="1"/>
  <c r="Y147" i="1"/>
  <c r="Y228" i="1"/>
  <c r="Y149" i="1"/>
  <c r="Y365" i="1"/>
  <c r="Y142" i="1"/>
  <c r="Y144" i="1"/>
  <c r="Y146" i="1"/>
  <c r="Y148" i="1"/>
  <c r="Y187" i="1"/>
  <c r="S379" i="1"/>
  <c r="S392" i="1" s="1"/>
  <c r="W379" i="1"/>
  <c r="W392" i="1" s="1"/>
  <c r="U379" i="1"/>
  <c r="U392" i="1" s="1"/>
  <c r="I392" i="1"/>
  <c r="V379" i="1"/>
  <c r="V392" i="1" s="1"/>
  <c r="R355" i="1"/>
  <c r="X355" i="1" s="1"/>
  <c r="I381" i="1"/>
  <c r="I393" i="1" s="1"/>
  <c r="R381" i="1"/>
  <c r="V381" i="1"/>
  <c r="V393" i="1" s="1"/>
  <c r="J381" i="1"/>
  <c r="J393" i="1" s="1"/>
  <c r="S381" i="1"/>
  <c r="S393" i="1" s="1"/>
  <c r="W381" i="1"/>
  <c r="W393" i="1" s="1"/>
  <c r="T381" i="1"/>
  <c r="T393" i="1" s="1"/>
  <c r="U381" i="1"/>
  <c r="U393" i="1" s="1"/>
  <c r="R379" i="1"/>
  <c r="Y379" i="1" s="1"/>
  <c r="Y392" i="1" s="1"/>
  <c r="T379" i="1"/>
  <c r="T392" i="1" s="1"/>
  <c r="U390" i="1"/>
  <c r="V390" i="1"/>
  <c r="S390" i="1"/>
  <c r="J391" i="1"/>
  <c r="T391" i="1"/>
  <c r="V391" i="1"/>
  <c r="I391" i="1"/>
  <c r="S391" i="1"/>
  <c r="U391" i="1"/>
  <c r="W391" i="1"/>
  <c r="T390" i="1"/>
  <c r="W390" i="1"/>
  <c r="I390" i="1"/>
  <c r="J390" i="1"/>
  <c r="J392" i="1"/>
  <c r="H393" i="1"/>
  <c r="E348" i="1"/>
  <c r="K348" i="1" s="1"/>
  <c r="P85" i="3"/>
  <c r="O85" i="3"/>
  <c r="N85" i="3"/>
  <c r="M85" i="3"/>
  <c r="L85" i="3"/>
  <c r="F85" i="3"/>
  <c r="E85" i="3"/>
  <c r="Q145" i="1"/>
  <c r="P145" i="1"/>
  <c r="O145" i="1"/>
  <c r="N145" i="1"/>
  <c r="M145" i="1"/>
  <c r="G145" i="1"/>
  <c r="F145" i="1"/>
  <c r="D85" i="3"/>
  <c r="J85" i="3" s="1"/>
  <c r="P158" i="3"/>
  <c r="O158" i="3"/>
  <c r="N158" i="3"/>
  <c r="M158" i="3"/>
  <c r="L158" i="3"/>
  <c r="F158" i="3"/>
  <c r="E158" i="3"/>
  <c r="Q365" i="1"/>
  <c r="P365" i="1"/>
  <c r="O365" i="1"/>
  <c r="N365" i="1"/>
  <c r="M365" i="1"/>
  <c r="G365" i="1"/>
  <c r="F365" i="1"/>
  <c r="E365" i="1"/>
  <c r="K365" i="1" s="1"/>
  <c r="H392" i="1" l="1"/>
  <c r="Y355" i="1"/>
  <c r="Y381" i="1"/>
  <c r="Y393" i="1" s="1"/>
  <c r="Y391" i="1"/>
  <c r="R391" i="1"/>
  <c r="H391" i="1"/>
  <c r="R393" i="1"/>
  <c r="R392" i="1"/>
  <c r="E347" i="1"/>
  <c r="K347" i="1" s="1"/>
  <c r="K85" i="3"/>
  <c r="W85" i="3" s="1"/>
  <c r="K158" i="3"/>
  <c r="W158" i="3" s="1"/>
  <c r="L365" i="1"/>
  <c r="X365" i="1" s="1"/>
  <c r="E251" i="1"/>
  <c r="K251" i="1" s="1"/>
  <c r="X377" i="1" l="1"/>
  <c r="Y377" i="1"/>
  <c r="Y390" i="1" s="1"/>
  <c r="H390" i="1"/>
  <c r="D158" i="3"/>
  <c r="J158" i="3" s="1"/>
  <c r="P193" i="3"/>
  <c r="P186" i="3" s="1"/>
  <c r="P178" i="3" s="1"/>
  <c r="O193" i="3"/>
  <c r="O186" i="3" s="1"/>
  <c r="O178" i="3" s="1"/>
  <c r="N193" i="3"/>
  <c r="N186" i="3" s="1"/>
  <c r="N178" i="3" s="1"/>
  <c r="M193" i="3"/>
  <c r="M186" i="3" s="1"/>
  <c r="M178" i="3" s="1"/>
  <c r="L193" i="3"/>
  <c r="L186" i="3" s="1"/>
  <c r="L178" i="3" s="1"/>
  <c r="F193" i="3"/>
  <c r="F186" i="3" s="1"/>
  <c r="F178" i="3" s="1"/>
  <c r="E193" i="3"/>
  <c r="E186" i="3" s="1"/>
  <c r="E178" i="3" s="1"/>
  <c r="Q147" i="1" l="1"/>
  <c r="P147" i="1"/>
  <c r="O147" i="1"/>
  <c r="N147" i="1"/>
  <c r="M147" i="1"/>
  <c r="G147" i="1"/>
  <c r="F147" i="1"/>
  <c r="K193" i="3"/>
  <c r="W193" i="3" s="1"/>
  <c r="D193" i="3"/>
  <c r="J193" i="3" s="1"/>
  <c r="K186" i="3" l="1"/>
  <c r="W186" i="3" s="1"/>
  <c r="D186" i="3"/>
  <c r="J186" i="3" s="1"/>
  <c r="L147" i="1"/>
  <c r="X147" i="1" s="1"/>
  <c r="E147" i="1"/>
  <c r="K178" i="3" l="1"/>
  <c r="W178" i="3" s="1"/>
  <c r="D178" i="3"/>
  <c r="J178" i="3" s="1"/>
  <c r="O203" i="3" l="1"/>
  <c r="N203" i="3"/>
  <c r="M203" i="3"/>
  <c r="F203" i="3"/>
  <c r="E203" i="3"/>
  <c r="O202" i="3"/>
  <c r="N202" i="3"/>
  <c r="M202" i="3"/>
  <c r="F202" i="3"/>
  <c r="E202" i="3"/>
  <c r="E308" i="1"/>
  <c r="K308" i="1" s="1"/>
  <c r="P202" i="3"/>
  <c r="L202" i="3"/>
  <c r="P203" i="3"/>
  <c r="E378" i="1" l="1"/>
  <c r="K378" i="1" s="1"/>
  <c r="L203" i="3"/>
  <c r="E275" i="3" l="1"/>
  <c r="F275" i="3"/>
  <c r="E169" i="3" l="1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250" i="1" l="1"/>
  <c r="K250" i="1" s="1"/>
  <c r="P49" i="3" l="1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2" i="3"/>
  <c r="O42" i="3"/>
  <c r="N42" i="3"/>
  <c r="M42" i="3"/>
  <c r="L42" i="3"/>
  <c r="F42" i="3"/>
  <c r="E42" i="3"/>
  <c r="K49" i="3"/>
  <c r="K48" i="3"/>
  <c r="K42" i="3"/>
  <c r="D42" i="3" l="1"/>
  <c r="J42" i="3" s="1"/>
  <c r="D48" i="3"/>
  <c r="J48" i="3" s="1"/>
  <c r="D49" i="3"/>
  <c r="J49" i="3" s="1"/>
  <c r="P223" i="3"/>
  <c r="P210" i="3" s="1"/>
  <c r="O223" i="3"/>
  <c r="O210" i="3" s="1"/>
  <c r="N223" i="3"/>
  <c r="N210" i="3" s="1"/>
  <c r="M223" i="3"/>
  <c r="M210" i="3" s="1"/>
  <c r="L223" i="3"/>
  <c r="L210" i="3" s="1"/>
  <c r="F223" i="3"/>
  <c r="F210" i="3" s="1"/>
  <c r="E223" i="3"/>
  <c r="E210" i="3" s="1"/>
  <c r="P222" i="3"/>
  <c r="O222" i="3"/>
  <c r="N222" i="3"/>
  <c r="M222" i="3"/>
  <c r="L222" i="3"/>
  <c r="F222" i="3"/>
  <c r="E222" i="3"/>
  <c r="P205" i="3"/>
  <c r="O205" i="3"/>
  <c r="N205" i="3"/>
  <c r="M205" i="3"/>
  <c r="L205" i="3"/>
  <c r="F205" i="3"/>
  <c r="E205" i="3"/>
  <c r="P204" i="3"/>
  <c r="O204" i="3"/>
  <c r="N204" i="3"/>
  <c r="M204" i="3"/>
  <c r="L204" i="3"/>
  <c r="F204" i="3"/>
  <c r="E204" i="3"/>
  <c r="Q148" i="1" l="1"/>
  <c r="Q379" i="1" s="1"/>
  <c r="P148" i="1"/>
  <c r="P379" i="1" s="1"/>
  <c r="O148" i="1"/>
  <c r="O379" i="1" s="1"/>
  <c r="N148" i="1"/>
  <c r="N379" i="1" s="1"/>
  <c r="M148" i="1"/>
  <c r="M379" i="1" s="1"/>
  <c r="G148" i="1"/>
  <c r="G379" i="1" s="1"/>
  <c r="F148" i="1"/>
  <c r="F379" i="1" s="1"/>
  <c r="P86" i="3"/>
  <c r="O86" i="3"/>
  <c r="N86" i="3"/>
  <c r="M86" i="3"/>
  <c r="L86" i="3"/>
  <c r="F86" i="3"/>
  <c r="E86" i="3"/>
  <c r="P191" i="3"/>
  <c r="O191" i="3"/>
  <c r="N191" i="3"/>
  <c r="M191" i="3"/>
  <c r="L191" i="3"/>
  <c r="L187" i="3" s="1"/>
  <c r="F191" i="3"/>
  <c r="E191" i="3"/>
  <c r="P70" i="3"/>
  <c r="P35" i="3" s="1"/>
  <c r="O70" i="3"/>
  <c r="O35" i="3" s="1"/>
  <c r="N70" i="3"/>
  <c r="N35" i="3" s="1"/>
  <c r="M70" i="3"/>
  <c r="M35" i="3" s="1"/>
  <c r="L70" i="3"/>
  <c r="L35" i="3" s="1"/>
  <c r="F70" i="3"/>
  <c r="F35" i="3" s="1"/>
  <c r="E70" i="3"/>
  <c r="E35" i="3" s="1"/>
  <c r="K205" i="3"/>
  <c r="W205" i="3" s="1"/>
  <c r="K204" i="3"/>
  <c r="W204" i="3" s="1"/>
  <c r="D204" i="3"/>
  <c r="J204" i="3" s="1"/>
  <c r="K223" i="3"/>
  <c r="W223" i="3" s="1"/>
  <c r="D223" i="3"/>
  <c r="J223" i="3" s="1"/>
  <c r="K222" i="3"/>
  <c r="W222" i="3" s="1"/>
  <c r="D222" i="3"/>
  <c r="J222" i="3" s="1"/>
  <c r="Q81" i="1"/>
  <c r="P81" i="1"/>
  <c r="O81" i="1"/>
  <c r="N81" i="1"/>
  <c r="M81" i="1"/>
  <c r="G81" i="1"/>
  <c r="F81" i="1"/>
  <c r="D191" i="3"/>
  <c r="J191" i="3" s="1"/>
  <c r="K191" i="3"/>
  <c r="W191" i="3" s="1"/>
  <c r="K70" i="3"/>
  <c r="W70" i="3" s="1"/>
  <c r="D70" i="3"/>
  <c r="J70" i="3" s="1"/>
  <c r="K35" i="3" l="1"/>
  <c r="W35" i="3" s="1"/>
  <c r="K210" i="3"/>
  <c r="W210" i="3" s="1"/>
  <c r="D210" i="3"/>
  <c r="J210" i="3" s="1"/>
  <c r="D35" i="3"/>
  <c r="J35" i="3" s="1"/>
  <c r="E252" i="1"/>
  <c r="K252" i="1" s="1"/>
  <c r="D205" i="3"/>
  <c r="J205" i="3" s="1"/>
  <c r="E187" i="3"/>
  <c r="E179" i="3" s="1"/>
  <c r="M187" i="3"/>
  <c r="M179" i="3" s="1"/>
  <c r="O187" i="3"/>
  <c r="O179" i="3" s="1"/>
  <c r="K187" i="3"/>
  <c r="W187" i="3" s="1"/>
  <c r="F187" i="3"/>
  <c r="F179" i="3" s="1"/>
  <c r="L179" i="3"/>
  <c r="N187" i="3"/>
  <c r="N179" i="3" s="1"/>
  <c r="P187" i="3"/>
  <c r="P179" i="3" s="1"/>
  <c r="K179" i="3" l="1"/>
  <c r="W179" i="3" s="1"/>
  <c r="D187" i="3"/>
  <c r="J187" i="3" s="1"/>
  <c r="D179" i="3" l="1"/>
  <c r="J179" i="3" s="1"/>
  <c r="Q187" i="1"/>
  <c r="P187" i="1"/>
  <c r="O187" i="1"/>
  <c r="N187" i="1"/>
  <c r="M187" i="1"/>
  <c r="G187" i="1"/>
  <c r="F187" i="1"/>
  <c r="Q186" i="1"/>
  <c r="P186" i="1"/>
  <c r="O186" i="1"/>
  <c r="N186" i="1"/>
  <c r="M186" i="1"/>
  <c r="G186" i="1"/>
  <c r="F186" i="1"/>
  <c r="P213" i="3" l="1"/>
  <c r="O213" i="3"/>
  <c r="N213" i="3"/>
  <c r="M213" i="3"/>
  <c r="L213" i="3"/>
  <c r="F213" i="3"/>
  <c r="E213" i="3"/>
  <c r="P273" i="3"/>
  <c r="O273" i="3"/>
  <c r="N273" i="3"/>
  <c r="M273" i="3"/>
  <c r="L273" i="3"/>
  <c r="F273" i="3"/>
  <c r="E273" i="3"/>
  <c r="O195" i="3"/>
  <c r="N195" i="3"/>
  <c r="M195" i="3"/>
  <c r="F195" i="3"/>
  <c r="E195" i="3"/>
  <c r="K273" i="3" l="1"/>
  <c r="W273" i="3" s="1"/>
  <c r="D273" i="3"/>
  <c r="J273" i="3" s="1"/>
  <c r="P69" i="3"/>
  <c r="O69" i="3"/>
  <c r="N69" i="3"/>
  <c r="M69" i="3"/>
  <c r="L69" i="3"/>
  <c r="F69" i="3"/>
  <c r="E69" i="3"/>
  <c r="P66" i="3"/>
  <c r="O66" i="3"/>
  <c r="N66" i="3"/>
  <c r="M66" i="3"/>
  <c r="L66" i="3"/>
  <c r="F66" i="3"/>
  <c r="E66" i="3"/>
  <c r="D69" i="3"/>
  <c r="J69" i="3" s="1"/>
  <c r="K66" i="3"/>
  <c r="W66" i="3" s="1"/>
  <c r="D66" i="3"/>
  <c r="J66" i="3" s="1"/>
  <c r="K213" i="3"/>
  <c r="D213" i="3"/>
  <c r="J213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5" i="3" s="1"/>
  <c r="O136" i="3"/>
  <c r="O105" i="3" s="1"/>
  <c r="N136" i="3"/>
  <c r="N105" i="3" s="1"/>
  <c r="M136" i="3"/>
  <c r="M105" i="3" s="1"/>
  <c r="L136" i="3"/>
  <c r="L105" i="3" s="1"/>
  <c r="F136" i="3"/>
  <c r="F105" i="3" s="1"/>
  <c r="E136" i="3"/>
  <c r="E105" i="3" s="1"/>
  <c r="P135" i="3"/>
  <c r="O135" i="3"/>
  <c r="N135" i="3"/>
  <c r="M135" i="3"/>
  <c r="L135" i="3"/>
  <c r="F135" i="3"/>
  <c r="E135" i="3"/>
  <c r="P195" i="3"/>
  <c r="L195" i="3"/>
  <c r="K69" i="3" l="1"/>
  <c r="W69" i="3" s="1"/>
  <c r="K135" i="3"/>
  <c r="W135" i="3" s="1"/>
  <c r="L81" i="1"/>
  <c r="X81" i="1" s="1"/>
  <c r="E81" i="1"/>
  <c r="K81" i="1" s="1"/>
  <c r="P72" i="3"/>
  <c r="P34" i="3" s="1"/>
  <c r="O72" i="3"/>
  <c r="O34" i="3" s="1"/>
  <c r="N72" i="3"/>
  <c r="N34" i="3" s="1"/>
  <c r="M72" i="3"/>
  <c r="M34" i="3" s="1"/>
  <c r="L72" i="3"/>
  <c r="L34" i="3" s="1"/>
  <c r="F72" i="3"/>
  <c r="F34" i="3" s="1"/>
  <c r="E72" i="3"/>
  <c r="E34" i="3" s="1"/>
  <c r="P71" i="3"/>
  <c r="O71" i="3"/>
  <c r="N71" i="3"/>
  <c r="M71" i="3"/>
  <c r="L71" i="3"/>
  <c r="F71" i="3"/>
  <c r="E71" i="3"/>
  <c r="P68" i="3"/>
  <c r="P32" i="3" s="1"/>
  <c r="O68" i="3"/>
  <c r="O32" i="3" s="1"/>
  <c r="N68" i="3"/>
  <c r="N32" i="3" s="1"/>
  <c r="M68" i="3"/>
  <c r="M32" i="3" s="1"/>
  <c r="L68" i="3"/>
  <c r="L32" i="3" s="1"/>
  <c r="F68" i="3"/>
  <c r="F32" i="3" s="1"/>
  <c r="E68" i="3"/>
  <c r="E32" i="3" s="1"/>
  <c r="P67" i="3"/>
  <c r="O67" i="3"/>
  <c r="N67" i="3"/>
  <c r="M67" i="3"/>
  <c r="L67" i="3"/>
  <c r="F67" i="3"/>
  <c r="E67" i="3"/>
  <c r="D71" i="3"/>
  <c r="J71" i="3" s="1"/>
  <c r="D67" i="3"/>
  <c r="J67" i="3" s="1"/>
  <c r="D136" i="3" l="1"/>
  <c r="J136" i="3" s="1"/>
  <c r="E187" i="1"/>
  <c r="K187" i="1" s="1"/>
  <c r="K136" i="3"/>
  <c r="W136" i="3" s="1"/>
  <c r="L187" i="1"/>
  <c r="X187" i="1" s="1"/>
  <c r="K152" i="3"/>
  <c r="W152" i="3" s="1"/>
  <c r="L79" i="1"/>
  <c r="X79" i="1" s="1"/>
  <c r="L78" i="1"/>
  <c r="X78" i="1" s="1"/>
  <c r="D68" i="3"/>
  <c r="J68" i="3" s="1"/>
  <c r="E79" i="1"/>
  <c r="K79" i="1" s="1"/>
  <c r="D72" i="3"/>
  <c r="J72" i="3" s="1"/>
  <c r="E78" i="1"/>
  <c r="K78" i="1" s="1"/>
  <c r="D152" i="3"/>
  <c r="J152" i="3" s="1"/>
  <c r="D135" i="3"/>
  <c r="J135" i="3" s="1"/>
  <c r="K67" i="3"/>
  <c r="W67" i="3" s="1"/>
  <c r="K71" i="3"/>
  <c r="W71" i="3" s="1"/>
  <c r="K68" i="3"/>
  <c r="W68" i="3" s="1"/>
  <c r="K72" i="3"/>
  <c r="W72" i="3" s="1"/>
  <c r="K32" i="3" l="1"/>
  <c r="W32" i="3" s="1"/>
  <c r="K34" i="3"/>
  <c r="W34" i="3" s="1"/>
  <c r="K148" i="3"/>
  <c r="W148" i="3" s="1"/>
  <c r="K105" i="3"/>
  <c r="W105" i="3" s="1"/>
  <c r="D148" i="3"/>
  <c r="J148" i="3" s="1"/>
  <c r="D34" i="3"/>
  <c r="J34" i="3" s="1"/>
  <c r="D32" i="3"/>
  <c r="J32" i="3" s="1"/>
  <c r="D105" i="3"/>
  <c r="J105" i="3" s="1"/>
  <c r="E267" i="3"/>
  <c r="E266" i="3" s="1"/>
  <c r="F267" i="3"/>
  <c r="F266" i="3" s="1"/>
  <c r="L267" i="3"/>
  <c r="L266" i="3" s="1"/>
  <c r="M267" i="3"/>
  <c r="M266" i="3" s="1"/>
  <c r="N267" i="3"/>
  <c r="N266" i="3" s="1"/>
  <c r="O267" i="3"/>
  <c r="O266" i="3" s="1"/>
  <c r="P267" i="3"/>
  <c r="P266" i="3" s="1"/>
  <c r="E270" i="3"/>
  <c r="E268" i="3" s="1"/>
  <c r="F270" i="3"/>
  <c r="F268" i="3" s="1"/>
  <c r="L270" i="3"/>
  <c r="L268" i="3" s="1"/>
  <c r="M270" i="3"/>
  <c r="M268" i="3" s="1"/>
  <c r="N270" i="3"/>
  <c r="N268" i="3" s="1"/>
  <c r="O270" i="3"/>
  <c r="O268" i="3" s="1"/>
  <c r="P270" i="3"/>
  <c r="P268" i="3" s="1"/>
  <c r="E271" i="3"/>
  <c r="E269" i="3" s="1"/>
  <c r="E265" i="3" s="1"/>
  <c r="F271" i="3"/>
  <c r="F269" i="3" s="1"/>
  <c r="F265" i="3" s="1"/>
  <c r="L271" i="3"/>
  <c r="L269" i="3" s="1"/>
  <c r="L265" i="3" s="1"/>
  <c r="M271" i="3"/>
  <c r="M269" i="3" s="1"/>
  <c r="M265" i="3" s="1"/>
  <c r="N271" i="3"/>
  <c r="N269" i="3" s="1"/>
  <c r="N265" i="3" s="1"/>
  <c r="O271" i="3"/>
  <c r="O269" i="3" s="1"/>
  <c r="O265" i="3" s="1"/>
  <c r="P271" i="3"/>
  <c r="P269" i="3" s="1"/>
  <c r="P265" i="3" s="1"/>
  <c r="N272" i="3" l="1"/>
  <c r="N264" i="3" s="1"/>
  <c r="F272" i="3"/>
  <c r="F264" i="3" s="1"/>
  <c r="O272" i="3"/>
  <c r="O264" i="3" s="1"/>
  <c r="M272" i="3"/>
  <c r="M264" i="3" s="1"/>
  <c r="E272" i="3"/>
  <c r="E264" i="3" s="1"/>
  <c r="P206" i="3" l="1"/>
  <c r="O206" i="3"/>
  <c r="N206" i="3"/>
  <c r="M206" i="3"/>
  <c r="L206" i="3"/>
  <c r="F206" i="3"/>
  <c r="E206" i="3"/>
  <c r="Q146" i="1"/>
  <c r="P146" i="1"/>
  <c r="O146" i="1"/>
  <c r="N146" i="1"/>
  <c r="M146" i="1"/>
  <c r="G146" i="1"/>
  <c r="F146" i="1"/>
  <c r="P272" i="3" l="1"/>
  <c r="P264" i="3" s="1"/>
  <c r="L272" i="3"/>
  <c r="L264" i="3" s="1"/>
  <c r="O18" i="3"/>
  <c r="N18" i="3"/>
  <c r="M18" i="3"/>
  <c r="P51" i="3" l="1"/>
  <c r="P26" i="3" s="1"/>
  <c r="O51" i="3"/>
  <c r="O26" i="3" s="1"/>
  <c r="N51" i="3"/>
  <c r="N26" i="3" s="1"/>
  <c r="M51" i="3"/>
  <c r="M26" i="3" s="1"/>
  <c r="L51" i="3"/>
  <c r="L26" i="3" s="1"/>
  <c r="F51" i="3"/>
  <c r="F26" i="3" s="1"/>
  <c r="E51" i="3"/>
  <c r="E26" i="3" s="1"/>
  <c r="K51" i="3"/>
  <c r="W51" i="3" s="1"/>
  <c r="D51" i="3"/>
  <c r="J51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K73" i="1" s="1"/>
  <c r="P219" i="3"/>
  <c r="O219" i="3"/>
  <c r="N219" i="3"/>
  <c r="M219" i="3"/>
  <c r="L219" i="3"/>
  <c r="F219" i="3"/>
  <c r="E219" i="3"/>
  <c r="P221" i="3"/>
  <c r="P209" i="3" s="1"/>
  <c r="P177" i="3" s="1"/>
  <c r="O221" i="3"/>
  <c r="O209" i="3" s="1"/>
  <c r="O177" i="3" s="1"/>
  <c r="N221" i="3"/>
  <c r="N209" i="3" s="1"/>
  <c r="N177" i="3" s="1"/>
  <c r="M221" i="3"/>
  <c r="M209" i="3" s="1"/>
  <c r="M177" i="3" s="1"/>
  <c r="L221" i="3"/>
  <c r="L209" i="3" s="1"/>
  <c r="L177" i="3" s="1"/>
  <c r="F221" i="3"/>
  <c r="F209" i="3" s="1"/>
  <c r="F177" i="3" s="1"/>
  <c r="E221" i="3"/>
  <c r="E209" i="3" s="1"/>
  <c r="E177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K271" i="3"/>
  <c r="W271" i="3" s="1"/>
  <c r="K270" i="3"/>
  <c r="W270" i="3" s="1"/>
  <c r="K54" i="3"/>
  <c r="W54" i="3" s="1"/>
  <c r="K53" i="3"/>
  <c r="W53" i="3" s="1"/>
  <c r="K268" i="3" l="1"/>
  <c r="W268" i="3" s="1"/>
  <c r="K269" i="3"/>
  <c r="W269" i="3" s="1"/>
  <c r="D271" i="3"/>
  <c r="J271" i="3" s="1"/>
  <c r="D54" i="3"/>
  <c r="J54" i="3" s="1"/>
  <c r="D53" i="3"/>
  <c r="J53" i="3" s="1"/>
  <c r="D270" i="3"/>
  <c r="J270" i="3" s="1"/>
  <c r="K265" i="3" l="1"/>
  <c r="W265" i="3" s="1"/>
  <c r="D268" i="3"/>
  <c r="J268" i="3" s="1"/>
  <c r="D269" i="3"/>
  <c r="J269" i="3" s="1"/>
  <c r="P52" i="3"/>
  <c r="P25" i="3" s="1"/>
  <c r="O52" i="3"/>
  <c r="O25" i="3" s="1"/>
  <c r="N52" i="3"/>
  <c r="N25" i="3" s="1"/>
  <c r="M52" i="3"/>
  <c r="M25" i="3" s="1"/>
  <c r="L52" i="3"/>
  <c r="L25" i="3" s="1"/>
  <c r="F52" i="3"/>
  <c r="F25" i="3" s="1"/>
  <c r="E52" i="3"/>
  <c r="E25" i="3" s="1"/>
  <c r="D265" i="3" l="1"/>
  <c r="J265" i="3" s="1"/>
  <c r="D52" i="3"/>
  <c r="J52" i="3" s="1"/>
  <c r="K52" i="3"/>
  <c r="W52" i="3" s="1"/>
  <c r="D25" i="3" l="1"/>
  <c r="J25" i="3" s="1"/>
  <c r="K25" i="3"/>
  <c r="W25" i="3" s="1"/>
  <c r="P190" i="3"/>
  <c r="O190" i="3"/>
  <c r="N190" i="3"/>
  <c r="M190" i="3"/>
  <c r="L190" i="3"/>
  <c r="F190" i="3"/>
  <c r="E190" i="3"/>
  <c r="P50" i="3" l="1"/>
  <c r="O50" i="3"/>
  <c r="N50" i="3"/>
  <c r="M50" i="3"/>
  <c r="L50" i="3"/>
  <c r="F50" i="3"/>
  <c r="E50" i="3"/>
  <c r="K50" i="3"/>
  <c r="W50" i="3" s="1"/>
  <c r="D50" i="3" l="1"/>
  <c r="J50" i="3" s="1"/>
  <c r="P76" i="3" l="1"/>
  <c r="P31" i="3" s="1"/>
  <c r="O76" i="3"/>
  <c r="O31" i="3" s="1"/>
  <c r="N76" i="3"/>
  <c r="N31" i="3" s="1"/>
  <c r="M76" i="3"/>
  <c r="M31" i="3" s="1"/>
  <c r="L76" i="3"/>
  <c r="L31" i="3" s="1"/>
  <c r="F76" i="3"/>
  <c r="F31" i="3" s="1"/>
  <c r="E76" i="3"/>
  <c r="E31" i="3" s="1"/>
  <c r="P75" i="3"/>
  <c r="O75" i="3"/>
  <c r="N75" i="3"/>
  <c r="M75" i="3"/>
  <c r="L75" i="3"/>
  <c r="F75" i="3"/>
  <c r="E75" i="3"/>
  <c r="K76" i="3"/>
  <c r="W76" i="3" s="1"/>
  <c r="K75" i="3"/>
  <c r="W75" i="3" s="1"/>
  <c r="K31" i="3" l="1"/>
  <c r="W31" i="3" s="1"/>
  <c r="D76" i="3"/>
  <c r="J76" i="3" s="1"/>
  <c r="E77" i="1"/>
  <c r="K77" i="1" s="1"/>
  <c r="D75" i="3"/>
  <c r="J75" i="3" s="1"/>
  <c r="D31" i="3" l="1"/>
  <c r="J31" i="3" s="1"/>
  <c r="P56" i="3"/>
  <c r="O56" i="3"/>
  <c r="N56" i="3"/>
  <c r="M56" i="3"/>
  <c r="L56" i="3"/>
  <c r="F56" i="3"/>
  <c r="E56" i="3"/>
  <c r="K56" i="3"/>
  <c r="W56" i="3" s="1"/>
  <c r="D56" i="3" l="1"/>
  <c r="J56" i="3" s="1"/>
  <c r="P151" i="3" l="1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74" i="3"/>
  <c r="P29" i="3" s="1"/>
  <c r="O74" i="3"/>
  <c r="O29" i="3" s="1"/>
  <c r="N74" i="3"/>
  <c r="N29" i="3" s="1"/>
  <c r="M74" i="3"/>
  <c r="M29" i="3" s="1"/>
  <c r="L74" i="3"/>
  <c r="L29" i="3" s="1"/>
  <c r="F74" i="3"/>
  <c r="F29" i="3" s="1"/>
  <c r="E74" i="3"/>
  <c r="E29" i="3" s="1"/>
  <c r="P73" i="3"/>
  <c r="O73" i="3"/>
  <c r="N73" i="3"/>
  <c r="M73" i="3"/>
  <c r="L73" i="3"/>
  <c r="F73" i="3"/>
  <c r="E73" i="3"/>
  <c r="P65" i="3"/>
  <c r="O65" i="3"/>
  <c r="N65" i="3"/>
  <c r="M65" i="3"/>
  <c r="L65" i="3"/>
  <c r="F65" i="3"/>
  <c r="E65" i="3"/>
  <c r="B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1" i="3"/>
  <c r="O61" i="3"/>
  <c r="N61" i="3"/>
  <c r="M61" i="3"/>
  <c r="L61" i="3"/>
  <c r="F61" i="3"/>
  <c r="E61" i="3"/>
  <c r="P60" i="3"/>
  <c r="O60" i="3"/>
  <c r="N60" i="3"/>
  <c r="M60" i="3"/>
  <c r="L60" i="3"/>
  <c r="F60" i="3"/>
  <c r="E60" i="3"/>
  <c r="P55" i="3"/>
  <c r="O55" i="3"/>
  <c r="N55" i="3"/>
  <c r="M55" i="3"/>
  <c r="L55" i="3"/>
  <c r="F55" i="3"/>
  <c r="E55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7" i="3" s="1"/>
  <c r="O45" i="3"/>
  <c r="O27" i="3" s="1"/>
  <c r="N45" i="3"/>
  <c r="N27" i="3" s="1"/>
  <c r="M45" i="3"/>
  <c r="M27" i="3" s="1"/>
  <c r="L45" i="3"/>
  <c r="L27" i="3" s="1"/>
  <c r="F45" i="3"/>
  <c r="F27" i="3" s="1"/>
  <c r="E45" i="3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E27" i="3" l="1"/>
  <c r="N23" i="3"/>
  <c r="E24" i="3"/>
  <c r="L24" i="3"/>
  <c r="N24" i="3"/>
  <c r="P24" i="3"/>
  <c r="F23" i="3"/>
  <c r="M23" i="3"/>
  <c r="O23" i="3"/>
  <c r="F24" i="3"/>
  <c r="M24" i="3"/>
  <c r="O24" i="3"/>
  <c r="L23" i="3"/>
  <c r="P23" i="3"/>
  <c r="E23" i="3"/>
  <c r="K64" i="3" l="1"/>
  <c r="D64" i="3"/>
  <c r="J64" i="3" s="1"/>
  <c r="K47" i="3"/>
  <c r="D47" i="3"/>
  <c r="J47" i="3" s="1"/>
  <c r="P236" i="3" l="1"/>
  <c r="O236" i="3"/>
  <c r="N236" i="3"/>
  <c r="M236" i="3"/>
  <c r="L236" i="3"/>
  <c r="F236" i="3"/>
  <c r="E236" i="3"/>
  <c r="P196" i="3"/>
  <c r="P199" i="3"/>
  <c r="O199" i="3"/>
  <c r="N199" i="3"/>
  <c r="M199" i="3"/>
  <c r="L199" i="3"/>
  <c r="F199" i="3"/>
  <c r="E199" i="3"/>
  <c r="P234" i="3"/>
  <c r="O234" i="3"/>
  <c r="N234" i="3"/>
  <c r="M234" i="3"/>
  <c r="L234" i="3"/>
  <c r="F234" i="3"/>
  <c r="E234" i="3"/>
  <c r="D234" i="3"/>
  <c r="J234" i="3" s="1"/>
  <c r="K234" i="3"/>
  <c r="W234" i="3" s="1"/>
  <c r="D195" i="3"/>
  <c r="J195" i="3" s="1"/>
  <c r="K195" i="3"/>
  <c r="W195" i="3" s="1"/>
  <c r="D199" i="3" l="1"/>
  <c r="J199" i="3" s="1"/>
  <c r="K199" i="3"/>
  <c r="W199" i="3" s="1"/>
  <c r="E253" i="1"/>
  <c r="K253" i="1" s="1"/>
  <c r="E19" i="3"/>
  <c r="F19" i="3"/>
  <c r="L19" i="3"/>
  <c r="M19" i="3"/>
  <c r="N19" i="3"/>
  <c r="O19" i="3"/>
  <c r="P19" i="3"/>
  <c r="K19" i="3" l="1"/>
  <c r="W19" i="3" s="1"/>
  <c r="D19" i="3" l="1"/>
  <c r="J19" i="3" s="1"/>
  <c r="F228" i="1" l="1"/>
  <c r="G228" i="1"/>
  <c r="E87" i="3" l="1"/>
  <c r="F87" i="3"/>
  <c r="L87" i="3"/>
  <c r="M87" i="3"/>
  <c r="N87" i="3"/>
  <c r="O87" i="3"/>
  <c r="P87" i="3"/>
  <c r="K87" i="3" l="1"/>
  <c r="W87" i="3" s="1"/>
  <c r="D87" i="3" l="1"/>
  <c r="J87" i="3" s="1"/>
  <c r="D221" i="3" l="1"/>
  <c r="J221" i="3" s="1"/>
  <c r="K221" i="3"/>
  <c r="W221" i="3" s="1"/>
  <c r="E248" i="1"/>
  <c r="K248" i="1" s="1"/>
  <c r="K170" i="3"/>
  <c r="W170" i="3" s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2" i="3" s="1"/>
  <c r="F138" i="3"/>
  <c r="F102" i="3" s="1"/>
  <c r="L138" i="3"/>
  <c r="L102" i="3" s="1"/>
  <c r="M138" i="3"/>
  <c r="M102" i="3" s="1"/>
  <c r="N138" i="3"/>
  <c r="N102" i="3" s="1"/>
  <c r="O138" i="3"/>
  <c r="O102" i="3" s="1"/>
  <c r="P138" i="3"/>
  <c r="P102" i="3" s="1"/>
  <c r="D133" i="3"/>
  <c r="J133" i="3" s="1"/>
  <c r="L186" i="1"/>
  <c r="X186" i="1" s="1"/>
  <c r="K133" i="3"/>
  <c r="W133" i="3" s="1"/>
  <c r="E157" i="3"/>
  <c r="F157" i="3"/>
  <c r="L157" i="3"/>
  <c r="M157" i="3"/>
  <c r="N157" i="3"/>
  <c r="O157" i="3"/>
  <c r="P157" i="3"/>
  <c r="K137" i="3"/>
  <c r="W137" i="3" s="1"/>
  <c r="D137" i="3"/>
  <c r="J137" i="3" s="1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09" i="3" l="1"/>
  <c r="W209" i="3" s="1"/>
  <c r="K17" i="3"/>
  <c r="W17" i="3" s="1"/>
  <c r="D209" i="3"/>
  <c r="J209" i="3" s="1"/>
  <c r="D17" i="3"/>
  <c r="J17" i="3" s="1"/>
  <c r="K20" i="3"/>
  <c r="E228" i="1"/>
  <c r="K228" i="1" s="1"/>
  <c r="D170" i="3"/>
  <c r="J170" i="3" s="1"/>
  <c r="D134" i="3"/>
  <c r="J134" i="3" s="1"/>
  <c r="E186" i="1"/>
  <c r="K186" i="1" s="1"/>
  <c r="P101" i="3"/>
  <c r="P104" i="3"/>
  <c r="N101" i="3"/>
  <c r="N104" i="3"/>
  <c r="L101" i="3"/>
  <c r="L104" i="3"/>
  <c r="F101" i="3"/>
  <c r="F104" i="3"/>
  <c r="O101" i="3"/>
  <c r="O104" i="3"/>
  <c r="M101" i="3"/>
  <c r="M104" i="3"/>
  <c r="E101" i="3"/>
  <c r="E104" i="3"/>
  <c r="K157" i="3"/>
  <c r="W157" i="3" s="1"/>
  <c r="D138" i="3"/>
  <c r="J138" i="3" s="1"/>
  <c r="K134" i="3"/>
  <c r="W134" i="3" s="1"/>
  <c r="K138" i="3"/>
  <c r="W138" i="3" s="1"/>
  <c r="E183" i="1"/>
  <c r="K183" i="1" s="1"/>
  <c r="E184" i="1"/>
  <c r="K184" i="1" s="1"/>
  <c r="K177" i="3" l="1"/>
  <c r="W177" i="3" s="1"/>
  <c r="D177" i="3"/>
  <c r="J177" i="3" s="1"/>
  <c r="K102" i="3"/>
  <c r="W102" i="3" s="1"/>
  <c r="D104" i="3"/>
  <c r="J104" i="3" s="1"/>
  <c r="D102" i="3"/>
  <c r="J102" i="3" s="1"/>
  <c r="D157" i="3"/>
  <c r="J157" i="3" s="1"/>
  <c r="D101" i="3"/>
  <c r="J101" i="3" s="1"/>
  <c r="K101" i="3"/>
  <c r="W101" i="3" s="1"/>
  <c r="K104" i="3"/>
  <c r="W104" i="3" s="1"/>
  <c r="K169" i="3" l="1"/>
  <c r="W169" i="3" s="1"/>
  <c r="D169" i="3"/>
  <c r="J169" i="3" s="1"/>
  <c r="D206" i="3"/>
  <c r="J206" i="3" s="1"/>
  <c r="P21" i="3"/>
  <c r="O21" i="3"/>
  <c r="N21" i="3"/>
  <c r="M21" i="3"/>
  <c r="L21" i="3"/>
  <c r="F21" i="3"/>
  <c r="E21" i="3"/>
  <c r="K21" i="3"/>
  <c r="W21" i="3" s="1"/>
  <c r="D21" i="3" l="1"/>
  <c r="J21" i="3" s="1"/>
  <c r="K206" i="3" l="1"/>
  <c r="W206" i="3" s="1"/>
  <c r="K61" i="3" l="1"/>
  <c r="D61" i="3"/>
  <c r="J61" i="3" s="1"/>
  <c r="O225" i="3" l="1"/>
  <c r="O224" i="3" s="1"/>
  <c r="N225" i="3"/>
  <c r="N224" i="3" s="1"/>
  <c r="M225" i="3"/>
  <c r="M224" i="3" s="1"/>
  <c r="F225" i="3"/>
  <c r="F224" i="3" s="1"/>
  <c r="E225" i="3"/>
  <c r="E224" i="3" s="1"/>
  <c r="P225" i="3" l="1"/>
  <c r="P224" i="3" s="1"/>
  <c r="L225" i="3"/>
  <c r="L224" i="3" s="1"/>
  <c r="Q143" i="1" l="1"/>
  <c r="P143" i="1"/>
  <c r="O143" i="1"/>
  <c r="N143" i="1"/>
  <c r="M143" i="1"/>
  <c r="G143" i="1"/>
  <c r="F143" i="1"/>
  <c r="L146" i="1" l="1"/>
  <c r="X146" i="1" s="1"/>
  <c r="E143" i="1"/>
  <c r="E146" i="1"/>
  <c r="L143" i="1"/>
  <c r="X143" i="1" s="1"/>
  <c r="P230" i="3" l="1"/>
  <c r="O230" i="3"/>
  <c r="N230" i="3"/>
  <c r="M230" i="3"/>
  <c r="L230" i="3"/>
  <c r="F230" i="3"/>
  <c r="E230" i="3"/>
  <c r="E227" i="3" l="1"/>
  <c r="E181" i="3" s="1"/>
  <c r="E281" i="3" s="1"/>
  <c r="M227" i="3"/>
  <c r="M181" i="3" s="1"/>
  <c r="M281" i="3" s="1"/>
  <c r="O227" i="3"/>
  <c r="O181" i="3" s="1"/>
  <c r="O281" i="3" s="1"/>
  <c r="F227" i="3"/>
  <c r="F181" i="3" s="1"/>
  <c r="F281" i="3" s="1"/>
  <c r="N227" i="3"/>
  <c r="N181" i="3" s="1"/>
  <c r="N281" i="3" s="1"/>
  <c r="P227" i="3"/>
  <c r="P181" i="3" s="1"/>
  <c r="P281" i="3" s="1"/>
  <c r="L227" i="3"/>
  <c r="L181" i="3" s="1"/>
  <c r="L281" i="3" s="1"/>
  <c r="Q149" i="1"/>
  <c r="Q381" i="1" s="1"/>
  <c r="P149" i="1"/>
  <c r="P381" i="1" s="1"/>
  <c r="O149" i="1"/>
  <c r="O381" i="1" s="1"/>
  <c r="N149" i="1"/>
  <c r="N381" i="1" s="1"/>
  <c r="M149" i="1"/>
  <c r="M381" i="1" s="1"/>
  <c r="G149" i="1"/>
  <c r="G381" i="1" s="1"/>
  <c r="F149" i="1"/>
  <c r="F381" i="1" s="1"/>
  <c r="E309" i="1"/>
  <c r="Q393" i="1" l="1"/>
  <c r="G393" i="1"/>
  <c r="N393" i="1"/>
  <c r="M393" i="1"/>
  <c r="O393" i="1"/>
  <c r="P393" i="1"/>
  <c r="F393" i="1"/>
  <c r="O196" i="3"/>
  <c r="N196" i="3"/>
  <c r="M196" i="3"/>
  <c r="F196" i="3"/>
  <c r="E196" i="3"/>
  <c r="P194" i="3" l="1"/>
  <c r="O194" i="3"/>
  <c r="N194" i="3"/>
  <c r="M194" i="3"/>
  <c r="L194" i="3"/>
  <c r="F194" i="3"/>
  <c r="E194" i="3"/>
  <c r="O192" i="3"/>
  <c r="N192" i="3"/>
  <c r="M192" i="3"/>
  <c r="F192" i="3"/>
  <c r="E192" i="3"/>
  <c r="O197" i="3"/>
  <c r="N197" i="3"/>
  <c r="M197" i="3"/>
  <c r="F197" i="3"/>
  <c r="E197" i="3"/>
  <c r="D194" i="3" l="1"/>
  <c r="J194" i="3" s="1"/>
  <c r="D196" i="3"/>
  <c r="K194" i="3" l="1"/>
  <c r="W194" i="3" s="1"/>
  <c r="P197" i="3"/>
  <c r="L197" i="3"/>
  <c r="L149" i="1" l="1"/>
  <c r="X149" i="1" s="1"/>
  <c r="D230" i="3"/>
  <c r="E149" i="1"/>
  <c r="L381" i="1" l="1"/>
  <c r="X381" i="1" s="1"/>
  <c r="E381" i="1"/>
  <c r="D227" i="3"/>
  <c r="K230" i="3"/>
  <c r="W230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5" i="3"/>
  <c r="O115" i="3"/>
  <c r="N115" i="3"/>
  <c r="M115" i="3"/>
  <c r="L115" i="3"/>
  <c r="F115" i="3"/>
  <c r="E115" i="3"/>
  <c r="P113" i="3"/>
  <c r="O113" i="3"/>
  <c r="N113" i="3"/>
  <c r="M113" i="3"/>
  <c r="L113" i="3"/>
  <c r="F113" i="3"/>
  <c r="E113" i="3"/>
  <c r="P109" i="3"/>
  <c r="O109" i="3"/>
  <c r="N109" i="3"/>
  <c r="M109" i="3"/>
  <c r="L109" i="3"/>
  <c r="F109" i="3"/>
  <c r="E109" i="3"/>
  <c r="P97" i="3"/>
  <c r="O97" i="3"/>
  <c r="N97" i="3"/>
  <c r="M97" i="3"/>
  <c r="L97" i="3"/>
  <c r="F97" i="3"/>
  <c r="E97" i="3"/>
  <c r="P96" i="3"/>
  <c r="O96" i="3"/>
  <c r="N96" i="3"/>
  <c r="M96" i="3"/>
  <c r="L96" i="3"/>
  <c r="F96" i="3"/>
  <c r="E96" i="3"/>
  <c r="P94" i="3"/>
  <c r="O94" i="3"/>
  <c r="N94" i="3"/>
  <c r="M94" i="3"/>
  <c r="L94" i="3"/>
  <c r="F94" i="3"/>
  <c r="E94" i="3"/>
  <c r="P92" i="3"/>
  <c r="O92" i="3"/>
  <c r="N92" i="3"/>
  <c r="M92" i="3"/>
  <c r="L92" i="3"/>
  <c r="F92" i="3"/>
  <c r="E92" i="3"/>
  <c r="P89" i="3"/>
  <c r="O89" i="3"/>
  <c r="N89" i="3"/>
  <c r="M89" i="3"/>
  <c r="L89" i="3"/>
  <c r="K89" i="3"/>
  <c r="W89" i="3" s="1"/>
  <c r="F89" i="3"/>
  <c r="E89" i="3"/>
  <c r="P84" i="3"/>
  <c r="O84" i="3"/>
  <c r="N84" i="3"/>
  <c r="M84" i="3"/>
  <c r="L84" i="3"/>
  <c r="F84" i="3"/>
  <c r="E84" i="3"/>
  <c r="P83" i="3"/>
  <c r="O83" i="3"/>
  <c r="N83" i="3"/>
  <c r="M83" i="3"/>
  <c r="L83" i="3"/>
  <c r="F83" i="3"/>
  <c r="E83" i="3"/>
  <c r="E75" i="1"/>
  <c r="K75" i="1" s="1"/>
  <c r="Q142" i="1"/>
  <c r="P142" i="1"/>
  <c r="O142" i="1"/>
  <c r="N142" i="1"/>
  <c r="M142" i="1"/>
  <c r="G142" i="1"/>
  <c r="F142" i="1"/>
  <c r="M80" i="3" l="1"/>
  <c r="E80" i="3"/>
  <c r="N80" i="3"/>
  <c r="F80" i="3"/>
  <c r="O80" i="3"/>
  <c r="L80" i="3"/>
  <c r="P80" i="3"/>
  <c r="E103" i="3"/>
  <c r="M103" i="3"/>
  <c r="O103" i="3"/>
  <c r="F103" i="3"/>
  <c r="L103" i="3"/>
  <c r="N103" i="3"/>
  <c r="P103" i="3"/>
  <c r="D181" i="3"/>
  <c r="K227" i="3"/>
  <c r="W227" i="3" s="1"/>
  <c r="K181" i="3" l="1"/>
  <c r="W181" i="3" s="1"/>
  <c r="D281" i="3"/>
  <c r="E393" i="1" s="1"/>
  <c r="K281" i="3" l="1"/>
  <c r="W281" i="3" s="1"/>
  <c r="Q144" i="1"/>
  <c r="P144" i="1"/>
  <c r="O144" i="1"/>
  <c r="N144" i="1"/>
  <c r="M144" i="1"/>
  <c r="G144" i="1"/>
  <c r="F144" i="1"/>
  <c r="L393" i="1" l="1"/>
  <c r="X393" i="1"/>
  <c r="K84" i="3"/>
  <c r="W84" i="3" s="1"/>
  <c r="K83" i="3"/>
  <c r="W83" i="3" s="1"/>
  <c r="D83" i="3"/>
  <c r="J83" i="3" s="1"/>
  <c r="K92" i="3"/>
  <c r="W92" i="3" s="1"/>
  <c r="D92" i="3"/>
  <c r="J92" i="3" s="1"/>
  <c r="D86" i="3" l="1"/>
  <c r="J86" i="3" s="1"/>
  <c r="L148" i="1"/>
  <c r="X148" i="1" s="1"/>
  <c r="K86" i="3"/>
  <c r="W86" i="3" s="1"/>
  <c r="D89" i="3"/>
  <c r="J89" i="3" s="1"/>
  <c r="E142" i="1"/>
  <c r="L142" i="1"/>
  <c r="X142" i="1" s="1"/>
  <c r="D81" i="3" l="1"/>
  <c r="J81" i="3" s="1"/>
  <c r="D84" i="3"/>
  <c r="J84" i="3" s="1"/>
  <c r="P176" i="3"/>
  <c r="O176" i="3"/>
  <c r="N176" i="3"/>
  <c r="M176" i="3"/>
  <c r="L176" i="3"/>
  <c r="F176" i="3"/>
  <c r="E176" i="3"/>
  <c r="P185" i="3"/>
  <c r="O185" i="3"/>
  <c r="N185" i="3"/>
  <c r="M185" i="3"/>
  <c r="L185" i="3"/>
  <c r="F185" i="3"/>
  <c r="E185" i="3"/>
  <c r="P81" i="3"/>
  <c r="P279" i="3" s="1"/>
  <c r="O81" i="3"/>
  <c r="O279" i="3" s="1"/>
  <c r="N81" i="3"/>
  <c r="N279" i="3" s="1"/>
  <c r="M81" i="3"/>
  <c r="M279" i="3" s="1"/>
  <c r="L81" i="3"/>
  <c r="L279" i="3" s="1"/>
  <c r="F81" i="3"/>
  <c r="E81" i="3"/>
  <c r="P79" i="3"/>
  <c r="O79" i="3"/>
  <c r="N79" i="3"/>
  <c r="M79" i="3"/>
  <c r="L79" i="3"/>
  <c r="F79" i="3"/>
  <c r="E79" i="3"/>
  <c r="F78" i="3"/>
  <c r="E78" i="3"/>
  <c r="E278" i="3" l="1"/>
  <c r="F391" i="1" s="1"/>
  <c r="L278" i="3"/>
  <c r="M391" i="1" s="1"/>
  <c r="N278" i="3"/>
  <c r="O391" i="1" s="1"/>
  <c r="P278" i="3"/>
  <c r="Q391" i="1" s="1"/>
  <c r="F278" i="3"/>
  <c r="G391" i="1" s="1"/>
  <c r="M278" i="3"/>
  <c r="N391" i="1" s="1"/>
  <c r="O278" i="3"/>
  <c r="P391" i="1" s="1"/>
  <c r="E175" i="3"/>
  <c r="M175" i="3"/>
  <c r="O175" i="3"/>
  <c r="F175" i="3"/>
  <c r="L175" i="3"/>
  <c r="N175" i="3"/>
  <c r="P175" i="3"/>
  <c r="M78" i="3"/>
  <c r="O78" i="3"/>
  <c r="L78" i="3"/>
  <c r="N78" i="3"/>
  <c r="P78" i="3"/>
  <c r="K203" i="3"/>
  <c r="W203" i="3" s="1"/>
  <c r="K141" i="3"/>
  <c r="K127" i="3"/>
  <c r="W127" i="3" s="1"/>
  <c r="D127" i="3"/>
  <c r="J127" i="3" s="1"/>
  <c r="K125" i="3"/>
  <c r="D125" i="3"/>
  <c r="J125" i="3" s="1"/>
  <c r="K115" i="3"/>
  <c r="D115" i="3"/>
  <c r="J115" i="3" s="1"/>
  <c r="K113" i="3"/>
  <c r="D113" i="3"/>
  <c r="J113" i="3" s="1"/>
  <c r="K97" i="3"/>
  <c r="W97" i="3" s="1"/>
  <c r="K60" i="3"/>
  <c r="D60" i="3"/>
  <c r="J60" i="3" s="1"/>
  <c r="K45" i="3"/>
  <c r="D45" i="3"/>
  <c r="J45" i="3" s="1"/>
  <c r="K27" i="3" l="1"/>
  <c r="D27" i="3"/>
  <c r="J27" i="3" s="1"/>
  <c r="E145" i="1"/>
  <c r="K94" i="3"/>
  <c r="W94" i="3" s="1"/>
  <c r="L145" i="1"/>
  <c r="X145" i="1" s="1"/>
  <c r="K44" i="3"/>
  <c r="D44" i="3"/>
  <c r="J44" i="3" s="1"/>
  <c r="E249" i="1"/>
  <c r="K249" i="1" s="1"/>
  <c r="D185" i="3"/>
  <c r="D97" i="3"/>
  <c r="J97" i="3" s="1"/>
  <c r="D94" i="3"/>
  <c r="J94" i="3" s="1"/>
  <c r="K74" i="3"/>
  <c r="E76" i="1"/>
  <c r="K76" i="1" s="1"/>
  <c r="D74" i="3"/>
  <c r="J74" i="3" s="1"/>
  <c r="E74" i="1"/>
  <c r="K74" i="1" s="1"/>
  <c r="K109" i="3"/>
  <c r="E144" i="1"/>
  <c r="D96" i="3"/>
  <c r="J96" i="3" s="1"/>
  <c r="L144" i="1"/>
  <c r="X144" i="1" s="1"/>
  <c r="K96" i="3"/>
  <c r="W96" i="3" s="1"/>
  <c r="E247" i="1"/>
  <c r="K247" i="1" s="1"/>
  <c r="L379" i="1" l="1"/>
  <c r="D24" i="3"/>
  <c r="J24" i="3" s="1"/>
  <c r="K24" i="3"/>
  <c r="K103" i="3"/>
  <c r="K80" i="3"/>
  <c r="W80" i="3" s="1"/>
  <c r="K29" i="3"/>
  <c r="D29" i="3"/>
  <c r="J29" i="3" s="1"/>
  <c r="D80" i="3"/>
  <c r="J80" i="3" s="1"/>
  <c r="E185" i="1"/>
  <c r="K185" i="1" s="1"/>
  <c r="D109" i="3"/>
  <c r="J109" i="3" s="1"/>
  <c r="D141" i="3"/>
  <c r="J141" i="3" s="1"/>
  <c r="D278" i="3" l="1"/>
  <c r="J278" i="3" s="1"/>
  <c r="E379" i="1"/>
  <c r="K379" i="1" s="1"/>
  <c r="D103" i="3"/>
  <c r="J103" i="3" s="1"/>
  <c r="C244" i="3"/>
  <c r="P247" i="3"/>
  <c r="O247" i="3"/>
  <c r="N247" i="3"/>
  <c r="M247" i="3"/>
  <c r="L247" i="3"/>
  <c r="F247" i="3"/>
  <c r="E247" i="3"/>
  <c r="K391" i="1" l="1"/>
  <c r="E391" i="1"/>
  <c r="E244" i="3"/>
  <c r="M244" i="3"/>
  <c r="N392" i="1" s="1"/>
  <c r="O244" i="3"/>
  <c r="P392" i="1" s="1"/>
  <c r="F244" i="3"/>
  <c r="F279" i="3" s="1"/>
  <c r="L244" i="3"/>
  <c r="M392" i="1" s="1"/>
  <c r="N244" i="3"/>
  <c r="O392" i="1" s="1"/>
  <c r="P244" i="3"/>
  <c r="Q392" i="1" s="1"/>
  <c r="K247" i="3"/>
  <c r="D247" i="3"/>
  <c r="J247" i="3" s="1"/>
  <c r="G392" i="1" l="1"/>
  <c r="E279" i="3"/>
  <c r="F392" i="1" s="1"/>
  <c r="K244" i="3"/>
  <c r="D244" i="3"/>
  <c r="J244" i="3" s="1"/>
  <c r="D279" i="3" l="1"/>
  <c r="J279" i="3" s="1"/>
  <c r="L196" i="3"/>
  <c r="E392" i="1" l="1"/>
  <c r="E245" i="3"/>
  <c r="F245" i="3"/>
  <c r="L245" i="3"/>
  <c r="M245" i="3"/>
  <c r="N245" i="3"/>
  <c r="O245" i="3"/>
  <c r="P245" i="3"/>
  <c r="E249" i="3" l="1"/>
  <c r="E248" i="3" s="1"/>
  <c r="F249" i="3"/>
  <c r="F248" i="3" s="1"/>
  <c r="L249" i="3"/>
  <c r="L248" i="3" s="1"/>
  <c r="M249" i="3"/>
  <c r="M248" i="3" s="1"/>
  <c r="N249" i="3"/>
  <c r="N248" i="3" s="1"/>
  <c r="O249" i="3"/>
  <c r="O248" i="3" s="1"/>
  <c r="P249" i="3"/>
  <c r="P248" i="3" s="1"/>
  <c r="E212" i="3" l="1"/>
  <c r="F212" i="3"/>
  <c r="L212" i="3"/>
  <c r="M212" i="3"/>
  <c r="N212" i="3"/>
  <c r="O212" i="3"/>
  <c r="P212" i="3"/>
  <c r="E214" i="3"/>
  <c r="F214" i="3"/>
  <c r="L214" i="3"/>
  <c r="M214" i="3"/>
  <c r="N214" i="3"/>
  <c r="O214" i="3"/>
  <c r="P214" i="3"/>
  <c r="K212" i="3"/>
  <c r="K214" i="3"/>
  <c r="D214" i="3" l="1"/>
  <c r="J214" i="3" s="1"/>
  <c r="D212" i="3"/>
  <c r="J212" i="3" s="1"/>
  <c r="P192" i="3" l="1"/>
  <c r="L192" i="3" l="1"/>
  <c r="D219" i="3" l="1"/>
  <c r="J219" i="3" s="1"/>
  <c r="K219" i="3" l="1"/>
  <c r="W219" i="3" s="1"/>
  <c r="P200" i="3"/>
  <c r="O200" i="3"/>
  <c r="N200" i="3"/>
  <c r="M200" i="3"/>
  <c r="L200" i="3"/>
  <c r="F200" i="3"/>
  <c r="E200" i="3"/>
  <c r="D200" i="3" l="1"/>
  <c r="K200" i="3"/>
  <c r="W200" i="3" s="1"/>
  <c r="K202" i="3" l="1"/>
  <c r="W202" i="3" s="1"/>
  <c r="D202" i="3"/>
  <c r="J202" i="3" s="1"/>
  <c r="P238" i="3" l="1"/>
  <c r="O238" i="3"/>
  <c r="N238" i="3"/>
  <c r="M238" i="3"/>
  <c r="L238" i="3"/>
  <c r="K238" i="3"/>
  <c r="W238" i="3" s="1"/>
  <c r="D238" i="3"/>
  <c r="J238" i="3" s="1"/>
  <c r="K196" i="3" l="1"/>
  <c r="W196" i="3" s="1"/>
  <c r="L173" i="3" l="1"/>
  <c r="M173" i="3"/>
  <c r="N173" i="3"/>
  <c r="O173" i="3"/>
  <c r="P173" i="3"/>
  <c r="E16" i="3" l="1"/>
  <c r="F16" i="3"/>
  <c r="L16" i="3"/>
  <c r="M16" i="3"/>
  <c r="N16" i="3"/>
  <c r="O16" i="3"/>
  <c r="P16" i="3"/>
  <c r="E88" i="3"/>
  <c r="F88" i="3"/>
  <c r="L88" i="3"/>
  <c r="M88" i="3"/>
  <c r="N88" i="3"/>
  <c r="O88" i="3"/>
  <c r="P88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6" i="3"/>
  <c r="F106" i="3"/>
  <c r="M106" i="3"/>
  <c r="N106" i="3"/>
  <c r="O106" i="3"/>
  <c r="E107" i="3"/>
  <c r="F107" i="3"/>
  <c r="L107" i="3"/>
  <c r="M107" i="3"/>
  <c r="N107" i="3"/>
  <c r="O107" i="3"/>
  <c r="P107" i="3"/>
  <c r="E108" i="3"/>
  <c r="F108" i="3"/>
  <c r="L108" i="3"/>
  <c r="M108" i="3"/>
  <c r="N108" i="3"/>
  <c r="O108" i="3"/>
  <c r="P108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4" i="3"/>
  <c r="F114" i="3"/>
  <c r="L114" i="3"/>
  <c r="M114" i="3"/>
  <c r="N114" i="3"/>
  <c r="O114" i="3"/>
  <c r="P114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71" i="3"/>
  <c r="F171" i="3"/>
  <c r="L171" i="3"/>
  <c r="M171" i="3"/>
  <c r="N171" i="3"/>
  <c r="O171" i="3"/>
  <c r="P171" i="3"/>
  <c r="E182" i="3"/>
  <c r="F182" i="3"/>
  <c r="L183" i="3"/>
  <c r="L182" i="3" s="1"/>
  <c r="M183" i="3"/>
  <c r="M182" i="3" s="1"/>
  <c r="N183" i="3"/>
  <c r="N182" i="3" s="1"/>
  <c r="O183" i="3"/>
  <c r="O182" i="3" s="1"/>
  <c r="P183" i="3"/>
  <c r="P182" i="3" s="1"/>
  <c r="E188" i="3"/>
  <c r="E184" i="3" s="1"/>
  <c r="F188" i="3"/>
  <c r="F184" i="3" s="1"/>
  <c r="L188" i="3"/>
  <c r="L184" i="3" s="1"/>
  <c r="M188" i="3"/>
  <c r="M184" i="3" s="1"/>
  <c r="N188" i="3"/>
  <c r="N184" i="3" s="1"/>
  <c r="O188" i="3"/>
  <c r="O184" i="3" s="1"/>
  <c r="P188" i="3"/>
  <c r="P184" i="3" s="1"/>
  <c r="E201" i="3"/>
  <c r="F201" i="3"/>
  <c r="L201" i="3"/>
  <c r="M201" i="3"/>
  <c r="N201" i="3"/>
  <c r="O201" i="3"/>
  <c r="P201" i="3"/>
  <c r="E211" i="3"/>
  <c r="E207" i="3" s="1"/>
  <c r="F211" i="3"/>
  <c r="F207" i="3" s="1"/>
  <c r="L211" i="3"/>
  <c r="L207" i="3" s="1"/>
  <c r="M211" i="3"/>
  <c r="M207" i="3" s="1"/>
  <c r="N211" i="3"/>
  <c r="N207" i="3" s="1"/>
  <c r="O211" i="3"/>
  <c r="O207" i="3" s="1"/>
  <c r="P211" i="3"/>
  <c r="P207" i="3" s="1"/>
  <c r="L228" i="3"/>
  <c r="M228" i="3"/>
  <c r="N228" i="3"/>
  <c r="O228" i="3"/>
  <c r="P228" i="3"/>
  <c r="E233" i="3"/>
  <c r="F233" i="3"/>
  <c r="L233" i="3"/>
  <c r="M233" i="3"/>
  <c r="N233" i="3"/>
  <c r="O233" i="3"/>
  <c r="P233" i="3"/>
  <c r="E235" i="3"/>
  <c r="F235" i="3"/>
  <c r="L235" i="3"/>
  <c r="M235" i="3"/>
  <c r="N235" i="3"/>
  <c r="O235" i="3"/>
  <c r="P235" i="3"/>
  <c r="E246" i="3"/>
  <c r="F246" i="3"/>
  <c r="L246" i="3"/>
  <c r="M246" i="3"/>
  <c r="N246" i="3"/>
  <c r="O246" i="3"/>
  <c r="P246" i="3"/>
  <c r="E253" i="3"/>
  <c r="E251" i="3" s="1"/>
  <c r="F253" i="3"/>
  <c r="F251" i="3" s="1"/>
  <c r="L253" i="3"/>
  <c r="L251" i="3" s="1"/>
  <c r="M253" i="3"/>
  <c r="M251" i="3" s="1"/>
  <c r="N253" i="3"/>
  <c r="N251" i="3" s="1"/>
  <c r="O253" i="3"/>
  <c r="O251" i="3" s="1"/>
  <c r="P253" i="3"/>
  <c r="P251" i="3" s="1"/>
  <c r="E256" i="3"/>
  <c r="E255" i="3" s="1"/>
  <c r="F256" i="3"/>
  <c r="F255" i="3" s="1"/>
  <c r="L256" i="3"/>
  <c r="L255" i="3" s="1"/>
  <c r="M256" i="3"/>
  <c r="M255" i="3" s="1"/>
  <c r="N256" i="3"/>
  <c r="N255" i="3" s="1"/>
  <c r="O256" i="3"/>
  <c r="O255" i="3" s="1"/>
  <c r="P256" i="3"/>
  <c r="P255" i="3" s="1"/>
  <c r="E257" i="3"/>
  <c r="F257" i="3"/>
  <c r="L257" i="3"/>
  <c r="M257" i="3"/>
  <c r="N257" i="3"/>
  <c r="O257" i="3"/>
  <c r="P257" i="3"/>
  <c r="D259" i="3"/>
  <c r="J259" i="3" s="1"/>
  <c r="E259" i="3"/>
  <c r="E258" i="3" s="1"/>
  <c r="F259" i="3"/>
  <c r="F258" i="3" s="1"/>
  <c r="L259" i="3"/>
  <c r="L258" i="3" s="1"/>
  <c r="M259" i="3"/>
  <c r="M258" i="3" s="1"/>
  <c r="N259" i="3"/>
  <c r="N258" i="3" s="1"/>
  <c r="O259" i="3"/>
  <c r="O258" i="3" s="1"/>
  <c r="P259" i="3"/>
  <c r="P258" i="3" s="1"/>
  <c r="K253" i="3"/>
  <c r="K251" i="3" s="1"/>
  <c r="W251" i="3" s="1"/>
  <c r="K257" i="3"/>
  <c r="K259" i="3"/>
  <c r="K267" i="3"/>
  <c r="K183" i="3"/>
  <c r="K171" i="3"/>
  <c r="W171" i="3" s="1"/>
  <c r="K190" i="3"/>
  <c r="W190" i="3" s="1"/>
  <c r="K192" i="3"/>
  <c r="W192" i="3" s="1"/>
  <c r="K160" i="3"/>
  <c r="K162" i="3"/>
  <c r="K163" i="3"/>
  <c r="K201" i="3"/>
  <c r="W201" i="3" s="1"/>
  <c r="K143" i="3"/>
  <c r="K117" i="3"/>
  <c r="K118" i="3"/>
  <c r="K110" i="3"/>
  <c r="K112" i="3"/>
  <c r="K114" i="3"/>
  <c r="K116" i="3"/>
  <c r="K123" i="3"/>
  <c r="K124" i="3"/>
  <c r="K126" i="3"/>
  <c r="W126" i="3" s="1"/>
  <c r="K128" i="3"/>
  <c r="W128" i="3" s="1"/>
  <c r="K129" i="3"/>
  <c r="K130" i="3"/>
  <c r="K131" i="3"/>
  <c r="K91" i="3"/>
  <c r="K93" i="3"/>
  <c r="K95" i="3"/>
  <c r="W95" i="3" s="1"/>
  <c r="K98" i="3"/>
  <c r="K99" i="3"/>
  <c r="W99" i="3" s="1"/>
  <c r="K43" i="3"/>
  <c r="K46" i="3"/>
  <c r="K55" i="3"/>
  <c r="K62" i="3"/>
  <c r="K63" i="3"/>
  <c r="K65" i="3"/>
  <c r="K73" i="3"/>
  <c r="K119" i="3"/>
  <c r="W119" i="3" s="1"/>
  <c r="K120" i="3"/>
  <c r="K149" i="3"/>
  <c r="K150" i="3"/>
  <c r="K151" i="3"/>
  <c r="W151" i="3" s="1"/>
  <c r="K153" i="3"/>
  <c r="W153" i="3" s="1"/>
  <c r="K154" i="3"/>
  <c r="W154" i="3" s="1"/>
  <c r="K155" i="3"/>
  <c r="K211" i="3"/>
  <c r="K235" i="3"/>
  <c r="K245" i="3"/>
  <c r="W245" i="3" s="1"/>
  <c r="K246" i="3"/>
  <c r="K256" i="3"/>
  <c r="W256" i="3" s="1"/>
  <c r="F100" i="3" l="1"/>
  <c r="E100" i="3"/>
  <c r="P156" i="3"/>
  <c r="L156" i="3"/>
  <c r="F156" i="3"/>
  <c r="M156" i="3"/>
  <c r="O156" i="3"/>
  <c r="N156" i="3"/>
  <c r="E156" i="3"/>
  <c r="K258" i="3"/>
  <c r="D258" i="3"/>
  <c r="J258" i="3" s="1"/>
  <c r="F77" i="3"/>
  <c r="N77" i="3"/>
  <c r="L77" i="3"/>
  <c r="E77" i="3"/>
  <c r="O77" i="3"/>
  <c r="M77" i="3"/>
  <c r="P77" i="3"/>
  <c r="K207" i="3"/>
  <c r="N100" i="3"/>
  <c r="O100" i="3"/>
  <c r="M100" i="3"/>
  <c r="K255" i="3"/>
  <c r="W255" i="3" s="1"/>
  <c r="K182" i="3"/>
  <c r="K266" i="3"/>
  <c r="K18" i="3"/>
  <c r="K140" i="3"/>
  <c r="W140" i="3" s="1"/>
  <c r="O226" i="3"/>
  <c r="O174" i="3" s="1"/>
  <c r="M226" i="3"/>
  <c r="M174" i="3" s="1"/>
  <c r="E226" i="3"/>
  <c r="E174" i="3" s="1"/>
  <c r="P226" i="3"/>
  <c r="P174" i="3" s="1"/>
  <c r="N226" i="3"/>
  <c r="N174" i="3" s="1"/>
  <c r="L226" i="3"/>
  <c r="L174" i="3" s="1"/>
  <c r="F226" i="3"/>
  <c r="F174" i="3" s="1"/>
  <c r="K225" i="3"/>
  <c r="W225" i="3" s="1"/>
  <c r="K197" i="3"/>
  <c r="W197" i="3" s="1"/>
  <c r="K107" i="3"/>
  <c r="K88" i="3"/>
  <c r="K249" i="3"/>
  <c r="K164" i="3"/>
  <c r="K159" i="3"/>
  <c r="W159" i="3" s="1"/>
  <c r="K173" i="3"/>
  <c r="W173" i="3" s="1"/>
  <c r="K146" i="3"/>
  <c r="K144" i="3"/>
  <c r="W144" i="3" s="1"/>
  <c r="K233" i="3"/>
  <c r="W233" i="3" s="1"/>
  <c r="K145" i="3"/>
  <c r="K188" i="3"/>
  <c r="W188" i="3" s="1"/>
  <c r="N243" i="3"/>
  <c r="L243" i="3"/>
  <c r="F243" i="3"/>
  <c r="K108" i="3"/>
  <c r="K228" i="3"/>
  <c r="K147" i="3"/>
  <c r="W147" i="3" s="1"/>
  <c r="K132" i="3"/>
  <c r="P243" i="3"/>
  <c r="O243" i="3"/>
  <c r="O242" i="3" s="1"/>
  <c r="M243" i="3"/>
  <c r="M242" i="3" s="1"/>
  <c r="E243" i="3"/>
  <c r="E242" i="3" s="1"/>
  <c r="K165" i="3"/>
  <c r="W165" i="3" s="1"/>
  <c r="K243" i="3"/>
  <c r="W243" i="3" s="1"/>
  <c r="O147" i="3"/>
  <c r="E147" i="3"/>
  <c r="K139" i="3"/>
  <c r="K111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156" i="3" l="1"/>
  <c r="W156" i="3" s="1"/>
  <c r="K77" i="3"/>
  <c r="W77" i="3" s="1"/>
  <c r="F242" i="3"/>
  <c r="F277" i="3" s="1"/>
  <c r="G390" i="1" s="1"/>
  <c r="N242" i="3"/>
  <c r="N277" i="3" s="1"/>
  <c r="O390" i="1" s="1"/>
  <c r="P242" i="3"/>
  <c r="L242" i="3"/>
  <c r="K248" i="3"/>
  <c r="W248" i="3" s="1"/>
  <c r="K224" i="3"/>
  <c r="W224" i="3" s="1"/>
  <c r="K184" i="3"/>
  <c r="W184" i="3" s="1"/>
  <c r="K272" i="3"/>
  <c r="W272" i="3" s="1"/>
  <c r="O277" i="3"/>
  <c r="P390" i="1" s="1"/>
  <c r="E277" i="3"/>
  <c r="F390" i="1" s="1"/>
  <c r="M277" i="3"/>
  <c r="N390" i="1" s="1"/>
  <c r="K236" i="3"/>
  <c r="W236" i="3" s="1"/>
  <c r="K16" i="3"/>
  <c r="K142" i="3"/>
  <c r="W142" i="3" s="1"/>
  <c r="D253" i="3"/>
  <c r="J253" i="3" s="1"/>
  <c r="D251" i="3" l="1"/>
  <c r="J251" i="3" s="1"/>
  <c r="K242" i="3"/>
  <c r="W242" i="3" s="1"/>
  <c r="K264" i="3"/>
  <c r="W264" i="3" s="1"/>
  <c r="K226" i="3" l="1"/>
  <c r="W226" i="3" s="1"/>
  <c r="D201" i="3"/>
  <c r="J201" i="3" s="1"/>
  <c r="K174" i="3" l="1"/>
  <c r="W174" i="3" s="1"/>
  <c r="K23" i="3" l="1"/>
  <c r="W23" i="3" s="1"/>
  <c r="D257" i="3"/>
  <c r="J257" i="3" s="1"/>
  <c r="D267" i="3"/>
  <c r="J267" i="3" s="1"/>
  <c r="E341" i="1"/>
  <c r="K341" i="1" s="1"/>
  <c r="D190" i="3"/>
  <c r="D192" i="3"/>
  <c r="E304" i="1"/>
  <c r="K304" i="1" s="1"/>
  <c r="D159" i="3"/>
  <c r="D162" i="3"/>
  <c r="J162" i="3" s="1"/>
  <c r="D117" i="3"/>
  <c r="J117" i="3" s="1"/>
  <c r="D118" i="3"/>
  <c r="J118" i="3" s="1"/>
  <c r="D106" i="3"/>
  <c r="J106" i="3" s="1"/>
  <c r="D110" i="3"/>
  <c r="J110" i="3" s="1"/>
  <c r="D112" i="3"/>
  <c r="J112" i="3" s="1"/>
  <c r="D114" i="3"/>
  <c r="J114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D91" i="3"/>
  <c r="J91" i="3" s="1"/>
  <c r="D93" i="3"/>
  <c r="J93" i="3" s="1"/>
  <c r="D95" i="3"/>
  <c r="J95" i="3" s="1"/>
  <c r="D98" i="3"/>
  <c r="J98" i="3" s="1"/>
  <c r="D99" i="3"/>
  <c r="J99" i="3" s="1"/>
  <c r="D43" i="3"/>
  <c r="J43" i="3" s="1"/>
  <c r="D46" i="3"/>
  <c r="J46" i="3" s="1"/>
  <c r="D55" i="3"/>
  <c r="J55" i="3" s="1"/>
  <c r="D62" i="3"/>
  <c r="J62" i="3" s="1"/>
  <c r="D63" i="3"/>
  <c r="J63" i="3" s="1"/>
  <c r="D65" i="3"/>
  <c r="J65" i="3" s="1"/>
  <c r="D73" i="3"/>
  <c r="J73" i="3" s="1"/>
  <c r="D20" i="3"/>
  <c r="J20" i="3" s="1"/>
  <c r="D119" i="3"/>
  <c r="J119" i="3" s="1"/>
  <c r="D120" i="3"/>
  <c r="J120" i="3" s="1"/>
  <c r="D149" i="3"/>
  <c r="J149" i="3" s="1"/>
  <c r="D150" i="3"/>
  <c r="J150" i="3" s="1"/>
  <c r="D153" i="3"/>
  <c r="J153" i="3" s="1"/>
  <c r="D211" i="3"/>
  <c r="J211" i="3" s="1"/>
  <c r="D235" i="3"/>
  <c r="J235" i="3" s="1"/>
  <c r="D245" i="3"/>
  <c r="J245" i="3" s="1"/>
  <c r="D246" i="3"/>
  <c r="J246" i="3" s="1"/>
  <c r="D256" i="3"/>
  <c r="J256" i="3" s="1"/>
  <c r="D207" i="3" l="1"/>
  <c r="J207" i="3" s="1"/>
  <c r="D255" i="3"/>
  <c r="J255" i="3" s="1"/>
  <c r="D182" i="3"/>
  <c r="J182" i="3" s="1"/>
  <c r="D266" i="3"/>
  <c r="J266" i="3" s="1"/>
  <c r="E303" i="1"/>
  <c r="K303" i="1" s="1"/>
  <c r="E340" i="1"/>
  <c r="K340" i="1" s="1"/>
  <c r="D155" i="3"/>
  <c r="J155" i="3" s="1"/>
  <c r="E306" i="1"/>
  <c r="K306" i="1" s="1"/>
  <c r="E227" i="1"/>
  <c r="K227" i="1" s="1"/>
  <c r="D151" i="3"/>
  <c r="J151" i="3" s="1"/>
  <c r="D143" i="3"/>
  <c r="J143" i="3" s="1"/>
  <c r="D116" i="3"/>
  <c r="J116" i="3" s="1"/>
  <c r="D140" i="3"/>
  <c r="J140" i="3" s="1"/>
  <c r="D236" i="3"/>
  <c r="D154" i="3"/>
  <c r="J154" i="3" s="1"/>
  <c r="D225" i="3"/>
  <c r="J225" i="3" s="1"/>
  <c r="D197" i="3"/>
  <c r="D107" i="3"/>
  <c r="J107" i="3" s="1"/>
  <c r="D88" i="3"/>
  <c r="J88" i="3" s="1"/>
  <c r="D163" i="3"/>
  <c r="J163" i="3" s="1"/>
  <c r="D164" i="3"/>
  <c r="J164" i="3" s="1"/>
  <c r="D160" i="3"/>
  <c r="J160" i="3" s="1"/>
  <c r="D165" i="3"/>
  <c r="J165" i="3" s="1"/>
  <c r="D233" i="3"/>
  <c r="D124" i="3"/>
  <c r="J124" i="3" s="1"/>
  <c r="D145" i="3"/>
  <c r="J145" i="3" s="1"/>
  <c r="D132" i="3"/>
  <c r="J132" i="3" s="1"/>
  <c r="D188" i="3"/>
  <c r="D146" i="3"/>
  <c r="J146" i="3" s="1"/>
  <c r="D144" i="3"/>
  <c r="J144" i="3" s="1"/>
  <c r="D243" i="3"/>
  <c r="J243" i="3" s="1"/>
  <c r="D139" i="3"/>
  <c r="J139" i="3" s="1"/>
  <c r="D111" i="3"/>
  <c r="J111" i="3" s="1"/>
  <c r="D108" i="3"/>
  <c r="J108" i="3" s="1"/>
  <c r="D242" i="3" l="1"/>
  <c r="J242" i="3" s="1"/>
  <c r="D226" i="3"/>
  <c r="J226" i="3" s="1"/>
  <c r="D156" i="3"/>
  <c r="J156" i="3" s="1"/>
  <c r="D77" i="3"/>
  <c r="J77" i="3" s="1"/>
  <c r="D23" i="3"/>
  <c r="J23" i="3" s="1"/>
  <c r="D100" i="3"/>
  <c r="J100" i="3" s="1"/>
  <c r="D224" i="3"/>
  <c r="J224" i="3" s="1"/>
  <c r="D16" i="3"/>
  <c r="J16" i="3" s="1"/>
  <c r="E226" i="1"/>
  <c r="K226" i="1" s="1"/>
  <c r="E140" i="1"/>
  <c r="K140" i="1" s="1"/>
  <c r="E245" i="1"/>
  <c r="K245" i="1" s="1"/>
  <c r="E332" i="1"/>
  <c r="K332" i="1" s="1"/>
  <c r="E181" i="1"/>
  <c r="K181" i="1" s="1"/>
  <c r="D184" i="3"/>
  <c r="D272" i="3"/>
  <c r="J272" i="3" s="1"/>
  <c r="D147" i="3"/>
  <c r="J147" i="3" s="1"/>
  <c r="D142" i="3"/>
  <c r="J142" i="3" s="1"/>
  <c r="E377" i="1" l="1"/>
  <c r="K377" i="1" s="1"/>
  <c r="D264" i="3"/>
  <c r="J264" i="3" s="1"/>
  <c r="D174" i="3"/>
  <c r="J174" i="3" s="1"/>
  <c r="D277" i="3" l="1"/>
  <c r="J277" i="3" s="1"/>
  <c r="L106" i="3"/>
  <c r="L100" i="3" s="1"/>
  <c r="P106" i="3"/>
  <c r="P100" i="3" s="1"/>
  <c r="E390" i="1" l="1"/>
  <c r="K390" i="1"/>
  <c r="P277" i="3"/>
  <c r="Q390" i="1" s="1"/>
  <c r="L277" i="3"/>
  <c r="M390" i="1" s="1"/>
  <c r="K106" i="3"/>
  <c r="K100" i="3" l="1"/>
  <c r="K277" i="3" l="1"/>
  <c r="W277" i="3" s="1"/>
  <c r="X390" i="1" l="1"/>
  <c r="L390" i="1"/>
  <c r="D79" i="3"/>
  <c r="J79" i="3" s="1"/>
  <c r="K79" i="3"/>
  <c r="W79" i="3" s="1"/>
  <c r="D78" i="3" l="1"/>
  <c r="J78" i="3" s="1"/>
  <c r="K81" i="3"/>
  <c r="K279" i="3" l="1"/>
  <c r="W81" i="3"/>
  <c r="K78" i="3"/>
  <c r="W78" i="3" s="1"/>
  <c r="K176" i="3" l="1"/>
  <c r="W176" i="3" s="1"/>
  <c r="D176" i="3"/>
  <c r="J176" i="3" s="1"/>
  <c r="L392" i="1" l="1"/>
  <c r="X392" i="1"/>
  <c r="K392" i="1"/>
  <c r="K185" i="3"/>
  <c r="W185" i="3" s="1"/>
  <c r="K278" i="3" l="1"/>
  <c r="K175" i="3"/>
  <c r="W175" i="3" s="1"/>
  <c r="X391" i="1" l="1"/>
  <c r="L391" i="1"/>
</calcChain>
</file>

<file path=xl/sharedStrings.xml><?xml version="1.0" encoding="utf-8"?>
<sst xmlns="http://schemas.openxmlformats.org/spreadsheetml/2006/main" count="1593" uniqueCount="718">
  <si>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</si>
  <si>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</si>
  <si>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</si>
  <si>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</si>
  <si>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</si>
  <si>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</si>
  <si>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</si>
  <si>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</si>
  <si>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</si>
  <si>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</si>
  <si>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</si>
  <si>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</si>
  <si>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</si>
  <si>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</si>
  <si>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</si>
  <si>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</si>
  <si>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</si>
  <si>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</si>
  <si>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</si>
  <si>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</si>
  <si>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</si>
  <si>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</si>
  <si>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</si>
  <si>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</si>
  <si>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</si>
  <si>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</si>
  <si>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</si>
  <si>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</si>
  <si>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</si>
  <si>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</si>
  <si>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</si>
  <si>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</si>
  <si>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</si>
  <si>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</si>
  <si>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</si>
  <si>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</si>
  <si>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</si>
  <si>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</si>
  <si>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</si>
  <si>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</si>
  <si>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</si>
  <si>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</si>
  <si>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</si>
  <si>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</si>
  <si>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</si>
  <si>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</si>
  <si>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</si>
  <si>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</si>
  <si>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</si>
  <si>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</si>
  <si>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</si>
  <si>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</si>
  <si>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</si>
  <si>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</si>
  <si>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</si>
  <si>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</si>
  <si>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</si>
  <si>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</si>
  <si>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</si>
  <si>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</si>
  <si>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</si>
  <si>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</si>
  <si>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</si>
  <si>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</si>
  <si>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</si>
  <si>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</si>
  <si>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</si>
  <si>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</si>
  <si>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</si>
  <si>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</si>
  <si>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</si>
  <si>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</si>
  <si>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</si>
  <si>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</si>
  <si>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</si>
  <si>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</si>
  <si>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</si>
  <si>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</si>
  <si>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</si>
  <si>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</si>
  <si>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</si>
  <si>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</si>
  <si>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</si>
  <si>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</si>
  <si>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</si>
  <si>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</si>
  <si>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</si>
  <si>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</si>
  <si>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</si>
  <si>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</si>
  <si>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</si>
  <si>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</si>
  <si>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</si>
  <si>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</si>
  <si>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</si>
  <si>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</si>
  <si>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</si>
  <si>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</si>
  <si>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</si>
  <si>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</si>
  <si>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</si>
  <si>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</si>
  <si>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</si>
  <si>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</si>
  <si>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</si>
  <si>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</si>
  <si>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</si>
  <si>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</si>
  <si>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</si>
  <si>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</si>
  <si>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</si>
  <si>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</si>
  <si>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</si>
  <si>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</si>
  <si>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</si>
  <si>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</si>
  <si>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</si>
  <si>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</si>
  <si>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</si>
  <si>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</si>
  <si>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</si>
  <si>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</si>
  <si>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</si>
  <si>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</si>
  <si>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</si>
  <si>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</si>
  <si>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</si>
  <si>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</si>
  <si>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</si>
  <si>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</si>
  <si>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</si>
  <si>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</si>
  <si>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</si>
  <si>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</si>
  <si>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</si>
  <si>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</si>
  <si>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</si>
  <si>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</si>
  <si>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</si>
  <si>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</si>
  <si>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</si>
  <si>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</si>
  <si>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</si>
  <si>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</si>
  <si>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</si>
  <si>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</si>
  <si>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</si>
  <si>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</si>
  <si>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</si>
  <si>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</si>
  <si>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</si>
  <si>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</si>
  <si>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</si>
  <si>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</si>
  <si>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</si>
  <si>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</si>
  <si>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</si>
  <si>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</si>
  <si>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</si>
  <si>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</si>
  <si>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</si>
  <si>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</si>
  <si>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</si>
  <si>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</si>
  <si>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</si>
  <si>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</si>
  <si>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</si>
  <si>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</si>
  <si>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</si>
  <si>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</si>
  <si>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</si>
  <si>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</si>
  <si>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</si>
  <si>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</si>
  <si>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</si>
  <si>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</si>
  <si>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</si>
  <si>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</si>
  <si>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</si>
  <si>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</si>
  <si>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</si>
  <si>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</si>
  <si>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</si>
  <si>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</si>
  <si>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</si>
  <si>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</si>
  <si>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</si>
  <si>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</si>
  <si>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</si>
  <si>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</si>
  <si>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</si>
  <si>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</si>
  <si>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</si>
  <si>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</si>
  <si>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</si>
  <si>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</si>
  <si>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</si>
  <si>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</si>
  <si>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</si>
  <si>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</si>
  <si>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</si>
  <si>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</si>
  <si>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</si>
  <si>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</si>
  <si>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</si>
  <si>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</si>
  <si>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</si>
  <si>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</si>
  <si>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</si>
  <si>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</si>
  <si>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</si>
  <si>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</si>
  <si>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</si>
  <si>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</si>
  <si>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</si>
  <si>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</si>
  <si>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</si>
  <si>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</si>
  <si>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</si>
  <si>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</si>
  <si>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</si>
  <si>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</si>
  <si>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</si>
  <si>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</si>
  <si>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</si>
  <si>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</si>
  <si>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</si>
  <si>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</si>
  <si>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</si>
  <si>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</si>
  <si>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</si>
  <si>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</si>
  <si>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</si>
  <si>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</si>
  <si>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</si>
  <si>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</si>
  <si>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</si>
  <si>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</si>
  <si>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</si>
  <si>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</si>
  <si>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</si>
  <si>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</si>
  <si>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</si>
  <si>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</si>
  <si>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</si>
  <si>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</si>
  <si>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</si>
  <si>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</si>
  <si>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</si>
  <si>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</si>
  <si>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</si>
  <si>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</si>
  <si>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</si>
  <si>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</si>
  <si>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</si>
  <si>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</si>
  <si>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</si>
  <si>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</si>
  <si>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</si>
  <si>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</si>
  <si>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</si>
  <si>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</si>
  <si>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</si>
  <si>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</si>
  <si>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</si>
  <si>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</si>
  <si>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</si>
  <si>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</si>
  <si>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</si>
  <si>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</si>
  <si>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</si>
  <si>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</si>
  <si>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</si>
  <si>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</si>
  <si>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</si>
  <si>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</si>
  <si>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</si>
  <si>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</si>
  <si>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</si>
  <si>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</si>
  <si>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</si>
  <si>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</si>
  <si>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</si>
  <si>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</si>
  <si>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</si>
  <si>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</si>
  <si>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</si>
  <si>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</si>
  <si>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</si>
  <si>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</si>
  <si>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</si>
  <si>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</si>
  <si>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</si>
  <si>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</si>
  <si>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</si>
  <si>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</si>
  <si>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</si>
  <si>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</si>
  <si>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</si>
  <si>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</si>
  <si>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</si>
  <si>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</si>
  <si>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</si>
  <si>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</si>
  <si>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</si>
  <si>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</si>
  <si>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</si>
  <si>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</si>
  <si>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</si>
  <si>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</si>
  <si>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</si>
  <si>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</si>
  <si>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</si>
  <si>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</si>
  <si>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</si>
  <si>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</si>
  <si>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</si>
  <si>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</si>
  <si>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</si>
  <si>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</si>
  <si>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</si>
  <si>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</si>
  <si>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</si>
  <si>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</si>
  <si>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</si>
  <si>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</si>
  <si>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</si>
  <si>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</si>
  <si>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</si>
  <si>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</si>
  <si>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</si>
  <si>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</si>
  <si>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</si>
  <si>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</si>
  <si>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</si>
  <si>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</si>
  <si>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</si>
  <si>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</si>
  <si>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</si>
  <si>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</si>
  <si>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</si>
  <si>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</si>
  <si>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</si>
  <si>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</si>
  <si>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</si>
  <si>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</si>
  <si>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</si>
  <si>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</si>
  <si>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</si>
  <si>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</si>
  <si>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</si>
  <si>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</si>
  <si>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</si>
  <si>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</si>
  <si>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</si>
  <si>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</si>
  <si>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</si>
  <si>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</si>
  <si>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</si>
  <si>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</si>
  <si>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</si>
  <si>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</si>
  <si>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</si>
  <si>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</si>
  <si>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</si>
  <si>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</si>
  <si>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</si>
  <si>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</si>
  <si>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</si>
  <si>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</si>
  <si>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</si>
  <si>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</si>
  <si>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</si>
  <si>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</si>
  <si>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</si>
  <si>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</si>
  <si>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</si>
  <si>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</si>
  <si>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</si>
  <si>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</si>
  <si>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</si>
  <si>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</si>
  <si>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</si>
  <si>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</si>
  <si>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</si>
  <si>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</si>
  <si>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</si>
  <si>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</si>
  <si>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</si>
  <si>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</si>
  <si>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</si>
  <si>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</si>
  <si>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</si>
  <si>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</si>
  <si>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</si>
  <si>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</si>
  <si>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</si>
  <si>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</si>
  <si>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</si>
  <si>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</si>
  <si>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</si>
  <si>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</si>
  <si>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</si>
  <si>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</si>
  <si>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</si>
  <si>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</si>
  <si>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</si>
  <si>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</si>
  <si>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</si>
  <si>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</si>
  <si>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</si>
  <si>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</si>
  <si>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</si>
  <si>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</si>
  <si>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</si>
  <si>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</si>
  <si>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</si>
  <si>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</si>
  <si>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</si>
  <si>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</si>
  <si>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</si>
  <si>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</si>
  <si>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</si>
  <si>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</si>
  <si>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</si>
  <si>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</si>
  <si>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</si>
  <si>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</si>
  <si>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</si>
  <si>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</si>
  <si>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</si>
  <si>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</si>
  <si>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</si>
  <si>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</si>
  <si>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</si>
  <si>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</si>
  <si>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</si>
  <si>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</si>
  <si>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</si>
  <si>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</si>
  <si>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</si>
  <si>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</si>
  <si>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</si>
  <si>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</si>
  <si>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</si>
  <si>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</si>
  <si>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</si>
  <si>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</si>
  <si>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</si>
  <si>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</si>
  <si>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</si>
  <si>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</si>
  <si>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</si>
  <si>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</si>
  <si>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</si>
  <si>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</si>
  <si>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</si>
  <si>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</si>
  <si>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</si>
  <si>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</si>
  <si>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</si>
  <si>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</si>
  <si>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</si>
  <si>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</si>
  <si>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</si>
  <si>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</si>
  <si>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</si>
  <si>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</si>
  <si>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</si>
  <si>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</si>
  <si>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</si>
  <si>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</si>
  <si>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</si>
  <si>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</si>
  <si>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</si>
  <si>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</si>
  <si>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</si>
  <si>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</si>
  <si>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</si>
  <si>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</si>
  <si>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</si>
  <si>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</si>
  <si>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</si>
  <si>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</si>
  <si>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</si>
  <si>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</si>
  <si>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</si>
  <si>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</si>
  <si>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</si>
  <si>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</si>
  <si>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</si>
  <si>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</si>
  <si>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</si>
  <si>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</si>
  <si>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</si>
  <si>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</si>
  <si>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</si>
  <si>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</si>
  <si>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</si>
  <si>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</si>
  <si>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</si>
  <si>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</si>
  <si>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</si>
  <si>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</si>
  <si>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</si>
  <si>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</si>
  <si>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</si>
  <si>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</si>
  <si>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</si>
  <si>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</si>
  <si>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</si>
  <si>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</si>
  <si>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</si>
  <si>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</si>
  <si>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</si>
  <si>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</si>
  <si>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</si>
  <si>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</si>
  <si>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</si>
  <si>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</si>
  <si>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</si>
  <si>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</si>
  <si>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</si>
  <si>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</si>
  <si>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</si>
  <si>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</si>
  <si>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</si>
  <si>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</si>
  <si>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</si>
  <si>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</si>
  <si>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</si>
  <si>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</si>
  <si>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</si>
  <si>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</si>
  <si>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</si>
  <si>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</si>
  <si>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</si>
  <si>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</si>
  <si>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</si>
  <si>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</si>
  <si>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</si>
  <si>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</si>
  <si>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</si>
  <si>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</si>
  <si>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</si>
  <si>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</si>
  <si>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</si>
  <si>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</si>
  <si>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</si>
  <si>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</si>
  <si>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</si>
  <si>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</si>
  <si>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</si>
  <si>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</si>
  <si>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</si>
  <si>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</si>
  <si>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</si>
  <si>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</si>
  <si>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</si>
  <si>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</si>
  <si>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</si>
  <si>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</si>
  <si>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</si>
  <si>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</si>
  <si>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</si>
  <si>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</si>
  <si>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</si>
  <si>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</si>
  <si>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</si>
  <si>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</si>
  <si>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</si>
  <si>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</si>
  <si>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</si>
  <si>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</si>
  <si>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</si>
  <si>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</si>
  <si>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</si>
  <si>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</si>
  <si>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</si>
  <si>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</si>
  <si>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</si>
  <si>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</si>
  <si>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</si>
  <si>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</si>
  <si>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</si>
  <si>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</si>
  <si>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</si>
  <si>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</si>
  <si>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</si>
  <si>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</si>
  <si>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</si>
  <si>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</si>
  <si>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</si>
  <si>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</si>
  <si>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</si>
  <si>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</si>
  <si>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</si>
  <si>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</si>
  <si>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 рішення    Сумської    міської    ради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</si>
  <si>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</si>
  <si>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</si>
  <si>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</si>
  <si>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</si>
  <si>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</si>
  <si>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</si>
  <si>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</si>
  <si>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</si>
  <si>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</si>
  <si>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</si>
  <si>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</si>
  <si>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</si>
  <si>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</si>
  <si>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</si>
  <si>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</si>
  <si>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</si>
  <si>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</si>
  <si>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</si>
  <si>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</si>
  <si>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</si>
  <si>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</si>
  <si>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</si>
  <si>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</si>
  <si>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</si>
  <si>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</si>
  <si>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</si>
  <si>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</si>
  <si>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</si>
  <si>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</si>
  <si>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</si>
  <si>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</si>
  <si>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</si>
  <si>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</si>
  <si>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</si>
  <si>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</si>
  <si>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</si>
  <si>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</si>
  <si>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</si>
  <si>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</si>
  <si>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</si>
  <si>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</si>
  <si>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</si>
  <si>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</si>
  <si>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</si>
  <si>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</si>
  <si>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</si>
  <si>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</si>
  <si>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</si>
  <si>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</si>
  <si>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</si>
  <si>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</si>
  <si>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</si>
  <si>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</si>
  <si>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</si>
  <si>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</si>
  <si>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</si>
  <si>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</si>
  <si>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Сумський міський голова</t>
  </si>
  <si>
    <t>Олександр ЛИСЕНКО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</si>
  <si>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</si>
  <si>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</si>
  <si>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</si>
  <si>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</si>
  <si>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</si>
  <si>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 xml:space="preserve">      Додаток 2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</si>
  <si>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</si>
  <si>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</si>
  <si>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</si>
  <si>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</si>
  <si>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</si>
  <si>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</si>
  <si>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</si>
  <si>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</si>
  <si>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</si>
  <si>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</si>
  <si>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</si>
  <si>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</si>
  <si>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</si>
  <si>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</si>
  <si>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</si>
  <si>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</si>
  <si>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</si>
  <si>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 xml:space="preserve"> 
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</si>
  <si>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</si>
  <si>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</si>
  <si>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</si>
  <si>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</si>
  <si>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</si>
  <si>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</si>
  <si>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</si>
  <si>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</si>
  <si>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</si>
  <si>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</si>
  <si>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</si>
  <si>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</si>
  <si>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</si>
  <si>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</si>
  <si>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</si>
  <si>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</si>
  <si>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</si>
  <si>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у 18,4 рази</t>
  </si>
  <si>
    <t>у 18,3 рази</t>
  </si>
  <si>
    <t>у 6,5 разів</t>
  </si>
  <si>
    <t>у 15,6 разів</t>
  </si>
  <si>
    <t>у 3,3 рази</t>
  </si>
  <si>
    <t>у 16,9 разів</t>
  </si>
  <si>
    <t>у 22,6 рази</t>
  </si>
  <si>
    <t>у 2,7 рази</t>
  </si>
  <si>
    <t>в 1,3 рази</t>
  </si>
  <si>
    <t>Звіт про виконання видаткової частини бюджету Сумської міської територіальної громади за I півріччя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</si>
  <si>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 xml:space="preserve">   Додаток 5</t>
  </si>
  <si>
    <t>за       I     півріччя          2023           року»</t>
  </si>
  <si>
    <t xml:space="preserve">Сумської міської  територіальної громади </t>
  </si>
  <si>
    <r>
      <t>від</t>
    </r>
    <r>
      <rPr>
        <sz val="26"/>
        <color theme="0"/>
        <rFont val="Times New Roman"/>
        <family val="1"/>
        <charset val="204"/>
      </rPr>
      <t>спада</t>
    </r>
    <r>
      <rPr>
        <sz val="26"/>
        <rFont val="Times New Roman"/>
        <family val="1"/>
        <charset val="204"/>
      </rPr>
      <t xml:space="preserve"> 2023       року     №  </t>
    </r>
    <r>
      <rPr>
        <sz val="26"/>
        <color theme="0"/>
        <rFont val="Times New Roman"/>
        <family val="1"/>
        <charset val="204"/>
      </rPr>
      <t xml:space="preserve">32 26 </t>
    </r>
    <r>
      <rPr>
        <sz val="26"/>
        <rFont val="Times New Roman"/>
        <family val="1"/>
        <charset val="204"/>
      </rPr>
      <t>-   МР</t>
    </r>
  </si>
  <si>
    <t>Звіт про виконання видаткової частини бюджету Сумської міської територіальної громади за I півріччя 2023 року    за типовою програмною класифікацією видатків та кредитування місцевих бюджетів</t>
  </si>
  <si>
    <t>за        I       півріччя          2023         року»</t>
  </si>
  <si>
    <r>
      <t xml:space="preserve">від </t>
    </r>
    <r>
      <rPr>
        <sz val="26"/>
        <color theme="0"/>
        <rFont val="Times New Roman"/>
        <family val="1"/>
        <charset val="204"/>
      </rPr>
      <t xml:space="preserve">листопада </t>
    </r>
    <r>
      <rPr>
        <sz val="26"/>
        <rFont val="Times New Roman"/>
        <family val="1"/>
        <charset val="204"/>
      </rPr>
      <t xml:space="preserve">2023 року     №   </t>
    </r>
    <r>
      <rPr>
        <sz val="26"/>
        <color theme="0"/>
        <rFont val="Times New Roman"/>
        <family val="1"/>
        <charset val="204"/>
      </rPr>
      <t>3226 -</t>
    </r>
    <r>
      <rPr>
        <sz val="26"/>
        <rFont val="Times New Roman"/>
        <family val="1"/>
        <charset val="204"/>
      </rPr>
      <t xml:space="preserve"> МР</t>
    </r>
  </si>
  <si>
    <t>Виконавець: ___________ Світлана ЛИПОВА</t>
  </si>
  <si>
    <t>Виконавець:______________ 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</si>
</sst>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5"/>
      <name val="Calibri"/>
      <family val="2"/>
      <scheme val="minor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sz val="26"/>
      <color theme="0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85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 applyProtection="1">
      <alignment horizontal="left" vertical="center" wrapText="1" shrinkToFit="1"/>
    </xf>
    <xf numFmtId="49" fontId="28" fillId="0" borderId="7" xfId="0" applyNumberFormat="1" applyFont="1" applyFill="1" applyBorder="1" applyAlignment="1" applyProtection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/>
    <xf numFmtId="164" fontId="43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/>
    <xf numFmtId="164" fontId="20" fillId="0" borderId="0" xfId="0" applyNumberFormat="1" applyFont="1" applyFill="1" applyBorder="1" applyAlignment="1">
      <alignment vertical="center"/>
    </xf>
    <xf numFmtId="0" fontId="47" fillId="0" borderId="0" xfId="0" applyFont="1" applyFill="1"/>
    <xf numFmtId="0" fontId="47" fillId="0" borderId="0" xfId="0" applyFont="1" applyFill="1" applyAlignment="1">
      <alignment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/>
    <xf numFmtId="0" fontId="46" fillId="0" borderId="0" xfId="0" applyFont="1" applyFill="1"/>
    <xf numFmtId="0" fontId="37" fillId="0" borderId="0" xfId="0" applyFont="1" applyFill="1" applyAlignment="1">
      <alignment vertical="top"/>
    </xf>
    <xf numFmtId="0" fontId="49" fillId="0" borderId="0" xfId="0" applyFont="1" applyFill="1"/>
    <xf numFmtId="3" fontId="20" fillId="0" borderId="7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left" vertical="top" wrapText="1"/>
    </xf>
    <xf numFmtId="1" fontId="28" fillId="0" borderId="7" xfId="0" applyNumberFormat="1" applyFont="1" applyFill="1" applyBorder="1" applyAlignment="1" applyProtection="1">
      <alignment horizontal="center" wrapText="1"/>
    </xf>
    <xf numFmtId="49" fontId="28" fillId="0" borderId="7" xfId="0" applyNumberFormat="1" applyFont="1" applyFill="1" applyBorder="1" applyAlignment="1" applyProtection="1">
      <alignment horizontal="center" wrapText="1"/>
    </xf>
    <xf numFmtId="3" fontId="28" fillId="0" borderId="7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/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 applyAlignment="1">
      <alignment horizontal="center" vertical="center" textRotation="180"/>
    </xf>
    <xf numFmtId="0" fontId="47" fillId="42" borderId="0" xfId="0" applyFont="1" applyFill="1" applyAlignment="1">
      <alignment horizontal="center" vertical="center" textRotation="180"/>
    </xf>
    <xf numFmtId="0" fontId="37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7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/>
    <xf numFmtId="0" fontId="49" fillId="42" borderId="0" xfId="0" applyFont="1" applyFill="1"/>
    <xf numFmtId="3" fontId="29" fillId="42" borderId="7" xfId="0" applyNumberFormat="1" applyFont="1" applyFill="1" applyBorder="1" applyAlignment="1"/>
    <xf numFmtId="4" fontId="20" fillId="42" borderId="7" xfId="0" applyNumberFormat="1" applyFont="1" applyFill="1" applyBorder="1" applyAlignment="1"/>
    <xf numFmtId="3" fontId="20" fillId="42" borderId="7" xfId="0" applyNumberFormat="1" applyFont="1" applyFill="1" applyBorder="1" applyAlignment="1"/>
    <xf numFmtId="4" fontId="28" fillId="42" borderId="7" xfId="0" applyNumberFormat="1" applyFont="1" applyFill="1" applyBorder="1" applyAlignment="1"/>
    <xf numFmtId="0" fontId="47" fillId="42" borderId="0" xfId="0" applyFont="1" applyFill="1"/>
    <xf numFmtId="0" fontId="46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6" fillId="42" borderId="0" xfId="0" applyNumberFormat="1" applyFont="1" applyFill="1"/>
    <xf numFmtId="3" fontId="47" fillId="42" borderId="0" xfId="0" applyNumberFormat="1" applyFont="1" applyFill="1"/>
    <xf numFmtId="0" fontId="47" fillId="42" borderId="0" xfId="0" applyFont="1" applyFill="1" applyBorder="1" applyAlignment="1">
      <alignment vertical="center" textRotation="180"/>
    </xf>
    <xf numFmtId="164" fontId="47" fillId="42" borderId="0" xfId="0" applyNumberFormat="1" applyFont="1" applyFill="1" applyBorder="1" applyAlignment="1">
      <alignment vertical="center" textRotation="180"/>
    </xf>
    <xf numFmtId="3" fontId="49" fillId="42" borderId="0" xfId="0" applyNumberFormat="1" applyFont="1" applyFill="1"/>
    <xf numFmtId="164" fontId="49" fillId="42" borderId="0" xfId="0" applyNumberFormat="1" applyFont="1" applyFill="1"/>
    <xf numFmtId="3" fontId="42" fillId="42" borderId="0" xfId="0" applyNumberFormat="1" applyFont="1" applyFill="1" applyBorder="1" applyAlignment="1">
      <alignment horizontal="center"/>
    </xf>
    <xf numFmtId="164" fontId="42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3" fillId="42" borderId="0" xfId="0" applyNumberFormat="1" applyFont="1" applyFill="1" applyAlignment="1"/>
    <xf numFmtId="164" fontId="43" fillId="42" borderId="0" xfId="0" applyNumberFormat="1" applyFont="1" applyFill="1" applyBorder="1"/>
    <xf numFmtId="0" fontId="20" fillId="42" borderId="0" xfId="0" applyFont="1" applyFill="1" applyAlignment="1"/>
    <xf numFmtId="3" fontId="20" fillId="42" borderId="0" xfId="0" applyNumberFormat="1" applyFont="1" applyFill="1" applyBorder="1"/>
    <xf numFmtId="0" fontId="20" fillId="42" borderId="0" xfId="0" applyFont="1" applyFill="1" applyAlignment="1">
      <alignment vertical="center"/>
    </xf>
    <xf numFmtId="0" fontId="43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3" fontId="27" fillId="42" borderId="7" xfId="0" applyNumberFormat="1" applyFont="1" applyFill="1" applyBorder="1" applyAlignment="1"/>
    <xf numFmtId="4" fontId="20" fillId="42" borderId="0" xfId="0" applyNumberFormat="1" applyFont="1" applyFill="1" applyAlignment="1">
      <alignment vertical="center"/>
    </xf>
    <xf numFmtId="49" fontId="29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4" fontId="20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164" fontId="27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right" wrapText="1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0" fillId="42" borderId="0" xfId="0" applyNumberFormat="1" applyFont="1" applyFill="1" applyAlignment="1">
      <alignment vertical="center"/>
    </xf>
    <xf numFmtId="164" fontId="29" fillId="42" borderId="7" xfId="0" applyNumberFormat="1" applyFont="1" applyFill="1" applyBorder="1" applyAlignment="1">
      <alignment horizontal="left" vertical="center" wrapText="1"/>
    </xf>
    <xf numFmtId="164" fontId="29" fillId="42" borderId="7" xfId="0" applyNumberFormat="1" applyFont="1" applyFill="1" applyBorder="1" applyAlignment="1" applyProtection="1">
      <alignment horizontal="left" vertical="center" wrapText="1"/>
    </xf>
    <xf numFmtId="164" fontId="20" fillId="42" borderId="7" xfId="0" applyNumberFormat="1" applyFont="1" applyFill="1" applyBorder="1" applyAlignment="1"/>
    <xf numFmtId="164" fontId="28" fillId="42" borderId="7" xfId="0" applyNumberFormat="1" applyFont="1" applyFill="1" applyBorder="1" applyAlignment="1"/>
    <xf numFmtId="164" fontId="20" fillId="42" borderId="7" xfId="0" applyNumberFormat="1" applyFont="1" applyFill="1" applyBorder="1" applyAlignment="1">
      <alignment horizontal="center"/>
    </xf>
    <xf numFmtId="164" fontId="27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8" fillId="0" borderId="7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4" fontId="29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3" fontId="35" fillId="0" borderId="14" xfId="0" applyNumberFormat="1" applyFont="1" applyFill="1" applyBorder="1" applyAlignment="1">
      <alignment vertical="center" textRotation="180"/>
    </xf>
    <xf numFmtId="3" fontId="35" fillId="0" borderId="14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horizontal="center" vertical="center" textRotation="180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164" fontId="39" fillId="42" borderId="12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8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distributed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164" fontId="39" fillId="0" borderId="12" xfId="0" applyNumberFormat="1" applyFont="1" applyFill="1" applyBorder="1" applyAlignment="1" applyProtection="1">
      <alignment horizontal="center" vertical="center" wrapText="1"/>
    </xf>
    <xf numFmtId="164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8" xfId="0" applyNumberFormat="1" applyFont="1" applyFill="1" applyBorder="1" applyAlignment="1" applyProtection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8" xfId="0" applyNumberFormat="1" applyFont="1" applyFill="1" applyBorder="1" applyAlignment="1">
      <alignment horizontal="center" vertical="center" wrapText="1"/>
    </xf>
    <xf numFmtId="3" fontId="51" fillId="42" borderId="10" xfId="0" applyNumberFormat="1" applyFont="1" applyFill="1" applyBorder="1" applyAlignment="1" applyProtection="1">
      <alignment horizontal="center" vertical="center" wrapText="1"/>
    </xf>
    <xf numFmtId="3" fontId="51" fillId="42" borderId="11" xfId="0" applyNumberFormat="1" applyFont="1" applyFill="1" applyBorder="1" applyAlignment="1" applyProtection="1">
      <alignment horizontal="center" vertical="center" wrapText="1"/>
    </xf>
    <xf numFmtId="3" fontId="51" fillId="42" borderId="9" xfId="0" applyNumberFormat="1" applyFont="1" applyFill="1" applyBorder="1" applyAlignment="1" applyProtection="1">
      <alignment horizontal="center" vertical="center" wrapText="1"/>
    </xf>
    <xf numFmtId="3" fontId="50" fillId="42" borderId="9" xfId="0" applyNumberFormat="1" applyFont="1" applyFill="1" applyBorder="1" applyAlignment="1" applyProtection="1">
      <alignment horizontal="center" vertical="center" wrapText="1"/>
    </xf>
    <xf numFmtId="3" fontId="50" fillId="42" borderId="10" xfId="0" applyNumberFormat="1" applyFont="1" applyFill="1" applyBorder="1" applyAlignment="1" applyProtection="1">
      <alignment horizontal="center" vertical="center" wrapText="1"/>
    </xf>
    <xf numFmtId="3" fontId="50" fillId="42" borderId="1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/>
    </xf>
    <xf numFmtId="0" fontId="45" fillId="0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0" fontId="53" fillId="0" borderId="0" xfId="0" applyFont="1" applyFill="1" applyBorder="1" applyAlignment="1">
      <alignment horizontal="center" vertical="center" textRotation="180"/>
    </xf>
    <xf numFmtId="49" fontId="26" fillId="0" borderId="0" xfId="0" applyNumberFormat="1" applyFont="1" applyFill="1" applyBorder="1" applyAlignment="1" applyProtection="1"/>
    <xf numFmtId="3" fontId="27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3" fontId="43" fillId="0" borderId="0" xfId="0" applyNumberFormat="1" applyFont="1" applyFill="1" applyAlignment="1">
      <alignment horizontal="left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51"/>
  <sheetViews>
    <sheetView showGridLines="0" showZeros="0" view="pageBreakPreview" zoomScale="80" zoomScaleNormal="82" zoomScaleSheetLayoutView="80" workbookViewId="0">
      <selection activeCell="H385" sqref="H385"/>
    </sheetView>
  </sheetViews>
  <sheetFormatPr defaultColWidth="9.1640625" defaultRowHeight="27.75" x14ac:dyDescent="0.4"/>
  <cols>
    <col min="1" max="1" width="16.1640625" style="50" customWidth="1"/>
    <col min="2" max="2" width="15.33203125" style="50" hidden="1" customWidth="1"/>
    <col min="3" max="3" width="14.6640625" style="50" hidden="1" customWidth="1"/>
    <col min="4" max="4" width="62" style="105" customWidth="1"/>
    <col min="5" max="5" width="25.5" style="161" customWidth="1"/>
    <col min="6" max="6" width="22.83203125" style="161" customWidth="1"/>
    <col min="7" max="7" width="20.1640625" style="161" customWidth="1"/>
    <col min="8" max="8" width="23.5" style="161" customWidth="1"/>
    <col min="9" max="9" width="22.83203125" style="161" customWidth="1"/>
    <col min="10" max="10" width="22.1640625" style="161" customWidth="1"/>
    <col min="11" max="11" width="19.1640625" style="151" customWidth="1"/>
    <col min="12" max="12" width="24.5" style="176" customWidth="1"/>
    <col min="13" max="13" width="21.1640625" style="176" customWidth="1"/>
    <col min="14" max="14" width="23.33203125" style="176" customWidth="1"/>
    <col min="15" max="15" width="17.33203125" style="176" customWidth="1"/>
    <col min="16" max="16" width="21" style="176" customWidth="1"/>
    <col min="17" max="17" width="21.1640625" style="176" customWidth="1"/>
    <col min="18" max="19" width="21.5" style="206" customWidth="1"/>
    <col min="20" max="20" width="18.83203125" style="206" customWidth="1"/>
    <col min="21" max="21" width="18.6640625" style="206" customWidth="1"/>
    <col min="22" max="22" width="19.1640625" style="206" customWidth="1"/>
    <col min="23" max="23" width="22.5" style="206" customWidth="1"/>
    <col min="24" max="24" width="15.33203125" style="118" customWidth="1"/>
    <col min="25" max="25" width="23.1640625" style="137" customWidth="1"/>
    <col min="26" max="26" width="9.1640625" style="149"/>
    <col min="27" max="508" width="9.1640625" style="25"/>
    <col min="509" max="16384" width="9.1640625" style="18"/>
  </cols>
  <sheetData>
    <row r="1" spans="1:508" ht="26.25" customHeight="1" x14ac:dyDescent="0.45">
      <c r="M1" s="205"/>
      <c r="N1" s="205"/>
      <c r="O1" s="205"/>
      <c r="P1" s="205"/>
      <c r="Q1" s="205"/>
      <c r="T1" s="245" t="s">
        <v>663</v>
      </c>
      <c r="U1" s="245"/>
      <c r="V1" s="245"/>
      <c r="W1" s="245"/>
      <c r="X1" s="245"/>
      <c r="Y1" s="136"/>
      <c r="Z1" s="239">
        <v>12</v>
      </c>
    </row>
    <row r="2" spans="1:508" ht="34.5" customHeight="1" x14ac:dyDescent="0.25">
      <c r="M2" s="207"/>
      <c r="N2" s="207"/>
      <c r="O2" s="207"/>
      <c r="P2" s="207"/>
      <c r="Q2" s="207"/>
      <c r="T2" s="208" t="s">
        <v>598</v>
      </c>
      <c r="U2" s="208"/>
      <c r="V2" s="208"/>
      <c r="W2" s="208"/>
      <c r="X2" s="119"/>
      <c r="Y2" s="136"/>
      <c r="Z2" s="239"/>
    </row>
    <row r="3" spans="1:508" ht="26.25" customHeight="1" x14ac:dyDescent="0.45">
      <c r="M3" s="209"/>
      <c r="N3" s="209"/>
      <c r="O3" s="209"/>
      <c r="P3" s="209"/>
      <c r="Q3" s="209"/>
      <c r="T3" s="246" t="s">
        <v>597</v>
      </c>
      <c r="U3" s="246"/>
      <c r="V3" s="246"/>
      <c r="W3" s="246"/>
      <c r="X3" s="246"/>
      <c r="Y3" s="246"/>
      <c r="Z3" s="239"/>
    </row>
    <row r="4" spans="1:508" ht="26.25" customHeight="1" x14ac:dyDescent="0.45">
      <c r="M4" s="209"/>
      <c r="N4" s="209"/>
      <c r="O4" s="209"/>
      <c r="P4" s="209"/>
      <c r="Q4" s="209"/>
      <c r="T4" s="203" t="s">
        <v>596</v>
      </c>
      <c r="U4" s="203"/>
      <c r="V4" s="203"/>
      <c r="W4" s="203"/>
      <c r="X4" s="120"/>
      <c r="Y4" s="136"/>
      <c r="Z4" s="239"/>
    </row>
    <row r="5" spans="1:508" ht="26.25" customHeight="1" x14ac:dyDescent="0.45">
      <c r="M5" s="209"/>
      <c r="N5" s="209"/>
      <c r="O5" s="209"/>
      <c r="P5" s="209"/>
      <c r="Q5" s="209"/>
      <c r="T5" s="203" t="s">
        <v>714</v>
      </c>
      <c r="U5" s="203"/>
      <c r="V5" s="203"/>
      <c r="W5" s="203"/>
      <c r="X5" s="203"/>
      <c r="Y5" s="136"/>
      <c r="Z5" s="239"/>
    </row>
    <row r="6" spans="1:508" ht="28.5" customHeight="1" x14ac:dyDescent="0.45">
      <c r="M6" s="209"/>
      <c r="N6" s="209"/>
      <c r="O6" s="209"/>
      <c r="P6" s="209"/>
      <c r="Q6" s="209"/>
      <c r="T6" s="203" t="s">
        <v>715</v>
      </c>
      <c r="U6" s="203"/>
      <c r="V6" s="203"/>
      <c r="W6" s="203"/>
      <c r="X6" s="121"/>
      <c r="Y6" s="136"/>
      <c r="Z6" s="239"/>
    </row>
    <row r="7" spans="1:508" ht="28.5" customHeight="1" x14ac:dyDescent="0.45">
      <c r="M7" s="209"/>
      <c r="N7" s="209"/>
      <c r="O7" s="209"/>
      <c r="P7" s="209"/>
      <c r="Q7" s="209"/>
      <c r="T7" s="203"/>
      <c r="U7" s="203"/>
      <c r="V7" s="203"/>
      <c r="W7" s="203"/>
      <c r="X7" s="121"/>
      <c r="Y7" s="136"/>
      <c r="Z7" s="239"/>
    </row>
    <row r="8" spans="1:508" ht="28.5" customHeight="1" x14ac:dyDescent="0.25">
      <c r="M8" s="210"/>
      <c r="N8" s="210"/>
      <c r="O8" s="210"/>
      <c r="P8" s="210"/>
      <c r="Q8" s="210"/>
      <c r="Z8" s="239"/>
    </row>
    <row r="9" spans="1:508" ht="26.25" hidden="1" customHeight="1" x14ac:dyDescent="0.25">
      <c r="M9" s="209"/>
      <c r="N9" s="209"/>
      <c r="O9" s="209"/>
      <c r="P9" s="209"/>
      <c r="Q9" s="209"/>
      <c r="Z9" s="239"/>
    </row>
    <row r="10" spans="1:508" s="40" customFormat="1" ht="81" customHeight="1" x14ac:dyDescent="0.3">
      <c r="A10" s="249" t="s">
        <v>708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</row>
    <row r="11" spans="1:508" s="40" customFormat="1" ht="23.25" customHeight="1" x14ac:dyDescent="0.45">
      <c r="A11" s="262" t="s">
        <v>697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</row>
    <row r="12" spans="1:508" s="104" customFormat="1" ht="29.25" customHeight="1" x14ac:dyDescent="0.3">
      <c r="A12" s="263" t="s">
        <v>562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39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</row>
    <row r="13" spans="1:508" s="42" customFormat="1" ht="22.5" customHeight="1" x14ac:dyDescent="0.4">
      <c r="A13" s="48"/>
      <c r="B13" s="48"/>
      <c r="C13" s="48"/>
      <c r="D13" s="106"/>
      <c r="E13" s="162"/>
      <c r="F13" s="162"/>
      <c r="G13" s="162"/>
      <c r="H13" s="162"/>
      <c r="I13" s="162"/>
      <c r="J13" s="162"/>
      <c r="K13" s="152"/>
      <c r="L13" s="177"/>
      <c r="M13" s="177"/>
      <c r="N13" s="177"/>
      <c r="O13" s="177"/>
      <c r="P13" s="177"/>
      <c r="Q13" s="177"/>
      <c r="R13" s="206"/>
      <c r="S13" s="206"/>
      <c r="T13" s="206"/>
      <c r="U13" s="206"/>
      <c r="V13" s="206"/>
      <c r="W13" s="206"/>
      <c r="X13" s="142" t="s">
        <v>642</v>
      </c>
      <c r="Y13" s="137"/>
      <c r="Z13" s="239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</row>
    <row r="14" spans="1:508" s="19" customFormat="1" ht="34.5" customHeight="1" x14ac:dyDescent="0.2">
      <c r="A14" s="247" t="s">
        <v>335</v>
      </c>
      <c r="B14" s="247" t="s">
        <v>336</v>
      </c>
      <c r="C14" s="247" t="s">
        <v>326</v>
      </c>
      <c r="D14" s="247" t="s">
        <v>337</v>
      </c>
      <c r="E14" s="264" t="s">
        <v>223</v>
      </c>
      <c r="F14" s="265"/>
      <c r="G14" s="265"/>
      <c r="H14" s="265"/>
      <c r="I14" s="265"/>
      <c r="J14" s="266"/>
      <c r="K14" s="241" t="s">
        <v>593</v>
      </c>
      <c r="L14" s="244" t="s">
        <v>224</v>
      </c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50" t="s">
        <v>593</v>
      </c>
      <c r="Y14" s="253" t="s">
        <v>225</v>
      </c>
      <c r="Z14" s="239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</row>
    <row r="15" spans="1:508" s="19" customFormat="1" ht="117" customHeight="1" x14ac:dyDescent="0.2">
      <c r="A15" s="247"/>
      <c r="B15" s="247"/>
      <c r="C15" s="247"/>
      <c r="D15" s="247"/>
      <c r="E15" s="256" t="s">
        <v>594</v>
      </c>
      <c r="F15" s="256"/>
      <c r="G15" s="257"/>
      <c r="H15" s="258" t="s">
        <v>595</v>
      </c>
      <c r="I15" s="256"/>
      <c r="J15" s="257"/>
      <c r="K15" s="242"/>
      <c r="L15" s="259" t="s">
        <v>594</v>
      </c>
      <c r="M15" s="260"/>
      <c r="N15" s="260"/>
      <c r="O15" s="260"/>
      <c r="P15" s="260"/>
      <c r="Q15" s="261"/>
      <c r="R15" s="259" t="s">
        <v>595</v>
      </c>
      <c r="S15" s="260"/>
      <c r="T15" s="260"/>
      <c r="U15" s="260"/>
      <c r="V15" s="260"/>
      <c r="W15" s="261"/>
      <c r="X15" s="251"/>
      <c r="Y15" s="254"/>
      <c r="Z15" s="239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</row>
    <row r="16" spans="1:508" s="19" customFormat="1" ht="24.75" customHeight="1" x14ac:dyDescent="0.2">
      <c r="A16" s="247"/>
      <c r="B16" s="247"/>
      <c r="C16" s="247"/>
      <c r="D16" s="247"/>
      <c r="E16" s="240" t="s">
        <v>327</v>
      </c>
      <c r="F16" s="240" t="s">
        <v>227</v>
      </c>
      <c r="G16" s="240"/>
      <c r="H16" s="240" t="s">
        <v>327</v>
      </c>
      <c r="I16" s="240" t="s">
        <v>227</v>
      </c>
      <c r="J16" s="240"/>
      <c r="K16" s="242"/>
      <c r="L16" s="240" t="s">
        <v>327</v>
      </c>
      <c r="M16" s="240" t="s">
        <v>328</v>
      </c>
      <c r="N16" s="240" t="s">
        <v>226</v>
      </c>
      <c r="O16" s="240" t="s">
        <v>227</v>
      </c>
      <c r="P16" s="240"/>
      <c r="Q16" s="240" t="s">
        <v>228</v>
      </c>
      <c r="R16" s="240" t="s">
        <v>327</v>
      </c>
      <c r="S16" s="240" t="s">
        <v>328</v>
      </c>
      <c r="T16" s="240" t="s">
        <v>226</v>
      </c>
      <c r="U16" s="240" t="s">
        <v>227</v>
      </c>
      <c r="V16" s="240"/>
      <c r="W16" s="240" t="s">
        <v>228</v>
      </c>
      <c r="X16" s="251"/>
      <c r="Y16" s="254"/>
      <c r="Z16" s="239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</row>
    <row r="17" spans="1:508" s="19" customFormat="1" ht="81" customHeight="1" x14ac:dyDescent="0.2">
      <c r="A17" s="247"/>
      <c r="B17" s="247"/>
      <c r="C17" s="247"/>
      <c r="D17" s="247"/>
      <c r="E17" s="240"/>
      <c r="F17" s="178" t="s">
        <v>229</v>
      </c>
      <c r="G17" s="178" t="s">
        <v>230</v>
      </c>
      <c r="H17" s="240"/>
      <c r="I17" s="178" t="s">
        <v>229</v>
      </c>
      <c r="J17" s="178" t="s">
        <v>230</v>
      </c>
      <c r="K17" s="243"/>
      <c r="L17" s="240"/>
      <c r="M17" s="240"/>
      <c r="N17" s="240"/>
      <c r="O17" s="178" t="s">
        <v>229</v>
      </c>
      <c r="P17" s="178" t="s">
        <v>230</v>
      </c>
      <c r="Q17" s="240"/>
      <c r="R17" s="240"/>
      <c r="S17" s="240"/>
      <c r="T17" s="240"/>
      <c r="U17" s="178" t="s">
        <v>229</v>
      </c>
      <c r="V17" s="178" t="s">
        <v>230</v>
      </c>
      <c r="W17" s="240"/>
      <c r="X17" s="252"/>
      <c r="Y17" s="255"/>
      <c r="Z17" s="239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</row>
    <row r="18" spans="1:508" s="24" customFormat="1" ht="24" customHeight="1" x14ac:dyDescent="0.25">
      <c r="A18" s="89" t="s">
        <v>148</v>
      </c>
      <c r="B18" s="89"/>
      <c r="C18" s="89"/>
      <c r="D18" s="107" t="s">
        <v>35</v>
      </c>
      <c r="E18" s="163">
        <f>E19</f>
        <v>363168187</v>
      </c>
      <c r="F18" s="163">
        <f t="shared" ref="F18:W18" si="0">F19</f>
        <v>111055471</v>
      </c>
      <c r="G18" s="163">
        <f t="shared" si="0"/>
        <v>17375347</v>
      </c>
      <c r="H18" s="163">
        <f t="shared" si="0"/>
        <v>159162389.70000002</v>
      </c>
      <c r="I18" s="163">
        <f t="shared" si="0"/>
        <v>54629530</v>
      </c>
      <c r="J18" s="163">
        <f t="shared" si="0"/>
        <v>4255325.7500000009</v>
      </c>
      <c r="K18" s="217">
        <f>H18/E18*100</f>
        <v>43.826082624357184</v>
      </c>
      <c r="L18" s="163">
        <f t="shared" si="0"/>
        <v>102576127.63</v>
      </c>
      <c r="M18" s="163">
        <f t="shared" si="0"/>
        <v>101811837</v>
      </c>
      <c r="N18" s="163">
        <f t="shared" si="0"/>
        <v>764290.63</v>
      </c>
      <c r="O18" s="163">
        <f t="shared" si="0"/>
        <v>296610</v>
      </c>
      <c r="P18" s="163">
        <f t="shared" si="0"/>
        <v>98700</v>
      </c>
      <c r="Q18" s="163">
        <f t="shared" si="0"/>
        <v>101811837</v>
      </c>
      <c r="R18" s="163">
        <f t="shared" si="0"/>
        <v>71884310.700000003</v>
      </c>
      <c r="S18" s="163">
        <f t="shared" si="0"/>
        <v>52379056.759999998</v>
      </c>
      <c r="T18" s="163">
        <f t="shared" si="0"/>
        <v>17137939.489999998</v>
      </c>
      <c r="U18" s="163">
        <f t="shared" si="0"/>
        <v>21700</v>
      </c>
      <c r="V18" s="163">
        <f t="shared" si="0"/>
        <v>5494.87</v>
      </c>
      <c r="W18" s="163">
        <f t="shared" si="0"/>
        <v>54746371.210000001</v>
      </c>
      <c r="X18" s="217">
        <f>R18/L18*100</f>
        <v>70.07898656429326</v>
      </c>
      <c r="Y18" s="163">
        <f>R18+H18</f>
        <v>231046700.40000004</v>
      </c>
      <c r="Z18" s="23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</row>
    <row r="19" spans="1:508" s="31" customFormat="1" ht="36" customHeight="1" x14ac:dyDescent="0.25">
      <c r="A19" s="78" t="s">
        <v>149</v>
      </c>
      <c r="B19" s="78"/>
      <c r="C19" s="78"/>
      <c r="D19" s="108" t="s">
        <v>511</v>
      </c>
      <c r="E19" s="164">
        <f>E22+E24+E27+E28+E29+E30+E31+E32+E33+E34+E35+E36+E37+E38+E39+E40+E41+E42+E43+E44+E45+E46+E47+E48+E49+E50+E51+E52+E54+E55+E56+E57+E58+E59+E61+E62+E64+E65+E63+E67+E53+E66</f>
        <v>363168187</v>
      </c>
      <c r="F19" s="164">
        <f t="shared" ref="F19:G19" si="1">F22+F24+F27+F28+F29+F30+F31+F32+F33+F34+F35+F36+F37+F38+F39+F40+F41+F42+F43+F44+F45+F46+F47+F48+F49+F50+F51+F52+F54+F55+F56+F57+F58+F59+F61+F62+F64+F65+F63+F67+F53+F66</f>
        <v>111055471</v>
      </c>
      <c r="G19" s="164">
        <f t="shared" si="1"/>
        <v>17375347</v>
      </c>
      <c r="H19" s="164">
        <f>H22+H24+H27+H28+H29+H30+H31+H32+H33+H34+H35+H36+H37+H38+H39+H40+H41+H42+H43+H44+H45+H46+H47+H48+H49+H50+H51+H52+H54+H55+H56+H57+H58+H59+H61+H62+H64+H65+H63+H67+H53+H66</f>
        <v>159162389.70000002</v>
      </c>
      <c r="I19" s="164">
        <f t="shared" ref="I19:J19" si="2">I22+I24+I27+I28+I29+I30+I31+I32+I33+I34+I35+I36+I37+I38+I39+I40+I41+I42+I43+I44+I45+I46+I47+I48+I49+I50+I51+I52+I54+I55+I56+I57+I58+I59+I61+I62+I64+I65+I63+I67+I53+I66</f>
        <v>54629530</v>
      </c>
      <c r="J19" s="164">
        <f t="shared" si="2"/>
        <v>4255325.7500000009</v>
      </c>
      <c r="K19" s="218">
        <f>H19/E19*100</f>
        <v>43.826082624357184</v>
      </c>
      <c r="L19" s="164">
        <f>L22+L24+L27+L28+L29+L30+L31+L32+L33+L34+L35+L36+L37+L38+L39+L40+L41+L42+L43+L44+L45+L46+L47+L48+L49+L50+L51+L52+L54+L55+L56+L57+L58+L59+L61+L62+L63+L64+L65+L66+L67+L53</f>
        <v>102576127.63</v>
      </c>
      <c r="M19" s="164">
        <f t="shared" ref="M19:W19" si="3">M22+M24+M27+M28+M29+M30+M31+M32+M33+M34+M35+M36+M37+M38+M39+M40+M41+M42+M43+M44+M45+M46+M47+M48+M49+M50+M51+M52+M54+M55+M56+M57+M58+M59+M61+M62+M63+M64+M65+M66+M67+M53</f>
        <v>101811837</v>
      </c>
      <c r="N19" s="164">
        <f t="shared" si="3"/>
        <v>764290.63</v>
      </c>
      <c r="O19" s="164">
        <f t="shared" si="3"/>
        <v>296610</v>
      </c>
      <c r="P19" s="164">
        <f t="shared" si="3"/>
        <v>98700</v>
      </c>
      <c r="Q19" s="164">
        <f t="shared" si="3"/>
        <v>101811837</v>
      </c>
      <c r="R19" s="164">
        <f>R22+R24+R27+R28+R29+R30+R31+R32+R33+R34+R35+R36+R37+R38+R39+R40+R41+R42+R43+R44+R45+R46+R47+R48+R49+R50+R51+R52+R54+R55+R56+R57+R58+R59+R61+R62+R63+R64+R65+R66+R67+R53</f>
        <v>71884310.700000003</v>
      </c>
      <c r="S19" s="164">
        <f t="shared" si="3"/>
        <v>52379056.759999998</v>
      </c>
      <c r="T19" s="164">
        <f t="shared" si="3"/>
        <v>17137939.489999998</v>
      </c>
      <c r="U19" s="164">
        <f t="shared" si="3"/>
        <v>21700</v>
      </c>
      <c r="V19" s="164">
        <f t="shared" si="3"/>
        <v>5494.87</v>
      </c>
      <c r="W19" s="164">
        <f t="shared" si="3"/>
        <v>54746371.210000001</v>
      </c>
      <c r="X19" s="218">
        <f t="shared" ref="X19:X82" si="4">R19/L19*100</f>
        <v>70.07898656429326</v>
      </c>
      <c r="Y19" s="164">
        <f t="shared" ref="Y19:Y83" si="5">R19+H19</f>
        <v>231046700.40000004</v>
      </c>
      <c r="Z19" s="23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</row>
    <row r="20" spans="1:508" s="31" customFormat="1" ht="63" x14ac:dyDescent="0.25">
      <c r="A20" s="78"/>
      <c r="B20" s="78"/>
      <c r="C20" s="78"/>
      <c r="D20" s="108" t="s">
        <v>379</v>
      </c>
      <c r="E20" s="164">
        <f>E60</f>
        <v>458400</v>
      </c>
      <c r="F20" s="164">
        <f t="shared" ref="F20:Q20" si="6">F60</f>
        <v>375680</v>
      </c>
      <c r="G20" s="164">
        <f t="shared" si="6"/>
        <v>0</v>
      </c>
      <c r="H20" s="164">
        <f t="shared" si="6"/>
        <v>183766</v>
      </c>
      <c r="I20" s="164">
        <f t="shared" si="6"/>
        <v>150625</v>
      </c>
      <c r="J20" s="164">
        <f t="shared" si="6"/>
        <v>0</v>
      </c>
      <c r="K20" s="218">
        <f t="shared" ref="K20:K81" si="7">H20/E20*100</f>
        <v>40.088568935427574</v>
      </c>
      <c r="L20" s="164">
        <f t="shared" ref="L20:L21" si="8">N20+Q20</f>
        <v>0</v>
      </c>
      <c r="M20" s="164">
        <f t="shared" si="6"/>
        <v>0</v>
      </c>
      <c r="N20" s="164">
        <f t="shared" si="6"/>
        <v>0</v>
      </c>
      <c r="O20" s="164">
        <f t="shared" si="6"/>
        <v>0</v>
      </c>
      <c r="P20" s="164">
        <f t="shared" si="6"/>
        <v>0</v>
      </c>
      <c r="Q20" s="164">
        <f t="shared" si="6"/>
        <v>0</v>
      </c>
      <c r="R20" s="164">
        <f>R60</f>
        <v>0</v>
      </c>
      <c r="S20" s="164">
        <f t="shared" ref="S20:W20" si="9">S60</f>
        <v>0</v>
      </c>
      <c r="T20" s="164">
        <f t="shared" si="9"/>
        <v>0</v>
      </c>
      <c r="U20" s="164">
        <f t="shared" si="9"/>
        <v>0</v>
      </c>
      <c r="V20" s="164">
        <f t="shared" si="9"/>
        <v>0</v>
      </c>
      <c r="W20" s="164">
        <f t="shared" si="9"/>
        <v>0</v>
      </c>
      <c r="X20" s="164"/>
      <c r="Y20" s="164">
        <f t="shared" si="5"/>
        <v>183766</v>
      </c>
      <c r="Z20" s="23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</row>
    <row r="21" spans="1:508" s="31" customFormat="1" ht="63" hidden="1" customHeight="1" x14ac:dyDescent="0.25">
      <c r="A21" s="78"/>
      <c r="B21" s="78"/>
      <c r="C21" s="78"/>
      <c r="D21" s="108" t="s">
        <v>435</v>
      </c>
      <c r="E21" s="164">
        <f>E26</f>
        <v>0</v>
      </c>
      <c r="F21" s="164">
        <f t="shared" ref="F21:Q21" si="10">F26</f>
        <v>0</v>
      </c>
      <c r="G21" s="164">
        <f t="shared" si="10"/>
        <v>0</v>
      </c>
      <c r="H21" s="164"/>
      <c r="I21" s="164"/>
      <c r="J21" s="164"/>
      <c r="K21" s="218" t="e">
        <f t="shared" si="7"/>
        <v>#DIV/0!</v>
      </c>
      <c r="L21" s="165">
        <f t="shared" si="8"/>
        <v>0</v>
      </c>
      <c r="M21" s="164">
        <f t="shared" si="10"/>
        <v>0</v>
      </c>
      <c r="N21" s="164">
        <f t="shared" si="10"/>
        <v>0</v>
      </c>
      <c r="O21" s="164">
        <f t="shared" si="10"/>
        <v>0</v>
      </c>
      <c r="P21" s="164">
        <f t="shared" si="10"/>
        <v>0</v>
      </c>
      <c r="Q21" s="164">
        <f t="shared" si="10"/>
        <v>0</v>
      </c>
      <c r="R21" s="170"/>
      <c r="S21" s="211"/>
      <c r="T21" s="170"/>
      <c r="U21" s="170"/>
      <c r="V21" s="170"/>
      <c r="W21" s="170"/>
      <c r="X21" s="170" t="e">
        <f t="shared" si="4"/>
        <v>#DIV/0!</v>
      </c>
      <c r="Y21" s="170">
        <f t="shared" si="5"/>
        <v>0</v>
      </c>
      <c r="Z21" s="23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</row>
    <row r="22" spans="1:508" s="20" customFormat="1" ht="55.5" customHeight="1" x14ac:dyDescent="0.25">
      <c r="A22" s="52" t="s">
        <v>150</v>
      </c>
      <c r="B22" s="52" t="s">
        <v>118</v>
      </c>
      <c r="C22" s="52" t="s">
        <v>46</v>
      </c>
      <c r="D22" s="76" t="s">
        <v>486</v>
      </c>
      <c r="E22" s="165">
        <v>112870459</v>
      </c>
      <c r="F22" s="165">
        <v>80568600</v>
      </c>
      <c r="G22" s="165">
        <v>5682480</v>
      </c>
      <c r="H22" s="165">
        <v>54472255.049999997</v>
      </c>
      <c r="I22" s="165">
        <v>40132977.780000001</v>
      </c>
      <c r="J22" s="165">
        <v>1891090.61</v>
      </c>
      <c r="K22" s="219">
        <f t="shared" si="7"/>
        <v>48.260860753653887</v>
      </c>
      <c r="L22" s="165">
        <v>1048806</v>
      </c>
      <c r="M22" s="165">
        <v>1048806</v>
      </c>
      <c r="N22" s="165"/>
      <c r="O22" s="165"/>
      <c r="P22" s="165"/>
      <c r="Q22" s="165">
        <v>1048806</v>
      </c>
      <c r="R22" s="171">
        <f>T22+W22</f>
        <v>19153568.449999999</v>
      </c>
      <c r="S22" s="171"/>
      <c r="T22" s="171">
        <v>16953391.879999999</v>
      </c>
      <c r="U22" s="171"/>
      <c r="V22" s="171"/>
      <c r="W22" s="171">
        <v>2200176.5699999998</v>
      </c>
      <c r="X22" s="215" t="s">
        <v>700</v>
      </c>
      <c r="Y22" s="171">
        <f t="shared" si="5"/>
        <v>73625823.5</v>
      </c>
      <c r="Z22" s="239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</row>
    <row r="23" spans="1:508" s="20" customFormat="1" ht="35.25" hidden="1" customHeight="1" x14ac:dyDescent="0.25">
      <c r="A23" s="52" t="s">
        <v>445</v>
      </c>
      <c r="B23" s="52" t="s">
        <v>89</v>
      </c>
      <c r="C23" s="52" t="s">
        <v>455</v>
      </c>
      <c r="D23" s="76" t="s">
        <v>446</v>
      </c>
      <c r="E23" s="165">
        <v>0</v>
      </c>
      <c r="F23" s="165"/>
      <c r="G23" s="165"/>
      <c r="H23" s="165"/>
      <c r="I23" s="165"/>
      <c r="J23" s="165"/>
      <c r="K23" s="219" t="e">
        <f t="shared" si="7"/>
        <v>#DIV/0!</v>
      </c>
      <c r="L23" s="165"/>
      <c r="M23" s="165"/>
      <c r="N23" s="165"/>
      <c r="O23" s="165"/>
      <c r="P23" s="165"/>
      <c r="Q23" s="165"/>
      <c r="R23" s="172"/>
      <c r="S23" s="171"/>
      <c r="T23" s="171"/>
      <c r="U23" s="171"/>
      <c r="V23" s="171"/>
      <c r="W23" s="171"/>
      <c r="X23" s="171" t="e">
        <f t="shared" si="4"/>
        <v>#DIV/0!</v>
      </c>
      <c r="Y23" s="172">
        <f t="shared" si="5"/>
        <v>0</v>
      </c>
      <c r="Z23" s="239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</row>
    <row r="24" spans="1:508" s="20" customFormat="1" ht="23.25" customHeight="1" x14ac:dyDescent="0.25">
      <c r="A24" s="52" t="s">
        <v>240</v>
      </c>
      <c r="B24" s="52" t="s">
        <v>45</v>
      </c>
      <c r="C24" s="52" t="s">
        <v>92</v>
      </c>
      <c r="D24" s="11" t="s">
        <v>241</v>
      </c>
      <c r="E24" s="165">
        <v>2404100</v>
      </c>
      <c r="F24" s="165"/>
      <c r="G24" s="165"/>
      <c r="H24" s="165">
        <v>465185</v>
      </c>
      <c r="I24" s="165"/>
      <c r="J24" s="165"/>
      <c r="K24" s="219">
        <f t="shared" si="7"/>
        <v>19.349652676677344</v>
      </c>
      <c r="L24" s="165"/>
      <c r="M24" s="165"/>
      <c r="N24" s="165"/>
      <c r="O24" s="165"/>
      <c r="P24" s="165"/>
      <c r="Q24" s="165"/>
      <c r="R24" s="171">
        <f t="shared" ref="R24:R67" si="11">T24+W24</f>
        <v>0</v>
      </c>
      <c r="S24" s="171"/>
      <c r="T24" s="171"/>
      <c r="U24" s="171"/>
      <c r="V24" s="171"/>
      <c r="W24" s="171"/>
      <c r="X24" s="171"/>
      <c r="Y24" s="171">
        <f t="shared" si="5"/>
        <v>465185</v>
      </c>
      <c r="Z24" s="239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</row>
    <row r="25" spans="1:508" s="20" customFormat="1" ht="15.75" hidden="1" customHeight="1" x14ac:dyDescent="0.25">
      <c r="A25" s="52" t="s">
        <v>430</v>
      </c>
      <c r="B25" s="52" t="s">
        <v>431</v>
      </c>
      <c r="C25" s="52" t="s">
        <v>118</v>
      </c>
      <c r="D25" s="11" t="s">
        <v>432</v>
      </c>
      <c r="E25" s="165">
        <v>0</v>
      </c>
      <c r="F25" s="165"/>
      <c r="G25" s="165"/>
      <c r="H25" s="165"/>
      <c r="I25" s="165"/>
      <c r="J25" s="165"/>
      <c r="K25" s="219" t="e">
        <f t="shared" si="7"/>
        <v>#DIV/0!</v>
      </c>
      <c r="L25" s="165"/>
      <c r="M25" s="165"/>
      <c r="N25" s="165"/>
      <c r="O25" s="165"/>
      <c r="P25" s="165"/>
      <c r="Q25" s="165"/>
      <c r="R25" s="171">
        <f t="shared" si="11"/>
        <v>0</v>
      </c>
      <c r="S25" s="171"/>
      <c r="T25" s="171"/>
      <c r="U25" s="171"/>
      <c r="V25" s="171"/>
      <c r="W25" s="171"/>
      <c r="X25" s="171" t="e">
        <f t="shared" si="4"/>
        <v>#DIV/0!</v>
      </c>
      <c r="Y25" s="171">
        <f t="shared" si="5"/>
        <v>0</v>
      </c>
      <c r="Z25" s="239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</row>
    <row r="26" spans="1:508" s="20" customFormat="1" ht="60" hidden="1" customHeight="1" x14ac:dyDescent="0.25">
      <c r="A26" s="52"/>
      <c r="B26" s="52"/>
      <c r="C26" s="52"/>
      <c r="D26" s="76" t="s">
        <v>435</v>
      </c>
      <c r="E26" s="165">
        <v>0</v>
      </c>
      <c r="F26" s="165"/>
      <c r="G26" s="165"/>
      <c r="H26" s="165"/>
      <c r="I26" s="165"/>
      <c r="J26" s="165"/>
      <c r="K26" s="219" t="e">
        <f t="shared" si="7"/>
        <v>#DIV/0!</v>
      </c>
      <c r="L26" s="165"/>
      <c r="M26" s="165"/>
      <c r="N26" s="165"/>
      <c r="O26" s="165"/>
      <c r="P26" s="165"/>
      <c r="Q26" s="165"/>
      <c r="R26" s="171">
        <f t="shared" si="11"/>
        <v>0</v>
      </c>
      <c r="S26" s="171"/>
      <c r="T26" s="171"/>
      <c r="U26" s="171"/>
      <c r="V26" s="171"/>
      <c r="W26" s="171"/>
      <c r="X26" s="171" t="e">
        <f t="shared" si="4"/>
        <v>#DIV/0!</v>
      </c>
      <c r="Y26" s="171">
        <f t="shared" si="5"/>
        <v>0</v>
      </c>
      <c r="Z26" s="239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</row>
    <row r="27" spans="1:508" s="20" customFormat="1" ht="47.25" customHeight="1" x14ac:dyDescent="0.25">
      <c r="A27" s="52" t="s">
        <v>256</v>
      </c>
      <c r="B27" s="52" t="s">
        <v>98</v>
      </c>
      <c r="C27" s="52" t="s">
        <v>54</v>
      </c>
      <c r="D27" s="11" t="s">
        <v>408</v>
      </c>
      <c r="E27" s="165">
        <v>515700</v>
      </c>
      <c r="F27" s="165"/>
      <c r="G27" s="165"/>
      <c r="H27" s="165">
        <v>214860</v>
      </c>
      <c r="I27" s="165"/>
      <c r="J27" s="165"/>
      <c r="K27" s="219">
        <f t="shared" si="7"/>
        <v>41.66375799883653</v>
      </c>
      <c r="L27" s="165"/>
      <c r="M27" s="165"/>
      <c r="N27" s="165"/>
      <c r="O27" s="165"/>
      <c r="P27" s="165"/>
      <c r="Q27" s="165"/>
      <c r="R27" s="171">
        <f t="shared" si="11"/>
        <v>0</v>
      </c>
      <c r="S27" s="171"/>
      <c r="T27" s="171"/>
      <c r="U27" s="171"/>
      <c r="V27" s="171"/>
      <c r="W27" s="171"/>
      <c r="X27" s="171"/>
      <c r="Y27" s="171">
        <f t="shared" si="5"/>
        <v>214860</v>
      </c>
      <c r="Z27" s="239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</row>
    <row r="28" spans="1:508" s="20" customFormat="1" ht="31.5" customHeight="1" x14ac:dyDescent="0.25">
      <c r="A28" s="52" t="s">
        <v>151</v>
      </c>
      <c r="B28" s="52" t="s">
        <v>124</v>
      </c>
      <c r="C28" s="52" t="s">
        <v>54</v>
      </c>
      <c r="D28" s="11" t="s">
        <v>19</v>
      </c>
      <c r="E28" s="165">
        <v>675200</v>
      </c>
      <c r="F28" s="165"/>
      <c r="G28" s="165"/>
      <c r="H28" s="165">
        <v>278790</v>
      </c>
      <c r="I28" s="165"/>
      <c r="J28" s="165"/>
      <c r="K28" s="219">
        <f t="shared" si="7"/>
        <v>41.289988151658768</v>
      </c>
      <c r="L28" s="165"/>
      <c r="M28" s="165"/>
      <c r="N28" s="165"/>
      <c r="O28" s="165"/>
      <c r="P28" s="165"/>
      <c r="Q28" s="165"/>
      <c r="R28" s="171">
        <f t="shared" si="11"/>
        <v>0</v>
      </c>
      <c r="S28" s="171"/>
      <c r="T28" s="171"/>
      <c r="U28" s="171"/>
      <c r="V28" s="171"/>
      <c r="W28" s="171"/>
      <c r="X28" s="171"/>
      <c r="Y28" s="171">
        <f t="shared" si="5"/>
        <v>278790</v>
      </c>
      <c r="Z28" s="239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</row>
    <row r="29" spans="1:508" s="20" customFormat="1" ht="36" customHeight="1" x14ac:dyDescent="0.25">
      <c r="A29" s="52" t="s">
        <v>152</v>
      </c>
      <c r="B29" s="52" t="s">
        <v>125</v>
      </c>
      <c r="C29" s="52" t="s">
        <v>99</v>
      </c>
      <c r="D29" s="11" t="s">
        <v>493</v>
      </c>
      <c r="E29" s="165">
        <v>3600800</v>
      </c>
      <c r="F29" s="165">
        <v>2642600</v>
      </c>
      <c r="G29" s="165">
        <v>89600</v>
      </c>
      <c r="H29" s="165">
        <v>1673885.93</v>
      </c>
      <c r="I29" s="165">
        <v>1259747.77</v>
      </c>
      <c r="J29" s="165">
        <v>27225.37</v>
      </c>
      <c r="K29" s="219">
        <f t="shared" si="7"/>
        <v>46.486501055321042</v>
      </c>
      <c r="L29" s="165">
        <v>350000</v>
      </c>
      <c r="M29" s="165">
        <v>350000</v>
      </c>
      <c r="N29" s="165"/>
      <c r="O29" s="165"/>
      <c r="P29" s="165"/>
      <c r="Q29" s="165">
        <v>350000</v>
      </c>
      <c r="R29" s="171">
        <f t="shared" si="11"/>
        <v>341000</v>
      </c>
      <c r="S29" s="171">
        <v>341000</v>
      </c>
      <c r="T29" s="171"/>
      <c r="U29" s="171"/>
      <c r="V29" s="171"/>
      <c r="W29" s="171">
        <v>341000</v>
      </c>
      <c r="X29" s="224">
        <f t="shared" si="4"/>
        <v>97.428571428571431</v>
      </c>
      <c r="Y29" s="171">
        <f t="shared" si="5"/>
        <v>2014885.93</v>
      </c>
      <c r="Z29" s="239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</row>
    <row r="30" spans="1:508" s="20" customFormat="1" ht="48.75" customHeight="1" x14ac:dyDescent="0.25">
      <c r="A30" s="52" t="s">
        <v>153</v>
      </c>
      <c r="B30" s="52" t="s">
        <v>106</v>
      </c>
      <c r="C30" s="52" t="s">
        <v>99</v>
      </c>
      <c r="D30" s="11" t="s">
        <v>339</v>
      </c>
      <c r="E30" s="165">
        <v>1000000</v>
      </c>
      <c r="F30" s="165"/>
      <c r="G30" s="165"/>
      <c r="H30" s="165">
        <v>219833.65</v>
      </c>
      <c r="I30" s="165"/>
      <c r="J30" s="165"/>
      <c r="K30" s="219">
        <f t="shared" si="7"/>
        <v>21.983364999999999</v>
      </c>
      <c r="L30" s="165"/>
      <c r="M30" s="165"/>
      <c r="N30" s="165"/>
      <c r="O30" s="165"/>
      <c r="P30" s="165"/>
      <c r="Q30" s="165"/>
      <c r="R30" s="171">
        <f t="shared" si="11"/>
        <v>0</v>
      </c>
      <c r="S30" s="171"/>
      <c r="T30" s="171"/>
      <c r="U30" s="171"/>
      <c r="V30" s="171"/>
      <c r="W30" s="171"/>
      <c r="X30" s="171"/>
      <c r="Y30" s="171">
        <f t="shared" si="5"/>
        <v>219833.65</v>
      </c>
      <c r="Z30" s="239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</row>
    <row r="31" spans="1:508" s="20" customFormat="1" ht="22.5" customHeight="1" x14ac:dyDescent="0.25">
      <c r="A31" s="52" t="s">
        <v>599</v>
      </c>
      <c r="B31" s="52">
        <v>3133</v>
      </c>
      <c r="C31" s="52">
        <v>1040</v>
      </c>
      <c r="D31" s="11" t="s">
        <v>600</v>
      </c>
      <c r="E31" s="165">
        <v>5575300</v>
      </c>
      <c r="F31" s="165">
        <v>3000900</v>
      </c>
      <c r="G31" s="165">
        <v>1020200</v>
      </c>
      <c r="H31" s="165">
        <v>2373138.94</v>
      </c>
      <c r="I31" s="165">
        <v>1497453.98</v>
      </c>
      <c r="J31" s="165">
        <v>283667.26</v>
      </c>
      <c r="K31" s="219">
        <f t="shared" si="7"/>
        <v>42.565224113500619</v>
      </c>
      <c r="L31" s="165">
        <v>10000</v>
      </c>
      <c r="M31" s="165"/>
      <c r="N31" s="165">
        <v>10000</v>
      </c>
      <c r="O31" s="165"/>
      <c r="P31" s="165">
        <v>3330</v>
      </c>
      <c r="Q31" s="165"/>
      <c r="R31" s="171">
        <f t="shared" si="11"/>
        <v>183796.88</v>
      </c>
      <c r="S31" s="171"/>
      <c r="T31" s="171">
        <v>16659</v>
      </c>
      <c r="U31" s="171"/>
      <c r="V31" s="171"/>
      <c r="W31" s="171">
        <v>167137.88</v>
      </c>
      <c r="X31" s="215" t="s">
        <v>699</v>
      </c>
      <c r="Y31" s="171">
        <f t="shared" si="5"/>
        <v>2556935.8199999998</v>
      </c>
      <c r="Z31" s="239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</row>
    <row r="32" spans="1:508" s="20" customFormat="1" ht="84.75" hidden="1" customHeight="1" x14ac:dyDescent="0.25">
      <c r="A32" s="52" t="s">
        <v>154</v>
      </c>
      <c r="B32" s="52" t="s">
        <v>107</v>
      </c>
      <c r="C32" s="52" t="s">
        <v>99</v>
      </c>
      <c r="D32" s="11" t="s">
        <v>20</v>
      </c>
      <c r="E32" s="165">
        <v>0</v>
      </c>
      <c r="F32" s="165"/>
      <c r="G32" s="165"/>
      <c r="H32" s="165"/>
      <c r="I32" s="165"/>
      <c r="J32" s="165"/>
      <c r="K32" s="219" t="e">
        <f t="shared" si="7"/>
        <v>#DIV/0!</v>
      </c>
      <c r="L32" s="165"/>
      <c r="M32" s="165"/>
      <c r="N32" s="165"/>
      <c r="O32" s="165"/>
      <c r="P32" s="165"/>
      <c r="Q32" s="165"/>
      <c r="R32" s="171">
        <f t="shared" si="11"/>
        <v>0</v>
      </c>
      <c r="S32" s="171"/>
      <c r="T32" s="171"/>
      <c r="U32" s="171"/>
      <c r="V32" s="171"/>
      <c r="W32" s="171"/>
      <c r="X32" s="171" t="e">
        <f t="shared" si="4"/>
        <v>#DIV/0!</v>
      </c>
      <c r="Y32" s="171">
        <f t="shared" si="5"/>
        <v>0</v>
      </c>
      <c r="Z32" s="239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</row>
    <row r="33" spans="1:508" s="20" customFormat="1" ht="36" customHeight="1" x14ac:dyDescent="0.25">
      <c r="A33" s="52" t="s">
        <v>304</v>
      </c>
      <c r="B33" s="52" t="s">
        <v>289</v>
      </c>
      <c r="C33" s="52" t="s">
        <v>56</v>
      </c>
      <c r="D33" s="76" t="s">
        <v>291</v>
      </c>
      <c r="E33" s="165">
        <v>1579300</v>
      </c>
      <c r="F33" s="165">
        <v>1057800</v>
      </c>
      <c r="G33" s="165">
        <v>218000</v>
      </c>
      <c r="H33" s="165">
        <v>668461.09</v>
      </c>
      <c r="I33" s="165">
        <v>492125.86</v>
      </c>
      <c r="J33" s="165">
        <v>68696.31</v>
      </c>
      <c r="K33" s="219">
        <f t="shared" si="7"/>
        <v>42.326416133730135</v>
      </c>
      <c r="L33" s="165"/>
      <c r="M33" s="165"/>
      <c r="N33" s="165"/>
      <c r="O33" s="165"/>
      <c r="P33" s="165"/>
      <c r="Q33" s="165"/>
      <c r="R33" s="171">
        <f t="shared" si="11"/>
        <v>0</v>
      </c>
      <c r="S33" s="171"/>
      <c r="T33" s="171"/>
      <c r="U33" s="171"/>
      <c r="V33" s="171"/>
      <c r="W33" s="171"/>
      <c r="X33" s="171"/>
      <c r="Y33" s="171">
        <f t="shared" si="5"/>
        <v>668461.09</v>
      </c>
      <c r="Z33" s="239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</row>
    <row r="34" spans="1:508" s="20" customFormat="1" ht="33.75" customHeight="1" x14ac:dyDescent="0.25">
      <c r="A34" s="52" t="s">
        <v>305</v>
      </c>
      <c r="B34" s="52" t="s">
        <v>290</v>
      </c>
      <c r="C34" s="52" t="s">
        <v>56</v>
      </c>
      <c r="D34" s="11" t="s">
        <v>409</v>
      </c>
      <c r="E34" s="165">
        <v>141000</v>
      </c>
      <c r="F34" s="165"/>
      <c r="G34" s="165"/>
      <c r="H34" s="165">
        <v>48312</v>
      </c>
      <c r="I34" s="165"/>
      <c r="J34" s="165"/>
      <c r="K34" s="219">
        <f t="shared" si="7"/>
        <v>34.263829787234037</v>
      </c>
      <c r="L34" s="165"/>
      <c r="M34" s="165"/>
      <c r="N34" s="165"/>
      <c r="O34" s="165"/>
      <c r="P34" s="165"/>
      <c r="Q34" s="165"/>
      <c r="R34" s="171">
        <f t="shared" si="11"/>
        <v>0</v>
      </c>
      <c r="S34" s="171"/>
      <c r="T34" s="171"/>
      <c r="U34" s="171"/>
      <c r="V34" s="171"/>
      <c r="W34" s="171"/>
      <c r="X34" s="171"/>
      <c r="Y34" s="171">
        <f t="shared" si="5"/>
        <v>48312</v>
      </c>
      <c r="Z34" s="239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</row>
    <row r="35" spans="1:508" s="20" customFormat="1" ht="51" hidden="1" customHeight="1" x14ac:dyDescent="0.25">
      <c r="A35" s="52" t="s">
        <v>317</v>
      </c>
      <c r="B35" s="52" t="s">
        <v>318</v>
      </c>
      <c r="C35" s="52" t="s">
        <v>319</v>
      </c>
      <c r="D35" s="11" t="s">
        <v>320</v>
      </c>
      <c r="E35" s="165">
        <v>0</v>
      </c>
      <c r="F35" s="165"/>
      <c r="G35" s="165"/>
      <c r="H35" s="165"/>
      <c r="I35" s="165"/>
      <c r="J35" s="165"/>
      <c r="K35" s="219" t="e">
        <f t="shared" si="7"/>
        <v>#DIV/0!</v>
      </c>
      <c r="L35" s="165"/>
      <c r="M35" s="165"/>
      <c r="N35" s="165"/>
      <c r="O35" s="165"/>
      <c r="P35" s="165"/>
      <c r="Q35" s="165"/>
      <c r="R35" s="171">
        <f t="shared" si="11"/>
        <v>0</v>
      </c>
      <c r="S35" s="171"/>
      <c r="T35" s="171"/>
      <c r="U35" s="171"/>
      <c r="V35" s="171"/>
      <c r="W35" s="171"/>
      <c r="X35" s="171" t="e">
        <f t="shared" si="4"/>
        <v>#DIV/0!</v>
      </c>
      <c r="Y35" s="171">
        <f t="shared" si="5"/>
        <v>0</v>
      </c>
      <c r="Z35" s="239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</row>
    <row r="36" spans="1:508" s="20" customFormat="1" ht="30.75" customHeight="1" x14ac:dyDescent="0.25">
      <c r="A36" s="52" t="s">
        <v>302</v>
      </c>
      <c r="B36" s="52" t="s">
        <v>292</v>
      </c>
      <c r="C36" s="52" t="s">
        <v>74</v>
      </c>
      <c r="D36" s="11" t="s">
        <v>342</v>
      </c>
      <c r="E36" s="165">
        <v>2668100</v>
      </c>
      <c r="F36" s="165">
        <v>1775500</v>
      </c>
      <c r="G36" s="165">
        <v>163600</v>
      </c>
      <c r="H36" s="165">
        <v>1244582.75</v>
      </c>
      <c r="I36" s="165">
        <v>851034.69</v>
      </c>
      <c r="J36" s="165">
        <v>89918.16</v>
      </c>
      <c r="K36" s="219">
        <f t="shared" si="7"/>
        <v>46.646780480491735</v>
      </c>
      <c r="L36" s="165"/>
      <c r="M36" s="165"/>
      <c r="N36" s="165"/>
      <c r="O36" s="165"/>
      <c r="P36" s="165"/>
      <c r="Q36" s="165"/>
      <c r="R36" s="171">
        <f t="shared" si="11"/>
        <v>0</v>
      </c>
      <c r="S36" s="171"/>
      <c r="T36" s="171"/>
      <c r="U36" s="171"/>
      <c r="V36" s="171"/>
      <c r="W36" s="171"/>
      <c r="X36" s="171"/>
      <c r="Y36" s="171">
        <f t="shared" si="5"/>
        <v>1244582.75</v>
      </c>
      <c r="Z36" s="239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</row>
    <row r="37" spans="1:508" s="20" customFormat="1" ht="25.5" hidden="1" customHeight="1" x14ac:dyDescent="0.25">
      <c r="A37" s="52" t="s">
        <v>303</v>
      </c>
      <c r="B37" s="52">
        <v>4082</v>
      </c>
      <c r="C37" s="52" t="s">
        <v>74</v>
      </c>
      <c r="D37" s="11" t="s">
        <v>294</v>
      </c>
      <c r="E37" s="165">
        <v>0</v>
      </c>
      <c r="F37" s="165"/>
      <c r="G37" s="165"/>
      <c r="H37" s="165"/>
      <c r="I37" s="165"/>
      <c r="J37" s="165"/>
      <c r="K37" s="219" t="e">
        <f t="shared" si="7"/>
        <v>#DIV/0!</v>
      </c>
      <c r="L37" s="165"/>
      <c r="M37" s="165"/>
      <c r="N37" s="165"/>
      <c r="O37" s="165"/>
      <c r="P37" s="165"/>
      <c r="Q37" s="165"/>
      <c r="R37" s="171">
        <f t="shared" si="11"/>
        <v>0</v>
      </c>
      <c r="S37" s="171"/>
      <c r="T37" s="171"/>
      <c r="U37" s="171"/>
      <c r="V37" s="171"/>
      <c r="W37" s="171"/>
      <c r="X37" s="171" t="e">
        <f t="shared" si="4"/>
        <v>#DIV/0!</v>
      </c>
      <c r="Y37" s="171">
        <f t="shared" si="5"/>
        <v>0</v>
      </c>
      <c r="Z37" s="239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</row>
    <row r="38" spans="1:508" s="20" customFormat="1" ht="36.75" customHeight="1" x14ac:dyDescent="0.25">
      <c r="A38" s="82" t="s">
        <v>155</v>
      </c>
      <c r="B38" s="82" t="s">
        <v>78</v>
      </c>
      <c r="C38" s="82" t="s">
        <v>79</v>
      </c>
      <c r="D38" s="76" t="s">
        <v>21</v>
      </c>
      <c r="E38" s="165">
        <v>2200000</v>
      </c>
      <c r="F38" s="165"/>
      <c r="G38" s="165"/>
      <c r="H38" s="165">
        <v>579388.02</v>
      </c>
      <c r="I38" s="165"/>
      <c r="J38" s="165"/>
      <c r="K38" s="219">
        <f t="shared" si="7"/>
        <v>26.335819090909091</v>
      </c>
      <c r="L38" s="165"/>
      <c r="M38" s="165"/>
      <c r="N38" s="165"/>
      <c r="O38" s="165"/>
      <c r="P38" s="165"/>
      <c r="Q38" s="165"/>
      <c r="R38" s="171">
        <f t="shared" si="11"/>
        <v>0</v>
      </c>
      <c r="S38" s="171"/>
      <c r="T38" s="171"/>
      <c r="U38" s="171"/>
      <c r="V38" s="171"/>
      <c r="W38" s="171"/>
      <c r="X38" s="171"/>
      <c r="Y38" s="171">
        <f t="shared" si="5"/>
        <v>579388.02</v>
      </c>
      <c r="Z38" s="239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</row>
    <row r="39" spans="1:508" s="20" customFormat="1" ht="34.5" customHeight="1" x14ac:dyDescent="0.25">
      <c r="A39" s="82" t="s">
        <v>156</v>
      </c>
      <c r="B39" s="82" t="s">
        <v>80</v>
      </c>
      <c r="C39" s="82" t="s">
        <v>79</v>
      </c>
      <c r="D39" s="76" t="s">
        <v>16</v>
      </c>
      <c r="E39" s="165">
        <v>700000</v>
      </c>
      <c r="F39" s="165"/>
      <c r="G39" s="165"/>
      <c r="H39" s="165">
        <v>314642.69</v>
      </c>
      <c r="I39" s="165"/>
      <c r="J39" s="165"/>
      <c r="K39" s="219">
        <f t="shared" si="7"/>
        <v>44.948955714285717</v>
      </c>
      <c r="L39" s="165"/>
      <c r="M39" s="165"/>
      <c r="N39" s="165"/>
      <c r="O39" s="165"/>
      <c r="P39" s="165"/>
      <c r="Q39" s="165"/>
      <c r="R39" s="171">
        <f t="shared" si="11"/>
        <v>0</v>
      </c>
      <c r="S39" s="171"/>
      <c r="T39" s="171"/>
      <c r="U39" s="171"/>
      <c r="V39" s="171"/>
      <c r="W39" s="171"/>
      <c r="X39" s="171"/>
      <c r="Y39" s="171">
        <f t="shared" si="5"/>
        <v>314642.69</v>
      </c>
      <c r="Z39" s="239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</row>
    <row r="40" spans="1:508" s="20" customFormat="1" ht="34.5" customHeight="1" x14ac:dyDescent="0.25">
      <c r="A40" s="82" t="s">
        <v>157</v>
      </c>
      <c r="B40" s="82" t="s">
        <v>115</v>
      </c>
      <c r="C40" s="82" t="s">
        <v>79</v>
      </c>
      <c r="D40" s="76" t="s">
        <v>573</v>
      </c>
      <c r="E40" s="165">
        <v>23949741</v>
      </c>
      <c r="F40" s="165">
        <v>16745471</v>
      </c>
      <c r="G40" s="165">
        <v>1725000</v>
      </c>
      <c r="H40" s="165">
        <v>11152543.07</v>
      </c>
      <c r="I40" s="165">
        <v>7934162.7400000002</v>
      </c>
      <c r="J40" s="165">
        <v>746089.37</v>
      </c>
      <c r="K40" s="219">
        <f t="shared" si="7"/>
        <v>46.56644541583978</v>
      </c>
      <c r="L40" s="165">
        <v>190000</v>
      </c>
      <c r="M40" s="165">
        <v>190000</v>
      </c>
      <c r="N40" s="165"/>
      <c r="O40" s="165"/>
      <c r="P40" s="165"/>
      <c r="Q40" s="165">
        <v>190000</v>
      </c>
      <c r="R40" s="171">
        <f t="shared" si="11"/>
        <v>0</v>
      </c>
      <c r="S40" s="171"/>
      <c r="T40" s="171"/>
      <c r="U40" s="171"/>
      <c r="V40" s="171"/>
      <c r="W40" s="171"/>
      <c r="X40" s="171">
        <f t="shared" si="4"/>
        <v>0</v>
      </c>
      <c r="Y40" s="171">
        <f t="shared" si="5"/>
        <v>11152543.07</v>
      </c>
      <c r="Z40" s="23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</row>
    <row r="41" spans="1:508" s="20" customFormat="1" ht="45" customHeight="1" x14ac:dyDescent="0.25">
      <c r="A41" s="82" t="s">
        <v>356</v>
      </c>
      <c r="B41" s="82" t="s">
        <v>116</v>
      </c>
      <c r="C41" s="82" t="s">
        <v>79</v>
      </c>
      <c r="D41" s="76" t="s">
        <v>22</v>
      </c>
      <c r="E41" s="165">
        <v>18547495</v>
      </c>
      <c r="F41" s="165"/>
      <c r="G41" s="165"/>
      <c r="H41" s="165">
        <v>8654858.9700000007</v>
      </c>
      <c r="I41" s="165"/>
      <c r="J41" s="165"/>
      <c r="K41" s="219">
        <f t="shared" si="7"/>
        <v>46.663223092929798</v>
      </c>
      <c r="L41" s="165">
        <v>810100</v>
      </c>
      <c r="M41" s="165">
        <v>810100</v>
      </c>
      <c r="N41" s="165"/>
      <c r="O41" s="165"/>
      <c r="P41" s="165"/>
      <c r="Q41" s="165">
        <v>810100</v>
      </c>
      <c r="R41" s="171">
        <f t="shared" si="11"/>
        <v>0</v>
      </c>
      <c r="S41" s="171"/>
      <c r="T41" s="171"/>
      <c r="U41" s="171"/>
      <c r="V41" s="171"/>
      <c r="W41" s="171"/>
      <c r="X41" s="171">
        <f t="shared" si="4"/>
        <v>0</v>
      </c>
      <c r="Y41" s="171">
        <f t="shared" si="5"/>
        <v>8654858.9700000007</v>
      </c>
      <c r="Z41" s="239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</row>
    <row r="42" spans="1:508" s="20" customFormat="1" ht="63" x14ac:dyDescent="0.25">
      <c r="A42" s="82" t="s">
        <v>158</v>
      </c>
      <c r="B42" s="82" t="s">
        <v>111</v>
      </c>
      <c r="C42" s="82" t="s">
        <v>79</v>
      </c>
      <c r="D42" s="76" t="s">
        <v>112</v>
      </c>
      <c r="E42" s="165">
        <v>5289200</v>
      </c>
      <c r="F42" s="165">
        <v>3265100</v>
      </c>
      <c r="G42" s="165">
        <v>625500</v>
      </c>
      <c r="H42" s="165">
        <v>2280296.15</v>
      </c>
      <c r="I42" s="165">
        <v>1489308.4</v>
      </c>
      <c r="J42" s="165">
        <v>196340.66</v>
      </c>
      <c r="K42" s="219">
        <f t="shared" si="7"/>
        <v>43.112307154201012</v>
      </c>
      <c r="L42" s="165">
        <v>478110</v>
      </c>
      <c r="M42" s="165"/>
      <c r="N42" s="165">
        <v>478110</v>
      </c>
      <c r="O42" s="165">
        <v>296610</v>
      </c>
      <c r="P42" s="165">
        <v>93770</v>
      </c>
      <c r="Q42" s="165"/>
      <c r="R42" s="171">
        <f t="shared" si="11"/>
        <v>19428.310000000001</v>
      </c>
      <c r="S42" s="171"/>
      <c r="T42" s="171">
        <v>19428.310000000001</v>
      </c>
      <c r="U42" s="171">
        <v>6700</v>
      </c>
      <c r="V42" s="171">
        <v>5494.87</v>
      </c>
      <c r="W42" s="171"/>
      <c r="X42" s="224">
        <f t="shared" si="4"/>
        <v>4.0635648700089941</v>
      </c>
      <c r="Y42" s="171">
        <f t="shared" si="5"/>
        <v>2299724.46</v>
      </c>
      <c r="Z42" s="239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</row>
    <row r="43" spans="1:508" s="20" customFormat="1" ht="47.25" x14ac:dyDescent="0.25">
      <c r="A43" s="82" t="s">
        <v>348</v>
      </c>
      <c r="B43" s="82" t="s">
        <v>114</v>
      </c>
      <c r="C43" s="82" t="s">
        <v>79</v>
      </c>
      <c r="D43" s="76" t="s">
        <v>113</v>
      </c>
      <c r="E43" s="165">
        <v>14446532</v>
      </c>
      <c r="F43" s="165"/>
      <c r="G43" s="165"/>
      <c r="H43" s="165">
        <v>5268121.87</v>
      </c>
      <c r="I43" s="165"/>
      <c r="J43" s="165"/>
      <c r="K43" s="219">
        <f t="shared" si="7"/>
        <v>36.466342718100094</v>
      </c>
      <c r="L43" s="165"/>
      <c r="M43" s="165"/>
      <c r="N43" s="165"/>
      <c r="O43" s="165"/>
      <c r="P43" s="165"/>
      <c r="Q43" s="165"/>
      <c r="R43" s="171">
        <f t="shared" si="11"/>
        <v>0</v>
      </c>
      <c r="S43" s="171"/>
      <c r="T43" s="171"/>
      <c r="U43" s="171"/>
      <c r="V43" s="171"/>
      <c r="W43" s="171"/>
      <c r="X43" s="224"/>
      <c r="Y43" s="171">
        <f t="shared" si="5"/>
        <v>5268121.87</v>
      </c>
      <c r="Z43" s="239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</row>
    <row r="44" spans="1:508" s="20" customFormat="1" ht="39" hidden="1" customHeight="1" x14ac:dyDescent="0.25">
      <c r="A44" s="82" t="s">
        <v>411</v>
      </c>
      <c r="B44" s="82">
        <v>7325</v>
      </c>
      <c r="C44" s="56" t="s">
        <v>110</v>
      </c>
      <c r="D44" s="109" t="s">
        <v>534</v>
      </c>
      <c r="E44" s="165"/>
      <c r="F44" s="165"/>
      <c r="G44" s="165"/>
      <c r="H44" s="165"/>
      <c r="I44" s="165"/>
      <c r="J44" s="165"/>
      <c r="K44" s="219" t="e">
        <f t="shared" si="7"/>
        <v>#DIV/0!</v>
      </c>
      <c r="L44" s="165"/>
      <c r="M44" s="165"/>
      <c r="N44" s="165"/>
      <c r="O44" s="165"/>
      <c r="P44" s="165"/>
      <c r="Q44" s="165"/>
      <c r="R44" s="171">
        <f t="shared" si="11"/>
        <v>0</v>
      </c>
      <c r="S44" s="171"/>
      <c r="T44" s="171"/>
      <c r="U44" s="171"/>
      <c r="V44" s="171"/>
      <c r="W44" s="171"/>
      <c r="X44" s="224" t="e">
        <f t="shared" si="4"/>
        <v>#DIV/0!</v>
      </c>
      <c r="Y44" s="171">
        <f t="shared" si="5"/>
        <v>0</v>
      </c>
      <c r="Z44" s="23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</row>
    <row r="45" spans="1:508" s="20" customFormat="1" ht="34.5" hidden="1" customHeight="1" x14ac:dyDescent="0.25">
      <c r="A45" s="82" t="s">
        <v>412</v>
      </c>
      <c r="B45" s="82">
        <v>7330</v>
      </c>
      <c r="C45" s="56" t="s">
        <v>110</v>
      </c>
      <c r="D45" s="109" t="s">
        <v>535</v>
      </c>
      <c r="E45" s="165">
        <v>0</v>
      </c>
      <c r="F45" s="165"/>
      <c r="G45" s="165"/>
      <c r="H45" s="165"/>
      <c r="I45" s="165"/>
      <c r="J45" s="165"/>
      <c r="K45" s="219" t="e">
        <f t="shared" si="7"/>
        <v>#DIV/0!</v>
      </c>
      <c r="L45" s="165"/>
      <c r="M45" s="165"/>
      <c r="N45" s="165"/>
      <c r="O45" s="165"/>
      <c r="P45" s="165"/>
      <c r="Q45" s="165"/>
      <c r="R45" s="171">
        <f t="shared" si="11"/>
        <v>0</v>
      </c>
      <c r="S45" s="171"/>
      <c r="T45" s="171"/>
      <c r="U45" s="171"/>
      <c r="V45" s="171"/>
      <c r="W45" s="171"/>
      <c r="X45" s="224" t="e">
        <f t="shared" si="4"/>
        <v>#DIV/0!</v>
      </c>
      <c r="Y45" s="171">
        <f t="shared" si="5"/>
        <v>0</v>
      </c>
      <c r="Z45" s="239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</row>
    <row r="46" spans="1:508" s="20" customFormat="1" ht="37.5" customHeight="1" x14ac:dyDescent="0.25">
      <c r="A46" s="82" t="s">
        <v>159</v>
      </c>
      <c r="B46" s="82" t="s">
        <v>3</v>
      </c>
      <c r="C46" s="82" t="s">
        <v>83</v>
      </c>
      <c r="D46" s="76" t="s">
        <v>36</v>
      </c>
      <c r="E46" s="165">
        <v>14205800</v>
      </c>
      <c r="F46" s="165"/>
      <c r="G46" s="165"/>
      <c r="H46" s="165">
        <v>5143959</v>
      </c>
      <c r="I46" s="165"/>
      <c r="J46" s="165"/>
      <c r="K46" s="219">
        <f t="shared" si="7"/>
        <v>36.210273268664913</v>
      </c>
      <c r="L46" s="165"/>
      <c r="M46" s="165"/>
      <c r="N46" s="165"/>
      <c r="O46" s="165"/>
      <c r="P46" s="165"/>
      <c r="Q46" s="165"/>
      <c r="R46" s="171">
        <f t="shared" si="11"/>
        <v>0</v>
      </c>
      <c r="S46" s="171"/>
      <c r="T46" s="171"/>
      <c r="U46" s="171"/>
      <c r="V46" s="171"/>
      <c r="W46" s="171"/>
      <c r="X46" s="224"/>
      <c r="Y46" s="171">
        <f t="shared" si="5"/>
        <v>5143959</v>
      </c>
      <c r="Z46" s="239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</row>
    <row r="47" spans="1:508" s="20" customFormat="1" ht="24" customHeight="1" x14ac:dyDescent="0.25">
      <c r="A47" s="82" t="s">
        <v>375</v>
      </c>
      <c r="B47" s="82">
        <v>7413</v>
      </c>
      <c r="C47" s="82" t="s">
        <v>83</v>
      </c>
      <c r="D47" s="76" t="s">
        <v>373</v>
      </c>
      <c r="E47" s="165">
        <v>5937700</v>
      </c>
      <c r="F47" s="165"/>
      <c r="G47" s="165"/>
      <c r="H47" s="165">
        <v>2033099.31</v>
      </c>
      <c r="I47" s="165"/>
      <c r="J47" s="165"/>
      <c r="K47" s="219">
        <f t="shared" si="7"/>
        <v>34.240519224615596</v>
      </c>
      <c r="L47" s="165"/>
      <c r="M47" s="165"/>
      <c r="N47" s="165"/>
      <c r="O47" s="165"/>
      <c r="P47" s="165"/>
      <c r="Q47" s="165"/>
      <c r="R47" s="171">
        <f t="shared" si="11"/>
        <v>0</v>
      </c>
      <c r="S47" s="171"/>
      <c r="T47" s="171"/>
      <c r="U47" s="171"/>
      <c r="V47" s="171"/>
      <c r="W47" s="171"/>
      <c r="X47" s="224"/>
      <c r="Y47" s="171">
        <f t="shared" si="5"/>
        <v>2033099.31</v>
      </c>
      <c r="Z47" s="239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</row>
    <row r="48" spans="1:508" s="20" customFormat="1" ht="35.25" customHeight="1" x14ac:dyDescent="0.25">
      <c r="A48" s="82" t="s">
        <v>551</v>
      </c>
      <c r="B48" s="82">
        <v>7422</v>
      </c>
      <c r="C48" s="82" t="s">
        <v>410</v>
      </c>
      <c r="D48" s="76" t="s">
        <v>552</v>
      </c>
      <c r="E48" s="165">
        <v>41613200</v>
      </c>
      <c r="F48" s="165"/>
      <c r="G48" s="165"/>
      <c r="H48" s="165">
        <v>15359292</v>
      </c>
      <c r="I48" s="165"/>
      <c r="J48" s="165"/>
      <c r="K48" s="219">
        <f t="shared" si="7"/>
        <v>36.909663279920792</v>
      </c>
      <c r="L48" s="165"/>
      <c r="M48" s="165"/>
      <c r="N48" s="165"/>
      <c r="O48" s="165"/>
      <c r="P48" s="165"/>
      <c r="Q48" s="165"/>
      <c r="R48" s="171">
        <f t="shared" si="11"/>
        <v>0</v>
      </c>
      <c r="S48" s="171"/>
      <c r="T48" s="171"/>
      <c r="U48" s="171"/>
      <c r="V48" s="171"/>
      <c r="W48" s="171"/>
      <c r="X48" s="224"/>
      <c r="Y48" s="171">
        <f t="shared" si="5"/>
        <v>15359292</v>
      </c>
      <c r="Z48" s="239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</row>
    <row r="49" spans="1:508" s="20" customFormat="1" ht="24" customHeight="1" x14ac:dyDescent="0.25">
      <c r="A49" s="82" t="s">
        <v>376</v>
      </c>
      <c r="B49" s="82">
        <v>7426</v>
      </c>
      <c r="C49" s="82" t="s">
        <v>410</v>
      </c>
      <c r="D49" s="76" t="s">
        <v>374</v>
      </c>
      <c r="E49" s="165">
        <v>17916743</v>
      </c>
      <c r="F49" s="165"/>
      <c r="G49" s="165"/>
      <c r="H49" s="165">
        <v>6141988.3899999997</v>
      </c>
      <c r="I49" s="165"/>
      <c r="J49" s="165"/>
      <c r="K49" s="219">
        <f t="shared" si="7"/>
        <v>34.280719380749055</v>
      </c>
      <c r="L49" s="165"/>
      <c r="M49" s="165"/>
      <c r="N49" s="165"/>
      <c r="O49" s="165"/>
      <c r="P49" s="165"/>
      <c r="Q49" s="165"/>
      <c r="R49" s="171">
        <f t="shared" si="11"/>
        <v>0</v>
      </c>
      <c r="S49" s="171"/>
      <c r="T49" s="171"/>
      <c r="U49" s="171"/>
      <c r="V49" s="171"/>
      <c r="W49" s="171"/>
      <c r="X49" s="224"/>
      <c r="Y49" s="171">
        <f t="shared" si="5"/>
        <v>6141988.3899999997</v>
      </c>
      <c r="Z49" s="238">
        <v>13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</row>
    <row r="50" spans="1:508" s="20" customFormat="1" ht="24" customHeight="1" x14ac:dyDescent="0.25">
      <c r="A50" s="82" t="s">
        <v>447</v>
      </c>
      <c r="B50" s="82" t="s">
        <v>448</v>
      </c>
      <c r="C50" s="82" t="s">
        <v>397</v>
      </c>
      <c r="D50" s="76" t="s">
        <v>454</v>
      </c>
      <c r="E50" s="165">
        <v>2500000</v>
      </c>
      <c r="F50" s="165"/>
      <c r="G50" s="165"/>
      <c r="H50" s="165"/>
      <c r="I50" s="165"/>
      <c r="J50" s="165"/>
      <c r="K50" s="219">
        <f t="shared" si="7"/>
        <v>0</v>
      </c>
      <c r="L50" s="165"/>
      <c r="M50" s="165"/>
      <c r="N50" s="165"/>
      <c r="O50" s="165"/>
      <c r="P50" s="165"/>
      <c r="Q50" s="165"/>
      <c r="R50" s="171">
        <f t="shared" si="11"/>
        <v>0</v>
      </c>
      <c r="S50" s="171"/>
      <c r="T50" s="171"/>
      <c r="U50" s="171"/>
      <c r="V50" s="171"/>
      <c r="W50" s="171"/>
      <c r="X50" s="224"/>
      <c r="Y50" s="171">
        <f t="shared" si="5"/>
        <v>0</v>
      </c>
      <c r="Z50" s="23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</row>
    <row r="51" spans="1:508" s="20" customFormat="1" ht="30.75" customHeight="1" x14ac:dyDescent="0.25">
      <c r="A51" s="82" t="s">
        <v>232</v>
      </c>
      <c r="B51" s="82" t="s">
        <v>234</v>
      </c>
      <c r="C51" s="82" t="s">
        <v>235</v>
      </c>
      <c r="D51" s="76" t="s">
        <v>233</v>
      </c>
      <c r="E51" s="165">
        <v>8446348</v>
      </c>
      <c r="F51" s="166"/>
      <c r="G51" s="166"/>
      <c r="H51" s="165">
        <v>868792.31999999995</v>
      </c>
      <c r="I51" s="165"/>
      <c r="J51" s="165"/>
      <c r="K51" s="219">
        <f t="shared" si="7"/>
        <v>10.286011421741089</v>
      </c>
      <c r="L51" s="165">
        <v>3683854</v>
      </c>
      <c r="M51" s="165">
        <v>3683854</v>
      </c>
      <c r="N51" s="165"/>
      <c r="O51" s="165"/>
      <c r="P51" s="165"/>
      <c r="Q51" s="165">
        <v>3683854</v>
      </c>
      <c r="R51" s="171">
        <f t="shared" si="11"/>
        <v>1818854</v>
      </c>
      <c r="S51" s="171">
        <v>1818854</v>
      </c>
      <c r="T51" s="171"/>
      <c r="U51" s="171"/>
      <c r="V51" s="171"/>
      <c r="W51" s="171">
        <v>1818854</v>
      </c>
      <c r="X51" s="224">
        <f t="shared" si="4"/>
        <v>49.373672246511397</v>
      </c>
      <c r="Y51" s="171">
        <f t="shared" si="5"/>
        <v>2687646.32</v>
      </c>
      <c r="Z51" s="238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</row>
    <row r="52" spans="1:508" s="20" customFormat="1" ht="31.5" hidden="1" customHeight="1" x14ac:dyDescent="0.25">
      <c r="A52" s="82" t="s">
        <v>160</v>
      </c>
      <c r="B52" s="82" t="s">
        <v>4</v>
      </c>
      <c r="C52" s="82" t="s">
        <v>86</v>
      </c>
      <c r="D52" s="76" t="s">
        <v>23</v>
      </c>
      <c r="E52" s="165"/>
      <c r="F52" s="165"/>
      <c r="G52" s="165"/>
      <c r="H52" s="165"/>
      <c r="I52" s="165"/>
      <c r="J52" s="165"/>
      <c r="K52" s="219" t="e">
        <f t="shared" si="7"/>
        <v>#DIV/0!</v>
      </c>
      <c r="L52" s="165"/>
      <c r="M52" s="165"/>
      <c r="N52" s="165"/>
      <c r="O52" s="165"/>
      <c r="P52" s="165"/>
      <c r="Q52" s="165"/>
      <c r="R52" s="171">
        <f t="shared" si="11"/>
        <v>0</v>
      </c>
      <c r="S52" s="171"/>
      <c r="T52" s="171"/>
      <c r="U52" s="171"/>
      <c r="V52" s="171"/>
      <c r="W52" s="171"/>
      <c r="X52" s="224" t="e">
        <f t="shared" si="4"/>
        <v>#DIV/0!</v>
      </c>
      <c r="Y52" s="171">
        <f t="shared" si="5"/>
        <v>0</v>
      </c>
      <c r="Z52" s="238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</row>
    <row r="53" spans="1:508" s="20" customFormat="1" ht="31.5" customHeight="1" x14ac:dyDescent="0.25">
      <c r="A53" s="82" t="s">
        <v>676</v>
      </c>
      <c r="B53" s="82"/>
      <c r="C53" s="82"/>
      <c r="D53" s="76" t="s">
        <v>419</v>
      </c>
      <c r="E53" s="165">
        <v>0</v>
      </c>
      <c r="F53" s="165"/>
      <c r="G53" s="165"/>
      <c r="H53" s="165"/>
      <c r="I53" s="165"/>
      <c r="J53" s="165"/>
      <c r="K53" s="219"/>
      <c r="L53" s="165">
        <v>20500000</v>
      </c>
      <c r="M53" s="165">
        <v>20500000</v>
      </c>
      <c r="N53" s="165"/>
      <c r="O53" s="165"/>
      <c r="P53" s="165"/>
      <c r="Q53" s="165">
        <v>20500000</v>
      </c>
      <c r="R53" s="171">
        <f t="shared" si="11"/>
        <v>281010</v>
      </c>
      <c r="S53" s="171">
        <v>281010</v>
      </c>
      <c r="T53" s="171"/>
      <c r="U53" s="171"/>
      <c r="V53" s="171"/>
      <c r="W53" s="171">
        <v>281010</v>
      </c>
      <c r="X53" s="224">
        <f t="shared" si="4"/>
        <v>1.3707804878048779</v>
      </c>
      <c r="Y53" s="171">
        <f t="shared" si="5"/>
        <v>281010</v>
      </c>
      <c r="Z53" s="238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</row>
    <row r="54" spans="1:508" s="20" customFormat="1" ht="33.75" customHeight="1" x14ac:dyDescent="0.25">
      <c r="A54" s="82" t="s">
        <v>161</v>
      </c>
      <c r="B54" s="82" t="s">
        <v>5</v>
      </c>
      <c r="C54" s="82" t="s">
        <v>81</v>
      </c>
      <c r="D54" s="76" t="s">
        <v>24</v>
      </c>
      <c r="E54" s="165">
        <v>0</v>
      </c>
      <c r="F54" s="165"/>
      <c r="G54" s="165"/>
      <c r="H54" s="165"/>
      <c r="I54" s="165"/>
      <c r="J54" s="165"/>
      <c r="K54" s="219"/>
      <c r="L54" s="165">
        <v>1679790</v>
      </c>
      <c r="M54" s="165">
        <v>1679790</v>
      </c>
      <c r="N54" s="165"/>
      <c r="O54" s="165"/>
      <c r="P54" s="165"/>
      <c r="Q54" s="165">
        <v>1679790</v>
      </c>
      <c r="R54" s="171">
        <f t="shared" si="11"/>
        <v>0</v>
      </c>
      <c r="S54" s="171"/>
      <c r="T54" s="171"/>
      <c r="U54" s="171"/>
      <c r="V54" s="171"/>
      <c r="W54" s="171"/>
      <c r="X54" s="224">
        <f t="shared" si="4"/>
        <v>0</v>
      </c>
      <c r="Y54" s="171">
        <f t="shared" si="5"/>
        <v>0</v>
      </c>
      <c r="Z54" s="238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</row>
    <row r="55" spans="1:508" s="20" customFormat="1" ht="36.75" customHeight="1" x14ac:dyDescent="0.25">
      <c r="A55" s="82" t="s">
        <v>246</v>
      </c>
      <c r="B55" s="82" t="s">
        <v>247</v>
      </c>
      <c r="C55" s="82" t="s">
        <v>81</v>
      </c>
      <c r="D55" s="76" t="s">
        <v>248</v>
      </c>
      <c r="E55" s="165">
        <v>452139</v>
      </c>
      <c r="F55" s="165"/>
      <c r="G55" s="165"/>
      <c r="H55" s="165">
        <v>318639</v>
      </c>
      <c r="I55" s="165"/>
      <c r="J55" s="165"/>
      <c r="K55" s="219">
        <f t="shared" si="7"/>
        <v>70.473681766005598</v>
      </c>
      <c r="L55" s="165"/>
      <c r="M55" s="165"/>
      <c r="N55" s="165"/>
      <c r="O55" s="165"/>
      <c r="P55" s="165"/>
      <c r="Q55" s="165"/>
      <c r="R55" s="171">
        <f t="shared" si="11"/>
        <v>0</v>
      </c>
      <c r="S55" s="171"/>
      <c r="T55" s="171"/>
      <c r="U55" s="171"/>
      <c r="V55" s="171"/>
      <c r="W55" s="171"/>
      <c r="X55" s="224"/>
      <c r="Y55" s="171">
        <f t="shared" si="5"/>
        <v>318639</v>
      </c>
      <c r="Z55" s="238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</row>
    <row r="56" spans="1:508" s="20" customFormat="1" ht="133.5" customHeight="1" x14ac:dyDescent="0.25">
      <c r="A56" s="82" t="s">
        <v>300</v>
      </c>
      <c r="B56" s="82" t="s">
        <v>295</v>
      </c>
      <c r="C56" s="82" t="s">
        <v>81</v>
      </c>
      <c r="D56" s="76" t="s">
        <v>313</v>
      </c>
      <c r="E56" s="165"/>
      <c r="F56" s="165"/>
      <c r="G56" s="165"/>
      <c r="H56" s="165"/>
      <c r="I56" s="165"/>
      <c r="J56" s="165"/>
      <c r="K56" s="219"/>
      <c r="L56" s="165">
        <v>170080.63</v>
      </c>
      <c r="M56" s="165"/>
      <c r="N56" s="165">
        <v>170080.63</v>
      </c>
      <c r="O56" s="165"/>
      <c r="P56" s="165"/>
      <c r="Q56" s="165"/>
      <c r="R56" s="171">
        <f t="shared" si="11"/>
        <v>18308</v>
      </c>
      <c r="S56" s="171"/>
      <c r="T56" s="171">
        <v>18308</v>
      </c>
      <c r="U56" s="171"/>
      <c r="V56" s="171"/>
      <c r="W56" s="171"/>
      <c r="X56" s="224">
        <f t="shared" si="4"/>
        <v>10.764306317538923</v>
      </c>
      <c r="Y56" s="171">
        <f t="shared" si="5"/>
        <v>18308</v>
      </c>
      <c r="Z56" s="238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</row>
    <row r="57" spans="1:508" s="20" customFormat="1" ht="23.25" customHeight="1" x14ac:dyDescent="0.25">
      <c r="A57" s="82" t="s">
        <v>239</v>
      </c>
      <c r="B57" s="82" t="s">
        <v>238</v>
      </c>
      <c r="C57" s="82" t="s">
        <v>81</v>
      </c>
      <c r="D57" s="76" t="s">
        <v>17</v>
      </c>
      <c r="E57" s="165">
        <v>1986330</v>
      </c>
      <c r="F57" s="165"/>
      <c r="G57" s="165"/>
      <c r="H57" s="165">
        <v>325205.03999999998</v>
      </c>
      <c r="I57" s="165"/>
      <c r="J57" s="165"/>
      <c r="K57" s="219">
        <f t="shared" si="7"/>
        <v>16.372155684100829</v>
      </c>
      <c r="L57" s="165"/>
      <c r="M57" s="165"/>
      <c r="N57" s="165"/>
      <c r="O57" s="165"/>
      <c r="P57" s="165"/>
      <c r="Q57" s="165"/>
      <c r="R57" s="171">
        <f t="shared" si="11"/>
        <v>0</v>
      </c>
      <c r="S57" s="171"/>
      <c r="T57" s="171"/>
      <c r="U57" s="171"/>
      <c r="V57" s="171"/>
      <c r="W57" s="171"/>
      <c r="X57" s="224"/>
      <c r="Y57" s="171">
        <f t="shared" si="5"/>
        <v>325205.03999999998</v>
      </c>
      <c r="Z57" s="238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</row>
    <row r="58" spans="1:508" s="20" customFormat="1" ht="34.5" customHeight="1" x14ac:dyDescent="0.25">
      <c r="A58" s="82" t="s">
        <v>162</v>
      </c>
      <c r="B58" s="82" t="s">
        <v>7</v>
      </c>
      <c r="C58" s="82" t="s">
        <v>88</v>
      </c>
      <c r="D58" s="76" t="s">
        <v>296</v>
      </c>
      <c r="E58" s="165">
        <v>4603211</v>
      </c>
      <c r="F58" s="165"/>
      <c r="G58" s="165">
        <v>20900</v>
      </c>
      <c r="H58" s="165">
        <v>1071558.97</v>
      </c>
      <c r="I58" s="165"/>
      <c r="J58" s="165">
        <v>4675.5600000000004</v>
      </c>
      <c r="K58" s="219">
        <f t="shared" si="7"/>
        <v>23.278510804740428</v>
      </c>
      <c r="L58" s="165">
        <v>23400001</v>
      </c>
      <c r="M58" s="165">
        <v>23400001</v>
      </c>
      <c r="N58" s="165"/>
      <c r="O58" s="165"/>
      <c r="P58" s="165"/>
      <c r="Q58" s="165">
        <v>23400001</v>
      </c>
      <c r="R58" s="171">
        <f t="shared" si="11"/>
        <v>8472036.7599999998</v>
      </c>
      <c r="S58" s="171">
        <v>8472036.7599999998</v>
      </c>
      <c r="T58" s="171"/>
      <c r="U58" s="171"/>
      <c r="V58" s="171"/>
      <c r="W58" s="171">
        <v>8472036.7599999998</v>
      </c>
      <c r="X58" s="224">
        <f t="shared" si="4"/>
        <v>36.205283751910947</v>
      </c>
      <c r="Y58" s="171">
        <f t="shared" si="5"/>
        <v>9543595.7300000004</v>
      </c>
      <c r="Z58" s="238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</row>
    <row r="59" spans="1:508" s="20" customFormat="1" ht="30.75" customHeight="1" x14ac:dyDescent="0.25">
      <c r="A59" s="82" t="s">
        <v>222</v>
      </c>
      <c r="B59" s="82" t="s">
        <v>147</v>
      </c>
      <c r="C59" s="82" t="s">
        <v>88</v>
      </c>
      <c r="D59" s="76" t="s">
        <v>510</v>
      </c>
      <c r="E59" s="165">
        <v>2606285</v>
      </c>
      <c r="F59" s="165">
        <v>1999500</v>
      </c>
      <c r="G59" s="165">
        <v>93800</v>
      </c>
      <c r="H59" s="165">
        <v>1222575.1499999999</v>
      </c>
      <c r="I59" s="165">
        <v>972718.78</v>
      </c>
      <c r="J59" s="165">
        <v>18329.73</v>
      </c>
      <c r="K59" s="219">
        <f t="shared" si="7"/>
        <v>46.908728324032097</v>
      </c>
      <c r="L59" s="165">
        <v>6100</v>
      </c>
      <c r="M59" s="165"/>
      <c r="N59" s="165">
        <v>6100</v>
      </c>
      <c r="O59" s="165"/>
      <c r="P59" s="165">
        <v>1600</v>
      </c>
      <c r="Q59" s="165"/>
      <c r="R59" s="171">
        <f t="shared" si="11"/>
        <v>39892.300000000003</v>
      </c>
      <c r="S59" s="171"/>
      <c r="T59" s="171">
        <v>39892.300000000003</v>
      </c>
      <c r="U59" s="171">
        <v>15000</v>
      </c>
      <c r="V59" s="171"/>
      <c r="W59" s="171"/>
      <c r="X59" s="215" t="s">
        <v>701</v>
      </c>
      <c r="Y59" s="171">
        <f t="shared" si="5"/>
        <v>1262467.45</v>
      </c>
      <c r="Z59" s="238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</row>
    <row r="60" spans="1:508" s="22" customFormat="1" ht="70.5" customHeight="1" x14ac:dyDescent="0.25">
      <c r="A60" s="84"/>
      <c r="B60" s="84"/>
      <c r="C60" s="84"/>
      <c r="D60" s="110" t="s">
        <v>379</v>
      </c>
      <c r="E60" s="166">
        <v>458400</v>
      </c>
      <c r="F60" s="166">
        <v>375680</v>
      </c>
      <c r="G60" s="166"/>
      <c r="H60" s="166">
        <v>183766</v>
      </c>
      <c r="I60" s="166">
        <v>150625</v>
      </c>
      <c r="J60" s="166"/>
      <c r="K60" s="220">
        <f t="shared" si="7"/>
        <v>40.088568935427574</v>
      </c>
      <c r="L60" s="166"/>
      <c r="M60" s="166"/>
      <c r="N60" s="166"/>
      <c r="O60" s="166"/>
      <c r="P60" s="166"/>
      <c r="Q60" s="166"/>
      <c r="R60" s="173">
        <f t="shared" si="11"/>
        <v>0</v>
      </c>
      <c r="S60" s="173"/>
      <c r="T60" s="173"/>
      <c r="U60" s="173"/>
      <c r="V60" s="173"/>
      <c r="W60" s="173"/>
      <c r="X60" s="173"/>
      <c r="Y60" s="173">
        <f t="shared" si="5"/>
        <v>183766</v>
      </c>
      <c r="Z60" s="238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E60" s="27"/>
      <c r="NF60" s="27"/>
      <c r="NG60" s="27"/>
      <c r="NH60" s="27"/>
      <c r="NI60" s="27"/>
      <c r="NJ60" s="27"/>
      <c r="NK60" s="27"/>
      <c r="NL60" s="27"/>
      <c r="NM60" s="27"/>
      <c r="NN60" s="27"/>
      <c r="NO60" s="27"/>
      <c r="NP60" s="27"/>
      <c r="NQ60" s="27"/>
      <c r="NR60" s="27"/>
      <c r="NS60" s="27"/>
      <c r="NT60" s="27"/>
      <c r="NU60" s="27"/>
      <c r="NV60" s="27"/>
      <c r="NW60" s="27"/>
      <c r="NX60" s="27"/>
      <c r="NY60" s="27"/>
      <c r="NZ60" s="27"/>
      <c r="OA60" s="27"/>
      <c r="OB60" s="27"/>
      <c r="OC60" s="27"/>
      <c r="OD60" s="27"/>
      <c r="OE60" s="27"/>
      <c r="OF60" s="27"/>
      <c r="OG60" s="27"/>
      <c r="OH60" s="27"/>
      <c r="OI60" s="27"/>
      <c r="OJ60" s="27"/>
      <c r="OK60" s="27"/>
      <c r="OL60" s="27"/>
      <c r="OM60" s="27"/>
      <c r="ON60" s="27"/>
      <c r="OO60" s="27"/>
      <c r="OP60" s="27"/>
      <c r="OQ60" s="27"/>
      <c r="OR60" s="27"/>
      <c r="OS60" s="27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7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7"/>
      <c r="QP60" s="27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7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</row>
    <row r="61" spans="1:508" s="20" customFormat="1" ht="21.75" customHeight="1" x14ac:dyDescent="0.25">
      <c r="A61" s="82" t="s">
        <v>242</v>
      </c>
      <c r="B61" s="82" t="s">
        <v>243</v>
      </c>
      <c r="C61" s="82" t="s">
        <v>244</v>
      </c>
      <c r="D61" s="76" t="s">
        <v>245</v>
      </c>
      <c r="E61" s="165">
        <v>673600</v>
      </c>
      <c r="F61" s="165"/>
      <c r="G61" s="165">
        <v>491175</v>
      </c>
      <c r="H61" s="165">
        <v>274470.44</v>
      </c>
      <c r="I61" s="165"/>
      <c r="J61" s="165">
        <v>252219.84</v>
      </c>
      <c r="K61" s="219">
        <f t="shared" si="7"/>
        <v>40.74679928741093</v>
      </c>
      <c r="L61" s="165"/>
      <c r="M61" s="165"/>
      <c r="N61" s="165"/>
      <c r="O61" s="165"/>
      <c r="P61" s="165"/>
      <c r="Q61" s="165"/>
      <c r="R61" s="171">
        <f t="shared" si="11"/>
        <v>0</v>
      </c>
      <c r="S61" s="171"/>
      <c r="T61" s="171"/>
      <c r="U61" s="171"/>
      <c r="V61" s="171"/>
      <c r="W61" s="171"/>
      <c r="X61" s="171"/>
      <c r="Y61" s="171">
        <f t="shared" si="5"/>
        <v>274470.44</v>
      </c>
      <c r="Z61" s="238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</row>
    <row r="62" spans="1:508" s="20" customFormat="1" ht="30" customHeight="1" x14ac:dyDescent="0.25">
      <c r="A62" s="82" t="s">
        <v>601</v>
      </c>
      <c r="B62" s="82">
        <v>8240</v>
      </c>
      <c r="C62" s="82" t="s">
        <v>244</v>
      </c>
      <c r="D62" s="76" t="s">
        <v>602</v>
      </c>
      <c r="E62" s="165">
        <v>37245625</v>
      </c>
      <c r="F62" s="165"/>
      <c r="G62" s="165">
        <v>7245092</v>
      </c>
      <c r="H62" s="165">
        <v>13388836.9</v>
      </c>
      <c r="I62" s="165"/>
      <c r="J62" s="165">
        <v>677072.88</v>
      </c>
      <c r="K62" s="219">
        <f t="shared" si="7"/>
        <v>35.947408319769103</v>
      </c>
      <c r="L62" s="165">
        <v>3508699</v>
      </c>
      <c r="M62" s="165">
        <v>3508699</v>
      </c>
      <c r="N62" s="165"/>
      <c r="O62" s="165"/>
      <c r="P62" s="165"/>
      <c r="Q62" s="165">
        <v>3508699</v>
      </c>
      <c r="R62" s="171">
        <f t="shared" si="11"/>
        <v>133699</v>
      </c>
      <c r="S62" s="171">
        <v>133699</v>
      </c>
      <c r="T62" s="171"/>
      <c r="U62" s="171"/>
      <c r="V62" s="171"/>
      <c r="W62" s="171">
        <v>133699</v>
      </c>
      <c r="X62" s="224">
        <f t="shared" si="4"/>
        <v>3.8105007012570753</v>
      </c>
      <c r="Y62" s="171">
        <f t="shared" si="5"/>
        <v>13522535.9</v>
      </c>
      <c r="Z62" s="238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</row>
    <row r="63" spans="1:508" s="20" customFormat="1" ht="36" customHeight="1" x14ac:dyDescent="0.25">
      <c r="A63" s="52" t="s">
        <v>163</v>
      </c>
      <c r="B63" s="52" t="s">
        <v>9</v>
      </c>
      <c r="C63" s="52" t="s">
        <v>91</v>
      </c>
      <c r="D63" s="11" t="s">
        <v>10</v>
      </c>
      <c r="E63" s="165"/>
      <c r="F63" s="165"/>
      <c r="G63" s="165"/>
      <c r="H63" s="165"/>
      <c r="I63" s="165"/>
      <c r="J63" s="165"/>
      <c r="K63" s="219"/>
      <c r="L63" s="165">
        <v>100000</v>
      </c>
      <c r="M63" s="165"/>
      <c r="N63" s="165">
        <v>100000</v>
      </c>
      <c r="O63" s="165"/>
      <c r="P63" s="165"/>
      <c r="Q63" s="165"/>
      <c r="R63" s="171">
        <f t="shared" si="11"/>
        <v>90260</v>
      </c>
      <c r="S63" s="171"/>
      <c r="T63" s="171">
        <v>90260</v>
      </c>
      <c r="U63" s="171"/>
      <c r="V63" s="171"/>
      <c r="W63" s="171"/>
      <c r="X63" s="224">
        <f t="shared" si="4"/>
        <v>90.259999999999991</v>
      </c>
      <c r="Y63" s="171">
        <f t="shared" si="5"/>
        <v>90260</v>
      </c>
      <c r="Z63" s="238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</row>
    <row r="64" spans="1:508" s="20" customFormat="1" ht="26.25" hidden="1" customHeight="1" x14ac:dyDescent="0.25">
      <c r="A64" s="82" t="s">
        <v>253</v>
      </c>
      <c r="B64" s="82" t="s">
        <v>254</v>
      </c>
      <c r="C64" s="82" t="s">
        <v>76</v>
      </c>
      <c r="D64" s="76" t="s">
        <v>255</v>
      </c>
      <c r="E64" s="165">
        <v>0</v>
      </c>
      <c r="F64" s="165"/>
      <c r="G64" s="165"/>
      <c r="H64" s="165"/>
      <c r="I64" s="165"/>
      <c r="J64" s="165"/>
      <c r="K64" s="219" t="e">
        <f t="shared" si="7"/>
        <v>#DIV/0!</v>
      </c>
      <c r="L64" s="165"/>
      <c r="M64" s="165"/>
      <c r="N64" s="165"/>
      <c r="O64" s="165"/>
      <c r="P64" s="165"/>
      <c r="Q64" s="165"/>
      <c r="R64" s="171">
        <f t="shared" si="11"/>
        <v>0</v>
      </c>
      <c r="S64" s="171"/>
      <c r="T64" s="171"/>
      <c r="U64" s="171"/>
      <c r="V64" s="171"/>
      <c r="W64" s="171"/>
      <c r="X64" s="224" t="e">
        <f t="shared" si="4"/>
        <v>#DIV/0!</v>
      </c>
      <c r="Y64" s="171">
        <f t="shared" si="5"/>
        <v>0</v>
      </c>
      <c r="Z64" s="238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</row>
    <row r="65" spans="1:508" s="20" customFormat="1" ht="37.5" hidden="1" customHeight="1" x14ac:dyDescent="0.25">
      <c r="A65" s="82" t="s">
        <v>604</v>
      </c>
      <c r="B65" s="82">
        <v>8775</v>
      </c>
      <c r="C65" s="82" t="s">
        <v>92</v>
      </c>
      <c r="D65" s="76" t="s">
        <v>605</v>
      </c>
      <c r="E65" s="165">
        <v>0</v>
      </c>
      <c r="F65" s="165"/>
      <c r="G65" s="165"/>
      <c r="H65" s="165"/>
      <c r="I65" s="165"/>
      <c r="J65" s="165"/>
      <c r="K65" s="219" t="e">
        <f t="shared" si="7"/>
        <v>#DIV/0!</v>
      </c>
      <c r="L65" s="165"/>
      <c r="M65" s="165"/>
      <c r="N65" s="165"/>
      <c r="O65" s="165"/>
      <c r="P65" s="165"/>
      <c r="Q65" s="165"/>
      <c r="R65" s="171">
        <f t="shared" si="11"/>
        <v>0</v>
      </c>
      <c r="S65" s="171"/>
      <c r="T65" s="171"/>
      <c r="U65" s="171"/>
      <c r="V65" s="171"/>
      <c r="W65" s="171"/>
      <c r="X65" s="224" t="e">
        <f t="shared" si="4"/>
        <v>#DIV/0!</v>
      </c>
      <c r="Y65" s="171">
        <f t="shared" si="5"/>
        <v>0</v>
      </c>
      <c r="Z65" s="238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</row>
    <row r="66" spans="1:508" s="20" customFormat="1" ht="26.25" customHeight="1" x14ac:dyDescent="0.25">
      <c r="A66" s="82" t="s">
        <v>580</v>
      </c>
      <c r="B66" s="82">
        <v>9770</v>
      </c>
      <c r="C66" s="82" t="s">
        <v>45</v>
      </c>
      <c r="D66" s="76" t="s">
        <v>355</v>
      </c>
      <c r="E66" s="212">
        <v>2000000</v>
      </c>
      <c r="F66" s="165"/>
      <c r="G66" s="165"/>
      <c r="H66" s="165">
        <v>495000</v>
      </c>
      <c r="I66" s="165"/>
      <c r="J66" s="165"/>
      <c r="K66" s="221">
        <f t="shared" si="7"/>
        <v>24.75</v>
      </c>
      <c r="L66" s="165"/>
      <c r="M66" s="165"/>
      <c r="N66" s="165"/>
      <c r="O66" s="165"/>
      <c r="P66" s="165"/>
      <c r="Q66" s="165"/>
      <c r="R66" s="171">
        <f t="shared" si="11"/>
        <v>0</v>
      </c>
      <c r="S66" s="171"/>
      <c r="T66" s="171"/>
      <c r="U66" s="171"/>
      <c r="V66" s="171"/>
      <c r="W66" s="171"/>
      <c r="X66" s="224"/>
      <c r="Y66" s="171">
        <f t="shared" si="5"/>
        <v>495000</v>
      </c>
      <c r="Z66" s="238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</row>
    <row r="67" spans="1:508" s="20" customFormat="1" ht="47.25" x14ac:dyDescent="0.25">
      <c r="A67" s="82" t="s">
        <v>378</v>
      </c>
      <c r="B67" s="82">
        <v>9800</v>
      </c>
      <c r="C67" s="82" t="s">
        <v>45</v>
      </c>
      <c r="D67" s="76" t="s">
        <v>365</v>
      </c>
      <c r="E67" s="165">
        <v>26818279</v>
      </c>
      <c r="F67" s="165"/>
      <c r="G67" s="165"/>
      <c r="H67" s="165">
        <v>22609818</v>
      </c>
      <c r="I67" s="165"/>
      <c r="J67" s="165"/>
      <c r="K67" s="219">
        <f t="shared" si="7"/>
        <v>84.307490424721138</v>
      </c>
      <c r="L67" s="165">
        <v>46640587</v>
      </c>
      <c r="M67" s="165">
        <v>46640587</v>
      </c>
      <c r="N67" s="165"/>
      <c r="O67" s="165"/>
      <c r="P67" s="165"/>
      <c r="Q67" s="165">
        <v>46640587</v>
      </c>
      <c r="R67" s="171">
        <f t="shared" si="11"/>
        <v>41332457</v>
      </c>
      <c r="S67" s="171">
        <v>41332457</v>
      </c>
      <c r="T67" s="171"/>
      <c r="U67" s="171"/>
      <c r="V67" s="171"/>
      <c r="W67" s="171">
        <v>41332457</v>
      </c>
      <c r="X67" s="224">
        <f t="shared" si="4"/>
        <v>88.619075484620296</v>
      </c>
      <c r="Y67" s="171">
        <f t="shared" si="5"/>
        <v>63942275</v>
      </c>
      <c r="Z67" s="238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</row>
    <row r="68" spans="1:508" s="24" customFormat="1" ht="36" customHeight="1" x14ac:dyDescent="0.25">
      <c r="A68" s="85" t="s">
        <v>164</v>
      </c>
      <c r="B68" s="85"/>
      <c r="C68" s="85"/>
      <c r="D68" s="13" t="s">
        <v>25</v>
      </c>
      <c r="E68" s="163">
        <f t="shared" ref="E68:W68" si="12">E69</f>
        <v>1325228439.9400001</v>
      </c>
      <c r="F68" s="163">
        <f t="shared" si="12"/>
        <v>893753878</v>
      </c>
      <c r="G68" s="163">
        <f t="shared" si="12"/>
        <v>134451480</v>
      </c>
      <c r="H68" s="163">
        <f>H69</f>
        <v>663794298.82000005</v>
      </c>
      <c r="I68" s="163">
        <f t="shared" si="12"/>
        <v>473136754.86000001</v>
      </c>
      <c r="J68" s="163">
        <f t="shared" si="12"/>
        <v>58212452.669999994</v>
      </c>
      <c r="K68" s="217">
        <f t="shared" si="7"/>
        <v>50.089047202311285</v>
      </c>
      <c r="L68" s="163">
        <f t="shared" si="12"/>
        <v>242210799</v>
      </c>
      <c r="M68" s="163">
        <f t="shared" si="12"/>
        <v>150073021</v>
      </c>
      <c r="N68" s="163">
        <f t="shared" si="12"/>
        <v>91512298</v>
      </c>
      <c r="O68" s="163">
        <f t="shared" si="12"/>
        <v>6365502</v>
      </c>
      <c r="P68" s="163">
        <f t="shared" si="12"/>
        <v>6456855</v>
      </c>
      <c r="Q68" s="163">
        <f t="shared" si="12"/>
        <v>150698501</v>
      </c>
      <c r="R68" s="163">
        <f t="shared" si="12"/>
        <v>62263228.789999992</v>
      </c>
      <c r="S68" s="163">
        <f t="shared" si="12"/>
        <v>23653592.810000002</v>
      </c>
      <c r="T68" s="163">
        <f t="shared" si="12"/>
        <v>22968062.950000003</v>
      </c>
      <c r="U68" s="163">
        <f t="shared" si="12"/>
        <v>2593420.08</v>
      </c>
      <c r="V68" s="163">
        <f t="shared" si="12"/>
        <v>1557095.08</v>
      </c>
      <c r="W68" s="163">
        <f t="shared" si="12"/>
        <v>39295165.839999996</v>
      </c>
      <c r="X68" s="217">
        <f t="shared" si="4"/>
        <v>25.706215018926549</v>
      </c>
      <c r="Y68" s="163">
        <f t="shared" si="5"/>
        <v>726057527.61000001</v>
      </c>
      <c r="Z68" s="23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</row>
    <row r="69" spans="1:508" s="31" customFormat="1" ht="36" customHeight="1" x14ac:dyDescent="0.25">
      <c r="A69" s="86" t="s">
        <v>165</v>
      </c>
      <c r="B69" s="86"/>
      <c r="C69" s="86"/>
      <c r="D69" s="108" t="s">
        <v>500</v>
      </c>
      <c r="E69" s="164">
        <f t="shared" ref="E69:G69" si="13">E83+E84+E85+E87+E88+E89+E92+E94+E96+E99+E101+E105+E106+E107+E108+E110+E111+E112+E114+E116+E118+E120+E122+E123+E124+E126+E128+E130+E132+E135+E136+E138+E139+E102+E103+E131+E134</f>
        <v>1325228439.9400001</v>
      </c>
      <c r="F69" s="164">
        <f t="shared" si="13"/>
        <v>893753878</v>
      </c>
      <c r="G69" s="164">
        <f t="shared" si="13"/>
        <v>134451480</v>
      </c>
      <c r="H69" s="164">
        <f>H83+H84+H85+H87+H88+H89+H92+H94+H96+H99+H101+H105+H106+H107+H108+H110+H111+H112+H114+H116+H118+H120+H122+H123+H124+H126+H128+H130+H132+H135+H136+H138+H139+H102+H103+H131+H134</f>
        <v>663794298.82000005</v>
      </c>
      <c r="I69" s="164">
        <f t="shared" ref="I69:J69" si="14">I83+I84+I85+I87+I88+I89+I92+I94+I96+I99+I101+I105+I106+I107+I108+I110+I111+I112+I114+I116+I118+I120+I122+I123+I124+I126+I128+I130+I132+I135+I136+I138+I139+I102+I103+I131+I134</f>
        <v>473136754.86000001</v>
      </c>
      <c r="J69" s="164">
        <f t="shared" si="14"/>
        <v>58212452.669999994</v>
      </c>
      <c r="K69" s="218">
        <f t="shared" si="7"/>
        <v>50.089047202311285</v>
      </c>
      <c r="L69" s="164">
        <f t="shared" ref="L69:Q69" si="15">L83+L84+L85+L87+L88+L89+L92+L94+L96+L99+L101+L105+L106+L107+L108+L110+L111+L112+L114+L116+L118+L120+L122+L123+L124+L126+L128+L130+L132+L135+L136+L138+L139+L102+L103+L131</f>
        <v>242210799</v>
      </c>
      <c r="M69" s="164">
        <f t="shared" si="15"/>
        <v>150073021</v>
      </c>
      <c r="N69" s="164">
        <f t="shared" si="15"/>
        <v>91512298</v>
      </c>
      <c r="O69" s="164">
        <f t="shared" si="15"/>
        <v>6365502</v>
      </c>
      <c r="P69" s="164">
        <f t="shared" si="15"/>
        <v>6456855</v>
      </c>
      <c r="Q69" s="164">
        <f t="shared" si="15"/>
        <v>150698501</v>
      </c>
      <c r="R69" s="164">
        <f>R83+R84+R85+R87+R88+R89+R92+R94+R96+R99+R101+R105+R106+R107+R108+R110+R111+R112+R114+R116+R118+R120+R122+R123+R124+R126+R128+R130+R132+R135+R136+R138+R139+R102+R103+R131+R134</f>
        <v>62263228.789999992</v>
      </c>
      <c r="S69" s="164">
        <f t="shared" ref="S69:W69" si="16">S83+S84+S85+S87+S88+S89+S92+S94+S96+S99+S101+S105+S106+S107+S108+S110+S111+S112+S114+S116+S118+S120+S122+S123+S124+S126+S128+S130+S132+S135+S136+S138+S139+S102+S103+S131+S134</f>
        <v>23653592.810000002</v>
      </c>
      <c r="T69" s="164">
        <f t="shared" si="16"/>
        <v>22968062.950000003</v>
      </c>
      <c r="U69" s="164">
        <f t="shared" si="16"/>
        <v>2593420.08</v>
      </c>
      <c r="V69" s="164">
        <f t="shared" si="16"/>
        <v>1557095.08</v>
      </c>
      <c r="W69" s="164">
        <f t="shared" si="16"/>
        <v>39295165.839999996</v>
      </c>
      <c r="X69" s="218">
        <f t="shared" si="4"/>
        <v>25.706215018926549</v>
      </c>
      <c r="Y69" s="164">
        <f t="shared" si="5"/>
        <v>726057527.61000001</v>
      </c>
      <c r="Z69" s="238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</row>
    <row r="70" spans="1:508" s="31" customFormat="1" ht="31.5" x14ac:dyDescent="0.25">
      <c r="A70" s="86"/>
      <c r="B70" s="86"/>
      <c r="C70" s="86"/>
      <c r="D70" s="108" t="s">
        <v>386</v>
      </c>
      <c r="E70" s="164">
        <f>E90+E93+E95+E104</f>
        <v>473819800</v>
      </c>
      <c r="F70" s="164">
        <f t="shared" ref="F70:R70" si="17">F90+F93+F95+F104</f>
        <v>388381600</v>
      </c>
      <c r="G70" s="164">
        <f t="shared" si="17"/>
        <v>0</v>
      </c>
      <c r="H70" s="164">
        <f t="shared" si="17"/>
        <v>277954862.63</v>
      </c>
      <c r="I70" s="164">
        <f t="shared" si="17"/>
        <v>228550816.16</v>
      </c>
      <c r="J70" s="164">
        <f t="shared" si="17"/>
        <v>0</v>
      </c>
      <c r="K70" s="218">
        <f t="shared" si="7"/>
        <v>58.662568054353144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64">
        <f t="shared" si="17"/>
        <v>0</v>
      </c>
      <c r="P70" s="164">
        <f t="shared" si="17"/>
        <v>0</v>
      </c>
      <c r="Q70" s="164">
        <f t="shared" si="17"/>
        <v>0</v>
      </c>
      <c r="R70" s="164">
        <f t="shared" si="17"/>
        <v>0</v>
      </c>
      <c r="S70" s="164"/>
      <c r="T70" s="164"/>
      <c r="U70" s="164"/>
      <c r="V70" s="164"/>
      <c r="W70" s="164"/>
      <c r="X70" s="218"/>
      <c r="Y70" s="164">
        <f t="shared" si="5"/>
        <v>277954862.63</v>
      </c>
      <c r="Z70" s="238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</row>
    <row r="71" spans="1:508" s="31" customFormat="1" ht="42.75" hidden="1" customHeight="1" x14ac:dyDescent="0.25">
      <c r="A71" s="86"/>
      <c r="B71" s="86"/>
      <c r="C71" s="86"/>
      <c r="D71" s="60" t="s">
        <v>662</v>
      </c>
      <c r="E71" s="164">
        <f t="shared" ref="E71:J71" si="18">E98</f>
        <v>0</v>
      </c>
      <c r="F71" s="164">
        <f t="shared" si="18"/>
        <v>0</v>
      </c>
      <c r="G71" s="164">
        <f t="shared" si="18"/>
        <v>0</v>
      </c>
      <c r="H71" s="164">
        <f t="shared" si="18"/>
        <v>0</v>
      </c>
      <c r="I71" s="164">
        <f t="shared" si="18"/>
        <v>0</v>
      </c>
      <c r="J71" s="164">
        <f t="shared" si="18"/>
        <v>0</v>
      </c>
      <c r="K71" s="218" t="e">
        <f t="shared" si="7"/>
        <v>#DIV/0!</v>
      </c>
      <c r="L71" s="164">
        <f t="shared" ref="L71:R71" si="19">L98</f>
        <v>0</v>
      </c>
      <c r="M71" s="164">
        <f t="shared" si="19"/>
        <v>0</v>
      </c>
      <c r="N71" s="164">
        <f t="shared" si="19"/>
        <v>0</v>
      </c>
      <c r="O71" s="164">
        <f t="shared" si="19"/>
        <v>0</v>
      </c>
      <c r="P71" s="164">
        <f t="shared" si="19"/>
        <v>0</v>
      </c>
      <c r="Q71" s="164">
        <f t="shared" si="19"/>
        <v>0</v>
      </c>
      <c r="R71" s="164">
        <f t="shared" si="19"/>
        <v>0</v>
      </c>
      <c r="S71" s="164"/>
      <c r="T71" s="164"/>
      <c r="U71" s="164"/>
      <c r="V71" s="164"/>
      <c r="W71" s="164"/>
      <c r="X71" s="218" t="e">
        <f t="shared" si="4"/>
        <v>#DIV/0!</v>
      </c>
      <c r="Y71" s="164">
        <f t="shared" si="5"/>
        <v>0</v>
      </c>
      <c r="Z71" s="238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</row>
    <row r="72" spans="1:508" s="31" customFormat="1" ht="63" hidden="1" customHeight="1" x14ac:dyDescent="0.25">
      <c r="A72" s="86"/>
      <c r="B72" s="86"/>
      <c r="C72" s="86"/>
      <c r="D72" s="108" t="s">
        <v>385</v>
      </c>
      <c r="E72" s="164"/>
      <c r="F72" s="164"/>
      <c r="G72" s="164"/>
      <c r="H72" s="164"/>
      <c r="I72" s="164"/>
      <c r="J72" s="164"/>
      <c r="K72" s="218" t="e">
        <f t="shared" si="7"/>
        <v>#DIV/0!</v>
      </c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218" t="e">
        <f t="shared" si="4"/>
        <v>#DIV/0!</v>
      </c>
      <c r="Y72" s="164">
        <f t="shared" si="5"/>
        <v>0</v>
      </c>
      <c r="Z72" s="238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</row>
    <row r="73" spans="1:508" s="31" customFormat="1" ht="47.25" hidden="1" customHeight="1" x14ac:dyDescent="0.25">
      <c r="A73" s="86"/>
      <c r="B73" s="86"/>
      <c r="C73" s="86"/>
      <c r="D73" s="108" t="s">
        <v>533</v>
      </c>
      <c r="E73" s="164">
        <f>E97</f>
        <v>0</v>
      </c>
      <c r="F73" s="164">
        <f t="shared" ref="F73:R73" si="20">F97</f>
        <v>0</v>
      </c>
      <c r="G73" s="164">
        <f t="shared" si="20"/>
        <v>0</v>
      </c>
      <c r="H73" s="164">
        <f t="shared" si="20"/>
        <v>0</v>
      </c>
      <c r="I73" s="164">
        <f t="shared" si="20"/>
        <v>0</v>
      </c>
      <c r="J73" s="164">
        <f t="shared" si="20"/>
        <v>0</v>
      </c>
      <c r="K73" s="218" t="e">
        <f t="shared" si="7"/>
        <v>#DIV/0!</v>
      </c>
      <c r="L73" s="164">
        <f t="shared" si="20"/>
        <v>0</v>
      </c>
      <c r="M73" s="164">
        <f t="shared" si="20"/>
        <v>0</v>
      </c>
      <c r="N73" s="164">
        <f t="shared" si="20"/>
        <v>0</v>
      </c>
      <c r="O73" s="164">
        <f t="shared" si="20"/>
        <v>0</v>
      </c>
      <c r="P73" s="164">
        <f t="shared" si="20"/>
        <v>0</v>
      </c>
      <c r="Q73" s="164">
        <f t="shared" si="20"/>
        <v>0</v>
      </c>
      <c r="R73" s="164">
        <f t="shared" si="20"/>
        <v>0</v>
      </c>
      <c r="S73" s="164"/>
      <c r="T73" s="164"/>
      <c r="U73" s="164"/>
      <c r="V73" s="164"/>
      <c r="W73" s="164"/>
      <c r="X73" s="218" t="e">
        <f t="shared" si="4"/>
        <v>#DIV/0!</v>
      </c>
      <c r="Y73" s="164">
        <f t="shared" si="5"/>
        <v>0</v>
      </c>
      <c r="Z73" s="238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</row>
    <row r="74" spans="1:508" s="31" customFormat="1" ht="49.5" customHeight="1" x14ac:dyDescent="0.25">
      <c r="A74" s="86"/>
      <c r="B74" s="86"/>
      <c r="C74" s="86"/>
      <c r="D74" s="108" t="s">
        <v>381</v>
      </c>
      <c r="E74" s="164">
        <f t="shared" ref="E74" si="21">E91+E109</f>
        <v>3348277.94</v>
      </c>
      <c r="F74" s="164">
        <f t="shared" ref="F74:R74" si="22">F91+F109</f>
        <v>1429160</v>
      </c>
      <c r="G74" s="164">
        <f t="shared" si="22"/>
        <v>0</v>
      </c>
      <c r="H74" s="164">
        <f t="shared" si="22"/>
        <v>1510442.2599999998</v>
      </c>
      <c r="I74" s="164">
        <f t="shared" si="22"/>
        <v>693441.87</v>
      </c>
      <c r="J74" s="164">
        <f t="shared" si="22"/>
        <v>0</v>
      </c>
      <c r="K74" s="218">
        <f t="shared" si="7"/>
        <v>45.111017874459961</v>
      </c>
      <c r="L74" s="164">
        <f t="shared" si="22"/>
        <v>0</v>
      </c>
      <c r="M74" s="164">
        <f t="shared" si="22"/>
        <v>0</v>
      </c>
      <c r="N74" s="164">
        <f t="shared" si="22"/>
        <v>0</v>
      </c>
      <c r="O74" s="164">
        <f t="shared" si="22"/>
        <v>0</v>
      </c>
      <c r="P74" s="164">
        <f t="shared" si="22"/>
        <v>0</v>
      </c>
      <c r="Q74" s="164">
        <f t="shared" si="22"/>
        <v>0</v>
      </c>
      <c r="R74" s="164">
        <f t="shared" si="22"/>
        <v>0</v>
      </c>
      <c r="S74" s="164"/>
      <c r="T74" s="164"/>
      <c r="U74" s="164"/>
      <c r="V74" s="164"/>
      <c r="W74" s="164"/>
      <c r="X74" s="218"/>
      <c r="Y74" s="164">
        <f t="shared" si="5"/>
        <v>1510442.2599999998</v>
      </c>
      <c r="Z74" s="238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</row>
    <row r="75" spans="1:508" s="31" customFormat="1" ht="45" hidden="1" customHeight="1" x14ac:dyDescent="0.25">
      <c r="A75" s="86"/>
      <c r="B75" s="86"/>
      <c r="C75" s="86"/>
      <c r="D75" s="108" t="s">
        <v>383</v>
      </c>
      <c r="E75" s="164" t="e">
        <f>#REF!+E106</f>
        <v>#REF!</v>
      </c>
      <c r="F75" s="164" t="e">
        <f>#REF!+F106</f>
        <v>#REF!</v>
      </c>
      <c r="G75" s="164" t="e">
        <f>#REF!+G106</f>
        <v>#REF!</v>
      </c>
      <c r="H75" s="164" t="e">
        <f>#REF!+H106</f>
        <v>#REF!</v>
      </c>
      <c r="I75" s="164" t="e">
        <f>#REF!+I106</f>
        <v>#REF!</v>
      </c>
      <c r="J75" s="164" t="e">
        <f>#REF!+J106</f>
        <v>#REF!</v>
      </c>
      <c r="K75" s="218" t="e">
        <f t="shared" si="7"/>
        <v>#REF!</v>
      </c>
      <c r="L75" s="164" t="e">
        <f>#REF!+L106</f>
        <v>#REF!</v>
      </c>
      <c r="M75" s="164" t="e">
        <f>#REF!+M106</f>
        <v>#REF!</v>
      </c>
      <c r="N75" s="164" t="e">
        <f>#REF!+N106</f>
        <v>#REF!</v>
      </c>
      <c r="O75" s="164" t="e">
        <f>#REF!+O106</f>
        <v>#REF!</v>
      </c>
      <c r="P75" s="164" t="e">
        <f>#REF!+P106</f>
        <v>#REF!</v>
      </c>
      <c r="Q75" s="164" t="e">
        <f>#REF!+Q106</f>
        <v>#REF!</v>
      </c>
      <c r="R75" s="164" t="e">
        <f>#REF!+R106</f>
        <v>#REF!</v>
      </c>
      <c r="S75" s="164"/>
      <c r="T75" s="164"/>
      <c r="U75" s="164"/>
      <c r="V75" s="164"/>
      <c r="W75" s="164"/>
      <c r="X75" s="218" t="e">
        <f t="shared" si="4"/>
        <v>#REF!</v>
      </c>
      <c r="Y75" s="164" t="e">
        <f t="shared" si="5"/>
        <v>#REF!</v>
      </c>
      <c r="Z75" s="238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</row>
    <row r="76" spans="1:508" s="31" customFormat="1" ht="66.75" customHeight="1" x14ac:dyDescent="0.25">
      <c r="A76" s="86"/>
      <c r="B76" s="86"/>
      <c r="C76" s="86"/>
      <c r="D76" s="108" t="s">
        <v>380</v>
      </c>
      <c r="E76" s="164">
        <f>E119</f>
        <v>1822724</v>
      </c>
      <c r="F76" s="164">
        <f t="shared" ref="F76:R76" si="23">F119</f>
        <v>1494036</v>
      </c>
      <c r="G76" s="164">
        <f t="shared" si="23"/>
        <v>0</v>
      </c>
      <c r="H76" s="164">
        <f t="shared" si="23"/>
        <v>888069.23</v>
      </c>
      <c r="I76" s="164">
        <f t="shared" si="23"/>
        <v>727925.76000000001</v>
      </c>
      <c r="J76" s="164">
        <f t="shared" si="23"/>
        <v>0</v>
      </c>
      <c r="K76" s="218">
        <f t="shared" si="7"/>
        <v>48.722090124451093</v>
      </c>
      <c r="L76" s="164">
        <f t="shared" si="23"/>
        <v>0</v>
      </c>
      <c r="M76" s="164">
        <f t="shared" si="23"/>
        <v>0</v>
      </c>
      <c r="N76" s="164">
        <f t="shared" si="23"/>
        <v>0</v>
      </c>
      <c r="O76" s="164">
        <f t="shared" si="23"/>
        <v>0</v>
      </c>
      <c r="P76" s="164">
        <f t="shared" si="23"/>
        <v>0</v>
      </c>
      <c r="Q76" s="164">
        <f t="shared" si="23"/>
        <v>0</v>
      </c>
      <c r="R76" s="164">
        <f t="shared" si="23"/>
        <v>0</v>
      </c>
      <c r="S76" s="164"/>
      <c r="T76" s="164"/>
      <c r="U76" s="164"/>
      <c r="V76" s="164"/>
      <c r="W76" s="164"/>
      <c r="X76" s="218"/>
      <c r="Y76" s="164">
        <f t="shared" si="5"/>
        <v>888069.23</v>
      </c>
      <c r="Z76" s="238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</row>
    <row r="77" spans="1:508" s="31" customFormat="1" ht="80.25" hidden="1" customHeight="1" x14ac:dyDescent="0.25">
      <c r="A77" s="86"/>
      <c r="B77" s="111"/>
      <c r="C77" s="86"/>
      <c r="D77" s="108" t="s">
        <v>515</v>
      </c>
      <c r="E77" s="164">
        <f>E121</f>
        <v>0</v>
      </c>
      <c r="F77" s="164">
        <f t="shared" ref="F77:R77" si="24">F121</f>
        <v>0</v>
      </c>
      <c r="G77" s="164">
        <f t="shared" si="24"/>
        <v>0</v>
      </c>
      <c r="H77" s="164">
        <f t="shared" si="24"/>
        <v>0</v>
      </c>
      <c r="I77" s="164">
        <f t="shared" si="24"/>
        <v>0</v>
      </c>
      <c r="J77" s="164">
        <f t="shared" si="24"/>
        <v>0</v>
      </c>
      <c r="K77" s="218" t="e">
        <f t="shared" si="7"/>
        <v>#DIV/0!</v>
      </c>
      <c r="L77" s="164">
        <f t="shared" si="24"/>
        <v>0</v>
      </c>
      <c r="M77" s="164">
        <f t="shared" si="24"/>
        <v>0</v>
      </c>
      <c r="N77" s="164">
        <f t="shared" si="24"/>
        <v>0</v>
      </c>
      <c r="O77" s="164">
        <f t="shared" si="24"/>
        <v>0</v>
      </c>
      <c r="P77" s="164">
        <f t="shared" si="24"/>
        <v>0</v>
      </c>
      <c r="Q77" s="164">
        <f t="shared" si="24"/>
        <v>0</v>
      </c>
      <c r="R77" s="164">
        <f t="shared" si="24"/>
        <v>0</v>
      </c>
      <c r="S77" s="164"/>
      <c r="T77" s="164"/>
      <c r="U77" s="164"/>
      <c r="V77" s="164"/>
      <c r="W77" s="164"/>
      <c r="X77" s="218" t="e">
        <f t="shared" si="4"/>
        <v>#DIV/0!</v>
      </c>
      <c r="Y77" s="164">
        <f t="shared" si="5"/>
        <v>0</v>
      </c>
      <c r="Z77" s="238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</row>
    <row r="78" spans="1:508" s="31" customFormat="1" ht="73.5" hidden="1" customHeight="1" x14ac:dyDescent="0.25">
      <c r="A78" s="86"/>
      <c r="B78" s="86"/>
      <c r="C78" s="86"/>
      <c r="D78" s="108" t="s">
        <v>548</v>
      </c>
      <c r="E78" s="164">
        <f>E117</f>
        <v>0</v>
      </c>
      <c r="F78" s="164">
        <f t="shared" ref="F78:Q78" si="25">F117</f>
        <v>0</v>
      </c>
      <c r="G78" s="164">
        <f t="shared" si="25"/>
        <v>0</v>
      </c>
      <c r="H78" s="164">
        <f t="shared" ref="H78:J78" si="26">H117</f>
        <v>0</v>
      </c>
      <c r="I78" s="164">
        <f t="shared" si="26"/>
        <v>0</v>
      </c>
      <c r="J78" s="164">
        <f t="shared" si="26"/>
        <v>0</v>
      </c>
      <c r="K78" s="218" t="e">
        <f t="shared" si="7"/>
        <v>#DIV/0!</v>
      </c>
      <c r="L78" s="164">
        <f t="shared" si="25"/>
        <v>0</v>
      </c>
      <c r="M78" s="164">
        <f t="shared" si="25"/>
        <v>0</v>
      </c>
      <c r="N78" s="164">
        <f t="shared" si="25"/>
        <v>0</v>
      </c>
      <c r="O78" s="164">
        <f t="shared" si="25"/>
        <v>0</v>
      </c>
      <c r="P78" s="164">
        <f t="shared" si="25"/>
        <v>0</v>
      </c>
      <c r="Q78" s="164">
        <f t="shared" si="25"/>
        <v>0</v>
      </c>
      <c r="R78" s="164">
        <f t="shared" ref="R78" si="27">R117</f>
        <v>0</v>
      </c>
      <c r="S78" s="164"/>
      <c r="T78" s="164"/>
      <c r="U78" s="164"/>
      <c r="V78" s="164"/>
      <c r="W78" s="164"/>
      <c r="X78" s="218" t="e">
        <f t="shared" si="4"/>
        <v>#DIV/0!</v>
      </c>
      <c r="Y78" s="164">
        <f t="shared" si="5"/>
        <v>0</v>
      </c>
      <c r="Z78" s="238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</row>
    <row r="79" spans="1:508" s="31" customFormat="1" ht="7.5" hidden="1" customHeight="1" x14ac:dyDescent="0.25">
      <c r="A79" s="78"/>
      <c r="B79" s="78"/>
      <c r="C79" s="78"/>
      <c r="D79" s="108" t="s">
        <v>574</v>
      </c>
      <c r="E79" s="164">
        <f>E113</f>
        <v>0</v>
      </c>
      <c r="F79" s="164">
        <f t="shared" ref="F79:Q79" si="28">F113</f>
        <v>0</v>
      </c>
      <c r="G79" s="164">
        <f t="shared" si="28"/>
        <v>0</v>
      </c>
      <c r="H79" s="164">
        <f t="shared" ref="H79:J79" si="29">H113</f>
        <v>0</v>
      </c>
      <c r="I79" s="164">
        <f t="shared" si="29"/>
        <v>0</v>
      </c>
      <c r="J79" s="164">
        <f t="shared" si="29"/>
        <v>0</v>
      </c>
      <c r="K79" s="218" t="e">
        <f t="shared" si="7"/>
        <v>#DIV/0!</v>
      </c>
      <c r="L79" s="164">
        <f t="shared" si="28"/>
        <v>0</v>
      </c>
      <c r="M79" s="164">
        <f t="shared" si="28"/>
        <v>0</v>
      </c>
      <c r="N79" s="164">
        <f t="shared" si="28"/>
        <v>0</v>
      </c>
      <c r="O79" s="164">
        <f t="shared" si="28"/>
        <v>0</v>
      </c>
      <c r="P79" s="164">
        <f t="shared" si="28"/>
        <v>0</v>
      </c>
      <c r="Q79" s="164">
        <f t="shared" si="28"/>
        <v>0</v>
      </c>
      <c r="R79" s="164">
        <f t="shared" ref="R79" si="30">R113</f>
        <v>0</v>
      </c>
      <c r="S79" s="164"/>
      <c r="T79" s="164"/>
      <c r="U79" s="164"/>
      <c r="V79" s="164"/>
      <c r="W79" s="164"/>
      <c r="X79" s="218" t="e">
        <f t="shared" si="4"/>
        <v>#DIV/0!</v>
      </c>
      <c r="Y79" s="164">
        <f t="shared" si="5"/>
        <v>0</v>
      </c>
      <c r="Z79" s="238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</row>
    <row r="80" spans="1:508" s="31" customFormat="1" ht="64.5" hidden="1" customHeight="1" x14ac:dyDescent="0.25">
      <c r="A80" s="86"/>
      <c r="B80" s="86"/>
      <c r="C80" s="86"/>
      <c r="D80" s="93" t="s">
        <v>658</v>
      </c>
      <c r="E80" s="164">
        <f>E129+E86</f>
        <v>0</v>
      </c>
      <c r="F80" s="164">
        <f t="shared" ref="F80:R80" si="31">F129+F86</f>
        <v>0</v>
      </c>
      <c r="G80" s="164">
        <f t="shared" si="31"/>
        <v>0</v>
      </c>
      <c r="H80" s="164">
        <f t="shared" si="31"/>
        <v>0</v>
      </c>
      <c r="I80" s="164">
        <f t="shared" si="31"/>
        <v>0</v>
      </c>
      <c r="J80" s="164">
        <f t="shared" si="31"/>
        <v>0</v>
      </c>
      <c r="K80" s="218" t="e">
        <f t="shared" si="7"/>
        <v>#DIV/0!</v>
      </c>
      <c r="L80" s="164">
        <f t="shared" si="31"/>
        <v>0</v>
      </c>
      <c r="M80" s="164">
        <f t="shared" si="31"/>
        <v>0</v>
      </c>
      <c r="N80" s="164">
        <f t="shared" si="31"/>
        <v>0</v>
      </c>
      <c r="O80" s="164">
        <f t="shared" si="31"/>
        <v>0</v>
      </c>
      <c r="P80" s="164">
        <f t="shared" si="31"/>
        <v>0</v>
      </c>
      <c r="Q80" s="164">
        <f t="shared" si="31"/>
        <v>0</v>
      </c>
      <c r="R80" s="164">
        <f t="shared" si="31"/>
        <v>0</v>
      </c>
      <c r="S80" s="164"/>
      <c r="T80" s="164"/>
      <c r="U80" s="164"/>
      <c r="V80" s="164"/>
      <c r="W80" s="164"/>
      <c r="X80" s="218" t="e">
        <f t="shared" si="4"/>
        <v>#DIV/0!</v>
      </c>
      <c r="Y80" s="164">
        <f t="shared" si="5"/>
        <v>0</v>
      </c>
      <c r="Z80" s="238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</row>
    <row r="81" spans="1:508" s="31" customFormat="1" ht="22.5" hidden="1" customHeight="1" x14ac:dyDescent="0.25">
      <c r="A81" s="86"/>
      <c r="B81" s="86"/>
      <c r="C81" s="86"/>
      <c r="D81" s="108" t="s">
        <v>392</v>
      </c>
      <c r="E81" s="164">
        <f>E115+E125+E127</f>
        <v>0</v>
      </c>
      <c r="F81" s="164">
        <f t="shared" ref="F81:Q81" si="32">F115+F125+F127</f>
        <v>0</v>
      </c>
      <c r="G81" s="164">
        <f t="shared" si="32"/>
        <v>0</v>
      </c>
      <c r="H81" s="164">
        <f t="shared" ref="H81:J81" si="33">H115+H125+H127</f>
        <v>0</v>
      </c>
      <c r="I81" s="164">
        <f t="shared" si="33"/>
        <v>0</v>
      </c>
      <c r="J81" s="164">
        <f t="shared" si="33"/>
        <v>0</v>
      </c>
      <c r="K81" s="218" t="e">
        <f t="shared" si="7"/>
        <v>#DIV/0!</v>
      </c>
      <c r="L81" s="164">
        <f t="shared" si="32"/>
        <v>0</v>
      </c>
      <c r="M81" s="164">
        <f t="shared" si="32"/>
        <v>0</v>
      </c>
      <c r="N81" s="164">
        <f t="shared" si="32"/>
        <v>0</v>
      </c>
      <c r="O81" s="164">
        <f t="shared" si="32"/>
        <v>0</v>
      </c>
      <c r="P81" s="164">
        <f t="shared" si="32"/>
        <v>0</v>
      </c>
      <c r="Q81" s="164">
        <f t="shared" si="32"/>
        <v>0</v>
      </c>
      <c r="R81" s="164">
        <f t="shared" ref="R81" si="34">R115+R125+R127</f>
        <v>0</v>
      </c>
      <c r="S81" s="164"/>
      <c r="T81" s="164"/>
      <c r="U81" s="164"/>
      <c r="V81" s="164"/>
      <c r="W81" s="164"/>
      <c r="X81" s="218" t="e">
        <f t="shared" si="4"/>
        <v>#DIV/0!</v>
      </c>
      <c r="Y81" s="164">
        <f t="shared" si="5"/>
        <v>0</v>
      </c>
      <c r="Z81" s="238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</row>
    <row r="82" spans="1:508" s="31" customFormat="1" ht="33" customHeight="1" x14ac:dyDescent="0.25">
      <c r="A82" s="86"/>
      <c r="B82" s="86"/>
      <c r="C82" s="86"/>
      <c r="D82" s="108" t="s">
        <v>678</v>
      </c>
      <c r="E82" s="213"/>
      <c r="F82" s="213"/>
      <c r="G82" s="213"/>
      <c r="H82" s="164"/>
      <c r="I82" s="164"/>
      <c r="J82" s="164"/>
      <c r="K82" s="222"/>
      <c r="L82" s="164">
        <f>L133</f>
        <v>390000</v>
      </c>
      <c r="M82" s="164">
        <f t="shared" ref="M82:Q82" si="35">M133</f>
        <v>0</v>
      </c>
      <c r="N82" s="164">
        <f t="shared" si="35"/>
        <v>50000</v>
      </c>
      <c r="O82" s="164">
        <f t="shared" si="35"/>
        <v>0</v>
      </c>
      <c r="P82" s="164">
        <f t="shared" si="35"/>
        <v>0</v>
      </c>
      <c r="Q82" s="164">
        <f t="shared" si="35"/>
        <v>340000</v>
      </c>
      <c r="R82" s="164"/>
      <c r="S82" s="164"/>
      <c r="T82" s="164"/>
      <c r="U82" s="164"/>
      <c r="V82" s="164"/>
      <c r="W82" s="164"/>
      <c r="X82" s="218">
        <f t="shared" si="4"/>
        <v>0</v>
      </c>
      <c r="Y82" s="164"/>
      <c r="Z82" s="238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</row>
    <row r="83" spans="1:508" s="20" customFormat="1" ht="45.75" customHeight="1" x14ac:dyDescent="0.25">
      <c r="A83" s="52" t="s">
        <v>166</v>
      </c>
      <c r="B83" s="52" t="s">
        <v>118</v>
      </c>
      <c r="C83" s="52" t="s">
        <v>46</v>
      </c>
      <c r="D83" s="76" t="s">
        <v>486</v>
      </c>
      <c r="E83" s="165">
        <v>3893240</v>
      </c>
      <c r="F83" s="165">
        <v>2888100</v>
      </c>
      <c r="G83" s="165">
        <v>91000</v>
      </c>
      <c r="H83" s="165">
        <v>1939825.51</v>
      </c>
      <c r="I83" s="165">
        <v>1434358.97</v>
      </c>
      <c r="J83" s="165">
        <v>34110.33</v>
      </c>
      <c r="K83" s="219">
        <f t="shared" ref="K83:K146" si="36">H83/E83*100</f>
        <v>49.825479806022749</v>
      </c>
      <c r="L83" s="165"/>
      <c r="M83" s="165"/>
      <c r="N83" s="165"/>
      <c r="O83" s="165"/>
      <c r="P83" s="165"/>
      <c r="Q83" s="165"/>
      <c r="R83" s="171">
        <f t="shared" ref="R83:R139" si="37">T83+W83</f>
        <v>0</v>
      </c>
      <c r="S83" s="171"/>
      <c r="T83" s="171"/>
      <c r="U83" s="171"/>
      <c r="V83" s="171"/>
      <c r="W83" s="171"/>
      <c r="X83" s="224"/>
      <c r="Y83" s="171">
        <f t="shared" si="5"/>
        <v>1939825.51</v>
      </c>
      <c r="Z83" s="238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20" customFormat="1" ht="27" customHeight="1" x14ac:dyDescent="0.25">
      <c r="A84" s="52" t="s">
        <v>167</v>
      </c>
      <c r="B84" s="52" t="s">
        <v>48</v>
      </c>
      <c r="C84" s="52" t="s">
        <v>49</v>
      </c>
      <c r="D84" s="11" t="s">
        <v>495</v>
      </c>
      <c r="E84" s="165">
        <v>341633979</v>
      </c>
      <c r="F84" s="165">
        <v>225823282</v>
      </c>
      <c r="G84" s="165">
        <v>42899770</v>
      </c>
      <c r="H84" s="165">
        <v>149335894.96000001</v>
      </c>
      <c r="I84" s="165">
        <v>106170479.39</v>
      </c>
      <c r="J84" s="165">
        <v>16557512.789999999</v>
      </c>
      <c r="K84" s="219">
        <f t="shared" si="36"/>
        <v>43.712248821713374</v>
      </c>
      <c r="L84" s="165">
        <v>43302813</v>
      </c>
      <c r="M84" s="165">
        <v>23249013</v>
      </c>
      <c r="N84" s="165">
        <v>20053800</v>
      </c>
      <c r="O84" s="165"/>
      <c r="P84" s="165"/>
      <c r="Q84" s="165">
        <v>23249013</v>
      </c>
      <c r="R84" s="171">
        <f>T84+W84</f>
        <v>11421123.609999999</v>
      </c>
      <c r="S84" s="171">
        <v>6717975.6900000004</v>
      </c>
      <c r="T84" s="171">
        <v>3002412.57</v>
      </c>
      <c r="U84" s="171"/>
      <c r="V84" s="171"/>
      <c r="W84" s="171">
        <v>8418711.0399999991</v>
      </c>
      <c r="X84" s="224">
        <f t="shared" ref="X84:X146" si="38">R84/L84*100</f>
        <v>26.375015429136205</v>
      </c>
      <c r="Y84" s="171">
        <f t="shared" ref="Y84:Y148" si="39">R84+H84</f>
        <v>160757018.56999999</v>
      </c>
      <c r="Z84" s="238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</row>
    <row r="85" spans="1:508" s="20" customFormat="1" ht="38.25" customHeight="1" x14ac:dyDescent="0.25">
      <c r="A85" s="52" t="s">
        <v>462</v>
      </c>
      <c r="B85" s="52">
        <v>1021</v>
      </c>
      <c r="C85" s="52" t="s">
        <v>51</v>
      </c>
      <c r="D85" s="11" t="s">
        <v>668</v>
      </c>
      <c r="E85" s="165">
        <v>244384691</v>
      </c>
      <c r="F85" s="165">
        <v>129174000</v>
      </c>
      <c r="G85" s="165">
        <v>60167630</v>
      </c>
      <c r="H85" s="165">
        <v>106925103.79000001</v>
      </c>
      <c r="I85" s="165">
        <v>60696387.509999998</v>
      </c>
      <c r="J85" s="165">
        <v>26564678.25</v>
      </c>
      <c r="K85" s="219">
        <f t="shared" si="36"/>
        <v>43.752783102931765</v>
      </c>
      <c r="L85" s="165">
        <v>107624056</v>
      </c>
      <c r="M85" s="165">
        <v>48513816</v>
      </c>
      <c r="N85" s="165">
        <v>59110240</v>
      </c>
      <c r="O85" s="165">
        <v>3250000</v>
      </c>
      <c r="P85" s="165">
        <v>1318160</v>
      </c>
      <c r="Q85" s="165">
        <v>48513816</v>
      </c>
      <c r="R85" s="171">
        <f>T85+W85</f>
        <v>36320944.789999999</v>
      </c>
      <c r="S85" s="171">
        <v>11924044.43</v>
      </c>
      <c r="T85" s="171">
        <v>10920750.43</v>
      </c>
      <c r="U85" s="171">
        <v>1029479.62</v>
      </c>
      <c r="V85" s="171"/>
      <c r="W85" s="171">
        <v>25400194.359999999</v>
      </c>
      <c r="X85" s="224">
        <f t="shared" si="38"/>
        <v>33.747979903303403</v>
      </c>
      <c r="Y85" s="171">
        <f t="shared" si="39"/>
        <v>143246048.58000001</v>
      </c>
      <c r="Z85" s="238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</row>
    <row r="86" spans="1:508" s="22" customFormat="1" ht="16.5" hidden="1" customHeight="1" x14ac:dyDescent="0.25">
      <c r="A86" s="67"/>
      <c r="B86" s="67"/>
      <c r="C86" s="67"/>
      <c r="D86" s="68" t="s">
        <v>658</v>
      </c>
      <c r="E86" s="166"/>
      <c r="F86" s="166"/>
      <c r="G86" s="166"/>
      <c r="H86" s="166"/>
      <c r="I86" s="166"/>
      <c r="J86" s="166"/>
      <c r="K86" s="220" t="e">
        <f t="shared" si="36"/>
        <v>#DIV/0!</v>
      </c>
      <c r="L86" s="166"/>
      <c r="M86" s="166"/>
      <c r="N86" s="166"/>
      <c r="O86" s="166"/>
      <c r="P86" s="166"/>
      <c r="Q86" s="166"/>
      <c r="R86" s="173"/>
      <c r="S86" s="173"/>
      <c r="T86" s="173"/>
      <c r="U86" s="173"/>
      <c r="V86" s="173"/>
      <c r="W86" s="173"/>
      <c r="X86" s="225" t="e">
        <f t="shared" si="38"/>
        <v>#DIV/0!</v>
      </c>
      <c r="Y86" s="173">
        <f t="shared" si="39"/>
        <v>0</v>
      </c>
      <c r="Z86" s="238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  <c r="JD86" s="27"/>
      <c r="JE86" s="27"/>
      <c r="JF86" s="27"/>
      <c r="JG86" s="27"/>
      <c r="JH86" s="27"/>
      <c r="JI86" s="27"/>
      <c r="JJ86" s="27"/>
      <c r="JK86" s="27"/>
      <c r="JL86" s="27"/>
      <c r="JM86" s="27"/>
      <c r="JN86" s="27"/>
      <c r="JO86" s="27"/>
      <c r="JP86" s="27"/>
      <c r="JQ86" s="27"/>
      <c r="JR86" s="27"/>
      <c r="JS86" s="27"/>
      <c r="JT86" s="27"/>
      <c r="JU86" s="27"/>
      <c r="JV86" s="27"/>
      <c r="JW86" s="27"/>
      <c r="JX86" s="27"/>
      <c r="JY86" s="27"/>
      <c r="JZ86" s="27"/>
      <c r="KA86" s="27"/>
      <c r="KB86" s="27"/>
      <c r="KC86" s="27"/>
      <c r="KD86" s="27"/>
      <c r="KE86" s="27"/>
      <c r="KF86" s="27"/>
      <c r="KG86" s="27"/>
      <c r="KH86" s="27"/>
      <c r="KI86" s="27"/>
      <c r="KJ86" s="27"/>
      <c r="KK86" s="27"/>
      <c r="KL86" s="27"/>
      <c r="KM86" s="27"/>
      <c r="KN86" s="27"/>
      <c r="KO86" s="27"/>
      <c r="KP86" s="27"/>
      <c r="KQ86" s="27"/>
      <c r="KR86" s="27"/>
      <c r="KS86" s="27"/>
      <c r="KT86" s="27"/>
      <c r="KU86" s="27"/>
      <c r="KV86" s="27"/>
      <c r="KW86" s="27"/>
      <c r="KX86" s="27"/>
      <c r="KY86" s="27"/>
      <c r="KZ86" s="27"/>
      <c r="LA86" s="27"/>
      <c r="LB86" s="27"/>
      <c r="LC86" s="27"/>
      <c r="LD86" s="27"/>
      <c r="LE86" s="27"/>
      <c r="LF86" s="27"/>
      <c r="LG86" s="27"/>
      <c r="LH86" s="27"/>
      <c r="LI86" s="27"/>
      <c r="LJ86" s="27"/>
      <c r="LK86" s="27"/>
      <c r="LL86" s="27"/>
      <c r="LM86" s="27"/>
      <c r="LN86" s="27"/>
      <c r="LO86" s="27"/>
      <c r="LP86" s="27"/>
      <c r="LQ86" s="27"/>
      <c r="LR86" s="27"/>
      <c r="LS86" s="27"/>
      <c r="LT86" s="27"/>
      <c r="LU86" s="27"/>
      <c r="LV86" s="27"/>
      <c r="LW86" s="27"/>
      <c r="LX86" s="27"/>
      <c r="LY86" s="27"/>
      <c r="LZ86" s="27"/>
      <c r="MA86" s="27"/>
      <c r="MB86" s="27"/>
      <c r="MC86" s="27"/>
      <c r="MD86" s="27"/>
      <c r="ME86" s="27"/>
      <c r="MF86" s="27"/>
      <c r="MG86" s="27"/>
      <c r="MH86" s="27"/>
      <c r="MI86" s="27"/>
      <c r="MJ86" s="27"/>
      <c r="MK86" s="27"/>
      <c r="ML86" s="27"/>
      <c r="MM86" s="27"/>
      <c r="MN86" s="27"/>
      <c r="MO86" s="27"/>
      <c r="MP86" s="27"/>
      <c r="MQ86" s="27"/>
      <c r="MR86" s="27"/>
      <c r="MS86" s="27"/>
      <c r="MT86" s="27"/>
      <c r="MU86" s="27"/>
      <c r="MV86" s="27"/>
      <c r="MW86" s="27"/>
      <c r="MX86" s="27"/>
      <c r="MY86" s="27"/>
      <c r="MZ86" s="27"/>
      <c r="NA86" s="27"/>
      <c r="NB86" s="27"/>
      <c r="NC86" s="27"/>
      <c r="ND86" s="27"/>
      <c r="NE86" s="27"/>
      <c r="NF86" s="27"/>
      <c r="NG86" s="27"/>
      <c r="NH86" s="27"/>
      <c r="NI86" s="27"/>
      <c r="NJ86" s="27"/>
      <c r="NK86" s="27"/>
      <c r="NL86" s="27"/>
      <c r="NM86" s="27"/>
      <c r="NN86" s="27"/>
      <c r="NO86" s="27"/>
      <c r="NP86" s="27"/>
      <c r="NQ86" s="27"/>
      <c r="NR86" s="27"/>
      <c r="NS86" s="27"/>
      <c r="NT86" s="27"/>
      <c r="NU86" s="27"/>
      <c r="NV86" s="27"/>
      <c r="NW86" s="27"/>
      <c r="NX86" s="27"/>
      <c r="NY86" s="27"/>
      <c r="NZ86" s="27"/>
      <c r="OA86" s="27"/>
      <c r="OB86" s="27"/>
      <c r="OC86" s="27"/>
      <c r="OD86" s="27"/>
      <c r="OE86" s="27"/>
      <c r="OF86" s="27"/>
      <c r="OG86" s="27"/>
      <c r="OH86" s="27"/>
      <c r="OI86" s="27"/>
      <c r="OJ86" s="27"/>
      <c r="OK86" s="27"/>
      <c r="OL86" s="27"/>
      <c r="OM86" s="27"/>
      <c r="ON86" s="27"/>
      <c r="OO86" s="27"/>
      <c r="OP86" s="27"/>
      <c r="OQ86" s="27"/>
      <c r="OR86" s="27"/>
      <c r="OS86" s="27"/>
      <c r="OT86" s="27"/>
      <c r="OU86" s="27"/>
      <c r="OV86" s="27"/>
      <c r="OW86" s="27"/>
      <c r="OX86" s="27"/>
      <c r="OY86" s="27"/>
      <c r="OZ86" s="27"/>
      <c r="PA86" s="27"/>
      <c r="PB86" s="27"/>
      <c r="PC86" s="27"/>
      <c r="PD86" s="27"/>
      <c r="PE86" s="27"/>
      <c r="PF86" s="27"/>
      <c r="PG86" s="27"/>
      <c r="PH86" s="27"/>
      <c r="PI86" s="27"/>
      <c r="PJ86" s="27"/>
      <c r="PK86" s="27"/>
      <c r="PL86" s="27"/>
      <c r="PM86" s="27"/>
      <c r="PN86" s="27"/>
      <c r="PO86" s="27"/>
      <c r="PP86" s="27"/>
      <c r="PQ86" s="27"/>
      <c r="PR86" s="27"/>
      <c r="PS86" s="27"/>
      <c r="PT86" s="27"/>
      <c r="PU86" s="27"/>
      <c r="PV86" s="27"/>
      <c r="PW86" s="27"/>
      <c r="PX86" s="27"/>
      <c r="PY86" s="27"/>
      <c r="PZ86" s="27"/>
      <c r="QA86" s="27"/>
      <c r="QB86" s="27"/>
      <c r="QC86" s="27"/>
      <c r="QD86" s="27"/>
      <c r="QE86" s="27"/>
      <c r="QF86" s="27"/>
      <c r="QG86" s="27"/>
      <c r="QH86" s="27"/>
      <c r="QI86" s="27"/>
      <c r="QJ86" s="27"/>
      <c r="QK86" s="27"/>
      <c r="QL86" s="27"/>
      <c r="QM86" s="27"/>
      <c r="QN86" s="27"/>
      <c r="QO86" s="27"/>
      <c r="QP86" s="27"/>
      <c r="QQ86" s="27"/>
      <c r="QR86" s="27"/>
      <c r="QS86" s="27"/>
      <c r="QT86" s="27"/>
      <c r="QU86" s="27"/>
      <c r="QV86" s="27"/>
      <c r="QW86" s="27"/>
      <c r="QX86" s="27"/>
      <c r="QY86" s="27"/>
      <c r="QZ86" s="27"/>
      <c r="RA86" s="27"/>
      <c r="RB86" s="27"/>
      <c r="RC86" s="27"/>
      <c r="RD86" s="27"/>
      <c r="RE86" s="27"/>
      <c r="RF86" s="27"/>
      <c r="RG86" s="27"/>
      <c r="RH86" s="27"/>
      <c r="RI86" s="27"/>
      <c r="RJ86" s="27"/>
      <c r="RK86" s="27"/>
      <c r="RL86" s="27"/>
      <c r="RM86" s="27"/>
      <c r="RN86" s="27"/>
      <c r="RO86" s="27"/>
      <c r="RP86" s="27"/>
      <c r="RQ86" s="27"/>
      <c r="RR86" s="27"/>
      <c r="RS86" s="27"/>
      <c r="RT86" s="27"/>
      <c r="RU86" s="27"/>
      <c r="RV86" s="27"/>
      <c r="RW86" s="27"/>
      <c r="RX86" s="27"/>
      <c r="RY86" s="27"/>
      <c r="RZ86" s="27"/>
      <c r="SA86" s="27"/>
      <c r="SB86" s="27"/>
      <c r="SC86" s="27"/>
      <c r="SD86" s="27"/>
      <c r="SE86" s="27"/>
      <c r="SF86" s="27"/>
      <c r="SG86" s="27"/>
      <c r="SH86" s="27"/>
      <c r="SI86" s="27"/>
      <c r="SJ86" s="27"/>
      <c r="SK86" s="27"/>
      <c r="SL86" s="27"/>
      <c r="SM86" s="27"/>
      <c r="SN86" s="27"/>
    </row>
    <row r="87" spans="1:508" s="20" customFormat="1" ht="66.75" customHeight="1" x14ac:dyDescent="0.25">
      <c r="A87" s="52" t="s">
        <v>464</v>
      </c>
      <c r="B87" s="52">
        <v>1022</v>
      </c>
      <c r="C87" s="52" t="s">
        <v>55</v>
      </c>
      <c r="D87" s="76" t="s">
        <v>465</v>
      </c>
      <c r="E87" s="165">
        <v>16779200</v>
      </c>
      <c r="F87" s="165">
        <v>10152900</v>
      </c>
      <c r="G87" s="165">
        <v>2560200</v>
      </c>
      <c r="H87" s="165">
        <v>7977664.3700000001</v>
      </c>
      <c r="I87" s="165">
        <v>5230794.9000000004</v>
      </c>
      <c r="J87" s="165">
        <v>1369693.83</v>
      </c>
      <c r="K87" s="219">
        <f t="shared" si="36"/>
        <v>47.544962632306664</v>
      </c>
      <c r="L87" s="165"/>
      <c r="M87" s="165"/>
      <c r="N87" s="165"/>
      <c r="O87" s="165"/>
      <c r="P87" s="165"/>
      <c r="Q87" s="165"/>
      <c r="R87" s="171">
        <f>T87+W87</f>
        <v>326110.8</v>
      </c>
      <c r="S87" s="171"/>
      <c r="T87" s="171">
        <v>326110.8</v>
      </c>
      <c r="U87" s="171"/>
      <c r="V87" s="171"/>
      <c r="W87" s="171"/>
      <c r="X87" s="224"/>
      <c r="Y87" s="171">
        <f t="shared" si="39"/>
        <v>8303775.1699999999</v>
      </c>
      <c r="Z87" s="238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</row>
    <row r="88" spans="1:508" s="20" customFormat="1" ht="70.5" customHeight="1" x14ac:dyDescent="0.25">
      <c r="A88" s="52" t="s">
        <v>569</v>
      </c>
      <c r="B88" s="52">
        <v>1025</v>
      </c>
      <c r="C88" s="52" t="s">
        <v>55</v>
      </c>
      <c r="D88" s="76" t="s">
        <v>570</v>
      </c>
      <c r="E88" s="165">
        <v>12167100</v>
      </c>
      <c r="F88" s="165">
        <v>8367700</v>
      </c>
      <c r="G88" s="165">
        <v>1262000</v>
      </c>
      <c r="H88" s="165">
        <v>5514595.29</v>
      </c>
      <c r="I88" s="165">
        <v>4005717.55</v>
      </c>
      <c r="J88" s="165">
        <v>550260.56000000006</v>
      </c>
      <c r="K88" s="219">
        <f t="shared" si="36"/>
        <v>45.323826466454619</v>
      </c>
      <c r="L88" s="165"/>
      <c r="M88" s="165"/>
      <c r="N88" s="165"/>
      <c r="O88" s="165"/>
      <c r="P88" s="165"/>
      <c r="Q88" s="165"/>
      <c r="R88" s="171">
        <f>T88+W88</f>
        <v>84796</v>
      </c>
      <c r="S88" s="171"/>
      <c r="T88" s="171">
        <v>84796</v>
      </c>
      <c r="U88" s="171"/>
      <c r="V88" s="171"/>
      <c r="W88" s="171"/>
      <c r="X88" s="224"/>
      <c r="Y88" s="171">
        <f t="shared" si="39"/>
        <v>5599391.29</v>
      </c>
      <c r="Z88" s="238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</row>
    <row r="89" spans="1:508" s="20" customFormat="1" ht="31.5" customHeight="1" x14ac:dyDescent="0.25">
      <c r="A89" s="52" t="s">
        <v>466</v>
      </c>
      <c r="B89" s="52">
        <v>1031</v>
      </c>
      <c r="C89" s="52" t="s">
        <v>51</v>
      </c>
      <c r="D89" s="11" t="s">
        <v>496</v>
      </c>
      <c r="E89" s="165">
        <v>435724517.94</v>
      </c>
      <c r="F89" s="165">
        <v>355840600</v>
      </c>
      <c r="G89" s="165"/>
      <c r="H89" s="165">
        <v>260344141.91999999</v>
      </c>
      <c r="I89" s="165">
        <v>213563039.21000001</v>
      </c>
      <c r="J89" s="165"/>
      <c r="K89" s="219">
        <f t="shared" si="36"/>
        <v>59.749711388939971</v>
      </c>
      <c r="L89" s="165"/>
      <c r="M89" s="165"/>
      <c r="N89" s="165"/>
      <c r="O89" s="165"/>
      <c r="P89" s="165"/>
      <c r="Q89" s="165"/>
      <c r="R89" s="171">
        <f t="shared" si="37"/>
        <v>0</v>
      </c>
      <c r="S89" s="171"/>
      <c r="T89" s="171"/>
      <c r="U89" s="171"/>
      <c r="V89" s="171"/>
      <c r="W89" s="171"/>
      <c r="X89" s="224"/>
      <c r="Y89" s="171">
        <f t="shared" si="39"/>
        <v>260344141.91999999</v>
      </c>
      <c r="Z89" s="238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</row>
    <row r="90" spans="1:508" s="22" customFormat="1" ht="33.75" customHeight="1" x14ac:dyDescent="0.25">
      <c r="A90" s="67"/>
      <c r="B90" s="67"/>
      <c r="C90" s="67"/>
      <c r="D90" s="110" t="s">
        <v>386</v>
      </c>
      <c r="E90" s="166">
        <v>434119800</v>
      </c>
      <c r="F90" s="166">
        <v>355840600</v>
      </c>
      <c r="G90" s="166"/>
      <c r="H90" s="166">
        <v>259680621.09999999</v>
      </c>
      <c r="I90" s="166">
        <v>213563039.21000001</v>
      </c>
      <c r="J90" s="166"/>
      <c r="K90" s="220">
        <f t="shared" si="36"/>
        <v>59.817732593629678</v>
      </c>
      <c r="L90" s="166"/>
      <c r="M90" s="166"/>
      <c r="N90" s="166"/>
      <c r="O90" s="166"/>
      <c r="P90" s="166"/>
      <c r="Q90" s="166"/>
      <c r="R90" s="173">
        <f t="shared" si="37"/>
        <v>0</v>
      </c>
      <c r="S90" s="173"/>
      <c r="T90" s="173"/>
      <c r="U90" s="173"/>
      <c r="V90" s="173"/>
      <c r="W90" s="173"/>
      <c r="X90" s="225"/>
      <c r="Y90" s="173">
        <f t="shared" si="39"/>
        <v>259680621.09999999</v>
      </c>
      <c r="Z90" s="238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7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E90" s="27"/>
      <c r="NF90" s="27"/>
      <c r="NG90" s="27"/>
      <c r="NH90" s="27"/>
      <c r="NI90" s="27"/>
      <c r="NJ90" s="27"/>
      <c r="NK90" s="27"/>
      <c r="NL90" s="27"/>
      <c r="NM90" s="27"/>
      <c r="NN90" s="27"/>
      <c r="NO90" s="27"/>
      <c r="NP90" s="27"/>
      <c r="NQ90" s="27"/>
      <c r="NR90" s="27"/>
      <c r="NS90" s="27"/>
      <c r="NT90" s="27"/>
      <c r="NU90" s="27"/>
      <c r="NV90" s="27"/>
      <c r="NW90" s="27"/>
      <c r="NX90" s="27"/>
      <c r="NY90" s="27"/>
      <c r="NZ90" s="27"/>
      <c r="OA90" s="27"/>
      <c r="OB90" s="27"/>
      <c r="OC90" s="27"/>
      <c r="OD90" s="27"/>
      <c r="OE90" s="27"/>
      <c r="OF90" s="27"/>
      <c r="OG90" s="27"/>
      <c r="OH90" s="27"/>
      <c r="OI90" s="27"/>
      <c r="OJ90" s="27"/>
      <c r="OK90" s="27"/>
      <c r="OL90" s="27"/>
      <c r="OM90" s="27"/>
      <c r="ON90" s="27"/>
      <c r="OO90" s="27"/>
      <c r="OP90" s="27"/>
      <c r="OQ90" s="27"/>
      <c r="OR90" s="27"/>
      <c r="OS90" s="27"/>
      <c r="OT90" s="27"/>
      <c r="OU90" s="27"/>
      <c r="OV90" s="27"/>
      <c r="OW90" s="27"/>
      <c r="OX90" s="27"/>
      <c r="OY90" s="27"/>
      <c r="OZ90" s="27"/>
      <c r="PA90" s="27"/>
      <c r="PB90" s="27"/>
      <c r="PC90" s="27"/>
      <c r="PD90" s="27"/>
      <c r="PE90" s="27"/>
      <c r="PF90" s="27"/>
      <c r="PG90" s="27"/>
      <c r="PH90" s="27"/>
      <c r="PI90" s="27"/>
      <c r="PJ90" s="27"/>
      <c r="PK90" s="27"/>
      <c r="PL90" s="27"/>
      <c r="PM90" s="27"/>
      <c r="PN90" s="27"/>
      <c r="PO90" s="27"/>
      <c r="PP90" s="27"/>
      <c r="PQ90" s="27"/>
      <c r="PR90" s="27"/>
      <c r="PS90" s="27"/>
      <c r="PT90" s="27"/>
      <c r="PU90" s="27"/>
      <c r="PV90" s="27"/>
      <c r="PW90" s="27"/>
      <c r="PX90" s="27"/>
      <c r="PY90" s="27"/>
      <c r="PZ90" s="27"/>
      <c r="QA90" s="27"/>
      <c r="QB90" s="27"/>
      <c r="QC90" s="27"/>
      <c r="QD90" s="27"/>
      <c r="QE90" s="27"/>
      <c r="QF90" s="27"/>
      <c r="QG90" s="27"/>
      <c r="QH90" s="27"/>
      <c r="QI90" s="27"/>
      <c r="QJ90" s="27"/>
      <c r="QK90" s="27"/>
      <c r="QL90" s="27"/>
      <c r="QM90" s="27"/>
      <c r="QN90" s="27"/>
      <c r="QO90" s="27"/>
      <c r="QP90" s="27"/>
      <c r="QQ90" s="27"/>
      <c r="QR90" s="27"/>
      <c r="QS90" s="27"/>
      <c r="QT90" s="27"/>
      <c r="QU90" s="27"/>
      <c r="QV90" s="27"/>
      <c r="QW90" s="27"/>
      <c r="QX90" s="27"/>
      <c r="QY90" s="27"/>
      <c r="QZ90" s="27"/>
      <c r="RA90" s="27"/>
      <c r="RB90" s="27"/>
      <c r="RC90" s="27"/>
      <c r="RD90" s="27"/>
      <c r="RE90" s="27"/>
      <c r="RF90" s="27"/>
      <c r="RG90" s="27"/>
      <c r="RH90" s="27"/>
      <c r="RI90" s="27"/>
      <c r="RJ90" s="27"/>
      <c r="RK90" s="27"/>
      <c r="RL90" s="27"/>
      <c r="RM90" s="27"/>
      <c r="RN90" s="27"/>
      <c r="RO90" s="27"/>
      <c r="RP90" s="27"/>
      <c r="RQ90" s="27"/>
      <c r="RR90" s="27"/>
      <c r="RS90" s="27"/>
      <c r="RT90" s="27"/>
      <c r="RU90" s="27"/>
      <c r="RV90" s="27"/>
      <c r="RW90" s="27"/>
      <c r="RX90" s="27"/>
      <c r="RY90" s="27"/>
      <c r="RZ90" s="27"/>
      <c r="SA90" s="27"/>
      <c r="SB90" s="27"/>
      <c r="SC90" s="27"/>
      <c r="SD90" s="27"/>
      <c r="SE90" s="27"/>
      <c r="SF90" s="27"/>
      <c r="SG90" s="27"/>
      <c r="SH90" s="27"/>
      <c r="SI90" s="27"/>
      <c r="SJ90" s="27"/>
      <c r="SK90" s="27"/>
      <c r="SL90" s="27"/>
      <c r="SM90" s="27"/>
      <c r="SN90" s="27"/>
    </row>
    <row r="91" spans="1:508" s="22" customFormat="1" ht="47.25" x14ac:dyDescent="0.25">
      <c r="A91" s="67"/>
      <c r="B91" s="67"/>
      <c r="C91" s="67"/>
      <c r="D91" s="110" t="s">
        <v>381</v>
      </c>
      <c r="E91" s="166">
        <v>1604717.94</v>
      </c>
      <c r="F91" s="166"/>
      <c r="G91" s="166"/>
      <c r="H91" s="166">
        <v>663520.81999999995</v>
      </c>
      <c r="I91" s="166"/>
      <c r="J91" s="166"/>
      <c r="K91" s="220">
        <f t="shared" si="36"/>
        <v>41.34812750956096</v>
      </c>
      <c r="L91" s="166"/>
      <c r="M91" s="166"/>
      <c r="N91" s="166"/>
      <c r="O91" s="166"/>
      <c r="P91" s="166"/>
      <c r="Q91" s="166"/>
      <c r="R91" s="173">
        <f t="shared" si="37"/>
        <v>0</v>
      </c>
      <c r="S91" s="173"/>
      <c r="T91" s="173"/>
      <c r="U91" s="173"/>
      <c r="V91" s="173"/>
      <c r="W91" s="173"/>
      <c r="X91" s="225"/>
      <c r="Y91" s="173">
        <f t="shared" si="39"/>
        <v>663520.81999999995</v>
      </c>
      <c r="Z91" s="238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  <c r="JD91" s="27"/>
      <c r="JE91" s="27"/>
      <c r="JF91" s="27"/>
      <c r="JG91" s="27"/>
      <c r="JH91" s="27"/>
      <c r="JI91" s="27"/>
      <c r="JJ91" s="27"/>
      <c r="JK91" s="27"/>
      <c r="JL91" s="27"/>
      <c r="JM91" s="27"/>
      <c r="JN91" s="27"/>
      <c r="JO91" s="27"/>
      <c r="JP91" s="27"/>
      <c r="JQ91" s="27"/>
      <c r="JR91" s="27"/>
      <c r="JS91" s="27"/>
      <c r="JT91" s="27"/>
      <c r="JU91" s="27"/>
      <c r="JV91" s="27"/>
      <c r="JW91" s="27"/>
      <c r="JX91" s="27"/>
      <c r="JY91" s="27"/>
      <c r="JZ91" s="27"/>
      <c r="KA91" s="27"/>
      <c r="KB91" s="27"/>
      <c r="KC91" s="27"/>
      <c r="KD91" s="27"/>
      <c r="KE91" s="27"/>
      <c r="KF91" s="27"/>
      <c r="KG91" s="27"/>
      <c r="KH91" s="27"/>
      <c r="KI91" s="27"/>
      <c r="KJ91" s="27"/>
      <c r="KK91" s="27"/>
      <c r="KL91" s="27"/>
      <c r="KM91" s="27"/>
      <c r="KN91" s="27"/>
      <c r="KO91" s="27"/>
      <c r="KP91" s="27"/>
      <c r="KQ91" s="27"/>
      <c r="KR91" s="27"/>
      <c r="KS91" s="27"/>
      <c r="KT91" s="27"/>
      <c r="KU91" s="27"/>
      <c r="KV91" s="27"/>
      <c r="KW91" s="27"/>
      <c r="KX91" s="27"/>
      <c r="KY91" s="27"/>
      <c r="KZ91" s="27"/>
      <c r="LA91" s="27"/>
      <c r="LB91" s="27"/>
      <c r="LC91" s="27"/>
      <c r="LD91" s="27"/>
      <c r="LE91" s="27"/>
      <c r="LF91" s="27"/>
      <c r="LG91" s="27"/>
      <c r="LH91" s="27"/>
      <c r="LI91" s="27"/>
      <c r="LJ91" s="27"/>
      <c r="LK91" s="27"/>
      <c r="LL91" s="27"/>
      <c r="LM91" s="27"/>
      <c r="LN91" s="27"/>
      <c r="LO91" s="27"/>
      <c r="LP91" s="27"/>
      <c r="LQ91" s="27"/>
      <c r="LR91" s="27"/>
      <c r="LS91" s="27"/>
      <c r="LT91" s="27"/>
      <c r="LU91" s="27"/>
      <c r="LV91" s="27"/>
      <c r="LW91" s="27"/>
      <c r="LX91" s="27"/>
      <c r="LY91" s="27"/>
      <c r="LZ91" s="27"/>
      <c r="MA91" s="27"/>
      <c r="MB91" s="27"/>
      <c r="MC91" s="27"/>
      <c r="MD91" s="27"/>
      <c r="ME91" s="27"/>
      <c r="MF91" s="27"/>
      <c r="MG91" s="27"/>
      <c r="MH91" s="27"/>
      <c r="MI91" s="27"/>
      <c r="MJ91" s="27"/>
      <c r="MK91" s="27"/>
      <c r="ML91" s="27"/>
      <c r="MM91" s="27"/>
      <c r="MN91" s="27"/>
      <c r="MO91" s="27"/>
      <c r="MP91" s="27"/>
      <c r="MQ91" s="27"/>
      <c r="MR91" s="27"/>
      <c r="MS91" s="27"/>
      <c r="MT91" s="27"/>
      <c r="MU91" s="27"/>
      <c r="MV91" s="27"/>
      <c r="MW91" s="27"/>
      <c r="MX91" s="27"/>
      <c r="MY91" s="27"/>
      <c r="MZ91" s="27"/>
      <c r="NA91" s="27"/>
      <c r="NB91" s="27"/>
      <c r="NC91" s="27"/>
      <c r="ND91" s="27"/>
      <c r="NE91" s="27"/>
      <c r="NF91" s="27"/>
      <c r="NG91" s="27"/>
      <c r="NH91" s="27"/>
      <c r="NI91" s="27"/>
      <c r="NJ91" s="27"/>
      <c r="NK91" s="27"/>
      <c r="NL91" s="27"/>
      <c r="NM91" s="27"/>
      <c r="NN91" s="27"/>
      <c r="NO91" s="27"/>
      <c r="NP91" s="27"/>
      <c r="NQ91" s="27"/>
      <c r="NR91" s="27"/>
      <c r="NS91" s="27"/>
      <c r="NT91" s="27"/>
      <c r="NU91" s="27"/>
      <c r="NV91" s="27"/>
      <c r="NW91" s="27"/>
      <c r="NX91" s="27"/>
      <c r="NY91" s="27"/>
      <c r="NZ91" s="27"/>
      <c r="OA91" s="27"/>
      <c r="OB91" s="27"/>
      <c r="OC91" s="27"/>
      <c r="OD91" s="27"/>
      <c r="OE91" s="27"/>
      <c r="OF91" s="27"/>
      <c r="OG91" s="27"/>
      <c r="OH91" s="27"/>
      <c r="OI91" s="27"/>
      <c r="OJ91" s="27"/>
      <c r="OK91" s="27"/>
      <c r="OL91" s="27"/>
      <c r="OM91" s="27"/>
      <c r="ON91" s="27"/>
      <c r="OO91" s="27"/>
      <c r="OP91" s="27"/>
      <c r="OQ91" s="27"/>
      <c r="OR91" s="27"/>
      <c r="OS91" s="27"/>
      <c r="OT91" s="27"/>
      <c r="OU91" s="27"/>
      <c r="OV91" s="27"/>
      <c r="OW91" s="27"/>
      <c r="OX91" s="27"/>
      <c r="OY91" s="27"/>
      <c r="OZ91" s="27"/>
      <c r="PA91" s="27"/>
      <c r="PB91" s="27"/>
      <c r="PC91" s="27"/>
      <c r="PD91" s="27"/>
      <c r="PE91" s="27"/>
      <c r="PF91" s="27"/>
      <c r="PG91" s="27"/>
      <c r="PH91" s="27"/>
      <c r="PI91" s="27"/>
      <c r="PJ91" s="27"/>
      <c r="PK91" s="27"/>
      <c r="PL91" s="27"/>
      <c r="PM91" s="27"/>
      <c r="PN91" s="27"/>
      <c r="PO91" s="27"/>
      <c r="PP91" s="27"/>
      <c r="PQ91" s="27"/>
      <c r="PR91" s="27"/>
      <c r="PS91" s="27"/>
      <c r="PT91" s="27"/>
      <c r="PU91" s="27"/>
      <c r="PV91" s="27"/>
      <c r="PW91" s="27"/>
      <c r="PX91" s="27"/>
      <c r="PY91" s="27"/>
      <c r="PZ91" s="27"/>
      <c r="QA91" s="27"/>
      <c r="QB91" s="27"/>
      <c r="QC91" s="27"/>
      <c r="QD91" s="27"/>
      <c r="QE91" s="27"/>
      <c r="QF91" s="27"/>
      <c r="QG91" s="27"/>
      <c r="QH91" s="27"/>
      <c r="QI91" s="27"/>
      <c r="QJ91" s="27"/>
      <c r="QK91" s="27"/>
      <c r="QL91" s="27"/>
      <c r="QM91" s="27"/>
      <c r="QN91" s="27"/>
      <c r="QO91" s="27"/>
      <c r="QP91" s="27"/>
      <c r="QQ91" s="27"/>
      <c r="QR91" s="27"/>
      <c r="QS91" s="27"/>
      <c r="QT91" s="27"/>
      <c r="QU91" s="27"/>
      <c r="QV91" s="27"/>
      <c r="QW91" s="27"/>
      <c r="QX91" s="27"/>
      <c r="QY91" s="27"/>
      <c r="QZ91" s="27"/>
      <c r="RA91" s="27"/>
      <c r="RB91" s="27"/>
      <c r="RC91" s="27"/>
      <c r="RD91" s="27"/>
      <c r="RE91" s="27"/>
      <c r="RF91" s="27"/>
      <c r="RG91" s="27"/>
      <c r="RH91" s="27"/>
      <c r="RI91" s="27"/>
      <c r="RJ91" s="27"/>
      <c r="RK91" s="27"/>
      <c r="RL91" s="27"/>
      <c r="RM91" s="27"/>
      <c r="RN91" s="27"/>
      <c r="RO91" s="27"/>
      <c r="RP91" s="27"/>
      <c r="RQ91" s="27"/>
      <c r="RR91" s="27"/>
      <c r="RS91" s="27"/>
      <c r="RT91" s="27"/>
      <c r="RU91" s="27"/>
      <c r="RV91" s="27"/>
      <c r="RW91" s="27"/>
      <c r="RX91" s="27"/>
      <c r="RY91" s="27"/>
      <c r="RZ91" s="27"/>
      <c r="SA91" s="27"/>
      <c r="SB91" s="27"/>
      <c r="SC91" s="27"/>
      <c r="SD91" s="27"/>
      <c r="SE91" s="27"/>
      <c r="SF91" s="27"/>
      <c r="SG91" s="27"/>
      <c r="SH91" s="27"/>
      <c r="SI91" s="27"/>
      <c r="SJ91" s="27"/>
      <c r="SK91" s="27"/>
      <c r="SL91" s="27"/>
      <c r="SM91" s="27"/>
      <c r="SN91" s="27"/>
    </row>
    <row r="92" spans="1:508" s="20" customFormat="1" ht="65.25" customHeight="1" x14ac:dyDescent="0.25">
      <c r="A92" s="52" t="s">
        <v>467</v>
      </c>
      <c r="B92" s="52" t="s">
        <v>468</v>
      </c>
      <c r="C92" s="52" t="s">
        <v>55</v>
      </c>
      <c r="D92" s="11" t="s">
        <v>497</v>
      </c>
      <c r="E92" s="165">
        <v>16318700</v>
      </c>
      <c r="F92" s="165">
        <v>13376000</v>
      </c>
      <c r="G92" s="165"/>
      <c r="H92" s="165">
        <v>8433683.5199999996</v>
      </c>
      <c r="I92" s="165">
        <v>6916133.0700000003</v>
      </c>
      <c r="J92" s="165"/>
      <c r="K92" s="219">
        <f t="shared" si="36"/>
        <v>51.68109910715927</v>
      </c>
      <c r="L92" s="165"/>
      <c r="M92" s="165"/>
      <c r="N92" s="165"/>
      <c r="O92" s="165"/>
      <c r="P92" s="165"/>
      <c r="Q92" s="165"/>
      <c r="R92" s="171">
        <f t="shared" si="37"/>
        <v>0</v>
      </c>
      <c r="S92" s="171"/>
      <c r="T92" s="171"/>
      <c r="U92" s="171"/>
      <c r="V92" s="171"/>
      <c r="W92" s="171"/>
      <c r="X92" s="224"/>
      <c r="Y92" s="171">
        <f t="shared" si="39"/>
        <v>8433683.5199999996</v>
      </c>
      <c r="Z92" s="238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</row>
    <row r="93" spans="1:508" s="22" customFormat="1" ht="39" customHeight="1" x14ac:dyDescent="0.25">
      <c r="A93" s="67"/>
      <c r="B93" s="67"/>
      <c r="C93" s="67"/>
      <c r="D93" s="110" t="s">
        <v>386</v>
      </c>
      <c r="E93" s="166">
        <v>16318700</v>
      </c>
      <c r="F93" s="166">
        <v>13376000</v>
      </c>
      <c r="G93" s="166"/>
      <c r="H93" s="166">
        <v>8433683.5199999996</v>
      </c>
      <c r="I93" s="166">
        <v>6916133.0700000003</v>
      </c>
      <c r="J93" s="166"/>
      <c r="K93" s="220">
        <f t="shared" si="36"/>
        <v>51.68109910715927</v>
      </c>
      <c r="L93" s="166"/>
      <c r="M93" s="166"/>
      <c r="N93" s="166"/>
      <c r="O93" s="166"/>
      <c r="P93" s="166"/>
      <c r="Q93" s="166"/>
      <c r="R93" s="173">
        <f t="shared" si="37"/>
        <v>0</v>
      </c>
      <c r="S93" s="173"/>
      <c r="T93" s="173"/>
      <c r="U93" s="173"/>
      <c r="V93" s="173"/>
      <c r="W93" s="173"/>
      <c r="X93" s="225"/>
      <c r="Y93" s="173">
        <f t="shared" si="39"/>
        <v>8433683.5199999996</v>
      </c>
      <c r="Z93" s="238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  <c r="JD93" s="27"/>
      <c r="JE93" s="27"/>
      <c r="JF93" s="27"/>
      <c r="JG93" s="27"/>
      <c r="JH93" s="27"/>
      <c r="JI93" s="27"/>
      <c r="JJ93" s="27"/>
      <c r="JK93" s="27"/>
      <c r="JL93" s="27"/>
      <c r="JM93" s="27"/>
      <c r="JN93" s="27"/>
      <c r="JO93" s="27"/>
      <c r="JP93" s="27"/>
      <c r="JQ93" s="27"/>
      <c r="JR93" s="27"/>
      <c r="JS93" s="27"/>
      <c r="JT93" s="27"/>
      <c r="JU93" s="27"/>
      <c r="JV93" s="27"/>
      <c r="JW93" s="27"/>
      <c r="JX93" s="27"/>
      <c r="JY93" s="27"/>
      <c r="JZ93" s="27"/>
      <c r="KA93" s="27"/>
      <c r="KB93" s="27"/>
      <c r="KC93" s="27"/>
      <c r="KD93" s="27"/>
      <c r="KE93" s="27"/>
      <c r="KF93" s="27"/>
      <c r="KG93" s="27"/>
      <c r="KH93" s="27"/>
      <c r="KI93" s="27"/>
      <c r="KJ93" s="27"/>
      <c r="KK93" s="27"/>
      <c r="KL93" s="27"/>
      <c r="KM93" s="27"/>
      <c r="KN93" s="27"/>
      <c r="KO93" s="27"/>
      <c r="KP93" s="27"/>
      <c r="KQ93" s="27"/>
      <c r="KR93" s="27"/>
      <c r="KS93" s="27"/>
      <c r="KT93" s="27"/>
      <c r="KU93" s="27"/>
      <c r="KV93" s="27"/>
      <c r="KW93" s="27"/>
      <c r="KX93" s="27"/>
      <c r="KY93" s="27"/>
      <c r="KZ93" s="27"/>
      <c r="LA93" s="27"/>
      <c r="LB93" s="27"/>
      <c r="LC93" s="27"/>
      <c r="LD93" s="27"/>
      <c r="LE93" s="27"/>
      <c r="LF93" s="27"/>
      <c r="LG93" s="27"/>
      <c r="LH93" s="27"/>
      <c r="LI93" s="27"/>
      <c r="LJ93" s="27"/>
      <c r="LK93" s="27"/>
      <c r="LL93" s="27"/>
      <c r="LM93" s="27"/>
      <c r="LN93" s="27"/>
      <c r="LO93" s="27"/>
      <c r="LP93" s="27"/>
      <c r="LQ93" s="27"/>
      <c r="LR93" s="27"/>
      <c r="LS93" s="27"/>
      <c r="LT93" s="27"/>
      <c r="LU93" s="27"/>
      <c r="LV93" s="27"/>
      <c r="LW93" s="27"/>
      <c r="LX93" s="27"/>
      <c r="LY93" s="27"/>
      <c r="LZ93" s="27"/>
      <c r="MA93" s="27"/>
      <c r="MB93" s="27"/>
      <c r="MC93" s="27"/>
      <c r="MD93" s="27"/>
      <c r="ME93" s="27"/>
      <c r="MF93" s="27"/>
      <c r="MG93" s="27"/>
      <c r="MH93" s="27"/>
      <c r="MI93" s="27"/>
      <c r="MJ93" s="27"/>
      <c r="MK93" s="27"/>
      <c r="ML93" s="27"/>
      <c r="MM93" s="27"/>
      <c r="MN93" s="27"/>
      <c r="MO93" s="27"/>
      <c r="MP93" s="27"/>
      <c r="MQ93" s="27"/>
      <c r="MR93" s="27"/>
      <c r="MS93" s="27"/>
      <c r="MT93" s="27"/>
      <c r="MU93" s="27"/>
      <c r="MV93" s="27"/>
      <c r="MW93" s="27"/>
      <c r="MX93" s="27"/>
      <c r="MY93" s="27"/>
      <c r="MZ93" s="27"/>
      <c r="NA93" s="27"/>
      <c r="NB93" s="27"/>
      <c r="NC93" s="27"/>
      <c r="ND93" s="27"/>
      <c r="NE93" s="27"/>
      <c r="NF93" s="27"/>
      <c r="NG93" s="27"/>
      <c r="NH93" s="27"/>
      <c r="NI93" s="27"/>
      <c r="NJ93" s="27"/>
      <c r="NK93" s="27"/>
      <c r="NL93" s="27"/>
      <c r="NM93" s="27"/>
      <c r="NN93" s="27"/>
      <c r="NO93" s="27"/>
      <c r="NP93" s="27"/>
      <c r="NQ93" s="27"/>
      <c r="NR93" s="27"/>
      <c r="NS93" s="27"/>
      <c r="NT93" s="27"/>
      <c r="NU93" s="27"/>
      <c r="NV93" s="27"/>
      <c r="NW93" s="27"/>
      <c r="NX93" s="27"/>
      <c r="NY93" s="27"/>
      <c r="NZ93" s="27"/>
      <c r="OA93" s="27"/>
      <c r="OB93" s="27"/>
      <c r="OC93" s="27"/>
      <c r="OD93" s="27"/>
      <c r="OE93" s="27"/>
      <c r="OF93" s="27"/>
      <c r="OG93" s="27"/>
      <c r="OH93" s="27"/>
      <c r="OI93" s="27"/>
      <c r="OJ93" s="27"/>
      <c r="OK93" s="27"/>
      <c r="OL93" s="27"/>
      <c r="OM93" s="27"/>
      <c r="ON93" s="27"/>
      <c r="OO93" s="27"/>
      <c r="OP93" s="27"/>
      <c r="OQ93" s="27"/>
      <c r="OR93" s="27"/>
      <c r="OS93" s="27"/>
      <c r="OT93" s="27"/>
      <c r="OU93" s="27"/>
      <c r="OV93" s="27"/>
      <c r="OW93" s="27"/>
      <c r="OX93" s="27"/>
      <c r="OY93" s="27"/>
      <c r="OZ93" s="27"/>
      <c r="PA93" s="27"/>
      <c r="PB93" s="27"/>
      <c r="PC93" s="27"/>
      <c r="PD93" s="27"/>
      <c r="PE93" s="27"/>
      <c r="PF93" s="27"/>
      <c r="PG93" s="27"/>
      <c r="PH93" s="27"/>
      <c r="PI93" s="27"/>
      <c r="PJ93" s="27"/>
      <c r="PK93" s="27"/>
      <c r="PL93" s="27"/>
      <c r="PM93" s="27"/>
      <c r="PN93" s="27"/>
      <c r="PO93" s="27"/>
      <c r="PP93" s="27"/>
      <c r="PQ93" s="27"/>
      <c r="PR93" s="27"/>
      <c r="PS93" s="27"/>
      <c r="PT93" s="27"/>
      <c r="PU93" s="27"/>
      <c r="PV93" s="27"/>
      <c r="PW93" s="27"/>
      <c r="PX93" s="27"/>
      <c r="PY93" s="27"/>
      <c r="PZ93" s="27"/>
      <c r="QA93" s="27"/>
      <c r="QB93" s="27"/>
      <c r="QC93" s="27"/>
      <c r="QD93" s="27"/>
      <c r="QE93" s="27"/>
      <c r="QF93" s="27"/>
      <c r="QG93" s="27"/>
      <c r="QH93" s="27"/>
      <c r="QI93" s="27"/>
      <c r="QJ93" s="27"/>
      <c r="QK93" s="27"/>
      <c r="QL93" s="27"/>
      <c r="QM93" s="27"/>
      <c r="QN93" s="27"/>
      <c r="QO93" s="27"/>
      <c r="QP93" s="27"/>
      <c r="QQ93" s="27"/>
      <c r="QR93" s="27"/>
      <c r="QS93" s="27"/>
      <c r="QT93" s="27"/>
      <c r="QU93" s="27"/>
      <c r="QV93" s="27"/>
      <c r="QW93" s="27"/>
      <c r="QX93" s="27"/>
      <c r="QY93" s="27"/>
      <c r="QZ93" s="27"/>
      <c r="RA93" s="27"/>
      <c r="RB93" s="27"/>
      <c r="RC93" s="27"/>
      <c r="RD93" s="27"/>
      <c r="RE93" s="27"/>
      <c r="RF93" s="27"/>
      <c r="RG93" s="27"/>
      <c r="RH93" s="27"/>
      <c r="RI93" s="27"/>
      <c r="RJ93" s="27"/>
      <c r="RK93" s="27"/>
      <c r="RL93" s="27"/>
      <c r="RM93" s="27"/>
      <c r="RN93" s="27"/>
      <c r="RO93" s="27"/>
      <c r="RP93" s="27"/>
      <c r="RQ93" s="27"/>
      <c r="RR93" s="27"/>
      <c r="RS93" s="27"/>
      <c r="RT93" s="27"/>
      <c r="RU93" s="27"/>
      <c r="RV93" s="27"/>
      <c r="RW93" s="27"/>
      <c r="RX93" s="27"/>
      <c r="RY93" s="27"/>
      <c r="RZ93" s="27"/>
      <c r="SA93" s="27"/>
      <c r="SB93" s="27"/>
      <c r="SC93" s="27"/>
      <c r="SD93" s="27"/>
      <c r="SE93" s="27"/>
      <c r="SF93" s="27"/>
      <c r="SG93" s="27"/>
      <c r="SH93" s="27"/>
      <c r="SI93" s="27"/>
      <c r="SJ93" s="27"/>
      <c r="SK93" s="27"/>
      <c r="SL93" s="27"/>
      <c r="SM93" s="27"/>
      <c r="SN93" s="27"/>
    </row>
    <row r="94" spans="1:508" s="20" customFormat="1" ht="78.75" customHeight="1" x14ac:dyDescent="0.25">
      <c r="A94" s="52" t="s">
        <v>571</v>
      </c>
      <c r="B94" s="52">
        <v>1035</v>
      </c>
      <c r="C94" s="52" t="s">
        <v>55</v>
      </c>
      <c r="D94" s="76" t="s">
        <v>572</v>
      </c>
      <c r="E94" s="165">
        <v>1301700</v>
      </c>
      <c r="F94" s="165">
        <v>1067000</v>
      </c>
      <c r="G94" s="165"/>
      <c r="H94" s="165">
        <v>541260.13</v>
      </c>
      <c r="I94" s="165">
        <v>449386.14</v>
      </c>
      <c r="J94" s="165"/>
      <c r="K94" s="219">
        <f t="shared" si="36"/>
        <v>41.581019436121998</v>
      </c>
      <c r="L94" s="165"/>
      <c r="M94" s="165"/>
      <c r="N94" s="165"/>
      <c r="O94" s="165"/>
      <c r="P94" s="165"/>
      <c r="Q94" s="165"/>
      <c r="R94" s="171">
        <f t="shared" si="37"/>
        <v>0</v>
      </c>
      <c r="S94" s="171"/>
      <c r="T94" s="171"/>
      <c r="U94" s="171"/>
      <c r="V94" s="171"/>
      <c r="W94" s="171"/>
      <c r="X94" s="224"/>
      <c r="Y94" s="171">
        <f t="shared" si="39"/>
        <v>541260.13</v>
      </c>
      <c r="Z94" s="238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</row>
    <row r="95" spans="1:508" s="22" customFormat="1" ht="31.5" x14ac:dyDescent="0.25">
      <c r="A95" s="67"/>
      <c r="B95" s="67"/>
      <c r="C95" s="67"/>
      <c r="D95" s="110" t="s">
        <v>386</v>
      </c>
      <c r="E95" s="166">
        <v>1301700</v>
      </c>
      <c r="F95" s="166">
        <v>1067000</v>
      </c>
      <c r="G95" s="166"/>
      <c r="H95" s="166">
        <v>541260.13</v>
      </c>
      <c r="I95" s="166">
        <v>449386.14</v>
      </c>
      <c r="J95" s="166"/>
      <c r="K95" s="220">
        <f t="shared" si="36"/>
        <v>41.581019436121998</v>
      </c>
      <c r="L95" s="166"/>
      <c r="M95" s="166"/>
      <c r="N95" s="166"/>
      <c r="O95" s="166"/>
      <c r="P95" s="166"/>
      <c r="Q95" s="166"/>
      <c r="R95" s="173">
        <f t="shared" si="37"/>
        <v>0</v>
      </c>
      <c r="S95" s="173"/>
      <c r="T95" s="173"/>
      <c r="U95" s="173"/>
      <c r="V95" s="173"/>
      <c r="W95" s="173"/>
      <c r="X95" s="225"/>
      <c r="Y95" s="173">
        <f t="shared" si="39"/>
        <v>541260.13</v>
      </c>
      <c r="Z95" s="238">
        <v>14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7"/>
      <c r="PA95" s="27"/>
      <c r="PB95" s="27"/>
      <c r="PC95" s="27"/>
      <c r="PD95" s="27"/>
      <c r="PE95" s="27"/>
      <c r="PF95" s="27"/>
      <c r="PG95" s="27"/>
      <c r="PH95" s="27"/>
      <c r="PI95" s="27"/>
      <c r="PJ95" s="27"/>
      <c r="PK95" s="27"/>
      <c r="PL95" s="27"/>
      <c r="PM95" s="27"/>
      <c r="PN95" s="27"/>
      <c r="PO95" s="27"/>
      <c r="PP95" s="27"/>
      <c r="PQ95" s="27"/>
      <c r="PR95" s="27"/>
      <c r="PS95" s="27"/>
      <c r="PT95" s="27"/>
      <c r="PU95" s="27"/>
      <c r="PV95" s="27"/>
      <c r="PW95" s="27"/>
      <c r="PX95" s="27"/>
      <c r="PY95" s="27"/>
      <c r="PZ95" s="27"/>
      <c r="QA95" s="27"/>
      <c r="QB95" s="27"/>
      <c r="QC95" s="27"/>
      <c r="QD95" s="27"/>
      <c r="QE95" s="27"/>
      <c r="QF95" s="27"/>
      <c r="QG95" s="27"/>
      <c r="QH95" s="27"/>
      <c r="QI95" s="27"/>
      <c r="QJ95" s="27"/>
      <c r="QK95" s="27"/>
      <c r="QL95" s="27"/>
      <c r="QM95" s="27"/>
      <c r="QN95" s="27"/>
      <c r="QO95" s="27"/>
      <c r="QP95" s="27"/>
      <c r="QQ95" s="27"/>
      <c r="QR95" s="27"/>
      <c r="QS95" s="27"/>
      <c r="QT95" s="27"/>
      <c r="QU95" s="27"/>
      <c r="QV95" s="27"/>
      <c r="QW95" s="27"/>
      <c r="QX95" s="27"/>
      <c r="QY95" s="27"/>
      <c r="QZ95" s="27"/>
      <c r="RA95" s="27"/>
      <c r="RB95" s="27"/>
      <c r="RC95" s="27"/>
      <c r="RD95" s="27"/>
      <c r="RE95" s="27"/>
      <c r="RF95" s="27"/>
      <c r="RG95" s="27"/>
      <c r="RH95" s="27"/>
      <c r="RI95" s="27"/>
      <c r="RJ95" s="27"/>
      <c r="RK95" s="27"/>
      <c r="RL95" s="27"/>
      <c r="RM95" s="27"/>
      <c r="RN95" s="27"/>
      <c r="RO95" s="27"/>
      <c r="RP95" s="27"/>
      <c r="RQ95" s="27"/>
      <c r="RR95" s="27"/>
      <c r="RS95" s="27"/>
      <c r="RT95" s="27"/>
      <c r="RU95" s="27"/>
      <c r="RV95" s="27"/>
      <c r="RW95" s="27"/>
      <c r="RX95" s="27"/>
      <c r="RY95" s="27"/>
      <c r="RZ95" s="27"/>
      <c r="SA95" s="27"/>
      <c r="SB95" s="27"/>
      <c r="SC95" s="27"/>
      <c r="SD95" s="27"/>
      <c r="SE95" s="27"/>
      <c r="SF95" s="27"/>
      <c r="SG95" s="27"/>
      <c r="SH95" s="27"/>
      <c r="SI95" s="27"/>
      <c r="SJ95" s="27"/>
      <c r="SK95" s="27"/>
      <c r="SL95" s="27"/>
      <c r="SM95" s="27"/>
      <c r="SN95" s="27"/>
    </row>
    <row r="96" spans="1:508" s="20" customFormat="1" ht="31.5" hidden="1" customHeight="1" x14ac:dyDescent="0.25">
      <c r="A96" s="52" t="s">
        <v>520</v>
      </c>
      <c r="B96" s="52">
        <v>1061</v>
      </c>
      <c r="C96" s="52" t="s">
        <v>51</v>
      </c>
      <c r="D96" s="76" t="s">
        <v>496</v>
      </c>
      <c r="E96" s="165"/>
      <c r="F96" s="165"/>
      <c r="G96" s="165"/>
      <c r="H96" s="165"/>
      <c r="I96" s="165"/>
      <c r="J96" s="165"/>
      <c r="K96" s="219" t="e">
        <f t="shared" si="36"/>
        <v>#DIV/0!</v>
      </c>
      <c r="L96" s="165"/>
      <c r="M96" s="165"/>
      <c r="N96" s="165"/>
      <c r="O96" s="165"/>
      <c r="P96" s="165"/>
      <c r="Q96" s="165"/>
      <c r="R96" s="171">
        <f t="shared" si="37"/>
        <v>0</v>
      </c>
      <c r="S96" s="171"/>
      <c r="T96" s="171"/>
      <c r="U96" s="171"/>
      <c r="V96" s="171"/>
      <c r="W96" s="171"/>
      <c r="X96" s="224" t="e">
        <f t="shared" si="38"/>
        <v>#DIV/0!</v>
      </c>
      <c r="Y96" s="171">
        <f t="shared" si="39"/>
        <v>0</v>
      </c>
      <c r="Z96" s="238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</row>
    <row r="97" spans="1:508" s="22" customFormat="1" ht="46.5" hidden="1" customHeight="1" x14ac:dyDescent="0.25">
      <c r="A97" s="67"/>
      <c r="B97" s="67"/>
      <c r="C97" s="67"/>
      <c r="D97" s="110" t="s">
        <v>533</v>
      </c>
      <c r="E97" s="166"/>
      <c r="F97" s="166"/>
      <c r="G97" s="166"/>
      <c r="H97" s="166"/>
      <c r="I97" s="166"/>
      <c r="J97" s="166"/>
      <c r="K97" s="220" t="e">
        <f t="shared" si="36"/>
        <v>#DIV/0!</v>
      </c>
      <c r="L97" s="166"/>
      <c r="M97" s="166"/>
      <c r="N97" s="166"/>
      <c r="O97" s="166"/>
      <c r="P97" s="166"/>
      <c r="Q97" s="166"/>
      <c r="R97" s="173">
        <f t="shared" si="37"/>
        <v>0</v>
      </c>
      <c r="S97" s="173"/>
      <c r="T97" s="173"/>
      <c r="U97" s="173"/>
      <c r="V97" s="173"/>
      <c r="W97" s="173"/>
      <c r="X97" s="225" t="e">
        <f t="shared" si="38"/>
        <v>#DIV/0!</v>
      </c>
      <c r="Y97" s="173">
        <f t="shared" si="39"/>
        <v>0</v>
      </c>
      <c r="Z97" s="238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7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7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7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E97" s="27"/>
      <c r="NF97" s="27"/>
      <c r="NG97" s="27"/>
      <c r="NH97" s="27"/>
      <c r="NI97" s="27"/>
      <c r="NJ97" s="27"/>
      <c r="NK97" s="27"/>
      <c r="NL97" s="27"/>
      <c r="NM97" s="27"/>
      <c r="NN97" s="27"/>
      <c r="NO97" s="27"/>
      <c r="NP97" s="27"/>
      <c r="NQ97" s="27"/>
      <c r="NR97" s="27"/>
      <c r="NS97" s="27"/>
      <c r="NT97" s="27"/>
      <c r="NU97" s="27"/>
      <c r="NV97" s="27"/>
      <c r="NW97" s="27"/>
      <c r="NX97" s="27"/>
      <c r="NY97" s="27"/>
      <c r="NZ97" s="27"/>
      <c r="OA97" s="27"/>
      <c r="OB97" s="27"/>
      <c r="OC97" s="27"/>
      <c r="OD97" s="27"/>
      <c r="OE97" s="27"/>
      <c r="OF97" s="27"/>
      <c r="OG97" s="27"/>
      <c r="OH97" s="27"/>
      <c r="OI97" s="27"/>
      <c r="OJ97" s="27"/>
      <c r="OK97" s="27"/>
      <c r="OL97" s="27"/>
      <c r="OM97" s="27"/>
      <c r="ON97" s="27"/>
      <c r="OO97" s="27"/>
      <c r="OP97" s="27"/>
      <c r="OQ97" s="27"/>
      <c r="OR97" s="27"/>
      <c r="OS97" s="27"/>
      <c r="OT97" s="27"/>
      <c r="OU97" s="27"/>
      <c r="OV97" s="27"/>
      <c r="OW97" s="27"/>
      <c r="OX97" s="27"/>
      <c r="OY97" s="27"/>
      <c r="OZ97" s="27"/>
      <c r="PA97" s="27"/>
      <c r="PB97" s="27"/>
      <c r="PC97" s="27"/>
      <c r="PD97" s="27"/>
      <c r="PE97" s="27"/>
      <c r="PF97" s="27"/>
      <c r="PG97" s="27"/>
      <c r="PH97" s="27"/>
      <c r="PI97" s="27"/>
      <c r="PJ97" s="27"/>
      <c r="PK97" s="27"/>
      <c r="PL97" s="27"/>
      <c r="PM97" s="27"/>
      <c r="PN97" s="27"/>
      <c r="PO97" s="27"/>
      <c r="PP97" s="27"/>
      <c r="PQ97" s="27"/>
      <c r="PR97" s="27"/>
      <c r="PS97" s="27"/>
      <c r="PT97" s="27"/>
      <c r="PU97" s="27"/>
      <c r="PV97" s="27"/>
      <c r="PW97" s="27"/>
      <c r="PX97" s="27"/>
      <c r="PY97" s="27"/>
      <c r="PZ97" s="27"/>
      <c r="QA97" s="27"/>
      <c r="QB97" s="27"/>
      <c r="QC97" s="27"/>
      <c r="QD97" s="27"/>
      <c r="QE97" s="27"/>
      <c r="QF97" s="27"/>
      <c r="QG97" s="27"/>
      <c r="QH97" s="27"/>
      <c r="QI97" s="27"/>
      <c r="QJ97" s="27"/>
      <c r="QK97" s="27"/>
      <c r="QL97" s="27"/>
      <c r="QM97" s="27"/>
      <c r="QN97" s="27"/>
      <c r="QO97" s="27"/>
      <c r="QP97" s="27"/>
      <c r="QQ97" s="27"/>
      <c r="QR97" s="27"/>
      <c r="QS97" s="27"/>
      <c r="QT97" s="27"/>
      <c r="QU97" s="27"/>
      <c r="QV97" s="27"/>
      <c r="QW97" s="27"/>
      <c r="QX97" s="27"/>
      <c r="QY97" s="27"/>
      <c r="QZ97" s="27"/>
      <c r="RA97" s="27"/>
      <c r="RB97" s="27"/>
      <c r="RC97" s="27"/>
      <c r="RD97" s="27"/>
      <c r="RE97" s="27"/>
      <c r="RF97" s="27"/>
      <c r="RG97" s="27"/>
      <c r="RH97" s="27"/>
      <c r="RI97" s="27"/>
      <c r="RJ97" s="27"/>
      <c r="RK97" s="27"/>
      <c r="RL97" s="27"/>
      <c r="RM97" s="27"/>
      <c r="RN97" s="27"/>
      <c r="RO97" s="27"/>
      <c r="RP97" s="27"/>
      <c r="RQ97" s="27"/>
      <c r="RR97" s="27"/>
      <c r="RS97" s="27"/>
      <c r="RT97" s="27"/>
      <c r="RU97" s="27"/>
      <c r="RV97" s="27"/>
      <c r="RW97" s="27"/>
      <c r="RX97" s="27"/>
      <c r="RY97" s="27"/>
      <c r="RZ97" s="27"/>
      <c r="SA97" s="27"/>
      <c r="SB97" s="27"/>
      <c r="SC97" s="27"/>
      <c r="SD97" s="27"/>
      <c r="SE97" s="27"/>
      <c r="SF97" s="27"/>
      <c r="SG97" s="27"/>
      <c r="SH97" s="27"/>
      <c r="SI97" s="27"/>
      <c r="SJ97" s="27"/>
      <c r="SK97" s="27"/>
      <c r="SL97" s="27"/>
      <c r="SM97" s="27"/>
      <c r="SN97" s="27"/>
    </row>
    <row r="98" spans="1:508" s="22" customFormat="1" ht="31.5" hidden="1" customHeight="1" x14ac:dyDescent="0.25">
      <c r="A98" s="67"/>
      <c r="B98" s="67"/>
      <c r="C98" s="67"/>
      <c r="D98" s="110" t="s">
        <v>530</v>
      </c>
      <c r="E98" s="166"/>
      <c r="F98" s="166"/>
      <c r="G98" s="166"/>
      <c r="H98" s="166"/>
      <c r="I98" s="166"/>
      <c r="J98" s="166"/>
      <c r="K98" s="220" t="e">
        <f t="shared" si="36"/>
        <v>#DIV/0!</v>
      </c>
      <c r="L98" s="166"/>
      <c r="M98" s="166"/>
      <c r="N98" s="166"/>
      <c r="O98" s="166"/>
      <c r="P98" s="166"/>
      <c r="Q98" s="166"/>
      <c r="R98" s="173">
        <f t="shared" si="37"/>
        <v>0</v>
      </c>
      <c r="S98" s="173"/>
      <c r="T98" s="173"/>
      <c r="U98" s="173"/>
      <c r="V98" s="173"/>
      <c r="W98" s="173"/>
      <c r="X98" s="225" t="e">
        <f t="shared" si="38"/>
        <v>#DIV/0!</v>
      </c>
      <c r="Y98" s="173">
        <f t="shared" si="39"/>
        <v>0</v>
      </c>
      <c r="Z98" s="238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  <c r="JD98" s="27"/>
      <c r="JE98" s="27"/>
      <c r="JF98" s="27"/>
      <c r="JG98" s="27"/>
      <c r="JH98" s="27"/>
      <c r="JI98" s="27"/>
      <c r="JJ98" s="27"/>
      <c r="JK98" s="27"/>
      <c r="JL98" s="27"/>
      <c r="JM98" s="27"/>
      <c r="JN98" s="27"/>
      <c r="JO98" s="27"/>
      <c r="JP98" s="27"/>
      <c r="JQ98" s="27"/>
      <c r="JR98" s="27"/>
      <c r="JS98" s="27"/>
      <c r="JT98" s="27"/>
      <c r="JU98" s="27"/>
      <c r="JV98" s="27"/>
      <c r="JW98" s="27"/>
      <c r="JX98" s="27"/>
      <c r="JY98" s="27"/>
      <c r="JZ98" s="27"/>
      <c r="KA98" s="27"/>
      <c r="KB98" s="27"/>
      <c r="KC98" s="27"/>
      <c r="KD98" s="27"/>
      <c r="KE98" s="27"/>
      <c r="KF98" s="27"/>
      <c r="KG98" s="27"/>
      <c r="KH98" s="27"/>
      <c r="KI98" s="27"/>
      <c r="KJ98" s="27"/>
      <c r="KK98" s="27"/>
      <c r="KL98" s="27"/>
      <c r="KM98" s="27"/>
      <c r="KN98" s="27"/>
      <c r="KO98" s="27"/>
      <c r="KP98" s="27"/>
      <c r="KQ98" s="27"/>
      <c r="KR98" s="27"/>
      <c r="KS98" s="27"/>
      <c r="KT98" s="27"/>
      <c r="KU98" s="27"/>
      <c r="KV98" s="27"/>
      <c r="KW98" s="27"/>
      <c r="KX98" s="27"/>
      <c r="KY98" s="27"/>
      <c r="KZ98" s="27"/>
      <c r="LA98" s="27"/>
      <c r="LB98" s="27"/>
      <c r="LC98" s="27"/>
      <c r="LD98" s="27"/>
      <c r="LE98" s="27"/>
      <c r="LF98" s="27"/>
      <c r="LG98" s="27"/>
      <c r="LH98" s="27"/>
      <c r="LI98" s="27"/>
      <c r="LJ98" s="27"/>
      <c r="LK98" s="27"/>
      <c r="LL98" s="27"/>
      <c r="LM98" s="27"/>
      <c r="LN98" s="27"/>
      <c r="LO98" s="27"/>
      <c r="LP98" s="27"/>
      <c r="LQ98" s="27"/>
      <c r="LR98" s="27"/>
      <c r="LS98" s="27"/>
      <c r="LT98" s="27"/>
      <c r="LU98" s="27"/>
      <c r="LV98" s="27"/>
      <c r="LW98" s="27"/>
      <c r="LX98" s="27"/>
      <c r="LY98" s="27"/>
      <c r="LZ98" s="27"/>
      <c r="MA98" s="27"/>
      <c r="MB98" s="27"/>
      <c r="MC98" s="27"/>
      <c r="MD98" s="27"/>
      <c r="ME98" s="27"/>
      <c r="MF98" s="27"/>
      <c r="MG98" s="27"/>
      <c r="MH98" s="27"/>
      <c r="MI98" s="27"/>
      <c r="MJ98" s="27"/>
      <c r="MK98" s="27"/>
      <c r="ML98" s="27"/>
      <c r="MM98" s="27"/>
      <c r="MN98" s="27"/>
      <c r="MO98" s="27"/>
      <c r="MP98" s="27"/>
      <c r="MQ98" s="27"/>
      <c r="MR98" s="27"/>
      <c r="MS98" s="27"/>
      <c r="MT98" s="27"/>
      <c r="MU98" s="27"/>
      <c r="MV98" s="27"/>
      <c r="MW98" s="27"/>
      <c r="MX98" s="27"/>
      <c r="MY98" s="27"/>
      <c r="MZ98" s="27"/>
      <c r="NA98" s="27"/>
      <c r="NB98" s="27"/>
      <c r="NC98" s="27"/>
      <c r="ND98" s="27"/>
      <c r="NE98" s="27"/>
      <c r="NF98" s="27"/>
      <c r="NG98" s="27"/>
      <c r="NH98" s="27"/>
      <c r="NI98" s="27"/>
      <c r="NJ98" s="27"/>
      <c r="NK98" s="27"/>
      <c r="NL98" s="27"/>
      <c r="NM98" s="27"/>
      <c r="NN98" s="27"/>
      <c r="NO98" s="27"/>
      <c r="NP98" s="27"/>
      <c r="NQ98" s="27"/>
      <c r="NR98" s="27"/>
      <c r="NS98" s="27"/>
      <c r="NT98" s="27"/>
      <c r="NU98" s="27"/>
      <c r="NV98" s="27"/>
      <c r="NW98" s="27"/>
      <c r="NX98" s="27"/>
      <c r="NY98" s="27"/>
      <c r="NZ98" s="27"/>
      <c r="OA98" s="27"/>
      <c r="OB98" s="27"/>
      <c r="OC98" s="27"/>
      <c r="OD98" s="27"/>
      <c r="OE98" s="27"/>
      <c r="OF98" s="27"/>
      <c r="OG98" s="27"/>
      <c r="OH98" s="27"/>
      <c r="OI98" s="27"/>
      <c r="OJ98" s="27"/>
      <c r="OK98" s="27"/>
      <c r="OL98" s="27"/>
      <c r="OM98" s="27"/>
      <c r="ON98" s="27"/>
      <c r="OO98" s="27"/>
      <c r="OP98" s="27"/>
      <c r="OQ98" s="27"/>
      <c r="OR98" s="27"/>
      <c r="OS98" s="27"/>
      <c r="OT98" s="27"/>
      <c r="OU98" s="27"/>
      <c r="OV98" s="27"/>
      <c r="OW98" s="27"/>
      <c r="OX98" s="27"/>
      <c r="OY98" s="27"/>
      <c r="OZ98" s="27"/>
      <c r="PA98" s="27"/>
      <c r="PB98" s="27"/>
      <c r="PC98" s="27"/>
      <c r="PD98" s="27"/>
      <c r="PE98" s="27"/>
      <c r="PF98" s="27"/>
      <c r="PG98" s="27"/>
      <c r="PH98" s="27"/>
      <c r="PI98" s="27"/>
      <c r="PJ98" s="27"/>
      <c r="PK98" s="27"/>
      <c r="PL98" s="27"/>
      <c r="PM98" s="27"/>
      <c r="PN98" s="27"/>
      <c r="PO98" s="27"/>
      <c r="PP98" s="27"/>
      <c r="PQ98" s="27"/>
      <c r="PR98" s="27"/>
      <c r="PS98" s="27"/>
      <c r="PT98" s="27"/>
      <c r="PU98" s="27"/>
      <c r="PV98" s="27"/>
      <c r="PW98" s="27"/>
      <c r="PX98" s="27"/>
      <c r="PY98" s="27"/>
      <c r="PZ98" s="27"/>
      <c r="QA98" s="27"/>
      <c r="QB98" s="27"/>
      <c r="QC98" s="27"/>
      <c r="QD98" s="27"/>
      <c r="QE98" s="27"/>
      <c r="QF98" s="27"/>
      <c r="QG98" s="27"/>
      <c r="QH98" s="27"/>
      <c r="QI98" s="27"/>
      <c r="QJ98" s="27"/>
      <c r="QK98" s="27"/>
      <c r="QL98" s="27"/>
      <c r="QM98" s="27"/>
      <c r="QN98" s="27"/>
      <c r="QO98" s="27"/>
      <c r="QP98" s="27"/>
      <c r="QQ98" s="27"/>
      <c r="QR98" s="27"/>
      <c r="QS98" s="27"/>
      <c r="QT98" s="27"/>
      <c r="QU98" s="27"/>
      <c r="QV98" s="27"/>
      <c r="QW98" s="27"/>
      <c r="QX98" s="27"/>
      <c r="QY98" s="27"/>
      <c r="QZ98" s="27"/>
      <c r="RA98" s="27"/>
      <c r="RB98" s="27"/>
      <c r="RC98" s="27"/>
      <c r="RD98" s="27"/>
      <c r="RE98" s="27"/>
      <c r="RF98" s="27"/>
      <c r="RG98" s="27"/>
      <c r="RH98" s="27"/>
      <c r="RI98" s="27"/>
      <c r="RJ98" s="27"/>
      <c r="RK98" s="27"/>
      <c r="RL98" s="27"/>
      <c r="RM98" s="27"/>
      <c r="RN98" s="27"/>
      <c r="RO98" s="27"/>
      <c r="RP98" s="27"/>
      <c r="RQ98" s="27"/>
      <c r="RR98" s="27"/>
      <c r="RS98" s="27"/>
      <c r="RT98" s="27"/>
      <c r="RU98" s="27"/>
      <c r="RV98" s="27"/>
      <c r="RW98" s="27"/>
      <c r="RX98" s="27"/>
      <c r="RY98" s="27"/>
      <c r="RZ98" s="27"/>
      <c r="SA98" s="27"/>
      <c r="SB98" s="27"/>
      <c r="SC98" s="27"/>
      <c r="SD98" s="27"/>
      <c r="SE98" s="27"/>
      <c r="SF98" s="27"/>
      <c r="SG98" s="27"/>
      <c r="SH98" s="27"/>
      <c r="SI98" s="27"/>
      <c r="SJ98" s="27"/>
      <c r="SK98" s="27"/>
      <c r="SL98" s="27"/>
      <c r="SM98" s="27"/>
      <c r="SN98" s="27"/>
    </row>
    <row r="99" spans="1:508" s="20" customFormat="1" ht="71.25" hidden="1" customHeight="1" x14ac:dyDescent="0.25">
      <c r="A99" s="52" t="s">
        <v>525</v>
      </c>
      <c r="B99" s="52">
        <v>1062</v>
      </c>
      <c r="C99" s="52" t="s">
        <v>55</v>
      </c>
      <c r="D99" s="11" t="s">
        <v>497</v>
      </c>
      <c r="E99" s="165"/>
      <c r="F99" s="165"/>
      <c r="G99" s="165"/>
      <c r="H99" s="165"/>
      <c r="I99" s="165"/>
      <c r="J99" s="165"/>
      <c r="K99" s="219" t="e">
        <f t="shared" si="36"/>
        <v>#DIV/0!</v>
      </c>
      <c r="L99" s="165"/>
      <c r="M99" s="165"/>
      <c r="N99" s="165"/>
      <c r="O99" s="165"/>
      <c r="P99" s="165"/>
      <c r="Q99" s="165"/>
      <c r="R99" s="171">
        <f t="shared" si="37"/>
        <v>0</v>
      </c>
      <c r="S99" s="171"/>
      <c r="T99" s="171"/>
      <c r="U99" s="171"/>
      <c r="V99" s="171"/>
      <c r="W99" s="171"/>
      <c r="X99" s="224" t="e">
        <f t="shared" si="38"/>
        <v>#DIV/0!</v>
      </c>
      <c r="Y99" s="171">
        <f t="shared" si="39"/>
        <v>0</v>
      </c>
      <c r="Z99" s="238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</row>
    <row r="100" spans="1:508" s="22" customFormat="1" ht="31.5" hidden="1" customHeight="1" x14ac:dyDescent="0.25">
      <c r="A100" s="67"/>
      <c r="B100" s="67"/>
      <c r="C100" s="67"/>
      <c r="D100" s="110" t="s">
        <v>530</v>
      </c>
      <c r="E100" s="166"/>
      <c r="F100" s="166"/>
      <c r="G100" s="166"/>
      <c r="H100" s="166"/>
      <c r="I100" s="166"/>
      <c r="J100" s="166"/>
      <c r="K100" s="220" t="e">
        <f t="shared" si="36"/>
        <v>#DIV/0!</v>
      </c>
      <c r="L100" s="166"/>
      <c r="M100" s="166"/>
      <c r="N100" s="166"/>
      <c r="O100" s="166"/>
      <c r="P100" s="166"/>
      <c r="Q100" s="166"/>
      <c r="R100" s="173">
        <f t="shared" si="37"/>
        <v>0</v>
      </c>
      <c r="S100" s="173"/>
      <c r="T100" s="173"/>
      <c r="U100" s="173"/>
      <c r="V100" s="173"/>
      <c r="W100" s="173"/>
      <c r="X100" s="225" t="e">
        <f t="shared" si="38"/>
        <v>#DIV/0!</v>
      </c>
      <c r="Y100" s="173">
        <f t="shared" si="39"/>
        <v>0</v>
      </c>
      <c r="Z100" s="238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  <c r="JD100" s="27"/>
      <c r="JE100" s="27"/>
      <c r="JF100" s="27"/>
      <c r="JG100" s="27"/>
      <c r="JH100" s="27"/>
      <c r="JI100" s="27"/>
      <c r="JJ100" s="27"/>
      <c r="JK100" s="27"/>
      <c r="JL100" s="27"/>
      <c r="JM100" s="27"/>
      <c r="JN100" s="27"/>
      <c r="JO100" s="27"/>
      <c r="JP100" s="27"/>
      <c r="JQ100" s="27"/>
      <c r="JR100" s="27"/>
      <c r="JS100" s="27"/>
      <c r="JT100" s="27"/>
      <c r="JU100" s="27"/>
      <c r="JV100" s="27"/>
      <c r="JW100" s="27"/>
      <c r="JX100" s="27"/>
      <c r="JY100" s="27"/>
      <c r="JZ100" s="27"/>
      <c r="KA100" s="27"/>
      <c r="KB100" s="27"/>
      <c r="KC100" s="27"/>
      <c r="KD100" s="27"/>
      <c r="KE100" s="27"/>
      <c r="KF100" s="27"/>
      <c r="KG100" s="27"/>
      <c r="KH100" s="27"/>
      <c r="KI100" s="27"/>
      <c r="KJ100" s="27"/>
      <c r="KK100" s="27"/>
      <c r="KL100" s="27"/>
      <c r="KM100" s="27"/>
      <c r="KN100" s="27"/>
      <c r="KO100" s="27"/>
      <c r="KP100" s="27"/>
      <c r="KQ100" s="27"/>
      <c r="KR100" s="27"/>
      <c r="KS100" s="27"/>
      <c r="KT100" s="27"/>
      <c r="KU100" s="27"/>
      <c r="KV100" s="27"/>
      <c r="KW100" s="27"/>
      <c r="KX100" s="27"/>
      <c r="KY100" s="27"/>
      <c r="KZ100" s="27"/>
      <c r="LA100" s="27"/>
      <c r="LB100" s="27"/>
      <c r="LC100" s="27"/>
      <c r="LD100" s="27"/>
      <c r="LE100" s="27"/>
      <c r="LF100" s="27"/>
      <c r="LG100" s="27"/>
      <c r="LH100" s="27"/>
      <c r="LI100" s="27"/>
      <c r="LJ100" s="27"/>
      <c r="LK100" s="27"/>
      <c r="LL100" s="27"/>
      <c r="LM100" s="27"/>
      <c r="LN100" s="27"/>
      <c r="LO100" s="27"/>
      <c r="LP100" s="27"/>
      <c r="LQ100" s="27"/>
      <c r="LR100" s="27"/>
      <c r="LS100" s="27"/>
      <c r="LT100" s="27"/>
      <c r="LU100" s="27"/>
      <c r="LV100" s="27"/>
      <c r="LW100" s="27"/>
      <c r="LX100" s="27"/>
      <c r="LY100" s="27"/>
      <c r="LZ100" s="27"/>
      <c r="MA100" s="27"/>
      <c r="MB100" s="27"/>
      <c r="MC100" s="27"/>
      <c r="MD100" s="27"/>
      <c r="ME100" s="27"/>
      <c r="MF100" s="27"/>
      <c r="MG100" s="27"/>
      <c r="MH100" s="27"/>
      <c r="MI100" s="27"/>
      <c r="MJ100" s="27"/>
      <c r="MK100" s="27"/>
      <c r="ML100" s="27"/>
      <c r="MM100" s="27"/>
      <c r="MN100" s="27"/>
      <c r="MO100" s="27"/>
      <c r="MP100" s="27"/>
      <c r="MQ100" s="27"/>
      <c r="MR100" s="27"/>
      <c r="MS100" s="27"/>
      <c r="MT100" s="27"/>
      <c r="MU100" s="27"/>
      <c r="MV100" s="27"/>
      <c r="MW100" s="27"/>
      <c r="MX100" s="27"/>
      <c r="MY100" s="27"/>
      <c r="MZ100" s="27"/>
      <c r="NA100" s="27"/>
      <c r="NB100" s="27"/>
      <c r="NC100" s="27"/>
      <c r="ND100" s="27"/>
      <c r="NE100" s="27"/>
      <c r="NF100" s="27"/>
      <c r="NG100" s="27"/>
      <c r="NH100" s="27"/>
      <c r="NI100" s="27"/>
      <c r="NJ100" s="27"/>
      <c r="NK100" s="27"/>
      <c r="NL100" s="27"/>
      <c r="NM100" s="27"/>
      <c r="NN100" s="27"/>
      <c r="NO100" s="27"/>
      <c r="NP100" s="27"/>
      <c r="NQ100" s="27"/>
      <c r="NR100" s="27"/>
      <c r="NS100" s="27"/>
      <c r="NT100" s="27"/>
      <c r="NU100" s="27"/>
      <c r="NV100" s="27"/>
      <c r="NW100" s="27"/>
      <c r="NX100" s="27"/>
      <c r="NY100" s="27"/>
      <c r="NZ100" s="27"/>
      <c r="OA100" s="27"/>
      <c r="OB100" s="27"/>
      <c r="OC100" s="27"/>
      <c r="OD100" s="27"/>
      <c r="OE100" s="27"/>
      <c r="OF100" s="27"/>
      <c r="OG100" s="27"/>
      <c r="OH100" s="27"/>
      <c r="OI100" s="27"/>
      <c r="OJ100" s="27"/>
      <c r="OK100" s="27"/>
      <c r="OL100" s="27"/>
      <c r="OM100" s="27"/>
      <c r="ON100" s="27"/>
      <c r="OO100" s="27"/>
      <c r="OP100" s="27"/>
      <c r="OQ100" s="27"/>
      <c r="OR100" s="27"/>
      <c r="OS100" s="27"/>
      <c r="OT100" s="27"/>
      <c r="OU100" s="27"/>
      <c r="OV100" s="27"/>
      <c r="OW100" s="27"/>
      <c r="OX100" s="27"/>
      <c r="OY100" s="27"/>
      <c r="OZ100" s="27"/>
      <c r="PA100" s="27"/>
      <c r="PB100" s="27"/>
      <c r="PC100" s="27"/>
      <c r="PD100" s="27"/>
      <c r="PE100" s="27"/>
      <c r="PF100" s="27"/>
      <c r="PG100" s="27"/>
      <c r="PH100" s="27"/>
      <c r="PI100" s="27"/>
      <c r="PJ100" s="27"/>
      <c r="PK100" s="27"/>
      <c r="PL100" s="27"/>
      <c r="PM100" s="27"/>
      <c r="PN100" s="27"/>
      <c r="PO100" s="27"/>
      <c r="PP100" s="27"/>
      <c r="PQ100" s="27"/>
      <c r="PR100" s="27"/>
      <c r="PS100" s="27"/>
      <c r="PT100" s="27"/>
      <c r="PU100" s="27"/>
      <c r="PV100" s="27"/>
      <c r="PW100" s="27"/>
      <c r="PX100" s="27"/>
      <c r="PY100" s="27"/>
      <c r="PZ100" s="27"/>
      <c r="QA100" s="27"/>
      <c r="QB100" s="27"/>
      <c r="QC100" s="27"/>
      <c r="QD100" s="27"/>
      <c r="QE100" s="27"/>
      <c r="QF100" s="27"/>
      <c r="QG100" s="27"/>
      <c r="QH100" s="27"/>
      <c r="QI100" s="27"/>
      <c r="QJ100" s="27"/>
      <c r="QK100" s="27"/>
      <c r="QL100" s="27"/>
      <c r="QM100" s="27"/>
      <c r="QN100" s="27"/>
      <c r="QO100" s="27"/>
      <c r="QP100" s="27"/>
      <c r="QQ100" s="27"/>
      <c r="QR100" s="27"/>
      <c r="QS100" s="27"/>
      <c r="QT100" s="27"/>
      <c r="QU100" s="27"/>
      <c r="QV100" s="27"/>
      <c r="QW100" s="27"/>
      <c r="QX100" s="27"/>
      <c r="QY100" s="27"/>
      <c r="QZ100" s="27"/>
      <c r="RA100" s="27"/>
      <c r="RB100" s="27"/>
      <c r="RC100" s="27"/>
      <c r="RD100" s="27"/>
      <c r="RE100" s="27"/>
      <c r="RF100" s="27"/>
      <c r="RG100" s="27"/>
      <c r="RH100" s="27"/>
      <c r="RI100" s="27"/>
      <c r="RJ100" s="27"/>
      <c r="RK100" s="27"/>
      <c r="RL100" s="27"/>
      <c r="RM100" s="27"/>
      <c r="RN100" s="27"/>
      <c r="RO100" s="27"/>
      <c r="RP100" s="27"/>
      <c r="RQ100" s="27"/>
      <c r="RR100" s="27"/>
      <c r="RS100" s="27"/>
      <c r="RT100" s="27"/>
      <c r="RU100" s="27"/>
      <c r="RV100" s="27"/>
      <c r="RW100" s="27"/>
      <c r="RX100" s="27"/>
      <c r="RY100" s="27"/>
      <c r="RZ100" s="27"/>
      <c r="SA100" s="27"/>
      <c r="SB100" s="27"/>
      <c r="SC100" s="27"/>
      <c r="SD100" s="27"/>
      <c r="SE100" s="27"/>
      <c r="SF100" s="27"/>
      <c r="SG100" s="27"/>
      <c r="SH100" s="27"/>
      <c r="SI100" s="27"/>
      <c r="SJ100" s="27"/>
      <c r="SK100" s="27"/>
      <c r="SL100" s="27"/>
      <c r="SM100" s="27"/>
      <c r="SN100" s="27"/>
    </row>
    <row r="101" spans="1:508" s="20" customFormat="1" ht="51" customHeight="1" x14ac:dyDescent="0.25">
      <c r="A101" s="52" t="s">
        <v>469</v>
      </c>
      <c r="B101" s="52" t="s">
        <v>54</v>
      </c>
      <c r="C101" s="52" t="s">
        <v>57</v>
      </c>
      <c r="D101" s="11" t="s">
        <v>363</v>
      </c>
      <c r="E101" s="165">
        <v>42397200</v>
      </c>
      <c r="F101" s="165">
        <v>29446000</v>
      </c>
      <c r="G101" s="165">
        <v>5510400</v>
      </c>
      <c r="H101" s="165">
        <v>22151771.23</v>
      </c>
      <c r="I101" s="165">
        <v>15725301.359999999</v>
      </c>
      <c r="J101" s="165">
        <v>2715260.4</v>
      </c>
      <c r="K101" s="219">
        <f t="shared" si="36"/>
        <v>52.248193819403163</v>
      </c>
      <c r="L101" s="165"/>
      <c r="M101" s="165"/>
      <c r="N101" s="165"/>
      <c r="O101" s="165"/>
      <c r="P101" s="165"/>
      <c r="Q101" s="165"/>
      <c r="R101" s="171">
        <f>T101+W101</f>
        <v>417255.04</v>
      </c>
      <c r="S101" s="171"/>
      <c r="T101" s="171">
        <v>389256.04</v>
      </c>
      <c r="U101" s="171"/>
      <c r="V101" s="171"/>
      <c r="W101" s="171">
        <v>27999</v>
      </c>
      <c r="X101" s="224"/>
      <c r="Y101" s="171">
        <f t="shared" si="39"/>
        <v>22569026.27</v>
      </c>
      <c r="Z101" s="238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</row>
    <row r="102" spans="1:508" s="20" customFormat="1" ht="55.5" customHeight="1" x14ac:dyDescent="0.25">
      <c r="A102" s="52" t="s">
        <v>607</v>
      </c>
      <c r="B102" s="52" t="s">
        <v>608</v>
      </c>
      <c r="C102" s="52" t="s">
        <v>609</v>
      </c>
      <c r="D102" s="11" t="s">
        <v>610</v>
      </c>
      <c r="E102" s="165">
        <v>148078448</v>
      </c>
      <c r="F102" s="165">
        <v>77072200</v>
      </c>
      <c r="G102" s="165">
        <v>19337700</v>
      </c>
      <c r="H102" s="165">
        <v>72685592.480000004</v>
      </c>
      <c r="I102" s="165">
        <v>39339544.259999998</v>
      </c>
      <c r="J102" s="165">
        <v>9396274.9600000009</v>
      </c>
      <c r="K102" s="219">
        <f t="shared" si="36"/>
        <v>49.08586864713763</v>
      </c>
      <c r="L102" s="165">
        <v>12026638</v>
      </c>
      <c r="M102" s="165"/>
      <c r="N102" s="165">
        <v>11878258</v>
      </c>
      <c r="O102" s="165">
        <v>3115502</v>
      </c>
      <c r="P102" s="165">
        <v>5138695</v>
      </c>
      <c r="Q102" s="165">
        <v>148380</v>
      </c>
      <c r="R102" s="171">
        <f>T102+W102</f>
        <v>8022898.6500000004</v>
      </c>
      <c r="S102" s="171"/>
      <c r="T102" s="171">
        <v>7692311.4500000002</v>
      </c>
      <c r="U102" s="171">
        <v>1563940.46</v>
      </c>
      <c r="V102" s="171">
        <v>1557095.08</v>
      </c>
      <c r="W102" s="171">
        <v>330587.2</v>
      </c>
      <c r="X102" s="224">
        <f t="shared" si="38"/>
        <v>66.709404989158244</v>
      </c>
      <c r="Y102" s="171">
        <f t="shared" si="39"/>
        <v>80708491.13000001</v>
      </c>
      <c r="Z102" s="238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</row>
    <row r="103" spans="1:508" s="20" customFormat="1" ht="68.25" customHeight="1" x14ac:dyDescent="0.25">
      <c r="A103" s="52" t="s">
        <v>611</v>
      </c>
      <c r="B103" s="52" t="s">
        <v>612</v>
      </c>
      <c r="C103" s="52" t="s">
        <v>609</v>
      </c>
      <c r="D103" s="11" t="s">
        <v>613</v>
      </c>
      <c r="E103" s="165">
        <v>22079600</v>
      </c>
      <c r="F103" s="165">
        <v>18098000</v>
      </c>
      <c r="G103" s="165"/>
      <c r="H103" s="165">
        <v>9299297.8800000008</v>
      </c>
      <c r="I103" s="165">
        <v>7622257.7400000002</v>
      </c>
      <c r="J103" s="165"/>
      <c r="K103" s="219">
        <f t="shared" si="36"/>
        <v>42.117148317904309</v>
      </c>
      <c r="L103" s="165"/>
      <c r="M103" s="165"/>
      <c r="N103" s="165"/>
      <c r="O103" s="165"/>
      <c r="P103" s="165"/>
      <c r="Q103" s="165"/>
      <c r="R103" s="171">
        <f t="shared" si="37"/>
        <v>0</v>
      </c>
      <c r="S103" s="171"/>
      <c r="T103" s="171"/>
      <c r="U103" s="171"/>
      <c r="V103" s="171"/>
      <c r="W103" s="171"/>
      <c r="X103" s="224"/>
      <c r="Y103" s="171">
        <f t="shared" si="39"/>
        <v>9299297.8800000008</v>
      </c>
      <c r="Z103" s="238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</row>
    <row r="104" spans="1:508" s="22" customFormat="1" ht="42.75" customHeight="1" x14ac:dyDescent="0.25">
      <c r="A104" s="67"/>
      <c r="B104" s="67"/>
      <c r="C104" s="67"/>
      <c r="D104" s="110" t="s">
        <v>386</v>
      </c>
      <c r="E104" s="166">
        <v>22079600</v>
      </c>
      <c r="F104" s="166">
        <v>18098000</v>
      </c>
      <c r="G104" s="166"/>
      <c r="H104" s="166">
        <v>9299297.8800000008</v>
      </c>
      <c r="I104" s="166">
        <v>7622257.7400000002</v>
      </c>
      <c r="J104" s="166"/>
      <c r="K104" s="220">
        <f t="shared" si="36"/>
        <v>42.117148317904309</v>
      </c>
      <c r="L104" s="166"/>
      <c r="M104" s="166"/>
      <c r="N104" s="166"/>
      <c r="O104" s="166"/>
      <c r="P104" s="166"/>
      <c r="Q104" s="166"/>
      <c r="R104" s="173">
        <f t="shared" si="37"/>
        <v>0</v>
      </c>
      <c r="S104" s="173"/>
      <c r="T104" s="173"/>
      <c r="U104" s="173"/>
      <c r="V104" s="173"/>
      <c r="W104" s="173"/>
      <c r="X104" s="225"/>
      <c r="Y104" s="173">
        <f t="shared" si="39"/>
        <v>9299297.8800000008</v>
      </c>
      <c r="Z104" s="238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E104" s="27"/>
      <c r="NF104" s="27"/>
      <c r="NG104" s="27"/>
      <c r="NH104" s="27"/>
      <c r="NI104" s="27"/>
      <c r="NJ104" s="27"/>
      <c r="NK104" s="27"/>
      <c r="NL104" s="27"/>
      <c r="NM104" s="27"/>
      <c r="NN104" s="27"/>
      <c r="NO104" s="27"/>
      <c r="NP104" s="27"/>
      <c r="NQ104" s="27"/>
      <c r="NR104" s="27"/>
      <c r="NS104" s="27"/>
      <c r="NT104" s="27"/>
      <c r="NU104" s="27"/>
      <c r="NV104" s="27"/>
      <c r="NW104" s="27"/>
      <c r="NX104" s="27"/>
      <c r="NY104" s="27"/>
      <c r="NZ104" s="27"/>
      <c r="OA104" s="27"/>
      <c r="OB104" s="27"/>
      <c r="OC104" s="27"/>
      <c r="OD104" s="27"/>
      <c r="OE104" s="27"/>
      <c r="OF104" s="27"/>
      <c r="OG104" s="27"/>
      <c r="OH104" s="27"/>
      <c r="OI104" s="27"/>
      <c r="OJ104" s="27"/>
      <c r="OK104" s="27"/>
      <c r="OL104" s="27"/>
      <c r="OM104" s="27"/>
      <c r="ON104" s="27"/>
      <c r="OO104" s="27"/>
      <c r="OP104" s="27"/>
      <c r="OQ104" s="27"/>
      <c r="OR104" s="27"/>
      <c r="OS104" s="27"/>
      <c r="OT104" s="27"/>
      <c r="OU104" s="27"/>
      <c r="OV104" s="27"/>
      <c r="OW104" s="27"/>
      <c r="OX104" s="27"/>
      <c r="OY104" s="27"/>
      <c r="OZ104" s="27"/>
      <c r="PA104" s="27"/>
      <c r="PB104" s="27"/>
      <c r="PC104" s="27"/>
      <c r="PD104" s="27"/>
      <c r="PE104" s="27"/>
      <c r="PF104" s="27"/>
      <c r="PG104" s="27"/>
      <c r="PH104" s="27"/>
      <c r="PI104" s="27"/>
      <c r="PJ104" s="27"/>
      <c r="PK104" s="27"/>
      <c r="PL104" s="27"/>
      <c r="PM104" s="27"/>
      <c r="PN104" s="27"/>
      <c r="PO104" s="27"/>
      <c r="PP104" s="27"/>
      <c r="PQ104" s="27"/>
      <c r="PR104" s="27"/>
      <c r="PS104" s="27"/>
      <c r="PT104" s="27"/>
      <c r="PU104" s="27"/>
      <c r="PV104" s="27"/>
      <c r="PW104" s="27"/>
      <c r="PX104" s="27"/>
      <c r="PY104" s="27"/>
      <c r="PZ104" s="27"/>
      <c r="QA104" s="27"/>
      <c r="QB104" s="27"/>
      <c r="QC104" s="27"/>
      <c r="QD104" s="27"/>
      <c r="QE104" s="27"/>
      <c r="QF104" s="27"/>
      <c r="QG104" s="27"/>
      <c r="QH104" s="27"/>
      <c r="QI104" s="27"/>
      <c r="QJ104" s="27"/>
      <c r="QK104" s="27"/>
      <c r="QL104" s="27"/>
      <c r="QM104" s="27"/>
      <c r="QN104" s="27"/>
      <c r="QO104" s="27"/>
      <c r="QP104" s="27"/>
      <c r="QQ104" s="27"/>
      <c r="QR104" s="27"/>
      <c r="QS104" s="27"/>
      <c r="QT104" s="27"/>
      <c r="QU104" s="27"/>
      <c r="QV104" s="27"/>
      <c r="QW104" s="27"/>
      <c r="QX104" s="27"/>
      <c r="QY104" s="27"/>
      <c r="QZ104" s="27"/>
      <c r="RA104" s="27"/>
      <c r="RB104" s="27"/>
      <c r="RC104" s="27"/>
      <c r="RD104" s="27"/>
      <c r="RE104" s="27"/>
      <c r="RF104" s="27"/>
      <c r="RG104" s="27"/>
      <c r="RH104" s="27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</row>
    <row r="105" spans="1:508" s="20" customFormat="1" ht="31.5" x14ac:dyDescent="0.25">
      <c r="A105" s="52" t="s">
        <v>470</v>
      </c>
      <c r="B105" s="52" t="s">
        <v>471</v>
      </c>
      <c r="C105" s="52" t="s">
        <v>58</v>
      </c>
      <c r="D105" s="76" t="s">
        <v>502</v>
      </c>
      <c r="E105" s="165">
        <v>12697300</v>
      </c>
      <c r="F105" s="165">
        <v>8889800</v>
      </c>
      <c r="G105" s="165">
        <v>1168000</v>
      </c>
      <c r="H105" s="165">
        <v>6526244.1600000001</v>
      </c>
      <c r="I105" s="165">
        <v>4818674.92</v>
      </c>
      <c r="J105" s="165">
        <v>416239.66</v>
      </c>
      <c r="K105" s="219">
        <f t="shared" si="36"/>
        <v>51.398676569034365</v>
      </c>
      <c r="L105" s="165"/>
      <c r="M105" s="165"/>
      <c r="N105" s="165"/>
      <c r="O105" s="165"/>
      <c r="P105" s="165"/>
      <c r="Q105" s="165"/>
      <c r="R105" s="171">
        <f>T105+W105</f>
        <v>207749.83</v>
      </c>
      <c r="S105" s="171"/>
      <c r="T105" s="171">
        <v>207749.83</v>
      </c>
      <c r="U105" s="171"/>
      <c r="V105" s="171"/>
      <c r="W105" s="171"/>
      <c r="X105" s="224"/>
      <c r="Y105" s="171">
        <f t="shared" si="39"/>
        <v>6733993.9900000002</v>
      </c>
      <c r="Z105" s="238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</row>
    <row r="106" spans="1:508" s="20" customFormat="1" ht="18" customHeight="1" x14ac:dyDescent="0.25">
      <c r="A106" s="52" t="s">
        <v>472</v>
      </c>
      <c r="B106" s="52" t="s">
        <v>473</v>
      </c>
      <c r="C106" s="52" t="s">
        <v>58</v>
      </c>
      <c r="D106" s="76" t="s">
        <v>280</v>
      </c>
      <c r="E106" s="165">
        <v>119000</v>
      </c>
      <c r="F106" s="165"/>
      <c r="G106" s="165"/>
      <c r="H106" s="165">
        <v>57000</v>
      </c>
      <c r="I106" s="165"/>
      <c r="J106" s="165"/>
      <c r="K106" s="219">
        <f t="shared" si="36"/>
        <v>47.899159663865547</v>
      </c>
      <c r="L106" s="165"/>
      <c r="M106" s="165"/>
      <c r="N106" s="165"/>
      <c r="O106" s="165"/>
      <c r="P106" s="165"/>
      <c r="Q106" s="165"/>
      <c r="R106" s="171">
        <f t="shared" si="37"/>
        <v>0</v>
      </c>
      <c r="S106" s="171"/>
      <c r="T106" s="171"/>
      <c r="U106" s="171"/>
      <c r="V106" s="171"/>
      <c r="W106" s="171"/>
      <c r="X106" s="224"/>
      <c r="Y106" s="171">
        <f t="shared" si="39"/>
        <v>57000</v>
      </c>
      <c r="Z106" s="238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</row>
    <row r="107" spans="1:508" s="20" customFormat="1" ht="31.5" customHeight="1" x14ac:dyDescent="0.25">
      <c r="A107" s="52" t="s">
        <v>474</v>
      </c>
      <c r="B107" s="52" t="s">
        <v>475</v>
      </c>
      <c r="C107" s="52" t="s">
        <v>58</v>
      </c>
      <c r="D107" s="11" t="s">
        <v>476</v>
      </c>
      <c r="E107" s="165">
        <v>538100</v>
      </c>
      <c r="F107" s="165">
        <v>319800</v>
      </c>
      <c r="G107" s="165">
        <v>97100</v>
      </c>
      <c r="H107" s="165">
        <v>60426.82</v>
      </c>
      <c r="I107" s="165"/>
      <c r="J107" s="165">
        <v>48844.17</v>
      </c>
      <c r="K107" s="219">
        <f t="shared" si="36"/>
        <v>11.229663631295299</v>
      </c>
      <c r="L107" s="165"/>
      <c r="M107" s="165"/>
      <c r="N107" s="165"/>
      <c r="O107" s="165"/>
      <c r="P107" s="165"/>
      <c r="Q107" s="165"/>
      <c r="R107" s="171">
        <f>T107+W107</f>
        <v>48457.5</v>
      </c>
      <c r="S107" s="171"/>
      <c r="T107" s="171">
        <v>19354.95</v>
      </c>
      <c r="U107" s="171"/>
      <c r="V107" s="171"/>
      <c r="W107" s="171">
        <v>29102.55</v>
      </c>
      <c r="X107" s="224"/>
      <c r="Y107" s="171">
        <f t="shared" si="39"/>
        <v>108884.32</v>
      </c>
      <c r="Z107" s="238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</row>
    <row r="108" spans="1:508" s="20" customFormat="1" ht="54.75" customHeight="1" x14ac:dyDescent="0.25">
      <c r="A108" s="52" t="s">
        <v>477</v>
      </c>
      <c r="B108" s="52" t="s">
        <v>478</v>
      </c>
      <c r="C108" s="52" t="s">
        <v>58</v>
      </c>
      <c r="D108" s="11" t="s">
        <v>498</v>
      </c>
      <c r="E108" s="165">
        <v>1743560</v>
      </c>
      <c r="F108" s="165">
        <v>1429160</v>
      </c>
      <c r="G108" s="165"/>
      <c r="H108" s="165">
        <v>846921.44</v>
      </c>
      <c r="I108" s="165">
        <v>693441.87</v>
      </c>
      <c r="J108" s="165"/>
      <c r="K108" s="219">
        <f t="shared" si="36"/>
        <v>48.574264149211956</v>
      </c>
      <c r="L108" s="165"/>
      <c r="M108" s="165"/>
      <c r="N108" s="165"/>
      <c r="O108" s="165"/>
      <c r="P108" s="165"/>
      <c r="Q108" s="165"/>
      <c r="R108" s="171">
        <f t="shared" si="37"/>
        <v>0</v>
      </c>
      <c r="S108" s="171"/>
      <c r="T108" s="171"/>
      <c r="U108" s="171"/>
      <c r="V108" s="171"/>
      <c r="W108" s="171"/>
      <c r="X108" s="224"/>
      <c r="Y108" s="171">
        <f t="shared" si="39"/>
        <v>846921.44</v>
      </c>
      <c r="Z108" s="238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</row>
    <row r="109" spans="1:508" s="22" customFormat="1" ht="45.75" customHeight="1" x14ac:dyDescent="0.25">
      <c r="A109" s="67"/>
      <c r="B109" s="67"/>
      <c r="C109" s="67"/>
      <c r="D109" s="110" t="s">
        <v>381</v>
      </c>
      <c r="E109" s="166">
        <v>1743560</v>
      </c>
      <c r="F109" s="166">
        <v>1429160</v>
      </c>
      <c r="G109" s="166"/>
      <c r="H109" s="166">
        <v>846921.44</v>
      </c>
      <c r="I109" s="166">
        <v>693441.87</v>
      </c>
      <c r="J109" s="166"/>
      <c r="K109" s="220">
        <f t="shared" si="36"/>
        <v>48.574264149211956</v>
      </c>
      <c r="L109" s="166"/>
      <c r="M109" s="166"/>
      <c r="N109" s="166"/>
      <c r="O109" s="166"/>
      <c r="P109" s="166"/>
      <c r="Q109" s="166"/>
      <c r="R109" s="173"/>
      <c r="S109" s="173"/>
      <c r="T109" s="173"/>
      <c r="U109" s="173"/>
      <c r="V109" s="173"/>
      <c r="W109" s="173"/>
      <c r="X109" s="225"/>
      <c r="Y109" s="173">
        <f t="shared" si="39"/>
        <v>846921.44</v>
      </c>
      <c r="Z109" s="238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7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7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7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7"/>
      <c r="MV109" s="27"/>
      <c r="MW109" s="27"/>
      <c r="MX109" s="27"/>
      <c r="MY109" s="27"/>
      <c r="MZ109" s="27"/>
      <c r="NA109" s="27"/>
      <c r="NB109" s="27"/>
      <c r="NC109" s="27"/>
      <c r="ND109" s="27"/>
      <c r="NE109" s="27"/>
      <c r="NF109" s="27"/>
      <c r="NG109" s="27"/>
      <c r="NH109" s="27"/>
      <c r="NI109" s="27"/>
      <c r="NJ109" s="27"/>
      <c r="NK109" s="27"/>
      <c r="NL109" s="27"/>
      <c r="NM109" s="27"/>
      <c r="NN109" s="27"/>
      <c r="NO109" s="27"/>
      <c r="NP109" s="27"/>
      <c r="NQ109" s="27"/>
      <c r="NR109" s="27"/>
      <c r="NS109" s="27"/>
      <c r="NT109" s="27"/>
      <c r="NU109" s="27"/>
      <c r="NV109" s="27"/>
      <c r="NW109" s="27"/>
      <c r="NX109" s="27"/>
      <c r="NY109" s="27"/>
      <c r="NZ109" s="27"/>
      <c r="OA109" s="27"/>
      <c r="OB109" s="27"/>
      <c r="OC109" s="27"/>
      <c r="OD109" s="27"/>
      <c r="OE109" s="27"/>
      <c r="OF109" s="27"/>
      <c r="OG109" s="27"/>
      <c r="OH109" s="27"/>
      <c r="OI109" s="27"/>
      <c r="OJ109" s="27"/>
      <c r="OK109" s="27"/>
      <c r="OL109" s="27"/>
      <c r="OM109" s="27"/>
      <c r="ON109" s="27"/>
      <c r="OO109" s="27"/>
      <c r="OP109" s="27"/>
      <c r="OQ109" s="27"/>
      <c r="OR109" s="27"/>
      <c r="OS109" s="27"/>
      <c r="OT109" s="27"/>
      <c r="OU109" s="27"/>
      <c r="OV109" s="27"/>
      <c r="OW109" s="27"/>
      <c r="OX109" s="27"/>
      <c r="OY109" s="27"/>
      <c r="OZ109" s="27"/>
      <c r="PA109" s="27"/>
      <c r="PB109" s="27"/>
      <c r="PC109" s="27"/>
      <c r="PD109" s="27"/>
      <c r="PE109" s="27"/>
      <c r="PF109" s="27"/>
      <c r="PG109" s="27"/>
      <c r="PH109" s="27"/>
      <c r="PI109" s="27"/>
      <c r="PJ109" s="27"/>
      <c r="PK109" s="27"/>
      <c r="PL109" s="27"/>
      <c r="PM109" s="27"/>
      <c r="PN109" s="27"/>
      <c r="PO109" s="27"/>
      <c r="PP109" s="27"/>
      <c r="PQ109" s="27"/>
      <c r="PR109" s="27"/>
      <c r="PS109" s="27"/>
      <c r="PT109" s="27"/>
      <c r="PU109" s="27"/>
      <c r="PV109" s="27"/>
      <c r="PW109" s="27"/>
      <c r="PX109" s="27"/>
      <c r="PY109" s="27"/>
      <c r="PZ109" s="27"/>
      <c r="QA109" s="27"/>
      <c r="QB109" s="27"/>
      <c r="QC109" s="27"/>
      <c r="QD109" s="27"/>
      <c r="QE109" s="27"/>
      <c r="QF109" s="27"/>
      <c r="QG109" s="27"/>
      <c r="QH109" s="27"/>
      <c r="QI109" s="27"/>
      <c r="QJ109" s="27"/>
      <c r="QK109" s="27"/>
      <c r="QL109" s="27"/>
      <c r="QM109" s="27"/>
      <c r="QN109" s="27"/>
      <c r="QO109" s="27"/>
      <c r="QP109" s="27"/>
      <c r="QQ109" s="27"/>
      <c r="QR109" s="27"/>
      <c r="QS109" s="27"/>
      <c r="QT109" s="27"/>
      <c r="QU109" s="27"/>
      <c r="QV109" s="27"/>
      <c r="QW109" s="27"/>
      <c r="QX109" s="27"/>
      <c r="QY109" s="27"/>
      <c r="QZ109" s="27"/>
      <c r="RA109" s="27"/>
      <c r="RB109" s="27"/>
      <c r="RC109" s="27"/>
      <c r="RD109" s="27"/>
      <c r="RE109" s="27"/>
      <c r="RF109" s="27"/>
      <c r="RG109" s="27"/>
      <c r="RH109" s="27"/>
      <c r="RI109" s="27"/>
      <c r="RJ109" s="27"/>
      <c r="RK109" s="27"/>
      <c r="RL109" s="27"/>
      <c r="RM109" s="27"/>
      <c r="RN109" s="27"/>
      <c r="RO109" s="27"/>
      <c r="RP109" s="27"/>
      <c r="RQ109" s="27"/>
      <c r="RR109" s="27"/>
      <c r="RS109" s="27"/>
      <c r="RT109" s="27"/>
      <c r="RU109" s="27"/>
      <c r="RV109" s="27"/>
      <c r="RW109" s="27"/>
      <c r="RX109" s="27"/>
      <c r="RY109" s="27"/>
      <c r="RZ109" s="27"/>
      <c r="SA109" s="27"/>
      <c r="SB109" s="27"/>
      <c r="SC109" s="27"/>
      <c r="SD109" s="27"/>
      <c r="SE109" s="27"/>
      <c r="SF109" s="27"/>
      <c r="SG109" s="27"/>
      <c r="SH109" s="27"/>
      <c r="SI109" s="27"/>
      <c r="SJ109" s="27"/>
      <c r="SK109" s="27"/>
      <c r="SL109" s="27"/>
      <c r="SM109" s="27"/>
      <c r="SN109" s="27"/>
    </row>
    <row r="110" spans="1:508" s="20" customFormat="1" ht="36" customHeight="1" x14ac:dyDescent="0.25">
      <c r="A110" s="52" t="s">
        <v>479</v>
      </c>
      <c r="B110" s="52" t="s">
        <v>480</v>
      </c>
      <c r="C110" s="52" t="s">
        <v>58</v>
      </c>
      <c r="D110" s="11" t="s">
        <v>481</v>
      </c>
      <c r="E110" s="165">
        <v>2913000</v>
      </c>
      <c r="F110" s="165">
        <v>1999300</v>
      </c>
      <c r="G110" s="165">
        <v>312200</v>
      </c>
      <c r="H110" s="165">
        <v>1497988.42</v>
      </c>
      <c r="I110" s="165">
        <v>1079157.33</v>
      </c>
      <c r="J110" s="165">
        <v>153935.32999999999</v>
      </c>
      <c r="K110" s="219">
        <f t="shared" si="36"/>
        <v>51.424250600755229</v>
      </c>
      <c r="L110" s="165"/>
      <c r="M110" s="165"/>
      <c r="N110" s="165"/>
      <c r="O110" s="165"/>
      <c r="P110" s="165"/>
      <c r="Q110" s="165"/>
      <c r="R110" s="171">
        <f>T110+W110</f>
        <v>83995.9</v>
      </c>
      <c r="S110" s="171"/>
      <c r="T110" s="171">
        <v>6996.9</v>
      </c>
      <c r="U110" s="171"/>
      <c r="V110" s="171"/>
      <c r="W110" s="171">
        <v>76999</v>
      </c>
      <c r="X110" s="224"/>
      <c r="Y110" s="171">
        <f t="shared" si="39"/>
        <v>1581984.3199999998</v>
      </c>
      <c r="Z110" s="238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</row>
    <row r="111" spans="1:508" s="20" customFormat="1" ht="66" hidden="1" customHeight="1" x14ac:dyDescent="0.25">
      <c r="A111" s="52" t="s">
        <v>553</v>
      </c>
      <c r="B111" s="52" t="s">
        <v>554</v>
      </c>
      <c r="C111" s="52" t="s">
        <v>58</v>
      </c>
      <c r="D111" s="11" t="s">
        <v>557</v>
      </c>
      <c r="E111" s="165"/>
      <c r="F111" s="165"/>
      <c r="G111" s="165"/>
      <c r="H111" s="165"/>
      <c r="I111" s="165"/>
      <c r="J111" s="165"/>
      <c r="K111" s="219" t="e">
        <f t="shared" si="36"/>
        <v>#DIV/0!</v>
      </c>
      <c r="L111" s="165"/>
      <c r="M111" s="165"/>
      <c r="N111" s="165"/>
      <c r="O111" s="165"/>
      <c r="P111" s="165"/>
      <c r="Q111" s="165"/>
      <c r="R111" s="171">
        <f t="shared" si="37"/>
        <v>0</v>
      </c>
      <c r="S111" s="171"/>
      <c r="T111" s="171"/>
      <c r="U111" s="171"/>
      <c r="V111" s="171"/>
      <c r="W111" s="171"/>
      <c r="X111" s="224" t="e">
        <f t="shared" si="38"/>
        <v>#DIV/0!</v>
      </c>
      <c r="Y111" s="171">
        <f t="shared" si="39"/>
        <v>0</v>
      </c>
      <c r="Z111" s="238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</row>
    <row r="112" spans="1:508" s="20" customFormat="1" ht="63" hidden="1" customHeight="1" x14ac:dyDescent="0.25">
      <c r="A112" s="52" t="s">
        <v>544</v>
      </c>
      <c r="B112" s="52" t="s">
        <v>546</v>
      </c>
      <c r="C112" s="52" t="s">
        <v>58</v>
      </c>
      <c r="D112" s="11" t="s">
        <v>581</v>
      </c>
      <c r="E112" s="165"/>
      <c r="F112" s="165"/>
      <c r="G112" s="165"/>
      <c r="H112" s="165"/>
      <c r="I112" s="165"/>
      <c r="J112" s="165"/>
      <c r="K112" s="219" t="e">
        <f t="shared" si="36"/>
        <v>#DIV/0!</v>
      </c>
      <c r="L112" s="165"/>
      <c r="M112" s="165"/>
      <c r="N112" s="165"/>
      <c r="O112" s="165"/>
      <c r="P112" s="165"/>
      <c r="Q112" s="165"/>
      <c r="R112" s="171">
        <f t="shared" si="37"/>
        <v>0</v>
      </c>
      <c r="S112" s="171"/>
      <c r="T112" s="171"/>
      <c r="U112" s="171"/>
      <c r="V112" s="171"/>
      <c r="W112" s="171"/>
      <c r="X112" s="224" t="e">
        <f t="shared" si="38"/>
        <v>#DIV/0!</v>
      </c>
      <c r="Y112" s="171">
        <f t="shared" si="39"/>
        <v>0</v>
      </c>
      <c r="Z112" s="238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</row>
    <row r="113" spans="1:508" s="22" customFormat="1" ht="52.5" hidden="1" customHeight="1" x14ac:dyDescent="0.25">
      <c r="A113" s="67"/>
      <c r="B113" s="67"/>
      <c r="C113" s="67"/>
      <c r="D113" s="110" t="s">
        <v>574</v>
      </c>
      <c r="E113" s="166"/>
      <c r="F113" s="166"/>
      <c r="G113" s="166"/>
      <c r="H113" s="166"/>
      <c r="I113" s="166"/>
      <c r="J113" s="166"/>
      <c r="K113" s="220" t="e">
        <f t="shared" si="36"/>
        <v>#DIV/0!</v>
      </c>
      <c r="L113" s="166"/>
      <c r="M113" s="166"/>
      <c r="N113" s="166"/>
      <c r="O113" s="166"/>
      <c r="P113" s="166"/>
      <c r="Q113" s="166"/>
      <c r="R113" s="171">
        <f t="shared" si="37"/>
        <v>0</v>
      </c>
      <c r="S113" s="173"/>
      <c r="T113" s="173"/>
      <c r="U113" s="173"/>
      <c r="V113" s="173"/>
      <c r="W113" s="173"/>
      <c r="X113" s="225" t="e">
        <f t="shared" si="38"/>
        <v>#DIV/0!</v>
      </c>
      <c r="Y113" s="171">
        <f t="shared" si="39"/>
        <v>0</v>
      </c>
      <c r="Z113" s="238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7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7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7"/>
      <c r="MV113" s="27"/>
      <c r="MW113" s="27"/>
      <c r="MX113" s="27"/>
      <c r="MY113" s="27"/>
      <c r="MZ113" s="27"/>
      <c r="NA113" s="27"/>
      <c r="NB113" s="27"/>
      <c r="NC113" s="27"/>
      <c r="ND113" s="27"/>
      <c r="NE113" s="27"/>
      <c r="NF113" s="27"/>
      <c r="NG113" s="27"/>
      <c r="NH113" s="27"/>
      <c r="NI113" s="27"/>
      <c r="NJ113" s="27"/>
      <c r="NK113" s="27"/>
      <c r="NL113" s="27"/>
      <c r="NM113" s="27"/>
      <c r="NN113" s="27"/>
      <c r="NO113" s="27"/>
      <c r="NP113" s="27"/>
      <c r="NQ113" s="27"/>
      <c r="NR113" s="27"/>
      <c r="NS113" s="27"/>
      <c r="NT113" s="27"/>
      <c r="NU113" s="27"/>
      <c r="NV113" s="27"/>
      <c r="NW113" s="27"/>
      <c r="NX113" s="27"/>
      <c r="NY113" s="27"/>
      <c r="NZ113" s="27"/>
      <c r="OA113" s="27"/>
      <c r="OB113" s="27"/>
      <c r="OC113" s="27"/>
      <c r="OD113" s="27"/>
      <c r="OE113" s="27"/>
      <c r="OF113" s="27"/>
      <c r="OG113" s="27"/>
      <c r="OH113" s="27"/>
      <c r="OI113" s="27"/>
      <c r="OJ113" s="27"/>
      <c r="OK113" s="27"/>
      <c r="OL113" s="27"/>
      <c r="OM113" s="27"/>
      <c r="ON113" s="27"/>
      <c r="OO113" s="27"/>
      <c r="OP113" s="27"/>
      <c r="OQ113" s="27"/>
      <c r="OR113" s="27"/>
      <c r="OS113" s="27"/>
      <c r="OT113" s="27"/>
      <c r="OU113" s="27"/>
      <c r="OV113" s="27"/>
      <c r="OW113" s="27"/>
      <c r="OX113" s="27"/>
      <c r="OY113" s="27"/>
      <c r="OZ113" s="27"/>
      <c r="PA113" s="27"/>
      <c r="PB113" s="27"/>
      <c r="PC113" s="27"/>
      <c r="PD113" s="27"/>
      <c r="PE113" s="27"/>
      <c r="PF113" s="27"/>
      <c r="PG113" s="27"/>
      <c r="PH113" s="27"/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  <c r="RL113" s="27"/>
      <c r="RM113" s="27"/>
      <c r="RN113" s="27"/>
      <c r="RO113" s="27"/>
      <c r="RP113" s="27"/>
      <c r="RQ113" s="27"/>
      <c r="RR113" s="27"/>
      <c r="RS113" s="27"/>
      <c r="RT113" s="27"/>
      <c r="RU113" s="27"/>
      <c r="RV113" s="27"/>
      <c r="RW113" s="27"/>
      <c r="RX113" s="27"/>
      <c r="RY113" s="27"/>
      <c r="RZ113" s="27"/>
      <c r="SA113" s="27"/>
      <c r="SB113" s="27"/>
      <c r="SC113" s="27"/>
      <c r="SD113" s="27"/>
      <c r="SE113" s="27"/>
      <c r="SF113" s="27"/>
      <c r="SG113" s="27"/>
      <c r="SH113" s="27"/>
      <c r="SI113" s="27"/>
      <c r="SJ113" s="27"/>
      <c r="SK113" s="27"/>
      <c r="SL113" s="27"/>
      <c r="SM113" s="27"/>
      <c r="SN113" s="27"/>
    </row>
    <row r="114" spans="1:508" s="20" customFormat="1" ht="84.75" hidden="1" customHeight="1" x14ac:dyDescent="0.25">
      <c r="A114" s="52" t="s">
        <v>555</v>
      </c>
      <c r="B114" s="52" t="s">
        <v>556</v>
      </c>
      <c r="C114" s="52" t="s">
        <v>58</v>
      </c>
      <c r="D114" s="11" t="s">
        <v>614</v>
      </c>
      <c r="E114" s="165"/>
      <c r="F114" s="165"/>
      <c r="G114" s="165"/>
      <c r="H114" s="165"/>
      <c r="I114" s="165"/>
      <c r="J114" s="165"/>
      <c r="K114" s="219" t="e">
        <f t="shared" si="36"/>
        <v>#DIV/0!</v>
      </c>
      <c r="L114" s="165"/>
      <c r="M114" s="165"/>
      <c r="N114" s="165"/>
      <c r="O114" s="165"/>
      <c r="P114" s="165"/>
      <c r="Q114" s="165"/>
      <c r="R114" s="171">
        <f t="shared" si="37"/>
        <v>0</v>
      </c>
      <c r="S114" s="171"/>
      <c r="T114" s="171"/>
      <c r="U114" s="171"/>
      <c r="V114" s="171"/>
      <c r="W114" s="171"/>
      <c r="X114" s="224" t="e">
        <f t="shared" si="38"/>
        <v>#DIV/0!</v>
      </c>
      <c r="Y114" s="171">
        <f t="shared" si="39"/>
        <v>0</v>
      </c>
      <c r="Z114" s="238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</row>
    <row r="115" spans="1:508" s="22" customFormat="1" ht="21" hidden="1" customHeight="1" x14ac:dyDescent="0.25">
      <c r="A115" s="67"/>
      <c r="B115" s="67"/>
      <c r="C115" s="67"/>
      <c r="D115" s="110" t="s">
        <v>392</v>
      </c>
      <c r="E115" s="166"/>
      <c r="F115" s="166"/>
      <c r="G115" s="166"/>
      <c r="H115" s="166"/>
      <c r="I115" s="166"/>
      <c r="J115" s="166"/>
      <c r="K115" s="220" t="e">
        <f t="shared" si="36"/>
        <v>#DIV/0!</v>
      </c>
      <c r="L115" s="166"/>
      <c r="M115" s="166"/>
      <c r="N115" s="166"/>
      <c r="O115" s="166"/>
      <c r="P115" s="166"/>
      <c r="Q115" s="166"/>
      <c r="R115" s="171">
        <f t="shared" si="37"/>
        <v>0</v>
      </c>
      <c r="S115" s="173"/>
      <c r="T115" s="173"/>
      <c r="U115" s="173"/>
      <c r="V115" s="173"/>
      <c r="W115" s="173"/>
      <c r="X115" s="225" t="e">
        <f t="shared" si="38"/>
        <v>#DIV/0!</v>
      </c>
      <c r="Y115" s="171">
        <f t="shared" si="39"/>
        <v>0</v>
      </c>
      <c r="Z115" s="238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  <c r="JD115" s="27"/>
      <c r="JE115" s="27"/>
      <c r="JF115" s="27"/>
      <c r="JG115" s="27"/>
      <c r="JH115" s="27"/>
      <c r="JI115" s="27"/>
      <c r="JJ115" s="27"/>
      <c r="JK115" s="27"/>
      <c r="JL115" s="27"/>
      <c r="JM115" s="27"/>
      <c r="JN115" s="27"/>
      <c r="JO115" s="27"/>
      <c r="JP115" s="27"/>
      <c r="JQ115" s="27"/>
      <c r="JR115" s="27"/>
      <c r="JS115" s="27"/>
      <c r="JT115" s="27"/>
      <c r="JU115" s="27"/>
      <c r="JV115" s="27"/>
      <c r="JW115" s="27"/>
      <c r="JX115" s="27"/>
      <c r="JY115" s="27"/>
      <c r="JZ115" s="27"/>
      <c r="KA115" s="27"/>
      <c r="KB115" s="27"/>
      <c r="KC115" s="27"/>
      <c r="KD115" s="27"/>
      <c r="KE115" s="27"/>
      <c r="KF115" s="27"/>
      <c r="KG115" s="27"/>
      <c r="KH115" s="27"/>
      <c r="KI115" s="27"/>
      <c r="KJ115" s="27"/>
      <c r="KK115" s="27"/>
      <c r="KL115" s="27"/>
      <c r="KM115" s="27"/>
      <c r="KN115" s="27"/>
      <c r="KO115" s="27"/>
      <c r="KP115" s="27"/>
      <c r="KQ115" s="27"/>
      <c r="KR115" s="27"/>
      <c r="KS115" s="27"/>
      <c r="KT115" s="27"/>
      <c r="KU115" s="27"/>
      <c r="KV115" s="27"/>
      <c r="KW115" s="27"/>
      <c r="KX115" s="27"/>
      <c r="KY115" s="27"/>
      <c r="KZ115" s="27"/>
      <c r="LA115" s="27"/>
      <c r="LB115" s="27"/>
      <c r="LC115" s="27"/>
      <c r="LD115" s="27"/>
      <c r="LE115" s="27"/>
      <c r="LF115" s="27"/>
      <c r="LG115" s="27"/>
      <c r="LH115" s="27"/>
      <c r="LI115" s="27"/>
      <c r="LJ115" s="27"/>
      <c r="LK115" s="27"/>
      <c r="LL115" s="27"/>
      <c r="LM115" s="27"/>
      <c r="LN115" s="27"/>
      <c r="LO115" s="27"/>
      <c r="LP115" s="27"/>
      <c r="LQ115" s="27"/>
      <c r="LR115" s="27"/>
      <c r="LS115" s="27"/>
      <c r="LT115" s="27"/>
      <c r="LU115" s="27"/>
      <c r="LV115" s="27"/>
      <c r="LW115" s="27"/>
      <c r="LX115" s="27"/>
      <c r="LY115" s="27"/>
      <c r="LZ115" s="27"/>
      <c r="MA115" s="27"/>
      <c r="MB115" s="27"/>
      <c r="MC115" s="27"/>
      <c r="MD115" s="27"/>
      <c r="ME115" s="27"/>
      <c r="MF115" s="27"/>
      <c r="MG115" s="27"/>
      <c r="MH115" s="27"/>
      <c r="MI115" s="27"/>
      <c r="MJ115" s="27"/>
      <c r="MK115" s="27"/>
      <c r="ML115" s="27"/>
      <c r="MM115" s="27"/>
      <c r="MN115" s="27"/>
      <c r="MO115" s="27"/>
      <c r="MP115" s="27"/>
      <c r="MQ115" s="27"/>
      <c r="MR115" s="27"/>
      <c r="MS115" s="27"/>
      <c r="MT115" s="27"/>
      <c r="MU115" s="27"/>
      <c r="MV115" s="27"/>
      <c r="MW115" s="27"/>
      <c r="MX115" s="27"/>
      <c r="MY115" s="27"/>
      <c r="MZ115" s="27"/>
      <c r="NA115" s="27"/>
      <c r="NB115" s="27"/>
      <c r="NC115" s="27"/>
      <c r="ND115" s="27"/>
      <c r="NE115" s="27"/>
      <c r="NF115" s="27"/>
      <c r="NG115" s="27"/>
      <c r="NH115" s="27"/>
      <c r="NI115" s="27"/>
      <c r="NJ115" s="27"/>
      <c r="NK115" s="27"/>
      <c r="NL115" s="27"/>
      <c r="NM115" s="27"/>
      <c r="NN115" s="27"/>
      <c r="NO115" s="27"/>
      <c r="NP115" s="27"/>
      <c r="NQ115" s="27"/>
      <c r="NR115" s="27"/>
      <c r="NS115" s="27"/>
      <c r="NT115" s="27"/>
      <c r="NU115" s="27"/>
      <c r="NV115" s="27"/>
      <c r="NW115" s="27"/>
      <c r="NX115" s="27"/>
      <c r="NY115" s="27"/>
      <c r="NZ115" s="27"/>
      <c r="OA115" s="27"/>
      <c r="OB115" s="27"/>
      <c r="OC115" s="27"/>
      <c r="OD115" s="27"/>
      <c r="OE115" s="27"/>
      <c r="OF115" s="27"/>
      <c r="OG115" s="27"/>
      <c r="OH115" s="27"/>
      <c r="OI115" s="27"/>
      <c r="OJ115" s="27"/>
      <c r="OK115" s="27"/>
      <c r="OL115" s="27"/>
      <c r="OM115" s="27"/>
      <c r="ON115" s="27"/>
      <c r="OO115" s="27"/>
      <c r="OP115" s="27"/>
      <c r="OQ115" s="27"/>
      <c r="OR115" s="27"/>
      <c r="OS115" s="27"/>
      <c r="OT115" s="27"/>
      <c r="OU115" s="27"/>
      <c r="OV115" s="27"/>
      <c r="OW115" s="27"/>
      <c r="OX115" s="27"/>
      <c r="OY115" s="27"/>
      <c r="OZ115" s="27"/>
      <c r="PA115" s="27"/>
      <c r="PB115" s="27"/>
      <c r="PC115" s="27"/>
      <c r="PD115" s="27"/>
      <c r="PE115" s="27"/>
      <c r="PF115" s="27"/>
      <c r="PG115" s="27"/>
      <c r="PH115" s="27"/>
      <c r="PI115" s="27"/>
      <c r="PJ115" s="27"/>
      <c r="PK115" s="27"/>
      <c r="PL115" s="27"/>
      <c r="PM115" s="27"/>
      <c r="PN115" s="27"/>
      <c r="PO115" s="27"/>
      <c r="PP115" s="27"/>
      <c r="PQ115" s="27"/>
      <c r="PR115" s="27"/>
      <c r="PS115" s="27"/>
      <c r="PT115" s="27"/>
      <c r="PU115" s="27"/>
      <c r="PV115" s="27"/>
      <c r="PW115" s="27"/>
      <c r="PX115" s="27"/>
      <c r="PY115" s="27"/>
      <c r="PZ115" s="27"/>
      <c r="QA115" s="27"/>
      <c r="QB115" s="27"/>
      <c r="QC115" s="27"/>
      <c r="QD115" s="27"/>
      <c r="QE115" s="27"/>
      <c r="QF115" s="27"/>
      <c r="QG115" s="27"/>
      <c r="QH115" s="27"/>
      <c r="QI115" s="27"/>
      <c r="QJ115" s="27"/>
      <c r="QK115" s="27"/>
      <c r="QL115" s="27"/>
      <c r="QM115" s="27"/>
      <c r="QN115" s="27"/>
      <c r="QO115" s="27"/>
      <c r="QP115" s="27"/>
      <c r="QQ115" s="27"/>
      <c r="QR115" s="27"/>
      <c r="QS115" s="27"/>
      <c r="QT115" s="27"/>
      <c r="QU115" s="27"/>
      <c r="QV115" s="27"/>
      <c r="QW115" s="27"/>
      <c r="QX115" s="27"/>
      <c r="QY115" s="27"/>
      <c r="QZ115" s="27"/>
      <c r="RA115" s="27"/>
      <c r="RB115" s="27"/>
      <c r="RC115" s="27"/>
      <c r="RD115" s="27"/>
      <c r="RE115" s="27"/>
      <c r="RF115" s="27"/>
      <c r="RG115" s="27"/>
      <c r="RH115" s="27"/>
      <c r="RI115" s="27"/>
      <c r="RJ115" s="27"/>
      <c r="RK115" s="27"/>
      <c r="RL115" s="27"/>
      <c r="RM115" s="27"/>
      <c r="RN115" s="27"/>
      <c r="RO115" s="27"/>
      <c r="RP115" s="27"/>
      <c r="RQ115" s="27"/>
      <c r="RR115" s="27"/>
      <c r="RS115" s="27"/>
      <c r="RT115" s="27"/>
      <c r="RU115" s="27"/>
      <c r="RV115" s="27"/>
      <c r="RW115" s="27"/>
      <c r="RX115" s="27"/>
      <c r="RY115" s="27"/>
      <c r="RZ115" s="27"/>
      <c r="SA115" s="27"/>
      <c r="SB115" s="27"/>
      <c r="SC115" s="27"/>
      <c r="SD115" s="27"/>
      <c r="SE115" s="27"/>
      <c r="SF115" s="27"/>
      <c r="SG115" s="27"/>
      <c r="SH115" s="27"/>
      <c r="SI115" s="27"/>
      <c r="SJ115" s="27"/>
      <c r="SK115" s="27"/>
      <c r="SL115" s="27"/>
      <c r="SM115" s="27"/>
      <c r="SN115" s="27"/>
    </row>
    <row r="116" spans="1:508" s="20" customFormat="1" ht="78.75" hidden="1" customHeight="1" x14ac:dyDescent="0.25">
      <c r="A116" s="52" t="s">
        <v>545</v>
      </c>
      <c r="B116" s="52" t="s">
        <v>547</v>
      </c>
      <c r="C116" s="52" t="s">
        <v>58</v>
      </c>
      <c r="D116" s="11" t="s">
        <v>575</v>
      </c>
      <c r="E116" s="165"/>
      <c r="F116" s="165"/>
      <c r="G116" s="165"/>
      <c r="H116" s="165"/>
      <c r="I116" s="165"/>
      <c r="J116" s="165"/>
      <c r="K116" s="219" t="e">
        <f t="shared" si="36"/>
        <v>#DIV/0!</v>
      </c>
      <c r="L116" s="165"/>
      <c r="M116" s="165"/>
      <c r="N116" s="165"/>
      <c r="O116" s="165"/>
      <c r="P116" s="165"/>
      <c r="Q116" s="165"/>
      <c r="R116" s="171">
        <f t="shared" si="37"/>
        <v>0</v>
      </c>
      <c r="S116" s="171"/>
      <c r="T116" s="171"/>
      <c r="U116" s="171"/>
      <c r="V116" s="171"/>
      <c r="W116" s="171"/>
      <c r="X116" s="224" t="e">
        <f t="shared" si="38"/>
        <v>#DIV/0!</v>
      </c>
      <c r="Y116" s="171">
        <f t="shared" si="39"/>
        <v>0</v>
      </c>
      <c r="Z116" s="238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</row>
    <row r="117" spans="1:508" s="22" customFormat="1" ht="7.5" hidden="1" customHeight="1" x14ac:dyDescent="0.25">
      <c r="A117" s="67"/>
      <c r="B117" s="67"/>
      <c r="C117" s="67"/>
      <c r="D117" s="110" t="s">
        <v>548</v>
      </c>
      <c r="E117" s="166"/>
      <c r="F117" s="166"/>
      <c r="G117" s="166"/>
      <c r="H117" s="166"/>
      <c r="I117" s="166"/>
      <c r="J117" s="166"/>
      <c r="K117" s="220" t="e">
        <f t="shared" si="36"/>
        <v>#DIV/0!</v>
      </c>
      <c r="L117" s="166"/>
      <c r="M117" s="166"/>
      <c r="N117" s="166"/>
      <c r="O117" s="166"/>
      <c r="P117" s="166"/>
      <c r="Q117" s="166"/>
      <c r="R117" s="171">
        <f t="shared" si="37"/>
        <v>0</v>
      </c>
      <c r="S117" s="173"/>
      <c r="T117" s="173"/>
      <c r="U117" s="173"/>
      <c r="V117" s="173"/>
      <c r="W117" s="173"/>
      <c r="X117" s="225" t="e">
        <f t="shared" si="38"/>
        <v>#DIV/0!</v>
      </c>
      <c r="Y117" s="171">
        <f t="shared" si="39"/>
        <v>0</v>
      </c>
      <c r="Z117" s="238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27"/>
      <c r="JJ117" s="27"/>
      <c r="JK117" s="27"/>
      <c r="JL117" s="27"/>
      <c r="JM117" s="27"/>
      <c r="JN117" s="27"/>
      <c r="JO117" s="27"/>
      <c r="JP117" s="27"/>
      <c r="JQ117" s="27"/>
      <c r="JR117" s="27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7"/>
      <c r="KD117" s="27"/>
      <c r="KE117" s="27"/>
      <c r="KF117" s="27"/>
      <c r="KG117" s="27"/>
      <c r="KH117" s="27"/>
      <c r="KI117" s="27"/>
      <c r="KJ117" s="27"/>
      <c r="KK117" s="27"/>
      <c r="KL117" s="27"/>
      <c r="KM117" s="27"/>
      <c r="KN117" s="27"/>
      <c r="KO117" s="27"/>
      <c r="KP117" s="27"/>
      <c r="KQ117" s="27"/>
      <c r="KR117" s="27"/>
      <c r="KS117" s="27"/>
      <c r="KT117" s="27"/>
      <c r="KU117" s="27"/>
      <c r="KV117" s="27"/>
      <c r="KW117" s="27"/>
      <c r="KX117" s="27"/>
      <c r="KY117" s="27"/>
      <c r="KZ117" s="27"/>
      <c r="LA117" s="27"/>
      <c r="LB117" s="27"/>
      <c r="LC117" s="27"/>
      <c r="LD117" s="27"/>
      <c r="LE117" s="27"/>
      <c r="LF117" s="27"/>
      <c r="LG117" s="27"/>
      <c r="LH117" s="27"/>
      <c r="LI117" s="27"/>
      <c r="LJ117" s="27"/>
      <c r="LK117" s="27"/>
      <c r="LL117" s="27"/>
      <c r="LM117" s="27"/>
      <c r="LN117" s="27"/>
      <c r="LO117" s="27"/>
      <c r="LP117" s="27"/>
      <c r="LQ117" s="27"/>
      <c r="LR117" s="27"/>
      <c r="LS117" s="27"/>
      <c r="LT117" s="27"/>
      <c r="LU117" s="27"/>
      <c r="LV117" s="27"/>
      <c r="LW117" s="27"/>
      <c r="LX117" s="27"/>
      <c r="LY117" s="27"/>
      <c r="LZ117" s="27"/>
      <c r="MA117" s="27"/>
      <c r="MB117" s="27"/>
      <c r="MC117" s="27"/>
      <c r="MD117" s="27"/>
      <c r="ME117" s="27"/>
      <c r="MF117" s="27"/>
      <c r="MG117" s="27"/>
      <c r="MH117" s="27"/>
      <c r="MI117" s="27"/>
      <c r="MJ117" s="27"/>
      <c r="MK117" s="27"/>
      <c r="ML117" s="27"/>
      <c r="MM117" s="27"/>
      <c r="MN117" s="27"/>
      <c r="MO117" s="27"/>
      <c r="MP117" s="27"/>
      <c r="MQ117" s="27"/>
      <c r="MR117" s="27"/>
      <c r="MS117" s="27"/>
      <c r="MT117" s="27"/>
      <c r="MU117" s="27"/>
      <c r="MV117" s="27"/>
      <c r="MW117" s="27"/>
      <c r="MX117" s="27"/>
      <c r="MY117" s="27"/>
      <c r="MZ117" s="27"/>
      <c r="NA117" s="27"/>
      <c r="NB117" s="27"/>
      <c r="NC117" s="27"/>
      <c r="ND117" s="27"/>
      <c r="NE117" s="27"/>
      <c r="NF117" s="27"/>
      <c r="NG117" s="27"/>
      <c r="NH117" s="27"/>
      <c r="NI117" s="27"/>
      <c r="NJ117" s="27"/>
      <c r="NK117" s="27"/>
      <c r="NL117" s="27"/>
      <c r="NM117" s="27"/>
      <c r="NN117" s="27"/>
      <c r="NO117" s="27"/>
      <c r="NP117" s="27"/>
      <c r="NQ117" s="27"/>
      <c r="NR117" s="27"/>
      <c r="NS117" s="27"/>
      <c r="NT117" s="27"/>
      <c r="NU117" s="27"/>
      <c r="NV117" s="27"/>
      <c r="NW117" s="27"/>
      <c r="NX117" s="27"/>
      <c r="NY117" s="27"/>
      <c r="NZ117" s="27"/>
      <c r="OA117" s="27"/>
      <c r="OB117" s="27"/>
      <c r="OC117" s="27"/>
      <c r="OD117" s="27"/>
      <c r="OE117" s="27"/>
      <c r="OF117" s="27"/>
      <c r="OG117" s="27"/>
      <c r="OH117" s="27"/>
      <c r="OI117" s="27"/>
      <c r="OJ117" s="27"/>
      <c r="OK117" s="27"/>
      <c r="OL117" s="27"/>
      <c r="OM117" s="27"/>
      <c r="ON117" s="27"/>
      <c r="OO117" s="27"/>
      <c r="OP117" s="27"/>
      <c r="OQ117" s="27"/>
      <c r="OR117" s="27"/>
      <c r="OS117" s="27"/>
      <c r="OT117" s="27"/>
      <c r="OU117" s="27"/>
      <c r="OV117" s="27"/>
      <c r="OW117" s="27"/>
      <c r="OX117" s="27"/>
      <c r="OY117" s="27"/>
      <c r="OZ117" s="27"/>
      <c r="PA117" s="27"/>
      <c r="PB117" s="27"/>
      <c r="PC117" s="27"/>
      <c r="PD117" s="27"/>
      <c r="PE117" s="27"/>
      <c r="PF117" s="27"/>
      <c r="PG117" s="27"/>
      <c r="PH117" s="27"/>
      <c r="PI117" s="27"/>
      <c r="PJ117" s="27"/>
      <c r="PK117" s="27"/>
      <c r="PL117" s="27"/>
      <c r="PM117" s="27"/>
      <c r="PN117" s="27"/>
      <c r="PO117" s="27"/>
      <c r="PP117" s="27"/>
      <c r="PQ117" s="27"/>
      <c r="PR117" s="27"/>
      <c r="PS117" s="27"/>
      <c r="PT117" s="27"/>
      <c r="PU117" s="27"/>
      <c r="PV117" s="27"/>
      <c r="PW117" s="27"/>
      <c r="PX117" s="27"/>
      <c r="PY117" s="27"/>
      <c r="PZ117" s="27"/>
      <c r="QA117" s="27"/>
      <c r="QB117" s="27"/>
      <c r="QC117" s="27"/>
      <c r="QD117" s="27"/>
      <c r="QE117" s="27"/>
      <c r="QF117" s="27"/>
      <c r="QG117" s="27"/>
      <c r="QH117" s="27"/>
      <c r="QI117" s="27"/>
      <c r="QJ117" s="27"/>
      <c r="QK117" s="27"/>
      <c r="QL117" s="27"/>
      <c r="QM117" s="27"/>
      <c r="QN117" s="27"/>
      <c r="QO117" s="27"/>
      <c r="QP117" s="27"/>
      <c r="QQ117" s="27"/>
      <c r="QR117" s="27"/>
      <c r="QS117" s="27"/>
      <c r="QT117" s="27"/>
      <c r="QU117" s="27"/>
      <c r="QV117" s="27"/>
      <c r="QW117" s="27"/>
      <c r="QX117" s="27"/>
      <c r="QY117" s="27"/>
      <c r="QZ117" s="27"/>
      <c r="RA117" s="27"/>
      <c r="RB117" s="27"/>
      <c r="RC117" s="27"/>
      <c r="RD117" s="27"/>
      <c r="RE117" s="27"/>
      <c r="RF117" s="27"/>
      <c r="RG117" s="27"/>
      <c r="RH117" s="27"/>
      <c r="RI117" s="27"/>
      <c r="RJ117" s="27"/>
      <c r="RK117" s="27"/>
      <c r="RL117" s="27"/>
      <c r="RM117" s="27"/>
      <c r="RN117" s="27"/>
      <c r="RO117" s="27"/>
      <c r="RP117" s="27"/>
      <c r="RQ117" s="27"/>
      <c r="RR117" s="27"/>
      <c r="RS117" s="27"/>
      <c r="RT117" s="27"/>
      <c r="RU117" s="27"/>
      <c r="RV117" s="27"/>
      <c r="RW117" s="27"/>
      <c r="RX117" s="27"/>
      <c r="RY117" s="27"/>
      <c r="RZ117" s="27"/>
      <c r="SA117" s="27"/>
      <c r="SB117" s="27"/>
      <c r="SC117" s="27"/>
      <c r="SD117" s="27"/>
      <c r="SE117" s="27"/>
      <c r="SF117" s="27"/>
      <c r="SG117" s="27"/>
      <c r="SH117" s="27"/>
      <c r="SI117" s="27"/>
      <c r="SJ117" s="27"/>
      <c r="SK117" s="27"/>
      <c r="SL117" s="27"/>
      <c r="SM117" s="27"/>
      <c r="SN117" s="27"/>
    </row>
    <row r="118" spans="1:508" s="20" customFormat="1" ht="83.25" customHeight="1" x14ac:dyDescent="0.25">
      <c r="A118" s="52" t="s">
        <v>482</v>
      </c>
      <c r="B118" s="52" t="s">
        <v>483</v>
      </c>
      <c r="C118" s="52" t="s">
        <v>58</v>
      </c>
      <c r="D118" s="76" t="s">
        <v>499</v>
      </c>
      <c r="E118" s="165">
        <v>1822724</v>
      </c>
      <c r="F118" s="165">
        <v>1494036</v>
      </c>
      <c r="G118" s="165"/>
      <c r="H118" s="165">
        <v>888069.23</v>
      </c>
      <c r="I118" s="165">
        <v>727925.76000000001</v>
      </c>
      <c r="J118" s="165"/>
      <c r="K118" s="219">
        <f t="shared" si="36"/>
        <v>48.722090124451093</v>
      </c>
      <c r="L118" s="165"/>
      <c r="M118" s="165"/>
      <c r="N118" s="165"/>
      <c r="O118" s="165"/>
      <c r="P118" s="165"/>
      <c r="Q118" s="165"/>
      <c r="R118" s="171">
        <f t="shared" si="37"/>
        <v>0</v>
      </c>
      <c r="S118" s="171"/>
      <c r="T118" s="171"/>
      <c r="U118" s="171"/>
      <c r="V118" s="171"/>
      <c r="W118" s="171"/>
      <c r="X118" s="224"/>
      <c r="Y118" s="171">
        <f t="shared" si="39"/>
        <v>888069.23</v>
      </c>
      <c r="Z118" s="238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</row>
    <row r="119" spans="1:508" s="22" customFormat="1" ht="72.75" customHeight="1" x14ac:dyDescent="0.25">
      <c r="A119" s="67"/>
      <c r="B119" s="67"/>
      <c r="C119" s="67"/>
      <c r="D119" s="110" t="s">
        <v>380</v>
      </c>
      <c r="E119" s="166">
        <v>1822724</v>
      </c>
      <c r="F119" s="166">
        <v>1494036</v>
      </c>
      <c r="G119" s="166"/>
      <c r="H119" s="166">
        <v>888069.23</v>
      </c>
      <c r="I119" s="166">
        <v>727925.76000000001</v>
      </c>
      <c r="J119" s="166"/>
      <c r="K119" s="220">
        <f t="shared" si="36"/>
        <v>48.722090124451093</v>
      </c>
      <c r="L119" s="166"/>
      <c r="M119" s="166"/>
      <c r="N119" s="166"/>
      <c r="O119" s="166"/>
      <c r="P119" s="166"/>
      <c r="Q119" s="166"/>
      <c r="R119" s="173">
        <f t="shared" si="37"/>
        <v>0</v>
      </c>
      <c r="S119" s="173"/>
      <c r="T119" s="173"/>
      <c r="U119" s="173"/>
      <c r="V119" s="173"/>
      <c r="W119" s="173"/>
      <c r="X119" s="225"/>
      <c r="Y119" s="173">
        <f t="shared" si="39"/>
        <v>888069.23</v>
      </c>
      <c r="Z119" s="238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  <c r="JD119" s="27"/>
      <c r="JE119" s="27"/>
      <c r="JF119" s="27"/>
      <c r="JG119" s="27"/>
      <c r="JH119" s="27"/>
      <c r="JI119" s="27"/>
      <c r="JJ119" s="27"/>
      <c r="JK119" s="27"/>
      <c r="JL119" s="27"/>
      <c r="JM119" s="27"/>
      <c r="JN119" s="27"/>
      <c r="JO119" s="27"/>
      <c r="JP119" s="27"/>
      <c r="JQ119" s="27"/>
      <c r="JR119" s="27"/>
      <c r="JS119" s="27"/>
      <c r="JT119" s="27"/>
      <c r="JU119" s="27"/>
      <c r="JV119" s="27"/>
      <c r="JW119" s="27"/>
      <c r="JX119" s="27"/>
      <c r="JY119" s="27"/>
      <c r="JZ119" s="27"/>
      <c r="KA119" s="27"/>
      <c r="KB119" s="27"/>
      <c r="KC119" s="27"/>
      <c r="KD119" s="27"/>
      <c r="KE119" s="27"/>
      <c r="KF119" s="27"/>
      <c r="KG119" s="27"/>
      <c r="KH119" s="27"/>
      <c r="KI119" s="27"/>
      <c r="KJ119" s="27"/>
      <c r="KK119" s="27"/>
      <c r="KL119" s="27"/>
      <c r="KM119" s="27"/>
      <c r="KN119" s="27"/>
      <c r="KO119" s="27"/>
      <c r="KP119" s="27"/>
      <c r="KQ119" s="27"/>
      <c r="KR119" s="27"/>
      <c r="KS119" s="27"/>
      <c r="KT119" s="27"/>
      <c r="KU119" s="27"/>
      <c r="KV119" s="27"/>
      <c r="KW119" s="27"/>
      <c r="KX119" s="27"/>
      <c r="KY119" s="27"/>
      <c r="KZ119" s="27"/>
      <c r="LA119" s="27"/>
      <c r="LB119" s="27"/>
      <c r="LC119" s="27"/>
      <c r="LD119" s="27"/>
      <c r="LE119" s="27"/>
      <c r="LF119" s="27"/>
      <c r="LG119" s="27"/>
      <c r="LH119" s="27"/>
      <c r="LI119" s="27"/>
      <c r="LJ119" s="27"/>
      <c r="LK119" s="27"/>
      <c r="LL119" s="27"/>
      <c r="LM119" s="27"/>
      <c r="LN119" s="27"/>
      <c r="LO119" s="27"/>
      <c r="LP119" s="27"/>
      <c r="LQ119" s="27"/>
      <c r="LR119" s="27"/>
      <c r="LS119" s="27"/>
      <c r="LT119" s="27"/>
      <c r="LU119" s="27"/>
      <c r="LV119" s="27"/>
      <c r="LW119" s="27"/>
      <c r="LX119" s="27"/>
      <c r="LY119" s="27"/>
      <c r="LZ119" s="27"/>
      <c r="MA119" s="27"/>
      <c r="MB119" s="27"/>
      <c r="MC119" s="27"/>
      <c r="MD119" s="27"/>
      <c r="ME119" s="27"/>
      <c r="MF119" s="27"/>
      <c r="MG119" s="27"/>
      <c r="MH119" s="27"/>
      <c r="MI119" s="27"/>
      <c r="MJ119" s="27"/>
      <c r="MK119" s="27"/>
      <c r="ML119" s="27"/>
      <c r="MM119" s="27"/>
      <c r="MN119" s="27"/>
      <c r="MO119" s="27"/>
      <c r="MP119" s="27"/>
      <c r="MQ119" s="27"/>
      <c r="MR119" s="27"/>
      <c r="MS119" s="27"/>
      <c r="MT119" s="27"/>
      <c r="MU119" s="27"/>
      <c r="MV119" s="27"/>
      <c r="MW119" s="27"/>
      <c r="MX119" s="27"/>
      <c r="MY119" s="27"/>
      <c r="MZ119" s="27"/>
      <c r="NA119" s="27"/>
      <c r="NB119" s="27"/>
      <c r="NC119" s="27"/>
      <c r="ND119" s="27"/>
      <c r="NE119" s="27"/>
      <c r="NF119" s="27"/>
      <c r="NG119" s="27"/>
      <c r="NH119" s="27"/>
      <c r="NI119" s="27"/>
      <c r="NJ119" s="27"/>
      <c r="NK119" s="27"/>
      <c r="NL119" s="27"/>
      <c r="NM119" s="27"/>
      <c r="NN119" s="27"/>
      <c r="NO119" s="27"/>
      <c r="NP119" s="27"/>
      <c r="NQ119" s="27"/>
      <c r="NR119" s="27"/>
      <c r="NS119" s="27"/>
      <c r="NT119" s="27"/>
      <c r="NU119" s="27"/>
      <c r="NV119" s="27"/>
      <c r="NW119" s="27"/>
      <c r="NX119" s="27"/>
      <c r="NY119" s="27"/>
      <c r="NZ119" s="27"/>
      <c r="OA119" s="27"/>
      <c r="OB119" s="27"/>
      <c r="OC119" s="27"/>
      <c r="OD119" s="27"/>
      <c r="OE119" s="27"/>
      <c r="OF119" s="27"/>
      <c r="OG119" s="27"/>
      <c r="OH119" s="27"/>
      <c r="OI119" s="27"/>
      <c r="OJ119" s="27"/>
      <c r="OK119" s="27"/>
      <c r="OL119" s="27"/>
      <c r="OM119" s="27"/>
      <c r="ON119" s="27"/>
      <c r="OO119" s="27"/>
      <c r="OP119" s="27"/>
      <c r="OQ119" s="27"/>
      <c r="OR119" s="27"/>
      <c r="OS119" s="27"/>
      <c r="OT119" s="27"/>
      <c r="OU119" s="27"/>
      <c r="OV119" s="27"/>
      <c r="OW119" s="27"/>
      <c r="OX119" s="27"/>
      <c r="OY119" s="27"/>
      <c r="OZ119" s="27"/>
      <c r="PA119" s="27"/>
      <c r="PB119" s="27"/>
      <c r="PC119" s="27"/>
      <c r="PD119" s="27"/>
      <c r="PE119" s="27"/>
      <c r="PF119" s="27"/>
      <c r="PG119" s="27"/>
      <c r="PH119" s="27"/>
      <c r="PI119" s="27"/>
      <c r="PJ119" s="27"/>
      <c r="PK119" s="27"/>
      <c r="PL119" s="27"/>
      <c r="PM119" s="27"/>
      <c r="PN119" s="27"/>
      <c r="PO119" s="27"/>
      <c r="PP119" s="27"/>
      <c r="PQ119" s="27"/>
      <c r="PR119" s="27"/>
      <c r="PS119" s="27"/>
      <c r="PT119" s="27"/>
      <c r="PU119" s="27"/>
      <c r="PV119" s="27"/>
      <c r="PW119" s="27"/>
      <c r="PX119" s="27"/>
      <c r="PY119" s="27"/>
      <c r="PZ119" s="27"/>
      <c r="QA119" s="27"/>
      <c r="QB119" s="27"/>
      <c r="QC119" s="27"/>
      <c r="QD119" s="27"/>
      <c r="QE119" s="27"/>
      <c r="QF119" s="27"/>
      <c r="QG119" s="27"/>
      <c r="QH119" s="27"/>
      <c r="QI119" s="27"/>
      <c r="QJ119" s="27"/>
      <c r="QK119" s="27"/>
      <c r="QL119" s="27"/>
      <c r="QM119" s="27"/>
      <c r="QN119" s="27"/>
      <c r="QO119" s="27"/>
      <c r="QP119" s="27"/>
      <c r="QQ119" s="27"/>
      <c r="QR119" s="27"/>
      <c r="QS119" s="27"/>
      <c r="QT119" s="27"/>
      <c r="QU119" s="27"/>
      <c r="QV119" s="27"/>
      <c r="QW119" s="27"/>
      <c r="QX119" s="27"/>
      <c r="QY119" s="27"/>
      <c r="QZ119" s="27"/>
      <c r="RA119" s="27"/>
      <c r="RB119" s="27"/>
      <c r="RC119" s="27"/>
      <c r="RD119" s="27"/>
      <c r="RE119" s="27"/>
      <c r="RF119" s="27"/>
      <c r="RG119" s="27"/>
      <c r="RH119" s="27"/>
      <c r="RI119" s="27"/>
      <c r="RJ119" s="27"/>
      <c r="RK119" s="27"/>
      <c r="RL119" s="27"/>
      <c r="RM119" s="27"/>
      <c r="RN119" s="27"/>
      <c r="RO119" s="27"/>
      <c r="RP119" s="27"/>
      <c r="RQ119" s="27"/>
      <c r="RR119" s="27"/>
      <c r="RS119" s="27"/>
      <c r="RT119" s="27"/>
      <c r="RU119" s="27"/>
      <c r="RV119" s="27"/>
      <c r="RW119" s="27"/>
      <c r="RX119" s="27"/>
      <c r="RY119" s="27"/>
      <c r="RZ119" s="27"/>
      <c r="SA119" s="27"/>
      <c r="SB119" s="27"/>
      <c r="SC119" s="27"/>
      <c r="SD119" s="27"/>
      <c r="SE119" s="27"/>
      <c r="SF119" s="27"/>
      <c r="SG119" s="27"/>
      <c r="SH119" s="27"/>
      <c r="SI119" s="27"/>
      <c r="SJ119" s="27"/>
      <c r="SK119" s="27"/>
      <c r="SL119" s="27"/>
      <c r="SM119" s="27"/>
      <c r="SN119" s="27"/>
    </row>
    <row r="120" spans="1:508" s="20" customFormat="1" ht="90" hidden="1" customHeight="1" x14ac:dyDescent="0.25">
      <c r="A120" s="52" t="s">
        <v>513</v>
      </c>
      <c r="B120" s="52">
        <v>1210</v>
      </c>
      <c r="C120" s="52" t="s">
        <v>58</v>
      </c>
      <c r="D120" s="76" t="s">
        <v>514</v>
      </c>
      <c r="E120" s="165"/>
      <c r="F120" s="165"/>
      <c r="G120" s="165"/>
      <c r="H120" s="165"/>
      <c r="I120" s="165"/>
      <c r="J120" s="165"/>
      <c r="K120" s="219" t="e">
        <f t="shared" si="36"/>
        <v>#DIV/0!</v>
      </c>
      <c r="L120" s="165"/>
      <c r="M120" s="165"/>
      <c r="N120" s="165"/>
      <c r="O120" s="165"/>
      <c r="P120" s="165"/>
      <c r="Q120" s="165"/>
      <c r="R120" s="171">
        <f t="shared" si="37"/>
        <v>0</v>
      </c>
      <c r="S120" s="171"/>
      <c r="T120" s="171"/>
      <c r="U120" s="171"/>
      <c r="V120" s="171"/>
      <c r="W120" s="171"/>
      <c r="X120" s="224" t="e">
        <f t="shared" si="38"/>
        <v>#DIV/0!</v>
      </c>
      <c r="Y120" s="171">
        <f t="shared" si="39"/>
        <v>0</v>
      </c>
      <c r="Z120" s="238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</row>
    <row r="121" spans="1:508" s="22" customFormat="1" ht="89.25" hidden="1" customHeight="1" x14ac:dyDescent="0.25">
      <c r="A121" s="67"/>
      <c r="B121" s="67"/>
      <c r="C121" s="67"/>
      <c r="D121" s="110" t="s">
        <v>515</v>
      </c>
      <c r="E121" s="166"/>
      <c r="F121" s="166"/>
      <c r="G121" s="166"/>
      <c r="H121" s="166"/>
      <c r="I121" s="166"/>
      <c r="J121" s="166"/>
      <c r="K121" s="220" t="e">
        <f t="shared" si="36"/>
        <v>#DIV/0!</v>
      </c>
      <c r="L121" s="166"/>
      <c r="M121" s="166"/>
      <c r="N121" s="166"/>
      <c r="O121" s="166"/>
      <c r="P121" s="166"/>
      <c r="Q121" s="166"/>
      <c r="R121" s="173">
        <f t="shared" si="37"/>
        <v>0</v>
      </c>
      <c r="S121" s="173"/>
      <c r="T121" s="173"/>
      <c r="U121" s="173"/>
      <c r="V121" s="173"/>
      <c r="W121" s="173"/>
      <c r="X121" s="225" t="e">
        <f t="shared" si="38"/>
        <v>#DIV/0!</v>
      </c>
      <c r="Y121" s="173">
        <f t="shared" si="39"/>
        <v>0</v>
      </c>
      <c r="Z121" s="238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  <c r="JD121" s="27"/>
      <c r="JE121" s="27"/>
      <c r="JF121" s="27"/>
      <c r="JG121" s="27"/>
      <c r="JH121" s="27"/>
      <c r="JI121" s="27"/>
      <c r="JJ121" s="27"/>
      <c r="JK121" s="27"/>
      <c r="JL121" s="27"/>
      <c r="JM121" s="27"/>
      <c r="JN121" s="27"/>
      <c r="JO121" s="27"/>
      <c r="JP121" s="27"/>
      <c r="JQ121" s="27"/>
      <c r="JR121" s="27"/>
      <c r="JS121" s="27"/>
      <c r="JT121" s="27"/>
      <c r="JU121" s="27"/>
      <c r="JV121" s="27"/>
      <c r="JW121" s="27"/>
      <c r="JX121" s="27"/>
      <c r="JY121" s="27"/>
      <c r="JZ121" s="27"/>
      <c r="KA121" s="27"/>
      <c r="KB121" s="27"/>
      <c r="KC121" s="27"/>
      <c r="KD121" s="27"/>
      <c r="KE121" s="27"/>
      <c r="KF121" s="27"/>
      <c r="KG121" s="27"/>
      <c r="KH121" s="27"/>
      <c r="KI121" s="27"/>
      <c r="KJ121" s="27"/>
      <c r="KK121" s="27"/>
      <c r="KL121" s="27"/>
      <c r="KM121" s="27"/>
      <c r="KN121" s="27"/>
      <c r="KO121" s="27"/>
      <c r="KP121" s="27"/>
      <c r="KQ121" s="27"/>
      <c r="KR121" s="27"/>
      <c r="KS121" s="27"/>
      <c r="KT121" s="27"/>
      <c r="KU121" s="27"/>
      <c r="KV121" s="27"/>
      <c r="KW121" s="27"/>
      <c r="KX121" s="27"/>
      <c r="KY121" s="27"/>
      <c r="KZ121" s="27"/>
      <c r="LA121" s="27"/>
      <c r="LB121" s="27"/>
      <c r="LC121" s="27"/>
      <c r="LD121" s="27"/>
      <c r="LE121" s="27"/>
      <c r="LF121" s="27"/>
      <c r="LG121" s="27"/>
      <c r="LH121" s="27"/>
      <c r="LI121" s="27"/>
      <c r="LJ121" s="27"/>
      <c r="LK121" s="27"/>
      <c r="LL121" s="27"/>
      <c r="LM121" s="27"/>
      <c r="LN121" s="27"/>
      <c r="LO121" s="27"/>
      <c r="LP121" s="27"/>
      <c r="LQ121" s="27"/>
      <c r="LR121" s="27"/>
      <c r="LS121" s="27"/>
      <c r="LT121" s="27"/>
      <c r="LU121" s="27"/>
      <c r="LV121" s="27"/>
      <c r="LW121" s="27"/>
      <c r="LX121" s="27"/>
      <c r="LY121" s="27"/>
      <c r="LZ121" s="27"/>
      <c r="MA121" s="27"/>
      <c r="MB121" s="27"/>
      <c r="MC121" s="27"/>
      <c r="MD121" s="27"/>
      <c r="ME121" s="27"/>
      <c r="MF121" s="27"/>
      <c r="MG121" s="27"/>
      <c r="MH121" s="27"/>
      <c r="MI121" s="27"/>
      <c r="MJ121" s="27"/>
      <c r="MK121" s="27"/>
      <c r="ML121" s="27"/>
      <c r="MM121" s="27"/>
      <c r="MN121" s="27"/>
      <c r="MO121" s="27"/>
      <c r="MP121" s="27"/>
      <c r="MQ121" s="27"/>
      <c r="MR121" s="27"/>
      <c r="MS121" s="27"/>
      <c r="MT121" s="27"/>
      <c r="MU121" s="27"/>
      <c r="MV121" s="27"/>
      <c r="MW121" s="27"/>
      <c r="MX121" s="27"/>
      <c r="MY121" s="27"/>
      <c r="MZ121" s="27"/>
      <c r="NA121" s="27"/>
      <c r="NB121" s="27"/>
      <c r="NC121" s="27"/>
      <c r="ND121" s="27"/>
      <c r="NE121" s="27"/>
      <c r="NF121" s="27"/>
      <c r="NG121" s="27"/>
      <c r="NH121" s="27"/>
      <c r="NI121" s="27"/>
      <c r="NJ121" s="27"/>
      <c r="NK121" s="27"/>
      <c r="NL121" s="27"/>
      <c r="NM121" s="27"/>
      <c r="NN121" s="27"/>
      <c r="NO121" s="27"/>
      <c r="NP121" s="27"/>
      <c r="NQ121" s="27"/>
      <c r="NR121" s="27"/>
      <c r="NS121" s="27"/>
      <c r="NT121" s="27"/>
      <c r="NU121" s="27"/>
      <c r="NV121" s="27"/>
      <c r="NW121" s="27"/>
      <c r="NX121" s="27"/>
      <c r="NY121" s="27"/>
      <c r="NZ121" s="27"/>
      <c r="OA121" s="27"/>
      <c r="OB121" s="27"/>
      <c r="OC121" s="27"/>
      <c r="OD121" s="27"/>
      <c r="OE121" s="27"/>
      <c r="OF121" s="27"/>
      <c r="OG121" s="27"/>
      <c r="OH121" s="27"/>
      <c r="OI121" s="27"/>
      <c r="OJ121" s="27"/>
      <c r="OK121" s="27"/>
      <c r="OL121" s="27"/>
      <c r="OM121" s="27"/>
      <c r="ON121" s="27"/>
      <c r="OO121" s="27"/>
      <c r="OP121" s="27"/>
      <c r="OQ121" s="27"/>
      <c r="OR121" s="27"/>
      <c r="OS121" s="27"/>
      <c r="OT121" s="27"/>
      <c r="OU121" s="27"/>
      <c r="OV121" s="27"/>
      <c r="OW121" s="27"/>
      <c r="OX121" s="27"/>
      <c r="OY121" s="27"/>
      <c r="OZ121" s="27"/>
      <c r="PA121" s="27"/>
      <c r="PB121" s="27"/>
      <c r="PC121" s="27"/>
      <c r="PD121" s="27"/>
      <c r="PE121" s="27"/>
      <c r="PF121" s="27"/>
      <c r="PG121" s="27"/>
      <c r="PH121" s="27"/>
      <c r="PI121" s="27"/>
      <c r="PJ121" s="27"/>
      <c r="PK121" s="27"/>
      <c r="PL121" s="27"/>
      <c r="PM121" s="27"/>
      <c r="PN121" s="27"/>
      <c r="PO121" s="27"/>
      <c r="PP121" s="27"/>
      <c r="PQ121" s="27"/>
      <c r="PR121" s="27"/>
      <c r="PS121" s="27"/>
      <c r="PT121" s="27"/>
      <c r="PU121" s="27"/>
      <c r="PV121" s="27"/>
      <c r="PW121" s="27"/>
      <c r="PX121" s="27"/>
      <c r="PY121" s="27"/>
      <c r="PZ121" s="27"/>
      <c r="QA121" s="27"/>
      <c r="QB121" s="27"/>
      <c r="QC121" s="27"/>
      <c r="QD121" s="27"/>
      <c r="QE121" s="27"/>
      <c r="QF121" s="27"/>
      <c r="QG121" s="27"/>
      <c r="QH121" s="27"/>
      <c r="QI121" s="27"/>
      <c r="QJ121" s="27"/>
      <c r="QK121" s="27"/>
      <c r="QL121" s="27"/>
      <c r="QM121" s="27"/>
      <c r="QN121" s="27"/>
      <c r="QO121" s="27"/>
      <c r="QP121" s="27"/>
      <c r="QQ121" s="27"/>
      <c r="QR121" s="27"/>
      <c r="QS121" s="27"/>
      <c r="QT121" s="27"/>
      <c r="QU121" s="27"/>
      <c r="QV121" s="27"/>
      <c r="QW121" s="27"/>
      <c r="QX121" s="27"/>
      <c r="QY121" s="27"/>
      <c r="QZ121" s="27"/>
      <c r="RA121" s="27"/>
      <c r="RB121" s="27"/>
      <c r="RC121" s="27"/>
      <c r="RD121" s="27"/>
      <c r="RE121" s="27"/>
      <c r="RF121" s="27"/>
      <c r="RG121" s="27"/>
      <c r="RH121" s="27"/>
      <c r="RI121" s="27"/>
      <c r="RJ121" s="27"/>
      <c r="RK121" s="27"/>
      <c r="RL121" s="27"/>
      <c r="RM121" s="27"/>
      <c r="RN121" s="27"/>
      <c r="RO121" s="27"/>
      <c r="RP121" s="27"/>
      <c r="RQ121" s="27"/>
      <c r="RR121" s="27"/>
      <c r="RS121" s="27"/>
      <c r="RT121" s="27"/>
      <c r="RU121" s="27"/>
      <c r="RV121" s="27"/>
      <c r="RW121" s="27"/>
      <c r="RX121" s="27"/>
      <c r="RY121" s="27"/>
      <c r="RZ121" s="27"/>
      <c r="SA121" s="27"/>
      <c r="SB121" s="27"/>
      <c r="SC121" s="27"/>
      <c r="SD121" s="27"/>
      <c r="SE121" s="27"/>
      <c r="SF121" s="27"/>
      <c r="SG121" s="27"/>
      <c r="SH121" s="27"/>
      <c r="SI121" s="27"/>
      <c r="SJ121" s="27"/>
      <c r="SK121" s="27"/>
      <c r="SL121" s="27"/>
      <c r="SM121" s="27"/>
      <c r="SN121" s="27"/>
    </row>
    <row r="122" spans="1:508" s="20" customFormat="1" ht="81" customHeight="1" x14ac:dyDescent="0.25">
      <c r="A122" s="52" t="s">
        <v>484</v>
      </c>
      <c r="B122" s="52">
        <v>3140</v>
      </c>
      <c r="C122" s="52">
        <v>1040</v>
      </c>
      <c r="D122" s="109" t="s">
        <v>20</v>
      </c>
      <c r="E122" s="165">
        <v>2000000</v>
      </c>
      <c r="F122" s="165"/>
      <c r="G122" s="165"/>
      <c r="H122" s="165"/>
      <c r="I122" s="165"/>
      <c r="J122" s="165"/>
      <c r="K122" s="219">
        <f t="shared" si="36"/>
        <v>0</v>
      </c>
      <c r="L122" s="165"/>
      <c r="M122" s="165"/>
      <c r="N122" s="165"/>
      <c r="O122" s="165"/>
      <c r="P122" s="165"/>
      <c r="Q122" s="165"/>
      <c r="R122" s="171">
        <f t="shared" si="37"/>
        <v>0</v>
      </c>
      <c r="S122" s="171"/>
      <c r="T122" s="171"/>
      <c r="U122" s="171"/>
      <c r="V122" s="171"/>
      <c r="W122" s="171"/>
      <c r="X122" s="224"/>
      <c r="Y122" s="171">
        <f t="shared" si="39"/>
        <v>0</v>
      </c>
      <c r="Z122" s="238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</row>
    <row r="123" spans="1:508" s="20" customFormat="1" ht="31.5" x14ac:dyDescent="0.25">
      <c r="A123" s="52" t="s">
        <v>485</v>
      </c>
      <c r="B123" s="52">
        <v>3242</v>
      </c>
      <c r="C123" s="52">
        <v>1090</v>
      </c>
      <c r="D123" s="76" t="s">
        <v>409</v>
      </c>
      <c r="E123" s="165">
        <v>72400</v>
      </c>
      <c r="F123" s="165"/>
      <c r="G123" s="165"/>
      <c r="H123" s="165">
        <v>43440</v>
      </c>
      <c r="I123" s="165"/>
      <c r="J123" s="165"/>
      <c r="K123" s="219">
        <f t="shared" si="36"/>
        <v>60</v>
      </c>
      <c r="L123" s="165"/>
      <c r="M123" s="165"/>
      <c r="N123" s="165"/>
      <c r="O123" s="165"/>
      <c r="P123" s="165"/>
      <c r="Q123" s="165"/>
      <c r="R123" s="171">
        <f t="shared" si="37"/>
        <v>0</v>
      </c>
      <c r="S123" s="171"/>
      <c r="T123" s="171"/>
      <c r="U123" s="171"/>
      <c r="V123" s="171"/>
      <c r="W123" s="171"/>
      <c r="X123" s="224"/>
      <c r="Y123" s="171">
        <f t="shared" si="39"/>
        <v>43440</v>
      </c>
      <c r="Z123" s="238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</row>
    <row r="124" spans="1:508" s="20" customFormat="1" ht="39" customHeight="1" x14ac:dyDescent="0.25">
      <c r="A124" s="52" t="s">
        <v>487</v>
      </c>
      <c r="B124" s="52">
        <v>5031</v>
      </c>
      <c r="C124" s="52" t="s">
        <v>79</v>
      </c>
      <c r="D124" s="76" t="s">
        <v>573</v>
      </c>
      <c r="E124" s="165">
        <v>11780000</v>
      </c>
      <c r="F124" s="165">
        <v>8316000</v>
      </c>
      <c r="G124" s="165">
        <v>426600</v>
      </c>
      <c r="H124" s="165">
        <v>5942910.8899999997</v>
      </c>
      <c r="I124" s="165">
        <v>4664154.88</v>
      </c>
      <c r="J124" s="165">
        <v>206898.44</v>
      </c>
      <c r="K124" s="219">
        <f t="shared" si="36"/>
        <v>50.449158658743634</v>
      </c>
      <c r="L124" s="165">
        <v>100000</v>
      </c>
      <c r="M124" s="165">
        <v>100000</v>
      </c>
      <c r="N124" s="165"/>
      <c r="O124" s="165"/>
      <c r="P124" s="165"/>
      <c r="Q124" s="165">
        <v>100000</v>
      </c>
      <c r="R124" s="171">
        <f t="shared" si="37"/>
        <v>0</v>
      </c>
      <c r="S124" s="171"/>
      <c r="T124" s="171"/>
      <c r="U124" s="171"/>
      <c r="V124" s="171"/>
      <c r="W124" s="171"/>
      <c r="X124" s="224">
        <f t="shared" si="38"/>
        <v>0</v>
      </c>
      <c r="Y124" s="171">
        <f t="shared" si="39"/>
        <v>5942910.8899999997</v>
      </c>
      <c r="Z124" s="238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21"/>
      <c r="OI124" s="21"/>
      <c r="OJ124" s="21"/>
      <c r="OK124" s="21"/>
      <c r="OL124" s="21"/>
      <c r="OM124" s="21"/>
      <c r="ON124" s="21"/>
      <c r="OO124" s="21"/>
      <c r="OP124" s="21"/>
      <c r="OQ124" s="21"/>
      <c r="OR124" s="21"/>
      <c r="OS124" s="21"/>
      <c r="OT124" s="21"/>
      <c r="OU124" s="21"/>
      <c r="OV124" s="21"/>
      <c r="OW124" s="21"/>
      <c r="OX124" s="21"/>
      <c r="OY124" s="21"/>
      <c r="OZ124" s="21"/>
      <c r="PA124" s="21"/>
      <c r="PB124" s="21"/>
      <c r="PC124" s="21"/>
      <c r="PD124" s="21"/>
      <c r="PE124" s="21"/>
      <c r="PF124" s="21"/>
      <c r="PG124" s="21"/>
      <c r="PH124" s="21"/>
      <c r="PI124" s="21"/>
      <c r="PJ124" s="21"/>
      <c r="PK124" s="21"/>
      <c r="PL124" s="21"/>
      <c r="PM124" s="21"/>
      <c r="PN124" s="21"/>
      <c r="PO124" s="21"/>
      <c r="PP124" s="21"/>
      <c r="PQ124" s="21"/>
      <c r="PR124" s="21"/>
      <c r="PS124" s="21"/>
      <c r="PT124" s="21"/>
      <c r="PU124" s="21"/>
      <c r="PV124" s="21"/>
      <c r="PW124" s="21"/>
      <c r="PX124" s="21"/>
      <c r="PY124" s="21"/>
      <c r="PZ124" s="21"/>
      <c r="QA124" s="21"/>
      <c r="QB124" s="21"/>
      <c r="QC124" s="21"/>
      <c r="QD124" s="21"/>
      <c r="QE124" s="21"/>
      <c r="QF124" s="21"/>
      <c r="QG124" s="21"/>
      <c r="QH124" s="21"/>
      <c r="QI124" s="21"/>
      <c r="QJ124" s="21"/>
      <c r="QK124" s="21"/>
      <c r="QL124" s="21"/>
      <c r="QM124" s="21"/>
      <c r="QN124" s="21"/>
      <c r="QO124" s="21"/>
      <c r="QP124" s="21"/>
      <c r="QQ124" s="21"/>
      <c r="QR124" s="21"/>
      <c r="QS124" s="21"/>
      <c r="QT124" s="21"/>
      <c r="QU124" s="21"/>
      <c r="QV124" s="21"/>
      <c r="QW124" s="21"/>
      <c r="QX124" s="21"/>
      <c r="QY124" s="21"/>
      <c r="QZ124" s="21"/>
      <c r="RA124" s="21"/>
      <c r="RB124" s="21"/>
      <c r="RC124" s="21"/>
      <c r="RD124" s="21"/>
      <c r="RE124" s="21"/>
      <c r="RF124" s="21"/>
      <c r="RG124" s="21"/>
      <c r="RH124" s="21"/>
      <c r="RI124" s="21"/>
      <c r="RJ124" s="21"/>
      <c r="RK124" s="21"/>
      <c r="RL124" s="21"/>
      <c r="RM124" s="21"/>
      <c r="RN124" s="21"/>
      <c r="RO124" s="21"/>
      <c r="RP124" s="21"/>
      <c r="RQ124" s="21"/>
      <c r="RR124" s="21"/>
      <c r="RS124" s="21"/>
      <c r="RT124" s="21"/>
      <c r="RU124" s="21"/>
      <c r="RV124" s="21"/>
      <c r="RW124" s="21"/>
      <c r="RX124" s="21"/>
      <c r="RY124" s="21"/>
      <c r="RZ124" s="21"/>
      <c r="SA124" s="21"/>
      <c r="SB124" s="21"/>
      <c r="SC124" s="21"/>
      <c r="SD124" s="21"/>
      <c r="SE124" s="21"/>
      <c r="SF124" s="21"/>
      <c r="SG124" s="21"/>
      <c r="SH124" s="21"/>
      <c r="SI124" s="21"/>
      <c r="SJ124" s="21"/>
      <c r="SK124" s="21"/>
      <c r="SL124" s="21"/>
      <c r="SM124" s="21"/>
      <c r="SN124" s="21"/>
    </row>
    <row r="125" spans="1:508" s="22" customFormat="1" ht="23.25" hidden="1" customHeight="1" x14ac:dyDescent="0.25">
      <c r="A125" s="67"/>
      <c r="B125" s="67"/>
      <c r="C125" s="67"/>
      <c r="D125" s="110" t="s">
        <v>392</v>
      </c>
      <c r="E125" s="166"/>
      <c r="F125" s="166"/>
      <c r="G125" s="166"/>
      <c r="H125" s="166"/>
      <c r="I125" s="166"/>
      <c r="J125" s="166"/>
      <c r="K125" s="220" t="e">
        <f t="shared" si="36"/>
        <v>#DIV/0!</v>
      </c>
      <c r="L125" s="166"/>
      <c r="M125" s="166"/>
      <c r="N125" s="166"/>
      <c r="O125" s="166"/>
      <c r="P125" s="166"/>
      <c r="Q125" s="166"/>
      <c r="R125" s="171">
        <f t="shared" si="37"/>
        <v>0</v>
      </c>
      <c r="S125" s="173"/>
      <c r="T125" s="173"/>
      <c r="U125" s="173"/>
      <c r="V125" s="173"/>
      <c r="W125" s="173"/>
      <c r="X125" s="225" t="e">
        <f t="shared" si="38"/>
        <v>#DIV/0!</v>
      </c>
      <c r="Y125" s="171">
        <f t="shared" si="39"/>
        <v>0</v>
      </c>
      <c r="Z125" s="238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  <c r="JD125" s="27"/>
      <c r="JE125" s="27"/>
      <c r="JF125" s="27"/>
      <c r="JG125" s="27"/>
      <c r="JH125" s="27"/>
      <c r="JI125" s="27"/>
      <c r="JJ125" s="27"/>
      <c r="JK125" s="27"/>
      <c r="JL125" s="27"/>
      <c r="JM125" s="27"/>
      <c r="JN125" s="27"/>
      <c r="JO125" s="27"/>
      <c r="JP125" s="27"/>
      <c r="JQ125" s="27"/>
      <c r="JR125" s="27"/>
      <c r="JS125" s="27"/>
      <c r="JT125" s="27"/>
      <c r="JU125" s="27"/>
      <c r="JV125" s="27"/>
      <c r="JW125" s="27"/>
      <c r="JX125" s="27"/>
      <c r="JY125" s="27"/>
      <c r="JZ125" s="27"/>
      <c r="KA125" s="27"/>
      <c r="KB125" s="27"/>
      <c r="KC125" s="27"/>
      <c r="KD125" s="27"/>
      <c r="KE125" s="27"/>
      <c r="KF125" s="27"/>
      <c r="KG125" s="27"/>
      <c r="KH125" s="27"/>
      <c r="KI125" s="27"/>
      <c r="KJ125" s="27"/>
      <c r="KK125" s="27"/>
      <c r="KL125" s="27"/>
      <c r="KM125" s="27"/>
      <c r="KN125" s="27"/>
      <c r="KO125" s="27"/>
      <c r="KP125" s="27"/>
      <c r="KQ125" s="27"/>
      <c r="KR125" s="27"/>
      <c r="KS125" s="27"/>
      <c r="KT125" s="27"/>
      <c r="KU125" s="27"/>
      <c r="KV125" s="27"/>
      <c r="KW125" s="27"/>
      <c r="KX125" s="27"/>
      <c r="KY125" s="27"/>
      <c r="KZ125" s="27"/>
      <c r="LA125" s="27"/>
      <c r="LB125" s="27"/>
      <c r="LC125" s="27"/>
      <c r="LD125" s="27"/>
      <c r="LE125" s="27"/>
      <c r="LF125" s="27"/>
      <c r="LG125" s="27"/>
      <c r="LH125" s="27"/>
      <c r="LI125" s="27"/>
      <c r="LJ125" s="27"/>
      <c r="LK125" s="27"/>
      <c r="LL125" s="27"/>
      <c r="LM125" s="27"/>
      <c r="LN125" s="27"/>
      <c r="LO125" s="27"/>
      <c r="LP125" s="27"/>
      <c r="LQ125" s="27"/>
      <c r="LR125" s="27"/>
      <c r="LS125" s="27"/>
      <c r="LT125" s="27"/>
      <c r="LU125" s="27"/>
      <c r="LV125" s="27"/>
      <c r="LW125" s="27"/>
      <c r="LX125" s="27"/>
      <c r="LY125" s="27"/>
      <c r="LZ125" s="27"/>
      <c r="MA125" s="27"/>
      <c r="MB125" s="27"/>
      <c r="MC125" s="27"/>
      <c r="MD125" s="27"/>
      <c r="ME125" s="27"/>
      <c r="MF125" s="27"/>
      <c r="MG125" s="27"/>
      <c r="MH125" s="27"/>
      <c r="MI125" s="27"/>
      <c r="MJ125" s="27"/>
      <c r="MK125" s="27"/>
      <c r="ML125" s="27"/>
      <c r="MM125" s="27"/>
      <c r="MN125" s="27"/>
      <c r="MO125" s="27"/>
      <c r="MP125" s="27"/>
      <c r="MQ125" s="27"/>
      <c r="MR125" s="27"/>
      <c r="MS125" s="27"/>
      <c r="MT125" s="27"/>
      <c r="MU125" s="27"/>
      <c r="MV125" s="27"/>
      <c r="MW125" s="27"/>
      <c r="MX125" s="27"/>
      <c r="MY125" s="27"/>
      <c r="MZ125" s="27"/>
      <c r="NA125" s="27"/>
      <c r="NB125" s="27"/>
      <c r="NC125" s="27"/>
      <c r="ND125" s="27"/>
      <c r="NE125" s="27"/>
      <c r="NF125" s="27"/>
      <c r="NG125" s="27"/>
      <c r="NH125" s="27"/>
      <c r="NI125" s="27"/>
      <c r="NJ125" s="27"/>
      <c r="NK125" s="27"/>
      <c r="NL125" s="27"/>
      <c r="NM125" s="27"/>
      <c r="NN125" s="27"/>
      <c r="NO125" s="27"/>
      <c r="NP125" s="27"/>
      <c r="NQ125" s="27"/>
      <c r="NR125" s="27"/>
      <c r="NS125" s="27"/>
      <c r="NT125" s="27"/>
      <c r="NU125" s="27"/>
      <c r="NV125" s="27"/>
      <c r="NW125" s="27"/>
      <c r="NX125" s="27"/>
      <c r="NY125" s="27"/>
      <c r="NZ125" s="27"/>
      <c r="OA125" s="27"/>
      <c r="OB125" s="27"/>
      <c r="OC125" s="27"/>
      <c r="OD125" s="27"/>
      <c r="OE125" s="27"/>
      <c r="OF125" s="27"/>
      <c r="OG125" s="27"/>
      <c r="OH125" s="27"/>
      <c r="OI125" s="27"/>
      <c r="OJ125" s="27"/>
      <c r="OK125" s="27"/>
      <c r="OL125" s="27"/>
      <c r="OM125" s="27"/>
      <c r="ON125" s="27"/>
      <c r="OO125" s="27"/>
      <c r="OP125" s="27"/>
      <c r="OQ125" s="27"/>
      <c r="OR125" s="27"/>
      <c r="OS125" s="27"/>
      <c r="OT125" s="27"/>
      <c r="OU125" s="27"/>
      <c r="OV125" s="27"/>
      <c r="OW125" s="27"/>
      <c r="OX125" s="27"/>
      <c r="OY125" s="27"/>
      <c r="OZ125" s="27"/>
      <c r="PA125" s="27"/>
      <c r="PB125" s="27"/>
      <c r="PC125" s="27"/>
      <c r="PD125" s="27"/>
      <c r="PE125" s="27"/>
      <c r="PF125" s="27"/>
      <c r="PG125" s="27"/>
      <c r="PH125" s="27"/>
      <c r="PI125" s="27"/>
      <c r="PJ125" s="27"/>
      <c r="PK125" s="27"/>
      <c r="PL125" s="27"/>
      <c r="PM125" s="27"/>
      <c r="PN125" s="27"/>
      <c r="PO125" s="27"/>
      <c r="PP125" s="27"/>
      <c r="PQ125" s="27"/>
      <c r="PR125" s="27"/>
      <c r="PS125" s="27"/>
      <c r="PT125" s="27"/>
      <c r="PU125" s="27"/>
      <c r="PV125" s="27"/>
      <c r="PW125" s="27"/>
      <c r="PX125" s="27"/>
      <c r="PY125" s="27"/>
      <c r="PZ125" s="27"/>
      <c r="QA125" s="27"/>
      <c r="QB125" s="27"/>
      <c r="QC125" s="27"/>
      <c r="QD125" s="27"/>
      <c r="QE125" s="27"/>
      <c r="QF125" s="27"/>
      <c r="QG125" s="27"/>
      <c r="QH125" s="27"/>
      <c r="QI125" s="27"/>
      <c r="QJ125" s="27"/>
      <c r="QK125" s="27"/>
      <c r="QL125" s="27"/>
      <c r="QM125" s="27"/>
      <c r="QN125" s="27"/>
      <c r="QO125" s="27"/>
      <c r="QP125" s="27"/>
      <c r="QQ125" s="27"/>
      <c r="QR125" s="27"/>
      <c r="QS125" s="27"/>
      <c r="QT125" s="27"/>
      <c r="QU125" s="27"/>
      <c r="QV125" s="27"/>
      <c r="QW125" s="27"/>
      <c r="QX125" s="27"/>
      <c r="QY125" s="27"/>
      <c r="QZ125" s="27"/>
      <c r="RA125" s="27"/>
      <c r="RB125" s="27"/>
      <c r="RC125" s="27"/>
      <c r="RD125" s="27"/>
      <c r="RE125" s="27"/>
      <c r="RF125" s="27"/>
      <c r="RG125" s="27"/>
      <c r="RH125" s="27"/>
      <c r="RI125" s="27"/>
      <c r="RJ125" s="27"/>
      <c r="RK125" s="27"/>
      <c r="RL125" s="27"/>
      <c r="RM125" s="27"/>
      <c r="RN125" s="27"/>
      <c r="RO125" s="27"/>
      <c r="RP125" s="27"/>
      <c r="RQ125" s="27"/>
      <c r="RR125" s="27"/>
      <c r="RS125" s="27"/>
      <c r="RT125" s="27"/>
      <c r="RU125" s="27"/>
      <c r="RV125" s="27"/>
      <c r="RW125" s="27"/>
      <c r="RX125" s="27"/>
      <c r="RY125" s="27"/>
      <c r="RZ125" s="27"/>
      <c r="SA125" s="27"/>
      <c r="SB125" s="27"/>
      <c r="SC125" s="27"/>
      <c r="SD125" s="27"/>
      <c r="SE125" s="27"/>
      <c r="SF125" s="27"/>
      <c r="SG125" s="27"/>
      <c r="SH125" s="27"/>
      <c r="SI125" s="27"/>
      <c r="SJ125" s="27"/>
      <c r="SK125" s="27"/>
      <c r="SL125" s="27"/>
      <c r="SM125" s="27"/>
      <c r="SN125" s="27"/>
    </row>
    <row r="126" spans="1:508" s="20" customFormat="1" ht="34.5" hidden="1" customHeight="1" x14ac:dyDescent="0.25">
      <c r="A126" s="52" t="s">
        <v>488</v>
      </c>
      <c r="B126" s="52">
        <v>7321</v>
      </c>
      <c r="C126" s="52" t="s">
        <v>110</v>
      </c>
      <c r="D126" s="109" t="s">
        <v>577</v>
      </c>
      <c r="E126" s="165"/>
      <c r="F126" s="165"/>
      <c r="G126" s="165"/>
      <c r="H126" s="165"/>
      <c r="I126" s="165"/>
      <c r="J126" s="165"/>
      <c r="K126" s="219" t="e">
        <f t="shared" si="36"/>
        <v>#DIV/0!</v>
      </c>
      <c r="L126" s="165"/>
      <c r="M126" s="165"/>
      <c r="N126" s="165"/>
      <c r="O126" s="165"/>
      <c r="P126" s="165"/>
      <c r="Q126" s="165"/>
      <c r="R126" s="171">
        <f t="shared" si="37"/>
        <v>0</v>
      </c>
      <c r="S126" s="171"/>
      <c r="T126" s="171"/>
      <c r="U126" s="171"/>
      <c r="V126" s="171"/>
      <c r="W126" s="171"/>
      <c r="X126" s="224" t="e">
        <f t="shared" si="38"/>
        <v>#DIV/0!</v>
      </c>
      <c r="Y126" s="171">
        <f t="shared" si="39"/>
        <v>0</v>
      </c>
      <c r="Z126" s="238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</row>
    <row r="127" spans="1:508" s="22" customFormat="1" ht="18.75" hidden="1" customHeight="1" x14ac:dyDescent="0.25">
      <c r="A127" s="67"/>
      <c r="B127" s="67"/>
      <c r="C127" s="67"/>
      <c r="D127" s="110" t="s">
        <v>392</v>
      </c>
      <c r="E127" s="166"/>
      <c r="F127" s="166"/>
      <c r="G127" s="166"/>
      <c r="H127" s="166"/>
      <c r="I127" s="166"/>
      <c r="J127" s="166"/>
      <c r="K127" s="220" t="e">
        <f t="shared" si="36"/>
        <v>#DIV/0!</v>
      </c>
      <c r="L127" s="166"/>
      <c r="M127" s="166"/>
      <c r="N127" s="166"/>
      <c r="O127" s="166"/>
      <c r="P127" s="166"/>
      <c r="Q127" s="166"/>
      <c r="R127" s="171">
        <f t="shared" si="37"/>
        <v>0</v>
      </c>
      <c r="S127" s="173"/>
      <c r="T127" s="173"/>
      <c r="U127" s="173"/>
      <c r="V127" s="173"/>
      <c r="W127" s="173"/>
      <c r="X127" s="225" t="e">
        <f t="shared" si="38"/>
        <v>#DIV/0!</v>
      </c>
      <c r="Y127" s="171">
        <f t="shared" si="39"/>
        <v>0</v>
      </c>
      <c r="Z127" s="238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7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7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7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7"/>
      <c r="MV127" s="27"/>
      <c r="MW127" s="27"/>
      <c r="MX127" s="27"/>
      <c r="MY127" s="27"/>
      <c r="MZ127" s="27"/>
      <c r="NA127" s="27"/>
      <c r="NB127" s="27"/>
      <c r="NC127" s="27"/>
      <c r="ND127" s="27"/>
      <c r="NE127" s="27"/>
      <c r="NF127" s="27"/>
      <c r="NG127" s="27"/>
      <c r="NH127" s="27"/>
      <c r="NI127" s="27"/>
      <c r="NJ127" s="27"/>
      <c r="NK127" s="27"/>
      <c r="NL127" s="27"/>
      <c r="NM127" s="27"/>
      <c r="NN127" s="27"/>
      <c r="NO127" s="27"/>
      <c r="NP127" s="27"/>
      <c r="NQ127" s="27"/>
      <c r="NR127" s="27"/>
      <c r="NS127" s="27"/>
      <c r="NT127" s="27"/>
      <c r="NU127" s="27"/>
      <c r="NV127" s="27"/>
      <c r="NW127" s="27"/>
      <c r="NX127" s="27"/>
      <c r="NY127" s="27"/>
      <c r="NZ127" s="27"/>
      <c r="OA127" s="27"/>
      <c r="OB127" s="27"/>
      <c r="OC127" s="27"/>
      <c r="OD127" s="27"/>
      <c r="OE127" s="27"/>
      <c r="OF127" s="27"/>
      <c r="OG127" s="27"/>
      <c r="OH127" s="27"/>
      <c r="OI127" s="27"/>
      <c r="OJ127" s="27"/>
      <c r="OK127" s="27"/>
      <c r="OL127" s="27"/>
      <c r="OM127" s="27"/>
      <c r="ON127" s="27"/>
      <c r="OO127" s="27"/>
      <c r="OP127" s="27"/>
      <c r="OQ127" s="27"/>
      <c r="OR127" s="27"/>
      <c r="OS127" s="27"/>
      <c r="OT127" s="27"/>
      <c r="OU127" s="27"/>
      <c r="OV127" s="27"/>
      <c r="OW127" s="27"/>
      <c r="OX127" s="27"/>
      <c r="OY127" s="27"/>
      <c r="OZ127" s="27"/>
      <c r="PA127" s="27"/>
      <c r="PB127" s="27"/>
      <c r="PC127" s="27"/>
      <c r="PD127" s="27"/>
      <c r="PE127" s="27"/>
      <c r="PF127" s="27"/>
      <c r="PG127" s="27"/>
      <c r="PH127" s="27"/>
      <c r="PI127" s="27"/>
      <c r="PJ127" s="27"/>
      <c r="PK127" s="27"/>
      <c r="PL127" s="27"/>
      <c r="PM127" s="27"/>
      <c r="PN127" s="27"/>
      <c r="PO127" s="27"/>
      <c r="PP127" s="27"/>
      <c r="PQ127" s="27"/>
      <c r="PR127" s="27"/>
      <c r="PS127" s="27"/>
      <c r="PT127" s="27"/>
      <c r="PU127" s="27"/>
      <c r="PV127" s="27"/>
      <c r="PW127" s="27"/>
      <c r="PX127" s="27"/>
      <c r="PY127" s="27"/>
      <c r="PZ127" s="27"/>
      <c r="QA127" s="27"/>
      <c r="QB127" s="27"/>
      <c r="QC127" s="27"/>
      <c r="QD127" s="27"/>
      <c r="QE127" s="27"/>
      <c r="QF127" s="27"/>
      <c r="QG127" s="27"/>
      <c r="QH127" s="27"/>
      <c r="QI127" s="27"/>
      <c r="QJ127" s="27"/>
      <c r="QK127" s="27"/>
      <c r="QL127" s="27"/>
      <c r="QM127" s="27"/>
      <c r="QN127" s="27"/>
      <c r="QO127" s="27"/>
      <c r="QP127" s="27"/>
      <c r="QQ127" s="27"/>
      <c r="QR127" s="27"/>
      <c r="QS127" s="27"/>
      <c r="QT127" s="27"/>
      <c r="QU127" s="27"/>
      <c r="QV127" s="27"/>
      <c r="QW127" s="27"/>
      <c r="QX127" s="27"/>
      <c r="QY127" s="27"/>
      <c r="QZ127" s="27"/>
      <c r="RA127" s="27"/>
      <c r="RB127" s="27"/>
      <c r="RC127" s="27"/>
      <c r="RD127" s="27"/>
      <c r="RE127" s="27"/>
      <c r="RF127" s="27"/>
      <c r="RG127" s="27"/>
      <c r="RH127" s="27"/>
      <c r="RI127" s="27"/>
      <c r="RJ127" s="27"/>
      <c r="RK127" s="27"/>
      <c r="RL127" s="27"/>
      <c r="RM127" s="27"/>
      <c r="RN127" s="27"/>
      <c r="RO127" s="27"/>
      <c r="RP127" s="27"/>
      <c r="RQ127" s="27"/>
      <c r="RR127" s="27"/>
      <c r="RS127" s="27"/>
      <c r="RT127" s="27"/>
      <c r="RU127" s="27"/>
      <c r="RV127" s="27"/>
      <c r="RW127" s="27"/>
      <c r="RX127" s="27"/>
      <c r="RY127" s="27"/>
      <c r="RZ127" s="27"/>
      <c r="SA127" s="27"/>
      <c r="SB127" s="27"/>
      <c r="SC127" s="27"/>
      <c r="SD127" s="27"/>
      <c r="SE127" s="27"/>
      <c r="SF127" s="27"/>
      <c r="SG127" s="27"/>
      <c r="SH127" s="27"/>
      <c r="SI127" s="27"/>
      <c r="SJ127" s="27"/>
      <c r="SK127" s="27"/>
      <c r="SL127" s="27"/>
      <c r="SM127" s="27"/>
      <c r="SN127" s="27"/>
    </row>
    <row r="128" spans="1:508" s="20" customFormat="1" ht="51" hidden="1" customHeight="1" x14ac:dyDescent="0.25">
      <c r="A128" s="52" t="s">
        <v>541</v>
      </c>
      <c r="B128" s="52">
        <v>7363</v>
      </c>
      <c r="C128" s="52" t="s">
        <v>81</v>
      </c>
      <c r="D128" s="109" t="s">
        <v>395</v>
      </c>
      <c r="E128" s="165"/>
      <c r="F128" s="165"/>
      <c r="G128" s="165"/>
      <c r="H128" s="165"/>
      <c r="I128" s="165"/>
      <c r="J128" s="165"/>
      <c r="K128" s="219" t="e">
        <f t="shared" si="36"/>
        <v>#DIV/0!</v>
      </c>
      <c r="L128" s="165"/>
      <c r="M128" s="165"/>
      <c r="N128" s="165"/>
      <c r="O128" s="165"/>
      <c r="P128" s="165"/>
      <c r="Q128" s="165"/>
      <c r="R128" s="171">
        <f t="shared" si="37"/>
        <v>0</v>
      </c>
      <c r="S128" s="171"/>
      <c r="T128" s="171"/>
      <c r="U128" s="171"/>
      <c r="V128" s="171"/>
      <c r="W128" s="171"/>
      <c r="X128" s="224" t="e">
        <f t="shared" si="38"/>
        <v>#DIV/0!</v>
      </c>
      <c r="Y128" s="171">
        <f t="shared" si="39"/>
        <v>0</v>
      </c>
      <c r="Z128" s="238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</row>
    <row r="129" spans="1:508" s="22" customFormat="1" ht="72" hidden="1" customHeight="1" x14ac:dyDescent="0.25">
      <c r="A129" s="67"/>
      <c r="B129" s="67"/>
      <c r="C129" s="67"/>
      <c r="D129" s="64" t="s">
        <v>661</v>
      </c>
      <c r="E129" s="166"/>
      <c r="F129" s="166"/>
      <c r="G129" s="166"/>
      <c r="H129" s="166"/>
      <c r="I129" s="166"/>
      <c r="J129" s="166"/>
      <c r="K129" s="220" t="e">
        <f t="shared" si="36"/>
        <v>#DIV/0!</v>
      </c>
      <c r="L129" s="166"/>
      <c r="M129" s="166"/>
      <c r="N129" s="166"/>
      <c r="O129" s="166"/>
      <c r="P129" s="166"/>
      <c r="Q129" s="166"/>
      <c r="R129" s="173">
        <f t="shared" si="37"/>
        <v>0</v>
      </c>
      <c r="S129" s="173"/>
      <c r="T129" s="173"/>
      <c r="U129" s="173"/>
      <c r="V129" s="173"/>
      <c r="W129" s="173"/>
      <c r="X129" s="225" t="e">
        <f t="shared" si="38"/>
        <v>#DIV/0!</v>
      </c>
      <c r="Y129" s="173">
        <f t="shared" si="39"/>
        <v>0</v>
      </c>
      <c r="Z129" s="238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27"/>
      <c r="JJ129" s="27"/>
      <c r="JK129" s="27"/>
      <c r="JL129" s="27"/>
      <c r="JM129" s="27"/>
      <c r="JN129" s="27"/>
      <c r="JO129" s="27"/>
      <c r="JP129" s="27"/>
      <c r="JQ129" s="27"/>
      <c r="JR129" s="27"/>
      <c r="JS129" s="27"/>
      <c r="JT129" s="27"/>
      <c r="JU129" s="27"/>
      <c r="JV129" s="27"/>
      <c r="JW129" s="27"/>
      <c r="JX129" s="27"/>
      <c r="JY129" s="27"/>
      <c r="JZ129" s="27"/>
      <c r="KA129" s="27"/>
      <c r="KB129" s="27"/>
      <c r="KC129" s="27"/>
      <c r="KD129" s="27"/>
      <c r="KE129" s="27"/>
      <c r="KF129" s="27"/>
      <c r="KG129" s="27"/>
      <c r="KH129" s="27"/>
      <c r="KI129" s="27"/>
      <c r="KJ129" s="27"/>
      <c r="KK129" s="27"/>
      <c r="KL129" s="27"/>
      <c r="KM129" s="27"/>
      <c r="KN129" s="27"/>
      <c r="KO129" s="27"/>
      <c r="KP129" s="27"/>
      <c r="KQ129" s="27"/>
      <c r="KR129" s="27"/>
      <c r="KS129" s="27"/>
      <c r="KT129" s="27"/>
      <c r="KU129" s="27"/>
      <c r="KV129" s="27"/>
      <c r="KW129" s="27"/>
      <c r="KX129" s="27"/>
      <c r="KY129" s="27"/>
      <c r="KZ129" s="27"/>
      <c r="LA129" s="27"/>
      <c r="LB129" s="27"/>
      <c r="LC129" s="27"/>
      <c r="LD129" s="27"/>
      <c r="LE129" s="27"/>
      <c r="LF129" s="27"/>
      <c r="LG129" s="27"/>
      <c r="LH129" s="27"/>
      <c r="LI129" s="27"/>
      <c r="LJ129" s="27"/>
      <c r="LK129" s="27"/>
      <c r="LL129" s="27"/>
      <c r="LM129" s="27"/>
      <c r="LN129" s="27"/>
      <c r="LO129" s="27"/>
      <c r="LP129" s="27"/>
      <c r="LQ129" s="27"/>
      <c r="LR129" s="27"/>
      <c r="LS129" s="27"/>
      <c r="LT129" s="27"/>
      <c r="LU129" s="27"/>
      <c r="LV129" s="27"/>
      <c r="LW129" s="27"/>
      <c r="LX129" s="27"/>
      <c r="LY129" s="27"/>
      <c r="LZ129" s="27"/>
      <c r="MA129" s="27"/>
      <c r="MB129" s="27"/>
      <c r="MC129" s="27"/>
      <c r="MD129" s="27"/>
      <c r="ME129" s="27"/>
      <c r="MF129" s="27"/>
      <c r="MG129" s="27"/>
      <c r="MH129" s="27"/>
      <c r="MI129" s="27"/>
      <c r="MJ129" s="27"/>
      <c r="MK129" s="27"/>
      <c r="ML129" s="27"/>
      <c r="MM129" s="27"/>
      <c r="MN129" s="27"/>
      <c r="MO129" s="27"/>
      <c r="MP129" s="27"/>
      <c r="MQ129" s="27"/>
      <c r="MR129" s="27"/>
      <c r="MS129" s="27"/>
      <c r="MT129" s="27"/>
      <c r="MU129" s="27"/>
      <c r="MV129" s="27"/>
      <c r="MW129" s="27"/>
      <c r="MX129" s="27"/>
      <c r="MY129" s="27"/>
      <c r="MZ129" s="27"/>
      <c r="NA129" s="27"/>
      <c r="NB129" s="27"/>
      <c r="NC129" s="27"/>
      <c r="ND129" s="27"/>
      <c r="NE129" s="27"/>
      <c r="NF129" s="27"/>
      <c r="NG129" s="27"/>
      <c r="NH129" s="27"/>
      <c r="NI129" s="27"/>
      <c r="NJ129" s="27"/>
      <c r="NK129" s="27"/>
      <c r="NL129" s="27"/>
      <c r="NM129" s="27"/>
      <c r="NN129" s="27"/>
      <c r="NO129" s="27"/>
      <c r="NP129" s="27"/>
      <c r="NQ129" s="27"/>
      <c r="NR129" s="27"/>
      <c r="NS129" s="27"/>
      <c r="NT129" s="27"/>
      <c r="NU129" s="27"/>
      <c r="NV129" s="27"/>
      <c r="NW129" s="27"/>
      <c r="NX129" s="27"/>
      <c r="NY129" s="27"/>
      <c r="NZ129" s="27"/>
      <c r="OA129" s="27"/>
      <c r="OB129" s="27"/>
      <c r="OC129" s="27"/>
      <c r="OD129" s="27"/>
      <c r="OE129" s="27"/>
      <c r="OF129" s="27"/>
      <c r="OG129" s="27"/>
      <c r="OH129" s="27"/>
      <c r="OI129" s="27"/>
      <c r="OJ129" s="27"/>
      <c r="OK129" s="27"/>
      <c r="OL129" s="27"/>
      <c r="OM129" s="27"/>
      <c r="ON129" s="27"/>
      <c r="OO129" s="27"/>
      <c r="OP129" s="27"/>
      <c r="OQ129" s="27"/>
      <c r="OR129" s="27"/>
      <c r="OS129" s="27"/>
      <c r="OT129" s="27"/>
      <c r="OU129" s="27"/>
      <c r="OV129" s="27"/>
      <c r="OW129" s="27"/>
      <c r="OX129" s="27"/>
      <c r="OY129" s="27"/>
      <c r="OZ129" s="27"/>
      <c r="PA129" s="27"/>
      <c r="PB129" s="27"/>
      <c r="PC129" s="27"/>
      <c r="PD129" s="27"/>
      <c r="PE129" s="27"/>
      <c r="PF129" s="27"/>
      <c r="PG129" s="27"/>
      <c r="PH129" s="27"/>
      <c r="PI129" s="27"/>
      <c r="PJ129" s="27"/>
      <c r="PK129" s="27"/>
      <c r="PL129" s="27"/>
      <c r="PM129" s="27"/>
      <c r="PN129" s="27"/>
      <c r="PO129" s="27"/>
      <c r="PP129" s="27"/>
      <c r="PQ129" s="27"/>
      <c r="PR129" s="27"/>
      <c r="PS129" s="27"/>
      <c r="PT129" s="27"/>
      <c r="PU129" s="27"/>
      <c r="PV129" s="27"/>
      <c r="PW129" s="27"/>
      <c r="PX129" s="27"/>
      <c r="PY129" s="27"/>
      <c r="PZ129" s="27"/>
      <c r="QA129" s="27"/>
      <c r="QB129" s="27"/>
      <c r="QC129" s="27"/>
      <c r="QD129" s="27"/>
      <c r="QE129" s="27"/>
      <c r="QF129" s="27"/>
      <c r="QG129" s="27"/>
      <c r="QH129" s="27"/>
      <c r="QI129" s="27"/>
      <c r="QJ129" s="27"/>
      <c r="QK129" s="27"/>
      <c r="QL129" s="27"/>
      <c r="QM129" s="27"/>
      <c r="QN129" s="27"/>
      <c r="QO129" s="27"/>
      <c r="QP129" s="27"/>
      <c r="QQ129" s="27"/>
      <c r="QR129" s="27"/>
      <c r="QS129" s="27"/>
      <c r="QT129" s="27"/>
      <c r="QU129" s="27"/>
      <c r="QV129" s="27"/>
      <c r="QW129" s="27"/>
      <c r="QX129" s="27"/>
      <c r="QY129" s="27"/>
      <c r="QZ129" s="27"/>
      <c r="RA129" s="27"/>
      <c r="RB129" s="27"/>
      <c r="RC129" s="27"/>
      <c r="RD129" s="27"/>
      <c r="RE129" s="27"/>
      <c r="RF129" s="27"/>
      <c r="RG129" s="27"/>
      <c r="RH129" s="27"/>
      <c r="RI129" s="27"/>
      <c r="RJ129" s="27"/>
      <c r="RK129" s="27"/>
      <c r="RL129" s="27"/>
      <c r="RM129" s="27"/>
      <c r="RN129" s="27"/>
      <c r="RO129" s="27"/>
      <c r="RP129" s="27"/>
      <c r="RQ129" s="27"/>
      <c r="RR129" s="27"/>
      <c r="RS129" s="27"/>
      <c r="RT129" s="27"/>
      <c r="RU129" s="27"/>
      <c r="RV129" s="27"/>
      <c r="RW129" s="27"/>
      <c r="RX129" s="27"/>
      <c r="RY129" s="27"/>
      <c r="RZ129" s="27"/>
      <c r="SA129" s="27"/>
      <c r="SB129" s="27"/>
      <c r="SC129" s="27"/>
      <c r="SD129" s="27"/>
      <c r="SE129" s="27"/>
      <c r="SF129" s="27"/>
      <c r="SG129" s="27"/>
      <c r="SH129" s="27"/>
      <c r="SI129" s="27"/>
      <c r="SJ129" s="27"/>
      <c r="SK129" s="27"/>
      <c r="SL129" s="27"/>
      <c r="SM129" s="27"/>
      <c r="SN129" s="27"/>
    </row>
    <row r="130" spans="1:508" s="20" customFormat="1" ht="21" customHeight="1" x14ac:dyDescent="0.25">
      <c r="A130" s="52" t="s">
        <v>489</v>
      </c>
      <c r="B130" s="52">
        <v>7640</v>
      </c>
      <c r="C130" s="52" t="s">
        <v>85</v>
      </c>
      <c r="D130" s="76" t="s">
        <v>419</v>
      </c>
      <c r="E130" s="165">
        <v>1086100</v>
      </c>
      <c r="F130" s="165"/>
      <c r="G130" s="165"/>
      <c r="H130" s="165">
        <v>300800</v>
      </c>
      <c r="I130" s="165"/>
      <c r="J130" s="165"/>
      <c r="K130" s="219">
        <f t="shared" si="36"/>
        <v>27.695423994107355</v>
      </c>
      <c r="L130" s="165">
        <v>78210192</v>
      </c>
      <c r="M130" s="165">
        <v>78210192</v>
      </c>
      <c r="N130" s="165"/>
      <c r="O130" s="165"/>
      <c r="P130" s="165"/>
      <c r="Q130" s="165">
        <v>78210192</v>
      </c>
      <c r="R130" s="171">
        <f t="shared" si="37"/>
        <v>5011572.6900000004</v>
      </c>
      <c r="S130" s="171">
        <v>5011572.6900000004</v>
      </c>
      <c r="T130" s="171"/>
      <c r="U130" s="171"/>
      <c r="V130" s="171"/>
      <c r="W130" s="171">
        <v>5011572.6900000004</v>
      </c>
      <c r="X130" s="224">
        <f t="shared" si="38"/>
        <v>6.4078255810956204</v>
      </c>
      <c r="Y130" s="171">
        <f t="shared" si="39"/>
        <v>5312372.6900000004</v>
      </c>
      <c r="Z130" s="238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</row>
    <row r="131" spans="1:508" s="20" customFormat="1" ht="21" customHeight="1" x14ac:dyDescent="0.25">
      <c r="A131" s="52" t="s">
        <v>660</v>
      </c>
      <c r="B131" s="52" t="s">
        <v>238</v>
      </c>
      <c r="C131" s="33" t="s">
        <v>81</v>
      </c>
      <c r="D131" s="3" t="s">
        <v>17</v>
      </c>
      <c r="E131" s="165">
        <v>350000</v>
      </c>
      <c r="F131" s="165"/>
      <c r="G131" s="165"/>
      <c r="H131" s="165">
        <v>299455.65999999997</v>
      </c>
      <c r="I131" s="165"/>
      <c r="J131" s="165"/>
      <c r="K131" s="219">
        <f t="shared" si="36"/>
        <v>85.558759999999992</v>
      </c>
      <c r="L131" s="165"/>
      <c r="M131" s="165"/>
      <c r="N131" s="165"/>
      <c r="O131" s="165"/>
      <c r="P131" s="165"/>
      <c r="Q131" s="165"/>
      <c r="R131" s="171"/>
      <c r="S131" s="171"/>
      <c r="T131" s="171"/>
      <c r="U131" s="171"/>
      <c r="V131" s="171"/>
      <c r="W131" s="171"/>
      <c r="X131" s="224"/>
      <c r="Y131" s="171">
        <f t="shared" si="39"/>
        <v>299455.65999999997</v>
      </c>
      <c r="Z131" s="238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</row>
    <row r="132" spans="1:508" s="20" customFormat="1" ht="63" customHeight="1" x14ac:dyDescent="0.25">
      <c r="A132" s="52" t="s">
        <v>492</v>
      </c>
      <c r="B132" s="52">
        <v>7700</v>
      </c>
      <c r="C132" s="52" t="s">
        <v>92</v>
      </c>
      <c r="D132" s="76" t="s">
        <v>360</v>
      </c>
      <c r="E132" s="165"/>
      <c r="F132" s="165"/>
      <c r="G132" s="165"/>
      <c r="H132" s="165"/>
      <c r="I132" s="165"/>
      <c r="J132" s="165"/>
      <c r="K132" s="219"/>
      <c r="L132" s="165">
        <v>390000</v>
      </c>
      <c r="M132" s="165"/>
      <c r="N132" s="165">
        <v>50000</v>
      </c>
      <c r="O132" s="165"/>
      <c r="P132" s="165"/>
      <c r="Q132" s="165">
        <v>340000</v>
      </c>
      <c r="R132" s="171">
        <f t="shared" si="37"/>
        <v>0</v>
      </c>
      <c r="S132" s="171"/>
      <c r="T132" s="171"/>
      <c r="U132" s="171"/>
      <c r="V132" s="171"/>
      <c r="W132" s="171"/>
      <c r="X132" s="224">
        <f t="shared" si="38"/>
        <v>0</v>
      </c>
      <c r="Y132" s="171">
        <f t="shared" si="39"/>
        <v>0</v>
      </c>
      <c r="Z132" s="238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</row>
    <row r="133" spans="1:508" s="20" customFormat="1" ht="23.25" customHeight="1" x14ac:dyDescent="0.25">
      <c r="A133" s="52"/>
      <c r="B133" s="52"/>
      <c r="C133" s="52"/>
      <c r="D133" s="110" t="s">
        <v>678</v>
      </c>
      <c r="E133" s="165"/>
      <c r="F133" s="165"/>
      <c r="G133" s="165"/>
      <c r="H133" s="165"/>
      <c r="I133" s="165"/>
      <c r="J133" s="165"/>
      <c r="K133" s="219"/>
      <c r="L133" s="166">
        <v>390000</v>
      </c>
      <c r="M133" s="166"/>
      <c r="N133" s="166">
        <v>50000</v>
      </c>
      <c r="O133" s="166"/>
      <c r="P133" s="166"/>
      <c r="Q133" s="166">
        <v>340000</v>
      </c>
      <c r="R133" s="171"/>
      <c r="S133" s="171"/>
      <c r="T133" s="171"/>
      <c r="U133" s="171"/>
      <c r="V133" s="171"/>
      <c r="W133" s="171"/>
      <c r="X133" s="224">
        <f t="shared" si="38"/>
        <v>0</v>
      </c>
      <c r="Y133" s="171"/>
      <c r="Z133" s="238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</row>
    <row r="134" spans="1:508" s="20" customFormat="1" ht="63" customHeight="1" x14ac:dyDescent="0.25">
      <c r="A134" s="52" t="s">
        <v>677</v>
      </c>
      <c r="B134" s="52"/>
      <c r="C134" s="52"/>
      <c r="D134" s="76" t="s">
        <v>602</v>
      </c>
      <c r="E134" s="165">
        <v>5347880</v>
      </c>
      <c r="F134" s="165"/>
      <c r="G134" s="165">
        <v>618880</v>
      </c>
      <c r="H134" s="165">
        <v>2182211.12</v>
      </c>
      <c r="I134" s="165"/>
      <c r="J134" s="165">
        <v>198743.95</v>
      </c>
      <c r="K134" s="219">
        <f t="shared" si="36"/>
        <v>40.80516241950081</v>
      </c>
      <c r="L134" s="165"/>
      <c r="M134" s="165"/>
      <c r="N134" s="165"/>
      <c r="O134" s="165"/>
      <c r="P134" s="165"/>
      <c r="Q134" s="165"/>
      <c r="R134" s="171">
        <f t="shared" si="37"/>
        <v>223581.85</v>
      </c>
      <c r="S134" s="171"/>
      <c r="T134" s="171">
        <v>223581.85</v>
      </c>
      <c r="U134" s="171"/>
      <c r="V134" s="171"/>
      <c r="W134" s="171"/>
      <c r="X134" s="224"/>
      <c r="Y134" s="171">
        <f t="shared" si="39"/>
        <v>2405792.9700000002</v>
      </c>
      <c r="Z134" s="238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</row>
    <row r="135" spans="1:508" s="20" customFormat="1" ht="37.5" customHeight="1" x14ac:dyDescent="0.25">
      <c r="A135" s="52" t="s">
        <v>490</v>
      </c>
      <c r="B135" s="52">
        <v>8340</v>
      </c>
      <c r="C135" s="52" t="s">
        <v>91</v>
      </c>
      <c r="D135" s="76" t="s">
        <v>10</v>
      </c>
      <c r="E135" s="165"/>
      <c r="F135" s="165"/>
      <c r="G135" s="165"/>
      <c r="H135" s="165"/>
      <c r="I135" s="165"/>
      <c r="J135" s="165"/>
      <c r="K135" s="219"/>
      <c r="L135" s="165">
        <v>557100</v>
      </c>
      <c r="M135" s="165"/>
      <c r="N135" s="165">
        <v>420000</v>
      </c>
      <c r="O135" s="165"/>
      <c r="P135" s="165"/>
      <c r="Q135" s="165">
        <v>137100</v>
      </c>
      <c r="R135" s="171">
        <f t="shared" si="37"/>
        <v>94742.13</v>
      </c>
      <c r="S135" s="171"/>
      <c r="T135" s="171">
        <v>94742.13</v>
      </c>
      <c r="U135" s="171"/>
      <c r="V135" s="171"/>
      <c r="W135" s="171"/>
      <c r="X135" s="224">
        <f t="shared" si="38"/>
        <v>17.006305869682283</v>
      </c>
      <c r="Y135" s="171">
        <f t="shared" si="39"/>
        <v>94742.13</v>
      </c>
      <c r="Z135" s="238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21"/>
      <c r="OI135" s="21"/>
      <c r="OJ135" s="21"/>
      <c r="OK135" s="21"/>
      <c r="OL135" s="21"/>
      <c r="OM135" s="21"/>
      <c r="ON135" s="21"/>
      <c r="OO135" s="21"/>
      <c r="OP135" s="21"/>
      <c r="OQ135" s="21"/>
      <c r="OR135" s="21"/>
      <c r="OS135" s="21"/>
      <c r="OT135" s="21"/>
      <c r="OU135" s="21"/>
      <c r="OV135" s="21"/>
      <c r="OW135" s="21"/>
      <c r="OX135" s="21"/>
      <c r="OY135" s="21"/>
      <c r="OZ135" s="21"/>
      <c r="PA135" s="21"/>
      <c r="PB135" s="21"/>
      <c r="PC135" s="21"/>
      <c r="PD135" s="21"/>
      <c r="PE135" s="21"/>
      <c r="PF135" s="21"/>
      <c r="PG135" s="21"/>
      <c r="PH135" s="21"/>
      <c r="PI135" s="21"/>
      <c r="PJ135" s="21"/>
      <c r="PK135" s="21"/>
      <c r="PL135" s="21"/>
      <c r="PM135" s="21"/>
      <c r="PN135" s="21"/>
      <c r="PO135" s="21"/>
      <c r="PP135" s="21"/>
      <c r="PQ135" s="21"/>
      <c r="PR135" s="21"/>
      <c r="PS135" s="21"/>
      <c r="PT135" s="21"/>
      <c r="PU135" s="21"/>
      <c r="PV135" s="21"/>
      <c r="PW135" s="21"/>
      <c r="PX135" s="21"/>
      <c r="PY135" s="21"/>
      <c r="PZ135" s="21"/>
      <c r="QA135" s="21"/>
      <c r="QB135" s="21"/>
      <c r="QC135" s="21"/>
      <c r="QD135" s="21"/>
      <c r="QE135" s="21"/>
      <c r="QF135" s="21"/>
      <c r="QG135" s="21"/>
      <c r="QH135" s="21"/>
      <c r="QI135" s="21"/>
      <c r="QJ135" s="21"/>
      <c r="QK135" s="21"/>
      <c r="QL135" s="21"/>
      <c r="QM135" s="21"/>
      <c r="QN135" s="21"/>
      <c r="QO135" s="21"/>
      <c r="QP135" s="21"/>
      <c r="QQ135" s="21"/>
      <c r="QR135" s="21"/>
      <c r="QS135" s="21"/>
      <c r="QT135" s="21"/>
      <c r="QU135" s="21"/>
      <c r="QV135" s="21"/>
      <c r="QW135" s="21"/>
      <c r="QX135" s="21"/>
      <c r="QY135" s="21"/>
      <c r="QZ135" s="21"/>
      <c r="RA135" s="21"/>
      <c r="RB135" s="21"/>
      <c r="RC135" s="21"/>
      <c r="RD135" s="21"/>
      <c r="RE135" s="21"/>
      <c r="RF135" s="21"/>
      <c r="RG135" s="21"/>
      <c r="RH135" s="21"/>
      <c r="RI135" s="21"/>
      <c r="RJ135" s="21"/>
      <c r="RK135" s="21"/>
      <c r="RL135" s="21"/>
      <c r="RM135" s="21"/>
      <c r="RN135" s="21"/>
      <c r="RO135" s="21"/>
      <c r="RP135" s="21"/>
      <c r="RQ135" s="21"/>
      <c r="RR135" s="21"/>
      <c r="RS135" s="21"/>
      <c r="RT135" s="21"/>
      <c r="RU135" s="21"/>
      <c r="RV135" s="21"/>
      <c r="RW135" s="21"/>
      <c r="RX135" s="21"/>
      <c r="RY135" s="21"/>
      <c r="RZ135" s="21"/>
      <c r="SA135" s="21"/>
      <c r="SB135" s="21"/>
      <c r="SC135" s="21"/>
      <c r="SD135" s="21"/>
      <c r="SE135" s="21"/>
      <c r="SF135" s="21"/>
      <c r="SG135" s="21"/>
      <c r="SH135" s="21"/>
      <c r="SI135" s="21"/>
      <c r="SJ135" s="21"/>
      <c r="SK135" s="21"/>
      <c r="SL135" s="21"/>
      <c r="SM135" s="21"/>
      <c r="SN135" s="21"/>
    </row>
    <row r="136" spans="1:508" s="20" customFormat="1" ht="63" hidden="1" customHeight="1" x14ac:dyDescent="0.25">
      <c r="A136" s="52" t="s">
        <v>526</v>
      </c>
      <c r="B136" s="52">
        <v>9320</v>
      </c>
      <c r="C136" s="52" t="s">
        <v>45</v>
      </c>
      <c r="D136" s="109" t="s">
        <v>578</v>
      </c>
      <c r="E136" s="165"/>
      <c r="F136" s="165"/>
      <c r="G136" s="165"/>
      <c r="H136" s="165"/>
      <c r="I136" s="165"/>
      <c r="J136" s="165"/>
      <c r="K136" s="219" t="e">
        <f t="shared" si="36"/>
        <v>#DIV/0!</v>
      </c>
      <c r="L136" s="165">
        <f t="shared" ref="L136:L139" si="40">N136+Q136</f>
        <v>0</v>
      </c>
      <c r="M136" s="165"/>
      <c r="N136" s="165"/>
      <c r="O136" s="165"/>
      <c r="P136" s="165"/>
      <c r="Q136" s="165"/>
      <c r="R136" s="171">
        <f t="shared" si="37"/>
        <v>0</v>
      </c>
      <c r="S136" s="171"/>
      <c r="T136" s="171"/>
      <c r="U136" s="171"/>
      <c r="V136" s="171"/>
      <c r="W136" s="171"/>
      <c r="X136" s="224" t="e">
        <f t="shared" si="38"/>
        <v>#DIV/0!</v>
      </c>
      <c r="Y136" s="171">
        <f t="shared" si="39"/>
        <v>0</v>
      </c>
      <c r="Z136" s="238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</row>
    <row r="137" spans="1:508" s="22" customFormat="1" ht="31.5" hidden="1" customHeight="1" x14ac:dyDescent="0.25">
      <c r="A137" s="67"/>
      <c r="B137" s="67"/>
      <c r="C137" s="67"/>
      <c r="D137" s="110" t="s">
        <v>522</v>
      </c>
      <c r="E137" s="166"/>
      <c r="F137" s="166"/>
      <c r="G137" s="166"/>
      <c r="H137" s="166"/>
      <c r="I137" s="166"/>
      <c r="J137" s="166"/>
      <c r="K137" s="220" t="e">
        <f t="shared" si="36"/>
        <v>#DIV/0!</v>
      </c>
      <c r="L137" s="166">
        <f t="shared" si="40"/>
        <v>0</v>
      </c>
      <c r="M137" s="166"/>
      <c r="N137" s="166"/>
      <c r="O137" s="166"/>
      <c r="P137" s="166"/>
      <c r="Q137" s="166"/>
      <c r="R137" s="171">
        <f t="shared" si="37"/>
        <v>0</v>
      </c>
      <c r="S137" s="173"/>
      <c r="T137" s="173"/>
      <c r="U137" s="173"/>
      <c r="V137" s="173"/>
      <c r="W137" s="173"/>
      <c r="X137" s="225" t="e">
        <f t="shared" si="38"/>
        <v>#DIV/0!</v>
      </c>
      <c r="Y137" s="171">
        <f t="shared" si="39"/>
        <v>0</v>
      </c>
      <c r="Z137" s="238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7"/>
      <c r="JF137" s="27"/>
      <c r="JG137" s="27"/>
      <c r="JH137" s="27"/>
      <c r="JI137" s="27"/>
      <c r="JJ137" s="27"/>
      <c r="JK137" s="27"/>
      <c r="JL137" s="27"/>
      <c r="JM137" s="27"/>
      <c r="JN137" s="27"/>
      <c r="JO137" s="27"/>
      <c r="JP137" s="27"/>
      <c r="JQ137" s="27"/>
      <c r="JR137" s="27"/>
      <c r="JS137" s="27"/>
      <c r="JT137" s="27"/>
      <c r="JU137" s="27"/>
      <c r="JV137" s="27"/>
      <c r="JW137" s="27"/>
      <c r="JX137" s="27"/>
      <c r="JY137" s="27"/>
      <c r="JZ137" s="27"/>
      <c r="KA137" s="27"/>
      <c r="KB137" s="27"/>
      <c r="KC137" s="27"/>
      <c r="KD137" s="27"/>
      <c r="KE137" s="27"/>
      <c r="KF137" s="27"/>
      <c r="KG137" s="27"/>
      <c r="KH137" s="27"/>
      <c r="KI137" s="27"/>
      <c r="KJ137" s="27"/>
      <c r="KK137" s="27"/>
      <c r="KL137" s="27"/>
      <c r="KM137" s="27"/>
      <c r="KN137" s="27"/>
      <c r="KO137" s="27"/>
      <c r="KP137" s="27"/>
      <c r="KQ137" s="27"/>
      <c r="KR137" s="27"/>
      <c r="KS137" s="27"/>
      <c r="KT137" s="27"/>
      <c r="KU137" s="27"/>
      <c r="KV137" s="27"/>
      <c r="KW137" s="27"/>
      <c r="KX137" s="27"/>
      <c r="KY137" s="27"/>
      <c r="KZ137" s="27"/>
      <c r="LA137" s="27"/>
      <c r="LB137" s="27"/>
      <c r="LC137" s="27"/>
      <c r="LD137" s="27"/>
      <c r="LE137" s="27"/>
      <c r="LF137" s="27"/>
      <c r="LG137" s="27"/>
      <c r="LH137" s="27"/>
      <c r="LI137" s="27"/>
      <c r="LJ137" s="27"/>
      <c r="LK137" s="27"/>
      <c r="LL137" s="27"/>
      <c r="LM137" s="27"/>
      <c r="LN137" s="27"/>
      <c r="LO137" s="27"/>
      <c r="LP137" s="27"/>
      <c r="LQ137" s="27"/>
      <c r="LR137" s="27"/>
      <c r="LS137" s="27"/>
      <c r="LT137" s="27"/>
      <c r="LU137" s="27"/>
      <c r="LV137" s="27"/>
      <c r="LW137" s="27"/>
      <c r="LX137" s="27"/>
      <c r="LY137" s="27"/>
      <c r="LZ137" s="27"/>
      <c r="MA137" s="27"/>
      <c r="MB137" s="27"/>
      <c r="MC137" s="27"/>
      <c r="MD137" s="27"/>
      <c r="ME137" s="27"/>
      <c r="MF137" s="27"/>
      <c r="MG137" s="27"/>
      <c r="MH137" s="27"/>
      <c r="MI137" s="27"/>
      <c r="MJ137" s="27"/>
      <c r="MK137" s="27"/>
      <c r="ML137" s="27"/>
      <c r="MM137" s="27"/>
      <c r="MN137" s="27"/>
      <c r="MO137" s="27"/>
      <c r="MP137" s="27"/>
      <c r="MQ137" s="27"/>
      <c r="MR137" s="27"/>
      <c r="MS137" s="27"/>
      <c r="MT137" s="27"/>
      <c r="MU137" s="27"/>
      <c r="MV137" s="27"/>
      <c r="MW137" s="27"/>
      <c r="MX137" s="27"/>
      <c r="MY137" s="27"/>
      <c r="MZ137" s="27"/>
      <c r="NA137" s="27"/>
      <c r="NB137" s="27"/>
      <c r="NC137" s="27"/>
      <c r="ND137" s="27"/>
      <c r="NE137" s="27"/>
      <c r="NF137" s="27"/>
      <c r="NG137" s="27"/>
      <c r="NH137" s="27"/>
      <c r="NI137" s="27"/>
      <c r="NJ137" s="27"/>
      <c r="NK137" s="27"/>
      <c r="NL137" s="27"/>
      <c r="NM137" s="27"/>
      <c r="NN137" s="27"/>
      <c r="NO137" s="27"/>
      <c r="NP137" s="27"/>
      <c r="NQ137" s="27"/>
      <c r="NR137" s="27"/>
      <c r="NS137" s="27"/>
      <c r="NT137" s="27"/>
      <c r="NU137" s="27"/>
      <c r="NV137" s="27"/>
      <c r="NW137" s="27"/>
      <c r="NX137" s="27"/>
      <c r="NY137" s="27"/>
      <c r="NZ137" s="27"/>
      <c r="OA137" s="27"/>
      <c r="OB137" s="27"/>
      <c r="OC137" s="27"/>
      <c r="OD137" s="27"/>
      <c r="OE137" s="27"/>
      <c r="OF137" s="27"/>
      <c r="OG137" s="27"/>
      <c r="OH137" s="27"/>
      <c r="OI137" s="27"/>
      <c r="OJ137" s="27"/>
      <c r="OK137" s="27"/>
      <c r="OL137" s="27"/>
      <c r="OM137" s="27"/>
      <c r="ON137" s="27"/>
      <c r="OO137" s="27"/>
      <c r="OP137" s="27"/>
      <c r="OQ137" s="27"/>
      <c r="OR137" s="27"/>
      <c r="OS137" s="27"/>
      <c r="OT137" s="27"/>
      <c r="OU137" s="27"/>
      <c r="OV137" s="27"/>
      <c r="OW137" s="27"/>
      <c r="OX137" s="27"/>
      <c r="OY137" s="27"/>
      <c r="OZ137" s="27"/>
      <c r="PA137" s="27"/>
      <c r="PB137" s="27"/>
      <c r="PC137" s="27"/>
      <c r="PD137" s="27"/>
      <c r="PE137" s="27"/>
      <c r="PF137" s="27"/>
      <c r="PG137" s="27"/>
      <c r="PH137" s="27"/>
      <c r="PI137" s="27"/>
      <c r="PJ137" s="27"/>
      <c r="PK137" s="27"/>
      <c r="PL137" s="27"/>
      <c r="PM137" s="27"/>
      <c r="PN137" s="27"/>
      <c r="PO137" s="27"/>
      <c r="PP137" s="27"/>
      <c r="PQ137" s="27"/>
      <c r="PR137" s="27"/>
      <c r="PS137" s="27"/>
      <c r="PT137" s="27"/>
      <c r="PU137" s="27"/>
      <c r="PV137" s="27"/>
      <c r="PW137" s="27"/>
      <c r="PX137" s="27"/>
      <c r="PY137" s="27"/>
      <c r="PZ137" s="27"/>
      <c r="QA137" s="27"/>
      <c r="QB137" s="27"/>
      <c r="QC137" s="27"/>
      <c r="QD137" s="27"/>
      <c r="QE137" s="27"/>
      <c r="QF137" s="27"/>
      <c r="QG137" s="27"/>
      <c r="QH137" s="27"/>
      <c r="QI137" s="27"/>
      <c r="QJ137" s="27"/>
      <c r="QK137" s="27"/>
      <c r="QL137" s="27"/>
      <c r="QM137" s="27"/>
      <c r="QN137" s="27"/>
      <c r="QO137" s="27"/>
      <c r="QP137" s="27"/>
      <c r="QQ137" s="27"/>
      <c r="QR137" s="27"/>
      <c r="QS137" s="27"/>
      <c r="QT137" s="27"/>
      <c r="QU137" s="27"/>
      <c r="QV137" s="27"/>
      <c r="QW137" s="27"/>
      <c r="QX137" s="27"/>
      <c r="QY137" s="27"/>
      <c r="QZ137" s="27"/>
      <c r="RA137" s="27"/>
      <c r="RB137" s="27"/>
      <c r="RC137" s="27"/>
      <c r="RD137" s="27"/>
      <c r="RE137" s="27"/>
      <c r="RF137" s="27"/>
      <c r="RG137" s="27"/>
      <c r="RH137" s="27"/>
      <c r="RI137" s="27"/>
      <c r="RJ137" s="27"/>
      <c r="RK137" s="27"/>
      <c r="RL137" s="27"/>
      <c r="RM137" s="27"/>
      <c r="RN137" s="27"/>
      <c r="RO137" s="27"/>
      <c r="RP137" s="27"/>
      <c r="RQ137" s="27"/>
      <c r="RR137" s="27"/>
      <c r="RS137" s="27"/>
      <c r="RT137" s="27"/>
      <c r="RU137" s="27"/>
      <c r="RV137" s="27"/>
      <c r="RW137" s="27"/>
      <c r="RX137" s="27"/>
      <c r="RY137" s="27"/>
      <c r="RZ137" s="27"/>
      <c r="SA137" s="27"/>
      <c r="SB137" s="27"/>
      <c r="SC137" s="27"/>
      <c r="SD137" s="27"/>
      <c r="SE137" s="27"/>
      <c r="SF137" s="27"/>
      <c r="SG137" s="27"/>
      <c r="SH137" s="27"/>
      <c r="SI137" s="27"/>
      <c r="SJ137" s="27"/>
      <c r="SK137" s="27"/>
      <c r="SL137" s="27"/>
      <c r="SM137" s="27"/>
      <c r="SN137" s="27"/>
    </row>
    <row r="138" spans="1:508" s="22" customFormat="1" ht="22.5" hidden="1" customHeight="1" x14ac:dyDescent="0.25">
      <c r="A138" s="52" t="s">
        <v>491</v>
      </c>
      <c r="B138" s="52">
        <v>9770</v>
      </c>
      <c r="C138" s="52" t="s">
        <v>45</v>
      </c>
      <c r="D138" s="109" t="s">
        <v>355</v>
      </c>
      <c r="E138" s="165"/>
      <c r="F138" s="165"/>
      <c r="G138" s="165"/>
      <c r="H138" s="165"/>
      <c r="I138" s="165"/>
      <c r="J138" s="165"/>
      <c r="K138" s="219" t="e">
        <f t="shared" si="36"/>
        <v>#DIV/0!</v>
      </c>
      <c r="L138" s="165">
        <f>N138+Q138</f>
        <v>0</v>
      </c>
      <c r="M138" s="165"/>
      <c r="N138" s="165"/>
      <c r="O138" s="165"/>
      <c r="P138" s="165"/>
      <c r="Q138" s="165"/>
      <c r="R138" s="171">
        <f t="shared" si="37"/>
        <v>0</v>
      </c>
      <c r="S138" s="171"/>
      <c r="T138" s="173"/>
      <c r="U138" s="173"/>
      <c r="V138" s="173"/>
      <c r="W138" s="173"/>
      <c r="X138" s="225" t="e">
        <f t="shared" si="38"/>
        <v>#DIV/0!</v>
      </c>
      <c r="Y138" s="171">
        <f t="shared" si="39"/>
        <v>0</v>
      </c>
      <c r="Z138" s="238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  <c r="IW138" s="27"/>
      <c r="IX138" s="27"/>
      <c r="IY138" s="27"/>
      <c r="IZ138" s="27"/>
      <c r="JA138" s="27"/>
      <c r="JB138" s="27"/>
      <c r="JC138" s="27"/>
      <c r="JD138" s="27"/>
      <c r="JE138" s="27"/>
      <c r="JF138" s="27"/>
      <c r="JG138" s="27"/>
      <c r="JH138" s="27"/>
      <c r="JI138" s="27"/>
      <c r="JJ138" s="27"/>
      <c r="JK138" s="27"/>
      <c r="JL138" s="27"/>
      <c r="JM138" s="27"/>
      <c r="JN138" s="27"/>
      <c r="JO138" s="27"/>
      <c r="JP138" s="27"/>
      <c r="JQ138" s="27"/>
      <c r="JR138" s="27"/>
      <c r="JS138" s="27"/>
      <c r="JT138" s="27"/>
      <c r="JU138" s="27"/>
      <c r="JV138" s="27"/>
      <c r="JW138" s="27"/>
      <c r="JX138" s="27"/>
      <c r="JY138" s="27"/>
      <c r="JZ138" s="27"/>
      <c r="KA138" s="27"/>
      <c r="KB138" s="27"/>
      <c r="KC138" s="27"/>
      <c r="KD138" s="27"/>
      <c r="KE138" s="27"/>
      <c r="KF138" s="27"/>
      <c r="KG138" s="27"/>
      <c r="KH138" s="27"/>
      <c r="KI138" s="27"/>
      <c r="KJ138" s="27"/>
      <c r="KK138" s="27"/>
      <c r="KL138" s="27"/>
      <c r="KM138" s="27"/>
      <c r="KN138" s="27"/>
      <c r="KO138" s="27"/>
      <c r="KP138" s="27"/>
      <c r="KQ138" s="27"/>
      <c r="KR138" s="27"/>
      <c r="KS138" s="27"/>
      <c r="KT138" s="27"/>
      <c r="KU138" s="27"/>
      <c r="KV138" s="27"/>
      <c r="KW138" s="27"/>
      <c r="KX138" s="27"/>
      <c r="KY138" s="27"/>
      <c r="KZ138" s="27"/>
      <c r="LA138" s="27"/>
      <c r="LB138" s="27"/>
      <c r="LC138" s="27"/>
      <c r="LD138" s="27"/>
      <c r="LE138" s="27"/>
      <c r="LF138" s="27"/>
      <c r="LG138" s="27"/>
      <c r="LH138" s="27"/>
      <c r="LI138" s="27"/>
      <c r="LJ138" s="27"/>
      <c r="LK138" s="27"/>
      <c r="LL138" s="27"/>
      <c r="LM138" s="27"/>
      <c r="LN138" s="27"/>
      <c r="LO138" s="27"/>
      <c r="LP138" s="27"/>
      <c r="LQ138" s="27"/>
      <c r="LR138" s="27"/>
      <c r="LS138" s="27"/>
      <c r="LT138" s="27"/>
      <c r="LU138" s="27"/>
      <c r="LV138" s="27"/>
      <c r="LW138" s="27"/>
      <c r="LX138" s="27"/>
      <c r="LY138" s="27"/>
      <c r="LZ138" s="27"/>
      <c r="MA138" s="27"/>
      <c r="MB138" s="27"/>
      <c r="MC138" s="27"/>
      <c r="MD138" s="27"/>
      <c r="ME138" s="27"/>
      <c r="MF138" s="27"/>
      <c r="MG138" s="27"/>
      <c r="MH138" s="27"/>
      <c r="MI138" s="27"/>
      <c r="MJ138" s="27"/>
      <c r="MK138" s="27"/>
      <c r="ML138" s="27"/>
      <c r="MM138" s="27"/>
      <c r="MN138" s="27"/>
      <c r="MO138" s="27"/>
      <c r="MP138" s="27"/>
      <c r="MQ138" s="27"/>
      <c r="MR138" s="27"/>
      <c r="MS138" s="27"/>
      <c r="MT138" s="27"/>
      <c r="MU138" s="27"/>
      <c r="MV138" s="27"/>
      <c r="MW138" s="27"/>
      <c r="MX138" s="27"/>
      <c r="MY138" s="27"/>
      <c r="MZ138" s="27"/>
      <c r="NA138" s="27"/>
      <c r="NB138" s="27"/>
      <c r="NC138" s="27"/>
      <c r="ND138" s="27"/>
      <c r="NE138" s="27"/>
      <c r="NF138" s="27"/>
      <c r="NG138" s="27"/>
      <c r="NH138" s="27"/>
      <c r="NI138" s="27"/>
      <c r="NJ138" s="27"/>
      <c r="NK138" s="27"/>
      <c r="NL138" s="27"/>
      <c r="NM138" s="27"/>
      <c r="NN138" s="27"/>
      <c r="NO138" s="27"/>
      <c r="NP138" s="27"/>
      <c r="NQ138" s="27"/>
      <c r="NR138" s="27"/>
      <c r="NS138" s="27"/>
      <c r="NT138" s="27"/>
      <c r="NU138" s="27"/>
      <c r="NV138" s="27"/>
      <c r="NW138" s="27"/>
      <c r="NX138" s="27"/>
      <c r="NY138" s="27"/>
      <c r="NZ138" s="27"/>
      <c r="OA138" s="27"/>
      <c r="OB138" s="27"/>
      <c r="OC138" s="27"/>
      <c r="OD138" s="27"/>
      <c r="OE138" s="27"/>
      <c r="OF138" s="27"/>
      <c r="OG138" s="27"/>
      <c r="OH138" s="27"/>
      <c r="OI138" s="27"/>
      <c r="OJ138" s="27"/>
      <c r="OK138" s="27"/>
      <c r="OL138" s="27"/>
      <c r="OM138" s="27"/>
      <c r="ON138" s="27"/>
      <c r="OO138" s="27"/>
      <c r="OP138" s="27"/>
      <c r="OQ138" s="27"/>
      <c r="OR138" s="27"/>
      <c r="OS138" s="27"/>
      <c r="OT138" s="27"/>
      <c r="OU138" s="27"/>
      <c r="OV138" s="27"/>
      <c r="OW138" s="27"/>
      <c r="OX138" s="27"/>
      <c r="OY138" s="27"/>
      <c r="OZ138" s="27"/>
      <c r="PA138" s="27"/>
      <c r="PB138" s="27"/>
      <c r="PC138" s="27"/>
      <c r="PD138" s="27"/>
      <c r="PE138" s="27"/>
      <c r="PF138" s="27"/>
      <c r="PG138" s="27"/>
      <c r="PH138" s="27"/>
      <c r="PI138" s="27"/>
      <c r="PJ138" s="27"/>
      <c r="PK138" s="27"/>
      <c r="PL138" s="27"/>
      <c r="PM138" s="27"/>
      <c r="PN138" s="27"/>
      <c r="PO138" s="27"/>
      <c r="PP138" s="27"/>
      <c r="PQ138" s="27"/>
      <c r="PR138" s="27"/>
      <c r="PS138" s="27"/>
      <c r="PT138" s="27"/>
      <c r="PU138" s="27"/>
      <c r="PV138" s="27"/>
      <c r="PW138" s="27"/>
      <c r="PX138" s="27"/>
      <c r="PY138" s="27"/>
      <c r="PZ138" s="27"/>
      <c r="QA138" s="27"/>
      <c r="QB138" s="27"/>
      <c r="QC138" s="27"/>
      <c r="QD138" s="27"/>
      <c r="QE138" s="27"/>
      <c r="QF138" s="27"/>
      <c r="QG138" s="27"/>
      <c r="QH138" s="27"/>
      <c r="QI138" s="27"/>
      <c r="QJ138" s="27"/>
      <c r="QK138" s="27"/>
      <c r="QL138" s="27"/>
      <c r="QM138" s="27"/>
      <c r="QN138" s="27"/>
      <c r="QO138" s="27"/>
      <c r="QP138" s="27"/>
      <c r="QQ138" s="27"/>
      <c r="QR138" s="27"/>
      <c r="QS138" s="27"/>
      <c r="QT138" s="27"/>
      <c r="QU138" s="27"/>
      <c r="QV138" s="27"/>
      <c r="QW138" s="27"/>
      <c r="QX138" s="27"/>
      <c r="QY138" s="27"/>
      <c r="QZ138" s="27"/>
      <c r="RA138" s="27"/>
      <c r="RB138" s="27"/>
      <c r="RC138" s="27"/>
      <c r="RD138" s="27"/>
      <c r="RE138" s="27"/>
      <c r="RF138" s="27"/>
      <c r="RG138" s="27"/>
      <c r="RH138" s="27"/>
      <c r="RI138" s="27"/>
      <c r="RJ138" s="27"/>
      <c r="RK138" s="27"/>
      <c r="RL138" s="27"/>
      <c r="RM138" s="27"/>
      <c r="RN138" s="27"/>
      <c r="RO138" s="27"/>
      <c r="RP138" s="27"/>
      <c r="RQ138" s="27"/>
      <c r="RR138" s="27"/>
      <c r="RS138" s="27"/>
      <c r="RT138" s="27"/>
      <c r="RU138" s="27"/>
      <c r="RV138" s="27"/>
      <c r="RW138" s="27"/>
      <c r="RX138" s="27"/>
      <c r="RY138" s="27"/>
      <c r="RZ138" s="27"/>
      <c r="SA138" s="27"/>
      <c r="SB138" s="27"/>
      <c r="SC138" s="27"/>
      <c r="SD138" s="27"/>
      <c r="SE138" s="27"/>
      <c r="SF138" s="27"/>
      <c r="SG138" s="27"/>
      <c r="SH138" s="27"/>
      <c r="SI138" s="27"/>
      <c r="SJ138" s="27"/>
      <c r="SK138" s="27"/>
      <c r="SL138" s="27"/>
      <c r="SM138" s="27"/>
      <c r="SN138" s="27"/>
    </row>
    <row r="139" spans="1:508" s="22" customFormat="1" ht="48.75" hidden="1" customHeight="1" x14ac:dyDescent="0.25">
      <c r="A139" s="52" t="s">
        <v>517</v>
      </c>
      <c r="B139" s="52">
        <v>9800</v>
      </c>
      <c r="C139" s="52" t="s">
        <v>45</v>
      </c>
      <c r="D139" s="109" t="s">
        <v>365</v>
      </c>
      <c r="E139" s="165"/>
      <c r="F139" s="165"/>
      <c r="G139" s="165"/>
      <c r="H139" s="165"/>
      <c r="I139" s="165"/>
      <c r="J139" s="165"/>
      <c r="K139" s="219" t="e">
        <f t="shared" si="36"/>
        <v>#DIV/0!</v>
      </c>
      <c r="L139" s="165">
        <f t="shared" si="40"/>
        <v>0</v>
      </c>
      <c r="M139" s="165"/>
      <c r="N139" s="165"/>
      <c r="O139" s="165"/>
      <c r="P139" s="165"/>
      <c r="Q139" s="165"/>
      <c r="R139" s="171">
        <f t="shared" si="37"/>
        <v>0</v>
      </c>
      <c r="S139" s="171"/>
      <c r="T139" s="173"/>
      <c r="U139" s="173"/>
      <c r="V139" s="173"/>
      <c r="W139" s="173"/>
      <c r="X139" s="225" t="e">
        <f t="shared" si="38"/>
        <v>#DIV/0!</v>
      </c>
      <c r="Y139" s="171">
        <f t="shared" si="39"/>
        <v>0</v>
      </c>
      <c r="Z139" s="238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  <c r="JD139" s="27"/>
      <c r="JE139" s="27"/>
      <c r="JF139" s="27"/>
      <c r="JG139" s="27"/>
      <c r="JH139" s="27"/>
      <c r="JI139" s="27"/>
      <c r="JJ139" s="27"/>
      <c r="JK139" s="27"/>
      <c r="JL139" s="27"/>
      <c r="JM139" s="27"/>
      <c r="JN139" s="27"/>
      <c r="JO139" s="27"/>
      <c r="JP139" s="27"/>
      <c r="JQ139" s="27"/>
      <c r="JR139" s="27"/>
      <c r="JS139" s="27"/>
      <c r="JT139" s="27"/>
      <c r="JU139" s="27"/>
      <c r="JV139" s="27"/>
      <c r="JW139" s="27"/>
      <c r="JX139" s="27"/>
      <c r="JY139" s="27"/>
      <c r="JZ139" s="27"/>
      <c r="KA139" s="27"/>
      <c r="KB139" s="27"/>
      <c r="KC139" s="27"/>
      <c r="KD139" s="27"/>
      <c r="KE139" s="27"/>
      <c r="KF139" s="27"/>
      <c r="KG139" s="27"/>
      <c r="KH139" s="27"/>
      <c r="KI139" s="27"/>
      <c r="KJ139" s="27"/>
      <c r="KK139" s="27"/>
      <c r="KL139" s="27"/>
      <c r="KM139" s="27"/>
      <c r="KN139" s="27"/>
      <c r="KO139" s="27"/>
      <c r="KP139" s="27"/>
      <c r="KQ139" s="27"/>
      <c r="KR139" s="27"/>
      <c r="KS139" s="27"/>
      <c r="KT139" s="27"/>
      <c r="KU139" s="27"/>
      <c r="KV139" s="27"/>
      <c r="KW139" s="27"/>
      <c r="KX139" s="27"/>
      <c r="KY139" s="27"/>
      <c r="KZ139" s="27"/>
      <c r="LA139" s="27"/>
      <c r="LB139" s="27"/>
      <c r="LC139" s="27"/>
      <c r="LD139" s="27"/>
      <c r="LE139" s="27"/>
      <c r="LF139" s="27"/>
      <c r="LG139" s="27"/>
      <c r="LH139" s="27"/>
      <c r="LI139" s="27"/>
      <c r="LJ139" s="27"/>
      <c r="LK139" s="27"/>
      <c r="LL139" s="27"/>
      <c r="LM139" s="27"/>
      <c r="LN139" s="27"/>
      <c r="LO139" s="27"/>
      <c r="LP139" s="27"/>
      <c r="LQ139" s="27"/>
      <c r="LR139" s="27"/>
      <c r="LS139" s="27"/>
      <c r="LT139" s="27"/>
      <c r="LU139" s="27"/>
      <c r="LV139" s="27"/>
      <c r="LW139" s="27"/>
      <c r="LX139" s="27"/>
      <c r="LY139" s="27"/>
      <c r="LZ139" s="27"/>
      <c r="MA139" s="27"/>
      <c r="MB139" s="27"/>
      <c r="MC139" s="27"/>
      <c r="MD139" s="27"/>
      <c r="ME139" s="27"/>
      <c r="MF139" s="27"/>
      <c r="MG139" s="27"/>
      <c r="MH139" s="27"/>
      <c r="MI139" s="27"/>
      <c r="MJ139" s="27"/>
      <c r="MK139" s="27"/>
      <c r="ML139" s="27"/>
      <c r="MM139" s="27"/>
      <c r="MN139" s="27"/>
      <c r="MO139" s="27"/>
      <c r="MP139" s="27"/>
      <c r="MQ139" s="27"/>
      <c r="MR139" s="27"/>
      <c r="MS139" s="27"/>
      <c r="MT139" s="27"/>
      <c r="MU139" s="27"/>
      <c r="MV139" s="27"/>
      <c r="MW139" s="27"/>
      <c r="MX139" s="27"/>
      <c r="MY139" s="27"/>
      <c r="MZ139" s="27"/>
      <c r="NA139" s="27"/>
      <c r="NB139" s="27"/>
      <c r="NC139" s="27"/>
      <c r="ND139" s="27"/>
      <c r="NE139" s="27"/>
      <c r="NF139" s="27"/>
      <c r="NG139" s="27"/>
      <c r="NH139" s="27"/>
      <c r="NI139" s="27"/>
      <c r="NJ139" s="27"/>
      <c r="NK139" s="27"/>
      <c r="NL139" s="27"/>
      <c r="NM139" s="27"/>
      <c r="NN139" s="27"/>
      <c r="NO139" s="27"/>
      <c r="NP139" s="27"/>
      <c r="NQ139" s="27"/>
      <c r="NR139" s="27"/>
      <c r="NS139" s="27"/>
      <c r="NT139" s="27"/>
      <c r="NU139" s="27"/>
      <c r="NV139" s="27"/>
      <c r="NW139" s="27"/>
      <c r="NX139" s="27"/>
      <c r="NY139" s="27"/>
      <c r="NZ139" s="27"/>
      <c r="OA139" s="27"/>
      <c r="OB139" s="27"/>
      <c r="OC139" s="27"/>
      <c r="OD139" s="27"/>
      <c r="OE139" s="27"/>
      <c r="OF139" s="27"/>
      <c r="OG139" s="27"/>
      <c r="OH139" s="27"/>
      <c r="OI139" s="27"/>
      <c r="OJ139" s="27"/>
      <c r="OK139" s="27"/>
      <c r="OL139" s="27"/>
      <c r="OM139" s="27"/>
      <c r="ON139" s="27"/>
      <c r="OO139" s="27"/>
      <c r="OP139" s="27"/>
      <c r="OQ139" s="27"/>
      <c r="OR139" s="27"/>
      <c r="OS139" s="27"/>
      <c r="OT139" s="27"/>
      <c r="OU139" s="27"/>
      <c r="OV139" s="27"/>
      <c r="OW139" s="27"/>
      <c r="OX139" s="27"/>
      <c r="OY139" s="27"/>
      <c r="OZ139" s="27"/>
      <c r="PA139" s="27"/>
      <c r="PB139" s="27"/>
      <c r="PC139" s="27"/>
      <c r="PD139" s="27"/>
      <c r="PE139" s="27"/>
      <c r="PF139" s="27"/>
      <c r="PG139" s="27"/>
      <c r="PH139" s="27"/>
      <c r="PI139" s="27"/>
      <c r="PJ139" s="27"/>
      <c r="PK139" s="27"/>
      <c r="PL139" s="27"/>
      <c r="PM139" s="27"/>
      <c r="PN139" s="27"/>
      <c r="PO139" s="27"/>
      <c r="PP139" s="27"/>
      <c r="PQ139" s="27"/>
      <c r="PR139" s="27"/>
      <c r="PS139" s="27"/>
      <c r="PT139" s="27"/>
      <c r="PU139" s="27"/>
      <c r="PV139" s="27"/>
      <c r="PW139" s="27"/>
      <c r="PX139" s="27"/>
      <c r="PY139" s="27"/>
      <c r="PZ139" s="27"/>
      <c r="QA139" s="27"/>
      <c r="QB139" s="27"/>
      <c r="QC139" s="27"/>
      <c r="QD139" s="27"/>
      <c r="QE139" s="27"/>
      <c r="QF139" s="27"/>
      <c r="QG139" s="27"/>
      <c r="QH139" s="27"/>
      <c r="QI139" s="27"/>
      <c r="QJ139" s="27"/>
      <c r="QK139" s="27"/>
      <c r="QL139" s="27"/>
      <c r="QM139" s="27"/>
      <c r="QN139" s="27"/>
      <c r="QO139" s="27"/>
      <c r="QP139" s="27"/>
      <c r="QQ139" s="27"/>
      <c r="QR139" s="27"/>
      <c r="QS139" s="27"/>
      <c r="QT139" s="27"/>
      <c r="QU139" s="27"/>
      <c r="QV139" s="27"/>
      <c r="QW139" s="27"/>
      <c r="QX139" s="27"/>
      <c r="QY139" s="27"/>
      <c r="QZ139" s="27"/>
      <c r="RA139" s="27"/>
      <c r="RB139" s="27"/>
      <c r="RC139" s="27"/>
      <c r="RD139" s="27"/>
      <c r="RE139" s="27"/>
      <c r="RF139" s="27"/>
      <c r="RG139" s="27"/>
      <c r="RH139" s="27"/>
      <c r="RI139" s="27"/>
      <c r="RJ139" s="27"/>
      <c r="RK139" s="27"/>
      <c r="RL139" s="27"/>
      <c r="RM139" s="27"/>
      <c r="RN139" s="27"/>
      <c r="RO139" s="27"/>
      <c r="RP139" s="27"/>
      <c r="RQ139" s="27"/>
      <c r="RR139" s="27"/>
      <c r="RS139" s="27"/>
      <c r="RT139" s="27"/>
      <c r="RU139" s="27"/>
      <c r="RV139" s="27"/>
      <c r="RW139" s="27"/>
      <c r="RX139" s="27"/>
      <c r="RY139" s="27"/>
      <c r="RZ139" s="27"/>
      <c r="SA139" s="27"/>
      <c r="SB139" s="27"/>
      <c r="SC139" s="27"/>
      <c r="SD139" s="27"/>
      <c r="SE139" s="27"/>
      <c r="SF139" s="27"/>
      <c r="SG139" s="27"/>
      <c r="SH139" s="27"/>
      <c r="SI139" s="27"/>
      <c r="SJ139" s="27"/>
      <c r="SK139" s="27"/>
      <c r="SL139" s="27"/>
      <c r="SM139" s="27"/>
      <c r="SN139" s="27"/>
    </row>
    <row r="140" spans="1:508" s="24" customFormat="1" ht="33.75" customHeight="1" x14ac:dyDescent="0.25">
      <c r="A140" s="87" t="s">
        <v>168</v>
      </c>
      <c r="B140" s="87"/>
      <c r="C140" s="87"/>
      <c r="D140" s="13" t="s">
        <v>456</v>
      </c>
      <c r="E140" s="163">
        <f>E141</f>
        <v>125140527</v>
      </c>
      <c r="F140" s="163">
        <f t="shared" ref="F140:W140" si="41">F141</f>
        <v>4649300</v>
      </c>
      <c r="G140" s="163">
        <f t="shared" si="41"/>
        <v>205000</v>
      </c>
      <c r="H140" s="163">
        <f>H141</f>
        <v>50428798.869999997</v>
      </c>
      <c r="I140" s="163">
        <f t="shared" si="41"/>
        <v>2130053.85</v>
      </c>
      <c r="J140" s="163">
        <f t="shared" si="41"/>
        <v>76688.959999999992</v>
      </c>
      <c r="K140" s="217">
        <f t="shared" si="36"/>
        <v>40.297735736721002</v>
      </c>
      <c r="L140" s="163">
        <f>L141</f>
        <v>234337926</v>
      </c>
      <c r="M140" s="163">
        <f t="shared" si="41"/>
        <v>230137926</v>
      </c>
      <c r="N140" s="163">
        <f t="shared" si="41"/>
        <v>0</v>
      </c>
      <c r="O140" s="163">
        <f t="shared" si="41"/>
        <v>0</v>
      </c>
      <c r="P140" s="163">
        <f t="shared" si="41"/>
        <v>0</v>
      </c>
      <c r="Q140" s="163">
        <f t="shared" si="41"/>
        <v>234337926</v>
      </c>
      <c r="R140" s="163">
        <f>R141</f>
        <v>27079858.580000002</v>
      </c>
      <c r="S140" s="163">
        <f t="shared" si="41"/>
        <v>25086208.580000002</v>
      </c>
      <c r="T140" s="163">
        <f t="shared" si="41"/>
        <v>1745115</v>
      </c>
      <c r="U140" s="163">
        <f t="shared" si="41"/>
        <v>0</v>
      </c>
      <c r="V140" s="163">
        <f t="shared" si="41"/>
        <v>0</v>
      </c>
      <c r="W140" s="163">
        <f t="shared" si="41"/>
        <v>25334743.580000002</v>
      </c>
      <c r="X140" s="217">
        <f t="shared" si="38"/>
        <v>11.555900934277281</v>
      </c>
      <c r="Y140" s="163">
        <f t="shared" si="39"/>
        <v>77508657.450000003</v>
      </c>
      <c r="Z140" s="238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</row>
    <row r="141" spans="1:508" s="31" customFormat="1" ht="33" customHeight="1" x14ac:dyDescent="0.25">
      <c r="A141" s="78" t="s">
        <v>169</v>
      </c>
      <c r="B141" s="78"/>
      <c r="C141" s="78"/>
      <c r="D141" s="108" t="s">
        <v>669</v>
      </c>
      <c r="E141" s="164">
        <f t="shared" ref="E141:G141" si="42">E151+E152+E158+E161+E163+E165+E168+E169+E170+E172+E173+E175+E177+E180+E157+E160+E178</f>
        <v>125140527</v>
      </c>
      <c r="F141" s="164">
        <f t="shared" si="42"/>
        <v>4649300</v>
      </c>
      <c r="G141" s="164">
        <f t="shared" si="42"/>
        <v>205000</v>
      </c>
      <c r="H141" s="164">
        <f>H151+H152+H158+H161+H163+H165+H168+H169+H170+H172+H173+H175+H177+H180+H157+H160+H178</f>
        <v>50428798.869999997</v>
      </c>
      <c r="I141" s="164">
        <f t="shared" ref="I141:J141" si="43">I151+I152+I158+I161+I163+I165+I168+I169+I170+I172+I173+I175+I177+I180+I157+I160+I178</f>
        <v>2130053.85</v>
      </c>
      <c r="J141" s="164">
        <f t="shared" si="43"/>
        <v>76688.959999999992</v>
      </c>
      <c r="K141" s="218">
        <f t="shared" si="36"/>
        <v>40.297735736721002</v>
      </c>
      <c r="L141" s="164">
        <f>L151+L152+L158+L161+L163+L165+L168+L169+L170+L172+L173+L175+L177+L180+L157+L160+L178</f>
        <v>234337926</v>
      </c>
      <c r="M141" s="164">
        <f t="shared" ref="M141:W141" si="44">M151+M152+M158+M161+M163+M165+M168+M169+M170+M172+M173+M175+M177+M180+M157+M160+M178</f>
        <v>230137926</v>
      </c>
      <c r="N141" s="164">
        <f t="shared" si="44"/>
        <v>0</v>
      </c>
      <c r="O141" s="164">
        <f t="shared" si="44"/>
        <v>0</v>
      </c>
      <c r="P141" s="164">
        <f t="shared" si="44"/>
        <v>0</v>
      </c>
      <c r="Q141" s="164">
        <f>Q151+Q152+Q158+Q161+Q163+Q165+Q168+Q169+Q170+Q172+Q173+Q175+Q177+Q180+Q157+Q160+Q178</f>
        <v>234337926</v>
      </c>
      <c r="R141" s="164">
        <f>R151+R152+R158+R161+R163+R165+R168+R169+R170+R172+R173+R175+R177+R180+R157+R160+R178</f>
        <v>27079858.580000002</v>
      </c>
      <c r="S141" s="164">
        <f t="shared" si="44"/>
        <v>25086208.580000002</v>
      </c>
      <c r="T141" s="164">
        <f t="shared" si="44"/>
        <v>1745115</v>
      </c>
      <c r="U141" s="164">
        <f t="shared" si="44"/>
        <v>0</v>
      </c>
      <c r="V141" s="164">
        <f t="shared" si="44"/>
        <v>0</v>
      </c>
      <c r="W141" s="164">
        <f t="shared" si="44"/>
        <v>25334743.580000002</v>
      </c>
      <c r="X141" s="218">
        <f t="shared" si="38"/>
        <v>11.555900934277281</v>
      </c>
      <c r="Y141" s="164">
        <f t="shared" si="39"/>
        <v>77508657.450000003</v>
      </c>
      <c r="Z141" s="238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</row>
    <row r="142" spans="1:508" s="31" customFormat="1" ht="31.5" hidden="1" customHeight="1" x14ac:dyDescent="0.25">
      <c r="A142" s="78"/>
      <c r="B142" s="78"/>
      <c r="C142" s="78"/>
      <c r="D142" s="108" t="s">
        <v>387</v>
      </c>
      <c r="E142" s="164">
        <f>E153+E159+E162</f>
        <v>0</v>
      </c>
      <c r="F142" s="164">
        <f t="shared" ref="F142:W142" si="45">F153+F159+F162</f>
        <v>0</v>
      </c>
      <c r="G142" s="164">
        <f t="shared" si="45"/>
        <v>0</v>
      </c>
      <c r="H142" s="164">
        <f t="shared" si="45"/>
        <v>0</v>
      </c>
      <c r="I142" s="164">
        <f t="shared" si="45"/>
        <v>0</v>
      </c>
      <c r="J142" s="164">
        <f t="shared" si="45"/>
        <v>0</v>
      </c>
      <c r="K142" s="218" t="e">
        <f t="shared" si="36"/>
        <v>#DIV/0!</v>
      </c>
      <c r="L142" s="164">
        <f t="shared" si="45"/>
        <v>0</v>
      </c>
      <c r="M142" s="164">
        <f t="shared" si="45"/>
        <v>0</v>
      </c>
      <c r="N142" s="164">
        <f t="shared" si="45"/>
        <v>0</v>
      </c>
      <c r="O142" s="164">
        <f t="shared" si="45"/>
        <v>0</v>
      </c>
      <c r="P142" s="164">
        <f t="shared" si="45"/>
        <v>0</v>
      </c>
      <c r="Q142" s="164">
        <f t="shared" si="45"/>
        <v>0</v>
      </c>
      <c r="R142" s="164">
        <f t="shared" si="45"/>
        <v>0</v>
      </c>
      <c r="S142" s="164">
        <f t="shared" si="45"/>
        <v>0</v>
      </c>
      <c r="T142" s="164">
        <f t="shared" si="45"/>
        <v>0</v>
      </c>
      <c r="U142" s="164">
        <f t="shared" si="45"/>
        <v>0</v>
      </c>
      <c r="V142" s="164">
        <f t="shared" si="45"/>
        <v>0</v>
      </c>
      <c r="W142" s="164">
        <f t="shared" si="45"/>
        <v>0</v>
      </c>
      <c r="X142" s="218" t="e">
        <f t="shared" si="38"/>
        <v>#DIV/0!</v>
      </c>
      <c r="Y142" s="164">
        <f t="shared" si="39"/>
        <v>0</v>
      </c>
      <c r="Z142" s="238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</row>
    <row r="143" spans="1:508" s="31" customFormat="1" ht="63" hidden="1" customHeight="1" x14ac:dyDescent="0.25">
      <c r="A143" s="78"/>
      <c r="B143" s="78"/>
      <c r="C143" s="78"/>
      <c r="D143" s="108" t="s">
        <v>385</v>
      </c>
      <c r="E143" s="164">
        <f>E174</f>
        <v>342700</v>
      </c>
      <c r="F143" s="164">
        <f t="shared" ref="F143:J143" si="46">F174</f>
        <v>0</v>
      </c>
      <c r="G143" s="164">
        <f t="shared" si="46"/>
        <v>0</v>
      </c>
      <c r="H143" s="164">
        <f t="shared" si="46"/>
        <v>0</v>
      </c>
      <c r="I143" s="164">
        <f t="shared" si="46"/>
        <v>0</v>
      </c>
      <c r="J143" s="164">
        <f t="shared" si="46"/>
        <v>0</v>
      </c>
      <c r="K143" s="218">
        <f t="shared" si="36"/>
        <v>0</v>
      </c>
      <c r="L143" s="164">
        <f>L174</f>
        <v>0</v>
      </c>
      <c r="M143" s="164">
        <f t="shared" ref="M143:W143" si="47">M174</f>
        <v>0</v>
      </c>
      <c r="N143" s="164">
        <f t="shared" si="47"/>
        <v>0</v>
      </c>
      <c r="O143" s="164">
        <f t="shared" si="47"/>
        <v>0</v>
      </c>
      <c r="P143" s="164">
        <f t="shared" si="47"/>
        <v>0</v>
      </c>
      <c r="Q143" s="164">
        <f t="shared" si="47"/>
        <v>0</v>
      </c>
      <c r="R143" s="164">
        <f t="shared" si="47"/>
        <v>0</v>
      </c>
      <c r="S143" s="164">
        <f t="shared" si="47"/>
        <v>0</v>
      </c>
      <c r="T143" s="164">
        <f t="shared" si="47"/>
        <v>0</v>
      </c>
      <c r="U143" s="164">
        <f t="shared" si="47"/>
        <v>0</v>
      </c>
      <c r="V143" s="164">
        <f t="shared" si="47"/>
        <v>0</v>
      </c>
      <c r="W143" s="164">
        <f t="shared" si="47"/>
        <v>0</v>
      </c>
      <c r="X143" s="218" t="e">
        <f t="shared" si="38"/>
        <v>#DIV/0!</v>
      </c>
      <c r="Y143" s="164">
        <f t="shared" si="39"/>
        <v>0</v>
      </c>
      <c r="Z143" s="238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</row>
    <row r="144" spans="1:508" s="31" customFormat="1" ht="47.25" hidden="1" customHeight="1" x14ac:dyDescent="0.25">
      <c r="A144" s="78"/>
      <c r="B144" s="78"/>
      <c r="C144" s="78"/>
      <c r="D144" s="108" t="s">
        <v>388</v>
      </c>
      <c r="E144" s="164">
        <f>E154+E166</f>
        <v>0</v>
      </c>
      <c r="F144" s="164">
        <f t="shared" ref="F144:W144" si="48">F154+F166</f>
        <v>0</v>
      </c>
      <c r="G144" s="164">
        <f t="shared" si="48"/>
        <v>0</v>
      </c>
      <c r="H144" s="164">
        <f t="shared" si="48"/>
        <v>0</v>
      </c>
      <c r="I144" s="164">
        <f t="shared" si="48"/>
        <v>0</v>
      </c>
      <c r="J144" s="164">
        <f t="shared" si="48"/>
        <v>0</v>
      </c>
      <c r="K144" s="218" t="e">
        <f t="shared" si="36"/>
        <v>#DIV/0!</v>
      </c>
      <c r="L144" s="164">
        <f t="shared" si="48"/>
        <v>0</v>
      </c>
      <c r="M144" s="164">
        <f t="shared" si="48"/>
        <v>0</v>
      </c>
      <c r="N144" s="164">
        <f t="shared" si="48"/>
        <v>0</v>
      </c>
      <c r="O144" s="164">
        <f t="shared" si="48"/>
        <v>0</v>
      </c>
      <c r="P144" s="164">
        <f t="shared" si="48"/>
        <v>0</v>
      </c>
      <c r="Q144" s="164">
        <f t="shared" si="48"/>
        <v>0</v>
      </c>
      <c r="R144" s="164">
        <f t="shared" si="48"/>
        <v>0</v>
      </c>
      <c r="S144" s="164">
        <f t="shared" si="48"/>
        <v>0</v>
      </c>
      <c r="T144" s="164">
        <f t="shared" si="48"/>
        <v>0</v>
      </c>
      <c r="U144" s="164">
        <f t="shared" si="48"/>
        <v>0</v>
      </c>
      <c r="V144" s="164">
        <f t="shared" si="48"/>
        <v>0</v>
      </c>
      <c r="W144" s="164">
        <f t="shared" si="48"/>
        <v>0</v>
      </c>
      <c r="X144" s="218" t="e">
        <f t="shared" si="38"/>
        <v>#DIV/0!</v>
      </c>
      <c r="Y144" s="164">
        <f t="shared" si="39"/>
        <v>0</v>
      </c>
      <c r="Z144" s="238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</row>
    <row r="145" spans="1:508" s="31" customFormat="1" ht="100.5" hidden="1" customHeight="1" x14ac:dyDescent="0.25">
      <c r="A145" s="78"/>
      <c r="B145" s="78"/>
      <c r="C145" s="78"/>
      <c r="D145" s="143" t="s">
        <v>659</v>
      </c>
      <c r="E145" s="164">
        <f>E155+E164+E167</f>
        <v>0</v>
      </c>
      <c r="F145" s="164">
        <f t="shared" ref="F145:W145" si="49">F155+F164+F167</f>
        <v>0</v>
      </c>
      <c r="G145" s="164">
        <f t="shared" si="49"/>
        <v>0</v>
      </c>
      <c r="H145" s="164">
        <f t="shared" si="49"/>
        <v>0</v>
      </c>
      <c r="I145" s="164">
        <f t="shared" si="49"/>
        <v>0</v>
      </c>
      <c r="J145" s="164">
        <f t="shared" si="49"/>
        <v>0</v>
      </c>
      <c r="K145" s="218" t="e">
        <f t="shared" si="36"/>
        <v>#DIV/0!</v>
      </c>
      <c r="L145" s="164">
        <f t="shared" si="49"/>
        <v>0</v>
      </c>
      <c r="M145" s="164">
        <f t="shared" si="49"/>
        <v>0</v>
      </c>
      <c r="N145" s="164">
        <f t="shared" si="49"/>
        <v>0</v>
      </c>
      <c r="O145" s="164">
        <f t="shared" si="49"/>
        <v>0</v>
      </c>
      <c r="P145" s="164">
        <f t="shared" si="49"/>
        <v>0</v>
      </c>
      <c r="Q145" s="164">
        <f t="shared" si="49"/>
        <v>0</v>
      </c>
      <c r="R145" s="164">
        <f t="shared" si="49"/>
        <v>0</v>
      </c>
      <c r="S145" s="164">
        <f t="shared" si="49"/>
        <v>0</v>
      </c>
      <c r="T145" s="164">
        <f t="shared" si="49"/>
        <v>0</v>
      </c>
      <c r="U145" s="164">
        <f t="shared" si="49"/>
        <v>0</v>
      </c>
      <c r="V145" s="164">
        <f t="shared" si="49"/>
        <v>0</v>
      </c>
      <c r="W145" s="164">
        <f t="shared" si="49"/>
        <v>0</v>
      </c>
      <c r="X145" s="218" t="e">
        <f t="shared" si="38"/>
        <v>#DIV/0!</v>
      </c>
      <c r="Y145" s="164">
        <f t="shared" si="39"/>
        <v>0</v>
      </c>
      <c r="Z145" s="238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</row>
    <row r="146" spans="1:508" s="31" customFormat="1" ht="49.5" hidden="1" customHeight="1" x14ac:dyDescent="0.25">
      <c r="A146" s="78"/>
      <c r="B146" s="78"/>
      <c r="C146" s="78"/>
      <c r="D146" s="108" t="s">
        <v>385</v>
      </c>
      <c r="E146" s="164">
        <f>E174</f>
        <v>342700</v>
      </c>
      <c r="F146" s="164">
        <f t="shared" ref="F146:W146" si="50">F174</f>
        <v>0</v>
      </c>
      <c r="G146" s="164">
        <f t="shared" si="50"/>
        <v>0</v>
      </c>
      <c r="H146" s="164">
        <f t="shared" si="50"/>
        <v>0</v>
      </c>
      <c r="I146" s="164">
        <f t="shared" si="50"/>
        <v>0</v>
      </c>
      <c r="J146" s="164">
        <f t="shared" si="50"/>
        <v>0</v>
      </c>
      <c r="K146" s="218">
        <f t="shared" si="36"/>
        <v>0</v>
      </c>
      <c r="L146" s="164">
        <f t="shared" si="50"/>
        <v>0</v>
      </c>
      <c r="M146" s="164">
        <f t="shared" si="50"/>
        <v>0</v>
      </c>
      <c r="N146" s="164">
        <f t="shared" si="50"/>
        <v>0</v>
      </c>
      <c r="O146" s="164">
        <f t="shared" si="50"/>
        <v>0</v>
      </c>
      <c r="P146" s="164">
        <f t="shared" si="50"/>
        <v>0</v>
      </c>
      <c r="Q146" s="164">
        <f t="shared" si="50"/>
        <v>0</v>
      </c>
      <c r="R146" s="164">
        <f t="shared" si="50"/>
        <v>0</v>
      </c>
      <c r="S146" s="164">
        <f t="shared" si="50"/>
        <v>0</v>
      </c>
      <c r="T146" s="164">
        <f t="shared" si="50"/>
        <v>0</v>
      </c>
      <c r="U146" s="164">
        <f t="shared" si="50"/>
        <v>0</v>
      </c>
      <c r="V146" s="164">
        <f t="shared" si="50"/>
        <v>0</v>
      </c>
      <c r="W146" s="164">
        <f t="shared" si="50"/>
        <v>0</v>
      </c>
      <c r="X146" s="218" t="e">
        <f t="shared" si="38"/>
        <v>#DIV/0!</v>
      </c>
      <c r="Y146" s="164">
        <f t="shared" si="39"/>
        <v>0</v>
      </c>
      <c r="Z146" s="238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</row>
    <row r="147" spans="1:508" s="31" customFormat="1" ht="78.75" hidden="1" customHeight="1" x14ac:dyDescent="0.25">
      <c r="A147" s="78"/>
      <c r="B147" s="78"/>
      <c r="C147" s="78"/>
      <c r="D147" s="112" t="s">
        <v>584</v>
      </c>
      <c r="E147" s="164">
        <f>E171</f>
        <v>0</v>
      </c>
      <c r="F147" s="164">
        <f t="shared" ref="F147:W147" si="51">F171</f>
        <v>0</v>
      </c>
      <c r="G147" s="164">
        <f t="shared" si="51"/>
        <v>0</v>
      </c>
      <c r="H147" s="164">
        <f t="shared" si="51"/>
        <v>0</v>
      </c>
      <c r="I147" s="164">
        <f t="shared" si="51"/>
        <v>0</v>
      </c>
      <c r="J147" s="164">
        <f t="shared" si="51"/>
        <v>0</v>
      </c>
      <c r="K147" s="218" t="e">
        <f t="shared" ref="K147:K149" si="52">H147/E147*100</f>
        <v>#DIV/0!</v>
      </c>
      <c r="L147" s="164">
        <f t="shared" si="51"/>
        <v>0</v>
      </c>
      <c r="M147" s="164">
        <f t="shared" si="51"/>
        <v>0</v>
      </c>
      <c r="N147" s="164">
        <f t="shared" si="51"/>
        <v>0</v>
      </c>
      <c r="O147" s="164">
        <f t="shared" si="51"/>
        <v>0</v>
      </c>
      <c r="P147" s="164">
        <f t="shared" si="51"/>
        <v>0</v>
      </c>
      <c r="Q147" s="164">
        <f t="shared" si="51"/>
        <v>0</v>
      </c>
      <c r="R147" s="164">
        <f t="shared" si="51"/>
        <v>0</v>
      </c>
      <c r="S147" s="164">
        <f t="shared" si="51"/>
        <v>0</v>
      </c>
      <c r="T147" s="164">
        <f t="shared" si="51"/>
        <v>0</v>
      </c>
      <c r="U147" s="164">
        <f t="shared" si="51"/>
        <v>0</v>
      </c>
      <c r="V147" s="164">
        <f t="shared" si="51"/>
        <v>0</v>
      </c>
      <c r="W147" s="164">
        <f t="shared" si="51"/>
        <v>0</v>
      </c>
      <c r="X147" s="218" t="e">
        <f t="shared" ref="X147:X207" si="53">R147/L147*100</f>
        <v>#DIV/0!</v>
      </c>
      <c r="Y147" s="164">
        <f t="shared" si="39"/>
        <v>0</v>
      </c>
      <c r="Z147" s="238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</row>
    <row r="148" spans="1:508" s="31" customFormat="1" ht="15.75" hidden="1" customHeight="1" x14ac:dyDescent="0.25">
      <c r="A148" s="78"/>
      <c r="B148" s="78"/>
      <c r="C148" s="78"/>
      <c r="D148" s="108" t="s">
        <v>390</v>
      </c>
      <c r="E148" s="164"/>
      <c r="F148" s="164">
        <f t="shared" ref="F148:W148" si="54">F156</f>
        <v>0</v>
      </c>
      <c r="G148" s="164">
        <f t="shared" si="54"/>
        <v>0</v>
      </c>
      <c r="H148" s="164">
        <f t="shared" si="54"/>
        <v>0</v>
      </c>
      <c r="I148" s="164">
        <f t="shared" si="54"/>
        <v>0</v>
      </c>
      <c r="J148" s="164">
        <f t="shared" si="54"/>
        <v>0</v>
      </c>
      <c r="K148" s="218" t="e">
        <f t="shared" si="52"/>
        <v>#DIV/0!</v>
      </c>
      <c r="L148" s="164">
        <f t="shared" si="54"/>
        <v>0</v>
      </c>
      <c r="M148" s="164">
        <f t="shared" si="54"/>
        <v>0</v>
      </c>
      <c r="N148" s="164">
        <f t="shared" si="54"/>
        <v>0</v>
      </c>
      <c r="O148" s="164">
        <f t="shared" si="54"/>
        <v>0</v>
      </c>
      <c r="P148" s="164">
        <f t="shared" si="54"/>
        <v>0</v>
      </c>
      <c r="Q148" s="164">
        <f t="shared" si="54"/>
        <v>0</v>
      </c>
      <c r="R148" s="164">
        <f t="shared" si="54"/>
        <v>0</v>
      </c>
      <c r="S148" s="164">
        <f t="shared" si="54"/>
        <v>0</v>
      </c>
      <c r="T148" s="164">
        <f t="shared" si="54"/>
        <v>0</v>
      </c>
      <c r="U148" s="164">
        <f t="shared" si="54"/>
        <v>0</v>
      </c>
      <c r="V148" s="164">
        <f t="shared" si="54"/>
        <v>0</v>
      </c>
      <c r="W148" s="164">
        <f t="shared" si="54"/>
        <v>0</v>
      </c>
      <c r="X148" s="218" t="e">
        <f t="shared" si="53"/>
        <v>#DIV/0!</v>
      </c>
      <c r="Y148" s="164">
        <f t="shared" si="39"/>
        <v>0</v>
      </c>
      <c r="Z148" s="238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</row>
    <row r="149" spans="1:508" s="31" customFormat="1" ht="32.25" hidden="1" customHeight="1" x14ac:dyDescent="0.25">
      <c r="A149" s="78"/>
      <c r="B149" s="78"/>
      <c r="C149" s="78"/>
      <c r="D149" s="94" t="s">
        <v>416</v>
      </c>
      <c r="E149" s="164">
        <f>E176</f>
        <v>0</v>
      </c>
      <c r="F149" s="164">
        <f t="shared" ref="F149:W149" si="55">F176</f>
        <v>0</v>
      </c>
      <c r="G149" s="164">
        <f t="shared" si="55"/>
        <v>0</v>
      </c>
      <c r="H149" s="164">
        <f t="shared" si="55"/>
        <v>0</v>
      </c>
      <c r="I149" s="164">
        <f t="shared" si="55"/>
        <v>0</v>
      </c>
      <c r="J149" s="164">
        <f t="shared" si="55"/>
        <v>0</v>
      </c>
      <c r="K149" s="218" t="e">
        <f t="shared" si="52"/>
        <v>#DIV/0!</v>
      </c>
      <c r="L149" s="164">
        <f t="shared" si="55"/>
        <v>0</v>
      </c>
      <c r="M149" s="164">
        <f t="shared" si="55"/>
        <v>0</v>
      </c>
      <c r="N149" s="164">
        <f t="shared" si="55"/>
        <v>0</v>
      </c>
      <c r="O149" s="164">
        <f t="shared" si="55"/>
        <v>0</v>
      </c>
      <c r="P149" s="164">
        <f t="shared" si="55"/>
        <v>0</v>
      </c>
      <c r="Q149" s="164">
        <f t="shared" si="55"/>
        <v>0</v>
      </c>
      <c r="R149" s="164">
        <f t="shared" si="55"/>
        <v>0</v>
      </c>
      <c r="S149" s="164">
        <f t="shared" si="55"/>
        <v>0</v>
      </c>
      <c r="T149" s="164">
        <f t="shared" si="55"/>
        <v>0</v>
      </c>
      <c r="U149" s="164">
        <f t="shared" si="55"/>
        <v>0</v>
      </c>
      <c r="V149" s="164">
        <f t="shared" si="55"/>
        <v>0</v>
      </c>
      <c r="W149" s="164">
        <f t="shared" si="55"/>
        <v>0</v>
      </c>
      <c r="X149" s="218" t="e">
        <f t="shared" si="53"/>
        <v>#DIV/0!</v>
      </c>
      <c r="Y149" s="164">
        <f t="shared" ref="Y149:Y212" si="56">R149+H149</f>
        <v>0</v>
      </c>
      <c r="Z149" s="238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</row>
    <row r="150" spans="1:508" s="31" customFormat="1" ht="32.25" customHeight="1" x14ac:dyDescent="0.25">
      <c r="A150" s="78"/>
      <c r="B150" s="78"/>
      <c r="C150" s="78"/>
      <c r="D150" s="94" t="s">
        <v>678</v>
      </c>
      <c r="E150" s="164">
        <f t="shared" ref="E150:J150" si="57">E179</f>
        <v>0</v>
      </c>
      <c r="F150" s="164">
        <f t="shared" si="57"/>
        <v>0</v>
      </c>
      <c r="G150" s="164">
        <f t="shared" si="57"/>
        <v>0</v>
      </c>
      <c r="H150" s="164">
        <f t="shared" si="57"/>
        <v>0</v>
      </c>
      <c r="I150" s="164">
        <f t="shared" si="57"/>
        <v>0</v>
      </c>
      <c r="J150" s="164">
        <f t="shared" si="57"/>
        <v>0</v>
      </c>
      <c r="K150" s="218"/>
      <c r="L150" s="164">
        <f>L179</f>
        <v>4200000</v>
      </c>
      <c r="M150" s="164">
        <f t="shared" ref="M150:W150" si="58">M179</f>
        <v>0</v>
      </c>
      <c r="N150" s="164">
        <f t="shared" si="58"/>
        <v>0</v>
      </c>
      <c r="O150" s="164">
        <f t="shared" si="58"/>
        <v>0</v>
      </c>
      <c r="P150" s="164">
        <f t="shared" si="58"/>
        <v>0</v>
      </c>
      <c r="Q150" s="164">
        <f t="shared" si="58"/>
        <v>4200000</v>
      </c>
      <c r="R150" s="164">
        <f t="shared" si="58"/>
        <v>248535</v>
      </c>
      <c r="S150" s="164">
        <f t="shared" si="58"/>
        <v>0</v>
      </c>
      <c r="T150" s="164">
        <f t="shared" si="58"/>
        <v>0</v>
      </c>
      <c r="U150" s="164">
        <f t="shared" si="58"/>
        <v>0</v>
      </c>
      <c r="V150" s="164">
        <f t="shared" si="58"/>
        <v>0</v>
      </c>
      <c r="W150" s="164">
        <f t="shared" si="58"/>
        <v>248535</v>
      </c>
      <c r="X150" s="218">
        <f>R150/L150*100</f>
        <v>5.9174999999999995</v>
      </c>
      <c r="Y150" s="164">
        <f t="shared" si="56"/>
        <v>248535</v>
      </c>
      <c r="Z150" s="238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</row>
    <row r="151" spans="1:508" s="20" customFormat="1" ht="48" customHeight="1" x14ac:dyDescent="0.25">
      <c r="A151" s="52" t="s">
        <v>170</v>
      </c>
      <c r="B151" s="52" t="s">
        <v>118</v>
      </c>
      <c r="C151" s="52" t="s">
        <v>46</v>
      </c>
      <c r="D151" s="76" t="s">
        <v>486</v>
      </c>
      <c r="E151" s="165">
        <v>2770471</v>
      </c>
      <c r="F151" s="165">
        <v>2027400</v>
      </c>
      <c r="G151" s="165">
        <v>65400</v>
      </c>
      <c r="H151" s="165">
        <v>1319915.52</v>
      </c>
      <c r="I151" s="165">
        <v>986778.1</v>
      </c>
      <c r="J151" s="165">
        <v>24214.65</v>
      </c>
      <c r="K151" s="219">
        <f t="shared" ref="K151:K210" si="59">H151/E151*100</f>
        <v>47.642278876046703</v>
      </c>
      <c r="L151" s="165"/>
      <c r="M151" s="165"/>
      <c r="N151" s="165"/>
      <c r="O151" s="165"/>
      <c r="P151" s="165"/>
      <c r="Q151" s="165"/>
      <c r="R151" s="171">
        <f t="shared" ref="R151:R180" si="60">T151+W151</f>
        <v>0</v>
      </c>
      <c r="S151" s="171"/>
      <c r="T151" s="171"/>
      <c r="U151" s="171"/>
      <c r="V151" s="171"/>
      <c r="W151" s="171"/>
      <c r="X151" s="224"/>
      <c r="Y151" s="171">
        <f t="shared" si="56"/>
        <v>1319915.52</v>
      </c>
      <c r="Z151" s="238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0" customFormat="1" ht="33" customHeight="1" x14ac:dyDescent="0.25">
      <c r="A152" s="52" t="s">
        <v>171</v>
      </c>
      <c r="B152" s="52" t="s">
        <v>60</v>
      </c>
      <c r="C152" s="52" t="s">
        <v>61</v>
      </c>
      <c r="D152" s="109" t="s">
        <v>670</v>
      </c>
      <c r="E152" s="165">
        <v>70892790</v>
      </c>
      <c r="F152" s="165"/>
      <c r="G152" s="165"/>
      <c r="H152" s="165">
        <v>29355081.800000001</v>
      </c>
      <c r="I152" s="165"/>
      <c r="J152" s="165"/>
      <c r="K152" s="219">
        <f t="shared" si="59"/>
        <v>41.407711277832341</v>
      </c>
      <c r="L152" s="165">
        <v>120659412</v>
      </c>
      <c r="M152" s="165">
        <v>120659412</v>
      </c>
      <c r="N152" s="165"/>
      <c r="O152" s="165"/>
      <c r="P152" s="165"/>
      <c r="Q152" s="165">
        <v>120659412</v>
      </c>
      <c r="R152" s="171">
        <f>T152+W152</f>
        <v>753953.27</v>
      </c>
      <c r="S152" s="171">
        <v>753953.27</v>
      </c>
      <c r="T152" s="171"/>
      <c r="U152" s="171"/>
      <c r="V152" s="171"/>
      <c r="W152" s="171">
        <v>753953.27</v>
      </c>
      <c r="X152" s="224">
        <f t="shared" si="53"/>
        <v>0.62486071952679501</v>
      </c>
      <c r="Y152" s="171">
        <f t="shared" si="56"/>
        <v>30109035.07</v>
      </c>
      <c r="Z152" s="238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2" customFormat="1" ht="9.75" hidden="1" customHeight="1" x14ac:dyDescent="0.25">
      <c r="A153" s="67"/>
      <c r="B153" s="67"/>
      <c r="C153" s="67"/>
      <c r="D153" s="110" t="s">
        <v>387</v>
      </c>
      <c r="E153" s="166">
        <v>0</v>
      </c>
      <c r="F153" s="166"/>
      <c r="G153" s="166"/>
      <c r="H153" s="166"/>
      <c r="I153" s="166"/>
      <c r="J153" s="166"/>
      <c r="K153" s="220" t="e">
        <f t="shared" si="59"/>
        <v>#DIV/0!</v>
      </c>
      <c r="L153" s="165"/>
      <c r="M153" s="166"/>
      <c r="N153" s="166"/>
      <c r="O153" s="166"/>
      <c r="P153" s="166"/>
      <c r="Q153" s="166"/>
      <c r="R153" s="171">
        <f t="shared" si="60"/>
        <v>0</v>
      </c>
      <c r="S153" s="171"/>
      <c r="T153" s="173"/>
      <c r="U153" s="173"/>
      <c r="V153" s="173"/>
      <c r="W153" s="173"/>
      <c r="X153" s="225" t="e">
        <f t="shared" si="53"/>
        <v>#DIV/0!</v>
      </c>
      <c r="Y153" s="171">
        <f t="shared" si="56"/>
        <v>0</v>
      </c>
      <c r="Z153" s="238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7"/>
      <c r="JE153" s="27"/>
      <c r="JF153" s="27"/>
      <c r="JG153" s="27"/>
      <c r="JH153" s="27"/>
      <c r="JI153" s="27"/>
      <c r="JJ153" s="27"/>
      <c r="JK153" s="27"/>
      <c r="JL153" s="27"/>
      <c r="JM153" s="27"/>
      <c r="JN153" s="27"/>
      <c r="JO153" s="27"/>
      <c r="JP153" s="27"/>
      <c r="JQ153" s="27"/>
      <c r="JR153" s="27"/>
      <c r="JS153" s="27"/>
      <c r="JT153" s="27"/>
      <c r="JU153" s="27"/>
      <c r="JV153" s="27"/>
      <c r="JW153" s="27"/>
      <c r="JX153" s="27"/>
      <c r="JY153" s="27"/>
      <c r="JZ153" s="27"/>
      <c r="KA153" s="27"/>
      <c r="KB153" s="27"/>
      <c r="KC153" s="27"/>
      <c r="KD153" s="27"/>
      <c r="KE153" s="27"/>
      <c r="KF153" s="27"/>
      <c r="KG153" s="27"/>
      <c r="KH153" s="27"/>
      <c r="KI153" s="27"/>
      <c r="KJ153" s="27"/>
      <c r="KK153" s="27"/>
      <c r="KL153" s="27"/>
      <c r="KM153" s="27"/>
      <c r="KN153" s="27"/>
      <c r="KO153" s="27"/>
      <c r="KP153" s="27"/>
      <c r="KQ153" s="27"/>
      <c r="KR153" s="27"/>
      <c r="KS153" s="27"/>
      <c r="KT153" s="27"/>
      <c r="KU153" s="27"/>
      <c r="KV153" s="27"/>
      <c r="KW153" s="27"/>
      <c r="KX153" s="27"/>
      <c r="KY153" s="27"/>
      <c r="KZ153" s="27"/>
      <c r="LA153" s="27"/>
      <c r="LB153" s="27"/>
      <c r="LC153" s="27"/>
      <c r="LD153" s="27"/>
      <c r="LE153" s="27"/>
      <c r="LF153" s="27"/>
      <c r="LG153" s="27"/>
      <c r="LH153" s="27"/>
      <c r="LI153" s="27"/>
      <c r="LJ153" s="27"/>
      <c r="LK153" s="27"/>
      <c r="LL153" s="27"/>
      <c r="LM153" s="27"/>
      <c r="LN153" s="27"/>
      <c r="LO153" s="27"/>
      <c r="LP153" s="27"/>
      <c r="LQ153" s="27"/>
      <c r="LR153" s="27"/>
      <c r="LS153" s="27"/>
      <c r="LT153" s="27"/>
      <c r="LU153" s="27"/>
      <c r="LV153" s="27"/>
      <c r="LW153" s="27"/>
      <c r="LX153" s="27"/>
      <c r="LY153" s="27"/>
      <c r="LZ153" s="27"/>
      <c r="MA153" s="27"/>
      <c r="MB153" s="27"/>
      <c r="MC153" s="27"/>
      <c r="MD153" s="27"/>
      <c r="ME153" s="27"/>
      <c r="MF153" s="27"/>
      <c r="MG153" s="27"/>
      <c r="MH153" s="27"/>
      <c r="MI153" s="27"/>
      <c r="MJ153" s="27"/>
      <c r="MK153" s="27"/>
      <c r="ML153" s="27"/>
      <c r="MM153" s="27"/>
      <c r="MN153" s="27"/>
      <c r="MO153" s="27"/>
      <c r="MP153" s="27"/>
      <c r="MQ153" s="27"/>
      <c r="MR153" s="27"/>
      <c r="MS153" s="27"/>
      <c r="MT153" s="27"/>
      <c r="MU153" s="27"/>
      <c r="MV153" s="27"/>
      <c r="MW153" s="27"/>
      <c r="MX153" s="27"/>
      <c r="MY153" s="27"/>
      <c r="MZ153" s="27"/>
      <c r="NA153" s="27"/>
      <c r="NB153" s="27"/>
      <c r="NC153" s="27"/>
      <c r="ND153" s="27"/>
      <c r="NE153" s="27"/>
      <c r="NF153" s="27"/>
      <c r="NG153" s="27"/>
      <c r="NH153" s="27"/>
      <c r="NI153" s="27"/>
      <c r="NJ153" s="27"/>
      <c r="NK153" s="27"/>
      <c r="NL153" s="27"/>
      <c r="NM153" s="27"/>
      <c r="NN153" s="27"/>
      <c r="NO153" s="27"/>
      <c r="NP153" s="27"/>
      <c r="NQ153" s="27"/>
      <c r="NR153" s="27"/>
      <c r="NS153" s="27"/>
      <c r="NT153" s="27"/>
      <c r="NU153" s="27"/>
      <c r="NV153" s="27"/>
      <c r="NW153" s="27"/>
      <c r="NX153" s="27"/>
      <c r="NY153" s="27"/>
      <c r="NZ153" s="27"/>
      <c r="OA153" s="27"/>
      <c r="OB153" s="27"/>
      <c r="OC153" s="27"/>
      <c r="OD153" s="27"/>
      <c r="OE153" s="27"/>
      <c r="OF153" s="27"/>
      <c r="OG153" s="27"/>
      <c r="OH153" s="27"/>
      <c r="OI153" s="27"/>
      <c r="OJ153" s="27"/>
      <c r="OK153" s="27"/>
      <c r="OL153" s="27"/>
      <c r="OM153" s="27"/>
      <c r="ON153" s="27"/>
      <c r="OO153" s="27"/>
      <c r="OP153" s="27"/>
      <c r="OQ153" s="27"/>
      <c r="OR153" s="27"/>
      <c r="OS153" s="27"/>
      <c r="OT153" s="27"/>
      <c r="OU153" s="27"/>
      <c r="OV153" s="27"/>
      <c r="OW153" s="27"/>
      <c r="OX153" s="27"/>
      <c r="OY153" s="27"/>
      <c r="OZ153" s="27"/>
      <c r="PA153" s="27"/>
      <c r="PB153" s="27"/>
      <c r="PC153" s="27"/>
      <c r="PD153" s="27"/>
      <c r="PE153" s="27"/>
      <c r="PF153" s="27"/>
      <c r="PG153" s="27"/>
      <c r="PH153" s="27"/>
      <c r="PI153" s="27"/>
      <c r="PJ153" s="27"/>
      <c r="PK153" s="27"/>
      <c r="PL153" s="27"/>
      <c r="PM153" s="27"/>
      <c r="PN153" s="27"/>
      <c r="PO153" s="27"/>
      <c r="PP153" s="27"/>
      <c r="PQ153" s="27"/>
      <c r="PR153" s="27"/>
      <c r="PS153" s="27"/>
      <c r="PT153" s="27"/>
      <c r="PU153" s="27"/>
      <c r="PV153" s="27"/>
      <c r="PW153" s="27"/>
      <c r="PX153" s="27"/>
      <c r="PY153" s="27"/>
      <c r="PZ153" s="27"/>
      <c r="QA153" s="27"/>
      <c r="QB153" s="27"/>
      <c r="QC153" s="27"/>
      <c r="QD153" s="27"/>
      <c r="QE153" s="27"/>
      <c r="QF153" s="27"/>
      <c r="QG153" s="27"/>
      <c r="QH153" s="27"/>
      <c r="QI153" s="27"/>
      <c r="QJ153" s="27"/>
      <c r="QK153" s="27"/>
      <c r="QL153" s="27"/>
      <c r="QM153" s="27"/>
      <c r="QN153" s="27"/>
      <c r="QO153" s="27"/>
      <c r="QP153" s="27"/>
      <c r="QQ153" s="27"/>
      <c r="QR153" s="27"/>
      <c r="QS153" s="27"/>
      <c r="QT153" s="27"/>
      <c r="QU153" s="27"/>
      <c r="QV153" s="27"/>
      <c r="QW153" s="27"/>
      <c r="QX153" s="27"/>
      <c r="QY153" s="27"/>
      <c r="QZ153" s="27"/>
      <c r="RA153" s="27"/>
      <c r="RB153" s="27"/>
      <c r="RC153" s="27"/>
      <c r="RD153" s="27"/>
      <c r="RE153" s="27"/>
      <c r="RF153" s="27"/>
      <c r="RG153" s="27"/>
      <c r="RH153" s="27"/>
      <c r="RI153" s="27"/>
      <c r="RJ153" s="27"/>
      <c r="RK153" s="27"/>
      <c r="RL153" s="27"/>
      <c r="RM153" s="27"/>
      <c r="RN153" s="27"/>
      <c r="RO153" s="27"/>
      <c r="RP153" s="27"/>
      <c r="RQ153" s="27"/>
      <c r="RR153" s="27"/>
      <c r="RS153" s="27"/>
      <c r="RT153" s="27"/>
      <c r="RU153" s="27"/>
      <c r="RV153" s="27"/>
      <c r="RW153" s="27"/>
      <c r="RX153" s="27"/>
      <c r="RY153" s="27"/>
      <c r="RZ153" s="27"/>
      <c r="SA153" s="27"/>
      <c r="SB153" s="27"/>
      <c r="SC153" s="27"/>
      <c r="SD153" s="27"/>
      <c r="SE153" s="27"/>
      <c r="SF153" s="27"/>
      <c r="SG153" s="27"/>
      <c r="SH153" s="27"/>
      <c r="SI153" s="27"/>
      <c r="SJ153" s="27"/>
      <c r="SK153" s="27"/>
      <c r="SL153" s="27"/>
      <c r="SM153" s="27"/>
      <c r="SN153" s="27"/>
    </row>
    <row r="154" spans="1:508" s="22" customFormat="1" ht="42.75" hidden="1" customHeight="1" x14ac:dyDescent="0.25">
      <c r="A154" s="67"/>
      <c r="B154" s="67"/>
      <c r="C154" s="67"/>
      <c r="D154" s="110" t="s">
        <v>388</v>
      </c>
      <c r="E154" s="166">
        <v>0</v>
      </c>
      <c r="F154" s="166"/>
      <c r="G154" s="166"/>
      <c r="H154" s="166"/>
      <c r="I154" s="166"/>
      <c r="J154" s="166"/>
      <c r="K154" s="220" t="e">
        <f t="shared" si="59"/>
        <v>#DIV/0!</v>
      </c>
      <c r="L154" s="165"/>
      <c r="M154" s="166"/>
      <c r="N154" s="166"/>
      <c r="O154" s="166"/>
      <c r="P154" s="166"/>
      <c r="Q154" s="166"/>
      <c r="R154" s="171">
        <f t="shared" si="60"/>
        <v>0</v>
      </c>
      <c r="S154" s="171"/>
      <c r="T154" s="173"/>
      <c r="U154" s="173"/>
      <c r="V154" s="173"/>
      <c r="W154" s="173"/>
      <c r="X154" s="225" t="e">
        <f t="shared" si="53"/>
        <v>#DIV/0!</v>
      </c>
      <c r="Y154" s="171">
        <f t="shared" si="56"/>
        <v>0</v>
      </c>
      <c r="Z154" s="238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7"/>
      <c r="JE154" s="27"/>
      <c r="JF154" s="27"/>
      <c r="JG154" s="27"/>
      <c r="JH154" s="27"/>
      <c r="JI154" s="27"/>
      <c r="JJ154" s="27"/>
      <c r="JK154" s="27"/>
      <c r="JL154" s="27"/>
      <c r="JM154" s="27"/>
      <c r="JN154" s="27"/>
      <c r="JO154" s="27"/>
      <c r="JP154" s="27"/>
      <c r="JQ154" s="27"/>
      <c r="JR154" s="27"/>
      <c r="JS154" s="27"/>
      <c r="JT154" s="27"/>
      <c r="JU154" s="27"/>
      <c r="JV154" s="27"/>
      <c r="JW154" s="27"/>
      <c r="JX154" s="27"/>
      <c r="JY154" s="27"/>
      <c r="JZ154" s="27"/>
      <c r="KA154" s="27"/>
      <c r="KB154" s="27"/>
      <c r="KC154" s="27"/>
      <c r="KD154" s="27"/>
      <c r="KE154" s="27"/>
      <c r="KF154" s="27"/>
      <c r="KG154" s="27"/>
      <c r="KH154" s="27"/>
      <c r="KI154" s="27"/>
      <c r="KJ154" s="27"/>
      <c r="KK154" s="27"/>
      <c r="KL154" s="27"/>
      <c r="KM154" s="27"/>
      <c r="KN154" s="27"/>
      <c r="KO154" s="27"/>
      <c r="KP154" s="27"/>
      <c r="KQ154" s="27"/>
      <c r="KR154" s="27"/>
      <c r="KS154" s="27"/>
      <c r="KT154" s="27"/>
      <c r="KU154" s="27"/>
      <c r="KV154" s="27"/>
      <c r="KW154" s="27"/>
      <c r="KX154" s="27"/>
      <c r="KY154" s="27"/>
      <c r="KZ154" s="27"/>
      <c r="LA154" s="27"/>
      <c r="LB154" s="27"/>
      <c r="LC154" s="27"/>
      <c r="LD154" s="27"/>
      <c r="LE154" s="27"/>
      <c r="LF154" s="27"/>
      <c r="LG154" s="27"/>
      <c r="LH154" s="27"/>
      <c r="LI154" s="27"/>
      <c r="LJ154" s="27"/>
      <c r="LK154" s="27"/>
      <c r="LL154" s="27"/>
      <c r="LM154" s="27"/>
      <c r="LN154" s="27"/>
      <c r="LO154" s="27"/>
      <c r="LP154" s="27"/>
      <c r="LQ154" s="27"/>
      <c r="LR154" s="27"/>
      <c r="LS154" s="27"/>
      <c r="LT154" s="27"/>
      <c r="LU154" s="27"/>
      <c r="LV154" s="27"/>
      <c r="LW154" s="27"/>
      <c r="LX154" s="27"/>
      <c r="LY154" s="27"/>
      <c r="LZ154" s="27"/>
      <c r="MA154" s="27"/>
      <c r="MB154" s="27"/>
      <c r="MC154" s="27"/>
      <c r="MD154" s="27"/>
      <c r="ME154" s="27"/>
      <c r="MF154" s="27"/>
      <c r="MG154" s="27"/>
      <c r="MH154" s="27"/>
      <c r="MI154" s="27"/>
      <c r="MJ154" s="27"/>
      <c r="MK154" s="27"/>
      <c r="ML154" s="27"/>
      <c r="MM154" s="27"/>
      <c r="MN154" s="27"/>
      <c r="MO154" s="27"/>
      <c r="MP154" s="27"/>
      <c r="MQ154" s="27"/>
      <c r="MR154" s="27"/>
      <c r="MS154" s="27"/>
      <c r="MT154" s="27"/>
      <c r="MU154" s="27"/>
      <c r="MV154" s="27"/>
      <c r="MW154" s="27"/>
      <c r="MX154" s="27"/>
      <c r="MY154" s="27"/>
      <c r="MZ154" s="27"/>
      <c r="NA154" s="27"/>
      <c r="NB154" s="27"/>
      <c r="NC154" s="27"/>
      <c r="ND154" s="27"/>
      <c r="NE154" s="27"/>
      <c r="NF154" s="27"/>
      <c r="NG154" s="27"/>
      <c r="NH154" s="27"/>
      <c r="NI154" s="27"/>
      <c r="NJ154" s="27"/>
      <c r="NK154" s="27"/>
      <c r="NL154" s="27"/>
      <c r="NM154" s="27"/>
      <c r="NN154" s="27"/>
      <c r="NO154" s="27"/>
      <c r="NP154" s="27"/>
      <c r="NQ154" s="27"/>
      <c r="NR154" s="27"/>
      <c r="NS154" s="27"/>
      <c r="NT154" s="27"/>
      <c r="NU154" s="27"/>
      <c r="NV154" s="27"/>
      <c r="NW154" s="27"/>
      <c r="NX154" s="27"/>
      <c r="NY154" s="27"/>
      <c r="NZ154" s="27"/>
      <c r="OA154" s="27"/>
      <c r="OB154" s="27"/>
      <c r="OC154" s="27"/>
      <c r="OD154" s="27"/>
      <c r="OE154" s="27"/>
      <c r="OF154" s="27"/>
      <c r="OG154" s="27"/>
      <c r="OH154" s="27"/>
      <c r="OI154" s="27"/>
      <c r="OJ154" s="27"/>
      <c r="OK154" s="27"/>
      <c r="OL154" s="27"/>
      <c r="OM154" s="27"/>
      <c r="ON154" s="27"/>
      <c r="OO154" s="27"/>
      <c r="OP154" s="27"/>
      <c r="OQ154" s="27"/>
      <c r="OR154" s="27"/>
      <c r="OS154" s="27"/>
      <c r="OT154" s="27"/>
      <c r="OU154" s="27"/>
      <c r="OV154" s="27"/>
      <c r="OW154" s="27"/>
      <c r="OX154" s="27"/>
      <c r="OY154" s="27"/>
      <c r="OZ154" s="27"/>
      <c r="PA154" s="27"/>
      <c r="PB154" s="27"/>
      <c r="PC154" s="27"/>
      <c r="PD154" s="27"/>
      <c r="PE154" s="27"/>
      <c r="PF154" s="27"/>
      <c r="PG154" s="27"/>
      <c r="PH154" s="27"/>
      <c r="PI154" s="27"/>
      <c r="PJ154" s="27"/>
      <c r="PK154" s="27"/>
      <c r="PL154" s="27"/>
      <c r="PM154" s="27"/>
      <c r="PN154" s="27"/>
      <c r="PO154" s="27"/>
      <c r="PP154" s="27"/>
      <c r="PQ154" s="27"/>
      <c r="PR154" s="27"/>
      <c r="PS154" s="27"/>
      <c r="PT154" s="27"/>
      <c r="PU154" s="27"/>
      <c r="PV154" s="27"/>
      <c r="PW154" s="27"/>
      <c r="PX154" s="27"/>
      <c r="PY154" s="27"/>
      <c r="PZ154" s="27"/>
      <c r="QA154" s="27"/>
      <c r="QB154" s="27"/>
      <c r="QC154" s="27"/>
      <c r="QD154" s="27"/>
      <c r="QE154" s="27"/>
      <c r="QF154" s="27"/>
      <c r="QG154" s="27"/>
      <c r="QH154" s="27"/>
      <c r="QI154" s="27"/>
      <c r="QJ154" s="27"/>
      <c r="QK154" s="27"/>
      <c r="QL154" s="27"/>
      <c r="QM154" s="27"/>
      <c r="QN154" s="27"/>
      <c r="QO154" s="27"/>
      <c r="QP154" s="27"/>
      <c r="QQ154" s="27"/>
      <c r="QR154" s="27"/>
      <c r="QS154" s="27"/>
      <c r="QT154" s="27"/>
      <c r="QU154" s="27"/>
      <c r="QV154" s="27"/>
      <c r="QW154" s="27"/>
      <c r="QX154" s="27"/>
      <c r="QY154" s="27"/>
      <c r="QZ154" s="27"/>
      <c r="RA154" s="27"/>
      <c r="RB154" s="27"/>
      <c r="RC154" s="27"/>
      <c r="RD154" s="27"/>
      <c r="RE154" s="27"/>
      <c r="RF154" s="27"/>
      <c r="RG154" s="27"/>
      <c r="RH154" s="27"/>
      <c r="RI154" s="27"/>
      <c r="RJ154" s="27"/>
      <c r="RK154" s="27"/>
      <c r="RL154" s="27"/>
      <c r="RM154" s="27"/>
      <c r="RN154" s="27"/>
      <c r="RO154" s="27"/>
      <c r="RP154" s="27"/>
      <c r="RQ154" s="27"/>
      <c r="RR154" s="27"/>
      <c r="RS154" s="27"/>
      <c r="RT154" s="27"/>
      <c r="RU154" s="27"/>
      <c r="RV154" s="27"/>
      <c r="RW154" s="27"/>
      <c r="RX154" s="27"/>
      <c r="RY154" s="27"/>
      <c r="RZ154" s="27"/>
      <c r="SA154" s="27"/>
      <c r="SB154" s="27"/>
      <c r="SC154" s="27"/>
      <c r="SD154" s="27"/>
      <c r="SE154" s="27"/>
      <c r="SF154" s="27"/>
      <c r="SG154" s="27"/>
      <c r="SH154" s="27"/>
      <c r="SI154" s="27"/>
      <c r="SJ154" s="27"/>
      <c r="SK154" s="27"/>
      <c r="SL154" s="27"/>
      <c r="SM154" s="27"/>
      <c r="SN154" s="27"/>
    </row>
    <row r="155" spans="1:508" s="22" customFormat="1" ht="100.5" hidden="1" customHeight="1" x14ac:dyDescent="0.25">
      <c r="A155" s="67"/>
      <c r="B155" s="67"/>
      <c r="C155" s="67"/>
      <c r="D155" s="70" t="s">
        <v>659</v>
      </c>
      <c r="E155" s="166">
        <v>0</v>
      </c>
      <c r="F155" s="166"/>
      <c r="G155" s="166"/>
      <c r="H155" s="166"/>
      <c r="I155" s="166"/>
      <c r="J155" s="166"/>
      <c r="K155" s="220" t="e">
        <f t="shared" si="59"/>
        <v>#DIV/0!</v>
      </c>
      <c r="L155" s="166"/>
      <c r="M155" s="166"/>
      <c r="N155" s="166"/>
      <c r="O155" s="166"/>
      <c r="P155" s="166"/>
      <c r="Q155" s="166"/>
      <c r="R155" s="173">
        <f>T155+W155</f>
        <v>0</v>
      </c>
      <c r="S155" s="173"/>
      <c r="T155" s="173"/>
      <c r="U155" s="173"/>
      <c r="V155" s="173"/>
      <c r="W155" s="173"/>
      <c r="X155" s="225" t="e">
        <f t="shared" si="53"/>
        <v>#DIV/0!</v>
      </c>
      <c r="Y155" s="173">
        <f t="shared" si="56"/>
        <v>0</v>
      </c>
      <c r="Z155" s="238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7"/>
      <c r="JE155" s="27"/>
      <c r="JF155" s="27"/>
      <c r="JG155" s="27"/>
      <c r="JH155" s="27"/>
      <c r="JI155" s="27"/>
      <c r="JJ155" s="27"/>
      <c r="JK155" s="27"/>
      <c r="JL155" s="27"/>
      <c r="JM155" s="27"/>
      <c r="JN155" s="27"/>
      <c r="JO155" s="27"/>
      <c r="JP155" s="27"/>
      <c r="JQ155" s="27"/>
      <c r="JR155" s="27"/>
      <c r="JS155" s="27"/>
      <c r="JT155" s="27"/>
      <c r="JU155" s="27"/>
      <c r="JV155" s="27"/>
      <c r="JW155" s="27"/>
      <c r="JX155" s="27"/>
      <c r="JY155" s="27"/>
      <c r="JZ155" s="27"/>
      <c r="KA155" s="27"/>
      <c r="KB155" s="27"/>
      <c r="KC155" s="27"/>
      <c r="KD155" s="27"/>
      <c r="KE155" s="27"/>
      <c r="KF155" s="27"/>
      <c r="KG155" s="27"/>
      <c r="KH155" s="27"/>
      <c r="KI155" s="27"/>
      <c r="KJ155" s="27"/>
      <c r="KK155" s="27"/>
      <c r="KL155" s="27"/>
      <c r="KM155" s="27"/>
      <c r="KN155" s="27"/>
      <c r="KO155" s="27"/>
      <c r="KP155" s="27"/>
      <c r="KQ155" s="27"/>
      <c r="KR155" s="27"/>
      <c r="KS155" s="27"/>
      <c r="KT155" s="27"/>
      <c r="KU155" s="27"/>
      <c r="KV155" s="27"/>
      <c r="KW155" s="27"/>
      <c r="KX155" s="27"/>
      <c r="KY155" s="27"/>
      <c r="KZ155" s="27"/>
      <c r="LA155" s="27"/>
      <c r="LB155" s="27"/>
      <c r="LC155" s="27"/>
      <c r="LD155" s="27"/>
      <c r="LE155" s="27"/>
      <c r="LF155" s="27"/>
      <c r="LG155" s="27"/>
      <c r="LH155" s="27"/>
      <c r="LI155" s="27"/>
      <c r="LJ155" s="27"/>
      <c r="LK155" s="27"/>
      <c r="LL155" s="27"/>
      <c r="LM155" s="27"/>
      <c r="LN155" s="27"/>
      <c r="LO155" s="27"/>
      <c r="LP155" s="27"/>
      <c r="LQ155" s="27"/>
      <c r="LR155" s="27"/>
      <c r="LS155" s="27"/>
      <c r="LT155" s="27"/>
      <c r="LU155" s="27"/>
      <c r="LV155" s="27"/>
      <c r="LW155" s="27"/>
      <c r="LX155" s="27"/>
      <c r="LY155" s="27"/>
      <c r="LZ155" s="27"/>
      <c r="MA155" s="27"/>
      <c r="MB155" s="27"/>
      <c r="MC155" s="27"/>
      <c r="MD155" s="27"/>
      <c r="ME155" s="27"/>
      <c r="MF155" s="27"/>
      <c r="MG155" s="27"/>
      <c r="MH155" s="27"/>
      <c r="MI155" s="27"/>
      <c r="MJ155" s="27"/>
      <c r="MK155" s="27"/>
      <c r="ML155" s="27"/>
      <c r="MM155" s="27"/>
      <c r="MN155" s="27"/>
      <c r="MO155" s="27"/>
      <c r="MP155" s="27"/>
      <c r="MQ155" s="27"/>
      <c r="MR155" s="27"/>
      <c r="MS155" s="27"/>
      <c r="MT155" s="27"/>
      <c r="MU155" s="27"/>
      <c r="MV155" s="27"/>
      <c r="MW155" s="27"/>
      <c r="MX155" s="27"/>
      <c r="MY155" s="27"/>
      <c r="MZ155" s="27"/>
      <c r="NA155" s="27"/>
      <c r="NB155" s="27"/>
      <c r="NC155" s="27"/>
      <c r="ND155" s="27"/>
      <c r="NE155" s="27"/>
      <c r="NF155" s="27"/>
      <c r="NG155" s="27"/>
      <c r="NH155" s="27"/>
      <c r="NI155" s="27"/>
      <c r="NJ155" s="27"/>
      <c r="NK155" s="27"/>
      <c r="NL155" s="27"/>
      <c r="NM155" s="27"/>
      <c r="NN155" s="27"/>
      <c r="NO155" s="27"/>
      <c r="NP155" s="27"/>
      <c r="NQ155" s="27"/>
      <c r="NR155" s="27"/>
      <c r="NS155" s="27"/>
      <c r="NT155" s="27"/>
      <c r="NU155" s="27"/>
      <c r="NV155" s="27"/>
      <c r="NW155" s="27"/>
      <c r="NX155" s="27"/>
      <c r="NY155" s="27"/>
      <c r="NZ155" s="27"/>
      <c r="OA155" s="27"/>
      <c r="OB155" s="27"/>
      <c r="OC155" s="27"/>
      <c r="OD155" s="27"/>
      <c r="OE155" s="27"/>
      <c r="OF155" s="27"/>
      <c r="OG155" s="27"/>
      <c r="OH155" s="27"/>
      <c r="OI155" s="27"/>
      <c r="OJ155" s="27"/>
      <c r="OK155" s="27"/>
      <c r="OL155" s="27"/>
      <c r="OM155" s="27"/>
      <c r="ON155" s="27"/>
      <c r="OO155" s="27"/>
      <c r="OP155" s="27"/>
      <c r="OQ155" s="27"/>
      <c r="OR155" s="27"/>
      <c r="OS155" s="27"/>
      <c r="OT155" s="27"/>
      <c r="OU155" s="27"/>
      <c r="OV155" s="27"/>
      <c r="OW155" s="27"/>
      <c r="OX155" s="27"/>
      <c r="OY155" s="27"/>
      <c r="OZ155" s="27"/>
      <c r="PA155" s="27"/>
      <c r="PB155" s="27"/>
      <c r="PC155" s="27"/>
      <c r="PD155" s="27"/>
      <c r="PE155" s="27"/>
      <c r="PF155" s="27"/>
      <c r="PG155" s="27"/>
      <c r="PH155" s="27"/>
      <c r="PI155" s="27"/>
      <c r="PJ155" s="27"/>
      <c r="PK155" s="27"/>
      <c r="PL155" s="27"/>
      <c r="PM155" s="27"/>
      <c r="PN155" s="27"/>
      <c r="PO155" s="27"/>
      <c r="PP155" s="27"/>
      <c r="PQ155" s="27"/>
      <c r="PR155" s="27"/>
      <c r="PS155" s="27"/>
      <c r="PT155" s="27"/>
      <c r="PU155" s="27"/>
      <c r="PV155" s="27"/>
      <c r="PW155" s="27"/>
      <c r="PX155" s="27"/>
      <c r="PY155" s="27"/>
      <c r="PZ155" s="27"/>
      <c r="QA155" s="27"/>
      <c r="QB155" s="27"/>
      <c r="QC155" s="27"/>
      <c r="QD155" s="27"/>
      <c r="QE155" s="27"/>
      <c r="QF155" s="27"/>
      <c r="QG155" s="27"/>
      <c r="QH155" s="27"/>
      <c r="QI155" s="27"/>
      <c r="QJ155" s="27"/>
      <c r="QK155" s="27"/>
      <c r="QL155" s="27"/>
      <c r="QM155" s="27"/>
      <c r="QN155" s="27"/>
      <c r="QO155" s="27"/>
      <c r="QP155" s="27"/>
      <c r="QQ155" s="27"/>
      <c r="QR155" s="27"/>
      <c r="QS155" s="27"/>
      <c r="QT155" s="27"/>
      <c r="QU155" s="27"/>
      <c r="QV155" s="27"/>
      <c r="QW155" s="27"/>
      <c r="QX155" s="27"/>
      <c r="QY155" s="27"/>
      <c r="QZ155" s="27"/>
      <c r="RA155" s="27"/>
      <c r="RB155" s="27"/>
      <c r="RC155" s="27"/>
      <c r="RD155" s="27"/>
      <c r="RE155" s="27"/>
      <c r="RF155" s="27"/>
      <c r="RG155" s="27"/>
      <c r="RH155" s="27"/>
      <c r="RI155" s="27"/>
      <c r="RJ155" s="27"/>
      <c r="RK155" s="27"/>
      <c r="RL155" s="27"/>
      <c r="RM155" s="27"/>
      <c r="RN155" s="27"/>
      <c r="RO155" s="27"/>
      <c r="RP155" s="27"/>
      <c r="RQ155" s="27"/>
      <c r="RR155" s="27"/>
      <c r="RS155" s="27"/>
      <c r="RT155" s="27"/>
      <c r="RU155" s="27"/>
      <c r="RV155" s="27"/>
      <c r="RW155" s="27"/>
      <c r="RX155" s="27"/>
      <c r="RY155" s="27"/>
      <c r="RZ155" s="27"/>
      <c r="SA155" s="27"/>
      <c r="SB155" s="27"/>
      <c r="SC155" s="27"/>
      <c r="SD155" s="27"/>
      <c r="SE155" s="27"/>
      <c r="SF155" s="27"/>
      <c r="SG155" s="27"/>
      <c r="SH155" s="27"/>
      <c r="SI155" s="27"/>
      <c r="SJ155" s="27"/>
      <c r="SK155" s="27"/>
      <c r="SL155" s="27"/>
      <c r="SM155" s="27"/>
      <c r="SN155" s="27"/>
    </row>
    <row r="156" spans="1:508" s="22" customFormat="1" ht="15.75" hidden="1" customHeight="1" x14ac:dyDescent="0.25">
      <c r="A156" s="67"/>
      <c r="B156" s="67"/>
      <c r="C156" s="67"/>
      <c r="D156" s="110" t="s">
        <v>390</v>
      </c>
      <c r="E156" s="166"/>
      <c r="F156" s="166"/>
      <c r="G156" s="166"/>
      <c r="H156" s="166"/>
      <c r="I156" s="166"/>
      <c r="J156" s="166"/>
      <c r="K156" s="220" t="e">
        <f t="shared" si="59"/>
        <v>#DIV/0!</v>
      </c>
      <c r="L156" s="166"/>
      <c r="M156" s="166"/>
      <c r="N156" s="166"/>
      <c r="O156" s="166"/>
      <c r="P156" s="166"/>
      <c r="Q156" s="166"/>
      <c r="R156" s="173">
        <f t="shared" si="60"/>
        <v>0</v>
      </c>
      <c r="S156" s="173"/>
      <c r="T156" s="173"/>
      <c r="U156" s="173"/>
      <c r="V156" s="173"/>
      <c r="W156" s="173"/>
      <c r="X156" s="225" t="e">
        <f t="shared" si="53"/>
        <v>#DIV/0!</v>
      </c>
      <c r="Y156" s="173">
        <f t="shared" si="56"/>
        <v>0</v>
      </c>
      <c r="Z156" s="238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7"/>
      <c r="JE156" s="27"/>
      <c r="JF156" s="27"/>
      <c r="JG156" s="27"/>
      <c r="JH156" s="27"/>
      <c r="JI156" s="27"/>
      <c r="JJ156" s="27"/>
      <c r="JK156" s="27"/>
      <c r="JL156" s="27"/>
      <c r="JM156" s="27"/>
      <c r="JN156" s="27"/>
      <c r="JO156" s="27"/>
      <c r="JP156" s="27"/>
      <c r="JQ156" s="27"/>
      <c r="JR156" s="27"/>
      <c r="JS156" s="27"/>
      <c r="JT156" s="27"/>
      <c r="JU156" s="27"/>
      <c r="JV156" s="27"/>
      <c r="JW156" s="27"/>
      <c r="JX156" s="27"/>
      <c r="JY156" s="27"/>
      <c r="JZ156" s="27"/>
      <c r="KA156" s="27"/>
      <c r="KB156" s="27"/>
      <c r="KC156" s="27"/>
      <c r="KD156" s="27"/>
      <c r="KE156" s="27"/>
      <c r="KF156" s="27"/>
      <c r="KG156" s="27"/>
      <c r="KH156" s="27"/>
      <c r="KI156" s="27"/>
      <c r="KJ156" s="27"/>
      <c r="KK156" s="27"/>
      <c r="KL156" s="27"/>
      <c r="KM156" s="27"/>
      <c r="KN156" s="27"/>
      <c r="KO156" s="27"/>
      <c r="KP156" s="27"/>
      <c r="KQ156" s="27"/>
      <c r="KR156" s="27"/>
      <c r="KS156" s="27"/>
      <c r="KT156" s="27"/>
      <c r="KU156" s="27"/>
      <c r="KV156" s="27"/>
      <c r="KW156" s="27"/>
      <c r="KX156" s="27"/>
      <c r="KY156" s="27"/>
      <c r="KZ156" s="27"/>
      <c r="LA156" s="27"/>
      <c r="LB156" s="27"/>
      <c r="LC156" s="27"/>
      <c r="LD156" s="27"/>
      <c r="LE156" s="27"/>
      <c r="LF156" s="27"/>
      <c r="LG156" s="27"/>
      <c r="LH156" s="27"/>
      <c r="LI156" s="27"/>
      <c r="LJ156" s="27"/>
      <c r="LK156" s="27"/>
      <c r="LL156" s="27"/>
      <c r="LM156" s="27"/>
      <c r="LN156" s="27"/>
      <c r="LO156" s="27"/>
      <c r="LP156" s="27"/>
      <c r="LQ156" s="27"/>
      <c r="LR156" s="27"/>
      <c r="LS156" s="27"/>
      <c r="LT156" s="27"/>
      <c r="LU156" s="27"/>
      <c r="LV156" s="27"/>
      <c r="LW156" s="27"/>
      <c r="LX156" s="27"/>
      <c r="LY156" s="27"/>
      <c r="LZ156" s="27"/>
      <c r="MA156" s="27"/>
      <c r="MB156" s="27"/>
      <c r="MC156" s="27"/>
      <c r="MD156" s="27"/>
      <c r="ME156" s="27"/>
      <c r="MF156" s="27"/>
      <c r="MG156" s="27"/>
      <c r="MH156" s="27"/>
      <c r="MI156" s="27"/>
      <c r="MJ156" s="27"/>
      <c r="MK156" s="27"/>
      <c r="ML156" s="27"/>
      <c r="MM156" s="27"/>
      <c r="MN156" s="27"/>
      <c r="MO156" s="27"/>
      <c r="MP156" s="27"/>
      <c r="MQ156" s="27"/>
      <c r="MR156" s="27"/>
      <c r="MS156" s="27"/>
      <c r="MT156" s="27"/>
      <c r="MU156" s="27"/>
      <c r="MV156" s="27"/>
      <c r="MW156" s="27"/>
      <c r="MX156" s="27"/>
      <c r="MY156" s="27"/>
      <c r="MZ156" s="27"/>
      <c r="NA156" s="27"/>
      <c r="NB156" s="27"/>
      <c r="NC156" s="27"/>
      <c r="ND156" s="27"/>
      <c r="NE156" s="27"/>
      <c r="NF156" s="27"/>
      <c r="NG156" s="27"/>
      <c r="NH156" s="27"/>
      <c r="NI156" s="27"/>
      <c r="NJ156" s="27"/>
      <c r="NK156" s="27"/>
      <c r="NL156" s="27"/>
      <c r="NM156" s="27"/>
      <c r="NN156" s="27"/>
      <c r="NO156" s="27"/>
      <c r="NP156" s="27"/>
      <c r="NQ156" s="27"/>
      <c r="NR156" s="27"/>
      <c r="NS156" s="27"/>
      <c r="NT156" s="27"/>
      <c r="NU156" s="27"/>
      <c r="NV156" s="27"/>
      <c r="NW156" s="27"/>
      <c r="NX156" s="27"/>
      <c r="NY156" s="27"/>
      <c r="NZ156" s="27"/>
      <c r="OA156" s="27"/>
      <c r="OB156" s="27"/>
      <c r="OC156" s="27"/>
      <c r="OD156" s="27"/>
      <c r="OE156" s="27"/>
      <c r="OF156" s="27"/>
      <c r="OG156" s="27"/>
      <c r="OH156" s="27"/>
      <c r="OI156" s="27"/>
      <c r="OJ156" s="27"/>
      <c r="OK156" s="27"/>
      <c r="OL156" s="27"/>
      <c r="OM156" s="27"/>
      <c r="ON156" s="27"/>
      <c r="OO156" s="27"/>
      <c r="OP156" s="27"/>
      <c r="OQ156" s="27"/>
      <c r="OR156" s="27"/>
      <c r="OS156" s="27"/>
      <c r="OT156" s="27"/>
      <c r="OU156" s="27"/>
      <c r="OV156" s="27"/>
      <c r="OW156" s="27"/>
      <c r="OX156" s="27"/>
      <c r="OY156" s="27"/>
      <c r="OZ156" s="27"/>
      <c r="PA156" s="27"/>
      <c r="PB156" s="27"/>
      <c r="PC156" s="27"/>
      <c r="PD156" s="27"/>
      <c r="PE156" s="27"/>
      <c r="PF156" s="27"/>
      <c r="PG156" s="27"/>
      <c r="PH156" s="27"/>
      <c r="PI156" s="27"/>
      <c r="PJ156" s="27"/>
      <c r="PK156" s="27"/>
      <c r="PL156" s="27"/>
      <c r="PM156" s="27"/>
      <c r="PN156" s="27"/>
      <c r="PO156" s="27"/>
      <c r="PP156" s="27"/>
      <c r="PQ156" s="27"/>
      <c r="PR156" s="27"/>
      <c r="PS156" s="27"/>
      <c r="PT156" s="27"/>
      <c r="PU156" s="27"/>
      <c r="PV156" s="27"/>
      <c r="PW156" s="27"/>
      <c r="PX156" s="27"/>
      <c r="PY156" s="27"/>
      <c r="PZ156" s="27"/>
      <c r="QA156" s="27"/>
      <c r="QB156" s="27"/>
      <c r="QC156" s="27"/>
      <c r="QD156" s="27"/>
      <c r="QE156" s="27"/>
      <c r="QF156" s="27"/>
      <c r="QG156" s="27"/>
      <c r="QH156" s="27"/>
      <c r="QI156" s="27"/>
      <c r="QJ156" s="27"/>
      <c r="QK156" s="27"/>
      <c r="QL156" s="27"/>
      <c r="QM156" s="27"/>
      <c r="QN156" s="27"/>
      <c r="QO156" s="27"/>
      <c r="QP156" s="27"/>
      <c r="QQ156" s="27"/>
      <c r="QR156" s="27"/>
      <c r="QS156" s="27"/>
      <c r="QT156" s="27"/>
      <c r="QU156" s="27"/>
      <c r="QV156" s="27"/>
      <c r="QW156" s="27"/>
      <c r="QX156" s="27"/>
      <c r="QY156" s="27"/>
      <c r="QZ156" s="27"/>
      <c r="RA156" s="27"/>
      <c r="RB156" s="27"/>
      <c r="RC156" s="27"/>
      <c r="RD156" s="27"/>
      <c r="RE156" s="27"/>
      <c r="RF156" s="27"/>
      <c r="RG156" s="27"/>
      <c r="RH156" s="27"/>
      <c r="RI156" s="27"/>
      <c r="RJ156" s="27"/>
      <c r="RK156" s="27"/>
      <c r="RL156" s="27"/>
      <c r="RM156" s="27"/>
      <c r="RN156" s="27"/>
      <c r="RO156" s="27"/>
      <c r="RP156" s="27"/>
      <c r="RQ156" s="27"/>
      <c r="RR156" s="27"/>
      <c r="RS156" s="27"/>
      <c r="RT156" s="27"/>
      <c r="RU156" s="27"/>
      <c r="RV156" s="27"/>
      <c r="RW156" s="27"/>
      <c r="RX156" s="27"/>
      <c r="RY156" s="27"/>
      <c r="RZ156" s="27"/>
      <c r="SA156" s="27"/>
      <c r="SB156" s="27"/>
      <c r="SC156" s="27"/>
      <c r="SD156" s="27"/>
      <c r="SE156" s="27"/>
      <c r="SF156" s="27"/>
      <c r="SG156" s="27"/>
      <c r="SH156" s="27"/>
      <c r="SI156" s="27"/>
      <c r="SJ156" s="27"/>
      <c r="SK156" s="27"/>
      <c r="SL156" s="27"/>
      <c r="SM156" s="27"/>
      <c r="SN156" s="27"/>
    </row>
    <row r="157" spans="1:508" s="20" customFormat="1" ht="20.25" hidden="1" customHeight="1" x14ac:dyDescent="0.25">
      <c r="A157" s="52" t="s">
        <v>442</v>
      </c>
      <c r="B157" s="52">
        <v>2020</v>
      </c>
      <c r="C157" s="52" t="s">
        <v>443</v>
      </c>
      <c r="D157" s="11" t="s">
        <v>591</v>
      </c>
      <c r="E157" s="165">
        <v>0</v>
      </c>
      <c r="F157" s="165"/>
      <c r="G157" s="165"/>
      <c r="H157" s="165"/>
      <c r="I157" s="165"/>
      <c r="J157" s="165"/>
      <c r="K157" s="219" t="e">
        <f t="shared" si="59"/>
        <v>#DIV/0!</v>
      </c>
      <c r="L157" s="165"/>
      <c r="M157" s="165"/>
      <c r="N157" s="165"/>
      <c r="O157" s="165"/>
      <c r="P157" s="165"/>
      <c r="Q157" s="165"/>
      <c r="R157" s="171">
        <f t="shared" si="60"/>
        <v>0</v>
      </c>
      <c r="S157" s="171"/>
      <c r="T157" s="171"/>
      <c r="U157" s="171"/>
      <c r="V157" s="171"/>
      <c r="W157" s="171"/>
      <c r="X157" s="224" t="e">
        <f t="shared" si="53"/>
        <v>#DIV/0!</v>
      </c>
      <c r="Y157" s="171">
        <f t="shared" si="56"/>
        <v>0</v>
      </c>
      <c r="Z157" s="238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</row>
    <row r="158" spans="1:508" s="20" customFormat="1" ht="36.75" customHeight="1" x14ac:dyDescent="0.25">
      <c r="A158" s="52" t="s">
        <v>176</v>
      </c>
      <c r="B158" s="52" t="s">
        <v>119</v>
      </c>
      <c r="C158" s="52" t="s">
        <v>62</v>
      </c>
      <c r="D158" s="11" t="s">
        <v>457</v>
      </c>
      <c r="E158" s="165">
        <v>5512000</v>
      </c>
      <c r="F158" s="165"/>
      <c r="G158" s="165"/>
      <c r="H158" s="165">
        <v>1838406.97</v>
      </c>
      <c r="I158" s="165"/>
      <c r="J158" s="165"/>
      <c r="K158" s="219">
        <f t="shared" si="59"/>
        <v>33.352811502177069</v>
      </c>
      <c r="L158" s="165"/>
      <c r="M158" s="165"/>
      <c r="N158" s="165"/>
      <c r="O158" s="165"/>
      <c r="P158" s="165"/>
      <c r="Q158" s="165"/>
      <c r="R158" s="171">
        <f t="shared" si="60"/>
        <v>0</v>
      </c>
      <c r="S158" s="171"/>
      <c r="T158" s="171"/>
      <c r="U158" s="171"/>
      <c r="V158" s="171"/>
      <c r="W158" s="171"/>
      <c r="X158" s="224"/>
      <c r="Y158" s="171">
        <f t="shared" si="56"/>
        <v>1838406.97</v>
      </c>
      <c r="Z158" s="238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</row>
    <row r="159" spans="1:508" s="20" customFormat="1" ht="30" hidden="1" customHeight="1" x14ac:dyDescent="0.25">
      <c r="A159" s="52"/>
      <c r="B159" s="52"/>
      <c r="C159" s="52"/>
      <c r="D159" s="76" t="s">
        <v>387</v>
      </c>
      <c r="E159" s="165">
        <v>0</v>
      </c>
      <c r="F159" s="165"/>
      <c r="G159" s="165"/>
      <c r="H159" s="165"/>
      <c r="I159" s="165"/>
      <c r="J159" s="165"/>
      <c r="K159" s="219" t="e">
        <f t="shared" si="59"/>
        <v>#DIV/0!</v>
      </c>
      <c r="L159" s="165"/>
      <c r="M159" s="165"/>
      <c r="N159" s="165"/>
      <c r="O159" s="165"/>
      <c r="P159" s="165"/>
      <c r="Q159" s="165"/>
      <c r="R159" s="171">
        <f t="shared" si="60"/>
        <v>0</v>
      </c>
      <c r="S159" s="171"/>
      <c r="T159" s="171"/>
      <c r="U159" s="171"/>
      <c r="V159" s="171"/>
      <c r="W159" s="171"/>
      <c r="X159" s="224" t="e">
        <f t="shared" si="53"/>
        <v>#DIV/0!</v>
      </c>
      <c r="Y159" s="171">
        <f t="shared" si="56"/>
        <v>0</v>
      </c>
      <c r="Z159" s="238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</row>
    <row r="160" spans="1:508" s="20" customFormat="1" ht="18.75" hidden="1" customHeight="1" x14ac:dyDescent="0.25">
      <c r="A160" s="52" t="s">
        <v>615</v>
      </c>
      <c r="B160" s="52">
        <v>2070</v>
      </c>
      <c r="C160" s="52" t="s">
        <v>617</v>
      </c>
      <c r="D160" s="76" t="s">
        <v>616</v>
      </c>
      <c r="E160" s="165">
        <v>0</v>
      </c>
      <c r="F160" s="165"/>
      <c r="G160" s="165"/>
      <c r="H160" s="165"/>
      <c r="I160" s="165"/>
      <c r="J160" s="165"/>
      <c r="K160" s="219" t="e">
        <f t="shared" si="59"/>
        <v>#DIV/0!</v>
      </c>
      <c r="L160" s="165"/>
      <c r="M160" s="165"/>
      <c r="N160" s="165"/>
      <c r="O160" s="165"/>
      <c r="P160" s="165"/>
      <c r="Q160" s="165"/>
      <c r="R160" s="171">
        <f t="shared" si="60"/>
        <v>0</v>
      </c>
      <c r="S160" s="171"/>
      <c r="T160" s="171"/>
      <c r="U160" s="171"/>
      <c r="V160" s="171"/>
      <c r="W160" s="171"/>
      <c r="X160" s="224" t="e">
        <f t="shared" si="53"/>
        <v>#DIV/0!</v>
      </c>
      <c r="Y160" s="171">
        <f t="shared" si="56"/>
        <v>0</v>
      </c>
      <c r="Z160" s="238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</row>
    <row r="161" spans="1:508" s="20" customFormat="1" ht="20.25" customHeight="1" x14ac:dyDescent="0.25">
      <c r="A161" s="52" t="s">
        <v>175</v>
      </c>
      <c r="B161" s="52" t="s">
        <v>120</v>
      </c>
      <c r="C161" s="52" t="s">
        <v>63</v>
      </c>
      <c r="D161" s="11" t="s">
        <v>458</v>
      </c>
      <c r="E161" s="165">
        <v>12846800</v>
      </c>
      <c r="F161" s="165"/>
      <c r="G161" s="165"/>
      <c r="H161" s="165">
        <v>6329902.2000000002</v>
      </c>
      <c r="I161" s="165"/>
      <c r="J161" s="165"/>
      <c r="K161" s="219">
        <f t="shared" si="59"/>
        <v>49.272209421801541</v>
      </c>
      <c r="L161" s="165"/>
      <c r="M161" s="165"/>
      <c r="N161" s="165"/>
      <c r="O161" s="165"/>
      <c r="P161" s="165"/>
      <c r="Q161" s="165"/>
      <c r="R161" s="171">
        <f t="shared" si="60"/>
        <v>0</v>
      </c>
      <c r="S161" s="171"/>
      <c r="T161" s="171"/>
      <c r="U161" s="171"/>
      <c r="V161" s="171"/>
      <c r="W161" s="171"/>
      <c r="X161" s="224"/>
      <c r="Y161" s="171">
        <f t="shared" si="56"/>
        <v>6329902.2000000002</v>
      </c>
      <c r="Z161" s="238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</row>
    <row r="162" spans="1:508" s="20" customFormat="1" ht="30" hidden="1" customHeight="1" x14ac:dyDescent="0.25">
      <c r="A162" s="52"/>
      <c r="B162" s="52"/>
      <c r="C162" s="52"/>
      <c r="D162" s="76" t="s">
        <v>387</v>
      </c>
      <c r="E162" s="165">
        <v>0</v>
      </c>
      <c r="F162" s="165"/>
      <c r="G162" s="165"/>
      <c r="H162" s="165"/>
      <c r="I162" s="165"/>
      <c r="J162" s="165"/>
      <c r="K162" s="219" t="e">
        <f t="shared" si="59"/>
        <v>#DIV/0!</v>
      </c>
      <c r="L162" s="165"/>
      <c r="M162" s="165"/>
      <c r="N162" s="165"/>
      <c r="O162" s="165"/>
      <c r="P162" s="165"/>
      <c r="Q162" s="165"/>
      <c r="R162" s="171">
        <f t="shared" si="60"/>
        <v>0</v>
      </c>
      <c r="S162" s="171"/>
      <c r="T162" s="171"/>
      <c r="U162" s="171"/>
      <c r="V162" s="171"/>
      <c r="W162" s="171"/>
      <c r="X162" s="224" t="e">
        <f t="shared" si="53"/>
        <v>#DIV/0!</v>
      </c>
      <c r="Y162" s="171">
        <f t="shared" si="56"/>
        <v>0</v>
      </c>
      <c r="Z162" s="238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</row>
    <row r="163" spans="1:508" s="20" customFormat="1" ht="48" customHeight="1" x14ac:dyDescent="0.25">
      <c r="A163" s="52" t="s">
        <v>174</v>
      </c>
      <c r="B163" s="52" t="s">
        <v>121</v>
      </c>
      <c r="C163" s="52" t="s">
        <v>312</v>
      </c>
      <c r="D163" s="11" t="s">
        <v>459</v>
      </c>
      <c r="E163" s="165">
        <v>5707000</v>
      </c>
      <c r="F163" s="165"/>
      <c r="G163" s="165"/>
      <c r="H163" s="165">
        <v>2239742.86</v>
      </c>
      <c r="I163" s="165"/>
      <c r="J163" s="165"/>
      <c r="K163" s="219">
        <f t="shared" si="59"/>
        <v>39.245538111091641</v>
      </c>
      <c r="L163" s="165"/>
      <c r="M163" s="165"/>
      <c r="N163" s="165"/>
      <c r="O163" s="165"/>
      <c r="P163" s="165"/>
      <c r="Q163" s="165"/>
      <c r="R163" s="171">
        <f t="shared" si="60"/>
        <v>0</v>
      </c>
      <c r="S163" s="171"/>
      <c r="T163" s="171"/>
      <c r="U163" s="171"/>
      <c r="V163" s="171"/>
      <c r="W163" s="171"/>
      <c r="X163" s="224"/>
      <c r="Y163" s="171">
        <f t="shared" si="56"/>
        <v>2239742.86</v>
      </c>
      <c r="Z163" s="238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</row>
    <row r="164" spans="1:508" s="20" customFormat="1" ht="63" hidden="1" customHeight="1" x14ac:dyDescent="0.25">
      <c r="A164" s="52"/>
      <c r="B164" s="52"/>
      <c r="C164" s="52"/>
      <c r="D164" s="11" t="s">
        <v>389</v>
      </c>
      <c r="E164" s="165">
        <v>0</v>
      </c>
      <c r="F164" s="165"/>
      <c r="G164" s="165"/>
      <c r="H164" s="165"/>
      <c r="I164" s="165"/>
      <c r="J164" s="165"/>
      <c r="K164" s="219" t="e">
        <f t="shared" si="59"/>
        <v>#DIV/0!</v>
      </c>
      <c r="L164" s="165"/>
      <c r="M164" s="165"/>
      <c r="N164" s="165"/>
      <c r="O164" s="165"/>
      <c r="P164" s="165"/>
      <c r="Q164" s="165"/>
      <c r="R164" s="171">
        <f t="shared" si="60"/>
        <v>0</v>
      </c>
      <c r="S164" s="171"/>
      <c r="T164" s="171"/>
      <c r="U164" s="171"/>
      <c r="V164" s="171"/>
      <c r="W164" s="171"/>
      <c r="X164" s="224" t="e">
        <f t="shared" si="53"/>
        <v>#DIV/0!</v>
      </c>
      <c r="Y164" s="171">
        <f t="shared" si="56"/>
        <v>0</v>
      </c>
      <c r="Z164" s="238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</row>
    <row r="165" spans="1:508" s="20" customFormat="1" ht="47.25" hidden="1" customHeight="1" x14ac:dyDescent="0.25">
      <c r="A165" s="52" t="s">
        <v>173</v>
      </c>
      <c r="B165" s="52">
        <v>2144</v>
      </c>
      <c r="C165" s="52" t="s">
        <v>64</v>
      </c>
      <c r="D165" s="114" t="s">
        <v>401</v>
      </c>
      <c r="E165" s="165">
        <v>0</v>
      </c>
      <c r="F165" s="165"/>
      <c r="G165" s="165"/>
      <c r="H165" s="165"/>
      <c r="I165" s="165"/>
      <c r="J165" s="165"/>
      <c r="K165" s="219" t="e">
        <f t="shared" si="59"/>
        <v>#DIV/0!</v>
      </c>
      <c r="L165" s="165"/>
      <c r="M165" s="165"/>
      <c r="N165" s="165"/>
      <c r="O165" s="165"/>
      <c r="P165" s="165"/>
      <c r="Q165" s="165"/>
      <c r="R165" s="171">
        <f t="shared" si="60"/>
        <v>0</v>
      </c>
      <c r="S165" s="171"/>
      <c r="T165" s="171"/>
      <c r="U165" s="171"/>
      <c r="V165" s="171"/>
      <c r="W165" s="171"/>
      <c r="X165" s="224" t="e">
        <f t="shared" si="53"/>
        <v>#DIV/0!</v>
      </c>
      <c r="Y165" s="171">
        <f t="shared" si="56"/>
        <v>0</v>
      </c>
      <c r="Z165" s="238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21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21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21"/>
      <c r="OI165" s="21"/>
      <c r="OJ165" s="21"/>
      <c r="OK165" s="21"/>
      <c r="OL165" s="21"/>
      <c r="OM165" s="21"/>
      <c r="ON165" s="21"/>
      <c r="OO165" s="21"/>
      <c r="OP165" s="21"/>
      <c r="OQ165" s="21"/>
      <c r="OR165" s="21"/>
      <c r="OS165" s="21"/>
      <c r="OT165" s="21"/>
      <c r="OU165" s="21"/>
      <c r="OV165" s="21"/>
      <c r="OW165" s="21"/>
      <c r="OX165" s="21"/>
      <c r="OY165" s="21"/>
      <c r="OZ165" s="21"/>
      <c r="PA165" s="21"/>
      <c r="PB165" s="21"/>
      <c r="PC165" s="21"/>
      <c r="PD165" s="21"/>
      <c r="PE165" s="21"/>
      <c r="PF165" s="21"/>
      <c r="PG165" s="21"/>
      <c r="PH165" s="21"/>
      <c r="PI165" s="21"/>
      <c r="PJ165" s="21"/>
      <c r="PK165" s="21"/>
      <c r="PL165" s="21"/>
      <c r="PM165" s="21"/>
      <c r="PN165" s="21"/>
      <c r="PO165" s="21"/>
      <c r="PP165" s="21"/>
      <c r="PQ165" s="21"/>
      <c r="PR165" s="21"/>
      <c r="PS165" s="21"/>
      <c r="PT165" s="21"/>
      <c r="PU165" s="21"/>
      <c r="PV165" s="21"/>
      <c r="PW165" s="21"/>
      <c r="PX165" s="21"/>
      <c r="PY165" s="21"/>
      <c r="PZ165" s="21"/>
      <c r="QA165" s="21"/>
      <c r="QB165" s="21"/>
      <c r="QC165" s="21"/>
      <c r="QD165" s="21"/>
      <c r="QE165" s="21"/>
      <c r="QF165" s="21"/>
      <c r="QG165" s="21"/>
      <c r="QH165" s="21"/>
      <c r="QI165" s="21"/>
      <c r="QJ165" s="21"/>
      <c r="QK165" s="21"/>
      <c r="QL165" s="21"/>
      <c r="QM165" s="21"/>
      <c r="QN165" s="21"/>
      <c r="QO165" s="21"/>
      <c r="QP165" s="21"/>
      <c r="QQ165" s="21"/>
      <c r="QR165" s="21"/>
      <c r="QS165" s="21"/>
      <c r="QT165" s="21"/>
      <c r="QU165" s="21"/>
      <c r="QV165" s="21"/>
      <c r="QW165" s="21"/>
      <c r="QX165" s="21"/>
      <c r="QY165" s="21"/>
      <c r="QZ165" s="21"/>
      <c r="RA165" s="21"/>
      <c r="RB165" s="21"/>
      <c r="RC165" s="21"/>
      <c r="RD165" s="21"/>
      <c r="RE165" s="21"/>
      <c r="RF165" s="21"/>
      <c r="RG165" s="21"/>
      <c r="RH165" s="21"/>
      <c r="RI165" s="21"/>
      <c r="RJ165" s="21"/>
      <c r="RK165" s="21"/>
      <c r="RL165" s="21"/>
      <c r="RM165" s="21"/>
      <c r="RN165" s="21"/>
      <c r="RO165" s="21"/>
      <c r="RP165" s="21"/>
      <c r="RQ165" s="21"/>
      <c r="RR165" s="21"/>
      <c r="RS165" s="21"/>
      <c r="RT165" s="21"/>
      <c r="RU165" s="21"/>
      <c r="RV165" s="21"/>
      <c r="RW165" s="21"/>
      <c r="RX165" s="21"/>
      <c r="RY165" s="21"/>
      <c r="RZ165" s="21"/>
      <c r="SA165" s="21"/>
      <c r="SB165" s="21"/>
      <c r="SC165" s="21"/>
      <c r="SD165" s="21"/>
      <c r="SE165" s="21"/>
      <c r="SF165" s="21"/>
      <c r="SG165" s="21"/>
      <c r="SH165" s="21"/>
      <c r="SI165" s="21"/>
      <c r="SJ165" s="21"/>
      <c r="SK165" s="21"/>
      <c r="SL165" s="21"/>
      <c r="SM165" s="21"/>
      <c r="SN165" s="21"/>
    </row>
    <row r="166" spans="1:508" s="22" customFormat="1" ht="47.25" hidden="1" customHeight="1" x14ac:dyDescent="0.25">
      <c r="A166" s="67"/>
      <c r="B166" s="67"/>
      <c r="C166" s="67"/>
      <c r="D166" s="115" t="s">
        <v>388</v>
      </c>
      <c r="E166" s="166">
        <v>0</v>
      </c>
      <c r="F166" s="166"/>
      <c r="G166" s="166"/>
      <c r="H166" s="166"/>
      <c r="I166" s="166"/>
      <c r="J166" s="166"/>
      <c r="K166" s="220" t="e">
        <f t="shared" si="59"/>
        <v>#DIV/0!</v>
      </c>
      <c r="L166" s="165"/>
      <c r="M166" s="166"/>
      <c r="N166" s="166"/>
      <c r="O166" s="166"/>
      <c r="P166" s="166"/>
      <c r="Q166" s="166"/>
      <c r="R166" s="171">
        <f t="shared" si="60"/>
        <v>0</v>
      </c>
      <c r="S166" s="171"/>
      <c r="T166" s="173"/>
      <c r="U166" s="173"/>
      <c r="V166" s="173"/>
      <c r="W166" s="173"/>
      <c r="X166" s="225" t="e">
        <f t="shared" si="53"/>
        <v>#DIV/0!</v>
      </c>
      <c r="Y166" s="171">
        <f t="shared" si="56"/>
        <v>0</v>
      </c>
      <c r="Z166" s="238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  <c r="JD166" s="27"/>
      <c r="JE166" s="27"/>
      <c r="JF166" s="27"/>
      <c r="JG166" s="27"/>
      <c r="JH166" s="27"/>
      <c r="JI166" s="27"/>
      <c r="JJ166" s="27"/>
      <c r="JK166" s="27"/>
      <c r="JL166" s="27"/>
      <c r="JM166" s="27"/>
      <c r="JN166" s="27"/>
      <c r="JO166" s="27"/>
      <c r="JP166" s="27"/>
      <c r="JQ166" s="27"/>
      <c r="JR166" s="27"/>
      <c r="JS166" s="27"/>
      <c r="JT166" s="27"/>
      <c r="JU166" s="27"/>
      <c r="JV166" s="27"/>
      <c r="JW166" s="27"/>
      <c r="JX166" s="27"/>
      <c r="JY166" s="27"/>
      <c r="JZ166" s="27"/>
      <c r="KA166" s="27"/>
      <c r="KB166" s="27"/>
      <c r="KC166" s="27"/>
      <c r="KD166" s="27"/>
      <c r="KE166" s="27"/>
      <c r="KF166" s="27"/>
      <c r="KG166" s="27"/>
      <c r="KH166" s="27"/>
      <c r="KI166" s="27"/>
      <c r="KJ166" s="27"/>
      <c r="KK166" s="27"/>
      <c r="KL166" s="27"/>
      <c r="KM166" s="27"/>
      <c r="KN166" s="27"/>
      <c r="KO166" s="27"/>
      <c r="KP166" s="27"/>
      <c r="KQ166" s="27"/>
      <c r="KR166" s="27"/>
      <c r="KS166" s="27"/>
      <c r="KT166" s="27"/>
      <c r="KU166" s="27"/>
      <c r="KV166" s="27"/>
      <c r="KW166" s="27"/>
      <c r="KX166" s="27"/>
      <c r="KY166" s="27"/>
      <c r="KZ166" s="27"/>
      <c r="LA166" s="27"/>
      <c r="LB166" s="27"/>
      <c r="LC166" s="27"/>
      <c r="LD166" s="27"/>
      <c r="LE166" s="27"/>
      <c r="LF166" s="27"/>
      <c r="LG166" s="27"/>
      <c r="LH166" s="27"/>
      <c r="LI166" s="27"/>
      <c r="LJ166" s="27"/>
      <c r="LK166" s="27"/>
      <c r="LL166" s="27"/>
      <c r="LM166" s="27"/>
      <c r="LN166" s="27"/>
      <c r="LO166" s="27"/>
      <c r="LP166" s="27"/>
      <c r="LQ166" s="27"/>
      <c r="LR166" s="27"/>
      <c r="LS166" s="27"/>
      <c r="LT166" s="27"/>
      <c r="LU166" s="27"/>
      <c r="LV166" s="27"/>
      <c r="LW166" s="27"/>
      <c r="LX166" s="27"/>
      <c r="LY166" s="27"/>
      <c r="LZ166" s="27"/>
      <c r="MA166" s="27"/>
      <c r="MB166" s="27"/>
      <c r="MC166" s="27"/>
      <c r="MD166" s="27"/>
      <c r="ME166" s="27"/>
      <c r="MF166" s="27"/>
      <c r="MG166" s="27"/>
      <c r="MH166" s="27"/>
      <c r="MI166" s="27"/>
      <c r="MJ166" s="27"/>
      <c r="MK166" s="27"/>
      <c r="ML166" s="27"/>
      <c r="MM166" s="27"/>
      <c r="MN166" s="27"/>
      <c r="MO166" s="27"/>
      <c r="MP166" s="27"/>
      <c r="MQ166" s="27"/>
      <c r="MR166" s="27"/>
      <c r="MS166" s="27"/>
      <c r="MT166" s="27"/>
      <c r="MU166" s="27"/>
      <c r="MV166" s="27"/>
      <c r="MW166" s="27"/>
      <c r="MX166" s="27"/>
      <c r="MY166" s="27"/>
      <c r="MZ166" s="27"/>
      <c r="NA166" s="27"/>
      <c r="NB166" s="27"/>
      <c r="NC166" s="27"/>
      <c r="ND166" s="27"/>
      <c r="NE166" s="27"/>
      <c r="NF166" s="27"/>
      <c r="NG166" s="27"/>
      <c r="NH166" s="27"/>
      <c r="NI166" s="27"/>
      <c r="NJ166" s="27"/>
      <c r="NK166" s="27"/>
      <c r="NL166" s="27"/>
      <c r="NM166" s="27"/>
      <c r="NN166" s="27"/>
      <c r="NO166" s="27"/>
      <c r="NP166" s="27"/>
      <c r="NQ166" s="27"/>
      <c r="NR166" s="27"/>
      <c r="NS166" s="27"/>
      <c r="NT166" s="27"/>
      <c r="NU166" s="27"/>
      <c r="NV166" s="27"/>
      <c r="NW166" s="27"/>
      <c r="NX166" s="27"/>
      <c r="NY166" s="27"/>
      <c r="NZ166" s="27"/>
      <c r="OA166" s="27"/>
      <c r="OB166" s="27"/>
      <c r="OC166" s="27"/>
      <c r="OD166" s="27"/>
      <c r="OE166" s="27"/>
      <c r="OF166" s="27"/>
      <c r="OG166" s="27"/>
      <c r="OH166" s="27"/>
      <c r="OI166" s="27"/>
      <c r="OJ166" s="27"/>
      <c r="OK166" s="27"/>
      <c r="OL166" s="27"/>
      <c r="OM166" s="27"/>
      <c r="ON166" s="27"/>
      <c r="OO166" s="27"/>
      <c r="OP166" s="27"/>
      <c r="OQ166" s="27"/>
      <c r="OR166" s="27"/>
      <c r="OS166" s="27"/>
      <c r="OT166" s="27"/>
      <c r="OU166" s="27"/>
      <c r="OV166" s="27"/>
      <c r="OW166" s="27"/>
      <c r="OX166" s="27"/>
      <c r="OY166" s="27"/>
      <c r="OZ166" s="27"/>
      <c r="PA166" s="27"/>
      <c r="PB166" s="27"/>
      <c r="PC166" s="27"/>
      <c r="PD166" s="27"/>
      <c r="PE166" s="27"/>
      <c r="PF166" s="27"/>
      <c r="PG166" s="27"/>
      <c r="PH166" s="27"/>
      <c r="PI166" s="27"/>
      <c r="PJ166" s="27"/>
      <c r="PK166" s="27"/>
      <c r="PL166" s="27"/>
      <c r="PM166" s="27"/>
      <c r="PN166" s="27"/>
      <c r="PO166" s="27"/>
      <c r="PP166" s="27"/>
      <c r="PQ166" s="27"/>
      <c r="PR166" s="27"/>
      <c r="PS166" s="27"/>
      <c r="PT166" s="27"/>
      <c r="PU166" s="27"/>
      <c r="PV166" s="27"/>
      <c r="PW166" s="27"/>
      <c r="PX166" s="27"/>
      <c r="PY166" s="27"/>
      <c r="PZ166" s="27"/>
      <c r="QA166" s="27"/>
      <c r="QB166" s="27"/>
      <c r="QC166" s="27"/>
      <c r="QD166" s="27"/>
      <c r="QE166" s="27"/>
      <c r="QF166" s="27"/>
      <c r="QG166" s="27"/>
      <c r="QH166" s="27"/>
      <c r="QI166" s="27"/>
      <c r="QJ166" s="27"/>
      <c r="QK166" s="27"/>
      <c r="QL166" s="27"/>
      <c r="QM166" s="27"/>
      <c r="QN166" s="27"/>
      <c r="QO166" s="27"/>
      <c r="QP166" s="27"/>
      <c r="QQ166" s="27"/>
      <c r="QR166" s="27"/>
      <c r="QS166" s="27"/>
      <c r="QT166" s="27"/>
      <c r="QU166" s="27"/>
      <c r="QV166" s="27"/>
      <c r="QW166" s="27"/>
      <c r="QX166" s="27"/>
      <c r="QY166" s="27"/>
      <c r="QZ166" s="27"/>
      <c r="RA166" s="27"/>
      <c r="RB166" s="27"/>
      <c r="RC166" s="27"/>
      <c r="RD166" s="27"/>
      <c r="RE166" s="27"/>
      <c r="RF166" s="27"/>
      <c r="RG166" s="27"/>
      <c r="RH166" s="27"/>
      <c r="RI166" s="27"/>
      <c r="RJ166" s="27"/>
      <c r="RK166" s="27"/>
      <c r="RL166" s="27"/>
      <c r="RM166" s="27"/>
      <c r="RN166" s="27"/>
      <c r="RO166" s="27"/>
      <c r="RP166" s="27"/>
      <c r="RQ166" s="27"/>
      <c r="RR166" s="27"/>
      <c r="RS166" s="27"/>
      <c r="RT166" s="27"/>
      <c r="RU166" s="27"/>
      <c r="RV166" s="27"/>
      <c r="RW166" s="27"/>
      <c r="RX166" s="27"/>
      <c r="RY166" s="27"/>
      <c r="RZ166" s="27"/>
      <c r="SA166" s="27"/>
      <c r="SB166" s="27"/>
      <c r="SC166" s="27"/>
      <c r="SD166" s="27"/>
      <c r="SE166" s="27"/>
      <c r="SF166" s="27"/>
      <c r="SG166" s="27"/>
      <c r="SH166" s="27"/>
      <c r="SI166" s="27"/>
      <c r="SJ166" s="27"/>
      <c r="SK166" s="27"/>
      <c r="SL166" s="27"/>
      <c r="SM166" s="27"/>
      <c r="SN166" s="27"/>
    </row>
    <row r="167" spans="1:508" s="22" customFormat="1" ht="63" hidden="1" customHeight="1" x14ac:dyDescent="0.25">
      <c r="A167" s="67"/>
      <c r="B167" s="67"/>
      <c r="C167" s="67"/>
      <c r="D167" s="115" t="s">
        <v>389</v>
      </c>
      <c r="E167" s="166">
        <v>0</v>
      </c>
      <c r="F167" s="166"/>
      <c r="G167" s="166"/>
      <c r="H167" s="166"/>
      <c r="I167" s="166"/>
      <c r="J167" s="166"/>
      <c r="K167" s="220" t="e">
        <f t="shared" si="59"/>
        <v>#DIV/0!</v>
      </c>
      <c r="L167" s="166"/>
      <c r="M167" s="166"/>
      <c r="N167" s="166"/>
      <c r="O167" s="166"/>
      <c r="P167" s="166"/>
      <c r="Q167" s="166"/>
      <c r="R167" s="173">
        <f t="shared" si="60"/>
        <v>0</v>
      </c>
      <c r="S167" s="173"/>
      <c r="T167" s="173"/>
      <c r="U167" s="173"/>
      <c r="V167" s="173"/>
      <c r="W167" s="173"/>
      <c r="X167" s="225" t="e">
        <f t="shared" si="53"/>
        <v>#DIV/0!</v>
      </c>
      <c r="Y167" s="173">
        <f t="shared" si="56"/>
        <v>0</v>
      </c>
      <c r="Z167" s="238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  <c r="JD167" s="27"/>
      <c r="JE167" s="27"/>
      <c r="JF167" s="27"/>
      <c r="JG167" s="27"/>
      <c r="JH167" s="27"/>
      <c r="JI167" s="27"/>
      <c r="JJ167" s="27"/>
      <c r="JK167" s="27"/>
      <c r="JL167" s="27"/>
      <c r="JM167" s="27"/>
      <c r="JN167" s="27"/>
      <c r="JO167" s="27"/>
      <c r="JP167" s="27"/>
      <c r="JQ167" s="27"/>
      <c r="JR167" s="27"/>
      <c r="JS167" s="27"/>
      <c r="JT167" s="27"/>
      <c r="JU167" s="27"/>
      <c r="JV167" s="27"/>
      <c r="JW167" s="27"/>
      <c r="JX167" s="27"/>
      <c r="JY167" s="27"/>
      <c r="JZ167" s="27"/>
      <c r="KA167" s="27"/>
      <c r="KB167" s="27"/>
      <c r="KC167" s="27"/>
      <c r="KD167" s="27"/>
      <c r="KE167" s="27"/>
      <c r="KF167" s="27"/>
      <c r="KG167" s="27"/>
      <c r="KH167" s="27"/>
      <c r="KI167" s="27"/>
      <c r="KJ167" s="27"/>
      <c r="KK167" s="27"/>
      <c r="KL167" s="27"/>
      <c r="KM167" s="27"/>
      <c r="KN167" s="27"/>
      <c r="KO167" s="27"/>
      <c r="KP167" s="27"/>
      <c r="KQ167" s="27"/>
      <c r="KR167" s="27"/>
      <c r="KS167" s="27"/>
      <c r="KT167" s="27"/>
      <c r="KU167" s="27"/>
      <c r="KV167" s="27"/>
      <c r="KW167" s="27"/>
      <c r="KX167" s="27"/>
      <c r="KY167" s="27"/>
      <c r="KZ167" s="27"/>
      <c r="LA167" s="27"/>
      <c r="LB167" s="27"/>
      <c r="LC167" s="27"/>
      <c r="LD167" s="27"/>
      <c r="LE167" s="27"/>
      <c r="LF167" s="27"/>
      <c r="LG167" s="27"/>
      <c r="LH167" s="27"/>
      <c r="LI167" s="27"/>
      <c r="LJ167" s="27"/>
      <c r="LK167" s="27"/>
      <c r="LL167" s="27"/>
      <c r="LM167" s="27"/>
      <c r="LN167" s="27"/>
      <c r="LO167" s="27"/>
      <c r="LP167" s="27"/>
      <c r="LQ167" s="27"/>
      <c r="LR167" s="27"/>
      <c r="LS167" s="27"/>
      <c r="LT167" s="27"/>
      <c r="LU167" s="27"/>
      <c r="LV167" s="27"/>
      <c r="LW167" s="27"/>
      <c r="LX167" s="27"/>
      <c r="LY167" s="27"/>
      <c r="LZ167" s="27"/>
      <c r="MA167" s="27"/>
      <c r="MB167" s="27"/>
      <c r="MC167" s="27"/>
      <c r="MD167" s="27"/>
      <c r="ME167" s="27"/>
      <c r="MF167" s="27"/>
      <c r="MG167" s="27"/>
      <c r="MH167" s="27"/>
      <c r="MI167" s="27"/>
      <c r="MJ167" s="27"/>
      <c r="MK167" s="27"/>
      <c r="ML167" s="27"/>
      <c r="MM167" s="27"/>
      <c r="MN167" s="27"/>
      <c r="MO167" s="27"/>
      <c r="MP167" s="27"/>
      <c r="MQ167" s="27"/>
      <c r="MR167" s="27"/>
      <c r="MS167" s="27"/>
      <c r="MT167" s="27"/>
      <c r="MU167" s="27"/>
      <c r="MV167" s="27"/>
      <c r="MW167" s="27"/>
      <c r="MX167" s="27"/>
      <c r="MY167" s="27"/>
      <c r="MZ167" s="27"/>
      <c r="NA167" s="27"/>
      <c r="NB167" s="27"/>
      <c r="NC167" s="27"/>
      <c r="ND167" s="27"/>
      <c r="NE167" s="27"/>
      <c r="NF167" s="27"/>
      <c r="NG167" s="27"/>
      <c r="NH167" s="27"/>
      <c r="NI167" s="27"/>
      <c r="NJ167" s="27"/>
      <c r="NK167" s="27"/>
      <c r="NL167" s="27"/>
      <c r="NM167" s="27"/>
      <c r="NN167" s="27"/>
      <c r="NO167" s="27"/>
      <c r="NP167" s="27"/>
      <c r="NQ167" s="27"/>
      <c r="NR167" s="27"/>
      <c r="NS167" s="27"/>
      <c r="NT167" s="27"/>
      <c r="NU167" s="27"/>
      <c r="NV167" s="27"/>
      <c r="NW167" s="27"/>
      <c r="NX167" s="27"/>
      <c r="NY167" s="27"/>
      <c r="NZ167" s="27"/>
      <c r="OA167" s="27"/>
      <c r="OB167" s="27"/>
      <c r="OC167" s="27"/>
      <c r="OD167" s="27"/>
      <c r="OE167" s="27"/>
      <c r="OF167" s="27"/>
      <c r="OG167" s="27"/>
      <c r="OH167" s="27"/>
      <c r="OI167" s="27"/>
      <c r="OJ167" s="27"/>
      <c r="OK167" s="27"/>
      <c r="OL167" s="27"/>
      <c r="OM167" s="27"/>
      <c r="ON167" s="27"/>
      <c r="OO167" s="27"/>
      <c r="OP167" s="27"/>
      <c r="OQ167" s="27"/>
      <c r="OR167" s="27"/>
      <c r="OS167" s="27"/>
      <c r="OT167" s="27"/>
      <c r="OU167" s="27"/>
      <c r="OV167" s="27"/>
      <c r="OW167" s="27"/>
      <c r="OX167" s="27"/>
      <c r="OY167" s="27"/>
      <c r="OZ167" s="27"/>
      <c r="PA167" s="27"/>
      <c r="PB167" s="27"/>
      <c r="PC167" s="27"/>
      <c r="PD167" s="27"/>
      <c r="PE167" s="27"/>
      <c r="PF167" s="27"/>
      <c r="PG167" s="27"/>
      <c r="PH167" s="27"/>
      <c r="PI167" s="27"/>
      <c r="PJ167" s="27"/>
      <c r="PK167" s="27"/>
      <c r="PL167" s="27"/>
      <c r="PM167" s="27"/>
      <c r="PN167" s="27"/>
      <c r="PO167" s="27"/>
      <c r="PP167" s="27"/>
      <c r="PQ167" s="27"/>
      <c r="PR167" s="27"/>
      <c r="PS167" s="27"/>
      <c r="PT167" s="27"/>
      <c r="PU167" s="27"/>
      <c r="PV167" s="27"/>
      <c r="PW167" s="27"/>
      <c r="PX167" s="27"/>
      <c r="PY167" s="27"/>
      <c r="PZ167" s="27"/>
      <c r="QA167" s="27"/>
      <c r="QB167" s="27"/>
      <c r="QC167" s="27"/>
      <c r="QD167" s="27"/>
      <c r="QE167" s="27"/>
      <c r="QF167" s="27"/>
      <c r="QG167" s="27"/>
      <c r="QH167" s="27"/>
      <c r="QI167" s="27"/>
      <c r="QJ167" s="27"/>
      <c r="QK167" s="27"/>
      <c r="QL167" s="27"/>
      <c r="QM167" s="27"/>
      <c r="QN167" s="27"/>
      <c r="QO167" s="27"/>
      <c r="QP167" s="27"/>
      <c r="QQ167" s="27"/>
      <c r="QR167" s="27"/>
      <c r="QS167" s="27"/>
      <c r="QT167" s="27"/>
      <c r="QU167" s="27"/>
      <c r="QV167" s="27"/>
      <c r="QW167" s="27"/>
      <c r="QX167" s="27"/>
      <c r="QY167" s="27"/>
      <c r="QZ167" s="27"/>
      <c r="RA167" s="27"/>
      <c r="RB167" s="27"/>
      <c r="RC167" s="27"/>
      <c r="RD167" s="27"/>
      <c r="RE167" s="27"/>
      <c r="RF167" s="27"/>
      <c r="RG167" s="27"/>
      <c r="RH167" s="27"/>
      <c r="RI167" s="27"/>
      <c r="RJ167" s="27"/>
      <c r="RK167" s="27"/>
      <c r="RL167" s="27"/>
      <c r="RM167" s="27"/>
      <c r="RN167" s="27"/>
      <c r="RO167" s="27"/>
      <c r="RP167" s="27"/>
      <c r="RQ167" s="27"/>
      <c r="RR167" s="27"/>
      <c r="RS167" s="27"/>
      <c r="RT167" s="27"/>
      <c r="RU167" s="27"/>
      <c r="RV167" s="27"/>
      <c r="RW167" s="27"/>
      <c r="RX167" s="27"/>
      <c r="RY167" s="27"/>
      <c r="RZ167" s="27"/>
      <c r="SA167" s="27"/>
      <c r="SB167" s="27"/>
      <c r="SC167" s="27"/>
      <c r="SD167" s="27"/>
      <c r="SE167" s="27"/>
      <c r="SF167" s="27"/>
      <c r="SG167" s="27"/>
      <c r="SH167" s="27"/>
      <c r="SI167" s="27"/>
      <c r="SJ167" s="27"/>
      <c r="SK167" s="27"/>
      <c r="SL167" s="27"/>
      <c r="SM167" s="27"/>
      <c r="SN167" s="27"/>
    </row>
    <row r="168" spans="1:508" s="20" customFormat="1" ht="32.25" customHeight="1" x14ac:dyDescent="0.25">
      <c r="A168" s="52" t="s">
        <v>324</v>
      </c>
      <c r="B168" s="82" t="s">
        <v>281</v>
      </c>
      <c r="C168" s="82" t="s">
        <v>64</v>
      </c>
      <c r="D168" s="11" t="s">
        <v>283</v>
      </c>
      <c r="E168" s="165">
        <v>3712966</v>
      </c>
      <c r="F168" s="165">
        <v>2621900</v>
      </c>
      <c r="G168" s="165">
        <v>139600</v>
      </c>
      <c r="H168" s="165">
        <v>1495514.94</v>
      </c>
      <c r="I168" s="165">
        <v>1143275.75</v>
      </c>
      <c r="J168" s="165">
        <v>52474.31</v>
      </c>
      <c r="K168" s="219">
        <f t="shared" si="59"/>
        <v>40.278174914610041</v>
      </c>
      <c r="L168" s="165"/>
      <c r="M168" s="165"/>
      <c r="N168" s="165"/>
      <c r="O168" s="165"/>
      <c r="P168" s="165"/>
      <c r="Q168" s="165"/>
      <c r="R168" s="171">
        <f t="shared" si="60"/>
        <v>125</v>
      </c>
      <c r="S168" s="171"/>
      <c r="T168" s="171">
        <v>125</v>
      </c>
      <c r="U168" s="171"/>
      <c r="V168" s="171"/>
      <c r="W168" s="171"/>
      <c r="X168" s="224"/>
      <c r="Y168" s="171">
        <f t="shared" si="56"/>
        <v>1495639.94</v>
      </c>
      <c r="Z168" s="238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21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21"/>
      <c r="OI168" s="21"/>
      <c r="OJ168" s="21"/>
      <c r="OK168" s="21"/>
      <c r="OL168" s="21"/>
      <c r="OM168" s="21"/>
      <c r="ON168" s="21"/>
      <c r="OO168" s="21"/>
      <c r="OP168" s="21"/>
      <c r="OQ168" s="21"/>
      <c r="OR168" s="21"/>
      <c r="OS168" s="21"/>
      <c r="OT168" s="21"/>
      <c r="OU168" s="21"/>
      <c r="OV168" s="21"/>
      <c r="OW168" s="21"/>
      <c r="OX168" s="21"/>
      <c r="OY168" s="21"/>
      <c r="OZ168" s="21"/>
      <c r="PA168" s="21"/>
      <c r="PB168" s="21"/>
      <c r="PC168" s="21"/>
      <c r="PD168" s="21"/>
      <c r="PE168" s="21"/>
      <c r="PF168" s="21"/>
      <c r="PG168" s="21"/>
      <c r="PH168" s="21"/>
      <c r="PI168" s="21"/>
      <c r="PJ168" s="21"/>
      <c r="PK168" s="21"/>
      <c r="PL168" s="21"/>
      <c r="PM168" s="21"/>
      <c r="PN168" s="21"/>
      <c r="PO168" s="21"/>
      <c r="PP168" s="21"/>
      <c r="PQ168" s="21"/>
      <c r="PR168" s="21"/>
      <c r="PS168" s="21"/>
      <c r="PT168" s="21"/>
      <c r="PU168" s="21"/>
      <c r="PV168" s="21"/>
      <c r="PW168" s="21"/>
      <c r="PX168" s="21"/>
      <c r="PY168" s="21"/>
      <c r="PZ168" s="21"/>
      <c r="QA168" s="21"/>
      <c r="QB168" s="21"/>
      <c r="QC168" s="21"/>
      <c r="QD168" s="21"/>
      <c r="QE168" s="21"/>
      <c r="QF168" s="21"/>
      <c r="QG168" s="21"/>
      <c r="QH168" s="21"/>
      <c r="QI168" s="21"/>
      <c r="QJ168" s="21"/>
      <c r="QK168" s="21"/>
      <c r="QL168" s="21"/>
      <c r="QM168" s="21"/>
      <c r="QN168" s="21"/>
      <c r="QO168" s="21"/>
      <c r="QP168" s="21"/>
      <c r="QQ168" s="21"/>
      <c r="QR168" s="21"/>
      <c r="QS168" s="21"/>
      <c r="QT168" s="21"/>
      <c r="QU168" s="21"/>
      <c r="QV168" s="21"/>
      <c r="QW168" s="21"/>
      <c r="QX168" s="21"/>
      <c r="QY168" s="21"/>
      <c r="QZ168" s="21"/>
      <c r="RA168" s="21"/>
      <c r="RB168" s="21"/>
      <c r="RC168" s="21"/>
      <c r="RD168" s="21"/>
      <c r="RE168" s="21"/>
      <c r="RF168" s="21"/>
      <c r="RG168" s="21"/>
      <c r="RH168" s="21"/>
      <c r="RI168" s="21"/>
      <c r="RJ168" s="21"/>
      <c r="RK168" s="21"/>
      <c r="RL168" s="21"/>
      <c r="RM168" s="21"/>
      <c r="RN168" s="21"/>
      <c r="RO168" s="21"/>
      <c r="RP168" s="21"/>
      <c r="RQ168" s="21"/>
      <c r="RR168" s="21"/>
      <c r="RS168" s="21"/>
      <c r="RT168" s="21"/>
      <c r="RU168" s="21"/>
      <c r="RV168" s="21"/>
      <c r="RW168" s="21"/>
      <c r="RX168" s="21"/>
      <c r="RY168" s="21"/>
      <c r="RZ168" s="21"/>
      <c r="SA168" s="21"/>
      <c r="SB168" s="21"/>
      <c r="SC168" s="21"/>
      <c r="SD168" s="21"/>
      <c r="SE168" s="21"/>
      <c r="SF168" s="21"/>
      <c r="SG168" s="21"/>
      <c r="SH168" s="21"/>
      <c r="SI168" s="21"/>
      <c r="SJ168" s="21"/>
      <c r="SK168" s="21"/>
      <c r="SL168" s="21"/>
      <c r="SM168" s="21"/>
      <c r="SN168" s="21"/>
    </row>
    <row r="169" spans="1:508" s="20" customFormat="1" ht="36.75" customHeight="1" x14ac:dyDescent="0.25">
      <c r="A169" s="52" t="s">
        <v>325</v>
      </c>
      <c r="B169" s="82" t="s">
        <v>282</v>
      </c>
      <c r="C169" s="82" t="s">
        <v>64</v>
      </c>
      <c r="D169" s="76" t="s">
        <v>284</v>
      </c>
      <c r="E169" s="165">
        <v>23355800</v>
      </c>
      <c r="F169" s="165"/>
      <c r="G169" s="165"/>
      <c r="H169" s="165">
        <v>7812934.5800000001</v>
      </c>
      <c r="I169" s="165"/>
      <c r="J169" s="165"/>
      <c r="K169" s="219">
        <f t="shared" si="59"/>
        <v>33.451796042096611</v>
      </c>
      <c r="L169" s="165">
        <v>96676590</v>
      </c>
      <c r="M169" s="165">
        <v>96676590</v>
      </c>
      <c r="N169" s="165"/>
      <c r="O169" s="165"/>
      <c r="P169" s="165"/>
      <c r="Q169" s="165">
        <v>96676590</v>
      </c>
      <c r="R169" s="171">
        <f t="shared" si="60"/>
        <v>24532580</v>
      </c>
      <c r="S169" s="171">
        <v>22787590</v>
      </c>
      <c r="T169" s="171">
        <v>1744990</v>
      </c>
      <c r="U169" s="171"/>
      <c r="V169" s="171"/>
      <c r="W169" s="171">
        <v>22787590</v>
      </c>
      <c r="X169" s="224">
        <f t="shared" si="53"/>
        <v>25.37592606441746</v>
      </c>
      <c r="Y169" s="171">
        <f t="shared" si="56"/>
        <v>32345514.579999998</v>
      </c>
      <c r="Z169" s="238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</row>
    <row r="170" spans="1:508" s="20" customFormat="1" ht="24.75" hidden="1" customHeight="1" x14ac:dyDescent="0.25">
      <c r="A170" s="52" t="s">
        <v>413</v>
      </c>
      <c r="B170" s="82">
        <v>7322</v>
      </c>
      <c r="C170" s="82" t="s">
        <v>110</v>
      </c>
      <c r="D170" s="109" t="s">
        <v>537</v>
      </c>
      <c r="E170" s="165">
        <v>0</v>
      </c>
      <c r="F170" s="165"/>
      <c r="G170" s="165"/>
      <c r="H170" s="165"/>
      <c r="I170" s="165"/>
      <c r="J170" s="165"/>
      <c r="K170" s="219" t="e">
        <f t="shared" si="59"/>
        <v>#DIV/0!</v>
      </c>
      <c r="L170" s="165"/>
      <c r="M170" s="165"/>
      <c r="N170" s="165"/>
      <c r="O170" s="165"/>
      <c r="P170" s="165"/>
      <c r="Q170" s="165"/>
      <c r="R170" s="171">
        <f t="shared" si="60"/>
        <v>0</v>
      </c>
      <c r="S170" s="171"/>
      <c r="T170" s="171"/>
      <c r="U170" s="171"/>
      <c r="V170" s="171"/>
      <c r="W170" s="171"/>
      <c r="X170" s="224" t="e">
        <f t="shared" si="53"/>
        <v>#DIV/0!</v>
      </c>
      <c r="Y170" s="171">
        <f t="shared" si="56"/>
        <v>0</v>
      </c>
      <c r="Z170" s="238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</row>
    <row r="171" spans="1:508" s="22" customFormat="1" ht="78.75" hidden="1" customHeight="1" x14ac:dyDescent="0.25">
      <c r="A171" s="67"/>
      <c r="B171" s="84"/>
      <c r="C171" s="84"/>
      <c r="D171" s="113" t="s">
        <v>584</v>
      </c>
      <c r="E171" s="166">
        <v>0</v>
      </c>
      <c r="F171" s="166"/>
      <c r="G171" s="166"/>
      <c r="H171" s="166"/>
      <c r="I171" s="166"/>
      <c r="J171" s="166"/>
      <c r="K171" s="220" t="e">
        <f t="shared" si="59"/>
        <v>#DIV/0!</v>
      </c>
      <c r="L171" s="166"/>
      <c r="M171" s="166"/>
      <c r="N171" s="166"/>
      <c r="O171" s="166"/>
      <c r="P171" s="166"/>
      <c r="Q171" s="166"/>
      <c r="R171" s="173">
        <f t="shared" si="60"/>
        <v>0</v>
      </c>
      <c r="S171" s="173"/>
      <c r="T171" s="173"/>
      <c r="U171" s="173"/>
      <c r="V171" s="173"/>
      <c r="W171" s="173"/>
      <c r="X171" s="225" t="e">
        <f t="shared" si="53"/>
        <v>#DIV/0!</v>
      </c>
      <c r="Y171" s="173">
        <f t="shared" si="56"/>
        <v>0</v>
      </c>
      <c r="Z171" s="238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  <c r="JD171" s="27"/>
      <c r="JE171" s="27"/>
      <c r="JF171" s="27"/>
      <c r="JG171" s="27"/>
      <c r="JH171" s="27"/>
      <c r="JI171" s="27"/>
      <c r="JJ171" s="27"/>
      <c r="JK171" s="27"/>
      <c r="JL171" s="27"/>
      <c r="JM171" s="27"/>
      <c r="JN171" s="27"/>
      <c r="JO171" s="27"/>
      <c r="JP171" s="27"/>
      <c r="JQ171" s="27"/>
      <c r="JR171" s="27"/>
      <c r="JS171" s="27"/>
      <c r="JT171" s="27"/>
      <c r="JU171" s="27"/>
      <c r="JV171" s="27"/>
      <c r="JW171" s="27"/>
      <c r="JX171" s="27"/>
      <c r="JY171" s="27"/>
      <c r="JZ171" s="27"/>
      <c r="KA171" s="27"/>
      <c r="KB171" s="27"/>
      <c r="KC171" s="27"/>
      <c r="KD171" s="27"/>
      <c r="KE171" s="27"/>
      <c r="KF171" s="27"/>
      <c r="KG171" s="27"/>
      <c r="KH171" s="27"/>
      <c r="KI171" s="27"/>
      <c r="KJ171" s="27"/>
      <c r="KK171" s="27"/>
      <c r="KL171" s="27"/>
      <c r="KM171" s="27"/>
      <c r="KN171" s="27"/>
      <c r="KO171" s="27"/>
      <c r="KP171" s="27"/>
      <c r="KQ171" s="27"/>
      <c r="KR171" s="27"/>
      <c r="KS171" s="27"/>
      <c r="KT171" s="27"/>
      <c r="KU171" s="27"/>
      <c r="KV171" s="27"/>
      <c r="KW171" s="27"/>
      <c r="KX171" s="27"/>
      <c r="KY171" s="27"/>
      <c r="KZ171" s="27"/>
      <c r="LA171" s="27"/>
      <c r="LB171" s="27"/>
      <c r="LC171" s="27"/>
      <c r="LD171" s="27"/>
      <c r="LE171" s="27"/>
      <c r="LF171" s="27"/>
      <c r="LG171" s="27"/>
      <c r="LH171" s="27"/>
      <c r="LI171" s="27"/>
      <c r="LJ171" s="27"/>
      <c r="LK171" s="27"/>
      <c r="LL171" s="27"/>
      <c r="LM171" s="27"/>
      <c r="LN171" s="27"/>
      <c r="LO171" s="27"/>
      <c r="LP171" s="27"/>
      <c r="LQ171" s="27"/>
      <c r="LR171" s="27"/>
      <c r="LS171" s="27"/>
      <c r="LT171" s="27"/>
      <c r="LU171" s="27"/>
      <c r="LV171" s="27"/>
      <c r="LW171" s="27"/>
      <c r="LX171" s="27"/>
      <c r="LY171" s="27"/>
      <c r="LZ171" s="27"/>
      <c r="MA171" s="27"/>
      <c r="MB171" s="27"/>
      <c r="MC171" s="27"/>
      <c r="MD171" s="27"/>
      <c r="ME171" s="27"/>
      <c r="MF171" s="27"/>
      <c r="MG171" s="27"/>
      <c r="MH171" s="27"/>
      <c r="MI171" s="27"/>
      <c r="MJ171" s="27"/>
      <c r="MK171" s="27"/>
      <c r="ML171" s="27"/>
      <c r="MM171" s="27"/>
      <c r="MN171" s="27"/>
      <c r="MO171" s="27"/>
      <c r="MP171" s="27"/>
      <c r="MQ171" s="27"/>
      <c r="MR171" s="27"/>
      <c r="MS171" s="27"/>
      <c r="MT171" s="27"/>
      <c r="MU171" s="27"/>
      <c r="MV171" s="27"/>
      <c r="MW171" s="27"/>
      <c r="MX171" s="27"/>
      <c r="MY171" s="27"/>
      <c r="MZ171" s="27"/>
      <c r="NA171" s="27"/>
      <c r="NB171" s="27"/>
      <c r="NC171" s="27"/>
      <c r="ND171" s="27"/>
      <c r="NE171" s="27"/>
      <c r="NF171" s="27"/>
      <c r="NG171" s="27"/>
      <c r="NH171" s="27"/>
      <c r="NI171" s="27"/>
      <c r="NJ171" s="27"/>
      <c r="NK171" s="27"/>
      <c r="NL171" s="27"/>
      <c r="NM171" s="27"/>
      <c r="NN171" s="27"/>
      <c r="NO171" s="27"/>
      <c r="NP171" s="27"/>
      <c r="NQ171" s="27"/>
      <c r="NR171" s="27"/>
      <c r="NS171" s="27"/>
      <c r="NT171" s="27"/>
      <c r="NU171" s="27"/>
      <c r="NV171" s="27"/>
      <c r="NW171" s="27"/>
      <c r="NX171" s="27"/>
      <c r="NY171" s="27"/>
      <c r="NZ171" s="27"/>
      <c r="OA171" s="27"/>
      <c r="OB171" s="27"/>
      <c r="OC171" s="27"/>
      <c r="OD171" s="27"/>
      <c r="OE171" s="27"/>
      <c r="OF171" s="27"/>
      <c r="OG171" s="27"/>
      <c r="OH171" s="27"/>
      <c r="OI171" s="27"/>
      <c r="OJ171" s="27"/>
      <c r="OK171" s="27"/>
      <c r="OL171" s="27"/>
      <c r="OM171" s="27"/>
      <c r="ON171" s="27"/>
      <c r="OO171" s="27"/>
      <c r="OP171" s="27"/>
      <c r="OQ171" s="27"/>
      <c r="OR171" s="27"/>
      <c r="OS171" s="27"/>
      <c r="OT171" s="27"/>
      <c r="OU171" s="27"/>
      <c r="OV171" s="27"/>
      <c r="OW171" s="27"/>
      <c r="OX171" s="27"/>
      <c r="OY171" s="27"/>
      <c r="OZ171" s="27"/>
      <c r="PA171" s="27"/>
      <c r="PB171" s="27"/>
      <c r="PC171" s="27"/>
      <c r="PD171" s="27"/>
      <c r="PE171" s="27"/>
      <c r="PF171" s="27"/>
      <c r="PG171" s="27"/>
      <c r="PH171" s="27"/>
      <c r="PI171" s="27"/>
      <c r="PJ171" s="27"/>
      <c r="PK171" s="27"/>
      <c r="PL171" s="27"/>
      <c r="PM171" s="27"/>
      <c r="PN171" s="27"/>
      <c r="PO171" s="27"/>
      <c r="PP171" s="27"/>
      <c r="PQ171" s="27"/>
      <c r="PR171" s="27"/>
      <c r="PS171" s="27"/>
      <c r="PT171" s="27"/>
      <c r="PU171" s="27"/>
      <c r="PV171" s="27"/>
      <c r="PW171" s="27"/>
      <c r="PX171" s="27"/>
      <c r="PY171" s="27"/>
      <c r="PZ171" s="27"/>
      <c r="QA171" s="27"/>
      <c r="QB171" s="27"/>
      <c r="QC171" s="27"/>
      <c r="QD171" s="27"/>
      <c r="QE171" s="27"/>
      <c r="QF171" s="27"/>
      <c r="QG171" s="27"/>
      <c r="QH171" s="27"/>
      <c r="QI171" s="27"/>
      <c r="QJ171" s="27"/>
      <c r="QK171" s="27"/>
      <c r="QL171" s="27"/>
      <c r="QM171" s="27"/>
      <c r="QN171" s="27"/>
      <c r="QO171" s="27"/>
      <c r="QP171" s="27"/>
      <c r="QQ171" s="27"/>
      <c r="QR171" s="27"/>
      <c r="QS171" s="27"/>
      <c r="QT171" s="27"/>
      <c r="QU171" s="27"/>
      <c r="QV171" s="27"/>
      <c r="QW171" s="27"/>
      <c r="QX171" s="27"/>
      <c r="QY171" s="27"/>
      <c r="QZ171" s="27"/>
      <c r="RA171" s="27"/>
      <c r="RB171" s="27"/>
      <c r="RC171" s="27"/>
      <c r="RD171" s="27"/>
      <c r="RE171" s="27"/>
      <c r="RF171" s="27"/>
      <c r="RG171" s="27"/>
      <c r="RH171" s="27"/>
      <c r="RI171" s="27"/>
      <c r="RJ171" s="27"/>
      <c r="RK171" s="27"/>
      <c r="RL171" s="27"/>
      <c r="RM171" s="27"/>
      <c r="RN171" s="27"/>
      <c r="RO171" s="27"/>
      <c r="RP171" s="27"/>
      <c r="RQ171" s="27"/>
      <c r="RR171" s="27"/>
      <c r="RS171" s="27"/>
      <c r="RT171" s="27"/>
      <c r="RU171" s="27"/>
      <c r="RV171" s="27"/>
      <c r="RW171" s="27"/>
      <c r="RX171" s="27"/>
      <c r="RY171" s="27"/>
      <c r="RZ171" s="27"/>
      <c r="SA171" s="27"/>
      <c r="SB171" s="27"/>
      <c r="SC171" s="27"/>
      <c r="SD171" s="27"/>
      <c r="SE171" s="27"/>
      <c r="SF171" s="27"/>
      <c r="SG171" s="27"/>
      <c r="SH171" s="27"/>
      <c r="SI171" s="27"/>
      <c r="SJ171" s="27"/>
      <c r="SK171" s="27"/>
      <c r="SL171" s="27"/>
      <c r="SM171" s="27"/>
      <c r="SN171" s="27"/>
    </row>
    <row r="172" spans="1:508" s="20" customFormat="1" ht="47.25" x14ac:dyDescent="0.25">
      <c r="A172" s="52" t="s">
        <v>371</v>
      </c>
      <c r="B172" s="82">
        <v>7361</v>
      </c>
      <c r="C172" s="82" t="s">
        <v>81</v>
      </c>
      <c r="D172" s="76" t="s">
        <v>370</v>
      </c>
      <c r="E172" s="165">
        <v>0</v>
      </c>
      <c r="F172" s="165"/>
      <c r="G172" s="165"/>
      <c r="H172" s="165"/>
      <c r="I172" s="165"/>
      <c r="J172" s="165"/>
      <c r="K172" s="219"/>
      <c r="L172" s="165">
        <v>107164</v>
      </c>
      <c r="M172" s="165">
        <v>107164</v>
      </c>
      <c r="N172" s="165"/>
      <c r="O172" s="165"/>
      <c r="P172" s="165"/>
      <c r="Q172" s="165">
        <v>107164</v>
      </c>
      <c r="R172" s="171">
        <f t="shared" si="60"/>
        <v>107163.26</v>
      </c>
      <c r="S172" s="171">
        <v>107163.26</v>
      </c>
      <c r="T172" s="171"/>
      <c r="U172" s="171"/>
      <c r="V172" s="171"/>
      <c r="W172" s="171">
        <v>107163.26</v>
      </c>
      <c r="X172" s="224">
        <f t="shared" si="53"/>
        <v>99.999309469598003</v>
      </c>
      <c r="Y172" s="171">
        <f t="shared" si="56"/>
        <v>107163.26</v>
      </c>
      <c r="Z172" s="238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</row>
    <row r="173" spans="1:508" s="20" customFormat="1" ht="63" hidden="1" customHeight="1" x14ac:dyDescent="0.25">
      <c r="A173" s="52" t="s">
        <v>420</v>
      </c>
      <c r="B173" s="82">
        <v>7363</v>
      </c>
      <c r="C173" s="82" t="s">
        <v>81</v>
      </c>
      <c r="D173" s="11" t="s">
        <v>395</v>
      </c>
      <c r="E173" s="165">
        <v>0</v>
      </c>
      <c r="F173" s="165"/>
      <c r="G173" s="165"/>
      <c r="H173" s="165"/>
      <c r="I173" s="165"/>
      <c r="J173" s="165"/>
      <c r="K173" s="219" t="e">
        <f t="shared" si="59"/>
        <v>#DIV/0!</v>
      </c>
      <c r="L173" s="165"/>
      <c r="M173" s="165"/>
      <c r="N173" s="165"/>
      <c r="O173" s="165"/>
      <c r="P173" s="165"/>
      <c r="Q173" s="165"/>
      <c r="R173" s="171">
        <f t="shared" si="60"/>
        <v>0</v>
      </c>
      <c r="S173" s="171"/>
      <c r="T173" s="171"/>
      <c r="U173" s="171"/>
      <c r="V173" s="171"/>
      <c r="W173" s="171"/>
      <c r="X173" s="224" t="e">
        <f t="shared" si="53"/>
        <v>#DIV/0!</v>
      </c>
      <c r="Y173" s="171">
        <f t="shared" si="56"/>
        <v>0</v>
      </c>
      <c r="Z173" s="238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</row>
    <row r="174" spans="1:508" s="22" customFormat="1" ht="63" hidden="1" customHeight="1" x14ac:dyDescent="0.25">
      <c r="A174" s="67"/>
      <c r="B174" s="84"/>
      <c r="C174" s="84"/>
      <c r="D174" s="110" t="s">
        <v>385</v>
      </c>
      <c r="E174" s="166">
        <v>342700</v>
      </c>
      <c r="F174" s="166"/>
      <c r="G174" s="166"/>
      <c r="H174" s="166"/>
      <c r="I174" s="166"/>
      <c r="J174" s="166"/>
      <c r="K174" s="220">
        <f t="shared" si="59"/>
        <v>0</v>
      </c>
      <c r="L174" s="166"/>
      <c r="M174" s="166"/>
      <c r="N174" s="166"/>
      <c r="O174" s="166"/>
      <c r="P174" s="166"/>
      <c r="Q174" s="166"/>
      <c r="R174" s="173">
        <f t="shared" si="60"/>
        <v>0</v>
      </c>
      <c r="S174" s="173"/>
      <c r="T174" s="173"/>
      <c r="U174" s="173"/>
      <c r="V174" s="173"/>
      <c r="W174" s="173"/>
      <c r="X174" s="225" t="e">
        <f t="shared" si="53"/>
        <v>#DIV/0!</v>
      </c>
      <c r="Y174" s="173">
        <f t="shared" si="56"/>
        <v>0</v>
      </c>
      <c r="Z174" s="238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</row>
    <row r="175" spans="1:508" s="20" customFormat="1" ht="18.75" customHeight="1" x14ac:dyDescent="0.25">
      <c r="A175" s="52" t="s">
        <v>172</v>
      </c>
      <c r="B175" s="52" t="s">
        <v>2</v>
      </c>
      <c r="C175" s="52" t="s">
        <v>85</v>
      </c>
      <c r="D175" s="11" t="s">
        <v>419</v>
      </c>
      <c r="E175" s="165">
        <v>342700</v>
      </c>
      <c r="F175" s="165"/>
      <c r="G175" s="165"/>
      <c r="H175" s="165">
        <v>37300</v>
      </c>
      <c r="I175" s="165"/>
      <c r="J175" s="165"/>
      <c r="K175" s="219">
        <f t="shared" si="59"/>
        <v>10.884155237817334</v>
      </c>
      <c r="L175" s="165">
        <v>11574760</v>
      </c>
      <c r="M175" s="165">
        <v>11574760</v>
      </c>
      <c r="N175" s="165"/>
      <c r="O175" s="165"/>
      <c r="P175" s="165"/>
      <c r="Q175" s="165">
        <v>11574760</v>
      </c>
      <c r="R175" s="171">
        <f t="shared" si="60"/>
        <v>737502.05</v>
      </c>
      <c r="S175" s="171">
        <v>737502.05</v>
      </c>
      <c r="T175" s="171"/>
      <c r="U175" s="171"/>
      <c r="V175" s="171"/>
      <c r="W175" s="171">
        <v>737502.05</v>
      </c>
      <c r="X175" s="224">
        <f t="shared" si="53"/>
        <v>6.3716401031209289</v>
      </c>
      <c r="Y175" s="171">
        <f t="shared" si="56"/>
        <v>774802.05</v>
      </c>
      <c r="Z175" s="238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</row>
    <row r="176" spans="1:508" s="22" customFormat="1" ht="15" hidden="1" customHeight="1" x14ac:dyDescent="0.25">
      <c r="A176" s="67"/>
      <c r="B176" s="67"/>
      <c r="C176" s="67"/>
      <c r="D176" s="73" t="s">
        <v>416</v>
      </c>
      <c r="E176" s="166">
        <v>0</v>
      </c>
      <c r="F176" s="166"/>
      <c r="G176" s="166"/>
      <c r="H176" s="166"/>
      <c r="I176" s="166"/>
      <c r="J176" s="166"/>
      <c r="K176" s="220" t="e">
        <f t="shared" si="59"/>
        <v>#DIV/0!</v>
      </c>
      <c r="L176" s="166"/>
      <c r="M176" s="166"/>
      <c r="N176" s="166"/>
      <c r="O176" s="166"/>
      <c r="P176" s="166"/>
      <c r="Q176" s="166"/>
      <c r="R176" s="171">
        <f t="shared" si="60"/>
        <v>0</v>
      </c>
      <c r="S176" s="173"/>
      <c r="T176" s="173"/>
      <c r="U176" s="173"/>
      <c r="V176" s="173"/>
      <c r="W176" s="173"/>
      <c r="X176" s="225" t="e">
        <f t="shared" si="53"/>
        <v>#DIV/0!</v>
      </c>
      <c r="Y176" s="171">
        <f t="shared" si="56"/>
        <v>0</v>
      </c>
      <c r="Z176" s="23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7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7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7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7"/>
      <c r="MV176" s="27"/>
      <c r="MW176" s="27"/>
      <c r="MX176" s="27"/>
      <c r="MY176" s="27"/>
      <c r="MZ176" s="27"/>
      <c r="NA176" s="27"/>
      <c r="NB176" s="27"/>
      <c r="NC176" s="27"/>
      <c r="ND176" s="27"/>
      <c r="NE176" s="27"/>
      <c r="NF176" s="27"/>
      <c r="NG176" s="27"/>
      <c r="NH176" s="27"/>
      <c r="NI176" s="27"/>
      <c r="NJ176" s="27"/>
      <c r="NK176" s="27"/>
      <c r="NL176" s="27"/>
      <c r="NM176" s="27"/>
      <c r="NN176" s="27"/>
      <c r="NO176" s="27"/>
      <c r="NP176" s="27"/>
      <c r="NQ176" s="27"/>
      <c r="NR176" s="27"/>
      <c r="NS176" s="27"/>
      <c r="NT176" s="27"/>
      <c r="NU176" s="27"/>
      <c r="NV176" s="27"/>
      <c r="NW176" s="27"/>
      <c r="NX176" s="27"/>
      <c r="NY176" s="27"/>
      <c r="NZ176" s="27"/>
      <c r="OA176" s="27"/>
      <c r="OB176" s="27"/>
      <c r="OC176" s="27"/>
      <c r="OD176" s="27"/>
      <c r="OE176" s="27"/>
      <c r="OF176" s="27"/>
      <c r="OG176" s="27"/>
      <c r="OH176" s="27"/>
      <c r="OI176" s="27"/>
      <c r="OJ176" s="27"/>
      <c r="OK176" s="27"/>
      <c r="OL176" s="27"/>
      <c r="OM176" s="27"/>
      <c r="ON176" s="27"/>
      <c r="OO176" s="27"/>
      <c r="OP176" s="27"/>
      <c r="OQ176" s="27"/>
      <c r="OR176" s="27"/>
      <c r="OS176" s="27"/>
      <c r="OT176" s="27"/>
      <c r="OU176" s="27"/>
      <c r="OV176" s="27"/>
      <c r="OW176" s="27"/>
      <c r="OX176" s="27"/>
      <c r="OY176" s="27"/>
      <c r="OZ176" s="27"/>
      <c r="PA176" s="27"/>
      <c r="PB176" s="27"/>
      <c r="PC176" s="27"/>
      <c r="PD176" s="27"/>
      <c r="PE176" s="27"/>
      <c r="PF176" s="27"/>
      <c r="PG176" s="27"/>
      <c r="PH176" s="27"/>
      <c r="PI176" s="27"/>
      <c r="PJ176" s="27"/>
      <c r="PK176" s="27"/>
      <c r="PL176" s="27"/>
      <c r="PM176" s="27"/>
      <c r="PN176" s="27"/>
      <c r="PO176" s="27"/>
      <c r="PP176" s="27"/>
      <c r="PQ176" s="27"/>
      <c r="PR176" s="27"/>
      <c r="PS176" s="27"/>
      <c r="PT176" s="27"/>
      <c r="PU176" s="27"/>
      <c r="PV176" s="27"/>
      <c r="PW176" s="27"/>
      <c r="PX176" s="27"/>
      <c r="PY176" s="27"/>
      <c r="PZ176" s="27"/>
      <c r="QA176" s="27"/>
      <c r="QB176" s="27"/>
      <c r="QC176" s="27"/>
      <c r="QD176" s="27"/>
      <c r="QE176" s="27"/>
      <c r="QF176" s="27"/>
      <c r="QG176" s="27"/>
      <c r="QH176" s="27"/>
      <c r="QI176" s="27"/>
      <c r="QJ176" s="27"/>
      <c r="QK176" s="27"/>
      <c r="QL176" s="27"/>
      <c r="QM176" s="27"/>
      <c r="QN176" s="27"/>
      <c r="QO176" s="27"/>
      <c r="QP176" s="27"/>
      <c r="QQ176" s="27"/>
      <c r="QR176" s="27"/>
      <c r="QS176" s="27"/>
      <c r="QT176" s="27"/>
      <c r="QU176" s="27"/>
      <c r="QV176" s="27"/>
      <c r="QW176" s="27"/>
      <c r="QX176" s="27"/>
      <c r="QY176" s="27"/>
      <c r="QZ176" s="27"/>
      <c r="RA176" s="27"/>
      <c r="RB176" s="27"/>
      <c r="RC176" s="27"/>
      <c r="RD176" s="27"/>
      <c r="RE176" s="27"/>
      <c r="RF176" s="27"/>
      <c r="RG176" s="27"/>
      <c r="RH176" s="27"/>
      <c r="RI176" s="27"/>
      <c r="RJ176" s="27"/>
      <c r="RK176" s="27"/>
      <c r="RL176" s="27"/>
      <c r="RM176" s="27"/>
      <c r="RN176" s="27"/>
      <c r="RO176" s="27"/>
      <c r="RP176" s="27"/>
      <c r="RQ176" s="27"/>
      <c r="RR176" s="27"/>
      <c r="RS176" s="27"/>
      <c r="RT176" s="27"/>
      <c r="RU176" s="27"/>
      <c r="RV176" s="27"/>
      <c r="RW176" s="27"/>
      <c r="RX176" s="27"/>
      <c r="RY176" s="27"/>
      <c r="RZ176" s="27"/>
      <c r="SA176" s="27"/>
      <c r="SB176" s="27"/>
      <c r="SC176" s="27"/>
      <c r="SD176" s="27"/>
      <c r="SE176" s="27"/>
      <c r="SF176" s="27"/>
      <c r="SG176" s="27"/>
      <c r="SH176" s="27"/>
      <c r="SI176" s="27"/>
      <c r="SJ176" s="27"/>
      <c r="SK176" s="27"/>
      <c r="SL176" s="27"/>
      <c r="SM176" s="27"/>
      <c r="SN176" s="27"/>
    </row>
    <row r="177" spans="1:508" s="20" customFormat="1" ht="45" customHeight="1" x14ac:dyDescent="0.25">
      <c r="A177" s="52" t="s">
        <v>359</v>
      </c>
      <c r="B177" s="52">
        <v>7700</v>
      </c>
      <c r="C177" s="52" t="s">
        <v>92</v>
      </c>
      <c r="D177" s="11" t="s">
        <v>360</v>
      </c>
      <c r="E177" s="165">
        <v>0</v>
      </c>
      <c r="F177" s="165"/>
      <c r="G177" s="165"/>
      <c r="H177" s="165"/>
      <c r="I177" s="165"/>
      <c r="J177" s="165"/>
      <c r="K177" s="219"/>
      <c r="L177" s="165">
        <v>4620000</v>
      </c>
      <c r="M177" s="165">
        <v>420000</v>
      </c>
      <c r="N177" s="165"/>
      <c r="O177" s="165"/>
      <c r="P177" s="165"/>
      <c r="Q177" s="165">
        <v>4620000</v>
      </c>
      <c r="R177" s="171">
        <f t="shared" si="60"/>
        <v>248535</v>
      </c>
      <c r="S177" s="171"/>
      <c r="T177" s="171"/>
      <c r="U177" s="171"/>
      <c r="V177" s="171"/>
      <c r="W177" s="171">
        <v>248535</v>
      </c>
      <c r="X177" s="224">
        <f t="shared" si="53"/>
        <v>5.379545454545454</v>
      </c>
      <c r="Y177" s="171">
        <f t="shared" si="56"/>
        <v>248535</v>
      </c>
      <c r="Z177" s="238">
        <v>15</v>
      </c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  <c r="IX177" s="21"/>
      <c r="IY177" s="21"/>
      <c r="IZ177" s="21"/>
      <c r="JA177" s="21"/>
      <c r="JB177" s="21"/>
      <c r="JC177" s="21"/>
      <c r="JD177" s="21"/>
      <c r="JE177" s="21"/>
      <c r="JF177" s="21"/>
      <c r="JG177" s="21"/>
      <c r="JH177" s="21"/>
      <c r="JI177" s="21"/>
      <c r="JJ177" s="21"/>
      <c r="JK177" s="21"/>
      <c r="JL177" s="21"/>
      <c r="JM177" s="21"/>
      <c r="JN177" s="21"/>
      <c r="JO177" s="21"/>
      <c r="JP177" s="21"/>
      <c r="JQ177" s="21"/>
      <c r="JR177" s="21"/>
      <c r="JS177" s="21"/>
      <c r="JT177" s="21"/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/>
      <c r="KJ177" s="21"/>
      <c r="KK177" s="21"/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21"/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21"/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21"/>
      <c r="MF177" s="21"/>
      <c r="MG177" s="21"/>
      <c r="MH177" s="21"/>
      <c r="MI177" s="21"/>
      <c r="MJ177" s="21"/>
      <c r="MK177" s="21"/>
      <c r="ML177" s="21"/>
      <c r="MM177" s="21"/>
      <c r="MN177" s="21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21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21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21"/>
      <c r="OI177" s="21"/>
      <c r="OJ177" s="21"/>
      <c r="OK177" s="21"/>
      <c r="OL177" s="21"/>
      <c r="OM177" s="21"/>
      <c r="ON177" s="21"/>
      <c r="OO177" s="21"/>
      <c r="OP177" s="21"/>
      <c r="OQ177" s="21"/>
      <c r="OR177" s="21"/>
      <c r="OS177" s="21"/>
      <c r="OT177" s="21"/>
      <c r="OU177" s="21"/>
      <c r="OV177" s="21"/>
      <c r="OW177" s="21"/>
      <c r="OX177" s="21"/>
      <c r="OY177" s="21"/>
      <c r="OZ177" s="21"/>
      <c r="PA177" s="21"/>
      <c r="PB177" s="21"/>
      <c r="PC177" s="21"/>
      <c r="PD177" s="21"/>
      <c r="PE177" s="21"/>
      <c r="PF177" s="21"/>
      <c r="PG177" s="21"/>
      <c r="PH177" s="21"/>
      <c r="PI177" s="21"/>
      <c r="PJ177" s="21"/>
      <c r="PK177" s="21"/>
      <c r="PL177" s="21"/>
      <c r="PM177" s="21"/>
      <c r="PN177" s="21"/>
      <c r="PO177" s="21"/>
      <c r="PP177" s="21"/>
      <c r="PQ177" s="21"/>
      <c r="PR177" s="21"/>
      <c r="PS177" s="21"/>
      <c r="PT177" s="21"/>
      <c r="PU177" s="21"/>
      <c r="PV177" s="21"/>
      <c r="PW177" s="21"/>
      <c r="PX177" s="21"/>
      <c r="PY177" s="21"/>
      <c r="PZ177" s="21"/>
      <c r="QA177" s="21"/>
      <c r="QB177" s="21"/>
      <c r="QC177" s="21"/>
      <c r="QD177" s="21"/>
      <c r="QE177" s="21"/>
      <c r="QF177" s="21"/>
      <c r="QG177" s="21"/>
      <c r="QH177" s="21"/>
      <c r="QI177" s="21"/>
      <c r="QJ177" s="21"/>
      <c r="QK177" s="21"/>
      <c r="QL177" s="21"/>
      <c r="QM177" s="21"/>
      <c r="QN177" s="21"/>
      <c r="QO177" s="21"/>
      <c r="QP177" s="21"/>
      <c r="QQ177" s="21"/>
      <c r="QR177" s="21"/>
      <c r="QS177" s="21"/>
      <c r="QT177" s="21"/>
      <c r="QU177" s="21"/>
      <c r="QV177" s="21"/>
      <c r="QW177" s="21"/>
      <c r="QX177" s="21"/>
      <c r="QY177" s="21"/>
      <c r="QZ177" s="21"/>
      <c r="RA177" s="21"/>
      <c r="RB177" s="21"/>
      <c r="RC177" s="21"/>
      <c r="RD177" s="21"/>
      <c r="RE177" s="21"/>
      <c r="RF177" s="21"/>
      <c r="RG177" s="21"/>
      <c r="RH177" s="21"/>
      <c r="RI177" s="21"/>
      <c r="RJ177" s="21"/>
      <c r="RK177" s="21"/>
      <c r="RL177" s="21"/>
      <c r="RM177" s="21"/>
      <c r="RN177" s="21"/>
      <c r="RO177" s="21"/>
      <c r="RP177" s="21"/>
      <c r="RQ177" s="21"/>
      <c r="RR177" s="21"/>
      <c r="RS177" s="21"/>
      <c r="RT177" s="21"/>
      <c r="RU177" s="21"/>
      <c r="RV177" s="21"/>
      <c r="RW177" s="21"/>
      <c r="RX177" s="21"/>
      <c r="RY177" s="21"/>
      <c r="RZ177" s="21"/>
      <c r="SA177" s="21"/>
      <c r="SB177" s="21"/>
      <c r="SC177" s="21"/>
      <c r="SD177" s="21"/>
      <c r="SE177" s="21"/>
      <c r="SF177" s="21"/>
      <c r="SG177" s="21"/>
      <c r="SH177" s="21"/>
      <c r="SI177" s="21"/>
      <c r="SJ177" s="21"/>
      <c r="SK177" s="21"/>
      <c r="SL177" s="21"/>
      <c r="SM177" s="21"/>
      <c r="SN177" s="21"/>
    </row>
    <row r="178" spans="1:508" s="20" customFormat="1" ht="37.5" hidden="1" customHeight="1" x14ac:dyDescent="0.25">
      <c r="A178" s="82" t="s">
        <v>618</v>
      </c>
      <c r="B178" s="82">
        <v>8775</v>
      </c>
      <c r="C178" s="82" t="s">
        <v>92</v>
      </c>
      <c r="D178" s="76" t="s">
        <v>605</v>
      </c>
      <c r="E178" s="165">
        <v>0</v>
      </c>
      <c r="F178" s="165"/>
      <c r="G178" s="165"/>
      <c r="H178" s="165"/>
      <c r="I178" s="165"/>
      <c r="J178" s="165"/>
      <c r="K178" s="219" t="e">
        <f t="shared" si="59"/>
        <v>#DIV/0!</v>
      </c>
      <c r="L178" s="165"/>
      <c r="M178" s="165"/>
      <c r="N178" s="165"/>
      <c r="O178" s="165"/>
      <c r="P178" s="165"/>
      <c r="Q178" s="165"/>
      <c r="R178" s="171">
        <f t="shared" si="60"/>
        <v>0</v>
      </c>
      <c r="S178" s="171"/>
      <c r="T178" s="171"/>
      <c r="U178" s="171"/>
      <c r="V178" s="171"/>
      <c r="W178" s="171"/>
      <c r="X178" s="224" t="e">
        <f t="shared" si="53"/>
        <v>#DIV/0!</v>
      </c>
      <c r="Y178" s="171">
        <f t="shared" si="56"/>
        <v>0</v>
      </c>
      <c r="Z178" s="238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21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21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21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21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21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21"/>
      <c r="MF178" s="21"/>
      <c r="MG178" s="21"/>
      <c r="MH178" s="21"/>
      <c r="MI178" s="21"/>
      <c r="MJ178" s="21"/>
      <c r="MK178" s="21"/>
      <c r="ML178" s="21"/>
      <c r="MM178" s="21"/>
      <c r="MN178" s="21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21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21"/>
      <c r="NT178" s="21"/>
      <c r="NU178" s="21"/>
      <c r="NV178" s="21"/>
      <c r="NW178" s="21"/>
      <c r="NX178" s="21"/>
      <c r="NY178" s="21"/>
      <c r="NZ178" s="21"/>
      <c r="OA178" s="21"/>
      <c r="OB178" s="21"/>
      <c r="OC178" s="21"/>
      <c r="OD178" s="21"/>
      <c r="OE178" s="21"/>
      <c r="OF178" s="21"/>
      <c r="OG178" s="21"/>
      <c r="OH178" s="21"/>
      <c r="OI178" s="21"/>
      <c r="OJ178" s="21"/>
      <c r="OK178" s="21"/>
      <c r="OL178" s="21"/>
      <c r="OM178" s="21"/>
      <c r="ON178" s="21"/>
      <c r="OO178" s="21"/>
      <c r="OP178" s="21"/>
      <c r="OQ178" s="21"/>
      <c r="OR178" s="21"/>
      <c r="OS178" s="21"/>
      <c r="OT178" s="21"/>
      <c r="OU178" s="21"/>
      <c r="OV178" s="21"/>
      <c r="OW178" s="21"/>
      <c r="OX178" s="21"/>
      <c r="OY178" s="21"/>
      <c r="OZ178" s="21"/>
      <c r="PA178" s="21"/>
      <c r="PB178" s="21"/>
      <c r="PC178" s="21"/>
      <c r="PD178" s="21"/>
      <c r="PE178" s="21"/>
      <c r="PF178" s="21"/>
      <c r="PG178" s="21"/>
      <c r="PH178" s="21"/>
      <c r="PI178" s="21"/>
      <c r="PJ178" s="21"/>
      <c r="PK178" s="21"/>
      <c r="PL178" s="21"/>
      <c r="PM178" s="21"/>
      <c r="PN178" s="21"/>
      <c r="PO178" s="21"/>
      <c r="PP178" s="21"/>
      <c r="PQ178" s="21"/>
      <c r="PR178" s="21"/>
      <c r="PS178" s="21"/>
      <c r="PT178" s="21"/>
      <c r="PU178" s="21"/>
      <c r="PV178" s="21"/>
      <c r="PW178" s="21"/>
      <c r="PX178" s="21"/>
      <c r="PY178" s="21"/>
      <c r="PZ178" s="21"/>
      <c r="QA178" s="21"/>
      <c r="QB178" s="21"/>
      <c r="QC178" s="21"/>
      <c r="QD178" s="21"/>
      <c r="QE178" s="21"/>
      <c r="QF178" s="21"/>
      <c r="QG178" s="21"/>
      <c r="QH178" s="21"/>
      <c r="QI178" s="21"/>
      <c r="QJ178" s="21"/>
      <c r="QK178" s="21"/>
      <c r="QL178" s="21"/>
      <c r="QM178" s="21"/>
      <c r="QN178" s="21"/>
      <c r="QO178" s="21"/>
      <c r="QP178" s="21"/>
      <c r="QQ178" s="21"/>
      <c r="QR178" s="21"/>
      <c r="QS178" s="21"/>
      <c r="QT178" s="21"/>
      <c r="QU178" s="21"/>
      <c r="QV178" s="21"/>
      <c r="QW178" s="21"/>
      <c r="QX178" s="21"/>
      <c r="QY178" s="21"/>
      <c r="QZ178" s="21"/>
      <c r="RA178" s="21"/>
      <c r="RB178" s="21"/>
      <c r="RC178" s="21"/>
      <c r="RD178" s="21"/>
      <c r="RE178" s="21"/>
      <c r="RF178" s="21"/>
      <c r="RG178" s="21"/>
      <c r="RH178" s="21"/>
      <c r="RI178" s="21"/>
      <c r="RJ178" s="21"/>
      <c r="RK178" s="21"/>
      <c r="RL178" s="21"/>
      <c r="RM178" s="21"/>
      <c r="RN178" s="21"/>
      <c r="RO178" s="21"/>
      <c r="RP178" s="21"/>
      <c r="RQ178" s="21"/>
      <c r="RR178" s="21"/>
      <c r="RS178" s="21"/>
      <c r="RT178" s="21"/>
      <c r="RU178" s="21"/>
      <c r="RV178" s="21"/>
      <c r="RW178" s="21"/>
      <c r="RX178" s="21"/>
      <c r="RY178" s="21"/>
      <c r="RZ178" s="21"/>
      <c r="SA178" s="21"/>
      <c r="SB178" s="21"/>
      <c r="SC178" s="21"/>
      <c r="SD178" s="21"/>
      <c r="SE178" s="21"/>
      <c r="SF178" s="21"/>
      <c r="SG178" s="21"/>
      <c r="SH178" s="21"/>
      <c r="SI178" s="21"/>
      <c r="SJ178" s="21"/>
      <c r="SK178" s="21"/>
      <c r="SL178" s="21"/>
      <c r="SM178" s="21"/>
      <c r="SN178" s="21"/>
    </row>
    <row r="179" spans="1:508" s="20" customFormat="1" ht="15.75" x14ac:dyDescent="0.25">
      <c r="A179" s="67"/>
      <c r="B179" s="67"/>
      <c r="C179" s="67"/>
      <c r="D179" s="73" t="s">
        <v>678</v>
      </c>
      <c r="E179" s="166"/>
      <c r="F179" s="166"/>
      <c r="G179" s="166"/>
      <c r="H179" s="166"/>
      <c r="I179" s="166"/>
      <c r="J179" s="166"/>
      <c r="K179" s="220"/>
      <c r="L179" s="166">
        <v>4200000</v>
      </c>
      <c r="M179" s="166"/>
      <c r="N179" s="166"/>
      <c r="O179" s="166"/>
      <c r="P179" s="166"/>
      <c r="Q179" s="166">
        <v>4200000</v>
      </c>
      <c r="R179" s="173">
        <v>248535</v>
      </c>
      <c r="S179" s="173"/>
      <c r="T179" s="173"/>
      <c r="U179" s="173"/>
      <c r="V179" s="173"/>
      <c r="W179" s="173">
        <v>248535</v>
      </c>
      <c r="X179" s="225">
        <f t="shared" ref="X179" si="61">R179/L179*100</f>
        <v>5.9174999999999995</v>
      </c>
      <c r="Y179" s="173">
        <f t="shared" ref="Y179" si="62">R179+H179</f>
        <v>248535</v>
      </c>
      <c r="Z179" s="238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21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21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21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21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21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21"/>
      <c r="MF179" s="21"/>
      <c r="MG179" s="21"/>
      <c r="MH179" s="21"/>
      <c r="MI179" s="21"/>
      <c r="MJ179" s="21"/>
      <c r="MK179" s="21"/>
      <c r="ML179" s="21"/>
      <c r="MM179" s="21"/>
      <c r="MN179" s="21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21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21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21"/>
      <c r="OI179" s="21"/>
      <c r="OJ179" s="21"/>
      <c r="OK179" s="21"/>
      <c r="OL179" s="21"/>
      <c r="OM179" s="21"/>
      <c r="ON179" s="21"/>
      <c r="OO179" s="21"/>
      <c r="OP179" s="21"/>
      <c r="OQ179" s="21"/>
      <c r="OR179" s="21"/>
      <c r="OS179" s="21"/>
      <c r="OT179" s="21"/>
      <c r="OU179" s="21"/>
      <c r="OV179" s="21"/>
      <c r="OW179" s="21"/>
      <c r="OX179" s="21"/>
      <c r="OY179" s="21"/>
      <c r="OZ179" s="21"/>
      <c r="PA179" s="21"/>
      <c r="PB179" s="21"/>
      <c r="PC179" s="21"/>
      <c r="PD179" s="21"/>
      <c r="PE179" s="21"/>
      <c r="PF179" s="21"/>
      <c r="PG179" s="21"/>
      <c r="PH179" s="21"/>
      <c r="PI179" s="21"/>
      <c r="PJ179" s="21"/>
      <c r="PK179" s="21"/>
      <c r="PL179" s="21"/>
      <c r="PM179" s="21"/>
      <c r="PN179" s="21"/>
      <c r="PO179" s="21"/>
      <c r="PP179" s="21"/>
      <c r="PQ179" s="21"/>
      <c r="PR179" s="21"/>
      <c r="PS179" s="21"/>
      <c r="PT179" s="21"/>
      <c r="PU179" s="21"/>
      <c r="PV179" s="21"/>
      <c r="PW179" s="21"/>
      <c r="PX179" s="21"/>
      <c r="PY179" s="21"/>
      <c r="PZ179" s="21"/>
      <c r="QA179" s="21"/>
      <c r="QB179" s="21"/>
      <c r="QC179" s="21"/>
      <c r="QD179" s="21"/>
      <c r="QE179" s="21"/>
      <c r="QF179" s="21"/>
      <c r="QG179" s="21"/>
      <c r="QH179" s="21"/>
      <c r="QI179" s="21"/>
      <c r="QJ179" s="21"/>
      <c r="QK179" s="21"/>
      <c r="QL179" s="21"/>
      <c r="QM179" s="21"/>
      <c r="QN179" s="21"/>
      <c r="QO179" s="21"/>
      <c r="QP179" s="21"/>
      <c r="QQ179" s="21"/>
      <c r="QR179" s="21"/>
      <c r="QS179" s="21"/>
      <c r="QT179" s="21"/>
      <c r="QU179" s="21"/>
      <c r="QV179" s="21"/>
      <c r="QW179" s="21"/>
      <c r="QX179" s="21"/>
      <c r="QY179" s="21"/>
      <c r="QZ179" s="21"/>
      <c r="RA179" s="21"/>
      <c r="RB179" s="21"/>
      <c r="RC179" s="21"/>
      <c r="RD179" s="21"/>
      <c r="RE179" s="21"/>
      <c r="RF179" s="21"/>
      <c r="RG179" s="21"/>
      <c r="RH179" s="21"/>
      <c r="RI179" s="21"/>
      <c r="RJ179" s="21"/>
      <c r="RK179" s="21"/>
      <c r="RL179" s="21"/>
      <c r="RM179" s="21"/>
      <c r="RN179" s="21"/>
      <c r="RO179" s="21"/>
      <c r="RP179" s="21"/>
      <c r="RQ179" s="21"/>
      <c r="RR179" s="21"/>
      <c r="RS179" s="21"/>
      <c r="RT179" s="21"/>
      <c r="RU179" s="21"/>
      <c r="RV179" s="21"/>
      <c r="RW179" s="21"/>
      <c r="RX179" s="21"/>
      <c r="RY179" s="21"/>
      <c r="RZ179" s="21"/>
      <c r="SA179" s="21"/>
      <c r="SB179" s="21"/>
      <c r="SC179" s="21"/>
      <c r="SD179" s="21"/>
      <c r="SE179" s="21"/>
      <c r="SF179" s="21"/>
      <c r="SG179" s="21"/>
      <c r="SH179" s="21"/>
      <c r="SI179" s="21"/>
      <c r="SJ179" s="21"/>
      <c r="SK179" s="21"/>
      <c r="SL179" s="21"/>
      <c r="SM179" s="21"/>
      <c r="SN179" s="21"/>
    </row>
    <row r="180" spans="1:508" s="20" customFormat="1" ht="15.75" customHeight="1" x14ac:dyDescent="0.25">
      <c r="A180" s="52" t="s">
        <v>428</v>
      </c>
      <c r="B180" s="52">
        <v>9770</v>
      </c>
      <c r="C180" s="52" t="s">
        <v>45</v>
      </c>
      <c r="D180" s="11" t="s">
        <v>429</v>
      </c>
      <c r="E180" s="165"/>
      <c r="F180" s="165"/>
      <c r="G180" s="165"/>
      <c r="H180" s="165"/>
      <c r="I180" s="165"/>
      <c r="J180" s="165"/>
      <c r="K180" s="219"/>
      <c r="L180" s="165">
        <v>700000</v>
      </c>
      <c r="M180" s="165">
        <v>700000</v>
      </c>
      <c r="N180" s="165"/>
      <c r="O180" s="165"/>
      <c r="P180" s="165"/>
      <c r="Q180" s="165">
        <v>700000</v>
      </c>
      <c r="R180" s="171">
        <f t="shared" si="60"/>
        <v>700000</v>
      </c>
      <c r="S180" s="171">
        <v>700000</v>
      </c>
      <c r="T180" s="171"/>
      <c r="U180" s="171"/>
      <c r="V180" s="171"/>
      <c r="W180" s="171">
        <v>700000</v>
      </c>
      <c r="X180" s="224">
        <f t="shared" si="53"/>
        <v>100</v>
      </c>
      <c r="Y180" s="171">
        <f t="shared" si="56"/>
        <v>700000</v>
      </c>
      <c r="Z180" s="238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  <c r="IW180" s="21"/>
      <c r="IX180" s="21"/>
      <c r="IY180" s="21"/>
      <c r="IZ180" s="21"/>
      <c r="JA180" s="21"/>
      <c r="JB180" s="21"/>
      <c r="JC180" s="21"/>
      <c r="JD180" s="21"/>
      <c r="JE180" s="21"/>
      <c r="JF180" s="21"/>
      <c r="JG180" s="21"/>
      <c r="JH180" s="21"/>
      <c r="JI180" s="21"/>
      <c r="JJ180" s="21"/>
      <c r="JK180" s="21"/>
      <c r="JL180" s="21"/>
      <c r="JM180" s="21"/>
      <c r="JN180" s="21"/>
      <c r="JO180" s="21"/>
      <c r="JP180" s="21"/>
      <c r="JQ180" s="21"/>
      <c r="JR180" s="21"/>
      <c r="JS180" s="21"/>
      <c r="JT180" s="21"/>
      <c r="JU180" s="21"/>
      <c r="JV180" s="21"/>
      <c r="JW180" s="21"/>
      <c r="JX180" s="21"/>
      <c r="JY180" s="21"/>
      <c r="JZ180" s="21"/>
      <c r="KA180" s="21"/>
      <c r="KB180" s="21"/>
      <c r="KC180" s="21"/>
      <c r="KD180" s="21"/>
      <c r="KE180" s="21"/>
      <c r="KF180" s="21"/>
      <c r="KG180" s="21"/>
      <c r="KH180" s="21"/>
      <c r="KI180" s="21"/>
      <c r="KJ180" s="21"/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/>
      <c r="KZ180" s="21"/>
      <c r="LA180" s="21"/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21"/>
      <c r="LP180" s="21"/>
      <c r="LQ180" s="21"/>
      <c r="LR180" s="21"/>
      <c r="LS180" s="21"/>
      <c r="LT180" s="21"/>
      <c r="LU180" s="21"/>
      <c r="LV180" s="21"/>
      <c r="LW180" s="21"/>
      <c r="LX180" s="21"/>
      <c r="LY180" s="21"/>
      <c r="LZ180" s="21"/>
      <c r="MA180" s="21"/>
      <c r="MB180" s="21"/>
      <c r="MC180" s="21"/>
      <c r="MD180" s="21"/>
      <c r="ME180" s="21"/>
      <c r="MF180" s="21"/>
      <c r="MG180" s="21"/>
      <c r="MH180" s="21"/>
      <c r="MI180" s="21"/>
      <c r="MJ180" s="21"/>
      <c r="MK180" s="21"/>
      <c r="ML180" s="21"/>
      <c r="MM180" s="21"/>
      <c r="MN180" s="21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21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21"/>
      <c r="NT180" s="21"/>
      <c r="NU180" s="21"/>
      <c r="NV180" s="21"/>
      <c r="NW180" s="21"/>
      <c r="NX180" s="21"/>
      <c r="NY180" s="21"/>
      <c r="NZ180" s="21"/>
      <c r="OA180" s="21"/>
      <c r="OB180" s="21"/>
      <c r="OC180" s="21"/>
      <c r="OD180" s="21"/>
      <c r="OE180" s="21"/>
      <c r="OF180" s="21"/>
      <c r="OG180" s="21"/>
      <c r="OH180" s="21"/>
      <c r="OI180" s="21"/>
      <c r="OJ180" s="21"/>
      <c r="OK180" s="21"/>
      <c r="OL180" s="21"/>
      <c r="OM180" s="21"/>
      <c r="ON180" s="21"/>
      <c r="OO180" s="21"/>
      <c r="OP180" s="21"/>
      <c r="OQ180" s="21"/>
      <c r="OR180" s="21"/>
      <c r="OS180" s="21"/>
      <c r="OT180" s="21"/>
      <c r="OU180" s="21"/>
      <c r="OV180" s="21"/>
      <c r="OW180" s="21"/>
      <c r="OX180" s="21"/>
      <c r="OY180" s="21"/>
      <c r="OZ180" s="21"/>
      <c r="PA180" s="21"/>
      <c r="PB180" s="21"/>
      <c r="PC180" s="21"/>
      <c r="PD180" s="21"/>
      <c r="PE180" s="21"/>
      <c r="PF180" s="21"/>
      <c r="PG180" s="21"/>
      <c r="PH180" s="21"/>
      <c r="PI180" s="21"/>
      <c r="PJ180" s="21"/>
      <c r="PK180" s="21"/>
      <c r="PL180" s="21"/>
      <c r="PM180" s="21"/>
      <c r="PN180" s="21"/>
      <c r="PO180" s="21"/>
      <c r="PP180" s="21"/>
      <c r="PQ180" s="21"/>
      <c r="PR180" s="21"/>
      <c r="PS180" s="21"/>
      <c r="PT180" s="21"/>
      <c r="PU180" s="21"/>
      <c r="PV180" s="21"/>
      <c r="PW180" s="21"/>
      <c r="PX180" s="21"/>
      <c r="PY180" s="21"/>
      <c r="PZ180" s="21"/>
      <c r="QA180" s="21"/>
      <c r="QB180" s="21"/>
      <c r="QC180" s="21"/>
      <c r="QD180" s="21"/>
      <c r="QE180" s="21"/>
      <c r="QF180" s="21"/>
      <c r="QG180" s="21"/>
      <c r="QH180" s="21"/>
      <c r="QI180" s="21"/>
      <c r="QJ180" s="21"/>
      <c r="QK180" s="21"/>
      <c r="QL180" s="21"/>
      <c r="QM180" s="21"/>
      <c r="QN180" s="21"/>
      <c r="QO180" s="21"/>
      <c r="QP180" s="21"/>
      <c r="QQ180" s="21"/>
      <c r="QR180" s="21"/>
      <c r="QS180" s="21"/>
      <c r="QT180" s="21"/>
      <c r="QU180" s="21"/>
      <c r="QV180" s="21"/>
      <c r="QW180" s="21"/>
      <c r="QX180" s="21"/>
      <c r="QY180" s="21"/>
      <c r="QZ180" s="21"/>
      <c r="RA180" s="21"/>
      <c r="RB180" s="21"/>
      <c r="RC180" s="21"/>
      <c r="RD180" s="21"/>
      <c r="RE180" s="21"/>
      <c r="RF180" s="21"/>
      <c r="RG180" s="21"/>
      <c r="RH180" s="21"/>
      <c r="RI180" s="21"/>
      <c r="RJ180" s="21"/>
      <c r="RK180" s="21"/>
      <c r="RL180" s="21"/>
      <c r="RM180" s="21"/>
      <c r="RN180" s="21"/>
      <c r="RO180" s="21"/>
      <c r="RP180" s="21"/>
      <c r="RQ180" s="21"/>
      <c r="RR180" s="21"/>
      <c r="RS180" s="21"/>
      <c r="RT180" s="21"/>
      <c r="RU180" s="21"/>
      <c r="RV180" s="21"/>
      <c r="RW180" s="21"/>
      <c r="RX180" s="21"/>
      <c r="RY180" s="21"/>
      <c r="RZ180" s="21"/>
      <c r="SA180" s="21"/>
      <c r="SB180" s="21"/>
      <c r="SC180" s="21"/>
      <c r="SD180" s="21"/>
      <c r="SE180" s="21"/>
      <c r="SF180" s="21"/>
      <c r="SG180" s="21"/>
      <c r="SH180" s="21"/>
      <c r="SI180" s="21"/>
      <c r="SJ180" s="21"/>
      <c r="SK180" s="21"/>
      <c r="SL180" s="21"/>
      <c r="SM180" s="21"/>
      <c r="SN180" s="21"/>
    </row>
    <row r="181" spans="1:508" s="24" customFormat="1" ht="36" customHeight="1" x14ac:dyDescent="0.25">
      <c r="A181" s="87" t="s">
        <v>177</v>
      </c>
      <c r="B181" s="87"/>
      <c r="C181" s="87"/>
      <c r="D181" s="13" t="s">
        <v>38</v>
      </c>
      <c r="E181" s="163">
        <f>E182</f>
        <v>427898232.51999998</v>
      </c>
      <c r="F181" s="163">
        <f t="shared" ref="F181:W181" si="63">F182</f>
        <v>60555800</v>
      </c>
      <c r="G181" s="163">
        <f t="shared" si="63"/>
        <v>2857900</v>
      </c>
      <c r="H181" s="163">
        <f>H182</f>
        <v>201838914.47</v>
      </c>
      <c r="I181" s="163">
        <f t="shared" si="63"/>
        <v>29630417.619999997</v>
      </c>
      <c r="J181" s="163">
        <f t="shared" si="63"/>
        <v>1108016.3400000001</v>
      </c>
      <c r="K181" s="217">
        <f t="shared" si="59"/>
        <v>47.169840660785169</v>
      </c>
      <c r="L181" s="163">
        <f t="shared" si="63"/>
        <v>639935</v>
      </c>
      <c r="M181" s="163">
        <f t="shared" si="63"/>
        <v>543735</v>
      </c>
      <c r="N181" s="163">
        <f t="shared" si="63"/>
        <v>96200</v>
      </c>
      <c r="O181" s="163">
        <f t="shared" si="63"/>
        <v>78600</v>
      </c>
      <c r="P181" s="163">
        <f t="shared" si="63"/>
        <v>0</v>
      </c>
      <c r="Q181" s="163">
        <f t="shared" si="63"/>
        <v>543735</v>
      </c>
      <c r="R181" s="163">
        <f t="shared" si="63"/>
        <v>9951807.4800000004</v>
      </c>
      <c r="S181" s="163">
        <f t="shared" si="63"/>
        <v>0</v>
      </c>
      <c r="T181" s="163">
        <f t="shared" si="63"/>
        <v>8908260.4800000004</v>
      </c>
      <c r="U181" s="163">
        <f t="shared" si="63"/>
        <v>11043.52</v>
      </c>
      <c r="V181" s="163">
        <f t="shared" si="63"/>
        <v>0</v>
      </c>
      <c r="W181" s="163">
        <f t="shared" si="63"/>
        <v>1043547</v>
      </c>
      <c r="X181" s="163" t="s">
        <v>702</v>
      </c>
      <c r="Y181" s="163">
        <f t="shared" si="56"/>
        <v>211790721.94999999</v>
      </c>
      <c r="Z181" s="238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</row>
    <row r="182" spans="1:508" s="31" customFormat="1" ht="44.25" customHeight="1" x14ac:dyDescent="0.25">
      <c r="A182" s="78" t="s">
        <v>178</v>
      </c>
      <c r="B182" s="78"/>
      <c r="C182" s="78"/>
      <c r="D182" s="108" t="s">
        <v>391</v>
      </c>
      <c r="E182" s="164">
        <f>E188+E189+E190+E191+E192+E194+E195+E196+E198+E200+E201+E202+E207+E208+E209+E210+E211+E218+E219+E222+E224+E225+E223+E203</f>
        <v>427898232.51999998</v>
      </c>
      <c r="F182" s="164">
        <f t="shared" ref="F182:W182" si="64">F188+F189+F190+F191+F192+F194+F195+F196+F198+F200+F201+F202+F207+F208+F209+F210+F211+F218+F219+F222+F224+F225+F223+F203</f>
        <v>60555800</v>
      </c>
      <c r="G182" s="164">
        <f t="shared" si="64"/>
        <v>2857900</v>
      </c>
      <c r="H182" s="164">
        <f>H188+H189+H190+H191+H192+H194+H195+H196+H198+H200+H201+H202+H207+H208+H209+H210+H211+H218+H219+H222+H224+H225+H223+H203</f>
        <v>201838914.47</v>
      </c>
      <c r="I182" s="164">
        <f t="shared" ref="I182:J182" si="65">I188+I189+I190+I191+I192+I194+I195+I196+I198+I200+I201+I202+I207+I208+I209+I210+I211+I218+I219+I222+I224+I225+I223+I203</f>
        <v>29630417.619999997</v>
      </c>
      <c r="J182" s="164">
        <f t="shared" si="65"/>
        <v>1108016.3400000001</v>
      </c>
      <c r="K182" s="218">
        <f t="shared" si="59"/>
        <v>47.169840660785169</v>
      </c>
      <c r="L182" s="164">
        <f t="shared" si="64"/>
        <v>639935</v>
      </c>
      <c r="M182" s="164">
        <f t="shared" si="64"/>
        <v>543735</v>
      </c>
      <c r="N182" s="164">
        <f t="shared" si="64"/>
        <v>96200</v>
      </c>
      <c r="O182" s="164">
        <f t="shared" si="64"/>
        <v>78600</v>
      </c>
      <c r="P182" s="164">
        <f t="shared" si="64"/>
        <v>0</v>
      </c>
      <c r="Q182" s="164">
        <f t="shared" si="64"/>
        <v>543735</v>
      </c>
      <c r="R182" s="164">
        <f t="shared" si="64"/>
        <v>9951807.4800000004</v>
      </c>
      <c r="S182" s="164">
        <f t="shared" si="64"/>
        <v>0</v>
      </c>
      <c r="T182" s="164">
        <f t="shared" si="64"/>
        <v>8908260.4800000004</v>
      </c>
      <c r="U182" s="164">
        <f t="shared" si="64"/>
        <v>11043.52</v>
      </c>
      <c r="V182" s="164">
        <f t="shared" si="64"/>
        <v>0</v>
      </c>
      <c r="W182" s="164">
        <f t="shared" si="64"/>
        <v>1043547</v>
      </c>
      <c r="X182" s="164" t="s">
        <v>702</v>
      </c>
      <c r="Y182" s="164">
        <f t="shared" si="56"/>
        <v>211790721.94999999</v>
      </c>
      <c r="Z182" s="238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</row>
    <row r="183" spans="1:508" s="31" customFormat="1" ht="275.25" hidden="1" customHeight="1" x14ac:dyDescent="0.25">
      <c r="A183" s="78"/>
      <c r="B183" s="78"/>
      <c r="C183" s="78"/>
      <c r="D183" s="108" t="s">
        <v>440</v>
      </c>
      <c r="E183" s="164">
        <f>E213</f>
        <v>0</v>
      </c>
      <c r="F183" s="164">
        <f t="shared" ref="F183:W183" si="66">F213</f>
        <v>0</v>
      </c>
      <c r="G183" s="164">
        <f t="shared" si="66"/>
        <v>0</v>
      </c>
      <c r="H183" s="164">
        <f t="shared" si="66"/>
        <v>0</v>
      </c>
      <c r="I183" s="164">
        <f t="shared" si="66"/>
        <v>0</v>
      </c>
      <c r="J183" s="164">
        <f t="shared" si="66"/>
        <v>0</v>
      </c>
      <c r="K183" s="218" t="e">
        <f t="shared" si="59"/>
        <v>#DIV/0!</v>
      </c>
      <c r="L183" s="164">
        <f t="shared" si="66"/>
        <v>0</v>
      </c>
      <c r="M183" s="164">
        <f t="shared" si="66"/>
        <v>0</v>
      </c>
      <c r="N183" s="164">
        <f t="shared" si="66"/>
        <v>0</v>
      </c>
      <c r="O183" s="164">
        <f t="shared" si="66"/>
        <v>0</v>
      </c>
      <c r="P183" s="164">
        <f t="shared" si="66"/>
        <v>0</v>
      </c>
      <c r="Q183" s="164">
        <f t="shared" si="66"/>
        <v>0</v>
      </c>
      <c r="R183" s="164">
        <f t="shared" si="66"/>
        <v>0</v>
      </c>
      <c r="S183" s="164">
        <f t="shared" si="66"/>
        <v>0</v>
      </c>
      <c r="T183" s="164">
        <f t="shared" si="66"/>
        <v>0</v>
      </c>
      <c r="U183" s="164">
        <f t="shared" si="66"/>
        <v>0</v>
      </c>
      <c r="V183" s="164">
        <f t="shared" si="66"/>
        <v>0</v>
      </c>
      <c r="W183" s="164">
        <f t="shared" si="66"/>
        <v>0</v>
      </c>
      <c r="X183" s="164" t="e">
        <f t="shared" si="53"/>
        <v>#DIV/0!</v>
      </c>
      <c r="Y183" s="164">
        <f t="shared" si="56"/>
        <v>0</v>
      </c>
      <c r="Z183" s="238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</row>
    <row r="184" spans="1:508" s="31" customFormat="1" ht="255" hidden="1" customHeight="1" x14ac:dyDescent="0.25">
      <c r="A184" s="78"/>
      <c r="B184" s="78"/>
      <c r="C184" s="78"/>
      <c r="D184" s="108" t="s">
        <v>439</v>
      </c>
      <c r="E184" s="164">
        <f>E217</f>
        <v>0</v>
      </c>
      <c r="F184" s="164">
        <f t="shared" ref="F184:W184" si="67">F217</f>
        <v>0</v>
      </c>
      <c r="G184" s="164">
        <f t="shared" si="67"/>
        <v>0</v>
      </c>
      <c r="H184" s="164">
        <f t="shared" si="67"/>
        <v>0</v>
      </c>
      <c r="I184" s="164">
        <f t="shared" si="67"/>
        <v>0</v>
      </c>
      <c r="J184" s="164">
        <f t="shared" si="67"/>
        <v>0</v>
      </c>
      <c r="K184" s="218" t="e">
        <f t="shared" si="59"/>
        <v>#DIV/0!</v>
      </c>
      <c r="L184" s="164">
        <f t="shared" si="67"/>
        <v>0</v>
      </c>
      <c r="M184" s="164">
        <f t="shared" si="67"/>
        <v>0</v>
      </c>
      <c r="N184" s="164">
        <f t="shared" si="67"/>
        <v>0</v>
      </c>
      <c r="O184" s="164">
        <f t="shared" si="67"/>
        <v>0</v>
      </c>
      <c r="P184" s="164">
        <f t="shared" si="67"/>
        <v>0</v>
      </c>
      <c r="Q184" s="164">
        <f t="shared" si="67"/>
        <v>0</v>
      </c>
      <c r="R184" s="164">
        <f t="shared" si="67"/>
        <v>0</v>
      </c>
      <c r="S184" s="164">
        <f t="shared" si="67"/>
        <v>0</v>
      </c>
      <c r="T184" s="164">
        <f t="shared" si="67"/>
        <v>0</v>
      </c>
      <c r="U184" s="164">
        <f t="shared" si="67"/>
        <v>0</v>
      </c>
      <c r="V184" s="164">
        <f t="shared" si="67"/>
        <v>0</v>
      </c>
      <c r="W184" s="164">
        <f t="shared" si="67"/>
        <v>0</v>
      </c>
      <c r="X184" s="164" t="e">
        <f t="shared" si="53"/>
        <v>#DIV/0!</v>
      </c>
      <c r="Y184" s="164">
        <f t="shared" si="56"/>
        <v>0</v>
      </c>
      <c r="Z184" s="238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30"/>
      <c r="NY184" s="30"/>
      <c r="NZ184" s="30"/>
      <c r="OA184" s="30"/>
      <c r="OB184" s="30"/>
      <c r="OC184" s="30"/>
      <c r="OD184" s="30"/>
      <c r="OE184" s="30"/>
      <c r="OF184" s="30"/>
      <c r="OG184" s="30"/>
      <c r="OH184" s="30"/>
      <c r="OI184" s="30"/>
      <c r="OJ184" s="30"/>
      <c r="OK184" s="30"/>
      <c r="OL184" s="30"/>
      <c r="OM184" s="30"/>
      <c r="ON184" s="30"/>
      <c r="OO184" s="30"/>
      <c r="OP184" s="30"/>
      <c r="OQ184" s="30"/>
      <c r="OR184" s="30"/>
      <c r="OS184" s="30"/>
      <c r="OT184" s="30"/>
      <c r="OU184" s="30"/>
      <c r="OV184" s="30"/>
      <c r="OW184" s="30"/>
      <c r="OX184" s="30"/>
      <c r="OY184" s="30"/>
      <c r="OZ184" s="30"/>
      <c r="PA184" s="30"/>
      <c r="PB184" s="30"/>
      <c r="PC184" s="30"/>
      <c r="PD184" s="30"/>
      <c r="PE184" s="30"/>
      <c r="PF184" s="30"/>
      <c r="PG184" s="30"/>
      <c r="PH184" s="30"/>
      <c r="PI184" s="30"/>
      <c r="PJ184" s="30"/>
      <c r="PK184" s="30"/>
      <c r="PL184" s="30"/>
      <c r="PM184" s="30"/>
      <c r="PN184" s="30"/>
      <c r="PO184" s="30"/>
      <c r="PP184" s="30"/>
      <c r="PQ184" s="30"/>
      <c r="PR184" s="30"/>
      <c r="PS184" s="30"/>
      <c r="PT184" s="30"/>
      <c r="PU184" s="30"/>
      <c r="PV184" s="30"/>
      <c r="PW184" s="30"/>
      <c r="PX184" s="30"/>
      <c r="PY184" s="30"/>
      <c r="PZ184" s="30"/>
      <c r="QA184" s="30"/>
      <c r="QB184" s="30"/>
      <c r="QC184" s="30"/>
      <c r="QD184" s="30"/>
      <c r="QE184" s="30"/>
      <c r="QF184" s="30"/>
      <c r="QG184" s="30"/>
      <c r="QH184" s="30"/>
      <c r="QI184" s="30"/>
      <c r="QJ184" s="30"/>
      <c r="QK184" s="30"/>
      <c r="QL184" s="30"/>
      <c r="QM184" s="30"/>
      <c r="QN184" s="30"/>
      <c r="QO184" s="30"/>
      <c r="QP184" s="30"/>
      <c r="QQ184" s="30"/>
      <c r="QR184" s="30"/>
      <c r="QS184" s="30"/>
      <c r="QT184" s="30"/>
      <c r="QU184" s="30"/>
      <c r="QV184" s="30"/>
      <c r="QW184" s="30"/>
      <c r="QX184" s="30"/>
      <c r="QY184" s="30"/>
      <c r="QZ184" s="30"/>
      <c r="RA184" s="30"/>
      <c r="RB184" s="30"/>
      <c r="RC184" s="30"/>
      <c r="RD184" s="30"/>
      <c r="RE184" s="30"/>
      <c r="RF184" s="30"/>
      <c r="RG184" s="30"/>
      <c r="RH184" s="30"/>
      <c r="RI184" s="30"/>
      <c r="RJ184" s="30"/>
      <c r="RK184" s="30"/>
      <c r="RL184" s="30"/>
      <c r="RM184" s="30"/>
      <c r="RN184" s="30"/>
      <c r="RO184" s="30"/>
      <c r="RP184" s="30"/>
      <c r="RQ184" s="30"/>
      <c r="RR184" s="30"/>
      <c r="RS184" s="30"/>
      <c r="RT184" s="30"/>
      <c r="RU184" s="30"/>
      <c r="RV184" s="30"/>
      <c r="RW184" s="30"/>
      <c r="RX184" s="30"/>
      <c r="RY184" s="30"/>
      <c r="RZ184" s="30"/>
      <c r="SA184" s="30"/>
      <c r="SB184" s="30"/>
      <c r="SC184" s="30"/>
      <c r="SD184" s="30"/>
      <c r="SE184" s="30"/>
      <c r="SF184" s="30"/>
      <c r="SG184" s="30"/>
      <c r="SH184" s="30"/>
      <c r="SI184" s="30"/>
      <c r="SJ184" s="30"/>
      <c r="SK184" s="30"/>
      <c r="SL184" s="30"/>
      <c r="SM184" s="30"/>
      <c r="SN184" s="30"/>
    </row>
    <row r="185" spans="1:508" s="31" customFormat="1" ht="24.75" customHeight="1" x14ac:dyDescent="0.25">
      <c r="A185" s="78"/>
      <c r="B185" s="78"/>
      <c r="C185" s="78"/>
      <c r="D185" s="108" t="s">
        <v>392</v>
      </c>
      <c r="E185" s="164">
        <f>E193+E197+E199+E204+E206+E220</f>
        <v>3800842.52</v>
      </c>
      <c r="F185" s="164">
        <f t="shared" ref="F185:W185" si="68">F193+F197+F199+F204+F206+F220</f>
        <v>0</v>
      </c>
      <c r="G185" s="164">
        <f t="shared" si="68"/>
        <v>0</v>
      </c>
      <c r="H185" s="164">
        <f>H193+H197+H199+H204+H206+H220</f>
        <v>553537.81999999995</v>
      </c>
      <c r="I185" s="164">
        <f t="shared" si="68"/>
        <v>0</v>
      </c>
      <c r="J185" s="164">
        <f t="shared" si="68"/>
        <v>0</v>
      </c>
      <c r="K185" s="218">
        <f t="shared" si="59"/>
        <v>14.563555766577775</v>
      </c>
      <c r="L185" s="164">
        <f t="shared" si="68"/>
        <v>0</v>
      </c>
      <c r="M185" s="164">
        <f t="shared" si="68"/>
        <v>0</v>
      </c>
      <c r="N185" s="164">
        <f t="shared" si="68"/>
        <v>0</v>
      </c>
      <c r="O185" s="164">
        <f t="shared" si="68"/>
        <v>0</v>
      </c>
      <c r="P185" s="164">
        <f t="shared" si="68"/>
        <v>0</v>
      </c>
      <c r="Q185" s="164">
        <f t="shared" si="68"/>
        <v>0</v>
      </c>
      <c r="R185" s="164">
        <f t="shared" si="68"/>
        <v>0</v>
      </c>
      <c r="S185" s="164">
        <f t="shared" si="68"/>
        <v>0</v>
      </c>
      <c r="T185" s="164">
        <f t="shared" si="68"/>
        <v>0</v>
      </c>
      <c r="U185" s="164">
        <f t="shared" si="68"/>
        <v>0</v>
      </c>
      <c r="V185" s="164">
        <f t="shared" si="68"/>
        <v>0</v>
      </c>
      <c r="W185" s="164">
        <f t="shared" si="68"/>
        <v>0</v>
      </c>
      <c r="X185" s="164"/>
      <c r="Y185" s="164">
        <f t="shared" si="56"/>
        <v>553537.81999999995</v>
      </c>
      <c r="Z185" s="238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</row>
    <row r="186" spans="1:508" s="31" customFormat="1" ht="309.75" hidden="1" customHeight="1" x14ac:dyDescent="0.25">
      <c r="A186" s="78"/>
      <c r="B186" s="78"/>
      <c r="C186" s="78"/>
      <c r="D186" s="108" t="s">
        <v>560</v>
      </c>
      <c r="E186" s="164">
        <f>E213</f>
        <v>0</v>
      </c>
      <c r="F186" s="164">
        <f t="shared" ref="F186:W186" si="69">F213</f>
        <v>0</v>
      </c>
      <c r="G186" s="164">
        <f t="shared" si="69"/>
        <v>0</v>
      </c>
      <c r="H186" s="164">
        <f t="shared" si="69"/>
        <v>0</v>
      </c>
      <c r="I186" s="164">
        <f t="shared" si="69"/>
        <v>0</v>
      </c>
      <c r="J186" s="164">
        <f t="shared" si="69"/>
        <v>0</v>
      </c>
      <c r="K186" s="218" t="e">
        <f t="shared" si="59"/>
        <v>#DIV/0!</v>
      </c>
      <c r="L186" s="164">
        <f t="shared" si="69"/>
        <v>0</v>
      </c>
      <c r="M186" s="164">
        <f t="shared" si="69"/>
        <v>0</v>
      </c>
      <c r="N186" s="164">
        <f t="shared" si="69"/>
        <v>0</v>
      </c>
      <c r="O186" s="164">
        <f t="shared" si="69"/>
        <v>0</v>
      </c>
      <c r="P186" s="164">
        <f t="shared" si="69"/>
        <v>0</v>
      </c>
      <c r="Q186" s="164">
        <f t="shared" si="69"/>
        <v>0</v>
      </c>
      <c r="R186" s="164">
        <f t="shared" si="69"/>
        <v>0</v>
      </c>
      <c r="S186" s="164">
        <f t="shared" si="69"/>
        <v>0</v>
      </c>
      <c r="T186" s="164">
        <f t="shared" si="69"/>
        <v>0</v>
      </c>
      <c r="U186" s="164">
        <f t="shared" si="69"/>
        <v>0</v>
      </c>
      <c r="V186" s="164">
        <f t="shared" si="69"/>
        <v>0</v>
      </c>
      <c r="W186" s="164">
        <f t="shared" si="69"/>
        <v>0</v>
      </c>
      <c r="X186" s="164" t="e">
        <f t="shared" si="53"/>
        <v>#DIV/0!</v>
      </c>
      <c r="Y186" s="164">
        <f t="shared" si="56"/>
        <v>0</v>
      </c>
      <c r="Z186" s="238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</row>
    <row r="187" spans="1:508" s="31" customFormat="1" ht="369.75" hidden="1" customHeight="1" x14ac:dyDescent="0.25">
      <c r="A187" s="78"/>
      <c r="B187" s="78"/>
      <c r="C187" s="78"/>
      <c r="D187" s="108" t="s">
        <v>576</v>
      </c>
      <c r="E187" s="164">
        <f>E215</f>
        <v>0</v>
      </c>
      <c r="F187" s="164">
        <f t="shared" ref="F187:W187" si="70">F215</f>
        <v>0</v>
      </c>
      <c r="G187" s="164">
        <f t="shared" si="70"/>
        <v>0</v>
      </c>
      <c r="H187" s="164">
        <f t="shared" si="70"/>
        <v>0</v>
      </c>
      <c r="I187" s="164">
        <f t="shared" si="70"/>
        <v>0</v>
      </c>
      <c r="J187" s="164">
        <f t="shared" si="70"/>
        <v>0</v>
      </c>
      <c r="K187" s="218" t="e">
        <f t="shared" si="59"/>
        <v>#DIV/0!</v>
      </c>
      <c r="L187" s="164">
        <f t="shared" si="70"/>
        <v>0</v>
      </c>
      <c r="M187" s="164">
        <f t="shared" si="70"/>
        <v>0</v>
      </c>
      <c r="N187" s="164">
        <f t="shared" si="70"/>
        <v>0</v>
      </c>
      <c r="O187" s="164">
        <f t="shared" si="70"/>
        <v>0</v>
      </c>
      <c r="P187" s="164">
        <f t="shared" si="70"/>
        <v>0</v>
      </c>
      <c r="Q187" s="164">
        <f t="shared" si="70"/>
        <v>0</v>
      </c>
      <c r="R187" s="164">
        <f t="shared" si="70"/>
        <v>0</v>
      </c>
      <c r="S187" s="164">
        <f t="shared" si="70"/>
        <v>0</v>
      </c>
      <c r="T187" s="164">
        <f t="shared" si="70"/>
        <v>0</v>
      </c>
      <c r="U187" s="164">
        <f t="shared" si="70"/>
        <v>0</v>
      </c>
      <c r="V187" s="164">
        <f t="shared" si="70"/>
        <v>0</v>
      </c>
      <c r="W187" s="164">
        <f t="shared" si="70"/>
        <v>0</v>
      </c>
      <c r="X187" s="164" t="e">
        <f t="shared" si="53"/>
        <v>#DIV/0!</v>
      </c>
      <c r="Y187" s="164">
        <f t="shared" si="56"/>
        <v>0</v>
      </c>
      <c r="Z187" s="238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</row>
    <row r="188" spans="1:508" s="20" customFormat="1" ht="50.25" customHeight="1" x14ac:dyDescent="0.25">
      <c r="A188" s="52" t="s">
        <v>179</v>
      </c>
      <c r="B188" s="52" t="s">
        <v>118</v>
      </c>
      <c r="C188" s="52" t="s">
        <v>46</v>
      </c>
      <c r="D188" s="76" t="s">
        <v>486</v>
      </c>
      <c r="E188" s="165">
        <v>55267548</v>
      </c>
      <c r="F188" s="165">
        <v>42258200</v>
      </c>
      <c r="G188" s="165">
        <v>1652000</v>
      </c>
      <c r="H188" s="165">
        <v>26758453.649999999</v>
      </c>
      <c r="I188" s="165">
        <v>20819154.32</v>
      </c>
      <c r="J188" s="165">
        <v>544772.36</v>
      </c>
      <c r="K188" s="219">
        <f t="shared" si="59"/>
        <v>48.416212801769312</v>
      </c>
      <c r="L188" s="165">
        <f t="shared" ref="L188:L199" si="71">N188+Q188</f>
        <v>0</v>
      </c>
      <c r="M188" s="165">
        <v>0</v>
      </c>
      <c r="N188" s="165"/>
      <c r="O188" s="165"/>
      <c r="P188" s="165"/>
      <c r="Q188" s="165">
        <v>0</v>
      </c>
      <c r="R188" s="171">
        <f t="shared" ref="R188:R225" si="72">T188+W188</f>
        <v>7945758.2199999997</v>
      </c>
      <c r="S188" s="171"/>
      <c r="T188" s="171">
        <v>7888661.2199999997</v>
      </c>
      <c r="U188" s="171"/>
      <c r="V188" s="171"/>
      <c r="W188" s="171">
        <v>57097</v>
      </c>
      <c r="X188" s="171"/>
      <c r="Y188" s="171">
        <f t="shared" si="56"/>
        <v>34704211.869999997</v>
      </c>
      <c r="Z188" s="238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</row>
    <row r="189" spans="1:508" s="20" customFormat="1" ht="19.5" hidden="1" customHeight="1" x14ac:dyDescent="0.25">
      <c r="A189" s="52" t="s">
        <v>524</v>
      </c>
      <c r="B189" s="52" t="s">
        <v>45</v>
      </c>
      <c r="C189" s="52" t="s">
        <v>92</v>
      </c>
      <c r="D189" s="76" t="s">
        <v>241</v>
      </c>
      <c r="E189" s="165"/>
      <c r="F189" s="165"/>
      <c r="G189" s="165"/>
      <c r="H189" s="165"/>
      <c r="I189" s="165"/>
      <c r="J189" s="165"/>
      <c r="K189" s="219" t="e">
        <f t="shared" si="59"/>
        <v>#DIV/0!</v>
      </c>
      <c r="L189" s="165">
        <f t="shared" si="71"/>
        <v>0</v>
      </c>
      <c r="M189" s="165"/>
      <c r="N189" s="165"/>
      <c r="O189" s="165"/>
      <c r="P189" s="165"/>
      <c r="Q189" s="165"/>
      <c r="R189" s="171">
        <f t="shared" si="72"/>
        <v>0</v>
      </c>
      <c r="S189" s="171"/>
      <c r="T189" s="171"/>
      <c r="U189" s="171"/>
      <c r="V189" s="171"/>
      <c r="W189" s="171"/>
      <c r="X189" s="171" t="e">
        <f t="shared" si="53"/>
        <v>#DIV/0!</v>
      </c>
      <c r="Y189" s="171">
        <f t="shared" si="56"/>
        <v>0</v>
      </c>
      <c r="Z189" s="238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1" customFormat="1" ht="36" customHeight="1" x14ac:dyDescent="0.25">
      <c r="A190" s="52" t="s">
        <v>180</v>
      </c>
      <c r="B190" s="52" t="s">
        <v>97</v>
      </c>
      <c r="C190" s="52" t="s">
        <v>52</v>
      </c>
      <c r="D190" s="11" t="s">
        <v>122</v>
      </c>
      <c r="E190" s="165">
        <v>466000</v>
      </c>
      <c r="F190" s="165"/>
      <c r="G190" s="165"/>
      <c r="H190" s="165">
        <v>122403.25</v>
      </c>
      <c r="I190" s="165"/>
      <c r="J190" s="165"/>
      <c r="K190" s="219">
        <f t="shared" si="59"/>
        <v>26.266791845493564</v>
      </c>
      <c r="L190" s="165">
        <f t="shared" si="71"/>
        <v>0</v>
      </c>
      <c r="M190" s="165"/>
      <c r="N190" s="165"/>
      <c r="O190" s="165"/>
      <c r="P190" s="165"/>
      <c r="Q190" s="165"/>
      <c r="R190" s="171">
        <f t="shared" si="72"/>
        <v>0</v>
      </c>
      <c r="S190" s="171"/>
      <c r="T190" s="171"/>
      <c r="U190" s="171"/>
      <c r="V190" s="171"/>
      <c r="W190" s="171"/>
      <c r="X190" s="171"/>
      <c r="Y190" s="171">
        <f t="shared" si="56"/>
        <v>122403.25</v>
      </c>
      <c r="Z190" s="238"/>
    </row>
    <row r="191" spans="1:508" s="21" customFormat="1" ht="33" customHeight="1" x14ac:dyDescent="0.25">
      <c r="A191" s="52" t="s">
        <v>181</v>
      </c>
      <c r="B191" s="52" t="s">
        <v>123</v>
      </c>
      <c r="C191" s="52" t="s">
        <v>54</v>
      </c>
      <c r="D191" s="11" t="s">
        <v>358</v>
      </c>
      <c r="E191" s="165">
        <v>930000</v>
      </c>
      <c r="F191" s="165"/>
      <c r="G191" s="165"/>
      <c r="H191" s="165">
        <v>373829.38</v>
      </c>
      <c r="I191" s="165"/>
      <c r="J191" s="165"/>
      <c r="K191" s="219">
        <f t="shared" si="59"/>
        <v>40.196707526881717</v>
      </c>
      <c r="L191" s="165">
        <f t="shared" si="71"/>
        <v>0</v>
      </c>
      <c r="M191" s="165"/>
      <c r="N191" s="165"/>
      <c r="O191" s="165"/>
      <c r="P191" s="165"/>
      <c r="Q191" s="165"/>
      <c r="R191" s="171">
        <f t="shared" si="72"/>
        <v>0</v>
      </c>
      <c r="S191" s="171"/>
      <c r="T191" s="171"/>
      <c r="U191" s="171"/>
      <c r="V191" s="171"/>
      <c r="W191" s="171"/>
      <c r="X191" s="171"/>
      <c r="Y191" s="171">
        <f t="shared" si="56"/>
        <v>373829.38</v>
      </c>
      <c r="Z191" s="238"/>
    </row>
    <row r="192" spans="1:508" s="21" customFormat="1" ht="48.75" customHeight="1" x14ac:dyDescent="0.25">
      <c r="A192" s="52" t="s">
        <v>351</v>
      </c>
      <c r="B192" s="52" t="s">
        <v>98</v>
      </c>
      <c r="C192" s="52" t="s">
        <v>54</v>
      </c>
      <c r="D192" s="11" t="s">
        <v>408</v>
      </c>
      <c r="E192" s="165">
        <v>20720599.52</v>
      </c>
      <c r="F192" s="165"/>
      <c r="G192" s="165"/>
      <c r="H192" s="165">
        <v>6456875.0099999998</v>
      </c>
      <c r="I192" s="165"/>
      <c r="J192" s="165"/>
      <c r="K192" s="219">
        <f t="shared" si="59"/>
        <v>31.161622537840543</v>
      </c>
      <c r="L192" s="165">
        <f t="shared" si="71"/>
        <v>0</v>
      </c>
      <c r="M192" s="165"/>
      <c r="N192" s="165"/>
      <c r="O192" s="165"/>
      <c r="P192" s="165"/>
      <c r="Q192" s="165"/>
      <c r="R192" s="171">
        <f t="shared" si="72"/>
        <v>0</v>
      </c>
      <c r="S192" s="171"/>
      <c r="T192" s="171"/>
      <c r="U192" s="171"/>
      <c r="V192" s="171"/>
      <c r="W192" s="171"/>
      <c r="X192" s="171"/>
      <c r="Y192" s="171">
        <f t="shared" si="56"/>
        <v>6456875.0099999998</v>
      </c>
      <c r="Z192" s="238"/>
    </row>
    <row r="193" spans="1:508" s="27" customFormat="1" ht="19.5" customHeight="1" x14ac:dyDescent="0.25">
      <c r="A193" s="67"/>
      <c r="B193" s="67"/>
      <c r="C193" s="67"/>
      <c r="D193" s="73" t="s">
        <v>390</v>
      </c>
      <c r="E193" s="166">
        <v>2294499.52</v>
      </c>
      <c r="F193" s="166"/>
      <c r="G193" s="166"/>
      <c r="H193" s="166">
        <v>137043.76</v>
      </c>
      <c r="I193" s="166"/>
      <c r="J193" s="166"/>
      <c r="K193" s="220">
        <f t="shared" si="59"/>
        <v>5.9727081572891336</v>
      </c>
      <c r="L193" s="166">
        <f t="shared" si="71"/>
        <v>0</v>
      </c>
      <c r="M193" s="166"/>
      <c r="N193" s="166"/>
      <c r="O193" s="166"/>
      <c r="P193" s="166"/>
      <c r="Q193" s="166"/>
      <c r="R193" s="173">
        <f t="shared" si="72"/>
        <v>0</v>
      </c>
      <c r="S193" s="173"/>
      <c r="T193" s="173"/>
      <c r="U193" s="173"/>
      <c r="V193" s="173"/>
      <c r="W193" s="173"/>
      <c r="X193" s="173"/>
      <c r="Y193" s="173">
        <f t="shared" si="56"/>
        <v>137043.76</v>
      </c>
      <c r="Z193" s="238"/>
    </row>
    <row r="194" spans="1:508" s="21" customFormat="1" ht="47.25" x14ac:dyDescent="0.25">
      <c r="A194" s="52" t="s">
        <v>323</v>
      </c>
      <c r="B194" s="52" t="s">
        <v>322</v>
      </c>
      <c r="C194" s="52" t="s">
        <v>54</v>
      </c>
      <c r="D194" s="11" t="s">
        <v>321</v>
      </c>
      <c r="E194" s="165">
        <v>2106000</v>
      </c>
      <c r="F194" s="165"/>
      <c r="G194" s="165"/>
      <c r="H194" s="165">
        <v>877500</v>
      </c>
      <c r="I194" s="165"/>
      <c r="J194" s="165"/>
      <c r="K194" s="219">
        <f t="shared" si="59"/>
        <v>41.666666666666671</v>
      </c>
      <c r="L194" s="165">
        <f t="shared" si="71"/>
        <v>0</v>
      </c>
      <c r="M194" s="165"/>
      <c r="N194" s="165"/>
      <c r="O194" s="165"/>
      <c r="P194" s="165"/>
      <c r="Q194" s="165"/>
      <c r="R194" s="171">
        <f t="shared" si="72"/>
        <v>0</v>
      </c>
      <c r="S194" s="171"/>
      <c r="T194" s="171"/>
      <c r="U194" s="171"/>
      <c r="V194" s="171"/>
      <c r="W194" s="171"/>
      <c r="X194" s="171"/>
      <c r="Y194" s="171">
        <f t="shared" si="56"/>
        <v>877500</v>
      </c>
      <c r="Z194" s="238"/>
    </row>
    <row r="195" spans="1:508" s="21" customFormat="1" ht="36" customHeight="1" x14ac:dyDescent="0.25">
      <c r="A195" s="52" t="s">
        <v>182</v>
      </c>
      <c r="B195" s="52" t="s">
        <v>124</v>
      </c>
      <c r="C195" s="52" t="s">
        <v>54</v>
      </c>
      <c r="D195" s="11" t="s">
        <v>19</v>
      </c>
      <c r="E195" s="165">
        <v>42214000</v>
      </c>
      <c r="F195" s="165"/>
      <c r="G195" s="165"/>
      <c r="H195" s="165">
        <v>14800614</v>
      </c>
      <c r="I195" s="165"/>
      <c r="J195" s="165"/>
      <c r="K195" s="219">
        <f t="shared" si="59"/>
        <v>35.060913441038515</v>
      </c>
      <c r="L195" s="165">
        <f t="shared" si="71"/>
        <v>0</v>
      </c>
      <c r="M195" s="165"/>
      <c r="N195" s="165"/>
      <c r="O195" s="165"/>
      <c r="P195" s="165"/>
      <c r="Q195" s="165"/>
      <c r="R195" s="171">
        <f t="shared" si="72"/>
        <v>0</v>
      </c>
      <c r="S195" s="171"/>
      <c r="T195" s="171"/>
      <c r="U195" s="171"/>
      <c r="V195" s="171"/>
      <c r="W195" s="171"/>
      <c r="X195" s="171"/>
      <c r="Y195" s="171">
        <f t="shared" si="56"/>
        <v>14800614</v>
      </c>
      <c r="Z195" s="238"/>
    </row>
    <row r="196" spans="1:508" s="20" customFormat="1" ht="47.25" x14ac:dyDescent="0.25">
      <c r="A196" s="52" t="s">
        <v>349</v>
      </c>
      <c r="B196" s="52" t="s">
        <v>100</v>
      </c>
      <c r="C196" s="52" t="s">
        <v>54</v>
      </c>
      <c r="D196" s="11" t="s">
        <v>406</v>
      </c>
      <c r="E196" s="165">
        <v>745100</v>
      </c>
      <c r="F196" s="165"/>
      <c r="G196" s="165"/>
      <c r="H196" s="165">
        <v>287334.71999999997</v>
      </c>
      <c r="I196" s="165"/>
      <c r="J196" s="165"/>
      <c r="K196" s="219">
        <f t="shared" si="59"/>
        <v>38.56324251778284</v>
      </c>
      <c r="L196" s="165">
        <f t="shared" si="71"/>
        <v>0</v>
      </c>
      <c r="M196" s="165"/>
      <c r="N196" s="165"/>
      <c r="O196" s="165"/>
      <c r="P196" s="165"/>
      <c r="Q196" s="165"/>
      <c r="R196" s="171">
        <f t="shared" si="72"/>
        <v>0</v>
      </c>
      <c r="S196" s="171"/>
      <c r="T196" s="171"/>
      <c r="U196" s="171"/>
      <c r="V196" s="171"/>
      <c r="W196" s="171"/>
      <c r="X196" s="171"/>
      <c r="Y196" s="171">
        <f t="shared" si="56"/>
        <v>287334.71999999997</v>
      </c>
      <c r="Z196" s="238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</row>
    <row r="197" spans="1:508" s="22" customFormat="1" ht="15.75" x14ac:dyDescent="0.25">
      <c r="A197" s="67"/>
      <c r="B197" s="67"/>
      <c r="C197" s="67"/>
      <c r="D197" s="73" t="s">
        <v>390</v>
      </c>
      <c r="E197" s="166">
        <v>745100</v>
      </c>
      <c r="F197" s="166"/>
      <c r="G197" s="166"/>
      <c r="H197" s="166">
        <v>287334.71999999997</v>
      </c>
      <c r="I197" s="166"/>
      <c r="J197" s="166"/>
      <c r="K197" s="220">
        <f t="shared" si="59"/>
        <v>38.56324251778284</v>
      </c>
      <c r="L197" s="166">
        <f t="shared" si="71"/>
        <v>0</v>
      </c>
      <c r="M197" s="166"/>
      <c r="N197" s="166"/>
      <c r="O197" s="166"/>
      <c r="P197" s="166"/>
      <c r="Q197" s="166"/>
      <c r="R197" s="173">
        <f t="shared" si="72"/>
        <v>0</v>
      </c>
      <c r="S197" s="173"/>
      <c r="T197" s="173"/>
      <c r="U197" s="173"/>
      <c r="V197" s="173"/>
      <c r="W197" s="173"/>
      <c r="X197" s="173"/>
      <c r="Y197" s="173">
        <f t="shared" si="56"/>
        <v>287334.71999999997</v>
      </c>
      <c r="Z197" s="238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</row>
    <row r="198" spans="1:508" s="20" customFormat="1" ht="47.25" x14ac:dyDescent="0.25">
      <c r="A198" s="52" t="s">
        <v>350</v>
      </c>
      <c r="B198" s="52" t="s">
        <v>314</v>
      </c>
      <c r="C198" s="52" t="s">
        <v>52</v>
      </c>
      <c r="D198" s="11" t="s">
        <v>407</v>
      </c>
      <c r="E198" s="165">
        <v>274000</v>
      </c>
      <c r="F198" s="165"/>
      <c r="G198" s="165"/>
      <c r="H198" s="165">
        <v>42477.99</v>
      </c>
      <c r="I198" s="165"/>
      <c r="J198" s="165"/>
      <c r="K198" s="219">
        <f t="shared" si="59"/>
        <v>15.50291605839416</v>
      </c>
      <c r="L198" s="165">
        <f t="shared" si="71"/>
        <v>0</v>
      </c>
      <c r="M198" s="165"/>
      <c r="N198" s="165"/>
      <c r="O198" s="165"/>
      <c r="P198" s="165"/>
      <c r="Q198" s="165"/>
      <c r="R198" s="171">
        <f t="shared" si="72"/>
        <v>0</v>
      </c>
      <c r="S198" s="171"/>
      <c r="T198" s="171"/>
      <c r="U198" s="171"/>
      <c r="V198" s="171"/>
      <c r="W198" s="171"/>
      <c r="X198" s="171"/>
      <c r="Y198" s="171">
        <f t="shared" si="56"/>
        <v>42477.99</v>
      </c>
      <c r="Z198" s="238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</row>
    <row r="199" spans="1:508" s="22" customFormat="1" ht="15.75" x14ac:dyDescent="0.25">
      <c r="A199" s="67"/>
      <c r="B199" s="67"/>
      <c r="C199" s="67"/>
      <c r="D199" s="73" t="s">
        <v>390</v>
      </c>
      <c r="E199" s="166">
        <v>274000</v>
      </c>
      <c r="F199" s="166"/>
      <c r="G199" s="166"/>
      <c r="H199" s="166">
        <v>42477.99</v>
      </c>
      <c r="I199" s="166"/>
      <c r="J199" s="166"/>
      <c r="K199" s="220">
        <f t="shared" si="59"/>
        <v>15.50291605839416</v>
      </c>
      <c r="L199" s="166">
        <f t="shared" si="71"/>
        <v>0</v>
      </c>
      <c r="M199" s="166"/>
      <c r="N199" s="166"/>
      <c r="O199" s="166"/>
      <c r="P199" s="166"/>
      <c r="Q199" s="166"/>
      <c r="R199" s="173">
        <f t="shared" si="72"/>
        <v>0</v>
      </c>
      <c r="S199" s="173"/>
      <c r="T199" s="173"/>
      <c r="U199" s="173"/>
      <c r="V199" s="173"/>
      <c r="W199" s="173"/>
      <c r="X199" s="173"/>
      <c r="Y199" s="173">
        <f t="shared" si="56"/>
        <v>42477.99</v>
      </c>
      <c r="Z199" s="238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</row>
    <row r="200" spans="1:508" s="20" customFormat="1" ht="64.5" customHeight="1" x14ac:dyDescent="0.25">
      <c r="A200" s="52" t="s">
        <v>183</v>
      </c>
      <c r="B200" s="52" t="s">
        <v>101</v>
      </c>
      <c r="C200" s="52" t="s">
        <v>50</v>
      </c>
      <c r="D200" s="11" t="s">
        <v>30</v>
      </c>
      <c r="E200" s="165">
        <v>21326997</v>
      </c>
      <c r="F200" s="165">
        <v>15850900</v>
      </c>
      <c r="G200" s="165">
        <v>763200</v>
      </c>
      <c r="H200" s="165">
        <v>10150619.960000001</v>
      </c>
      <c r="I200" s="165">
        <v>7719840.9699999997</v>
      </c>
      <c r="J200" s="165">
        <v>393742</v>
      </c>
      <c r="K200" s="219">
        <f t="shared" si="59"/>
        <v>47.595167570943069</v>
      </c>
      <c r="L200" s="165">
        <v>596200</v>
      </c>
      <c r="M200" s="165">
        <v>500000</v>
      </c>
      <c r="N200" s="165">
        <v>96200</v>
      </c>
      <c r="O200" s="165">
        <v>78600</v>
      </c>
      <c r="P200" s="165"/>
      <c r="Q200" s="165">
        <v>500000</v>
      </c>
      <c r="R200" s="171">
        <f t="shared" si="72"/>
        <v>1996049.26</v>
      </c>
      <c r="S200" s="171"/>
      <c r="T200" s="171">
        <v>1009599.26</v>
      </c>
      <c r="U200" s="171">
        <v>11043.52</v>
      </c>
      <c r="V200" s="171"/>
      <c r="W200" s="171">
        <v>986450</v>
      </c>
      <c r="X200" s="215" t="s">
        <v>703</v>
      </c>
      <c r="Y200" s="171">
        <f t="shared" si="56"/>
        <v>12146669.220000001</v>
      </c>
      <c r="Z200" s="238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</row>
    <row r="201" spans="1:508" s="20" customFormat="1" ht="84" customHeight="1" x14ac:dyDescent="0.25">
      <c r="A201" s="52" t="s">
        <v>635</v>
      </c>
      <c r="B201" s="52" t="s">
        <v>107</v>
      </c>
      <c r="C201" s="52" t="s">
        <v>99</v>
      </c>
      <c r="D201" s="11" t="s">
        <v>20</v>
      </c>
      <c r="E201" s="165">
        <v>5000000</v>
      </c>
      <c r="F201" s="165"/>
      <c r="G201" s="165"/>
      <c r="H201" s="165"/>
      <c r="I201" s="165"/>
      <c r="J201" s="165"/>
      <c r="K201" s="219">
        <f t="shared" si="59"/>
        <v>0</v>
      </c>
      <c r="L201" s="165"/>
      <c r="M201" s="165"/>
      <c r="N201" s="165"/>
      <c r="O201" s="165"/>
      <c r="P201" s="165"/>
      <c r="Q201" s="165"/>
      <c r="R201" s="171">
        <f t="shared" si="72"/>
        <v>0</v>
      </c>
      <c r="S201" s="171"/>
      <c r="T201" s="171"/>
      <c r="U201" s="171"/>
      <c r="V201" s="171"/>
      <c r="W201" s="171"/>
      <c r="X201" s="171"/>
      <c r="Y201" s="171">
        <f t="shared" si="56"/>
        <v>0</v>
      </c>
      <c r="Z201" s="238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</row>
    <row r="202" spans="1:508" s="20" customFormat="1" ht="85.5" customHeight="1" x14ac:dyDescent="0.25">
      <c r="A202" s="52" t="s">
        <v>184</v>
      </c>
      <c r="B202" s="52" t="s">
        <v>108</v>
      </c>
      <c r="C202" s="52">
        <v>1010</v>
      </c>
      <c r="D202" s="11" t="s">
        <v>285</v>
      </c>
      <c r="E202" s="165">
        <v>10232600</v>
      </c>
      <c r="F202" s="165"/>
      <c r="G202" s="165"/>
      <c r="H202" s="165">
        <v>5845620.1100000003</v>
      </c>
      <c r="I202" s="165"/>
      <c r="J202" s="165"/>
      <c r="K202" s="219">
        <f t="shared" si="59"/>
        <v>57.127417371928935</v>
      </c>
      <c r="L202" s="165"/>
      <c r="M202" s="165"/>
      <c r="N202" s="165"/>
      <c r="O202" s="165"/>
      <c r="P202" s="165"/>
      <c r="Q202" s="165"/>
      <c r="R202" s="171">
        <f t="shared" si="72"/>
        <v>0</v>
      </c>
      <c r="S202" s="171"/>
      <c r="T202" s="171"/>
      <c r="U202" s="171"/>
      <c r="V202" s="171"/>
      <c r="W202" s="171"/>
      <c r="X202" s="171"/>
      <c r="Y202" s="171">
        <f t="shared" si="56"/>
        <v>5845620.1100000003</v>
      </c>
      <c r="Z202" s="238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</row>
    <row r="203" spans="1:508" s="20" customFormat="1" ht="63" customHeight="1" x14ac:dyDescent="0.25">
      <c r="A203" s="52" t="s">
        <v>352</v>
      </c>
      <c r="B203" s="52" t="s">
        <v>315</v>
      </c>
      <c r="C203" s="52">
        <v>1010</v>
      </c>
      <c r="D203" s="11" t="s">
        <v>402</v>
      </c>
      <c r="E203" s="165">
        <v>196843</v>
      </c>
      <c r="F203" s="165"/>
      <c r="G203" s="165"/>
      <c r="H203" s="165">
        <v>86681.35</v>
      </c>
      <c r="I203" s="165"/>
      <c r="J203" s="165"/>
      <c r="K203" s="219">
        <f t="shared" si="59"/>
        <v>44.035779783888685</v>
      </c>
      <c r="L203" s="165"/>
      <c r="M203" s="165"/>
      <c r="N203" s="165"/>
      <c r="O203" s="165"/>
      <c r="P203" s="165"/>
      <c r="Q203" s="165"/>
      <c r="R203" s="171">
        <f t="shared" si="72"/>
        <v>0</v>
      </c>
      <c r="S203" s="171"/>
      <c r="T203" s="171"/>
      <c r="U203" s="171"/>
      <c r="V203" s="171"/>
      <c r="W203" s="171"/>
      <c r="X203" s="171"/>
      <c r="Y203" s="171">
        <f t="shared" si="56"/>
        <v>86681.35</v>
      </c>
      <c r="Z203" s="238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</row>
    <row r="204" spans="1:508" s="22" customFormat="1" ht="19.5" customHeight="1" x14ac:dyDescent="0.25">
      <c r="A204" s="67"/>
      <c r="B204" s="67"/>
      <c r="C204" s="67"/>
      <c r="D204" s="73" t="s">
        <v>390</v>
      </c>
      <c r="E204" s="166">
        <v>196843</v>
      </c>
      <c r="F204" s="166"/>
      <c r="G204" s="166"/>
      <c r="H204" s="166">
        <v>86681.35</v>
      </c>
      <c r="I204" s="166"/>
      <c r="J204" s="166"/>
      <c r="K204" s="220">
        <f t="shared" si="59"/>
        <v>44.035779783888685</v>
      </c>
      <c r="L204" s="166"/>
      <c r="M204" s="166"/>
      <c r="N204" s="166"/>
      <c r="O204" s="166"/>
      <c r="P204" s="166"/>
      <c r="Q204" s="166"/>
      <c r="R204" s="173">
        <f t="shared" si="72"/>
        <v>0</v>
      </c>
      <c r="S204" s="173"/>
      <c r="T204" s="173"/>
      <c r="U204" s="173"/>
      <c r="V204" s="173"/>
      <c r="W204" s="173"/>
      <c r="X204" s="173"/>
      <c r="Y204" s="173">
        <f t="shared" si="56"/>
        <v>86681.35</v>
      </c>
      <c r="Z204" s="238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</row>
    <row r="205" spans="1:508" s="20" customFormat="1" ht="31.5" hidden="1" customHeight="1" x14ac:dyDescent="0.25">
      <c r="A205" s="52" t="s">
        <v>353</v>
      </c>
      <c r="B205" s="52" t="s">
        <v>316</v>
      </c>
      <c r="C205" s="52">
        <v>1010</v>
      </c>
      <c r="D205" s="11" t="s">
        <v>403</v>
      </c>
      <c r="E205" s="165"/>
      <c r="F205" s="165"/>
      <c r="G205" s="165"/>
      <c r="H205" s="165"/>
      <c r="I205" s="165"/>
      <c r="J205" s="165"/>
      <c r="K205" s="219" t="e">
        <f t="shared" si="59"/>
        <v>#DIV/0!</v>
      </c>
      <c r="L205" s="165"/>
      <c r="M205" s="165"/>
      <c r="N205" s="165"/>
      <c r="O205" s="165"/>
      <c r="P205" s="165"/>
      <c r="Q205" s="165"/>
      <c r="R205" s="171">
        <f t="shared" si="72"/>
        <v>0</v>
      </c>
      <c r="S205" s="171"/>
      <c r="T205" s="171"/>
      <c r="U205" s="171"/>
      <c r="V205" s="171"/>
      <c r="W205" s="171"/>
      <c r="X205" s="171" t="e">
        <f t="shared" si="53"/>
        <v>#DIV/0!</v>
      </c>
      <c r="Y205" s="171">
        <f t="shared" si="56"/>
        <v>0</v>
      </c>
      <c r="Z205" s="238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</row>
    <row r="206" spans="1:508" s="22" customFormat="1" ht="15.75" hidden="1" customHeight="1" x14ac:dyDescent="0.25">
      <c r="A206" s="67"/>
      <c r="B206" s="67"/>
      <c r="C206" s="67"/>
      <c r="D206" s="73" t="s">
        <v>390</v>
      </c>
      <c r="E206" s="166"/>
      <c r="F206" s="166"/>
      <c r="G206" s="166"/>
      <c r="H206" s="166"/>
      <c r="I206" s="166"/>
      <c r="J206" s="166"/>
      <c r="K206" s="220" t="e">
        <f t="shared" si="59"/>
        <v>#DIV/0!</v>
      </c>
      <c r="L206" s="166"/>
      <c r="M206" s="166"/>
      <c r="N206" s="166"/>
      <c r="O206" s="166"/>
      <c r="P206" s="166"/>
      <c r="Q206" s="166"/>
      <c r="R206" s="173">
        <f t="shared" si="72"/>
        <v>0</v>
      </c>
      <c r="S206" s="173"/>
      <c r="T206" s="173"/>
      <c r="U206" s="173"/>
      <c r="V206" s="173"/>
      <c r="W206" s="173"/>
      <c r="X206" s="173" t="e">
        <f t="shared" si="53"/>
        <v>#DIV/0!</v>
      </c>
      <c r="Y206" s="173">
        <f t="shared" si="56"/>
        <v>0</v>
      </c>
      <c r="Z206" s="238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</row>
    <row r="207" spans="1:508" s="20" customFormat="1" ht="84" hidden="1" customHeight="1" x14ac:dyDescent="0.25">
      <c r="A207" s="52" t="s">
        <v>185</v>
      </c>
      <c r="B207" s="52" t="s">
        <v>103</v>
      </c>
      <c r="C207" s="52" t="s">
        <v>53</v>
      </c>
      <c r="D207" s="11" t="s">
        <v>340</v>
      </c>
      <c r="E207" s="165"/>
      <c r="F207" s="165"/>
      <c r="G207" s="165"/>
      <c r="H207" s="165"/>
      <c r="I207" s="165"/>
      <c r="J207" s="165"/>
      <c r="K207" s="219" t="e">
        <f t="shared" si="59"/>
        <v>#DIV/0!</v>
      </c>
      <c r="L207" s="165"/>
      <c r="M207" s="165"/>
      <c r="N207" s="165"/>
      <c r="O207" s="165"/>
      <c r="P207" s="165"/>
      <c r="Q207" s="165"/>
      <c r="R207" s="171">
        <f t="shared" si="72"/>
        <v>0</v>
      </c>
      <c r="S207" s="171"/>
      <c r="T207" s="171"/>
      <c r="U207" s="171"/>
      <c r="V207" s="171"/>
      <c r="W207" s="171"/>
      <c r="X207" s="171" t="e">
        <f t="shared" si="53"/>
        <v>#DIV/0!</v>
      </c>
      <c r="Y207" s="171">
        <f t="shared" si="56"/>
        <v>0</v>
      </c>
      <c r="Z207" s="238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</row>
    <row r="208" spans="1:508" s="20" customFormat="1" ht="31.5" customHeight="1" x14ac:dyDescent="0.25">
      <c r="A208" s="52" t="s">
        <v>307</v>
      </c>
      <c r="B208" s="52" t="s">
        <v>286</v>
      </c>
      <c r="C208" s="52" t="s">
        <v>52</v>
      </c>
      <c r="D208" s="11" t="s">
        <v>18</v>
      </c>
      <c r="E208" s="165">
        <v>3498126</v>
      </c>
      <c r="F208" s="165"/>
      <c r="G208" s="165"/>
      <c r="H208" s="165">
        <v>1526407.32</v>
      </c>
      <c r="I208" s="165"/>
      <c r="J208" s="165"/>
      <c r="K208" s="219">
        <f t="shared" si="59"/>
        <v>43.635001140610719</v>
      </c>
      <c r="L208" s="165"/>
      <c r="M208" s="165"/>
      <c r="N208" s="165"/>
      <c r="O208" s="165"/>
      <c r="P208" s="165"/>
      <c r="Q208" s="165"/>
      <c r="R208" s="171">
        <f t="shared" si="72"/>
        <v>0</v>
      </c>
      <c r="S208" s="171"/>
      <c r="T208" s="171"/>
      <c r="U208" s="171"/>
      <c r="V208" s="171"/>
      <c r="W208" s="171"/>
      <c r="X208" s="171"/>
      <c r="Y208" s="171">
        <f t="shared" si="56"/>
        <v>1526407.32</v>
      </c>
      <c r="Z208" s="238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</row>
    <row r="209" spans="1:508" s="20" customFormat="1" ht="51" customHeight="1" x14ac:dyDescent="0.25">
      <c r="A209" s="52" t="s">
        <v>308</v>
      </c>
      <c r="B209" s="52" t="s">
        <v>287</v>
      </c>
      <c r="C209" s="52" t="s">
        <v>52</v>
      </c>
      <c r="D209" s="11" t="s">
        <v>494</v>
      </c>
      <c r="E209" s="165">
        <v>1978130</v>
      </c>
      <c r="F209" s="165"/>
      <c r="G209" s="165"/>
      <c r="H209" s="165">
        <v>760968.47</v>
      </c>
      <c r="I209" s="165"/>
      <c r="J209" s="165"/>
      <c r="K209" s="219">
        <f t="shared" si="59"/>
        <v>38.469082921749326</v>
      </c>
      <c r="L209" s="165"/>
      <c r="M209" s="165"/>
      <c r="N209" s="165"/>
      <c r="O209" s="165"/>
      <c r="P209" s="165"/>
      <c r="Q209" s="165"/>
      <c r="R209" s="171">
        <f t="shared" si="72"/>
        <v>0</v>
      </c>
      <c r="S209" s="171"/>
      <c r="T209" s="171"/>
      <c r="U209" s="171"/>
      <c r="V209" s="171"/>
      <c r="W209" s="171"/>
      <c r="X209" s="171"/>
      <c r="Y209" s="171">
        <f t="shared" si="56"/>
        <v>760968.47</v>
      </c>
      <c r="Z209" s="238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</row>
    <row r="210" spans="1:508" s="20" customFormat="1" ht="34.5" customHeight="1" x14ac:dyDescent="0.25">
      <c r="A210" s="52" t="s">
        <v>186</v>
      </c>
      <c r="B210" s="52" t="s">
        <v>104</v>
      </c>
      <c r="C210" s="52" t="s">
        <v>56</v>
      </c>
      <c r="D210" s="11" t="s">
        <v>341</v>
      </c>
      <c r="E210" s="165">
        <v>101900</v>
      </c>
      <c r="F210" s="165"/>
      <c r="G210" s="165"/>
      <c r="H210" s="165">
        <v>50804.84</v>
      </c>
      <c r="I210" s="165"/>
      <c r="J210" s="165"/>
      <c r="K210" s="219">
        <f t="shared" si="59"/>
        <v>49.857546614327767</v>
      </c>
      <c r="L210" s="165"/>
      <c r="M210" s="165"/>
      <c r="N210" s="165"/>
      <c r="O210" s="165"/>
      <c r="P210" s="165"/>
      <c r="Q210" s="165"/>
      <c r="R210" s="171">
        <f t="shared" si="72"/>
        <v>0</v>
      </c>
      <c r="S210" s="171"/>
      <c r="T210" s="171"/>
      <c r="U210" s="171"/>
      <c r="V210" s="171"/>
      <c r="W210" s="171"/>
      <c r="X210" s="171"/>
      <c r="Y210" s="171">
        <f t="shared" si="56"/>
        <v>50804.84</v>
      </c>
      <c r="Z210" s="238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  <c r="OP210" s="21"/>
      <c r="OQ210" s="21"/>
      <c r="OR210" s="21"/>
      <c r="OS210" s="21"/>
      <c r="OT210" s="21"/>
      <c r="OU210" s="21"/>
      <c r="OV210" s="21"/>
      <c r="OW210" s="21"/>
      <c r="OX210" s="21"/>
      <c r="OY210" s="21"/>
      <c r="OZ210" s="21"/>
      <c r="PA210" s="21"/>
      <c r="PB210" s="21"/>
      <c r="PC210" s="21"/>
      <c r="PD210" s="21"/>
      <c r="PE210" s="21"/>
      <c r="PF210" s="21"/>
      <c r="PG210" s="21"/>
      <c r="PH210" s="21"/>
      <c r="PI210" s="21"/>
      <c r="PJ210" s="21"/>
      <c r="PK210" s="21"/>
      <c r="PL210" s="21"/>
      <c r="PM210" s="21"/>
      <c r="PN210" s="21"/>
      <c r="PO210" s="21"/>
      <c r="PP210" s="21"/>
      <c r="PQ210" s="21"/>
      <c r="PR210" s="21"/>
      <c r="PS210" s="21"/>
      <c r="PT210" s="21"/>
      <c r="PU210" s="21"/>
      <c r="PV210" s="21"/>
      <c r="PW210" s="21"/>
      <c r="PX210" s="21"/>
      <c r="PY210" s="21"/>
      <c r="PZ210" s="21"/>
      <c r="QA210" s="21"/>
      <c r="QB210" s="21"/>
      <c r="QC210" s="21"/>
      <c r="QD210" s="21"/>
      <c r="QE210" s="21"/>
      <c r="QF210" s="21"/>
      <c r="QG210" s="21"/>
      <c r="QH210" s="21"/>
      <c r="QI210" s="21"/>
      <c r="QJ210" s="21"/>
      <c r="QK210" s="21"/>
      <c r="QL210" s="21"/>
      <c r="QM210" s="21"/>
      <c r="QN210" s="21"/>
      <c r="QO210" s="21"/>
      <c r="QP210" s="21"/>
      <c r="QQ210" s="21"/>
      <c r="QR210" s="21"/>
      <c r="QS210" s="21"/>
      <c r="QT210" s="21"/>
      <c r="QU210" s="21"/>
      <c r="QV210" s="21"/>
      <c r="QW210" s="21"/>
      <c r="QX210" s="21"/>
      <c r="QY210" s="21"/>
      <c r="QZ210" s="21"/>
      <c r="RA210" s="21"/>
      <c r="RB210" s="21"/>
      <c r="RC210" s="21"/>
      <c r="RD210" s="21"/>
      <c r="RE210" s="21"/>
      <c r="RF210" s="21"/>
      <c r="RG210" s="21"/>
      <c r="RH210" s="21"/>
      <c r="RI210" s="21"/>
      <c r="RJ210" s="21"/>
      <c r="RK210" s="21"/>
      <c r="RL210" s="21"/>
      <c r="RM210" s="21"/>
      <c r="RN210" s="21"/>
      <c r="RO210" s="21"/>
      <c r="RP210" s="21"/>
      <c r="RQ210" s="21"/>
      <c r="RR210" s="21"/>
      <c r="RS210" s="21"/>
      <c r="RT210" s="21"/>
      <c r="RU210" s="21"/>
      <c r="RV210" s="21"/>
      <c r="RW210" s="21"/>
      <c r="RX210" s="21"/>
      <c r="RY210" s="21"/>
      <c r="RZ210" s="21"/>
      <c r="SA210" s="21"/>
      <c r="SB210" s="21"/>
      <c r="SC210" s="21"/>
      <c r="SD210" s="21"/>
      <c r="SE210" s="21"/>
      <c r="SF210" s="21"/>
      <c r="SG210" s="21"/>
      <c r="SH210" s="21"/>
      <c r="SI210" s="21"/>
      <c r="SJ210" s="21"/>
      <c r="SK210" s="21"/>
      <c r="SL210" s="21"/>
      <c r="SM210" s="21"/>
      <c r="SN210" s="21"/>
    </row>
    <row r="211" spans="1:508" s="20" customFormat="1" ht="19.5" hidden="1" customHeight="1" x14ac:dyDescent="0.25">
      <c r="A211" s="82" t="s">
        <v>309</v>
      </c>
      <c r="B211" s="82" t="s">
        <v>288</v>
      </c>
      <c r="C211" s="82" t="s">
        <v>105</v>
      </c>
      <c r="D211" s="76" t="s">
        <v>37</v>
      </c>
      <c r="E211" s="165"/>
      <c r="F211" s="165"/>
      <c r="G211" s="165"/>
      <c r="H211" s="165"/>
      <c r="I211" s="165"/>
      <c r="J211" s="165"/>
      <c r="K211" s="219" t="e">
        <f t="shared" ref="K211:K271" si="73">H211/E211*100</f>
        <v>#DIV/0!</v>
      </c>
      <c r="L211" s="165"/>
      <c r="M211" s="165"/>
      <c r="N211" s="165"/>
      <c r="O211" s="165"/>
      <c r="P211" s="165"/>
      <c r="Q211" s="165"/>
      <c r="R211" s="171">
        <f t="shared" si="72"/>
        <v>0</v>
      </c>
      <c r="S211" s="171"/>
      <c r="T211" s="171"/>
      <c r="U211" s="171"/>
      <c r="V211" s="171"/>
      <c r="W211" s="171"/>
      <c r="X211" s="171" t="e">
        <f t="shared" ref="X211:X274" si="74">R211/L211*100</f>
        <v>#DIV/0!</v>
      </c>
      <c r="Y211" s="171">
        <f t="shared" si="56"/>
        <v>0</v>
      </c>
      <c r="Z211" s="238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</row>
    <row r="212" spans="1:508" s="20" customFormat="1" ht="254.25" hidden="1" customHeight="1" x14ac:dyDescent="0.25">
      <c r="A212" s="82" t="s">
        <v>437</v>
      </c>
      <c r="B212" s="82">
        <v>3221</v>
      </c>
      <c r="C212" s="82" t="s">
        <v>53</v>
      </c>
      <c r="D212" s="76" t="s">
        <v>561</v>
      </c>
      <c r="E212" s="165"/>
      <c r="F212" s="165"/>
      <c r="G212" s="165"/>
      <c r="H212" s="165"/>
      <c r="I212" s="165"/>
      <c r="J212" s="165"/>
      <c r="K212" s="219" t="e">
        <f t="shared" si="73"/>
        <v>#DIV/0!</v>
      </c>
      <c r="L212" s="165"/>
      <c r="M212" s="165"/>
      <c r="N212" s="165"/>
      <c r="O212" s="165"/>
      <c r="P212" s="165"/>
      <c r="Q212" s="165"/>
      <c r="R212" s="171">
        <f t="shared" si="72"/>
        <v>0</v>
      </c>
      <c r="S212" s="171"/>
      <c r="T212" s="171"/>
      <c r="U212" s="171"/>
      <c r="V212" s="171"/>
      <c r="W212" s="171"/>
      <c r="X212" s="171" t="e">
        <f t="shared" si="74"/>
        <v>#DIV/0!</v>
      </c>
      <c r="Y212" s="171">
        <f t="shared" si="56"/>
        <v>0</v>
      </c>
      <c r="Z212" s="238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</row>
    <row r="213" spans="1:508" s="22" customFormat="1" ht="306.75" hidden="1" customHeight="1" x14ac:dyDescent="0.25">
      <c r="A213" s="84"/>
      <c r="B213" s="84"/>
      <c r="C213" s="84"/>
      <c r="D213" s="110" t="s">
        <v>560</v>
      </c>
      <c r="E213" s="166"/>
      <c r="F213" s="166"/>
      <c r="G213" s="166"/>
      <c r="H213" s="166"/>
      <c r="I213" s="166"/>
      <c r="J213" s="166"/>
      <c r="K213" s="220" t="e">
        <f t="shared" si="73"/>
        <v>#DIV/0!</v>
      </c>
      <c r="L213" s="166"/>
      <c r="M213" s="166"/>
      <c r="N213" s="166"/>
      <c r="O213" s="166"/>
      <c r="P213" s="166"/>
      <c r="Q213" s="166"/>
      <c r="R213" s="173">
        <f t="shared" si="72"/>
        <v>0</v>
      </c>
      <c r="S213" s="173"/>
      <c r="T213" s="173"/>
      <c r="U213" s="173"/>
      <c r="V213" s="173"/>
      <c r="W213" s="173"/>
      <c r="X213" s="173" t="e">
        <f t="shared" si="74"/>
        <v>#DIV/0!</v>
      </c>
      <c r="Y213" s="173">
        <f t="shared" ref="Y213:Y278" si="75">R213+H213</f>
        <v>0</v>
      </c>
      <c r="Z213" s="238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</row>
    <row r="214" spans="1:508" s="20" customFormat="1" ht="324.75" hidden="1" customHeight="1" x14ac:dyDescent="0.25">
      <c r="A214" s="82" t="s">
        <v>550</v>
      </c>
      <c r="B214" s="82">
        <v>3222</v>
      </c>
      <c r="C214" s="82" t="s">
        <v>53</v>
      </c>
      <c r="D214" s="76" t="s">
        <v>582</v>
      </c>
      <c r="E214" s="165"/>
      <c r="F214" s="165"/>
      <c r="G214" s="165"/>
      <c r="H214" s="165"/>
      <c r="I214" s="165"/>
      <c r="J214" s="165"/>
      <c r="K214" s="219" t="e">
        <f t="shared" si="73"/>
        <v>#DIV/0!</v>
      </c>
      <c r="L214" s="165"/>
      <c r="M214" s="165"/>
      <c r="N214" s="165"/>
      <c r="O214" s="165"/>
      <c r="P214" s="165"/>
      <c r="Q214" s="165"/>
      <c r="R214" s="171">
        <f t="shared" si="72"/>
        <v>0</v>
      </c>
      <c r="S214" s="171"/>
      <c r="T214" s="171"/>
      <c r="U214" s="171"/>
      <c r="V214" s="171"/>
      <c r="W214" s="171"/>
      <c r="X214" s="171" t="e">
        <f t="shared" si="74"/>
        <v>#DIV/0!</v>
      </c>
      <c r="Y214" s="171">
        <f t="shared" si="75"/>
        <v>0</v>
      </c>
      <c r="Z214" s="238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</row>
    <row r="215" spans="1:508" s="22" customFormat="1" ht="355.5" hidden="1" customHeight="1" x14ac:dyDescent="0.25">
      <c r="A215" s="84"/>
      <c r="B215" s="84"/>
      <c r="C215" s="84"/>
      <c r="D215" s="110" t="s">
        <v>576</v>
      </c>
      <c r="E215" s="166"/>
      <c r="F215" s="166"/>
      <c r="G215" s="166"/>
      <c r="H215" s="166"/>
      <c r="I215" s="166"/>
      <c r="J215" s="166"/>
      <c r="K215" s="220" t="e">
        <f t="shared" si="73"/>
        <v>#DIV/0!</v>
      </c>
      <c r="L215" s="166"/>
      <c r="M215" s="166"/>
      <c r="N215" s="166"/>
      <c r="O215" s="166"/>
      <c r="P215" s="166"/>
      <c r="Q215" s="166"/>
      <c r="R215" s="173">
        <f t="shared" si="72"/>
        <v>0</v>
      </c>
      <c r="S215" s="173"/>
      <c r="T215" s="173"/>
      <c r="U215" s="173"/>
      <c r="V215" s="173"/>
      <c r="W215" s="173"/>
      <c r="X215" s="173" t="e">
        <f t="shared" si="74"/>
        <v>#DIV/0!</v>
      </c>
      <c r="Y215" s="173">
        <f t="shared" si="75"/>
        <v>0</v>
      </c>
      <c r="Z215" s="238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7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7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7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7"/>
      <c r="MV215" s="27"/>
      <c r="MW215" s="27"/>
      <c r="MX215" s="27"/>
      <c r="MY215" s="27"/>
      <c r="MZ215" s="27"/>
      <c r="NA215" s="27"/>
      <c r="NB215" s="27"/>
      <c r="NC215" s="27"/>
      <c r="ND215" s="27"/>
      <c r="NE215" s="27"/>
      <c r="NF215" s="27"/>
      <c r="NG215" s="27"/>
      <c r="NH215" s="27"/>
      <c r="NI215" s="27"/>
      <c r="NJ215" s="27"/>
      <c r="NK215" s="27"/>
      <c r="NL215" s="27"/>
      <c r="NM215" s="27"/>
      <c r="NN215" s="27"/>
      <c r="NO215" s="27"/>
      <c r="NP215" s="27"/>
      <c r="NQ215" s="27"/>
      <c r="NR215" s="27"/>
      <c r="NS215" s="27"/>
      <c r="NT215" s="27"/>
      <c r="NU215" s="27"/>
      <c r="NV215" s="27"/>
      <c r="NW215" s="27"/>
      <c r="NX215" s="27"/>
      <c r="NY215" s="27"/>
      <c r="NZ215" s="27"/>
      <c r="OA215" s="27"/>
      <c r="OB215" s="27"/>
      <c r="OC215" s="27"/>
      <c r="OD215" s="27"/>
      <c r="OE215" s="27"/>
      <c r="OF215" s="27"/>
      <c r="OG215" s="27"/>
      <c r="OH215" s="27"/>
      <c r="OI215" s="27"/>
      <c r="OJ215" s="27"/>
      <c r="OK215" s="27"/>
      <c r="OL215" s="27"/>
      <c r="OM215" s="27"/>
      <c r="ON215" s="27"/>
      <c r="OO215" s="27"/>
      <c r="OP215" s="27"/>
      <c r="OQ215" s="27"/>
      <c r="OR215" s="27"/>
      <c r="OS215" s="27"/>
      <c r="OT215" s="27"/>
      <c r="OU215" s="27"/>
      <c r="OV215" s="27"/>
      <c r="OW215" s="27"/>
      <c r="OX215" s="27"/>
      <c r="OY215" s="27"/>
      <c r="OZ215" s="27"/>
      <c r="PA215" s="27"/>
      <c r="PB215" s="27"/>
      <c r="PC215" s="27"/>
      <c r="PD215" s="27"/>
      <c r="PE215" s="27"/>
      <c r="PF215" s="27"/>
      <c r="PG215" s="27"/>
      <c r="PH215" s="27"/>
      <c r="PI215" s="27"/>
      <c r="PJ215" s="27"/>
      <c r="PK215" s="27"/>
      <c r="PL215" s="27"/>
      <c r="PM215" s="27"/>
      <c r="PN215" s="27"/>
      <c r="PO215" s="27"/>
      <c r="PP215" s="27"/>
      <c r="PQ215" s="27"/>
      <c r="PR215" s="27"/>
      <c r="PS215" s="27"/>
      <c r="PT215" s="27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</row>
    <row r="216" spans="1:508" s="20" customFormat="1" ht="220.5" hidden="1" customHeight="1" x14ac:dyDescent="0.25">
      <c r="A216" s="82" t="s">
        <v>436</v>
      </c>
      <c r="B216" s="82">
        <v>3223</v>
      </c>
      <c r="C216" s="82" t="s">
        <v>53</v>
      </c>
      <c r="D216" s="76" t="s">
        <v>438</v>
      </c>
      <c r="E216" s="165"/>
      <c r="F216" s="165"/>
      <c r="G216" s="165"/>
      <c r="H216" s="165"/>
      <c r="I216" s="165"/>
      <c r="J216" s="165"/>
      <c r="K216" s="219" t="e">
        <f t="shared" si="73"/>
        <v>#DIV/0!</v>
      </c>
      <c r="L216" s="165"/>
      <c r="M216" s="165"/>
      <c r="N216" s="165"/>
      <c r="O216" s="165"/>
      <c r="P216" s="165"/>
      <c r="Q216" s="165"/>
      <c r="R216" s="171">
        <f t="shared" si="72"/>
        <v>0</v>
      </c>
      <c r="S216" s="171"/>
      <c r="T216" s="171"/>
      <c r="U216" s="171"/>
      <c r="V216" s="171"/>
      <c r="W216" s="171"/>
      <c r="X216" s="171" t="e">
        <f t="shared" si="74"/>
        <v>#DIV/0!</v>
      </c>
      <c r="Y216" s="171">
        <f t="shared" si="75"/>
        <v>0</v>
      </c>
      <c r="Z216" s="238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</row>
    <row r="217" spans="1:508" s="22" customFormat="1" ht="283.5" hidden="1" customHeight="1" x14ac:dyDescent="0.25">
      <c r="A217" s="84"/>
      <c r="B217" s="84"/>
      <c r="C217" s="84"/>
      <c r="D217" s="110" t="s">
        <v>439</v>
      </c>
      <c r="E217" s="166"/>
      <c r="F217" s="166"/>
      <c r="G217" s="166"/>
      <c r="H217" s="166"/>
      <c r="I217" s="166"/>
      <c r="J217" s="166"/>
      <c r="K217" s="220" t="e">
        <f t="shared" si="73"/>
        <v>#DIV/0!</v>
      </c>
      <c r="L217" s="165"/>
      <c r="M217" s="166"/>
      <c r="N217" s="166"/>
      <c r="O217" s="166"/>
      <c r="P217" s="166"/>
      <c r="Q217" s="166"/>
      <c r="R217" s="171">
        <f t="shared" si="72"/>
        <v>0</v>
      </c>
      <c r="S217" s="171"/>
      <c r="T217" s="173"/>
      <c r="U217" s="173"/>
      <c r="V217" s="173"/>
      <c r="W217" s="173"/>
      <c r="X217" s="173" t="e">
        <f t="shared" si="74"/>
        <v>#DIV/0!</v>
      </c>
      <c r="Y217" s="171">
        <f t="shared" si="75"/>
        <v>0</v>
      </c>
      <c r="Z217" s="238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  <c r="JD217" s="27"/>
      <c r="JE217" s="27"/>
      <c r="JF217" s="27"/>
      <c r="JG217" s="27"/>
      <c r="JH217" s="27"/>
      <c r="JI217" s="27"/>
      <c r="JJ217" s="27"/>
      <c r="JK217" s="27"/>
      <c r="JL217" s="27"/>
      <c r="JM217" s="27"/>
      <c r="JN217" s="27"/>
      <c r="JO217" s="27"/>
      <c r="JP217" s="27"/>
      <c r="JQ217" s="27"/>
      <c r="JR217" s="27"/>
      <c r="JS217" s="27"/>
      <c r="JT217" s="27"/>
      <c r="JU217" s="27"/>
      <c r="JV217" s="27"/>
      <c r="JW217" s="27"/>
      <c r="JX217" s="27"/>
      <c r="JY217" s="27"/>
      <c r="JZ217" s="27"/>
      <c r="KA217" s="27"/>
      <c r="KB217" s="27"/>
      <c r="KC217" s="27"/>
      <c r="KD217" s="27"/>
      <c r="KE217" s="27"/>
      <c r="KF217" s="27"/>
      <c r="KG217" s="27"/>
      <c r="KH217" s="27"/>
      <c r="KI217" s="27"/>
      <c r="KJ217" s="27"/>
      <c r="KK217" s="27"/>
      <c r="KL217" s="27"/>
      <c r="KM217" s="27"/>
      <c r="KN217" s="27"/>
      <c r="KO217" s="27"/>
      <c r="KP217" s="27"/>
      <c r="KQ217" s="27"/>
      <c r="KR217" s="27"/>
      <c r="KS217" s="27"/>
      <c r="KT217" s="27"/>
      <c r="KU217" s="27"/>
      <c r="KV217" s="27"/>
      <c r="KW217" s="27"/>
      <c r="KX217" s="27"/>
      <c r="KY217" s="27"/>
      <c r="KZ217" s="27"/>
      <c r="LA217" s="27"/>
      <c r="LB217" s="27"/>
      <c r="LC217" s="27"/>
      <c r="LD217" s="27"/>
      <c r="LE217" s="27"/>
      <c r="LF217" s="27"/>
      <c r="LG217" s="27"/>
      <c r="LH217" s="27"/>
      <c r="LI217" s="27"/>
      <c r="LJ217" s="27"/>
      <c r="LK217" s="27"/>
      <c r="LL217" s="27"/>
      <c r="LM217" s="27"/>
      <c r="LN217" s="27"/>
      <c r="LO217" s="27"/>
      <c r="LP217" s="27"/>
      <c r="LQ217" s="27"/>
      <c r="LR217" s="27"/>
      <c r="LS217" s="27"/>
      <c r="LT217" s="27"/>
      <c r="LU217" s="27"/>
      <c r="LV217" s="27"/>
      <c r="LW217" s="27"/>
      <c r="LX217" s="27"/>
      <c r="LY217" s="27"/>
      <c r="LZ217" s="27"/>
      <c r="MA217" s="27"/>
      <c r="MB217" s="27"/>
      <c r="MC217" s="27"/>
      <c r="MD217" s="27"/>
      <c r="ME217" s="27"/>
      <c r="MF217" s="27"/>
      <c r="MG217" s="27"/>
      <c r="MH217" s="27"/>
      <c r="MI217" s="27"/>
      <c r="MJ217" s="27"/>
      <c r="MK217" s="27"/>
      <c r="ML217" s="27"/>
      <c r="MM217" s="27"/>
      <c r="MN217" s="27"/>
      <c r="MO217" s="27"/>
      <c r="MP217" s="27"/>
      <c r="MQ217" s="27"/>
      <c r="MR217" s="27"/>
      <c r="MS217" s="27"/>
      <c r="MT217" s="27"/>
      <c r="MU217" s="27"/>
      <c r="MV217" s="27"/>
      <c r="MW217" s="27"/>
      <c r="MX217" s="27"/>
      <c r="MY217" s="27"/>
      <c r="MZ217" s="27"/>
      <c r="NA217" s="27"/>
      <c r="NB217" s="27"/>
      <c r="NC217" s="27"/>
      <c r="ND217" s="27"/>
      <c r="NE217" s="27"/>
      <c r="NF217" s="27"/>
      <c r="NG217" s="27"/>
      <c r="NH217" s="27"/>
      <c r="NI217" s="27"/>
      <c r="NJ217" s="27"/>
      <c r="NK217" s="27"/>
      <c r="NL217" s="27"/>
      <c r="NM217" s="27"/>
      <c r="NN217" s="27"/>
      <c r="NO217" s="27"/>
      <c r="NP217" s="27"/>
      <c r="NQ217" s="27"/>
      <c r="NR217" s="27"/>
      <c r="NS217" s="27"/>
      <c r="NT217" s="27"/>
      <c r="NU217" s="27"/>
      <c r="NV217" s="27"/>
      <c r="NW217" s="27"/>
      <c r="NX217" s="27"/>
      <c r="NY217" s="27"/>
      <c r="NZ217" s="27"/>
      <c r="OA217" s="27"/>
      <c r="OB217" s="27"/>
      <c r="OC217" s="27"/>
      <c r="OD217" s="27"/>
      <c r="OE217" s="27"/>
      <c r="OF217" s="27"/>
      <c r="OG217" s="27"/>
      <c r="OH217" s="27"/>
      <c r="OI217" s="27"/>
      <c r="OJ217" s="27"/>
      <c r="OK217" s="27"/>
      <c r="OL217" s="27"/>
      <c r="OM217" s="27"/>
      <c r="ON217" s="27"/>
      <c r="OO217" s="27"/>
      <c r="OP217" s="27"/>
      <c r="OQ217" s="27"/>
      <c r="OR217" s="27"/>
      <c r="OS217" s="27"/>
      <c r="OT217" s="27"/>
      <c r="OU217" s="27"/>
      <c r="OV217" s="27"/>
      <c r="OW217" s="27"/>
      <c r="OX217" s="27"/>
      <c r="OY217" s="27"/>
      <c r="OZ217" s="27"/>
      <c r="PA217" s="27"/>
      <c r="PB217" s="27"/>
      <c r="PC217" s="27"/>
      <c r="PD217" s="27"/>
      <c r="PE217" s="27"/>
      <c r="PF217" s="27"/>
      <c r="PG217" s="27"/>
      <c r="PH217" s="27"/>
      <c r="PI217" s="27"/>
      <c r="PJ217" s="27"/>
      <c r="PK217" s="27"/>
      <c r="PL217" s="27"/>
      <c r="PM217" s="27"/>
      <c r="PN217" s="27"/>
      <c r="PO217" s="27"/>
      <c r="PP217" s="27"/>
      <c r="PQ217" s="27"/>
      <c r="PR217" s="27"/>
      <c r="PS217" s="27"/>
      <c r="PT217" s="27"/>
      <c r="PU217" s="27"/>
      <c r="PV217" s="27"/>
      <c r="PW217" s="27"/>
      <c r="PX217" s="27"/>
      <c r="PY217" s="27"/>
      <c r="PZ217" s="27"/>
      <c r="QA217" s="27"/>
      <c r="QB217" s="27"/>
      <c r="QC217" s="27"/>
      <c r="QD217" s="27"/>
      <c r="QE217" s="27"/>
      <c r="QF217" s="27"/>
      <c r="QG217" s="27"/>
      <c r="QH217" s="27"/>
      <c r="QI217" s="27"/>
      <c r="QJ217" s="27"/>
      <c r="QK217" s="27"/>
      <c r="QL217" s="27"/>
      <c r="QM217" s="27"/>
      <c r="QN217" s="27"/>
      <c r="QO217" s="27"/>
      <c r="QP217" s="27"/>
      <c r="QQ217" s="27"/>
      <c r="QR217" s="27"/>
      <c r="QS217" s="27"/>
      <c r="QT217" s="27"/>
      <c r="QU217" s="27"/>
      <c r="QV217" s="27"/>
      <c r="QW217" s="27"/>
      <c r="QX217" s="27"/>
      <c r="QY217" s="27"/>
      <c r="QZ217" s="27"/>
      <c r="RA217" s="27"/>
      <c r="RB217" s="27"/>
      <c r="RC217" s="27"/>
      <c r="RD217" s="27"/>
      <c r="RE217" s="27"/>
      <c r="RF217" s="27"/>
      <c r="RG217" s="27"/>
      <c r="RH217" s="27"/>
      <c r="RI217" s="27"/>
      <c r="RJ217" s="27"/>
      <c r="RK217" s="27"/>
      <c r="RL217" s="27"/>
      <c r="RM217" s="27"/>
      <c r="RN217" s="27"/>
      <c r="RO217" s="27"/>
      <c r="RP217" s="27"/>
      <c r="RQ217" s="27"/>
      <c r="RR217" s="27"/>
      <c r="RS217" s="27"/>
      <c r="RT217" s="27"/>
      <c r="RU217" s="27"/>
      <c r="RV217" s="27"/>
      <c r="RW217" s="27"/>
      <c r="RX217" s="27"/>
      <c r="RY217" s="27"/>
      <c r="RZ217" s="27"/>
      <c r="SA217" s="27"/>
      <c r="SB217" s="27"/>
      <c r="SC217" s="27"/>
      <c r="SD217" s="27"/>
      <c r="SE217" s="27"/>
      <c r="SF217" s="27"/>
      <c r="SG217" s="27"/>
      <c r="SH217" s="27"/>
      <c r="SI217" s="27"/>
      <c r="SJ217" s="27"/>
      <c r="SK217" s="27"/>
      <c r="SL217" s="27"/>
      <c r="SM217" s="27"/>
      <c r="SN217" s="27"/>
    </row>
    <row r="218" spans="1:508" s="20" customFormat="1" ht="31.5" customHeight="1" x14ac:dyDescent="0.25">
      <c r="A218" s="52" t="s">
        <v>306</v>
      </c>
      <c r="B218" s="52" t="s">
        <v>289</v>
      </c>
      <c r="C218" s="52" t="s">
        <v>56</v>
      </c>
      <c r="D218" s="11" t="s">
        <v>291</v>
      </c>
      <c r="E218" s="165">
        <v>5139100</v>
      </c>
      <c r="F218" s="165">
        <v>2446700</v>
      </c>
      <c r="G218" s="165">
        <v>442700</v>
      </c>
      <c r="H218" s="165">
        <v>2050736.61</v>
      </c>
      <c r="I218" s="165">
        <v>1091422.33</v>
      </c>
      <c r="J218" s="165">
        <v>169501.98</v>
      </c>
      <c r="K218" s="219">
        <f t="shared" si="73"/>
        <v>39.90458660076667</v>
      </c>
      <c r="L218" s="165"/>
      <c r="M218" s="165"/>
      <c r="N218" s="165"/>
      <c r="O218" s="165"/>
      <c r="P218" s="165"/>
      <c r="Q218" s="165"/>
      <c r="R218" s="171">
        <f t="shared" si="72"/>
        <v>10000</v>
      </c>
      <c r="S218" s="171"/>
      <c r="T218" s="171">
        <v>10000</v>
      </c>
      <c r="U218" s="171"/>
      <c r="V218" s="171"/>
      <c r="W218" s="171"/>
      <c r="X218" s="171"/>
      <c r="Y218" s="171">
        <f t="shared" si="75"/>
        <v>2060736.61</v>
      </c>
      <c r="Z218" s="238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  <c r="OP218" s="21"/>
      <c r="OQ218" s="21"/>
      <c r="OR218" s="21"/>
      <c r="OS218" s="21"/>
      <c r="OT218" s="21"/>
      <c r="OU218" s="21"/>
      <c r="OV218" s="21"/>
      <c r="OW218" s="21"/>
      <c r="OX218" s="21"/>
      <c r="OY218" s="21"/>
      <c r="OZ218" s="21"/>
      <c r="PA218" s="21"/>
      <c r="PB218" s="21"/>
      <c r="PC218" s="21"/>
      <c r="PD218" s="21"/>
      <c r="PE218" s="21"/>
      <c r="PF218" s="21"/>
      <c r="PG218" s="21"/>
      <c r="PH218" s="21"/>
      <c r="PI218" s="21"/>
      <c r="PJ218" s="21"/>
      <c r="PK218" s="21"/>
      <c r="PL218" s="21"/>
      <c r="PM218" s="21"/>
      <c r="PN218" s="21"/>
      <c r="PO218" s="21"/>
      <c r="PP218" s="21"/>
      <c r="PQ218" s="21"/>
      <c r="PR218" s="21"/>
      <c r="PS218" s="21"/>
      <c r="PT218" s="21"/>
      <c r="PU218" s="21"/>
      <c r="PV218" s="21"/>
      <c r="PW218" s="21"/>
      <c r="PX218" s="21"/>
      <c r="PY218" s="21"/>
      <c r="PZ218" s="21"/>
      <c r="QA218" s="21"/>
      <c r="QB218" s="21"/>
      <c r="QC218" s="21"/>
      <c r="QD218" s="21"/>
      <c r="QE218" s="21"/>
      <c r="QF218" s="21"/>
      <c r="QG218" s="21"/>
      <c r="QH218" s="21"/>
      <c r="QI218" s="21"/>
      <c r="QJ218" s="21"/>
      <c r="QK218" s="21"/>
      <c r="QL218" s="21"/>
      <c r="QM218" s="21"/>
      <c r="QN218" s="21"/>
      <c r="QO218" s="21"/>
      <c r="QP218" s="21"/>
      <c r="QQ218" s="21"/>
      <c r="QR218" s="21"/>
      <c r="QS218" s="21"/>
      <c r="QT218" s="21"/>
      <c r="QU218" s="21"/>
      <c r="QV218" s="21"/>
      <c r="QW218" s="21"/>
      <c r="QX218" s="21"/>
      <c r="QY218" s="21"/>
      <c r="QZ218" s="21"/>
      <c r="RA218" s="21"/>
      <c r="RB218" s="21"/>
      <c r="RC218" s="21"/>
      <c r="RD218" s="21"/>
      <c r="RE218" s="21"/>
      <c r="RF218" s="21"/>
      <c r="RG218" s="21"/>
      <c r="RH218" s="21"/>
      <c r="RI218" s="21"/>
      <c r="RJ218" s="21"/>
      <c r="RK218" s="21"/>
      <c r="RL218" s="21"/>
      <c r="RM218" s="21"/>
      <c r="RN218" s="21"/>
      <c r="RO218" s="21"/>
      <c r="RP218" s="21"/>
      <c r="RQ218" s="21"/>
      <c r="RR218" s="21"/>
      <c r="RS218" s="21"/>
      <c r="RT218" s="21"/>
      <c r="RU218" s="21"/>
      <c r="RV218" s="21"/>
      <c r="RW218" s="21"/>
      <c r="RX218" s="21"/>
      <c r="RY218" s="21"/>
      <c r="RZ218" s="21"/>
      <c r="SA218" s="21"/>
      <c r="SB218" s="21"/>
      <c r="SC218" s="21"/>
      <c r="SD218" s="21"/>
      <c r="SE218" s="21"/>
      <c r="SF218" s="21"/>
      <c r="SG218" s="21"/>
      <c r="SH218" s="21"/>
      <c r="SI218" s="21"/>
      <c r="SJ218" s="21"/>
      <c r="SK218" s="21"/>
      <c r="SL218" s="21"/>
      <c r="SM218" s="21"/>
      <c r="SN218" s="21"/>
    </row>
    <row r="219" spans="1:508" s="20" customFormat="1" ht="33" customHeight="1" x14ac:dyDescent="0.25">
      <c r="A219" s="52" t="s">
        <v>354</v>
      </c>
      <c r="B219" s="52" t="s">
        <v>290</v>
      </c>
      <c r="C219" s="52" t="s">
        <v>56</v>
      </c>
      <c r="D219" s="11" t="s">
        <v>507</v>
      </c>
      <c r="E219" s="165">
        <v>257631289</v>
      </c>
      <c r="F219" s="165"/>
      <c r="G219" s="165"/>
      <c r="H219" s="165">
        <v>131647587.81</v>
      </c>
      <c r="I219" s="165"/>
      <c r="J219" s="165"/>
      <c r="K219" s="219">
        <f t="shared" si="73"/>
        <v>51.099223359473235</v>
      </c>
      <c r="L219" s="165">
        <v>17735</v>
      </c>
      <c r="M219" s="165">
        <v>17735</v>
      </c>
      <c r="N219" s="165"/>
      <c r="O219" s="165"/>
      <c r="P219" s="165"/>
      <c r="Q219" s="165">
        <v>17735</v>
      </c>
      <c r="R219" s="171">
        <f t="shared" si="72"/>
        <v>0</v>
      </c>
      <c r="S219" s="171"/>
      <c r="T219" s="171"/>
      <c r="U219" s="171"/>
      <c r="V219" s="171"/>
      <c r="W219" s="171"/>
      <c r="X219" s="171">
        <f t="shared" si="74"/>
        <v>0</v>
      </c>
      <c r="Y219" s="171">
        <f t="shared" si="75"/>
        <v>131647587.81</v>
      </c>
      <c r="Z219" s="238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  <c r="OP219" s="21"/>
      <c r="OQ219" s="21"/>
      <c r="OR219" s="21"/>
      <c r="OS219" s="21"/>
      <c r="OT219" s="21"/>
      <c r="OU219" s="21"/>
      <c r="OV219" s="21"/>
      <c r="OW219" s="21"/>
      <c r="OX219" s="21"/>
      <c r="OY219" s="21"/>
      <c r="OZ219" s="21"/>
      <c r="PA219" s="21"/>
      <c r="PB219" s="21"/>
      <c r="PC219" s="21"/>
      <c r="PD219" s="21"/>
      <c r="PE219" s="21"/>
      <c r="PF219" s="21"/>
      <c r="PG219" s="21"/>
      <c r="PH219" s="21"/>
      <c r="PI219" s="21"/>
      <c r="PJ219" s="21"/>
      <c r="PK219" s="21"/>
      <c r="PL219" s="21"/>
      <c r="PM219" s="21"/>
      <c r="PN219" s="21"/>
      <c r="PO219" s="21"/>
      <c r="PP219" s="21"/>
      <c r="PQ219" s="21"/>
      <c r="PR219" s="21"/>
      <c r="PS219" s="21"/>
      <c r="PT219" s="21"/>
      <c r="PU219" s="21"/>
      <c r="PV219" s="21"/>
      <c r="PW219" s="21"/>
      <c r="PX219" s="21"/>
      <c r="PY219" s="21"/>
      <c r="PZ219" s="21"/>
      <c r="QA219" s="21"/>
      <c r="QB219" s="21"/>
      <c r="QC219" s="21"/>
      <c r="QD219" s="21"/>
      <c r="QE219" s="21"/>
      <c r="QF219" s="21"/>
      <c r="QG219" s="21"/>
      <c r="QH219" s="21"/>
      <c r="QI219" s="21"/>
      <c r="QJ219" s="21"/>
      <c r="QK219" s="21"/>
      <c r="QL219" s="21"/>
      <c r="QM219" s="21"/>
      <c r="QN219" s="21"/>
      <c r="QO219" s="21"/>
      <c r="QP219" s="21"/>
      <c r="QQ219" s="21"/>
      <c r="QR219" s="21"/>
      <c r="QS219" s="21"/>
      <c r="QT219" s="21"/>
      <c r="QU219" s="21"/>
      <c r="QV219" s="21"/>
      <c r="QW219" s="21"/>
      <c r="QX219" s="21"/>
      <c r="QY219" s="21"/>
      <c r="QZ219" s="21"/>
      <c r="RA219" s="21"/>
      <c r="RB219" s="21"/>
      <c r="RC219" s="21"/>
      <c r="RD219" s="21"/>
      <c r="RE219" s="21"/>
      <c r="RF219" s="21"/>
      <c r="RG219" s="21"/>
      <c r="RH219" s="21"/>
      <c r="RI219" s="21"/>
      <c r="RJ219" s="21"/>
      <c r="RK219" s="21"/>
      <c r="RL219" s="21"/>
      <c r="RM219" s="21"/>
      <c r="RN219" s="21"/>
      <c r="RO219" s="21"/>
      <c r="RP219" s="21"/>
      <c r="RQ219" s="21"/>
      <c r="RR219" s="21"/>
      <c r="RS219" s="21"/>
      <c r="RT219" s="21"/>
      <c r="RU219" s="21"/>
      <c r="RV219" s="21"/>
      <c r="RW219" s="21"/>
      <c r="RX219" s="21"/>
      <c r="RY219" s="21"/>
      <c r="RZ219" s="21"/>
      <c r="SA219" s="21"/>
      <c r="SB219" s="21"/>
      <c r="SC219" s="21"/>
      <c r="SD219" s="21"/>
      <c r="SE219" s="21"/>
      <c r="SF219" s="21"/>
      <c r="SG219" s="21"/>
      <c r="SH219" s="21"/>
      <c r="SI219" s="21"/>
      <c r="SJ219" s="21"/>
      <c r="SK219" s="21"/>
      <c r="SL219" s="21"/>
      <c r="SM219" s="21"/>
      <c r="SN219" s="21"/>
    </row>
    <row r="220" spans="1:508" s="22" customFormat="1" ht="15" customHeight="1" x14ac:dyDescent="0.25">
      <c r="A220" s="67"/>
      <c r="B220" s="67"/>
      <c r="C220" s="67"/>
      <c r="D220" s="73" t="s">
        <v>390</v>
      </c>
      <c r="E220" s="166">
        <v>290400</v>
      </c>
      <c r="F220" s="166"/>
      <c r="G220" s="166"/>
      <c r="H220" s="166"/>
      <c r="I220" s="166"/>
      <c r="J220" s="166"/>
      <c r="K220" s="220">
        <f t="shared" si="73"/>
        <v>0</v>
      </c>
      <c r="L220" s="166"/>
      <c r="M220" s="166"/>
      <c r="N220" s="166"/>
      <c r="O220" s="166"/>
      <c r="P220" s="166"/>
      <c r="Q220" s="166"/>
      <c r="R220" s="173">
        <f t="shared" si="72"/>
        <v>0</v>
      </c>
      <c r="S220" s="173"/>
      <c r="T220" s="173"/>
      <c r="U220" s="173"/>
      <c r="V220" s="173"/>
      <c r="W220" s="173"/>
      <c r="X220" s="173"/>
      <c r="Y220" s="173">
        <f t="shared" si="75"/>
        <v>0</v>
      </c>
      <c r="Z220" s="238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  <c r="JD220" s="27"/>
      <c r="JE220" s="27"/>
      <c r="JF220" s="27"/>
      <c r="JG220" s="27"/>
      <c r="JH220" s="27"/>
      <c r="JI220" s="27"/>
      <c r="JJ220" s="27"/>
      <c r="JK220" s="27"/>
      <c r="JL220" s="27"/>
      <c r="JM220" s="27"/>
      <c r="JN220" s="27"/>
      <c r="JO220" s="27"/>
      <c r="JP220" s="27"/>
      <c r="JQ220" s="27"/>
      <c r="JR220" s="27"/>
      <c r="JS220" s="27"/>
      <c r="JT220" s="27"/>
      <c r="JU220" s="27"/>
      <c r="JV220" s="27"/>
      <c r="JW220" s="27"/>
      <c r="JX220" s="27"/>
      <c r="JY220" s="27"/>
      <c r="JZ220" s="27"/>
      <c r="KA220" s="27"/>
      <c r="KB220" s="27"/>
      <c r="KC220" s="27"/>
      <c r="KD220" s="27"/>
      <c r="KE220" s="27"/>
      <c r="KF220" s="27"/>
      <c r="KG220" s="27"/>
      <c r="KH220" s="27"/>
      <c r="KI220" s="27"/>
      <c r="KJ220" s="27"/>
      <c r="KK220" s="27"/>
      <c r="KL220" s="27"/>
      <c r="KM220" s="27"/>
      <c r="KN220" s="27"/>
      <c r="KO220" s="27"/>
      <c r="KP220" s="27"/>
      <c r="KQ220" s="27"/>
      <c r="KR220" s="27"/>
      <c r="KS220" s="27"/>
      <c r="KT220" s="27"/>
      <c r="KU220" s="27"/>
      <c r="KV220" s="27"/>
      <c r="KW220" s="27"/>
      <c r="KX220" s="27"/>
      <c r="KY220" s="27"/>
      <c r="KZ220" s="27"/>
      <c r="LA220" s="27"/>
      <c r="LB220" s="27"/>
      <c r="LC220" s="27"/>
      <c r="LD220" s="27"/>
      <c r="LE220" s="27"/>
      <c r="LF220" s="27"/>
      <c r="LG220" s="27"/>
      <c r="LH220" s="27"/>
      <c r="LI220" s="27"/>
      <c r="LJ220" s="27"/>
      <c r="LK220" s="27"/>
      <c r="LL220" s="27"/>
      <c r="LM220" s="27"/>
      <c r="LN220" s="27"/>
      <c r="LO220" s="27"/>
      <c r="LP220" s="27"/>
      <c r="LQ220" s="27"/>
      <c r="LR220" s="27"/>
      <c r="LS220" s="27"/>
      <c r="LT220" s="27"/>
      <c r="LU220" s="27"/>
      <c r="LV220" s="27"/>
      <c r="LW220" s="27"/>
      <c r="LX220" s="27"/>
      <c r="LY220" s="27"/>
      <c r="LZ220" s="27"/>
      <c r="MA220" s="27"/>
      <c r="MB220" s="27"/>
      <c r="MC220" s="27"/>
      <c r="MD220" s="27"/>
      <c r="ME220" s="27"/>
      <c r="MF220" s="27"/>
      <c r="MG220" s="27"/>
      <c r="MH220" s="27"/>
      <c r="MI220" s="27"/>
      <c r="MJ220" s="27"/>
      <c r="MK220" s="27"/>
      <c r="ML220" s="27"/>
      <c r="MM220" s="27"/>
      <c r="MN220" s="27"/>
      <c r="MO220" s="27"/>
      <c r="MP220" s="27"/>
      <c r="MQ220" s="27"/>
      <c r="MR220" s="27"/>
      <c r="MS220" s="27"/>
      <c r="MT220" s="27"/>
      <c r="MU220" s="27"/>
      <c r="MV220" s="27"/>
      <c r="MW220" s="27"/>
      <c r="MX220" s="27"/>
      <c r="MY220" s="27"/>
      <c r="MZ220" s="27"/>
      <c r="NA220" s="27"/>
      <c r="NB220" s="27"/>
      <c r="NC220" s="27"/>
      <c r="ND220" s="27"/>
      <c r="NE220" s="27"/>
      <c r="NF220" s="27"/>
      <c r="NG220" s="27"/>
      <c r="NH220" s="27"/>
      <c r="NI220" s="27"/>
      <c r="NJ220" s="27"/>
      <c r="NK220" s="27"/>
      <c r="NL220" s="27"/>
      <c r="NM220" s="27"/>
      <c r="NN220" s="27"/>
      <c r="NO220" s="27"/>
      <c r="NP220" s="27"/>
      <c r="NQ220" s="27"/>
      <c r="NR220" s="27"/>
      <c r="NS220" s="27"/>
      <c r="NT220" s="27"/>
      <c r="NU220" s="27"/>
      <c r="NV220" s="27"/>
      <c r="NW220" s="27"/>
      <c r="NX220" s="27"/>
      <c r="NY220" s="27"/>
      <c r="NZ220" s="27"/>
      <c r="OA220" s="27"/>
      <c r="OB220" s="27"/>
      <c r="OC220" s="27"/>
      <c r="OD220" s="27"/>
      <c r="OE220" s="27"/>
      <c r="OF220" s="27"/>
      <c r="OG220" s="27"/>
      <c r="OH220" s="27"/>
      <c r="OI220" s="27"/>
      <c r="OJ220" s="27"/>
      <c r="OK220" s="27"/>
      <c r="OL220" s="27"/>
      <c r="OM220" s="27"/>
      <c r="ON220" s="27"/>
      <c r="OO220" s="27"/>
      <c r="OP220" s="27"/>
      <c r="OQ220" s="27"/>
      <c r="OR220" s="27"/>
      <c r="OS220" s="27"/>
      <c r="OT220" s="27"/>
      <c r="OU220" s="27"/>
      <c r="OV220" s="27"/>
      <c r="OW220" s="27"/>
      <c r="OX220" s="27"/>
      <c r="OY220" s="27"/>
      <c r="OZ220" s="27"/>
      <c r="PA220" s="27"/>
      <c r="PB220" s="27"/>
      <c r="PC220" s="27"/>
      <c r="PD220" s="27"/>
      <c r="PE220" s="27"/>
      <c r="PF220" s="27"/>
      <c r="PG220" s="27"/>
      <c r="PH220" s="27"/>
      <c r="PI220" s="27"/>
      <c r="PJ220" s="27"/>
      <c r="PK220" s="27"/>
      <c r="PL220" s="27"/>
      <c r="PM220" s="27"/>
      <c r="PN220" s="27"/>
      <c r="PO220" s="27"/>
      <c r="PP220" s="27"/>
      <c r="PQ220" s="27"/>
      <c r="PR220" s="27"/>
      <c r="PS220" s="27"/>
      <c r="PT220" s="27"/>
      <c r="PU220" s="27"/>
      <c r="PV220" s="27"/>
      <c r="PW220" s="27"/>
      <c r="PX220" s="27"/>
      <c r="PY220" s="27"/>
      <c r="PZ220" s="27"/>
      <c r="QA220" s="27"/>
      <c r="QB220" s="27"/>
      <c r="QC220" s="27"/>
      <c r="QD220" s="27"/>
      <c r="QE220" s="27"/>
      <c r="QF220" s="27"/>
      <c r="QG220" s="27"/>
      <c r="QH220" s="27"/>
      <c r="QI220" s="27"/>
      <c r="QJ220" s="27"/>
      <c r="QK220" s="27"/>
      <c r="QL220" s="27"/>
      <c r="QM220" s="27"/>
      <c r="QN220" s="27"/>
      <c r="QO220" s="27"/>
      <c r="QP220" s="27"/>
      <c r="QQ220" s="27"/>
      <c r="QR220" s="27"/>
      <c r="QS220" s="27"/>
      <c r="QT220" s="27"/>
      <c r="QU220" s="27"/>
      <c r="QV220" s="27"/>
      <c r="QW220" s="27"/>
      <c r="QX220" s="27"/>
      <c r="QY220" s="27"/>
      <c r="QZ220" s="27"/>
      <c r="RA220" s="27"/>
      <c r="RB220" s="27"/>
      <c r="RC220" s="27"/>
      <c r="RD220" s="27"/>
      <c r="RE220" s="27"/>
      <c r="RF220" s="27"/>
      <c r="RG220" s="27"/>
      <c r="RH220" s="27"/>
      <c r="RI220" s="27"/>
      <c r="RJ220" s="27"/>
      <c r="RK220" s="27"/>
      <c r="RL220" s="27"/>
      <c r="RM220" s="27"/>
      <c r="RN220" s="27"/>
      <c r="RO220" s="27"/>
      <c r="RP220" s="27"/>
      <c r="RQ220" s="27"/>
      <c r="RR220" s="27"/>
      <c r="RS220" s="27"/>
      <c r="RT220" s="27"/>
      <c r="RU220" s="27"/>
      <c r="RV220" s="27"/>
      <c r="RW220" s="27"/>
      <c r="RX220" s="27"/>
      <c r="RY220" s="27"/>
      <c r="RZ220" s="27"/>
      <c r="SA220" s="27"/>
      <c r="SB220" s="27"/>
      <c r="SC220" s="27"/>
      <c r="SD220" s="27"/>
      <c r="SE220" s="27"/>
      <c r="SF220" s="27"/>
      <c r="SG220" s="27"/>
      <c r="SH220" s="27"/>
      <c r="SI220" s="27"/>
      <c r="SJ220" s="27"/>
      <c r="SK220" s="27"/>
      <c r="SL220" s="27"/>
      <c r="SM220" s="27"/>
      <c r="SN220" s="27"/>
    </row>
    <row r="221" spans="1:508" s="20" customFormat="1" ht="34.5" hidden="1" customHeight="1" x14ac:dyDescent="0.25">
      <c r="A221" s="52" t="s">
        <v>414</v>
      </c>
      <c r="B221" s="52">
        <v>7323</v>
      </c>
      <c r="C221" s="52" t="s">
        <v>110</v>
      </c>
      <c r="D221" s="109" t="s">
        <v>538</v>
      </c>
      <c r="E221" s="165"/>
      <c r="F221" s="165"/>
      <c r="G221" s="165"/>
      <c r="H221" s="165"/>
      <c r="I221" s="165"/>
      <c r="J221" s="165"/>
      <c r="K221" s="219" t="e">
        <f t="shared" si="73"/>
        <v>#DIV/0!</v>
      </c>
      <c r="L221" s="165"/>
      <c r="M221" s="165"/>
      <c r="N221" s="165"/>
      <c r="O221" s="165"/>
      <c r="P221" s="165"/>
      <c r="Q221" s="165"/>
      <c r="R221" s="171">
        <f t="shared" si="72"/>
        <v>0</v>
      </c>
      <c r="S221" s="171"/>
      <c r="T221" s="171"/>
      <c r="U221" s="171"/>
      <c r="V221" s="171"/>
      <c r="W221" s="171"/>
      <c r="X221" s="171" t="e">
        <f t="shared" si="74"/>
        <v>#DIV/0!</v>
      </c>
      <c r="Y221" s="171">
        <f t="shared" si="75"/>
        <v>0</v>
      </c>
      <c r="Z221" s="238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  <c r="OP221" s="21"/>
      <c r="OQ221" s="21"/>
      <c r="OR221" s="21"/>
      <c r="OS221" s="21"/>
      <c r="OT221" s="21"/>
      <c r="OU221" s="21"/>
      <c r="OV221" s="21"/>
      <c r="OW221" s="21"/>
      <c r="OX221" s="21"/>
      <c r="OY221" s="21"/>
      <c r="OZ221" s="21"/>
      <c r="PA221" s="21"/>
      <c r="PB221" s="21"/>
      <c r="PC221" s="21"/>
      <c r="PD221" s="21"/>
      <c r="PE221" s="21"/>
      <c r="PF221" s="21"/>
      <c r="PG221" s="21"/>
      <c r="PH221" s="21"/>
      <c r="PI221" s="21"/>
      <c r="PJ221" s="21"/>
      <c r="PK221" s="21"/>
      <c r="PL221" s="21"/>
      <c r="PM221" s="21"/>
      <c r="PN221" s="21"/>
      <c r="PO221" s="21"/>
      <c r="PP221" s="21"/>
      <c r="PQ221" s="21"/>
      <c r="PR221" s="21"/>
      <c r="PS221" s="21"/>
      <c r="PT221" s="21"/>
      <c r="PU221" s="21"/>
      <c r="PV221" s="21"/>
      <c r="PW221" s="21"/>
      <c r="PX221" s="21"/>
      <c r="PY221" s="21"/>
      <c r="PZ221" s="21"/>
      <c r="QA221" s="21"/>
      <c r="QB221" s="21"/>
      <c r="QC221" s="21"/>
      <c r="QD221" s="21"/>
      <c r="QE221" s="21"/>
      <c r="QF221" s="21"/>
      <c r="QG221" s="21"/>
      <c r="QH221" s="21"/>
      <c r="QI221" s="21"/>
      <c r="QJ221" s="21"/>
      <c r="QK221" s="21"/>
      <c r="QL221" s="21"/>
      <c r="QM221" s="21"/>
      <c r="QN221" s="21"/>
      <c r="QO221" s="21"/>
      <c r="QP221" s="21"/>
      <c r="QQ221" s="21"/>
      <c r="QR221" s="21"/>
      <c r="QS221" s="21"/>
      <c r="QT221" s="21"/>
      <c r="QU221" s="21"/>
      <c r="QV221" s="21"/>
      <c r="QW221" s="21"/>
      <c r="QX221" s="21"/>
      <c r="QY221" s="21"/>
      <c r="QZ221" s="21"/>
      <c r="RA221" s="21"/>
      <c r="RB221" s="21"/>
      <c r="RC221" s="21"/>
      <c r="RD221" s="21"/>
      <c r="RE221" s="21"/>
      <c r="RF221" s="21"/>
      <c r="RG221" s="21"/>
      <c r="RH221" s="21"/>
      <c r="RI221" s="21"/>
      <c r="RJ221" s="21"/>
      <c r="RK221" s="21"/>
      <c r="RL221" s="21"/>
      <c r="RM221" s="21"/>
      <c r="RN221" s="21"/>
      <c r="RO221" s="21"/>
      <c r="RP221" s="21"/>
      <c r="RQ221" s="21"/>
      <c r="RR221" s="21"/>
      <c r="RS221" s="21"/>
      <c r="RT221" s="21"/>
      <c r="RU221" s="21"/>
      <c r="RV221" s="21"/>
      <c r="RW221" s="21"/>
      <c r="RX221" s="21"/>
      <c r="RY221" s="21"/>
      <c r="RZ221" s="21"/>
      <c r="SA221" s="21"/>
      <c r="SB221" s="21"/>
      <c r="SC221" s="21"/>
      <c r="SD221" s="21"/>
      <c r="SE221" s="21"/>
      <c r="SF221" s="21"/>
      <c r="SG221" s="21"/>
      <c r="SH221" s="21"/>
      <c r="SI221" s="21"/>
      <c r="SJ221" s="21"/>
      <c r="SK221" s="21"/>
      <c r="SL221" s="21"/>
      <c r="SM221" s="21"/>
      <c r="SN221" s="21"/>
    </row>
    <row r="222" spans="1:508" s="20" customFormat="1" ht="15.75" x14ac:dyDescent="0.25">
      <c r="A222" s="52" t="s">
        <v>636</v>
      </c>
      <c r="B222" s="52" t="s">
        <v>2</v>
      </c>
      <c r="C222" s="52" t="s">
        <v>85</v>
      </c>
      <c r="D222" s="109" t="s">
        <v>419</v>
      </c>
      <c r="E222" s="165">
        <v>70000</v>
      </c>
      <c r="F222" s="165"/>
      <c r="G222" s="165"/>
      <c r="H222" s="165"/>
      <c r="I222" s="165"/>
      <c r="J222" s="165"/>
      <c r="K222" s="219">
        <f t="shared" si="73"/>
        <v>0</v>
      </c>
      <c r="L222" s="165">
        <v>26000</v>
      </c>
      <c r="M222" s="165">
        <v>26000</v>
      </c>
      <c r="N222" s="165"/>
      <c r="O222" s="165"/>
      <c r="P222" s="165"/>
      <c r="Q222" s="165">
        <v>26000</v>
      </c>
      <c r="R222" s="171">
        <f t="shared" si="72"/>
        <v>0</v>
      </c>
      <c r="S222" s="171"/>
      <c r="T222" s="171"/>
      <c r="U222" s="171"/>
      <c r="V222" s="171"/>
      <c r="W222" s="171"/>
      <c r="X222" s="171">
        <f t="shared" si="74"/>
        <v>0</v>
      </c>
      <c r="Y222" s="171">
        <f t="shared" si="75"/>
        <v>0</v>
      </c>
      <c r="Z222" s="238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</row>
    <row r="223" spans="1:508" s="20" customFormat="1" ht="63" hidden="1" customHeight="1" x14ac:dyDescent="0.25">
      <c r="A223" s="52" t="s">
        <v>644</v>
      </c>
      <c r="B223" s="33">
        <v>8751</v>
      </c>
      <c r="C223" s="33">
        <v>1070</v>
      </c>
      <c r="D223" s="109" t="s">
        <v>643</v>
      </c>
      <c r="E223" s="165"/>
      <c r="F223" s="165"/>
      <c r="G223" s="165"/>
      <c r="H223" s="165"/>
      <c r="I223" s="165"/>
      <c r="J223" s="165"/>
      <c r="K223" s="219" t="e">
        <f t="shared" si="73"/>
        <v>#DIV/0!</v>
      </c>
      <c r="L223" s="165"/>
      <c r="M223" s="165"/>
      <c r="N223" s="165"/>
      <c r="O223" s="165"/>
      <c r="P223" s="165"/>
      <c r="Q223" s="165"/>
      <c r="R223" s="171"/>
      <c r="S223" s="171"/>
      <c r="T223" s="171"/>
      <c r="U223" s="171"/>
      <c r="V223" s="171"/>
      <c r="W223" s="171"/>
      <c r="X223" s="171" t="e">
        <f t="shared" si="74"/>
        <v>#DIV/0!</v>
      </c>
      <c r="Y223" s="171">
        <f t="shared" si="75"/>
        <v>0</v>
      </c>
      <c r="Z223" s="238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</row>
    <row r="224" spans="1:508" s="20" customFormat="1" ht="31.5" hidden="1" customHeight="1" x14ac:dyDescent="0.25">
      <c r="A224" s="52" t="s">
        <v>637</v>
      </c>
      <c r="B224" s="52" t="s">
        <v>638</v>
      </c>
      <c r="C224" s="52" t="s">
        <v>92</v>
      </c>
      <c r="D224" s="109" t="s">
        <v>605</v>
      </c>
      <c r="E224" s="165"/>
      <c r="F224" s="165"/>
      <c r="G224" s="165"/>
      <c r="H224" s="165"/>
      <c r="I224" s="165"/>
      <c r="J224" s="165"/>
      <c r="K224" s="219" t="e">
        <f t="shared" si="73"/>
        <v>#DIV/0!</v>
      </c>
      <c r="L224" s="165"/>
      <c r="M224" s="165"/>
      <c r="N224" s="165"/>
      <c r="O224" s="165"/>
      <c r="P224" s="165"/>
      <c r="Q224" s="165"/>
      <c r="R224" s="171">
        <f t="shared" si="72"/>
        <v>0</v>
      </c>
      <c r="S224" s="171"/>
      <c r="T224" s="171"/>
      <c r="U224" s="171"/>
      <c r="V224" s="171"/>
      <c r="W224" s="171"/>
      <c r="X224" s="171" t="e">
        <f t="shared" si="74"/>
        <v>#DIV/0!</v>
      </c>
      <c r="Y224" s="171">
        <f t="shared" si="75"/>
        <v>0</v>
      </c>
      <c r="Z224" s="238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  <c r="OP224" s="21"/>
      <c r="OQ224" s="21"/>
      <c r="OR224" s="21"/>
      <c r="OS224" s="21"/>
      <c r="OT224" s="21"/>
      <c r="OU224" s="21"/>
      <c r="OV224" s="21"/>
      <c r="OW224" s="21"/>
      <c r="OX224" s="21"/>
      <c r="OY224" s="21"/>
      <c r="OZ224" s="21"/>
      <c r="PA224" s="21"/>
      <c r="PB224" s="21"/>
      <c r="PC224" s="21"/>
      <c r="PD224" s="21"/>
      <c r="PE224" s="21"/>
      <c r="PF224" s="21"/>
      <c r="PG224" s="21"/>
      <c r="PH224" s="21"/>
      <c r="PI224" s="21"/>
      <c r="PJ224" s="21"/>
      <c r="PK224" s="21"/>
      <c r="PL224" s="21"/>
      <c r="PM224" s="21"/>
      <c r="PN224" s="21"/>
      <c r="PO224" s="21"/>
      <c r="PP224" s="21"/>
      <c r="PQ224" s="21"/>
      <c r="PR224" s="21"/>
      <c r="PS224" s="21"/>
      <c r="PT224" s="21"/>
      <c r="PU224" s="21"/>
      <c r="PV224" s="21"/>
      <c r="PW224" s="21"/>
      <c r="PX224" s="21"/>
      <c r="PY224" s="21"/>
      <c r="PZ224" s="21"/>
      <c r="QA224" s="21"/>
      <c r="QB224" s="21"/>
      <c r="QC224" s="21"/>
      <c r="QD224" s="21"/>
      <c r="QE224" s="21"/>
      <c r="QF224" s="21"/>
      <c r="QG224" s="21"/>
      <c r="QH224" s="21"/>
      <c r="QI224" s="21"/>
      <c r="QJ224" s="21"/>
      <c r="QK224" s="21"/>
      <c r="QL224" s="21"/>
      <c r="QM224" s="21"/>
      <c r="QN224" s="21"/>
      <c r="QO224" s="21"/>
      <c r="QP224" s="21"/>
      <c r="QQ224" s="21"/>
      <c r="QR224" s="21"/>
      <c r="QS224" s="21"/>
      <c r="QT224" s="21"/>
      <c r="QU224" s="21"/>
      <c r="QV224" s="21"/>
      <c r="QW224" s="21"/>
      <c r="QX224" s="21"/>
      <c r="QY224" s="21"/>
      <c r="QZ224" s="21"/>
      <c r="RA224" s="21"/>
      <c r="RB224" s="21"/>
      <c r="RC224" s="21"/>
      <c r="RD224" s="21"/>
      <c r="RE224" s="21"/>
      <c r="RF224" s="21"/>
      <c r="RG224" s="21"/>
      <c r="RH224" s="21"/>
      <c r="RI224" s="21"/>
      <c r="RJ224" s="21"/>
      <c r="RK224" s="21"/>
      <c r="RL224" s="21"/>
      <c r="RM224" s="21"/>
      <c r="RN224" s="21"/>
      <c r="RO224" s="21"/>
      <c r="RP224" s="21"/>
      <c r="RQ224" s="21"/>
      <c r="RR224" s="21"/>
      <c r="RS224" s="21"/>
      <c r="RT224" s="21"/>
      <c r="RU224" s="21"/>
      <c r="RV224" s="21"/>
      <c r="RW224" s="21"/>
      <c r="RX224" s="21"/>
      <c r="RY224" s="21"/>
      <c r="RZ224" s="21"/>
      <c r="SA224" s="21"/>
      <c r="SB224" s="21"/>
      <c r="SC224" s="21"/>
      <c r="SD224" s="21"/>
      <c r="SE224" s="21"/>
      <c r="SF224" s="21"/>
      <c r="SG224" s="21"/>
      <c r="SH224" s="21"/>
      <c r="SI224" s="21"/>
      <c r="SJ224" s="21"/>
      <c r="SK224" s="21"/>
      <c r="SL224" s="21"/>
      <c r="SM224" s="21"/>
      <c r="SN224" s="21"/>
    </row>
    <row r="225" spans="1:508" s="20" customFormat="1" ht="22.5" hidden="1" customHeight="1" x14ac:dyDescent="0.25">
      <c r="A225" s="52" t="s">
        <v>264</v>
      </c>
      <c r="B225" s="52" t="s">
        <v>14</v>
      </c>
      <c r="C225" s="52" t="s">
        <v>45</v>
      </c>
      <c r="D225" s="11" t="s">
        <v>355</v>
      </c>
      <c r="E225" s="165"/>
      <c r="F225" s="165"/>
      <c r="G225" s="165"/>
      <c r="H225" s="165"/>
      <c r="I225" s="165"/>
      <c r="J225" s="165"/>
      <c r="K225" s="219" t="e">
        <f t="shared" si="73"/>
        <v>#DIV/0!</v>
      </c>
      <c r="L225" s="165"/>
      <c r="M225" s="165"/>
      <c r="N225" s="165"/>
      <c r="O225" s="165"/>
      <c r="P225" s="165"/>
      <c r="Q225" s="165"/>
      <c r="R225" s="171">
        <f t="shared" si="72"/>
        <v>0</v>
      </c>
      <c r="S225" s="171"/>
      <c r="T225" s="171"/>
      <c r="U225" s="171"/>
      <c r="V225" s="171"/>
      <c r="W225" s="171"/>
      <c r="X225" s="171" t="e">
        <f t="shared" si="74"/>
        <v>#DIV/0!</v>
      </c>
      <c r="Y225" s="171">
        <f t="shared" si="75"/>
        <v>0</v>
      </c>
      <c r="Z225" s="238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  <c r="OP225" s="21"/>
      <c r="OQ225" s="21"/>
      <c r="OR225" s="21"/>
      <c r="OS225" s="21"/>
      <c r="OT225" s="21"/>
      <c r="OU225" s="21"/>
      <c r="OV225" s="21"/>
      <c r="OW225" s="21"/>
      <c r="OX225" s="21"/>
      <c r="OY225" s="21"/>
      <c r="OZ225" s="21"/>
      <c r="PA225" s="21"/>
      <c r="PB225" s="21"/>
      <c r="PC225" s="21"/>
      <c r="PD225" s="21"/>
      <c r="PE225" s="21"/>
      <c r="PF225" s="21"/>
      <c r="PG225" s="21"/>
      <c r="PH225" s="21"/>
      <c r="PI225" s="21"/>
      <c r="PJ225" s="21"/>
      <c r="PK225" s="21"/>
      <c r="PL225" s="21"/>
      <c r="PM225" s="21"/>
      <c r="PN225" s="21"/>
      <c r="PO225" s="21"/>
      <c r="PP225" s="21"/>
      <c r="PQ225" s="21"/>
      <c r="PR225" s="21"/>
      <c r="PS225" s="21"/>
      <c r="PT225" s="21"/>
      <c r="PU225" s="21"/>
      <c r="PV225" s="21"/>
      <c r="PW225" s="21"/>
      <c r="PX225" s="21"/>
      <c r="PY225" s="21"/>
      <c r="PZ225" s="21"/>
      <c r="QA225" s="21"/>
      <c r="QB225" s="21"/>
      <c r="QC225" s="21"/>
      <c r="QD225" s="21"/>
      <c r="QE225" s="21"/>
      <c r="QF225" s="21"/>
      <c r="QG225" s="21"/>
      <c r="QH225" s="21"/>
      <c r="QI225" s="21"/>
      <c r="QJ225" s="21"/>
      <c r="QK225" s="21"/>
      <c r="QL225" s="21"/>
      <c r="QM225" s="21"/>
      <c r="QN225" s="21"/>
      <c r="QO225" s="21"/>
      <c r="QP225" s="21"/>
      <c r="QQ225" s="21"/>
      <c r="QR225" s="21"/>
      <c r="QS225" s="21"/>
      <c r="QT225" s="21"/>
      <c r="QU225" s="21"/>
      <c r="QV225" s="21"/>
      <c r="QW225" s="21"/>
      <c r="QX225" s="21"/>
      <c r="QY225" s="21"/>
      <c r="QZ225" s="21"/>
      <c r="RA225" s="21"/>
      <c r="RB225" s="21"/>
      <c r="RC225" s="21"/>
      <c r="RD225" s="21"/>
      <c r="RE225" s="21"/>
      <c r="RF225" s="21"/>
      <c r="RG225" s="21"/>
      <c r="RH225" s="21"/>
      <c r="RI225" s="21"/>
      <c r="RJ225" s="21"/>
      <c r="RK225" s="21"/>
      <c r="RL225" s="21"/>
      <c r="RM225" s="21"/>
      <c r="RN225" s="21"/>
      <c r="RO225" s="21"/>
      <c r="RP225" s="21"/>
      <c r="RQ225" s="21"/>
      <c r="RR225" s="21"/>
      <c r="RS225" s="21"/>
      <c r="RT225" s="21"/>
      <c r="RU225" s="21"/>
      <c r="RV225" s="21"/>
      <c r="RW225" s="21"/>
      <c r="RX225" s="21"/>
      <c r="RY225" s="21"/>
      <c r="RZ225" s="21"/>
      <c r="SA225" s="21"/>
      <c r="SB225" s="21"/>
      <c r="SC225" s="21"/>
      <c r="SD225" s="21"/>
      <c r="SE225" s="21"/>
      <c r="SF225" s="21"/>
      <c r="SG225" s="21"/>
      <c r="SH225" s="21"/>
      <c r="SI225" s="21"/>
      <c r="SJ225" s="21"/>
      <c r="SK225" s="21"/>
      <c r="SL225" s="21"/>
      <c r="SM225" s="21"/>
      <c r="SN225" s="21"/>
    </row>
    <row r="226" spans="1:508" s="24" customFormat="1" ht="31.5" x14ac:dyDescent="0.25">
      <c r="A226" s="85" t="s">
        <v>187</v>
      </c>
      <c r="B226" s="85"/>
      <c r="C226" s="85"/>
      <c r="D226" s="13" t="s">
        <v>361</v>
      </c>
      <c r="E226" s="163">
        <f>E227</f>
        <v>6453947</v>
      </c>
      <c r="F226" s="163">
        <f t="shared" ref="F226:W226" si="76">F227</f>
        <v>4800200</v>
      </c>
      <c r="G226" s="163">
        <f t="shared" si="76"/>
        <v>110800</v>
      </c>
      <c r="H226" s="163">
        <f t="shared" si="76"/>
        <v>3379231.17</v>
      </c>
      <c r="I226" s="163">
        <f t="shared" si="76"/>
        <v>2615612.81</v>
      </c>
      <c r="J226" s="163">
        <f t="shared" si="76"/>
        <v>39685.42</v>
      </c>
      <c r="K226" s="217">
        <f t="shared" si="73"/>
        <v>52.359140383396394</v>
      </c>
      <c r="L226" s="163"/>
      <c r="M226" s="163"/>
      <c r="N226" s="163"/>
      <c r="O226" s="163"/>
      <c r="P226" s="163"/>
      <c r="Q226" s="163"/>
      <c r="R226" s="163">
        <f t="shared" si="76"/>
        <v>57737</v>
      </c>
      <c r="S226" s="163">
        <f t="shared" si="76"/>
        <v>0</v>
      </c>
      <c r="T226" s="163">
        <f t="shared" si="76"/>
        <v>0</v>
      </c>
      <c r="U226" s="163">
        <f t="shared" si="76"/>
        <v>0</v>
      </c>
      <c r="V226" s="163">
        <f t="shared" si="76"/>
        <v>0</v>
      </c>
      <c r="W226" s="163">
        <f t="shared" si="76"/>
        <v>57737</v>
      </c>
      <c r="X226" s="163"/>
      <c r="Y226" s="163">
        <f t="shared" si="75"/>
        <v>3436968.17</v>
      </c>
      <c r="Z226" s="238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  <c r="IX226" s="29"/>
      <c r="IY226" s="29"/>
      <c r="IZ226" s="29"/>
      <c r="JA226" s="29"/>
      <c r="JB226" s="29"/>
      <c r="JC226" s="29"/>
      <c r="JD226" s="29"/>
      <c r="JE226" s="29"/>
      <c r="JF226" s="29"/>
      <c r="JG226" s="29"/>
      <c r="JH226" s="29"/>
      <c r="JI226" s="29"/>
      <c r="JJ226" s="29"/>
      <c r="JK226" s="29"/>
      <c r="JL226" s="29"/>
      <c r="JM226" s="29"/>
      <c r="JN226" s="29"/>
      <c r="JO226" s="29"/>
      <c r="JP226" s="29"/>
      <c r="JQ226" s="29"/>
      <c r="JR226" s="29"/>
      <c r="JS226" s="29"/>
      <c r="JT226" s="29"/>
      <c r="JU226" s="29"/>
      <c r="JV226" s="29"/>
      <c r="JW226" s="29"/>
      <c r="JX226" s="29"/>
      <c r="JY226" s="29"/>
      <c r="JZ226" s="29"/>
      <c r="KA226" s="29"/>
      <c r="KB226" s="29"/>
      <c r="KC226" s="29"/>
      <c r="KD226" s="29"/>
      <c r="KE226" s="29"/>
      <c r="KF226" s="29"/>
      <c r="KG226" s="29"/>
      <c r="KH226" s="29"/>
      <c r="KI226" s="29"/>
      <c r="KJ226" s="29"/>
      <c r="KK226" s="29"/>
      <c r="KL226" s="29"/>
      <c r="KM226" s="29"/>
      <c r="KN226" s="29"/>
      <c r="KO226" s="29"/>
      <c r="KP226" s="29"/>
      <c r="KQ226" s="29"/>
      <c r="KR226" s="29"/>
      <c r="KS226" s="29"/>
      <c r="KT226" s="29"/>
      <c r="KU226" s="29"/>
      <c r="KV226" s="29"/>
      <c r="KW226" s="29"/>
      <c r="KX226" s="29"/>
      <c r="KY226" s="29"/>
      <c r="KZ226" s="29"/>
      <c r="LA226" s="29"/>
      <c r="LB226" s="29"/>
      <c r="LC226" s="29"/>
      <c r="LD226" s="29"/>
      <c r="LE226" s="29"/>
      <c r="LF226" s="29"/>
      <c r="LG226" s="29"/>
      <c r="LH226" s="29"/>
      <c r="LI226" s="29"/>
      <c r="LJ226" s="29"/>
      <c r="LK226" s="29"/>
      <c r="LL226" s="29"/>
      <c r="LM226" s="29"/>
      <c r="LN226" s="29"/>
      <c r="LO226" s="29"/>
      <c r="LP226" s="29"/>
      <c r="LQ226" s="29"/>
      <c r="LR226" s="29"/>
      <c r="LS226" s="29"/>
      <c r="LT226" s="29"/>
      <c r="LU226" s="29"/>
      <c r="LV226" s="29"/>
      <c r="LW226" s="29"/>
      <c r="LX226" s="29"/>
      <c r="LY226" s="29"/>
      <c r="LZ226" s="29"/>
      <c r="MA226" s="29"/>
      <c r="MB226" s="29"/>
      <c r="MC226" s="29"/>
      <c r="MD226" s="29"/>
      <c r="ME226" s="29"/>
      <c r="MF226" s="29"/>
      <c r="MG226" s="29"/>
      <c r="MH226" s="29"/>
      <c r="MI226" s="29"/>
      <c r="MJ226" s="29"/>
      <c r="MK226" s="29"/>
      <c r="ML226" s="29"/>
      <c r="MM226" s="29"/>
      <c r="MN226" s="29"/>
      <c r="MO226" s="29"/>
      <c r="MP226" s="29"/>
      <c r="MQ226" s="29"/>
      <c r="MR226" s="29"/>
      <c r="MS226" s="29"/>
      <c r="MT226" s="29"/>
      <c r="MU226" s="29"/>
      <c r="MV226" s="29"/>
      <c r="MW226" s="29"/>
      <c r="MX226" s="29"/>
      <c r="MY226" s="29"/>
      <c r="MZ226" s="29"/>
      <c r="NA226" s="29"/>
      <c r="NB226" s="29"/>
      <c r="NC226" s="29"/>
      <c r="ND226" s="29"/>
      <c r="NE226" s="29"/>
      <c r="NF226" s="29"/>
      <c r="NG226" s="29"/>
      <c r="NH226" s="29"/>
      <c r="NI226" s="29"/>
      <c r="NJ226" s="29"/>
      <c r="NK226" s="29"/>
      <c r="NL226" s="29"/>
      <c r="NM226" s="29"/>
      <c r="NN226" s="29"/>
      <c r="NO226" s="29"/>
      <c r="NP226" s="29"/>
      <c r="NQ226" s="29"/>
      <c r="NR226" s="29"/>
      <c r="NS226" s="29"/>
      <c r="NT226" s="29"/>
      <c r="NU226" s="29"/>
      <c r="NV226" s="29"/>
      <c r="NW226" s="29"/>
      <c r="NX226" s="29"/>
      <c r="NY226" s="29"/>
      <c r="NZ226" s="29"/>
      <c r="OA226" s="29"/>
      <c r="OB226" s="29"/>
      <c r="OC226" s="29"/>
      <c r="OD226" s="29"/>
      <c r="OE226" s="29"/>
      <c r="OF226" s="29"/>
      <c r="OG226" s="29"/>
      <c r="OH226" s="29"/>
      <c r="OI226" s="29"/>
      <c r="OJ226" s="29"/>
      <c r="OK226" s="29"/>
      <c r="OL226" s="29"/>
      <c r="OM226" s="29"/>
      <c r="ON226" s="29"/>
      <c r="OO226" s="29"/>
      <c r="OP226" s="29"/>
      <c r="OQ226" s="29"/>
      <c r="OR226" s="29"/>
      <c r="OS226" s="29"/>
      <c r="OT226" s="29"/>
      <c r="OU226" s="29"/>
      <c r="OV226" s="29"/>
      <c r="OW226" s="29"/>
      <c r="OX226" s="29"/>
      <c r="OY226" s="29"/>
      <c r="OZ226" s="29"/>
      <c r="PA226" s="29"/>
      <c r="PB226" s="29"/>
      <c r="PC226" s="29"/>
      <c r="PD226" s="29"/>
      <c r="PE226" s="29"/>
      <c r="PF226" s="29"/>
      <c r="PG226" s="29"/>
      <c r="PH226" s="29"/>
      <c r="PI226" s="29"/>
      <c r="PJ226" s="29"/>
      <c r="PK226" s="29"/>
      <c r="PL226" s="29"/>
      <c r="PM226" s="29"/>
      <c r="PN226" s="29"/>
      <c r="PO226" s="29"/>
      <c r="PP226" s="29"/>
      <c r="PQ226" s="29"/>
      <c r="PR226" s="29"/>
      <c r="PS226" s="29"/>
      <c r="PT226" s="29"/>
      <c r="PU226" s="29"/>
      <c r="PV226" s="29"/>
      <c r="PW226" s="29"/>
      <c r="PX226" s="29"/>
      <c r="PY226" s="29"/>
      <c r="PZ226" s="29"/>
      <c r="QA226" s="29"/>
      <c r="QB226" s="29"/>
      <c r="QC226" s="29"/>
      <c r="QD226" s="29"/>
      <c r="QE226" s="29"/>
      <c r="QF226" s="29"/>
      <c r="QG226" s="29"/>
      <c r="QH226" s="29"/>
      <c r="QI226" s="29"/>
      <c r="QJ226" s="29"/>
      <c r="QK226" s="29"/>
      <c r="QL226" s="29"/>
      <c r="QM226" s="29"/>
      <c r="QN226" s="29"/>
      <c r="QO226" s="29"/>
      <c r="QP226" s="29"/>
      <c r="QQ226" s="29"/>
      <c r="QR226" s="29"/>
      <c r="QS226" s="29"/>
      <c r="QT226" s="29"/>
      <c r="QU226" s="29"/>
      <c r="QV226" s="29"/>
      <c r="QW226" s="29"/>
      <c r="QX226" s="29"/>
      <c r="QY226" s="29"/>
      <c r="QZ226" s="29"/>
      <c r="RA226" s="29"/>
      <c r="RB226" s="29"/>
      <c r="RC226" s="29"/>
      <c r="RD226" s="29"/>
      <c r="RE226" s="29"/>
      <c r="RF226" s="29"/>
      <c r="RG226" s="29"/>
      <c r="RH226" s="29"/>
      <c r="RI226" s="29"/>
      <c r="RJ226" s="29"/>
      <c r="RK226" s="29"/>
      <c r="RL226" s="29"/>
      <c r="RM226" s="29"/>
      <c r="RN226" s="29"/>
      <c r="RO226" s="29"/>
      <c r="RP226" s="29"/>
      <c r="RQ226" s="29"/>
      <c r="RR226" s="29"/>
      <c r="RS226" s="29"/>
      <c r="RT226" s="29"/>
      <c r="RU226" s="29"/>
      <c r="RV226" s="29"/>
      <c r="RW226" s="29"/>
      <c r="RX226" s="29"/>
      <c r="RY226" s="29"/>
      <c r="RZ226" s="29"/>
      <c r="SA226" s="29"/>
      <c r="SB226" s="29"/>
      <c r="SC226" s="29"/>
      <c r="SD226" s="29"/>
      <c r="SE226" s="29"/>
      <c r="SF226" s="29"/>
      <c r="SG226" s="29"/>
      <c r="SH226" s="29"/>
      <c r="SI226" s="29"/>
      <c r="SJ226" s="29"/>
      <c r="SK226" s="29"/>
      <c r="SL226" s="29"/>
      <c r="SM226" s="29"/>
      <c r="SN226" s="29"/>
    </row>
    <row r="227" spans="1:508" s="31" customFormat="1" ht="31.5" x14ac:dyDescent="0.25">
      <c r="A227" s="86" t="s">
        <v>188</v>
      </c>
      <c r="B227" s="86"/>
      <c r="C227" s="86"/>
      <c r="D227" s="108" t="s">
        <v>361</v>
      </c>
      <c r="E227" s="164">
        <f>E229+E230+E231+E232</f>
        <v>6453947</v>
      </c>
      <c r="F227" s="164">
        <f t="shared" ref="F227:J227" si="77">F229+F230+F231+F232</f>
        <v>4800200</v>
      </c>
      <c r="G227" s="164">
        <f t="shared" si="77"/>
        <v>110800</v>
      </c>
      <c r="H227" s="164">
        <f>H229+H230+H231+H232</f>
        <v>3379231.17</v>
      </c>
      <c r="I227" s="164">
        <f t="shared" si="77"/>
        <v>2615612.81</v>
      </c>
      <c r="J227" s="164">
        <f t="shared" si="77"/>
        <v>39685.42</v>
      </c>
      <c r="K227" s="218">
        <f t="shared" si="73"/>
        <v>52.359140383396394</v>
      </c>
      <c r="L227" s="164"/>
      <c r="M227" s="164"/>
      <c r="N227" s="164"/>
      <c r="O227" s="164"/>
      <c r="P227" s="164"/>
      <c r="Q227" s="164"/>
      <c r="R227" s="164">
        <f>R229+R230+R231+R232</f>
        <v>57737</v>
      </c>
      <c r="S227" s="164">
        <f t="shared" ref="S227:W227" si="78">S229+S230+S231+S232</f>
        <v>0</v>
      </c>
      <c r="T227" s="164">
        <f t="shared" si="78"/>
        <v>0</v>
      </c>
      <c r="U227" s="164">
        <f t="shared" si="78"/>
        <v>0</v>
      </c>
      <c r="V227" s="164">
        <f t="shared" si="78"/>
        <v>0</v>
      </c>
      <c r="W227" s="164">
        <f t="shared" si="78"/>
        <v>57737</v>
      </c>
      <c r="X227" s="164"/>
      <c r="Y227" s="164">
        <f t="shared" si="75"/>
        <v>3436968.17</v>
      </c>
      <c r="Z227" s="238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</row>
    <row r="228" spans="1:508" s="31" customFormat="1" ht="141.75" hidden="1" customHeight="1" x14ac:dyDescent="0.25">
      <c r="A228" s="86"/>
      <c r="B228" s="86"/>
      <c r="C228" s="86"/>
      <c r="D228" s="94" t="s">
        <v>583</v>
      </c>
      <c r="E228" s="164">
        <f>E233</f>
        <v>0</v>
      </c>
      <c r="F228" s="164">
        <f t="shared" ref="F228:R228" si="79">F233</f>
        <v>0</v>
      </c>
      <c r="G228" s="164">
        <f t="shared" si="79"/>
        <v>0</v>
      </c>
      <c r="H228" s="164">
        <f t="shared" si="79"/>
        <v>0</v>
      </c>
      <c r="I228" s="164">
        <f t="shared" si="79"/>
        <v>0</v>
      </c>
      <c r="J228" s="164">
        <f t="shared" si="79"/>
        <v>0</v>
      </c>
      <c r="K228" s="218" t="e">
        <f t="shared" si="73"/>
        <v>#DIV/0!</v>
      </c>
      <c r="L228" s="164"/>
      <c r="M228" s="164"/>
      <c r="N228" s="164"/>
      <c r="O228" s="164"/>
      <c r="P228" s="164"/>
      <c r="Q228" s="164"/>
      <c r="R228" s="164">
        <f t="shared" si="79"/>
        <v>0</v>
      </c>
      <c r="S228" s="164"/>
      <c r="T228" s="164"/>
      <c r="U228" s="164"/>
      <c r="V228" s="164"/>
      <c r="W228" s="164"/>
      <c r="X228" s="164" t="e">
        <f t="shared" si="74"/>
        <v>#DIV/0!</v>
      </c>
      <c r="Y228" s="164">
        <f t="shared" si="75"/>
        <v>0</v>
      </c>
      <c r="Z228" s="238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</row>
    <row r="229" spans="1:508" s="20" customFormat="1" ht="47.25" x14ac:dyDescent="0.25">
      <c r="A229" s="52" t="s">
        <v>189</v>
      </c>
      <c r="B229" s="52" t="s">
        <v>118</v>
      </c>
      <c r="C229" s="52" t="s">
        <v>46</v>
      </c>
      <c r="D229" s="76" t="s">
        <v>486</v>
      </c>
      <c r="E229" s="165">
        <v>6197124</v>
      </c>
      <c r="F229" s="165">
        <v>4800200</v>
      </c>
      <c r="G229" s="165">
        <v>110800</v>
      </c>
      <c r="H229" s="165">
        <v>3304334.17</v>
      </c>
      <c r="I229" s="165">
        <v>2615612.81</v>
      </c>
      <c r="J229" s="165">
        <v>39685.42</v>
      </c>
      <c r="K229" s="219">
        <f t="shared" si="73"/>
        <v>53.320446226346284</v>
      </c>
      <c r="L229" s="165"/>
      <c r="M229" s="165"/>
      <c r="N229" s="165"/>
      <c r="O229" s="165"/>
      <c r="P229" s="165"/>
      <c r="Q229" s="165"/>
      <c r="R229" s="171">
        <f t="shared" ref="R229:R233" si="80">T229+W229</f>
        <v>0</v>
      </c>
      <c r="S229" s="171"/>
      <c r="T229" s="171"/>
      <c r="U229" s="171"/>
      <c r="V229" s="171"/>
      <c r="W229" s="171"/>
      <c r="X229" s="171"/>
      <c r="Y229" s="171">
        <f t="shared" si="75"/>
        <v>3304334.17</v>
      </c>
      <c r="Z229" s="238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</row>
    <row r="230" spans="1:508" s="20" customFormat="1" ht="72.75" customHeight="1" x14ac:dyDescent="0.25">
      <c r="A230" s="52" t="s">
        <v>333</v>
      </c>
      <c r="B230" s="52">
        <v>3111</v>
      </c>
      <c r="C230" s="52">
        <v>1040</v>
      </c>
      <c r="D230" s="76" t="s">
        <v>332</v>
      </c>
      <c r="E230" s="165">
        <v>105000</v>
      </c>
      <c r="F230" s="165"/>
      <c r="G230" s="165"/>
      <c r="H230" s="165"/>
      <c r="I230" s="165"/>
      <c r="J230" s="165"/>
      <c r="K230" s="219">
        <f t="shared" si="73"/>
        <v>0</v>
      </c>
      <c r="L230" s="165"/>
      <c r="M230" s="165"/>
      <c r="N230" s="165"/>
      <c r="O230" s="165"/>
      <c r="P230" s="165"/>
      <c r="Q230" s="165"/>
      <c r="R230" s="171">
        <f t="shared" si="80"/>
        <v>57737</v>
      </c>
      <c r="S230" s="171"/>
      <c r="T230" s="171"/>
      <c r="U230" s="171"/>
      <c r="V230" s="171"/>
      <c r="W230" s="171">
        <v>57737</v>
      </c>
      <c r="X230" s="171"/>
      <c r="Y230" s="171">
        <f t="shared" si="75"/>
        <v>57737</v>
      </c>
      <c r="Z230" s="238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0" customFormat="1" ht="31.5" customHeight="1" x14ac:dyDescent="0.25">
      <c r="A231" s="52" t="s">
        <v>190</v>
      </c>
      <c r="B231" s="52" t="s">
        <v>102</v>
      </c>
      <c r="C231" s="52" t="s">
        <v>99</v>
      </c>
      <c r="D231" s="11" t="s">
        <v>31</v>
      </c>
      <c r="E231" s="165">
        <v>151823</v>
      </c>
      <c r="F231" s="165"/>
      <c r="G231" s="165"/>
      <c r="H231" s="165">
        <v>74897</v>
      </c>
      <c r="I231" s="165"/>
      <c r="J231" s="165"/>
      <c r="K231" s="219">
        <f t="shared" si="73"/>
        <v>49.331787673804364</v>
      </c>
      <c r="L231" s="165"/>
      <c r="M231" s="165"/>
      <c r="N231" s="165"/>
      <c r="O231" s="165"/>
      <c r="P231" s="165"/>
      <c r="Q231" s="165"/>
      <c r="R231" s="171">
        <f t="shared" si="80"/>
        <v>0</v>
      </c>
      <c r="S231" s="171"/>
      <c r="T231" s="171"/>
      <c r="U231" s="171"/>
      <c r="V231" s="171"/>
      <c r="W231" s="171"/>
      <c r="X231" s="171"/>
      <c r="Y231" s="171">
        <f t="shared" si="75"/>
        <v>74897</v>
      </c>
      <c r="Z231" s="238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20" customFormat="1" ht="81.75" hidden="1" customHeight="1" x14ac:dyDescent="0.25">
      <c r="A232" s="52" t="s">
        <v>433</v>
      </c>
      <c r="B232" s="52">
        <v>6083</v>
      </c>
      <c r="C232" s="52" t="s">
        <v>67</v>
      </c>
      <c r="D232" s="11" t="s">
        <v>434</v>
      </c>
      <c r="E232" s="165"/>
      <c r="F232" s="165"/>
      <c r="G232" s="165"/>
      <c r="H232" s="165"/>
      <c r="I232" s="165"/>
      <c r="J232" s="165"/>
      <c r="K232" s="219" t="e">
        <f t="shared" si="73"/>
        <v>#DIV/0!</v>
      </c>
      <c r="L232" s="165">
        <f t="shared" ref="L232:L233" si="81">N232+Q232</f>
        <v>0</v>
      </c>
      <c r="M232" s="165"/>
      <c r="N232" s="165"/>
      <c r="O232" s="165"/>
      <c r="P232" s="165"/>
      <c r="Q232" s="165"/>
      <c r="R232" s="171">
        <f t="shared" si="80"/>
        <v>0</v>
      </c>
      <c r="S232" s="171"/>
      <c r="T232" s="171"/>
      <c r="U232" s="171"/>
      <c r="V232" s="171"/>
      <c r="W232" s="171"/>
      <c r="X232" s="171" t="e">
        <f t="shared" si="74"/>
        <v>#DIV/0!</v>
      </c>
      <c r="Y232" s="171">
        <f t="shared" si="75"/>
        <v>0</v>
      </c>
      <c r="Z232" s="238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  <c r="IX232" s="21"/>
      <c r="IY232" s="21"/>
      <c r="IZ232" s="21"/>
      <c r="JA232" s="21"/>
      <c r="JB232" s="21"/>
      <c r="JC232" s="21"/>
      <c r="JD232" s="21"/>
      <c r="JE232" s="21"/>
      <c r="JF232" s="21"/>
      <c r="JG232" s="21"/>
      <c r="JH232" s="21"/>
      <c r="JI232" s="21"/>
      <c r="JJ232" s="21"/>
      <c r="JK232" s="21"/>
      <c r="JL232" s="21"/>
      <c r="JM232" s="21"/>
      <c r="JN232" s="21"/>
      <c r="JO232" s="21"/>
      <c r="JP232" s="21"/>
      <c r="JQ232" s="21"/>
      <c r="JR232" s="21"/>
      <c r="JS232" s="21"/>
      <c r="JT232" s="21"/>
      <c r="JU232" s="21"/>
      <c r="JV232" s="21"/>
      <c r="JW232" s="21"/>
      <c r="JX232" s="21"/>
      <c r="JY232" s="21"/>
      <c r="JZ232" s="21"/>
      <c r="KA232" s="21"/>
      <c r="KB232" s="21"/>
      <c r="KC232" s="21"/>
      <c r="KD232" s="21"/>
      <c r="KE232" s="21"/>
      <c r="KF232" s="21"/>
      <c r="KG232" s="21"/>
      <c r="KH232" s="21"/>
      <c r="KI232" s="21"/>
      <c r="KJ232" s="21"/>
      <c r="KK232" s="21"/>
      <c r="KL232" s="21"/>
      <c r="KM232" s="21"/>
      <c r="KN232" s="21"/>
      <c r="KO232" s="21"/>
      <c r="KP232" s="21"/>
      <c r="KQ232" s="21"/>
      <c r="KR232" s="21"/>
      <c r="KS232" s="21"/>
      <c r="KT232" s="21"/>
      <c r="KU232" s="21"/>
      <c r="KV232" s="21"/>
      <c r="KW232" s="21"/>
      <c r="KX232" s="21"/>
      <c r="KY232" s="21"/>
      <c r="KZ232" s="21"/>
      <c r="LA232" s="21"/>
      <c r="LB232" s="21"/>
      <c r="LC232" s="21"/>
      <c r="LD232" s="21"/>
      <c r="LE232" s="21"/>
      <c r="LF232" s="21"/>
      <c r="LG232" s="21"/>
      <c r="LH232" s="21"/>
      <c r="LI232" s="21"/>
      <c r="LJ232" s="21"/>
      <c r="LK232" s="21"/>
      <c r="LL232" s="21"/>
      <c r="LM232" s="21"/>
      <c r="LN232" s="21"/>
      <c r="LO232" s="21"/>
      <c r="LP232" s="21"/>
      <c r="LQ232" s="21"/>
      <c r="LR232" s="21"/>
      <c r="LS232" s="21"/>
      <c r="LT232" s="21"/>
      <c r="LU232" s="21"/>
      <c r="LV232" s="21"/>
      <c r="LW232" s="21"/>
      <c r="LX232" s="21"/>
      <c r="LY232" s="21"/>
      <c r="LZ232" s="21"/>
      <c r="MA232" s="21"/>
      <c r="MB232" s="21"/>
      <c r="MC232" s="21"/>
      <c r="MD232" s="21"/>
      <c r="ME232" s="21"/>
      <c r="MF232" s="21"/>
      <c r="MG232" s="21"/>
      <c r="MH232" s="21"/>
      <c r="MI232" s="21"/>
      <c r="MJ232" s="21"/>
      <c r="MK232" s="21"/>
      <c r="ML232" s="21"/>
      <c r="MM232" s="21"/>
      <c r="MN232" s="21"/>
      <c r="MO232" s="21"/>
      <c r="MP232" s="21"/>
      <c r="MQ232" s="21"/>
      <c r="MR232" s="21"/>
      <c r="MS232" s="21"/>
      <c r="MT232" s="21"/>
      <c r="MU232" s="21"/>
      <c r="MV232" s="21"/>
      <c r="MW232" s="21"/>
      <c r="MX232" s="21"/>
      <c r="MY232" s="21"/>
      <c r="MZ232" s="21"/>
      <c r="NA232" s="21"/>
      <c r="NB232" s="21"/>
      <c r="NC232" s="21"/>
      <c r="ND232" s="21"/>
      <c r="NE232" s="21"/>
      <c r="NF232" s="21"/>
      <c r="NG232" s="21"/>
      <c r="NH232" s="21"/>
      <c r="NI232" s="21"/>
      <c r="NJ232" s="21"/>
      <c r="NK232" s="21"/>
      <c r="NL232" s="21"/>
      <c r="NM232" s="21"/>
      <c r="NN232" s="21"/>
      <c r="NO232" s="21"/>
      <c r="NP232" s="21"/>
      <c r="NQ232" s="21"/>
      <c r="NR232" s="21"/>
      <c r="NS232" s="21"/>
      <c r="NT232" s="21"/>
      <c r="NU232" s="21"/>
      <c r="NV232" s="21"/>
      <c r="NW232" s="21"/>
      <c r="NX232" s="21"/>
      <c r="NY232" s="21"/>
      <c r="NZ232" s="21"/>
      <c r="OA232" s="21"/>
      <c r="OB232" s="21"/>
      <c r="OC232" s="21"/>
      <c r="OD232" s="21"/>
      <c r="OE232" s="21"/>
      <c r="OF232" s="21"/>
      <c r="OG232" s="21"/>
      <c r="OH232" s="21"/>
      <c r="OI232" s="21"/>
      <c r="OJ232" s="21"/>
      <c r="OK232" s="21"/>
      <c r="OL232" s="21"/>
      <c r="OM232" s="21"/>
      <c r="ON232" s="21"/>
      <c r="OO232" s="21"/>
      <c r="OP232" s="21"/>
      <c r="OQ232" s="21"/>
      <c r="OR232" s="21"/>
      <c r="OS232" s="21"/>
      <c r="OT232" s="21"/>
      <c r="OU232" s="21"/>
      <c r="OV232" s="21"/>
      <c r="OW232" s="21"/>
      <c r="OX232" s="21"/>
      <c r="OY232" s="21"/>
      <c r="OZ232" s="21"/>
      <c r="PA232" s="21"/>
      <c r="PB232" s="21"/>
      <c r="PC232" s="21"/>
      <c r="PD232" s="21"/>
      <c r="PE232" s="21"/>
      <c r="PF232" s="21"/>
      <c r="PG232" s="21"/>
      <c r="PH232" s="21"/>
      <c r="PI232" s="21"/>
      <c r="PJ232" s="21"/>
      <c r="PK232" s="21"/>
      <c r="PL232" s="21"/>
      <c r="PM232" s="21"/>
      <c r="PN232" s="21"/>
      <c r="PO232" s="21"/>
      <c r="PP232" s="21"/>
      <c r="PQ232" s="21"/>
      <c r="PR232" s="21"/>
      <c r="PS232" s="21"/>
      <c r="PT232" s="21"/>
      <c r="PU232" s="21"/>
      <c r="PV232" s="21"/>
      <c r="PW232" s="21"/>
      <c r="PX232" s="21"/>
      <c r="PY232" s="21"/>
      <c r="PZ232" s="21"/>
      <c r="QA232" s="21"/>
      <c r="QB232" s="21"/>
      <c r="QC232" s="21"/>
      <c r="QD232" s="21"/>
      <c r="QE232" s="21"/>
      <c r="QF232" s="21"/>
      <c r="QG232" s="21"/>
      <c r="QH232" s="21"/>
      <c r="QI232" s="21"/>
      <c r="QJ232" s="21"/>
      <c r="QK232" s="21"/>
      <c r="QL232" s="21"/>
      <c r="QM232" s="21"/>
      <c r="QN232" s="21"/>
      <c r="QO232" s="21"/>
      <c r="QP232" s="21"/>
      <c r="QQ232" s="21"/>
      <c r="QR232" s="21"/>
      <c r="QS232" s="21"/>
      <c r="QT232" s="21"/>
      <c r="QU232" s="21"/>
      <c r="QV232" s="21"/>
      <c r="QW232" s="21"/>
      <c r="QX232" s="21"/>
      <c r="QY232" s="21"/>
      <c r="QZ232" s="21"/>
      <c r="RA232" s="21"/>
      <c r="RB232" s="21"/>
      <c r="RC232" s="21"/>
      <c r="RD232" s="21"/>
      <c r="RE232" s="21"/>
      <c r="RF232" s="21"/>
      <c r="RG232" s="21"/>
      <c r="RH232" s="21"/>
      <c r="RI232" s="21"/>
      <c r="RJ232" s="21"/>
      <c r="RK232" s="21"/>
      <c r="RL232" s="21"/>
      <c r="RM232" s="21"/>
      <c r="RN232" s="21"/>
      <c r="RO232" s="21"/>
      <c r="RP232" s="21"/>
      <c r="RQ232" s="21"/>
      <c r="RR232" s="21"/>
      <c r="RS232" s="21"/>
      <c r="RT232" s="21"/>
      <c r="RU232" s="21"/>
      <c r="RV232" s="21"/>
      <c r="RW232" s="21"/>
      <c r="RX232" s="21"/>
      <c r="RY232" s="21"/>
      <c r="RZ232" s="21"/>
      <c r="SA232" s="21"/>
      <c r="SB232" s="21"/>
      <c r="SC232" s="21"/>
      <c r="SD232" s="21"/>
      <c r="SE232" s="21"/>
      <c r="SF232" s="21"/>
      <c r="SG232" s="21"/>
      <c r="SH232" s="21"/>
      <c r="SI232" s="21"/>
      <c r="SJ232" s="21"/>
      <c r="SK232" s="21"/>
      <c r="SL232" s="21"/>
      <c r="SM232" s="21"/>
      <c r="SN232" s="21"/>
    </row>
    <row r="233" spans="1:508" s="22" customFormat="1" ht="131.25" hidden="1" customHeight="1" x14ac:dyDescent="0.25">
      <c r="A233" s="67"/>
      <c r="B233" s="67"/>
      <c r="C233" s="67"/>
      <c r="D233" s="73" t="s">
        <v>583</v>
      </c>
      <c r="E233" s="166"/>
      <c r="F233" s="166"/>
      <c r="G233" s="166"/>
      <c r="H233" s="166"/>
      <c r="I233" s="166"/>
      <c r="J233" s="166"/>
      <c r="K233" s="220" t="e">
        <f t="shared" si="73"/>
        <v>#DIV/0!</v>
      </c>
      <c r="L233" s="166">
        <f t="shared" si="81"/>
        <v>0</v>
      </c>
      <c r="M233" s="166"/>
      <c r="N233" s="166"/>
      <c r="O233" s="166"/>
      <c r="P233" s="166"/>
      <c r="Q233" s="166"/>
      <c r="R233" s="173">
        <f t="shared" si="80"/>
        <v>0</v>
      </c>
      <c r="S233" s="173"/>
      <c r="T233" s="173"/>
      <c r="U233" s="173"/>
      <c r="V233" s="173"/>
      <c r="W233" s="173"/>
      <c r="X233" s="173" t="e">
        <f t="shared" si="74"/>
        <v>#DIV/0!</v>
      </c>
      <c r="Y233" s="173">
        <f t="shared" si="75"/>
        <v>0</v>
      </c>
      <c r="Z233" s="238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</row>
    <row r="234" spans="1:508" s="24" customFormat="1" ht="22.5" customHeight="1" x14ac:dyDescent="0.25">
      <c r="A234" s="87" t="s">
        <v>26</v>
      </c>
      <c r="B234" s="87"/>
      <c r="C234" s="87"/>
      <c r="D234" s="13" t="s">
        <v>334</v>
      </c>
      <c r="E234" s="163">
        <f t="shared" ref="E234:W234" si="82">E235</f>
        <v>84432398</v>
      </c>
      <c r="F234" s="163">
        <f t="shared" si="82"/>
        <v>62701800</v>
      </c>
      <c r="G234" s="163">
        <f t="shared" si="82"/>
        <v>4646750</v>
      </c>
      <c r="H234" s="163">
        <f t="shared" si="82"/>
        <v>44421819.57</v>
      </c>
      <c r="I234" s="163">
        <f t="shared" si="82"/>
        <v>34457667.049999997</v>
      </c>
      <c r="J234" s="163">
        <f t="shared" si="82"/>
        <v>2034432.0699999998</v>
      </c>
      <c r="K234" s="217">
        <f t="shared" si="73"/>
        <v>52.612291753220134</v>
      </c>
      <c r="L234" s="163">
        <f t="shared" si="82"/>
        <v>3554410</v>
      </c>
      <c r="M234" s="163">
        <f t="shared" si="82"/>
        <v>600000</v>
      </c>
      <c r="N234" s="163">
        <f t="shared" si="82"/>
        <v>2952210</v>
      </c>
      <c r="O234" s="163">
        <f t="shared" si="82"/>
        <v>2404980</v>
      </c>
      <c r="P234" s="163">
        <f t="shared" si="82"/>
        <v>5490</v>
      </c>
      <c r="Q234" s="163">
        <f t="shared" si="82"/>
        <v>602200</v>
      </c>
      <c r="R234" s="163">
        <f t="shared" si="82"/>
        <v>2479290.42</v>
      </c>
      <c r="S234" s="163">
        <f t="shared" si="82"/>
        <v>0</v>
      </c>
      <c r="T234" s="163">
        <f t="shared" si="82"/>
        <v>2275795.12</v>
      </c>
      <c r="U234" s="163">
        <f t="shared" si="82"/>
        <v>1768413.92</v>
      </c>
      <c r="V234" s="163">
        <f t="shared" si="82"/>
        <v>0</v>
      </c>
      <c r="W234" s="163">
        <f t="shared" si="82"/>
        <v>203495.3</v>
      </c>
      <c r="X234" s="217">
        <f t="shared" si="74"/>
        <v>69.752516451394186</v>
      </c>
      <c r="Y234" s="163">
        <f t="shared" si="75"/>
        <v>46901109.990000002</v>
      </c>
      <c r="Z234" s="238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  <c r="JD234" s="29"/>
      <c r="JE234" s="29"/>
      <c r="JF234" s="29"/>
      <c r="JG234" s="29"/>
      <c r="JH234" s="29"/>
      <c r="JI234" s="29"/>
      <c r="JJ234" s="29"/>
      <c r="JK234" s="29"/>
      <c r="JL234" s="29"/>
      <c r="JM234" s="29"/>
      <c r="JN234" s="29"/>
      <c r="JO234" s="29"/>
      <c r="JP234" s="29"/>
      <c r="JQ234" s="29"/>
      <c r="JR234" s="29"/>
      <c r="JS234" s="29"/>
      <c r="JT234" s="29"/>
      <c r="JU234" s="29"/>
      <c r="JV234" s="29"/>
      <c r="JW234" s="29"/>
      <c r="JX234" s="29"/>
      <c r="JY234" s="29"/>
      <c r="JZ234" s="29"/>
      <c r="KA234" s="29"/>
      <c r="KB234" s="29"/>
      <c r="KC234" s="29"/>
      <c r="KD234" s="29"/>
      <c r="KE234" s="29"/>
      <c r="KF234" s="29"/>
      <c r="KG234" s="29"/>
      <c r="KH234" s="29"/>
      <c r="KI234" s="29"/>
      <c r="KJ234" s="29"/>
      <c r="KK234" s="29"/>
      <c r="KL234" s="29"/>
      <c r="KM234" s="29"/>
      <c r="KN234" s="29"/>
      <c r="KO234" s="29"/>
      <c r="KP234" s="29"/>
      <c r="KQ234" s="29"/>
      <c r="KR234" s="29"/>
      <c r="KS234" s="29"/>
      <c r="KT234" s="29"/>
      <c r="KU234" s="29"/>
      <c r="KV234" s="29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29"/>
      <c r="LO234" s="29"/>
      <c r="LP234" s="29"/>
      <c r="LQ234" s="29"/>
      <c r="LR234" s="29"/>
      <c r="LS234" s="29"/>
      <c r="LT234" s="29"/>
      <c r="LU234" s="29"/>
      <c r="LV234" s="29"/>
      <c r="LW234" s="29"/>
      <c r="LX234" s="29"/>
      <c r="LY234" s="29"/>
      <c r="LZ234" s="29"/>
      <c r="MA234" s="29"/>
      <c r="MB234" s="29"/>
      <c r="MC234" s="29"/>
      <c r="MD234" s="29"/>
      <c r="ME234" s="29"/>
      <c r="MF234" s="29"/>
      <c r="MG234" s="29"/>
      <c r="MH234" s="29"/>
      <c r="MI234" s="29"/>
      <c r="MJ234" s="29"/>
      <c r="MK234" s="29"/>
      <c r="ML234" s="29"/>
      <c r="MM234" s="29"/>
      <c r="MN234" s="29"/>
      <c r="MO234" s="29"/>
      <c r="MP234" s="29"/>
      <c r="MQ234" s="29"/>
      <c r="MR234" s="29"/>
      <c r="MS234" s="29"/>
      <c r="MT234" s="29"/>
      <c r="MU234" s="29"/>
      <c r="MV234" s="29"/>
      <c r="MW234" s="29"/>
      <c r="MX234" s="29"/>
      <c r="MY234" s="29"/>
      <c r="MZ234" s="29"/>
      <c r="NA234" s="29"/>
      <c r="NB234" s="29"/>
      <c r="NC234" s="29"/>
      <c r="ND234" s="29"/>
      <c r="NE234" s="29"/>
      <c r="NF234" s="29"/>
      <c r="NG234" s="29"/>
      <c r="NH234" s="29"/>
      <c r="NI234" s="29"/>
      <c r="NJ234" s="29"/>
      <c r="NK234" s="29"/>
      <c r="NL234" s="29"/>
      <c r="NM234" s="29"/>
      <c r="NN234" s="29"/>
      <c r="NO234" s="29"/>
      <c r="NP234" s="29"/>
      <c r="NQ234" s="29"/>
      <c r="NR234" s="29"/>
      <c r="NS234" s="29"/>
      <c r="NT234" s="29"/>
      <c r="NU234" s="29"/>
      <c r="NV234" s="29"/>
      <c r="NW234" s="29"/>
      <c r="NX234" s="29"/>
      <c r="NY234" s="29"/>
      <c r="NZ234" s="29"/>
      <c r="OA234" s="29"/>
      <c r="OB234" s="29"/>
      <c r="OC234" s="29"/>
      <c r="OD234" s="29"/>
      <c r="OE234" s="29"/>
      <c r="OF234" s="29"/>
      <c r="OG234" s="29"/>
      <c r="OH234" s="29"/>
      <c r="OI234" s="29"/>
      <c r="OJ234" s="29"/>
      <c r="OK234" s="29"/>
      <c r="OL234" s="29"/>
      <c r="OM234" s="29"/>
      <c r="ON234" s="29"/>
      <c r="OO234" s="29"/>
      <c r="OP234" s="29"/>
      <c r="OQ234" s="29"/>
      <c r="OR234" s="29"/>
      <c r="OS234" s="29"/>
      <c r="OT234" s="29"/>
      <c r="OU234" s="29"/>
      <c r="OV234" s="29"/>
      <c r="OW234" s="29"/>
      <c r="OX234" s="29"/>
      <c r="OY234" s="29"/>
      <c r="OZ234" s="29"/>
      <c r="PA234" s="29"/>
      <c r="PB234" s="29"/>
      <c r="PC234" s="29"/>
      <c r="PD234" s="29"/>
      <c r="PE234" s="29"/>
      <c r="PF234" s="29"/>
      <c r="PG234" s="29"/>
      <c r="PH234" s="29"/>
      <c r="PI234" s="29"/>
      <c r="PJ234" s="29"/>
      <c r="PK234" s="29"/>
      <c r="PL234" s="29"/>
      <c r="PM234" s="29"/>
      <c r="PN234" s="29"/>
      <c r="PO234" s="29"/>
      <c r="PP234" s="29"/>
      <c r="PQ234" s="29"/>
      <c r="PR234" s="29"/>
      <c r="PS234" s="29"/>
      <c r="PT234" s="29"/>
      <c r="PU234" s="29"/>
      <c r="PV234" s="29"/>
      <c r="PW234" s="29"/>
      <c r="PX234" s="29"/>
      <c r="PY234" s="29"/>
      <c r="PZ234" s="29"/>
      <c r="QA234" s="29"/>
      <c r="QB234" s="29"/>
      <c r="QC234" s="29"/>
      <c r="QD234" s="29"/>
      <c r="QE234" s="29"/>
      <c r="QF234" s="29"/>
      <c r="QG234" s="29"/>
      <c r="QH234" s="29"/>
      <c r="QI234" s="29"/>
      <c r="QJ234" s="29"/>
      <c r="QK234" s="29"/>
      <c r="QL234" s="29"/>
      <c r="QM234" s="29"/>
      <c r="QN234" s="29"/>
      <c r="QO234" s="29"/>
      <c r="QP234" s="29"/>
      <c r="QQ234" s="29"/>
      <c r="QR234" s="29"/>
      <c r="QS234" s="29"/>
      <c r="QT234" s="29"/>
      <c r="QU234" s="29"/>
      <c r="QV234" s="29"/>
      <c r="QW234" s="29"/>
      <c r="QX234" s="29"/>
      <c r="QY234" s="29"/>
      <c r="QZ234" s="29"/>
      <c r="RA234" s="29"/>
      <c r="RB234" s="29"/>
      <c r="RC234" s="29"/>
      <c r="RD234" s="29"/>
      <c r="RE234" s="29"/>
      <c r="RF234" s="29"/>
      <c r="RG234" s="29"/>
      <c r="RH234" s="29"/>
      <c r="RI234" s="29"/>
      <c r="RJ234" s="29"/>
      <c r="RK234" s="29"/>
      <c r="RL234" s="29"/>
      <c r="RM234" s="29"/>
      <c r="RN234" s="29"/>
      <c r="RO234" s="29"/>
      <c r="RP234" s="29"/>
      <c r="RQ234" s="29"/>
      <c r="RR234" s="29"/>
      <c r="RS234" s="29"/>
      <c r="RT234" s="29"/>
      <c r="RU234" s="29"/>
      <c r="RV234" s="29"/>
      <c r="RW234" s="29"/>
      <c r="RX234" s="29"/>
      <c r="RY234" s="29"/>
      <c r="RZ234" s="29"/>
      <c r="SA234" s="29"/>
      <c r="SB234" s="29"/>
      <c r="SC234" s="29"/>
      <c r="SD234" s="29"/>
      <c r="SE234" s="29"/>
      <c r="SF234" s="29"/>
      <c r="SG234" s="29"/>
      <c r="SH234" s="29"/>
      <c r="SI234" s="29"/>
      <c r="SJ234" s="29"/>
      <c r="SK234" s="29"/>
      <c r="SL234" s="29"/>
      <c r="SM234" s="29"/>
      <c r="SN234" s="29"/>
    </row>
    <row r="235" spans="1:508" s="31" customFormat="1" ht="21.75" customHeight="1" x14ac:dyDescent="0.25">
      <c r="A235" s="78" t="s">
        <v>191</v>
      </c>
      <c r="B235" s="78"/>
      <c r="C235" s="78"/>
      <c r="D235" s="108" t="s">
        <v>334</v>
      </c>
      <c r="E235" s="164">
        <f>E236+E237+E238+E240+E241++E243+E239+E242+E244</f>
        <v>84432398</v>
      </c>
      <c r="F235" s="164">
        <f t="shared" ref="F235:W235" si="83">F236+F237+F238+F240+F241++F243+F239+F242+F244</f>
        <v>62701800</v>
      </c>
      <c r="G235" s="164">
        <f t="shared" si="83"/>
        <v>4646750</v>
      </c>
      <c r="H235" s="164">
        <f>H236+H237+H238+H240+H241++H243+H239+H242+H244</f>
        <v>44421819.57</v>
      </c>
      <c r="I235" s="164">
        <f t="shared" si="83"/>
        <v>34457667.049999997</v>
      </c>
      <c r="J235" s="164">
        <f t="shared" si="83"/>
        <v>2034432.0699999998</v>
      </c>
      <c r="K235" s="218">
        <f t="shared" si="73"/>
        <v>52.612291753220134</v>
      </c>
      <c r="L235" s="164">
        <f t="shared" si="83"/>
        <v>3554410</v>
      </c>
      <c r="M235" s="164">
        <f t="shared" si="83"/>
        <v>600000</v>
      </c>
      <c r="N235" s="164">
        <f t="shared" si="83"/>
        <v>2952210</v>
      </c>
      <c r="O235" s="164">
        <f t="shared" si="83"/>
        <v>2404980</v>
      </c>
      <c r="P235" s="164">
        <f t="shared" si="83"/>
        <v>5490</v>
      </c>
      <c r="Q235" s="164">
        <f t="shared" si="83"/>
        <v>602200</v>
      </c>
      <c r="R235" s="164">
        <f t="shared" si="83"/>
        <v>2479290.42</v>
      </c>
      <c r="S235" s="164">
        <f t="shared" si="83"/>
        <v>0</v>
      </c>
      <c r="T235" s="164">
        <f t="shared" si="83"/>
        <v>2275795.12</v>
      </c>
      <c r="U235" s="164">
        <f t="shared" si="83"/>
        <v>1768413.92</v>
      </c>
      <c r="V235" s="164">
        <f t="shared" si="83"/>
        <v>0</v>
      </c>
      <c r="W235" s="164">
        <f t="shared" si="83"/>
        <v>203495.3</v>
      </c>
      <c r="X235" s="218">
        <f t="shared" si="74"/>
        <v>69.752516451394186</v>
      </c>
      <c r="Y235" s="164">
        <f t="shared" si="75"/>
        <v>46901109.990000002</v>
      </c>
      <c r="Z235" s="238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  <c r="LU235" s="30"/>
      <c r="LV235" s="30"/>
      <c r="LW235" s="30"/>
      <c r="LX235" s="30"/>
      <c r="LY235" s="30"/>
      <c r="LZ235" s="30"/>
      <c r="MA235" s="30"/>
      <c r="MB235" s="30"/>
      <c r="MC235" s="30"/>
      <c r="MD235" s="30"/>
      <c r="ME235" s="30"/>
      <c r="MF235" s="30"/>
      <c r="MG235" s="30"/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30"/>
      <c r="MW235" s="30"/>
      <c r="MX235" s="30"/>
      <c r="MY235" s="30"/>
      <c r="MZ235" s="30"/>
      <c r="NA235" s="30"/>
      <c r="NB235" s="30"/>
      <c r="NC235" s="30"/>
      <c r="ND235" s="30"/>
      <c r="NE235" s="30"/>
      <c r="NF235" s="30"/>
      <c r="NG235" s="30"/>
      <c r="NH235" s="30"/>
      <c r="NI235" s="30"/>
      <c r="NJ235" s="30"/>
      <c r="NK235" s="30"/>
      <c r="NL235" s="30"/>
      <c r="NM235" s="30"/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30"/>
      <c r="NY235" s="30"/>
      <c r="NZ235" s="30"/>
      <c r="OA235" s="30"/>
      <c r="OB235" s="30"/>
      <c r="OC235" s="30"/>
      <c r="OD235" s="30"/>
      <c r="OE235" s="30"/>
      <c r="OF235" s="30"/>
      <c r="OG235" s="30"/>
      <c r="OH235" s="30"/>
      <c r="OI235" s="30"/>
      <c r="OJ235" s="30"/>
      <c r="OK235" s="30"/>
      <c r="OL235" s="30"/>
      <c r="OM235" s="30"/>
      <c r="ON235" s="30"/>
      <c r="OO235" s="30"/>
      <c r="OP235" s="30"/>
      <c r="OQ235" s="30"/>
      <c r="OR235" s="30"/>
      <c r="OS235" s="30"/>
      <c r="OT235" s="30"/>
      <c r="OU235" s="30"/>
      <c r="OV235" s="30"/>
      <c r="OW235" s="30"/>
      <c r="OX235" s="30"/>
      <c r="OY235" s="30"/>
      <c r="OZ235" s="30"/>
      <c r="PA235" s="30"/>
      <c r="PB235" s="30"/>
      <c r="PC235" s="30"/>
      <c r="PD235" s="30"/>
      <c r="PE235" s="30"/>
      <c r="PF235" s="30"/>
      <c r="PG235" s="30"/>
      <c r="PH235" s="30"/>
      <c r="PI235" s="30"/>
      <c r="PJ235" s="30"/>
      <c r="PK235" s="30"/>
      <c r="PL235" s="30"/>
      <c r="PM235" s="30"/>
      <c r="PN235" s="30"/>
      <c r="PO235" s="30"/>
      <c r="PP235" s="30"/>
      <c r="PQ235" s="30"/>
      <c r="PR235" s="30"/>
      <c r="PS235" s="30"/>
      <c r="PT235" s="30"/>
      <c r="PU235" s="30"/>
      <c r="PV235" s="30"/>
      <c r="PW235" s="30"/>
      <c r="PX235" s="30"/>
      <c r="PY235" s="30"/>
      <c r="PZ235" s="30"/>
      <c r="QA235" s="30"/>
      <c r="QB235" s="30"/>
      <c r="QC235" s="30"/>
      <c r="QD235" s="30"/>
      <c r="QE235" s="30"/>
      <c r="QF235" s="30"/>
      <c r="QG235" s="30"/>
      <c r="QH235" s="30"/>
      <c r="QI235" s="30"/>
      <c r="QJ235" s="30"/>
      <c r="QK235" s="30"/>
      <c r="QL235" s="30"/>
      <c r="QM235" s="30"/>
      <c r="QN235" s="30"/>
      <c r="QO235" s="30"/>
      <c r="QP235" s="30"/>
      <c r="QQ235" s="30"/>
      <c r="QR235" s="30"/>
      <c r="QS235" s="30"/>
      <c r="QT235" s="30"/>
      <c r="QU235" s="30"/>
      <c r="QV235" s="30"/>
      <c r="QW235" s="30"/>
      <c r="QX235" s="30"/>
      <c r="QY235" s="30"/>
      <c r="QZ235" s="30"/>
      <c r="RA235" s="30"/>
      <c r="RB235" s="30"/>
      <c r="RC235" s="30"/>
      <c r="RD235" s="30"/>
      <c r="RE235" s="30"/>
      <c r="RF235" s="30"/>
      <c r="RG235" s="30"/>
      <c r="RH235" s="30"/>
      <c r="RI235" s="30"/>
      <c r="RJ235" s="30"/>
      <c r="RK235" s="30"/>
      <c r="RL235" s="30"/>
      <c r="RM235" s="30"/>
      <c r="RN235" s="30"/>
      <c r="RO235" s="30"/>
      <c r="RP235" s="30"/>
      <c r="RQ235" s="30"/>
      <c r="RR235" s="30"/>
      <c r="RS235" s="30"/>
      <c r="RT235" s="30"/>
      <c r="RU235" s="30"/>
      <c r="RV235" s="30"/>
      <c r="RW235" s="30"/>
      <c r="RX235" s="30"/>
      <c r="RY235" s="30"/>
      <c r="RZ235" s="30"/>
      <c r="SA235" s="30"/>
      <c r="SB235" s="30"/>
      <c r="SC235" s="30"/>
      <c r="SD235" s="30"/>
      <c r="SE235" s="30"/>
      <c r="SF235" s="30"/>
      <c r="SG235" s="30"/>
      <c r="SH235" s="30"/>
      <c r="SI235" s="30"/>
      <c r="SJ235" s="30"/>
      <c r="SK235" s="30"/>
      <c r="SL235" s="30"/>
      <c r="SM235" s="30"/>
      <c r="SN235" s="30"/>
    </row>
    <row r="236" spans="1:508" s="20" customFormat="1" ht="47.25" x14ac:dyDescent="0.25">
      <c r="A236" s="52" t="s">
        <v>138</v>
      </c>
      <c r="B236" s="52" t="s">
        <v>118</v>
      </c>
      <c r="C236" s="52" t="s">
        <v>46</v>
      </c>
      <c r="D236" s="76" t="s">
        <v>486</v>
      </c>
      <c r="E236" s="165">
        <v>2144800</v>
      </c>
      <c r="F236" s="165">
        <v>1680400</v>
      </c>
      <c r="G236" s="165">
        <v>48700</v>
      </c>
      <c r="H236" s="165">
        <v>1198566.19</v>
      </c>
      <c r="I236" s="165">
        <v>956612.27</v>
      </c>
      <c r="J236" s="165">
        <v>17507.439999999999</v>
      </c>
      <c r="K236" s="219">
        <f t="shared" si="73"/>
        <v>55.882422137262211</v>
      </c>
      <c r="L236" s="165"/>
      <c r="M236" s="165"/>
      <c r="N236" s="165"/>
      <c r="O236" s="165"/>
      <c r="P236" s="165"/>
      <c r="Q236" s="165"/>
      <c r="R236" s="171">
        <f>T236+W236</f>
        <v>0</v>
      </c>
      <c r="S236" s="171"/>
      <c r="T236" s="171"/>
      <c r="U236" s="171"/>
      <c r="V236" s="171"/>
      <c r="W236" s="171"/>
      <c r="X236" s="224"/>
      <c r="Y236" s="171">
        <f t="shared" si="75"/>
        <v>1198566.19</v>
      </c>
      <c r="Z236" s="238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</row>
    <row r="237" spans="1:508" s="20" customFormat="1" ht="33.75" customHeight="1" x14ac:dyDescent="0.25">
      <c r="A237" s="52" t="s">
        <v>501</v>
      </c>
      <c r="B237" s="52">
        <v>1080</v>
      </c>
      <c r="C237" s="52" t="s">
        <v>57</v>
      </c>
      <c r="D237" s="11" t="s">
        <v>639</v>
      </c>
      <c r="E237" s="165">
        <v>49446300</v>
      </c>
      <c r="F237" s="165">
        <v>38763800</v>
      </c>
      <c r="G237" s="165">
        <v>1571100</v>
      </c>
      <c r="H237" s="165">
        <v>29150652.859999999</v>
      </c>
      <c r="I237" s="165">
        <v>23222893.43</v>
      </c>
      <c r="J237" s="165">
        <v>725595.34</v>
      </c>
      <c r="K237" s="219">
        <f t="shared" si="73"/>
        <v>58.954164133615663</v>
      </c>
      <c r="L237" s="165">
        <v>2933090</v>
      </c>
      <c r="M237" s="165"/>
      <c r="N237" s="165">
        <v>2930890</v>
      </c>
      <c r="O237" s="165">
        <v>2397600</v>
      </c>
      <c r="P237" s="165"/>
      <c r="Q237" s="165">
        <v>2200</v>
      </c>
      <c r="R237" s="171">
        <f>T237+W237</f>
        <v>2168191.41</v>
      </c>
      <c r="S237" s="171"/>
      <c r="T237" s="171">
        <v>2163511.41</v>
      </c>
      <c r="U237" s="171">
        <v>1768413.92</v>
      </c>
      <c r="V237" s="171"/>
      <c r="W237" s="171">
        <v>4680</v>
      </c>
      <c r="X237" s="224">
        <f t="shared" si="74"/>
        <v>73.921748395037326</v>
      </c>
      <c r="Y237" s="171">
        <f t="shared" si="75"/>
        <v>31318844.27</v>
      </c>
      <c r="Z237" s="238">
        <v>16</v>
      </c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</row>
    <row r="238" spans="1:508" s="20" customFormat="1" ht="21" customHeight="1" x14ac:dyDescent="0.25">
      <c r="A238" s="52" t="s">
        <v>192</v>
      </c>
      <c r="B238" s="52" t="s">
        <v>72</v>
      </c>
      <c r="C238" s="52" t="s">
        <v>73</v>
      </c>
      <c r="D238" s="11" t="s">
        <v>15</v>
      </c>
      <c r="E238" s="165">
        <v>24922248</v>
      </c>
      <c r="F238" s="165">
        <v>17520000</v>
      </c>
      <c r="G238" s="165">
        <v>2622200</v>
      </c>
      <c r="H238" s="165">
        <v>11396630.16</v>
      </c>
      <c r="I238" s="165">
        <v>8215424</v>
      </c>
      <c r="J238" s="165">
        <v>1227294.46</v>
      </c>
      <c r="K238" s="219">
        <f t="shared" si="73"/>
        <v>45.728740681819716</v>
      </c>
      <c r="L238" s="165">
        <v>15000</v>
      </c>
      <c r="M238" s="165"/>
      <c r="N238" s="165">
        <v>15000</v>
      </c>
      <c r="O238" s="165">
        <v>7380</v>
      </c>
      <c r="P238" s="165"/>
      <c r="Q238" s="165"/>
      <c r="R238" s="171">
        <f t="shared" ref="R238:R244" si="84">T238+W238</f>
        <v>253299.01</v>
      </c>
      <c r="S238" s="171"/>
      <c r="T238" s="171">
        <v>112283.71</v>
      </c>
      <c r="U238" s="171"/>
      <c r="V238" s="171"/>
      <c r="W238" s="171">
        <v>141015.29999999999</v>
      </c>
      <c r="X238" s="215" t="s">
        <v>704</v>
      </c>
      <c r="Y238" s="171">
        <f t="shared" si="75"/>
        <v>11649929.17</v>
      </c>
      <c r="Z238" s="238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</row>
    <row r="239" spans="1:508" s="20" customFormat="1" ht="48.75" customHeight="1" x14ac:dyDescent="0.25">
      <c r="A239" s="52">
        <v>1014060</v>
      </c>
      <c r="B239" s="52" t="s">
        <v>318</v>
      </c>
      <c r="C239" s="52" t="s">
        <v>319</v>
      </c>
      <c r="D239" s="11" t="s">
        <v>320</v>
      </c>
      <c r="E239" s="165">
        <v>4079650</v>
      </c>
      <c r="F239" s="165">
        <v>2806900</v>
      </c>
      <c r="G239" s="165">
        <v>324650</v>
      </c>
      <c r="H239" s="165">
        <v>1424081.45</v>
      </c>
      <c r="I239" s="165">
        <v>1106404.33</v>
      </c>
      <c r="J239" s="165">
        <v>35963.089999999997</v>
      </c>
      <c r="K239" s="219">
        <f t="shared" si="73"/>
        <v>34.906951576728396</v>
      </c>
      <c r="L239" s="165">
        <v>606320</v>
      </c>
      <c r="M239" s="165">
        <v>600000</v>
      </c>
      <c r="N239" s="165">
        <v>6320</v>
      </c>
      <c r="O239" s="165"/>
      <c r="P239" s="165">
        <v>5490</v>
      </c>
      <c r="Q239" s="165">
        <v>600000</v>
      </c>
      <c r="R239" s="171">
        <f t="shared" si="84"/>
        <v>57800</v>
      </c>
      <c r="S239" s="171"/>
      <c r="T239" s="171"/>
      <c r="U239" s="171"/>
      <c r="V239" s="171"/>
      <c r="W239" s="171">
        <v>57800</v>
      </c>
      <c r="X239" s="224">
        <f t="shared" si="74"/>
        <v>9.5329199102783999</v>
      </c>
      <c r="Y239" s="171">
        <f t="shared" si="75"/>
        <v>1481881.45</v>
      </c>
      <c r="Z239" s="238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  <c r="IW239" s="21"/>
      <c r="IX239" s="21"/>
      <c r="IY239" s="21"/>
      <c r="IZ239" s="21"/>
      <c r="JA239" s="21"/>
      <c r="JB239" s="21"/>
      <c r="JC239" s="21"/>
      <c r="JD239" s="21"/>
      <c r="JE239" s="21"/>
      <c r="JF239" s="21"/>
      <c r="JG239" s="21"/>
      <c r="JH239" s="21"/>
      <c r="JI239" s="21"/>
      <c r="JJ239" s="21"/>
      <c r="JK239" s="21"/>
      <c r="JL239" s="21"/>
      <c r="JM239" s="21"/>
      <c r="JN239" s="21"/>
      <c r="JO239" s="21"/>
      <c r="JP239" s="21"/>
      <c r="JQ239" s="21"/>
      <c r="JR239" s="21"/>
      <c r="JS239" s="21"/>
      <c r="JT239" s="21"/>
      <c r="JU239" s="21"/>
      <c r="JV239" s="21"/>
      <c r="JW239" s="21"/>
      <c r="JX239" s="21"/>
      <c r="JY239" s="21"/>
      <c r="JZ239" s="21"/>
      <c r="KA239" s="21"/>
      <c r="KB239" s="21"/>
      <c r="KC239" s="21"/>
      <c r="KD239" s="21"/>
      <c r="KE239" s="21"/>
      <c r="KF239" s="21"/>
      <c r="KG239" s="21"/>
      <c r="KH239" s="21"/>
      <c r="KI239" s="21"/>
      <c r="KJ239" s="21"/>
      <c r="KK239" s="21"/>
      <c r="KL239" s="21"/>
      <c r="KM239" s="21"/>
      <c r="KN239" s="21"/>
      <c r="KO239" s="21"/>
      <c r="KP239" s="21"/>
      <c r="KQ239" s="21"/>
      <c r="KR239" s="21"/>
      <c r="KS239" s="21"/>
      <c r="KT239" s="21"/>
      <c r="KU239" s="21"/>
      <c r="KV239" s="21"/>
      <c r="KW239" s="21"/>
      <c r="KX239" s="21"/>
      <c r="KY239" s="21"/>
      <c r="KZ239" s="21"/>
      <c r="LA239" s="21"/>
      <c r="LB239" s="21"/>
      <c r="LC239" s="21"/>
      <c r="LD239" s="21"/>
      <c r="LE239" s="21"/>
      <c r="LF239" s="21"/>
      <c r="LG239" s="21"/>
      <c r="LH239" s="21"/>
      <c r="LI239" s="21"/>
      <c r="LJ239" s="21"/>
      <c r="LK239" s="21"/>
      <c r="LL239" s="21"/>
      <c r="LM239" s="21"/>
      <c r="LN239" s="21"/>
      <c r="LO239" s="21"/>
      <c r="LP239" s="21"/>
      <c r="LQ239" s="21"/>
      <c r="LR239" s="21"/>
      <c r="LS239" s="21"/>
      <c r="LT239" s="21"/>
      <c r="LU239" s="21"/>
      <c r="LV239" s="21"/>
      <c r="LW239" s="21"/>
      <c r="LX239" s="21"/>
      <c r="LY239" s="21"/>
      <c r="LZ239" s="21"/>
      <c r="MA239" s="21"/>
      <c r="MB239" s="21"/>
      <c r="MC239" s="21"/>
      <c r="MD239" s="21"/>
      <c r="ME239" s="21"/>
      <c r="MF239" s="21"/>
      <c r="MG239" s="21"/>
      <c r="MH239" s="21"/>
      <c r="MI239" s="21"/>
      <c r="MJ239" s="21"/>
      <c r="MK239" s="21"/>
      <c r="ML239" s="21"/>
      <c r="MM239" s="21"/>
      <c r="MN239" s="21"/>
      <c r="MO239" s="21"/>
      <c r="MP239" s="21"/>
      <c r="MQ239" s="21"/>
      <c r="MR239" s="21"/>
      <c r="MS239" s="21"/>
      <c r="MT239" s="21"/>
      <c r="MU239" s="21"/>
      <c r="MV239" s="21"/>
      <c r="MW239" s="21"/>
      <c r="MX239" s="21"/>
      <c r="MY239" s="21"/>
      <c r="MZ239" s="21"/>
      <c r="NA239" s="21"/>
      <c r="NB239" s="21"/>
      <c r="NC239" s="21"/>
      <c r="ND239" s="21"/>
      <c r="NE239" s="21"/>
      <c r="NF239" s="21"/>
      <c r="NG239" s="21"/>
      <c r="NH239" s="21"/>
      <c r="NI239" s="21"/>
      <c r="NJ239" s="21"/>
      <c r="NK239" s="21"/>
      <c r="NL239" s="21"/>
      <c r="NM239" s="21"/>
      <c r="NN239" s="21"/>
      <c r="NO239" s="21"/>
      <c r="NP239" s="21"/>
      <c r="NQ239" s="21"/>
      <c r="NR239" s="21"/>
      <c r="NS239" s="21"/>
      <c r="NT239" s="21"/>
      <c r="NU239" s="21"/>
      <c r="NV239" s="21"/>
      <c r="NW239" s="21"/>
      <c r="NX239" s="21"/>
      <c r="NY239" s="21"/>
      <c r="NZ239" s="21"/>
      <c r="OA239" s="21"/>
      <c r="OB239" s="21"/>
      <c r="OC239" s="21"/>
      <c r="OD239" s="21"/>
      <c r="OE239" s="21"/>
      <c r="OF239" s="21"/>
      <c r="OG239" s="21"/>
      <c r="OH239" s="21"/>
      <c r="OI239" s="21"/>
      <c r="OJ239" s="21"/>
      <c r="OK239" s="21"/>
      <c r="OL239" s="21"/>
      <c r="OM239" s="21"/>
      <c r="ON239" s="21"/>
      <c r="OO239" s="21"/>
      <c r="OP239" s="21"/>
      <c r="OQ239" s="21"/>
      <c r="OR239" s="21"/>
      <c r="OS239" s="21"/>
      <c r="OT239" s="21"/>
      <c r="OU239" s="21"/>
      <c r="OV239" s="21"/>
      <c r="OW239" s="21"/>
      <c r="OX239" s="21"/>
      <c r="OY239" s="21"/>
      <c r="OZ239" s="21"/>
      <c r="PA239" s="21"/>
      <c r="PB239" s="21"/>
      <c r="PC239" s="21"/>
      <c r="PD239" s="21"/>
      <c r="PE239" s="21"/>
      <c r="PF239" s="21"/>
      <c r="PG239" s="21"/>
      <c r="PH239" s="21"/>
      <c r="PI239" s="21"/>
      <c r="PJ239" s="21"/>
      <c r="PK239" s="21"/>
      <c r="PL239" s="21"/>
      <c r="PM239" s="21"/>
      <c r="PN239" s="21"/>
      <c r="PO239" s="21"/>
      <c r="PP239" s="21"/>
      <c r="PQ239" s="21"/>
      <c r="PR239" s="21"/>
      <c r="PS239" s="21"/>
      <c r="PT239" s="21"/>
      <c r="PU239" s="21"/>
      <c r="PV239" s="21"/>
      <c r="PW239" s="21"/>
      <c r="PX239" s="21"/>
      <c r="PY239" s="21"/>
      <c r="PZ239" s="21"/>
      <c r="QA239" s="21"/>
      <c r="QB239" s="21"/>
      <c r="QC239" s="21"/>
      <c r="QD239" s="21"/>
      <c r="QE239" s="21"/>
      <c r="QF239" s="21"/>
      <c r="QG239" s="21"/>
      <c r="QH239" s="21"/>
      <c r="QI239" s="21"/>
      <c r="QJ239" s="21"/>
      <c r="QK239" s="21"/>
      <c r="QL239" s="21"/>
      <c r="QM239" s="21"/>
      <c r="QN239" s="21"/>
      <c r="QO239" s="21"/>
      <c r="QP239" s="21"/>
      <c r="QQ239" s="21"/>
      <c r="QR239" s="21"/>
      <c r="QS239" s="21"/>
      <c r="QT239" s="21"/>
      <c r="QU239" s="21"/>
      <c r="QV239" s="21"/>
      <c r="QW239" s="21"/>
      <c r="QX239" s="21"/>
      <c r="QY239" s="21"/>
      <c r="QZ239" s="21"/>
      <c r="RA239" s="21"/>
      <c r="RB239" s="21"/>
      <c r="RC239" s="21"/>
      <c r="RD239" s="21"/>
      <c r="RE239" s="21"/>
      <c r="RF239" s="21"/>
      <c r="RG239" s="21"/>
      <c r="RH239" s="21"/>
      <c r="RI239" s="21"/>
      <c r="RJ239" s="21"/>
      <c r="RK239" s="21"/>
      <c r="RL239" s="21"/>
      <c r="RM239" s="21"/>
      <c r="RN239" s="21"/>
      <c r="RO239" s="21"/>
      <c r="RP239" s="21"/>
      <c r="RQ239" s="21"/>
      <c r="RR239" s="21"/>
      <c r="RS239" s="21"/>
      <c r="RT239" s="21"/>
      <c r="RU239" s="21"/>
      <c r="RV239" s="21"/>
      <c r="RW239" s="21"/>
      <c r="RX239" s="21"/>
      <c r="RY239" s="21"/>
      <c r="RZ239" s="21"/>
      <c r="SA239" s="21"/>
      <c r="SB239" s="21"/>
      <c r="SC239" s="21"/>
      <c r="SD239" s="21"/>
      <c r="SE239" s="21"/>
      <c r="SF239" s="21"/>
      <c r="SG239" s="21"/>
      <c r="SH239" s="21"/>
      <c r="SI239" s="21"/>
      <c r="SJ239" s="21"/>
      <c r="SK239" s="21"/>
      <c r="SL239" s="21"/>
      <c r="SM239" s="21"/>
      <c r="SN239" s="21"/>
    </row>
    <row r="240" spans="1:508" s="22" customFormat="1" ht="33.75" customHeight="1" x14ac:dyDescent="0.25">
      <c r="A240" s="52">
        <v>1014081</v>
      </c>
      <c r="B240" s="52" t="s">
        <v>292</v>
      </c>
      <c r="C240" s="52" t="s">
        <v>74</v>
      </c>
      <c r="D240" s="11" t="s">
        <v>342</v>
      </c>
      <c r="E240" s="165">
        <v>2573400</v>
      </c>
      <c r="F240" s="165">
        <v>1930700</v>
      </c>
      <c r="G240" s="165">
        <v>80100</v>
      </c>
      <c r="H240" s="165">
        <v>1220888.9099999999</v>
      </c>
      <c r="I240" s="165">
        <v>956333.02</v>
      </c>
      <c r="J240" s="165">
        <v>28071.74</v>
      </c>
      <c r="K240" s="219">
        <f t="shared" si="73"/>
        <v>47.442640475635343</v>
      </c>
      <c r="L240" s="165"/>
      <c r="M240" s="165"/>
      <c r="N240" s="165"/>
      <c r="O240" s="165"/>
      <c r="P240" s="165"/>
      <c r="Q240" s="165"/>
      <c r="R240" s="171">
        <f t="shared" si="84"/>
        <v>0</v>
      </c>
      <c r="S240" s="171"/>
      <c r="T240" s="173"/>
      <c r="U240" s="173"/>
      <c r="V240" s="173"/>
      <c r="W240" s="173"/>
      <c r="X240" s="225"/>
      <c r="Y240" s="171">
        <f t="shared" si="75"/>
        <v>1220888.9099999999</v>
      </c>
      <c r="Z240" s="238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7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7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7"/>
      <c r="MV240" s="27"/>
      <c r="MW240" s="27"/>
      <c r="MX240" s="27"/>
      <c r="MY240" s="27"/>
      <c r="MZ240" s="27"/>
      <c r="NA240" s="27"/>
      <c r="NB240" s="27"/>
      <c r="NC240" s="27"/>
      <c r="ND240" s="27"/>
      <c r="NE240" s="27"/>
      <c r="NF240" s="27"/>
      <c r="NG240" s="27"/>
      <c r="NH240" s="27"/>
      <c r="NI240" s="27"/>
      <c r="NJ240" s="27"/>
      <c r="NK240" s="27"/>
      <c r="NL240" s="27"/>
      <c r="NM240" s="27"/>
      <c r="NN240" s="27"/>
      <c r="NO240" s="27"/>
      <c r="NP240" s="27"/>
      <c r="NQ240" s="27"/>
      <c r="NR240" s="27"/>
      <c r="NS240" s="27"/>
      <c r="NT240" s="27"/>
      <c r="NU240" s="27"/>
      <c r="NV240" s="27"/>
      <c r="NW240" s="27"/>
      <c r="NX240" s="27"/>
      <c r="NY240" s="27"/>
      <c r="NZ240" s="27"/>
      <c r="OA240" s="27"/>
      <c r="OB240" s="27"/>
      <c r="OC240" s="27"/>
      <c r="OD240" s="27"/>
      <c r="OE240" s="27"/>
      <c r="OF240" s="27"/>
      <c r="OG240" s="27"/>
      <c r="OH240" s="27"/>
      <c r="OI240" s="27"/>
      <c r="OJ240" s="27"/>
      <c r="OK240" s="27"/>
      <c r="OL240" s="27"/>
      <c r="OM240" s="27"/>
      <c r="ON240" s="27"/>
      <c r="OO240" s="27"/>
      <c r="OP240" s="27"/>
      <c r="OQ240" s="27"/>
      <c r="OR240" s="27"/>
      <c r="OS240" s="27"/>
      <c r="OT240" s="27"/>
      <c r="OU240" s="27"/>
      <c r="OV240" s="27"/>
      <c r="OW240" s="27"/>
      <c r="OX240" s="27"/>
      <c r="OY240" s="27"/>
      <c r="OZ240" s="27"/>
      <c r="PA240" s="27"/>
      <c r="PB240" s="27"/>
      <c r="PC240" s="27"/>
      <c r="PD240" s="27"/>
      <c r="PE240" s="27"/>
      <c r="PF240" s="27"/>
      <c r="PG240" s="27"/>
      <c r="PH240" s="27"/>
      <c r="PI240" s="27"/>
      <c r="PJ240" s="27"/>
      <c r="PK240" s="27"/>
      <c r="PL240" s="27"/>
      <c r="PM240" s="27"/>
      <c r="PN240" s="27"/>
      <c r="PO240" s="27"/>
      <c r="PP240" s="27"/>
      <c r="PQ240" s="27"/>
      <c r="PR240" s="27"/>
      <c r="PS240" s="27"/>
      <c r="PT240" s="27"/>
      <c r="PU240" s="27"/>
      <c r="PV240" s="27"/>
      <c r="PW240" s="27"/>
      <c r="PX240" s="27"/>
      <c r="PY240" s="27"/>
      <c r="PZ240" s="27"/>
      <c r="QA240" s="27"/>
      <c r="QB240" s="27"/>
      <c r="QC240" s="27"/>
      <c r="QD240" s="27"/>
      <c r="QE240" s="27"/>
      <c r="QF240" s="27"/>
      <c r="QG240" s="27"/>
      <c r="QH240" s="27"/>
      <c r="QI240" s="27"/>
      <c r="QJ240" s="27"/>
      <c r="QK240" s="27"/>
      <c r="QL240" s="27"/>
      <c r="QM240" s="27"/>
      <c r="QN240" s="27"/>
      <c r="QO240" s="27"/>
      <c r="QP240" s="27"/>
      <c r="QQ240" s="27"/>
      <c r="QR240" s="27"/>
      <c r="QS240" s="27"/>
      <c r="QT240" s="27"/>
      <c r="QU240" s="27"/>
      <c r="QV240" s="27"/>
      <c r="QW240" s="27"/>
      <c r="QX240" s="27"/>
      <c r="QY240" s="27"/>
      <c r="QZ240" s="27"/>
      <c r="RA240" s="27"/>
      <c r="RB240" s="27"/>
      <c r="RC240" s="27"/>
      <c r="RD240" s="27"/>
      <c r="RE240" s="27"/>
      <c r="RF240" s="27"/>
      <c r="RG240" s="27"/>
      <c r="RH240" s="27"/>
      <c r="RI240" s="27"/>
      <c r="RJ240" s="27"/>
      <c r="RK240" s="27"/>
      <c r="RL240" s="27"/>
      <c r="RM240" s="27"/>
      <c r="RN240" s="27"/>
      <c r="RO240" s="27"/>
      <c r="RP240" s="27"/>
      <c r="RQ240" s="27"/>
      <c r="RR240" s="27"/>
      <c r="RS240" s="27"/>
      <c r="RT240" s="27"/>
      <c r="RU240" s="27"/>
      <c r="RV240" s="27"/>
      <c r="RW240" s="27"/>
      <c r="RX240" s="27"/>
      <c r="RY240" s="27"/>
      <c r="RZ240" s="27"/>
      <c r="SA240" s="27"/>
      <c r="SB240" s="27"/>
      <c r="SC240" s="27"/>
      <c r="SD240" s="27"/>
      <c r="SE240" s="27"/>
      <c r="SF240" s="27"/>
      <c r="SG240" s="27"/>
      <c r="SH240" s="27"/>
      <c r="SI240" s="27"/>
      <c r="SJ240" s="27"/>
      <c r="SK240" s="27"/>
      <c r="SL240" s="27"/>
      <c r="SM240" s="27"/>
      <c r="SN240" s="27"/>
    </row>
    <row r="241" spans="1:508" s="22" customFormat="1" ht="25.5" customHeight="1" x14ac:dyDescent="0.25">
      <c r="A241" s="52">
        <v>1014082</v>
      </c>
      <c r="B241" s="52" t="s">
        <v>293</v>
      </c>
      <c r="C241" s="52" t="s">
        <v>74</v>
      </c>
      <c r="D241" s="11" t="s">
        <v>294</v>
      </c>
      <c r="E241" s="165">
        <v>1266000</v>
      </c>
      <c r="F241" s="165"/>
      <c r="G241" s="165"/>
      <c r="H241" s="165">
        <v>31000</v>
      </c>
      <c r="I241" s="165"/>
      <c r="J241" s="165"/>
      <c r="K241" s="219">
        <f t="shared" si="73"/>
        <v>2.4486571879936809</v>
      </c>
      <c r="L241" s="165"/>
      <c r="M241" s="165"/>
      <c r="N241" s="165"/>
      <c r="O241" s="165"/>
      <c r="P241" s="165"/>
      <c r="Q241" s="165"/>
      <c r="R241" s="171">
        <f t="shared" si="84"/>
        <v>0</v>
      </c>
      <c r="S241" s="171"/>
      <c r="T241" s="173"/>
      <c r="U241" s="173"/>
      <c r="V241" s="173"/>
      <c r="W241" s="173"/>
      <c r="X241" s="225"/>
      <c r="Y241" s="171">
        <f t="shared" si="75"/>
        <v>31000</v>
      </c>
      <c r="Z241" s="238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7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7"/>
      <c r="KO241" s="27"/>
      <c r="KP241" s="27"/>
      <c r="KQ241" s="27"/>
      <c r="KR241" s="27"/>
      <c r="KS241" s="27"/>
      <c r="KT241" s="27"/>
      <c r="KU241" s="27"/>
      <c r="KV241" s="27"/>
      <c r="KW241" s="27"/>
      <c r="KX241" s="27"/>
      <c r="KY241" s="27"/>
      <c r="KZ241" s="27"/>
      <c r="LA241" s="27"/>
      <c r="LB241" s="27"/>
      <c r="LC241" s="27"/>
      <c r="LD241" s="27"/>
      <c r="LE241" s="27"/>
      <c r="LF241" s="27"/>
      <c r="LG241" s="27"/>
      <c r="LH241" s="27"/>
      <c r="LI241" s="27"/>
      <c r="LJ241" s="27"/>
      <c r="LK241" s="27"/>
      <c r="LL241" s="27"/>
      <c r="LM241" s="27"/>
      <c r="LN241" s="27"/>
      <c r="LO241" s="27"/>
      <c r="LP241" s="27"/>
      <c r="LQ241" s="27"/>
      <c r="LR241" s="27"/>
      <c r="LS241" s="27"/>
      <c r="LT241" s="27"/>
      <c r="LU241" s="27"/>
      <c r="LV241" s="27"/>
      <c r="LW241" s="27"/>
      <c r="LX241" s="27"/>
      <c r="LY241" s="27"/>
      <c r="LZ241" s="27"/>
      <c r="MA241" s="27"/>
      <c r="MB241" s="27"/>
      <c r="MC241" s="27"/>
      <c r="MD241" s="27"/>
      <c r="ME241" s="27"/>
      <c r="MF241" s="27"/>
      <c r="MG241" s="27"/>
      <c r="MH241" s="27"/>
      <c r="MI241" s="27"/>
      <c r="MJ241" s="27"/>
      <c r="MK241" s="27"/>
      <c r="ML241" s="27"/>
      <c r="MM241" s="27"/>
      <c r="MN241" s="27"/>
      <c r="MO241" s="27"/>
      <c r="MP241" s="27"/>
      <c r="MQ241" s="27"/>
      <c r="MR241" s="27"/>
      <c r="MS241" s="27"/>
      <c r="MT241" s="27"/>
      <c r="MU241" s="27"/>
      <c r="MV241" s="27"/>
      <c r="MW241" s="27"/>
      <c r="MX241" s="27"/>
      <c r="MY241" s="27"/>
      <c r="MZ241" s="27"/>
      <c r="NA241" s="27"/>
      <c r="NB241" s="27"/>
      <c r="NC241" s="27"/>
      <c r="ND241" s="27"/>
      <c r="NE241" s="27"/>
      <c r="NF241" s="27"/>
      <c r="NG241" s="27"/>
      <c r="NH241" s="27"/>
      <c r="NI241" s="27"/>
      <c r="NJ241" s="27"/>
      <c r="NK241" s="27"/>
      <c r="NL241" s="27"/>
      <c r="NM241" s="27"/>
      <c r="NN241" s="27"/>
      <c r="NO241" s="27"/>
      <c r="NP241" s="27"/>
      <c r="NQ241" s="27"/>
      <c r="NR241" s="27"/>
      <c r="NS241" s="27"/>
      <c r="NT241" s="27"/>
      <c r="NU241" s="27"/>
      <c r="NV241" s="27"/>
      <c r="NW241" s="27"/>
      <c r="NX241" s="27"/>
      <c r="NY241" s="27"/>
      <c r="NZ241" s="27"/>
      <c r="OA241" s="27"/>
      <c r="OB241" s="27"/>
      <c r="OC241" s="27"/>
      <c r="OD241" s="27"/>
      <c r="OE241" s="27"/>
      <c r="OF241" s="27"/>
      <c r="OG241" s="27"/>
      <c r="OH241" s="27"/>
      <c r="OI241" s="27"/>
      <c r="OJ241" s="27"/>
      <c r="OK241" s="27"/>
      <c r="OL241" s="27"/>
      <c r="OM241" s="27"/>
      <c r="ON241" s="27"/>
      <c r="OO241" s="27"/>
      <c r="OP241" s="27"/>
      <c r="OQ241" s="27"/>
      <c r="OR241" s="27"/>
      <c r="OS241" s="27"/>
      <c r="OT241" s="27"/>
      <c r="OU241" s="27"/>
      <c r="OV241" s="27"/>
      <c r="OW241" s="27"/>
      <c r="OX241" s="27"/>
      <c r="OY241" s="27"/>
      <c r="OZ241" s="27"/>
      <c r="PA241" s="27"/>
      <c r="PB241" s="27"/>
      <c r="PC241" s="27"/>
      <c r="PD241" s="27"/>
      <c r="PE241" s="27"/>
      <c r="PF241" s="27"/>
      <c r="PG241" s="27"/>
      <c r="PH241" s="27"/>
      <c r="PI241" s="27"/>
      <c r="PJ241" s="27"/>
      <c r="PK241" s="27"/>
      <c r="PL241" s="27"/>
      <c r="PM241" s="27"/>
      <c r="PN241" s="27"/>
      <c r="PO241" s="27"/>
      <c r="PP241" s="27"/>
      <c r="PQ241" s="27"/>
      <c r="PR241" s="27"/>
      <c r="PS241" s="27"/>
      <c r="PT241" s="27"/>
      <c r="PU241" s="27"/>
      <c r="PV241" s="27"/>
      <c r="PW241" s="27"/>
      <c r="PX241" s="27"/>
      <c r="PY241" s="27"/>
      <c r="PZ241" s="27"/>
      <c r="QA241" s="27"/>
      <c r="QB241" s="27"/>
      <c r="QC241" s="27"/>
      <c r="QD241" s="27"/>
      <c r="QE241" s="27"/>
      <c r="QF241" s="27"/>
      <c r="QG241" s="27"/>
      <c r="QH241" s="27"/>
      <c r="QI241" s="27"/>
      <c r="QJ241" s="27"/>
      <c r="QK241" s="27"/>
      <c r="QL241" s="27"/>
      <c r="QM241" s="27"/>
      <c r="QN241" s="27"/>
      <c r="QO241" s="27"/>
      <c r="QP241" s="27"/>
      <c r="QQ241" s="27"/>
      <c r="QR241" s="27"/>
      <c r="QS241" s="27"/>
      <c r="QT241" s="27"/>
      <c r="QU241" s="27"/>
      <c r="QV241" s="27"/>
      <c r="QW241" s="27"/>
      <c r="QX241" s="27"/>
      <c r="QY241" s="27"/>
      <c r="QZ241" s="27"/>
      <c r="RA241" s="27"/>
      <c r="RB241" s="27"/>
      <c r="RC241" s="27"/>
      <c r="RD241" s="27"/>
      <c r="RE241" s="27"/>
      <c r="RF241" s="27"/>
      <c r="RG241" s="27"/>
      <c r="RH241" s="27"/>
      <c r="RI241" s="27"/>
      <c r="RJ241" s="27"/>
      <c r="RK241" s="27"/>
      <c r="RL241" s="27"/>
      <c r="RM241" s="27"/>
      <c r="RN241" s="27"/>
      <c r="RO241" s="27"/>
      <c r="RP241" s="27"/>
      <c r="RQ241" s="27"/>
      <c r="RR241" s="27"/>
      <c r="RS241" s="27"/>
      <c r="RT241" s="27"/>
      <c r="RU241" s="27"/>
      <c r="RV241" s="27"/>
      <c r="RW241" s="27"/>
      <c r="RX241" s="27"/>
      <c r="RY241" s="27"/>
      <c r="RZ241" s="27"/>
      <c r="SA241" s="27"/>
      <c r="SB241" s="27"/>
      <c r="SC241" s="27"/>
      <c r="SD241" s="27"/>
      <c r="SE241" s="27"/>
      <c r="SF241" s="27"/>
      <c r="SG241" s="27"/>
      <c r="SH241" s="27"/>
      <c r="SI241" s="27"/>
      <c r="SJ241" s="27"/>
      <c r="SK241" s="27"/>
      <c r="SL241" s="27"/>
      <c r="SM241" s="27"/>
      <c r="SN241" s="27"/>
    </row>
    <row r="242" spans="1:508" s="22" customFormat="1" ht="21.75" hidden="1" customHeight="1" x14ac:dyDescent="0.25">
      <c r="A242" s="52" t="s">
        <v>449</v>
      </c>
      <c r="B242" s="52" t="s">
        <v>450</v>
      </c>
      <c r="C242" s="52" t="s">
        <v>110</v>
      </c>
      <c r="D242" s="109" t="s">
        <v>539</v>
      </c>
      <c r="E242" s="165"/>
      <c r="F242" s="165"/>
      <c r="G242" s="165"/>
      <c r="H242" s="165"/>
      <c r="I242" s="165"/>
      <c r="J242" s="165"/>
      <c r="K242" s="219" t="e">
        <f t="shared" si="73"/>
        <v>#DIV/0!</v>
      </c>
      <c r="L242" s="165">
        <f t="shared" ref="L242:L244" si="85">N242+Q242</f>
        <v>0</v>
      </c>
      <c r="M242" s="165"/>
      <c r="N242" s="165"/>
      <c r="O242" s="165"/>
      <c r="P242" s="165"/>
      <c r="Q242" s="165"/>
      <c r="R242" s="171">
        <f t="shared" si="84"/>
        <v>0</v>
      </c>
      <c r="S242" s="171"/>
      <c r="T242" s="173"/>
      <c r="U242" s="173"/>
      <c r="V242" s="173"/>
      <c r="W242" s="173"/>
      <c r="X242" s="225" t="e">
        <f t="shared" si="74"/>
        <v>#DIV/0!</v>
      </c>
      <c r="Y242" s="171">
        <f t="shared" si="75"/>
        <v>0</v>
      </c>
      <c r="Z242" s="238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7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7"/>
      <c r="KO242" s="27"/>
      <c r="KP242" s="27"/>
      <c r="KQ242" s="27"/>
      <c r="KR242" s="27"/>
      <c r="KS242" s="27"/>
      <c r="KT242" s="27"/>
      <c r="KU242" s="27"/>
      <c r="KV242" s="27"/>
      <c r="KW242" s="27"/>
      <c r="KX242" s="27"/>
      <c r="KY242" s="27"/>
      <c r="KZ242" s="27"/>
      <c r="LA242" s="27"/>
      <c r="LB242" s="27"/>
      <c r="LC242" s="27"/>
      <c r="LD242" s="27"/>
      <c r="LE242" s="27"/>
      <c r="LF242" s="27"/>
      <c r="LG242" s="27"/>
      <c r="LH242" s="27"/>
      <c r="LI242" s="27"/>
      <c r="LJ242" s="27"/>
      <c r="LK242" s="27"/>
      <c r="LL242" s="27"/>
      <c r="LM242" s="27"/>
      <c r="LN242" s="27"/>
      <c r="LO242" s="27"/>
      <c r="LP242" s="27"/>
      <c r="LQ242" s="27"/>
      <c r="LR242" s="27"/>
      <c r="LS242" s="27"/>
      <c r="LT242" s="27"/>
      <c r="LU242" s="27"/>
      <c r="LV242" s="27"/>
      <c r="LW242" s="27"/>
      <c r="LX242" s="27"/>
      <c r="LY242" s="27"/>
      <c r="LZ242" s="27"/>
      <c r="MA242" s="27"/>
      <c r="MB242" s="27"/>
      <c r="MC242" s="27"/>
      <c r="MD242" s="27"/>
      <c r="ME242" s="27"/>
      <c r="MF242" s="27"/>
      <c r="MG242" s="27"/>
      <c r="MH242" s="27"/>
      <c r="MI242" s="27"/>
      <c r="MJ242" s="27"/>
      <c r="MK242" s="27"/>
      <c r="ML242" s="27"/>
      <c r="MM242" s="27"/>
      <c r="MN242" s="27"/>
      <c r="MO242" s="27"/>
      <c r="MP242" s="27"/>
      <c r="MQ242" s="27"/>
      <c r="MR242" s="27"/>
      <c r="MS242" s="27"/>
      <c r="MT242" s="27"/>
      <c r="MU242" s="27"/>
      <c r="MV242" s="27"/>
      <c r="MW242" s="27"/>
      <c r="MX242" s="27"/>
      <c r="MY242" s="27"/>
      <c r="MZ242" s="27"/>
      <c r="NA242" s="27"/>
      <c r="NB242" s="27"/>
      <c r="NC242" s="27"/>
      <c r="ND242" s="27"/>
      <c r="NE242" s="27"/>
      <c r="NF242" s="27"/>
      <c r="NG242" s="27"/>
      <c r="NH242" s="27"/>
      <c r="NI242" s="27"/>
      <c r="NJ242" s="27"/>
      <c r="NK242" s="27"/>
      <c r="NL242" s="27"/>
      <c r="NM242" s="27"/>
      <c r="NN242" s="27"/>
      <c r="NO242" s="27"/>
      <c r="NP242" s="27"/>
      <c r="NQ242" s="27"/>
      <c r="NR242" s="27"/>
      <c r="NS242" s="27"/>
      <c r="NT242" s="27"/>
      <c r="NU242" s="27"/>
      <c r="NV242" s="27"/>
      <c r="NW242" s="27"/>
      <c r="NX242" s="27"/>
      <c r="NY242" s="27"/>
      <c r="NZ242" s="27"/>
      <c r="OA242" s="27"/>
      <c r="OB242" s="27"/>
      <c r="OC242" s="27"/>
      <c r="OD242" s="27"/>
      <c r="OE242" s="27"/>
      <c r="OF242" s="27"/>
      <c r="OG242" s="27"/>
      <c r="OH242" s="27"/>
      <c r="OI242" s="27"/>
      <c r="OJ242" s="27"/>
      <c r="OK242" s="27"/>
      <c r="OL242" s="27"/>
      <c r="OM242" s="27"/>
      <c r="ON242" s="27"/>
      <c r="OO242" s="27"/>
      <c r="OP242" s="27"/>
      <c r="OQ242" s="27"/>
      <c r="OR242" s="27"/>
      <c r="OS242" s="27"/>
      <c r="OT242" s="27"/>
      <c r="OU242" s="27"/>
      <c r="OV242" s="27"/>
      <c r="OW242" s="27"/>
      <c r="OX242" s="27"/>
      <c r="OY242" s="27"/>
      <c r="OZ242" s="27"/>
      <c r="PA242" s="27"/>
      <c r="PB242" s="27"/>
      <c r="PC242" s="27"/>
      <c r="PD242" s="27"/>
      <c r="PE242" s="27"/>
      <c r="PF242" s="27"/>
      <c r="PG242" s="27"/>
      <c r="PH242" s="27"/>
      <c r="PI242" s="27"/>
      <c r="PJ242" s="27"/>
      <c r="PK242" s="27"/>
      <c r="PL242" s="27"/>
      <c r="PM242" s="27"/>
      <c r="PN242" s="27"/>
      <c r="PO242" s="27"/>
      <c r="PP242" s="27"/>
      <c r="PQ242" s="27"/>
      <c r="PR242" s="27"/>
      <c r="PS242" s="27"/>
      <c r="PT242" s="27"/>
      <c r="PU242" s="27"/>
      <c r="PV242" s="27"/>
      <c r="PW242" s="27"/>
      <c r="PX242" s="27"/>
      <c r="PY242" s="27"/>
      <c r="PZ242" s="27"/>
      <c r="QA242" s="27"/>
      <c r="QB242" s="27"/>
      <c r="QC242" s="27"/>
      <c r="QD242" s="27"/>
      <c r="QE242" s="27"/>
      <c r="QF242" s="27"/>
      <c r="QG242" s="27"/>
      <c r="QH242" s="27"/>
      <c r="QI242" s="27"/>
      <c r="QJ242" s="27"/>
      <c r="QK242" s="27"/>
      <c r="QL242" s="27"/>
      <c r="QM242" s="27"/>
      <c r="QN242" s="27"/>
      <c r="QO242" s="27"/>
      <c r="QP242" s="27"/>
      <c r="QQ242" s="27"/>
      <c r="QR242" s="27"/>
      <c r="QS242" s="27"/>
      <c r="QT242" s="27"/>
      <c r="QU242" s="27"/>
      <c r="QV242" s="27"/>
      <c r="QW242" s="27"/>
      <c r="QX242" s="27"/>
      <c r="QY242" s="27"/>
      <c r="QZ242" s="27"/>
      <c r="RA242" s="27"/>
      <c r="RB242" s="27"/>
      <c r="RC242" s="27"/>
      <c r="RD242" s="27"/>
      <c r="RE242" s="27"/>
      <c r="RF242" s="27"/>
      <c r="RG242" s="27"/>
      <c r="RH242" s="27"/>
      <c r="RI242" s="27"/>
      <c r="RJ242" s="27"/>
      <c r="RK242" s="27"/>
      <c r="RL242" s="27"/>
      <c r="RM242" s="27"/>
      <c r="RN242" s="27"/>
      <c r="RO242" s="27"/>
      <c r="RP242" s="27"/>
      <c r="RQ242" s="27"/>
      <c r="RR242" s="27"/>
      <c r="RS242" s="27"/>
      <c r="RT242" s="27"/>
      <c r="RU242" s="27"/>
      <c r="RV242" s="27"/>
      <c r="RW242" s="27"/>
      <c r="RX242" s="27"/>
      <c r="RY242" s="27"/>
      <c r="RZ242" s="27"/>
      <c r="SA242" s="27"/>
      <c r="SB242" s="27"/>
      <c r="SC242" s="27"/>
      <c r="SD242" s="27"/>
      <c r="SE242" s="27"/>
      <c r="SF242" s="27"/>
      <c r="SG242" s="27"/>
      <c r="SH242" s="27"/>
      <c r="SI242" s="27"/>
      <c r="SJ242" s="27"/>
      <c r="SK242" s="27"/>
      <c r="SL242" s="27"/>
      <c r="SM242" s="27"/>
      <c r="SN242" s="27"/>
    </row>
    <row r="243" spans="1:508" s="20" customFormat="1" ht="22.5" hidden="1" customHeight="1" x14ac:dyDescent="0.25">
      <c r="A243" s="52" t="s">
        <v>144</v>
      </c>
      <c r="B243" s="52" t="s">
        <v>2</v>
      </c>
      <c r="C243" s="52" t="s">
        <v>85</v>
      </c>
      <c r="D243" s="11" t="s">
        <v>419</v>
      </c>
      <c r="E243" s="165"/>
      <c r="F243" s="165"/>
      <c r="G243" s="165"/>
      <c r="H243" s="165"/>
      <c r="I243" s="165"/>
      <c r="J243" s="165"/>
      <c r="K243" s="219" t="e">
        <f t="shared" si="73"/>
        <v>#DIV/0!</v>
      </c>
      <c r="L243" s="165">
        <f t="shared" si="85"/>
        <v>0</v>
      </c>
      <c r="M243" s="165"/>
      <c r="N243" s="165"/>
      <c r="O243" s="165"/>
      <c r="P243" s="165"/>
      <c r="Q243" s="165"/>
      <c r="R243" s="171">
        <f t="shared" si="84"/>
        <v>0</v>
      </c>
      <c r="S243" s="171"/>
      <c r="T243" s="171"/>
      <c r="U243" s="171"/>
      <c r="V243" s="171"/>
      <c r="W243" s="171"/>
      <c r="X243" s="224" t="e">
        <f t="shared" si="74"/>
        <v>#DIV/0!</v>
      </c>
      <c r="Y243" s="171">
        <f t="shared" si="75"/>
        <v>0</v>
      </c>
      <c r="Z243" s="238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  <c r="IW243" s="21"/>
      <c r="IX243" s="21"/>
      <c r="IY243" s="21"/>
      <c r="IZ243" s="21"/>
      <c r="JA243" s="21"/>
      <c r="JB243" s="21"/>
      <c r="JC243" s="21"/>
      <c r="JD243" s="21"/>
      <c r="JE243" s="21"/>
      <c r="JF243" s="21"/>
      <c r="JG243" s="21"/>
      <c r="JH243" s="21"/>
      <c r="JI243" s="21"/>
      <c r="JJ243" s="21"/>
      <c r="JK243" s="21"/>
      <c r="JL243" s="21"/>
      <c r="JM243" s="21"/>
      <c r="JN243" s="21"/>
      <c r="JO243" s="21"/>
      <c r="JP243" s="21"/>
      <c r="JQ243" s="21"/>
      <c r="JR243" s="21"/>
      <c r="JS243" s="21"/>
      <c r="JT243" s="21"/>
      <c r="JU243" s="21"/>
      <c r="JV243" s="21"/>
      <c r="JW243" s="21"/>
      <c r="JX243" s="21"/>
      <c r="JY243" s="21"/>
      <c r="JZ243" s="21"/>
      <c r="KA243" s="21"/>
      <c r="KB243" s="21"/>
      <c r="KC243" s="21"/>
      <c r="KD243" s="21"/>
      <c r="KE243" s="21"/>
      <c r="KF243" s="21"/>
      <c r="KG243" s="21"/>
      <c r="KH243" s="21"/>
      <c r="KI243" s="21"/>
      <c r="KJ243" s="21"/>
      <c r="KK243" s="21"/>
      <c r="KL243" s="21"/>
      <c r="KM243" s="21"/>
      <c r="KN243" s="21"/>
      <c r="KO243" s="21"/>
      <c r="KP243" s="21"/>
      <c r="KQ243" s="21"/>
      <c r="KR243" s="21"/>
      <c r="KS243" s="21"/>
      <c r="KT243" s="21"/>
      <c r="KU243" s="21"/>
      <c r="KV243" s="21"/>
      <c r="KW243" s="21"/>
      <c r="KX243" s="21"/>
      <c r="KY243" s="21"/>
      <c r="KZ243" s="21"/>
      <c r="LA243" s="21"/>
      <c r="LB243" s="21"/>
      <c r="LC243" s="21"/>
      <c r="LD243" s="21"/>
      <c r="LE243" s="21"/>
      <c r="LF243" s="21"/>
      <c r="LG243" s="21"/>
      <c r="LH243" s="21"/>
      <c r="LI243" s="21"/>
      <c r="LJ243" s="21"/>
      <c r="LK243" s="21"/>
      <c r="LL243" s="21"/>
      <c r="LM243" s="21"/>
      <c r="LN243" s="21"/>
      <c r="LO243" s="21"/>
      <c r="LP243" s="21"/>
      <c r="LQ243" s="21"/>
      <c r="LR243" s="21"/>
      <c r="LS243" s="21"/>
      <c r="LT243" s="21"/>
      <c r="LU243" s="21"/>
      <c r="LV243" s="21"/>
      <c r="LW243" s="21"/>
      <c r="LX243" s="21"/>
      <c r="LY243" s="21"/>
      <c r="LZ243" s="21"/>
      <c r="MA243" s="21"/>
      <c r="MB243" s="21"/>
      <c r="MC243" s="21"/>
      <c r="MD243" s="21"/>
      <c r="ME243" s="21"/>
      <c r="MF243" s="21"/>
      <c r="MG243" s="21"/>
      <c r="MH243" s="21"/>
      <c r="MI243" s="21"/>
      <c r="MJ243" s="21"/>
      <c r="MK243" s="21"/>
      <c r="ML243" s="21"/>
      <c r="MM243" s="21"/>
      <c r="MN243" s="21"/>
      <c r="MO243" s="21"/>
      <c r="MP243" s="21"/>
      <c r="MQ243" s="21"/>
      <c r="MR243" s="21"/>
      <c r="MS243" s="21"/>
      <c r="MT243" s="21"/>
      <c r="MU243" s="21"/>
      <c r="MV243" s="21"/>
      <c r="MW243" s="21"/>
      <c r="MX243" s="21"/>
      <c r="MY243" s="21"/>
      <c r="MZ243" s="21"/>
      <c r="NA243" s="21"/>
      <c r="NB243" s="21"/>
      <c r="NC243" s="21"/>
      <c r="ND243" s="21"/>
      <c r="NE243" s="21"/>
      <c r="NF243" s="21"/>
      <c r="NG243" s="21"/>
      <c r="NH243" s="21"/>
      <c r="NI243" s="21"/>
      <c r="NJ243" s="21"/>
      <c r="NK243" s="21"/>
      <c r="NL243" s="21"/>
      <c r="NM243" s="21"/>
      <c r="NN243" s="21"/>
      <c r="NO243" s="21"/>
      <c r="NP243" s="21"/>
      <c r="NQ243" s="21"/>
      <c r="NR243" s="21"/>
      <c r="NS243" s="21"/>
      <c r="NT243" s="21"/>
      <c r="NU243" s="21"/>
      <c r="NV243" s="21"/>
      <c r="NW243" s="21"/>
      <c r="NX243" s="21"/>
      <c r="NY243" s="21"/>
      <c r="NZ243" s="21"/>
      <c r="OA243" s="21"/>
      <c r="OB243" s="21"/>
      <c r="OC243" s="21"/>
      <c r="OD243" s="21"/>
      <c r="OE243" s="21"/>
      <c r="OF243" s="21"/>
      <c r="OG243" s="21"/>
      <c r="OH243" s="21"/>
      <c r="OI243" s="21"/>
      <c r="OJ243" s="21"/>
      <c r="OK243" s="21"/>
      <c r="OL243" s="21"/>
      <c r="OM243" s="21"/>
      <c r="ON243" s="21"/>
      <c r="OO243" s="21"/>
      <c r="OP243" s="21"/>
      <c r="OQ243" s="21"/>
      <c r="OR243" s="21"/>
      <c r="OS243" s="21"/>
      <c r="OT243" s="21"/>
      <c r="OU243" s="21"/>
      <c r="OV243" s="21"/>
      <c r="OW243" s="21"/>
      <c r="OX243" s="21"/>
      <c r="OY243" s="21"/>
      <c r="OZ243" s="21"/>
      <c r="PA243" s="21"/>
      <c r="PB243" s="21"/>
      <c r="PC243" s="21"/>
      <c r="PD243" s="21"/>
      <c r="PE243" s="21"/>
      <c r="PF243" s="21"/>
      <c r="PG243" s="21"/>
      <c r="PH243" s="21"/>
      <c r="PI243" s="21"/>
      <c r="PJ243" s="21"/>
      <c r="PK243" s="21"/>
      <c r="PL243" s="21"/>
      <c r="PM243" s="21"/>
      <c r="PN243" s="21"/>
      <c r="PO243" s="21"/>
      <c r="PP243" s="21"/>
      <c r="PQ243" s="21"/>
      <c r="PR243" s="21"/>
      <c r="PS243" s="21"/>
      <c r="PT243" s="21"/>
      <c r="PU243" s="21"/>
      <c r="PV243" s="21"/>
      <c r="PW243" s="21"/>
      <c r="PX243" s="21"/>
      <c r="PY243" s="21"/>
      <c r="PZ243" s="21"/>
      <c r="QA243" s="21"/>
      <c r="QB243" s="21"/>
      <c r="QC243" s="21"/>
      <c r="QD243" s="21"/>
      <c r="QE243" s="21"/>
      <c r="QF243" s="21"/>
      <c r="QG243" s="21"/>
      <c r="QH243" s="21"/>
      <c r="QI243" s="21"/>
      <c r="QJ243" s="21"/>
      <c r="QK243" s="21"/>
      <c r="QL243" s="21"/>
      <c r="QM243" s="21"/>
      <c r="QN243" s="21"/>
      <c r="QO243" s="21"/>
      <c r="QP243" s="21"/>
      <c r="QQ243" s="21"/>
      <c r="QR243" s="21"/>
      <c r="QS243" s="21"/>
      <c r="QT243" s="21"/>
      <c r="QU243" s="21"/>
      <c r="QV243" s="21"/>
      <c r="QW243" s="21"/>
      <c r="QX243" s="21"/>
      <c r="QY243" s="21"/>
      <c r="QZ243" s="21"/>
      <c r="RA243" s="21"/>
      <c r="RB243" s="21"/>
      <c r="RC243" s="21"/>
      <c r="RD243" s="21"/>
      <c r="RE243" s="21"/>
      <c r="RF243" s="21"/>
      <c r="RG243" s="21"/>
      <c r="RH243" s="21"/>
      <c r="RI243" s="21"/>
      <c r="RJ243" s="21"/>
      <c r="RK243" s="21"/>
      <c r="RL243" s="21"/>
      <c r="RM243" s="21"/>
      <c r="RN243" s="21"/>
      <c r="RO243" s="21"/>
      <c r="RP243" s="21"/>
      <c r="RQ243" s="21"/>
      <c r="RR243" s="21"/>
      <c r="RS243" s="21"/>
      <c r="RT243" s="21"/>
      <c r="RU243" s="21"/>
      <c r="RV243" s="21"/>
      <c r="RW243" s="21"/>
      <c r="RX243" s="21"/>
      <c r="RY243" s="21"/>
      <c r="RZ243" s="21"/>
      <c r="SA243" s="21"/>
      <c r="SB243" s="21"/>
      <c r="SC243" s="21"/>
      <c r="SD243" s="21"/>
      <c r="SE243" s="21"/>
      <c r="SF243" s="21"/>
      <c r="SG243" s="21"/>
      <c r="SH243" s="21"/>
      <c r="SI243" s="21"/>
      <c r="SJ243" s="21"/>
      <c r="SK243" s="21"/>
      <c r="SL243" s="21"/>
      <c r="SM243" s="21"/>
      <c r="SN243" s="21"/>
    </row>
    <row r="244" spans="1:508" s="20" customFormat="1" ht="30.75" hidden="1" customHeight="1" x14ac:dyDescent="0.25">
      <c r="A244" s="52" t="s">
        <v>627</v>
      </c>
      <c r="B244" s="52" t="s">
        <v>9</v>
      </c>
      <c r="C244" s="52" t="s">
        <v>91</v>
      </c>
      <c r="D244" s="11" t="s">
        <v>10</v>
      </c>
      <c r="E244" s="165"/>
      <c r="F244" s="165"/>
      <c r="G244" s="165"/>
      <c r="H244" s="165"/>
      <c r="I244" s="165"/>
      <c r="J244" s="165"/>
      <c r="K244" s="219" t="e">
        <f t="shared" si="73"/>
        <v>#DIV/0!</v>
      </c>
      <c r="L244" s="165">
        <f t="shared" si="85"/>
        <v>0</v>
      </c>
      <c r="M244" s="165"/>
      <c r="N244" s="165"/>
      <c r="O244" s="165"/>
      <c r="P244" s="165"/>
      <c r="Q244" s="165"/>
      <c r="R244" s="171">
        <f t="shared" si="84"/>
        <v>0</v>
      </c>
      <c r="S244" s="171"/>
      <c r="T244" s="171"/>
      <c r="U244" s="171"/>
      <c r="V244" s="171"/>
      <c r="W244" s="171"/>
      <c r="X244" s="224" t="e">
        <f t="shared" si="74"/>
        <v>#DIV/0!</v>
      </c>
      <c r="Y244" s="171">
        <f t="shared" si="75"/>
        <v>0</v>
      </c>
      <c r="Z244" s="238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  <c r="IW244" s="21"/>
      <c r="IX244" s="21"/>
      <c r="IY244" s="21"/>
      <c r="IZ244" s="21"/>
      <c r="JA244" s="21"/>
      <c r="JB244" s="21"/>
      <c r="JC244" s="21"/>
      <c r="JD244" s="21"/>
      <c r="JE244" s="21"/>
      <c r="JF244" s="21"/>
      <c r="JG244" s="21"/>
      <c r="JH244" s="21"/>
      <c r="JI244" s="21"/>
      <c r="JJ244" s="21"/>
      <c r="JK244" s="21"/>
      <c r="JL244" s="21"/>
      <c r="JM244" s="21"/>
      <c r="JN244" s="21"/>
      <c r="JO244" s="21"/>
      <c r="JP244" s="21"/>
      <c r="JQ244" s="21"/>
      <c r="JR244" s="21"/>
      <c r="JS244" s="21"/>
      <c r="JT244" s="21"/>
      <c r="JU244" s="21"/>
      <c r="JV244" s="21"/>
      <c r="JW244" s="21"/>
      <c r="JX244" s="21"/>
      <c r="JY244" s="21"/>
      <c r="JZ244" s="21"/>
      <c r="KA244" s="21"/>
      <c r="KB244" s="21"/>
      <c r="KC244" s="21"/>
      <c r="KD244" s="21"/>
      <c r="KE244" s="21"/>
      <c r="KF244" s="21"/>
      <c r="KG244" s="21"/>
      <c r="KH244" s="21"/>
      <c r="KI244" s="21"/>
      <c r="KJ244" s="21"/>
      <c r="KK244" s="21"/>
      <c r="KL244" s="21"/>
      <c r="KM244" s="21"/>
      <c r="KN244" s="21"/>
      <c r="KO244" s="21"/>
      <c r="KP244" s="21"/>
      <c r="KQ244" s="21"/>
      <c r="KR244" s="21"/>
      <c r="KS244" s="21"/>
      <c r="KT244" s="21"/>
      <c r="KU244" s="21"/>
      <c r="KV244" s="21"/>
      <c r="KW244" s="21"/>
      <c r="KX244" s="21"/>
      <c r="KY244" s="21"/>
      <c r="KZ244" s="21"/>
      <c r="LA244" s="21"/>
      <c r="LB244" s="21"/>
      <c r="LC244" s="21"/>
      <c r="LD244" s="21"/>
      <c r="LE244" s="21"/>
      <c r="LF244" s="21"/>
      <c r="LG244" s="21"/>
      <c r="LH244" s="21"/>
      <c r="LI244" s="21"/>
      <c r="LJ244" s="21"/>
      <c r="LK244" s="21"/>
      <c r="LL244" s="21"/>
      <c r="LM244" s="21"/>
      <c r="LN244" s="21"/>
      <c r="LO244" s="21"/>
      <c r="LP244" s="21"/>
      <c r="LQ244" s="21"/>
      <c r="LR244" s="21"/>
      <c r="LS244" s="21"/>
      <c r="LT244" s="21"/>
      <c r="LU244" s="21"/>
      <c r="LV244" s="21"/>
      <c r="LW244" s="21"/>
      <c r="LX244" s="21"/>
      <c r="LY244" s="21"/>
      <c r="LZ244" s="21"/>
      <c r="MA244" s="21"/>
      <c r="MB244" s="21"/>
      <c r="MC244" s="21"/>
      <c r="MD244" s="21"/>
      <c r="ME244" s="21"/>
      <c r="MF244" s="21"/>
      <c r="MG244" s="21"/>
      <c r="MH244" s="21"/>
      <c r="MI244" s="21"/>
      <c r="MJ244" s="21"/>
      <c r="MK244" s="21"/>
      <c r="ML244" s="21"/>
      <c r="MM244" s="21"/>
      <c r="MN244" s="21"/>
      <c r="MO244" s="21"/>
      <c r="MP244" s="21"/>
      <c r="MQ244" s="21"/>
      <c r="MR244" s="21"/>
      <c r="MS244" s="21"/>
      <c r="MT244" s="21"/>
      <c r="MU244" s="21"/>
      <c r="MV244" s="21"/>
      <c r="MW244" s="21"/>
      <c r="MX244" s="21"/>
      <c r="MY244" s="21"/>
      <c r="MZ244" s="21"/>
      <c r="NA244" s="21"/>
      <c r="NB244" s="21"/>
      <c r="NC244" s="21"/>
      <c r="ND244" s="21"/>
      <c r="NE244" s="21"/>
      <c r="NF244" s="21"/>
      <c r="NG244" s="21"/>
      <c r="NH244" s="21"/>
      <c r="NI244" s="21"/>
      <c r="NJ244" s="21"/>
      <c r="NK244" s="21"/>
      <c r="NL244" s="21"/>
      <c r="NM244" s="21"/>
      <c r="NN244" s="21"/>
      <c r="NO244" s="21"/>
      <c r="NP244" s="21"/>
      <c r="NQ244" s="21"/>
      <c r="NR244" s="21"/>
      <c r="NS244" s="21"/>
      <c r="NT244" s="21"/>
      <c r="NU244" s="21"/>
      <c r="NV244" s="21"/>
      <c r="NW244" s="21"/>
      <c r="NX244" s="21"/>
      <c r="NY244" s="21"/>
      <c r="NZ244" s="21"/>
      <c r="OA244" s="21"/>
      <c r="OB244" s="21"/>
      <c r="OC244" s="21"/>
      <c r="OD244" s="21"/>
      <c r="OE244" s="21"/>
      <c r="OF244" s="21"/>
      <c r="OG244" s="21"/>
      <c r="OH244" s="21"/>
      <c r="OI244" s="21"/>
      <c r="OJ244" s="21"/>
      <c r="OK244" s="21"/>
      <c r="OL244" s="21"/>
      <c r="OM244" s="21"/>
      <c r="ON244" s="21"/>
      <c r="OO244" s="21"/>
      <c r="OP244" s="21"/>
      <c r="OQ244" s="21"/>
      <c r="OR244" s="21"/>
      <c r="OS244" s="21"/>
      <c r="OT244" s="21"/>
      <c r="OU244" s="21"/>
      <c r="OV244" s="21"/>
      <c r="OW244" s="21"/>
      <c r="OX244" s="21"/>
      <c r="OY244" s="21"/>
      <c r="OZ244" s="21"/>
      <c r="PA244" s="21"/>
      <c r="PB244" s="21"/>
      <c r="PC244" s="21"/>
      <c r="PD244" s="21"/>
      <c r="PE244" s="21"/>
      <c r="PF244" s="21"/>
      <c r="PG244" s="21"/>
      <c r="PH244" s="21"/>
      <c r="PI244" s="21"/>
      <c r="PJ244" s="21"/>
      <c r="PK244" s="21"/>
      <c r="PL244" s="21"/>
      <c r="PM244" s="21"/>
      <c r="PN244" s="21"/>
      <c r="PO244" s="21"/>
      <c r="PP244" s="21"/>
      <c r="PQ244" s="21"/>
      <c r="PR244" s="21"/>
      <c r="PS244" s="21"/>
      <c r="PT244" s="21"/>
      <c r="PU244" s="21"/>
      <c r="PV244" s="21"/>
      <c r="PW244" s="21"/>
      <c r="PX244" s="21"/>
      <c r="PY244" s="21"/>
      <c r="PZ244" s="21"/>
      <c r="QA244" s="21"/>
      <c r="QB244" s="21"/>
      <c r="QC244" s="21"/>
      <c r="QD244" s="21"/>
      <c r="QE244" s="21"/>
      <c r="QF244" s="21"/>
      <c r="QG244" s="21"/>
      <c r="QH244" s="21"/>
      <c r="QI244" s="21"/>
      <c r="QJ244" s="21"/>
      <c r="QK244" s="21"/>
      <c r="QL244" s="21"/>
      <c r="QM244" s="21"/>
      <c r="QN244" s="21"/>
      <c r="QO244" s="21"/>
      <c r="QP244" s="21"/>
      <c r="QQ244" s="21"/>
      <c r="QR244" s="21"/>
      <c r="QS244" s="21"/>
      <c r="QT244" s="21"/>
      <c r="QU244" s="21"/>
      <c r="QV244" s="21"/>
      <c r="QW244" s="21"/>
      <c r="QX244" s="21"/>
      <c r="QY244" s="21"/>
      <c r="QZ244" s="21"/>
      <c r="RA244" s="21"/>
      <c r="RB244" s="21"/>
      <c r="RC244" s="21"/>
      <c r="RD244" s="21"/>
      <c r="RE244" s="21"/>
      <c r="RF244" s="21"/>
      <c r="RG244" s="21"/>
      <c r="RH244" s="21"/>
      <c r="RI244" s="21"/>
      <c r="RJ244" s="21"/>
      <c r="RK244" s="21"/>
      <c r="RL244" s="21"/>
      <c r="RM244" s="21"/>
      <c r="RN244" s="21"/>
      <c r="RO244" s="21"/>
      <c r="RP244" s="21"/>
      <c r="RQ244" s="21"/>
      <c r="RR244" s="21"/>
      <c r="RS244" s="21"/>
      <c r="RT244" s="21"/>
      <c r="RU244" s="21"/>
      <c r="RV244" s="21"/>
      <c r="RW244" s="21"/>
      <c r="RX244" s="21"/>
      <c r="RY244" s="21"/>
      <c r="RZ244" s="21"/>
      <c r="SA244" s="21"/>
      <c r="SB244" s="21"/>
      <c r="SC244" s="21"/>
      <c r="SD244" s="21"/>
      <c r="SE244" s="21"/>
      <c r="SF244" s="21"/>
      <c r="SG244" s="21"/>
      <c r="SH244" s="21"/>
      <c r="SI244" s="21"/>
      <c r="SJ244" s="21"/>
      <c r="SK244" s="21"/>
      <c r="SL244" s="21"/>
      <c r="SM244" s="21"/>
      <c r="SN244" s="21"/>
    </row>
    <row r="245" spans="1:508" s="24" customFormat="1" ht="33" customHeight="1" x14ac:dyDescent="0.25">
      <c r="A245" s="87" t="s">
        <v>193</v>
      </c>
      <c r="B245" s="87"/>
      <c r="C245" s="87"/>
      <c r="D245" s="13" t="s">
        <v>32</v>
      </c>
      <c r="E245" s="163">
        <f>E246</f>
        <v>403873951</v>
      </c>
      <c r="F245" s="163">
        <f t="shared" ref="F245:W245" si="86">F246</f>
        <v>11968900</v>
      </c>
      <c r="G245" s="163">
        <f t="shared" si="86"/>
        <v>40553900</v>
      </c>
      <c r="H245" s="163">
        <f t="shared" si="86"/>
        <v>164927269.30000001</v>
      </c>
      <c r="I245" s="163">
        <f t="shared" si="86"/>
        <v>5424863.7000000002</v>
      </c>
      <c r="J245" s="163">
        <f t="shared" si="86"/>
        <v>837012.56</v>
      </c>
      <c r="K245" s="217">
        <f t="shared" si="73"/>
        <v>40.836322543614607</v>
      </c>
      <c r="L245" s="163">
        <f t="shared" si="86"/>
        <v>134393038.61000001</v>
      </c>
      <c r="M245" s="163">
        <f t="shared" si="86"/>
        <v>127133779.61</v>
      </c>
      <c r="N245" s="163">
        <f>N246</f>
        <v>6159259</v>
      </c>
      <c r="O245" s="163">
        <f t="shared" si="86"/>
        <v>0</v>
      </c>
      <c r="P245" s="163">
        <f t="shared" si="86"/>
        <v>0</v>
      </c>
      <c r="Q245" s="163">
        <f t="shared" si="86"/>
        <v>128233779.61</v>
      </c>
      <c r="R245" s="163">
        <f t="shared" si="86"/>
        <v>33334383.379999999</v>
      </c>
      <c r="S245" s="163">
        <f t="shared" si="86"/>
        <v>32969118.969999995</v>
      </c>
      <c r="T245" s="163">
        <f t="shared" si="86"/>
        <v>315695.78000000003</v>
      </c>
      <c r="U245" s="163">
        <f t="shared" si="86"/>
        <v>0</v>
      </c>
      <c r="V245" s="163">
        <f t="shared" si="86"/>
        <v>0</v>
      </c>
      <c r="W245" s="163">
        <f t="shared" si="86"/>
        <v>33018687.599999998</v>
      </c>
      <c r="X245" s="217">
        <f t="shared" si="74"/>
        <v>24.803653317739354</v>
      </c>
      <c r="Y245" s="163">
        <f t="shared" si="75"/>
        <v>198261652.68000001</v>
      </c>
      <c r="Z245" s="238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  <c r="IU245" s="29"/>
      <c r="IV245" s="29"/>
      <c r="IW245" s="29"/>
      <c r="IX245" s="29"/>
      <c r="IY245" s="29"/>
      <c r="IZ245" s="29"/>
      <c r="JA245" s="29"/>
      <c r="JB245" s="29"/>
      <c r="JC245" s="29"/>
      <c r="JD245" s="29"/>
      <c r="JE245" s="29"/>
      <c r="JF245" s="29"/>
      <c r="JG245" s="29"/>
      <c r="JH245" s="29"/>
      <c r="JI245" s="29"/>
      <c r="JJ245" s="29"/>
      <c r="JK245" s="29"/>
      <c r="JL245" s="29"/>
      <c r="JM245" s="29"/>
      <c r="JN245" s="29"/>
      <c r="JO245" s="29"/>
      <c r="JP245" s="29"/>
      <c r="JQ245" s="29"/>
      <c r="JR245" s="29"/>
      <c r="JS245" s="29"/>
      <c r="JT245" s="29"/>
      <c r="JU245" s="29"/>
      <c r="JV245" s="29"/>
      <c r="JW245" s="29"/>
      <c r="JX245" s="29"/>
      <c r="JY245" s="29"/>
      <c r="JZ245" s="29"/>
      <c r="KA245" s="29"/>
      <c r="KB245" s="29"/>
      <c r="KC245" s="29"/>
      <c r="KD245" s="29"/>
      <c r="KE245" s="29"/>
      <c r="KF245" s="29"/>
      <c r="KG245" s="29"/>
      <c r="KH245" s="29"/>
      <c r="KI245" s="29"/>
      <c r="KJ245" s="29"/>
      <c r="KK245" s="29"/>
      <c r="KL245" s="29"/>
      <c r="KM245" s="29"/>
      <c r="KN245" s="29"/>
      <c r="KO245" s="29"/>
      <c r="KP245" s="29"/>
      <c r="KQ245" s="29"/>
      <c r="KR245" s="29"/>
      <c r="KS245" s="29"/>
      <c r="KT245" s="29"/>
      <c r="KU245" s="29"/>
      <c r="KV245" s="29"/>
      <c r="KW245" s="29"/>
      <c r="KX245" s="29"/>
      <c r="KY245" s="29"/>
      <c r="KZ245" s="29"/>
      <c r="LA245" s="29"/>
      <c r="LB245" s="29"/>
      <c r="LC245" s="29"/>
      <c r="LD245" s="29"/>
      <c r="LE245" s="29"/>
      <c r="LF245" s="29"/>
      <c r="LG245" s="29"/>
      <c r="LH245" s="29"/>
      <c r="LI245" s="29"/>
      <c r="LJ245" s="29"/>
      <c r="LK245" s="29"/>
      <c r="LL245" s="29"/>
      <c r="LM245" s="29"/>
      <c r="LN245" s="29"/>
      <c r="LO245" s="29"/>
      <c r="LP245" s="29"/>
      <c r="LQ245" s="29"/>
      <c r="LR245" s="29"/>
      <c r="LS245" s="29"/>
      <c r="LT245" s="29"/>
      <c r="LU245" s="29"/>
      <c r="LV245" s="29"/>
      <c r="LW245" s="29"/>
      <c r="LX245" s="29"/>
      <c r="LY245" s="29"/>
      <c r="LZ245" s="29"/>
      <c r="MA245" s="29"/>
      <c r="MB245" s="29"/>
      <c r="MC245" s="29"/>
      <c r="MD245" s="29"/>
      <c r="ME245" s="29"/>
      <c r="MF245" s="29"/>
      <c r="MG245" s="29"/>
      <c r="MH245" s="29"/>
      <c r="MI245" s="29"/>
      <c r="MJ245" s="29"/>
      <c r="MK245" s="29"/>
      <c r="ML245" s="29"/>
      <c r="MM245" s="29"/>
      <c r="MN245" s="29"/>
      <c r="MO245" s="29"/>
      <c r="MP245" s="29"/>
      <c r="MQ245" s="29"/>
      <c r="MR245" s="29"/>
      <c r="MS245" s="29"/>
      <c r="MT245" s="29"/>
      <c r="MU245" s="29"/>
      <c r="MV245" s="29"/>
      <c r="MW245" s="29"/>
      <c r="MX245" s="29"/>
      <c r="MY245" s="29"/>
      <c r="MZ245" s="29"/>
      <c r="NA245" s="29"/>
      <c r="NB245" s="29"/>
      <c r="NC245" s="29"/>
      <c r="ND245" s="29"/>
      <c r="NE245" s="29"/>
      <c r="NF245" s="29"/>
      <c r="NG245" s="29"/>
      <c r="NH245" s="29"/>
      <c r="NI245" s="29"/>
      <c r="NJ245" s="29"/>
      <c r="NK245" s="29"/>
      <c r="NL245" s="29"/>
      <c r="NM245" s="29"/>
      <c r="NN245" s="29"/>
      <c r="NO245" s="29"/>
      <c r="NP245" s="29"/>
      <c r="NQ245" s="29"/>
      <c r="NR245" s="29"/>
      <c r="NS245" s="29"/>
      <c r="NT245" s="29"/>
      <c r="NU245" s="29"/>
      <c r="NV245" s="29"/>
      <c r="NW245" s="29"/>
      <c r="NX245" s="29"/>
      <c r="NY245" s="29"/>
      <c r="NZ245" s="29"/>
      <c r="OA245" s="29"/>
      <c r="OB245" s="29"/>
      <c r="OC245" s="29"/>
      <c r="OD245" s="29"/>
      <c r="OE245" s="29"/>
      <c r="OF245" s="29"/>
      <c r="OG245" s="29"/>
      <c r="OH245" s="29"/>
      <c r="OI245" s="29"/>
      <c r="OJ245" s="29"/>
      <c r="OK245" s="29"/>
      <c r="OL245" s="29"/>
      <c r="OM245" s="29"/>
      <c r="ON245" s="29"/>
      <c r="OO245" s="29"/>
      <c r="OP245" s="29"/>
      <c r="OQ245" s="29"/>
      <c r="OR245" s="29"/>
      <c r="OS245" s="29"/>
      <c r="OT245" s="29"/>
      <c r="OU245" s="29"/>
      <c r="OV245" s="29"/>
      <c r="OW245" s="29"/>
      <c r="OX245" s="29"/>
      <c r="OY245" s="29"/>
      <c r="OZ245" s="29"/>
      <c r="PA245" s="29"/>
      <c r="PB245" s="29"/>
      <c r="PC245" s="29"/>
      <c r="PD245" s="29"/>
      <c r="PE245" s="29"/>
      <c r="PF245" s="29"/>
      <c r="PG245" s="29"/>
      <c r="PH245" s="29"/>
      <c r="PI245" s="29"/>
      <c r="PJ245" s="29"/>
      <c r="PK245" s="29"/>
      <c r="PL245" s="29"/>
      <c r="PM245" s="29"/>
      <c r="PN245" s="29"/>
      <c r="PO245" s="29"/>
      <c r="PP245" s="29"/>
      <c r="PQ245" s="29"/>
      <c r="PR245" s="29"/>
      <c r="PS245" s="29"/>
      <c r="PT245" s="29"/>
      <c r="PU245" s="29"/>
      <c r="PV245" s="29"/>
      <c r="PW245" s="29"/>
      <c r="PX245" s="29"/>
      <c r="PY245" s="29"/>
      <c r="PZ245" s="29"/>
      <c r="QA245" s="29"/>
      <c r="QB245" s="29"/>
      <c r="QC245" s="29"/>
      <c r="QD245" s="29"/>
      <c r="QE245" s="29"/>
      <c r="QF245" s="29"/>
      <c r="QG245" s="29"/>
      <c r="QH245" s="29"/>
      <c r="QI245" s="29"/>
      <c r="QJ245" s="29"/>
      <c r="QK245" s="29"/>
      <c r="QL245" s="29"/>
      <c r="QM245" s="29"/>
      <c r="QN245" s="29"/>
      <c r="QO245" s="29"/>
      <c r="QP245" s="29"/>
      <c r="QQ245" s="29"/>
      <c r="QR245" s="29"/>
      <c r="QS245" s="29"/>
      <c r="QT245" s="29"/>
      <c r="QU245" s="29"/>
      <c r="QV245" s="29"/>
      <c r="QW245" s="29"/>
      <c r="QX245" s="29"/>
      <c r="QY245" s="29"/>
      <c r="QZ245" s="29"/>
      <c r="RA245" s="29"/>
      <c r="RB245" s="29"/>
      <c r="RC245" s="29"/>
      <c r="RD245" s="29"/>
      <c r="RE245" s="29"/>
      <c r="RF245" s="29"/>
      <c r="RG245" s="29"/>
      <c r="RH245" s="29"/>
      <c r="RI245" s="29"/>
      <c r="RJ245" s="29"/>
      <c r="RK245" s="29"/>
      <c r="RL245" s="29"/>
      <c r="RM245" s="29"/>
      <c r="RN245" s="29"/>
      <c r="RO245" s="29"/>
      <c r="RP245" s="29"/>
      <c r="RQ245" s="29"/>
      <c r="RR245" s="29"/>
      <c r="RS245" s="29"/>
      <c r="RT245" s="29"/>
      <c r="RU245" s="29"/>
      <c r="RV245" s="29"/>
      <c r="RW245" s="29"/>
      <c r="RX245" s="29"/>
      <c r="RY245" s="29"/>
      <c r="RZ245" s="29"/>
      <c r="SA245" s="29"/>
      <c r="SB245" s="29"/>
      <c r="SC245" s="29"/>
      <c r="SD245" s="29"/>
      <c r="SE245" s="29"/>
      <c r="SF245" s="29"/>
      <c r="SG245" s="29"/>
      <c r="SH245" s="29"/>
      <c r="SI245" s="29"/>
      <c r="SJ245" s="29"/>
      <c r="SK245" s="29"/>
      <c r="SL245" s="29"/>
      <c r="SM245" s="29"/>
      <c r="SN245" s="29"/>
    </row>
    <row r="246" spans="1:508" s="31" customFormat="1" ht="31.5" x14ac:dyDescent="0.25">
      <c r="A246" s="78" t="s">
        <v>194</v>
      </c>
      <c r="B246" s="78"/>
      <c r="C246" s="78"/>
      <c r="D246" s="108" t="s">
        <v>393</v>
      </c>
      <c r="E246" s="164">
        <f>E255+E256+E257+E258+E259+E261+E262+E263+E264+E266+E271+E272+E274+E276+E275+E278+E280+E285+E287+E288+E289+E291+E295+E299+E301+E277+E282+E294+E292+E268+E265+E300+E298+E260+E296+E297+E302+E293+E270</f>
        <v>403873951</v>
      </c>
      <c r="F246" s="164">
        <f t="shared" ref="F246:G246" si="87">F255+F256+F257+F258+F259+F261+F262+F263+F264+F266+F271+F272+F274+F276+F275+F278+F280+F285+F287+F288+F289+F291+F295+F299+F301+F277+F282+F294+F292+F268+F265+F300+F298+F260+F296+F297+F302+F293+F270</f>
        <v>11968900</v>
      </c>
      <c r="G246" s="164">
        <f t="shared" si="87"/>
        <v>40553900</v>
      </c>
      <c r="H246" s="164">
        <f>H255+H256+H257+H258+H259+H261+H262+H263+H264+H266+H271+H272+H274+H276+H275+H278+H280+H285+H287+H288+H289+H291+H295+H299+H301+H277+H282+H294+H292+H268+H265+H300+H298+H260+H296+H297+H302+H293+H270</f>
        <v>164927269.30000001</v>
      </c>
      <c r="I246" s="164">
        <f t="shared" ref="I246:J246" si="88">I255+I256+I257+I258+I259+I261+I262+I263+I264+I266+I271+I272+I274+I276+I275+I278+I280+I285+I287+I288+I289+I291+I295+I299+I301+I277+I282+I294+I292+I268+I265+I300+I298+I260+I296+I297+I302+I293+I270</f>
        <v>5424863.7000000002</v>
      </c>
      <c r="J246" s="164">
        <f t="shared" si="88"/>
        <v>837012.56</v>
      </c>
      <c r="K246" s="218">
        <f t="shared" si="73"/>
        <v>40.836322543614607</v>
      </c>
      <c r="L246" s="164">
        <f>L255+L256+L257+L258+L259+L261+L262+L263+L264+L266+L271+L272+L274+L276+L275+L278+L280+L285+L287+L288+L289+L291+L295+L299+L301+L277+L282+L294+L292+L268+L265+L300+L298+L260+L296+L297+L302+L270</f>
        <v>134393038.61000001</v>
      </c>
      <c r="M246" s="164">
        <f t="shared" ref="M246:Q246" si="89">M255+M256+M257+M258+M259+M261+M262+M263+M264+M266+M271+M272+M274+M276+M275+M278+M280+M285+M287+M288+M289+M291+M295+M299+M301+M277+M282+M294+M292+M268+M265+M300+M298+M260+M296+M297+M302+M270</f>
        <v>127133779.61</v>
      </c>
      <c r="N246" s="164">
        <f t="shared" si="89"/>
        <v>6159259</v>
      </c>
      <c r="O246" s="164">
        <f t="shared" si="89"/>
        <v>0</v>
      </c>
      <c r="P246" s="164">
        <f t="shared" si="89"/>
        <v>0</v>
      </c>
      <c r="Q246" s="164">
        <f t="shared" si="89"/>
        <v>128233779.61</v>
      </c>
      <c r="R246" s="164">
        <f>R255+R256+R257+R258+R259+R261+R262+R263+R264+R266+R271+R272+R274+R276+R275+R278+R280+R285+R287+R288+R289+R291+R295+R299+R301+R277+R282+R294+R292+R268+R265+R300+R298+R260+R296+R297+R302+R270+R293</f>
        <v>33334383.379999999</v>
      </c>
      <c r="S246" s="164">
        <f t="shared" ref="S246:W246" si="90">S255+S256+S257+S258+S259+S261+S262+S263+S264+S266+S271+S272+S274+S276+S275+S278+S280+S285+S287+S288+S289+S291+S295+S299+S301+S277+S282+S294+S292+S268+S265+S300+S298+S260+S296+S297+S302+S270+S293</f>
        <v>32969118.969999995</v>
      </c>
      <c r="T246" s="164">
        <f t="shared" si="90"/>
        <v>315695.78000000003</v>
      </c>
      <c r="U246" s="164">
        <f t="shared" si="90"/>
        <v>0</v>
      </c>
      <c r="V246" s="164">
        <f t="shared" si="90"/>
        <v>0</v>
      </c>
      <c r="W246" s="164">
        <f t="shared" si="90"/>
        <v>33018687.599999998</v>
      </c>
      <c r="X246" s="218">
        <f t="shared" si="74"/>
        <v>24.803653317739354</v>
      </c>
      <c r="Y246" s="164">
        <f t="shared" si="75"/>
        <v>198261652.68000001</v>
      </c>
      <c r="Z246" s="238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</row>
    <row r="247" spans="1:508" s="31" customFormat="1" ht="35.25" hidden="1" customHeight="1" x14ac:dyDescent="0.25">
      <c r="A247" s="78"/>
      <c r="B247" s="78"/>
      <c r="C247" s="78"/>
      <c r="D247" s="108" t="s">
        <v>394</v>
      </c>
      <c r="E247" s="164">
        <f>E283</f>
        <v>0</v>
      </c>
      <c r="F247" s="164">
        <f t="shared" ref="F247:R247" si="91">F283</f>
        <v>0</v>
      </c>
      <c r="G247" s="164">
        <f t="shared" si="91"/>
        <v>0</v>
      </c>
      <c r="H247" s="164">
        <f t="shared" si="91"/>
        <v>0</v>
      </c>
      <c r="I247" s="164">
        <f t="shared" si="91"/>
        <v>0</v>
      </c>
      <c r="J247" s="164">
        <f t="shared" si="91"/>
        <v>0</v>
      </c>
      <c r="K247" s="218" t="e">
        <f t="shared" si="73"/>
        <v>#DIV/0!</v>
      </c>
      <c r="L247" s="164">
        <f t="shared" si="91"/>
        <v>0</v>
      </c>
      <c r="M247" s="164">
        <f t="shared" si="91"/>
        <v>0</v>
      </c>
      <c r="N247" s="164">
        <f t="shared" si="91"/>
        <v>0</v>
      </c>
      <c r="O247" s="164">
        <f t="shared" si="91"/>
        <v>0</v>
      </c>
      <c r="P247" s="164">
        <f t="shared" si="91"/>
        <v>0</v>
      </c>
      <c r="Q247" s="164">
        <f t="shared" si="91"/>
        <v>0</v>
      </c>
      <c r="R247" s="164">
        <f t="shared" si="91"/>
        <v>0</v>
      </c>
      <c r="S247" s="164"/>
      <c r="T247" s="164"/>
      <c r="U247" s="164"/>
      <c r="V247" s="164"/>
      <c r="W247" s="164"/>
      <c r="X247" s="218" t="e">
        <f t="shared" si="74"/>
        <v>#DIV/0!</v>
      </c>
      <c r="Y247" s="164">
        <f t="shared" si="75"/>
        <v>0</v>
      </c>
      <c r="Z247" s="238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  <c r="LU247" s="30"/>
      <c r="LV247" s="30"/>
      <c r="LW247" s="30"/>
      <c r="LX247" s="30"/>
      <c r="LY247" s="30"/>
      <c r="LZ247" s="30"/>
      <c r="MA247" s="30"/>
      <c r="MB247" s="30"/>
      <c r="MC247" s="30"/>
      <c r="MD247" s="30"/>
      <c r="ME247" s="30"/>
      <c r="MF247" s="30"/>
      <c r="MG247" s="30"/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30"/>
      <c r="MW247" s="30"/>
      <c r="MX247" s="30"/>
      <c r="MY247" s="30"/>
      <c r="MZ247" s="30"/>
      <c r="NA247" s="30"/>
      <c r="NB247" s="30"/>
      <c r="NC247" s="30"/>
      <c r="ND247" s="30"/>
      <c r="NE247" s="30"/>
      <c r="NF247" s="30"/>
      <c r="NG247" s="30"/>
      <c r="NH247" s="30"/>
      <c r="NI247" s="30"/>
      <c r="NJ247" s="30"/>
      <c r="NK247" s="30"/>
      <c r="NL247" s="30"/>
      <c r="NM247" s="30"/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30"/>
      <c r="NY247" s="30"/>
      <c r="NZ247" s="30"/>
      <c r="OA247" s="30"/>
      <c r="OB247" s="30"/>
      <c r="OC247" s="30"/>
      <c r="OD247" s="30"/>
      <c r="OE247" s="30"/>
      <c r="OF247" s="30"/>
      <c r="OG247" s="30"/>
      <c r="OH247" s="30"/>
      <c r="OI247" s="30"/>
      <c r="OJ247" s="30"/>
      <c r="OK247" s="30"/>
      <c r="OL247" s="30"/>
      <c r="OM247" s="30"/>
      <c r="ON247" s="30"/>
      <c r="OO247" s="30"/>
      <c r="OP247" s="30"/>
      <c r="OQ247" s="30"/>
      <c r="OR247" s="30"/>
      <c r="OS247" s="30"/>
      <c r="OT247" s="30"/>
      <c r="OU247" s="30"/>
      <c r="OV247" s="30"/>
      <c r="OW247" s="30"/>
      <c r="OX247" s="30"/>
      <c r="OY247" s="30"/>
      <c r="OZ247" s="30"/>
      <c r="PA247" s="30"/>
      <c r="PB247" s="30"/>
      <c r="PC247" s="30"/>
      <c r="PD247" s="30"/>
      <c r="PE247" s="30"/>
      <c r="PF247" s="30"/>
      <c r="PG247" s="30"/>
      <c r="PH247" s="30"/>
      <c r="PI247" s="30"/>
      <c r="PJ247" s="30"/>
      <c r="PK247" s="30"/>
      <c r="PL247" s="30"/>
      <c r="PM247" s="30"/>
      <c r="PN247" s="30"/>
      <c r="PO247" s="30"/>
      <c r="PP247" s="30"/>
      <c r="PQ247" s="30"/>
      <c r="PR247" s="30"/>
      <c r="PS247" s="30"/>
      <c r="PT247" s="30"/>
      <c r="PU247" s="30"/>
      <c r="PV247" s="30"/>
      <c r="PW247" s="30"/>
      <c r="PX247" s="30"/>
      <c r="PY247" s="30"/>
      <c r="PZ247" s="30"/>
      <c r="QA247" s="30"/>
      <c r="QB247" s="30"/>
      <c r="QC247" s="30"/>
      <c r="QD247" s="30"/>
      <c r="QE247" s="30"/>
      <c r="QF247" s="30"/>
      <c r="QG247" s="30"/>
      <c r="QH247" s="30"/>
      <c r="QI247" s="30"/>
      <c r="QJ247" s="30"/>
      <c r="QK247" s="30"/>
      <c r="QL247" s="30"/>
      <c r="QM247" s="30"/>
      <c r="QN247" s="30"/>
      <c r="QO247" s="30"/>
      <c r="QP247" s="30"/>
      <c r="QQ247" s="30"/>
      <c r="QR247" s="30"/>
      <c r="QS247" s="30"/>
      <c r="QT247" s="30"/>
      <c r="QU247" s="30"/>
      <c r="QV247" s="30"/>
      <c r="QW247" s="30"/>
      <c r="QX247" s="30"/>
      <c r="QY247" s="30"/>
      <c r="QZ247" s="30"/>
      <c r="RA247" s="30"/>
      <c r="RB247" s="30"/>
      <c r="RC247" s="30"/>
      <c r="RD247" s="30"/>
      <c r="RE247" s="30"/>
      <c r="RF247" s="30"/>
      <c r="RG247" s="30"/>
      <c r="RH247" s="30"/>
      <c r="RI247" s="30"/>
      <c r="RJ247" s="30"/>
      <c r="RK247" s="30"/>
      <c r="RL247" s="30"/>
      <c r="RM247" s="30"/>
      <c r="RN247" s="30"/>
      <c r="RO247" s="30"/>
      <c r="RP247" s="30"/>
      <c r="RQ247" s="30"/>
      <c r="RR247" s="30"/>
      <c r="RS247" s="30"/>
      <c r="RT247" s="30"/>
      <c r="RU247" s="30"/>
      <c r="RV247" s="30"/>
      <c r="RW247" s="30"/>
      <c r="RX247" s="30"/>
      <c r="RY247" s="30"/>
      <c r="RZ247" s="30"/>
      <c r="SA247" s="30"/>
      <c r="SB247" s="30"/>
      <c r="SC247" s="30"/>
      <c r="SD247" s="30"/>
      <c r="SE247" s="30"/>
      <c r="SF247" s="30"/>
      <c r="SG247" s="30"/>
      <c r="SH247" s="30"/>
      <c r="SI247" s="30"/>
      <c r="SJ247" s="30"/>
      <c r="SK247" s="30"/>
      <c r="SL247" s="30"/>
      <c r="SM247" s="30"/>
      <c r="SN247" s="30"/>
    </row>
    <row r="248" spans="1:508" s="31" customFormat="1" ht="35.25" hidden="1" customHeight="1" x14ac:dyDescent="0.25">
      <c r="A248" s="78"/>
      <c r="B248" s="78"/>
      <c r="C248" s="78"/>
      <c r="D248" s="108" t="s">
        <v>529</v>
      </c>
      <c r="E248" s="164">
        <f>E284</f>
        <v>0</v>
      </c>
      <c r="F248" s="164">
        <f t="shared" ref="F248:R248" si="92">F284</f>
        <v>0</v>
      </c>
      <c r="G248" s="164">
        <f t="shared" si="92"/>
        <v>0</v>
      </c>
      <c r="H248" s="164">
        <f t="shared" si="92"/>
        <v>0</v>
      </c>
      <c r="I248" s="164">
        <f t="shared" si="92"/>
        <v>0</v>
      </c>
      <c r="J248" s="164">
        <f t="shared" si="92"/>
        <v>0</v>
      </c>
      <c r="K248" s="218" t="e">
        <f t="shared" si="73"/>
        <v>#DIV/0!</v>
      </c>
      <c r="L248" s="164">
        <f t="shared" si="92"/>
        <v>0</v>
      </c>
      <c r="M248" s="164">
        <f t="shared" si="92"/>
        <v>0</v>
      </c>
      <c r="N248" s="164">
        <f t="shared" si="92"/>
        <v>0</v>
      </c>
      <c r="O248" s="164">
        <f t="shared" si="92"/>
        <v>0</v>
      </c>
      <c r="P248" s="164">
        <f t="shared" si="92"/>
        <v>0</v>
      </c>
      <c r="Q248" s="164">
        <f t="shared" si="92"/>
        <v>0</v>
      </c>
      <c r="R248" s="164">
        <f t="shared" si="92"/>
        <v>0</v>
      </c>
      <c r="S248" s="164"/>
      <c r="T248" s="164"/>
      <c r="U248" s="164"/>
      <c r="V248" s="164"/>
      <c r="W248" s="164"/>
      <c r="X248" s="218" t="e">
        <f t="shared" si="74"/>
        <v>#DIV/0!</v>
      </c>
      <c r="Y248" s="164">
        <f t="shared" si="75"/>
        <v>0</v>
      </c>
      <c r="Z248" s="238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</row>
    <row r="249" spans="1:508" s="31" customFormat="1" ht="35.25" hidden="1" customHeight="1" x14ac:dyDescent="0.25">
      <c r="A249" s="78"/>
      <c r="B249" s="78"/>
      <c r="C249" s="78"/>
      <c r="D249" s="108" t="s">
        <v>385</v>
      </c>
      <c r="E249" s="164">
        <f>E279</f>
        <v>0</v>
      </c>
      <c r="F249" s="164">
        <f t="shared" ref="F249:R249" si="93">F279</f>
        <v>0</v>
      </c>
      <c r="G249" s="164">
        <f t="shared" si="93"/>
        <v>0</v>
      </c>
      <c r="H249" s="164">
        <f t="shared" si="93"/>
        <v>0</v>
      </c>
      <c r="I249" s="164">
        <f t="shared" si="93"/>
        <v>0</v>
      </c>
      <c r="J249" s="164">
        <f t="shared" si="93"/>
        <v>0</v>
      </c>
      <c r="K249" s="218" t="e">
        <f t="shared" si="73"/>
        <v>#DIV/0!</v>
      </c>
      <c r="L249" s="164">
        <f t="shared" si="93"/>
        <v>0</v>
      </c>
      <c r="M249" s="164">
        <f t="shared" si="93"/>
        <v>0</v>
      </c>
      <c r="N249" s="164">
        <f t="shared" si="93"/>
        <v>0</v>
      </c>
      <c r="O249" s="164">
        <f t="shared" si="93"/>
        <v>0</v>
      </c>
      <c r="P249" s="164">
        <f t="shared" si="93"/>
        <v>0</v>
      </c>
      <c r="Q249" s="164">
        <f t="shared" si="93"/>
        <v>0</v>
      </c>
      <c r="R249" s="164">
        <f t="shared" si="93"/>
        <v>0</v>
      </c>
      <c r="S249" s="164"/>
      <c r="T249" s="164"/>
      <c r="U249" s="164"/>
      <c r="V249" s="164"/>
      <c r="W249" s="164"/>
      <c r="X249" s="218" t="e">
        <f t="shared" si="74"/>
        <v>#DIV/0!</v>
      </c>
      <c r="Y249" s="164">
        <f t="shared" si="75"/>
        <v>0</v>
      </c>
      <c r="Z249" s="238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</row>
    <row r="250" spans="1:508" s="31" customFormat="1" ht="35.25" hidden="1" customHeight="1" x14ac:dyDescent="0.25">
      <c r="A250" s="78"/>
      <c r="B250" s="78"/>
      <c r="C250" s="78"/>
      <c r="D250" s="94" t="s">
        <v>589</v>
      </c>
      <c r="E250" s="164">
        <f>E268</f>
        <v>0</v>
      </c>
      <c r="F250" s="164">
        <f t="shared" ref="F250:R250" si="94">F268</f>
        <v>0</v>
      </c>
      <c r="G250" s="164">
        <f t="shared" si="94"/>
        <v>0</v>
      </c>
      <c r="H250" s="164">
        <f t="shared" si="94"/>
        <v>0</v>
      </c>
      <c r="I250" s="164">
        <f t="shared" si="94"/>
        <v>0</v>
      </c>
      <c r="J250" s="164">
        <f t="shared" si="94"/>
        <v>0</v>
      </c>
      <c r="K250" s="218" t="e">
        <f t="shared" si="73"/>
        <v>#DIV/0!</v>
      </c>
      <c r="L250" s="164">
        <f t="shared" si="94"/>
        <v>0</v>
      </c>
      <c r="M250" s="164">
        <f t="shared" si="94"/>
        <v>0</v>
      </c>
      <c r="N250" s="164">
        <f t="shared" si="94"/>
        <v>0</v>
      </c>
      <c r="O250" s="164">
        <f t="shared" si="94"/>
        <v>0</v>
      </c>
      <c r="P250" s="164">
        <f t="shared" si="94"/>
        <v>0</v>
      </c>
      <c r="Q250" s="164">
        <f t="shared" si="94"/>
        <v>0</v>
      </c>
      <c r="R250" s="164">
        <f t="shared" si="94"/>
        <v>0</v>
      </c>
      <c r="S250" s="164"/>
      <c r="T250" s="164"/>
      <c r="U250" s="164"/>
      <c r="V250" s="164"/>
      <c r="W250" s="164"/>
      <c r="X250" s="218" t="e">
        <f t="shared" si="74"/>
        <v>#DIV/0!</v>
      </c>
      <c r="Y250" s="164">
        <f t="shared" si="75"/>
        <v>0</v>
      </c>
      <c r="Z250" s="238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</row>
    <row r="251" spans="1:508" s="31" customFormat="1" ht="141.75" hidden="1" customHeight="1" x14ac:dyDescent="0.25">
      <c r="A251" s="78"/>
      <c r="B251" s="78"/>
      <c r="C251" s="78"/>
      <c r="D251" s="94" t="s">
        <v>588</v>
      </c>
      <c r="E251" s="164">
        <f>E267</f>
        <v>0</v>
      </c>
      <c r="F251" s="164">
        <f t="shared" ref="F251:R251" si="95">F267</f>
        <v>0</v>
      </c>
      <c r="G251" s="164">
        <f t="shared" si="95"/>
        <v>0</v>
      </c>
      <c r="H251" s="164">
        <f t="shared" si="95"/>
        <v>0</v>
      </c>
      <c r="I251" s="164">
        <f t="shared" si="95"/>
        <v>0</v>
      </c>
      <c r="J251" s="164">
        <f t="shared" si="95"/>
        <v>0</v>
      </c>
      <c r="K251" s="218" t="e">
        <f t="shared" si="73"/>
        <v>#DIV/0!</v>
      </c>
      <c r="L251" s="164">
        <f t="shared" si="95"/>
        <v>0</v>
      </c>
      <c r="M251" s="164">
        <f t="shared" si="95"/>
        <v>0</v>
      </c>
      <c r="N251" s="164">
        <f t="shared" si="95"/>
        <v>0</v>
      </c>
      <c r="O251" s="164">
        <f t="shared" si="95"/>
        <v>0</v>
      </c>
      <c r="P251" s="164">
        <f t="shared" si="95"/>
        <v>0</v>
      </c>
      <c r="Q251" s="164">
        <f t="shared" si="95"/>
        <v>0</v>
      </c>
      <c r="R251" s="164">
        <f t="shared" si="95"/>
        <v>0</v>
      </c>
      <c r="S251" s="164"/>
      <c r="T251" s="164"/>
      <c r="U251" s="164"/>
      <c r="V251" s="164"/>
      <c r="W251" s="164"/>
      <c r="X251" s="218" t="e">
        <f t="shared" si="74"/>
        <v>#DIV/0!</v>
      </c>
      <c r="Y251" s="164">
        <f t="shared" si="75"/>
        <v>0</v>
      </c>
      <c r="Z251" s="238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</row>
    <row r="252" spans="1:508" s="31" customFormat="1" ht="141.75" hidden="1" customHeight="1" x14ac:dyDescent="0.25">
      <c r="A252" s="78"/>
      <c r="B252" s="78"/>
      <c r="C252" s="78"/>
      <c r="D252" s="94" t="s">
        <v>390</v>
      </c>
      <c r="E252" s="164">
        <f>E281+E286</f>
        <v>0</v>
      </c>
      <c r="F252" s="164">
        <f t="shared" ref="F252:R252" si="96">F281+F286</f>
        <v>0</v>
      </c>
      <c r="G252" s="164">
        <f t="shared" si="96"/>
        <v>0</v>
      </c>
      <c r="H252" s="164">
        <f t="shared" si="96"/>
        <v>0</v>
      </c>
      <c r="I252" s="164">
        <f t="shared" si="96"/>
        <v>0</v>
      </c>
      <c r="J252" s="164">
        <f t="shared" si="96"/>
        <v>0</v>
      </c>
      <c r="K252" s="218" t="e">
        <f t="shared" si="73"/>
        <v>#DIV/0!</v>
      </c>
      <c r="L252" s="164">
        <f t="shared" si="96"/>
        <v>0</v>
      </c>
      <c r="M252" s="164">
        <f t="shared" si="96"/>
        <v>0</v>
      </c>
      <c r="N252" s="164">
        <f t="shared" si="96"/>
        <v>0</v>
      </c>
      <c r="O252" s="164">
        <f t="shared" si="96"/>
        <v>0</v>
      </c>
      <c r="P252" s="164">
        <f t="shared" si="96"/>
        <v>0</v>
      </c>
      <c r="Q252" s="164">
        <f t="shared" si="96"/>
        <v>0</v>
      </c>
      <c r="R252" s="164">
        <f t="shared" si="96"/>
        <v>0</v>
      </c>
      <c r="S252" s="164"/>
      <c r="T252" s="164"/>
      <c r="U252" s="164"/>
      <c r="V252" s="164"/>
      <c r="W252" s="164"/>
      <c r="X252" s="218" t="e">
        <f t="shared" si="74"/>
        <v>#DIV/0!</v>
      </c>
      <c r="Y252" s="164">
        <f t="shared" si="75"/>
        <v>0</v>
      </c>
      <c r="Z252" s="238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</row>
    <row r="253" spans="1:508" s="31" customFormat="1" ht="15.75" hidden="1" customHeight="1" x14ac:dyDescent="0.25">
      <c r="A253" s="78"/>
      <c r="B253" s="78"/>
      <c r="C253" s="78"/>
      <c r="D253" s="94" t="s">
        <v>416</v>
      </c>
      <c r="E253" s="164">
        <f>E290</f>
        <v>0</v>
      </c>
      <c r="F253" s="164">
        <f t="shared" ref="F253:R253" si="97">F290</f>
        <v>0</v>
      </c>
      <c r="G253" s="164">
        <f t="shared" si="97"/>
        <v>0</v>
      </c>
      <c r="H253" s="164">
        <f t="shared" si="97"/>
        <v>0</v>
      </c>
      <c r="I253" s="164">
        <f t="shared" si="97"/>
        <v>0</v>
      </c>
      <c r="J253" s="164">
        <f t="shared" si="97"/>
        <v>0</v>
      </c>
      <c r="K253" s="218" t="e">
        <f t="shared" si="73"/>
        <v>#DIV/0!</v>
      </c>
      <c r="L253" s="164">
        <f t="shared" si="97"/>
        <v>0</v>
      </c>
      <c r="M253" s="164">
        <f t="shared" si="97"/>
        <v>0</v>
      </c>
      <c r="N253" s="164">
        <f t="shared" si="97"/>
        <v>0</v>
      </c>
      <c r="O253" s="164">
        <f t="shared" si="97"/>
        <v>0</v>
      </c>
      <c r="P253" s="164">
        <f t="shared" si="97"/>
        <v>0</v>
      </c>
      <c r="Q253" s="164">
        <f t="shared" si="97"/>
        <v>0</v>
      </c>
      <c r="R253" s="164">
        <f t="shared" si="97"/>
        <v>0</v>
      </c>
      <c r="S253" s="164"/>
      <c r="T253" s="164"/>
      <c r="U253" s="164"/>
      <c r="V253" s="164"/>
      <c r="W253" s="164"/>
      <c r="X253" s="218" t="e">
        <f t="shared" si="74"/>
        <v>#DIV/0!</v>
      </c>
      <c r="Y253" s="164">
        <f t="shared" si="75"/>
        <v>0</v>
      </c>
      <c r="Z253" s="238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</row>
    <row r="254" spans="1:508" s="31" customFormat="1" ht="114" customHeight="1" x14ac:dyDescent="0.25">
      <c r="A254" s="78"/>
      <c r="B254" s="78"/>
      <c r="C254" s="78"/>
      <c r="D254" s="94" t="s">
        <v>698</v>
      </c>
      <c r="E254" s="214"/>
      <c r="F254" s="214"/>
      <c r="G254" s="214"/>
      <c r="H254" s="164"/>
      <c r="I254" s="164"/>
      <c r="J254" s="164"/>
      <c r="K254" s="223"/>
      <c r="L254" s="164">
        <f>L273</f>
        <v>7344000</v>
      </c>
      <c r="M254" s="164">
        <f t="shared" ref="M254:Q254" si="98">M273</f>
        <v>7344000</v>
      </c>
      <c r="N254" s="164">
        <f t="shared" si="98"/>
        <v>0</v>
      </c>
      <c r="O254" s="164">
        <f t="shared" si="98"/>
        <v>0</v>
      </c>
      <c r="P254" s="164">
        <f t="shared" si="98"/>
        <v>0</v>
      </c>
      <c r="Q254" s="164">
        <f t="shared" si="98"/>
        <v>7344000</v>
      </c>
      <c r="R254" s="164"/>
      <c r="S254" s="164"/>
      <c r="T254" s="164"/>
      <c r="U254" s="164"/>
      <c r="V254" s="164"/>
      <c r="W254" s="164"/>
      <c r="X254" s="218">
        <f t="shared" si="74"/>
        <v>0</v>
      </c>
      <c r="Y254" s="164"/>
      <c r="Z254" s="238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</row>
    <row r="255" spans="1:508" s="20" customFormat="1" ht="47.25" x14ac:dyDescent="0.25">
      <c r="A255" s="52" t="s">
        <v>195</v>
      </c>
      <c r="B255" s="52" t="s">
        <v>118</v>
      </c>
      <c r="C255" s="52" t="s">
        <v>46</v>
      </c>
      <c r="D255" s="76" t="s">
        <v>486</v>
      </c>
      <c r="E255" s="165">
        <v>15765000</v>
      </c>
      <c r="F255" s="165">
        <v>11968900</v>
      </c>
      <c r="G255" s="165">
        <v>462900</v>
      </c>
      <c r="H255" s="165">
        <v>7043067.4900000002</v>
      </c>
      <c r="I255" s="165">
        <v>5424863.7000000002</v>
      </c>
      <c r="J255" s="165">
        <v>172712.3</v>
      </c>
      <c r="K255" s="219">
        <f t="shared" si="73"/>
        <v>44.675340881699974</v>
      </c>
      <c r="L255" s="165"/>
      <c r="M255" s="165"/>
      <c r="N255" s="165"/>
      <c r="O255" s="165"/>
      <c r="P255" s="165"/>
      <c r="Q255" s="165"/>
      <c r="R255" s="171">
        <f>T255+W255</f>
        <v>0</v>
      </c>
      <c r="S255" s="171"/>
      <c r="T255" s="171"/>
      <c r="U255" s="171"/>
      <c r="V255" s="171"/>
      <c r="W255" s="171"/>
      <c r="X255" s="224"/>
      <c r="Y255" s="171">
        <f t="shared" si="75"/>
        <v>7043067.4900000002</v>
      </c>
      <c r="Z255" s="238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0" customFormat="1" ht="23.25" hidden="1" customHeight="1" x14ac:dyDescent="0.25">
      <c r="A256" s="52" t="s">
        <v>532</v>
      </c>
      <c r="B256" s="52" t="s">
        <v>45</v>
      </c>
      <c r="C256" s="52" t="s">
        <v>92</v>
      </c>
      <c r="D256" s="76" t="s">
        <v>241</v>
      </c>
      <c r="E256" s="165"/>
      <c r="F256" s="165"/>
      <c r="G256" s="165"/>
      <c r="H256" s="165"/>
      <c r="I256" s="165"/>
      <c r="J256" s="165"/>
      <c r="K256" s="219" t="e">
        <f t="shared" si="73"/>
        <v>#DIV/0!</v>
      </c>
      <c r="L256" s="165"/>
      <c r="M256" s="165"/>
      <c r="N256" s="165"/>
      <c r="O256" s="165"/>
      <c r="P256" s="165"/>
      <c r="Q256" s="165"/>
      <c r="R256" s="171">
        <f t="shared" ref="R256:R301" si="99">T256+W256</f>
        <v>0</v>
      </c>
      <c r="S256" s="171"/>
      <c r="T256" s="171"/>
      <c r="U256" s="171"/>
      <c r="V256" s="171"/>
      <c r="W256" s="171"/>
      <c r="X256" s="224" t="e">
        <f t="shared" si="74"/>
        <v>#DIV/0!</v>
      </c>
      <c r="Y256" s="171">
        <f t="shared" si="75"/>
        <v>0</v>
      </c>
      <c r="Z256" s="238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0" customFormat="1" ht="24" customHeight="1" x14ac:dyDescent="0.25">
      <c r="A257" s="82" t="s">
        <v>301</v>
      </c>
      <c r="B257" s="82" t="s">
        <v>288</v>
      </c>
      <c r="C257" s="82" t="s">
        <v>105</v>
      </c>
      <c r="D257" s="76" t="s">
        <v>37</v>
      </c>
      <c r="E257" s="165">
        <v>100000</v>
      </c>
      <c r="F257" s="165"/>
      <c r="G257" s="165"/>
      <c r="H257" s="165"/>
      <c r="I257" s="165"/>
      <c r="J257" s="165"/>
      <c r="K257" s="219">
        <f t="shared" si="73"/>
        <v>0</v>
      </c>
      <c r="L257" s="165"/>
      <c r="M257" s="165"/>
      <c r="N257" s="165"/>
      <c r="O257" s="165"/>
      <c r="P257" s="165"/>
      <c r="Q257" s="165"/>
      <c r="R257" s="171">
        <f t="shared" si="99"/>
        <v>0</v>
      </c>
      <c r="S257" s="171"/>
      <c r="T257" s="171"/>
      <c r="U257" s="171"/>
      <c r="V257" s="171"/>
      <c r="W257" s="171"/>
      <c r="X257" s="224"/>
      <c r="Y257" s="171">
        <f t="shared" si="75"/>
        <v>0</v>
      </c>
      <c r="Z257" s="238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0" customFormat="1" ht="33.75" customHeight="1" x14ac:dyDescent="0.25">
      <c r="A258" s="52" t="s">
        <v>196</v>
      </c>
      <c r="B258" s="52" t="s">
        <v>126</v>
      </c>
      <c r="C258" s="52" t="s">
        <v>67</v>
      </c>
      <c r="D258" s="11" t="s">
        <v>127</v>
      </c>
      <c r="E258" s="165"/>
      <c r="F258" s="165"/>
      <c r="G258" s="165"/>
      <c r="H258" s="165"/>
      <c r="I258" s="165"/>
      <c r="J258" s="165"/>
      <c r="K258" s="219"/>
      <c r="L258" s="165">
        <v>4568051</v>
      </c>
      <c r="M258" s="165">
        <v>4568051</v>
      </c>
      <c r="N258" s="165"/>
      <c r="O258" s="165"/>
      <c r="P258" s="165"/>
      <c r="Q258" s="165">
        <v>4568051</v>
      </c>
      <c r="R258" s="171">
        <f t="shared" si="99"/>
        <v>1868050.02</v>
      </c>
      <c r="S258" s="171">
        <v>1868050.02</v>
      </c>
      <c r="T258" s="171"/>
      <c r="U258" s="171"/>
      <c r="V258" s="171"/>
      <c r="W258" s="171">
        <v>1868050.02</v>
      </c>
      <c r="X258" s="224">
        <f t="shared" si="74"/>
        <v>40.893808322192548</v>
      </c>
      <c r="Y258" s="171">
        <f t="shared" si="75"/>
        <v>1868050.02</v>
      </c>
      <c r="Z258" s="238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20" customFormat="1" ht="31.5" customHeight="1" x14ac:dyDescent="0.25">
      <c r="A259" s="52" t="s">
        <v>197</v>
      </c>
      <c r="B259" s="52" t="s">
        <v>128</v>
      </c>
      <c r="C259" s="52" t="s">
        <v>69</v>
      </c>
      <c r="D259" s="11" t="s">
        <v>146</v>
      </c>
      <c r="E259" s="165">
        <v>40429000</v>
      </c>
      <c r="F259" s="165"/>
      <c r="G259" s="165"/>
      <c r="H259" s="165">
        <v>39773407.32</v>
      </c>
      <c r="I259" s="165"/>
      <c r="J259" s="165"/>
      <c r="K259" s="219">
        <f t="shared" si="73"/>
        <v>98.378409854312494</v>
      </c>
      <c r="L259" s="165"/>
      <c r="M259" s="165"/>
      <c r="N259" s="165"/>
      <c r="O259" s="165"/>
      <c r="P259" s="165"/>
      <c r="Q259" s="165"/>
      <c r="R259" s="171">
        <f t="shared" si="99"/>
        <v>0</v>
      </c>
      <c r="S259" s="171"/>
      <c r="T259" s="171"/>
      <c r="U259" s="171"/>
      <c r="V259" s="171"/>
      <c r="W259" s="171"/>
      <c r="X259" s="224"/>
      <c r="Y259" s="171">
        <f t="shared" si="75"/>
        <v>39773407.32</v>
      </c>
      <c r="Z259" s="238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  <c r="IX259" s="21"/>
      <c r="IY259" s="21"/>
      <c r="IZ259" s="21"/>
      <c r="JA259" s="21"/>
      <c r="JB259" s="21"/>
      <c r="JC259" s="21"/>
      <c r="JD259" s="21"/>
      <c r="JE259" s="21"/>
      <c r="JF259" s="21"/>
      <c r="JG259" s="21"/>
      <c r="JH259" s="21"/>
      <c r="JI259" s="21"/>
      <c r="JJ259" s="21"/>
      <c r="JK259" s="21"/>
      <c r="JL259" s="21"/>
      <c r="JM259" s="21"/>
      <c r="JN259" s="21"/>
      <c r="JO259" s="21"/>
      <c r="JP259" s="21"/>
      <c r="JQ259" s="21"/>
      <c r="JR259" s="21"/>
      <c r="JS259" s="21"/>
      <c r="JT259" s="21"/>
      <c r="JU259" s="21"/>
      <c r="JV259" s="21"/>
      <c r="JW259" s="21"/>
      <c r="JX259" s="21"/>
      <c r="JY259" s="21"/>
      <c r="JZ259" s="21"/>
      <c r="KA259" s="21"/>
      <c r="KB259" s="21"/>
      <c r="KC259" s="21"/>
      <c r="KD259" s="21"/>
      <c r="KE259" s="21"/>
      <c r="KF259" s="21"/>
      <c r="KG259" s="21"/>
      <c r="KH259" s="21"/>
      <c r="KI259" s="21"/>
      <c r="KJ259" s="21"/>
      <c r="KK259" s="21"/>
      <c r="KL259" s="21"/>
      <c r="KM259" s="21"/>
      <c r="KN259" s="21"/>
      <c r="KO259" s="21"/>
      <c r="KP259" s="21"/>
      <c r="KQ259" s="21"/>
      <c r="KR259" s="21"/>
      <c r="KS259" s="21"/>
      <c r="KT259" s="21"/>
      <c r="KU259" s="21"/>
      <c r="KV259" s="21"/>
      <c r="KW259" s="21"/>
      <c r="KX259" s="21"/>
      <c r="KY259" s="21"/>
      <c r="KZ259" s="21"/>
      <c r="LA259" s="21"/>
      <c r="LB259" s="21"/>
      <c r="LC259" s="21"/>
      <c r="LD259" s="21"/>
      <c r="LE259" s="21"/>
      <c r="LF259" s="21"/>
      <c r="LG259" s="21"/>
      <c r="LH259" s="21"/>
      <c r="LI259" s="21"/>
      <c r="LJ259" s="21"/>
      <c r="LK259" s="21"/>
      <c r="LL259" s="21"/>
      <c r="LM259" s="21"/>
      <c r="LN259" s="21"/>
      <c r="LO259" s="21"/>
      <c r="LP259" s="21"/>
      <c r="LQ259" s="21"/>
      <c r="LR259" s="21"/>
      <c r="LS259" s="21"/>
      <c r="LT259" s="21"/>
      <c r="LU259" s="21"/>
      <c r="LV259" s="21"/>
      <c r="LW259" s="21"/>
      <c r="LX259" s="21"/>
      <c r="LY259" s="21"/>
      <c r="LZ259" s="21"/>
      <c r="MA259" s="21"/>
      <c r="MB259" s="21"/>
      <c r="MC259" s="21"/>
      <c r="MD259" s="21"/>
      <c r="ME259" s="21"/>
      <c r="MF259" s="21"/>
      <c r="MG259" s="21"/>
      <c r="MH259" s="21"/>
      <c r="MI259" s="21"/>
      <c r="MJ259" s="21"/>
      <c r="MK259" s="21"/>
      <c r="ML259" s="21"/>
      <c r="MM259" s="21"/>
      <c r="MN259" s="21"/>
      <c r="MO259" s="21"/>
      <c r="MP259" s="21"/>
      <c r="MQ259" s="21"/>
      <c r="MR259" s="21"/>
      <c r="MS259" s="21"/>
      <c r="MT259" s="21"/>
      <c r="MU259" s="21"/>
      <c r="MV259" s="21"/>
      <c r="MW259" s="21"/>
      <c r="MX259" s="21"/>
      <c r="MY259" s="21"/>
      <c r="MZ259" s="21"/>
      <c r="NA259" s="21"/>
      <c r="NB259" s="21"/>
      <c r="NC259" s="21"/>
      <c r="ND259" s="21"/>
      <c r="NE259" s="21"/>
      <c r="NF259" s="21"/>
      <c r="NG259" s="21"/>
      <c r="NH259" s="21"/>
      <c r="NI259" s="21"/>
      <c r="NJ259" s="21"/>
      <c r="NK259" s="21"/>
      <c r="NL259" s="21"/>
      <c r="NM259" s="21"/>
      <c r="NN259" s="21"/>
      <c r="NO259" s="21"/>
      <c r="NP259" s="21"/>
      <c r="NQ259" s="21"/>
      <c r="NR259" s="21"/>
      <c r="NS259" s="21"/>
      <c r="NT259" s="21"/>
      <c r="NU259" s="21"/>
      <c r="NV259" s="21"/>
      <c r="NW259" s="21"/>
      <c r="NX259" s="21"/>
      <c r="NY259" s="21"/>
      <c r="NZ259" s="21"/>
      <c r="OA259" s="21"/>
      <c r="OB259" s="21"/>
      <c r="OC259" s="21"/>
      <c r="OD259" s="21"/>
      <c r="OE259" s="21"/>
      <c r="OF259" s="21"/>
      <c r="OG259" s="21"/>
      <c r="OH259" s="21"/>
      <c r="OI259" s="21"/>
      <c r="OJ259" s="21"/>
      <c r="OK259" s="21"/>
      <c r="OL259" s="21"/>
      <c r="OM259" s="21"/>
      <c r="ON259" s="21"/>
      <c r="OO259" s="21"/>
      <c r="OP259" s="21"/>
      <c r="OQ259" s="21"/>
      <c r="OR259" s="21"/>
      <c r="OS259" s="21"/>
      <c r="OT259" s="21"/>
      <c r="OU259" s="21"/>
      <c r="OV259" s="21"/>
      <c r="OW259" s="21"/>
      <c r="OX259" s="21"/>
      <c r="OY259" s="21"/>
      <c r="OZ259" s="21"/>
      <c r="PA259" s="21"/>
      <c r="PB259" s="21"/>
      <c r="PC259" s="21"/>
      <c r="PD259" s="21"/>
      <c r="PE259" s="21"/>
      <c r="PF259" s="21"/>
      <c r="PG259" s="21"/>
      <c r="PH259" s="21"/>
      <c r="PI259" s="21"/>
      <c r="PJ259" s="21"/>
      <c r="PK259" s="21"/>
      <c r="PL259" s="21"/>
      <c r="PM259" s="21"/>
      <c r="PN259" s="21"/>
      <c r="PO259" s="21"/>
      <c r="PP259" s="21"/>
      <c r="PQ259" s="21"/>
      <c r="PR259" s="21"/>
      <c r="PS259" s="21"/>
      <c r="PT259" s="21"/>
      <c r="PU259" s="21"/>
      <c r="PV259" s="21"/>
      <c r="PW259" s="21"/>
      <c r="PX259" s="21"/>
      <c r="PY259" s="21"/>
      <c r="PZ259" s="21"/>
      <c r="QA259" s="21"/>
      <c r="QB259" s="21"/>
      <c r="QC259" s="21"/>
      <c r="QD259" s="21"/>
      <c r="QE259" s="21"/>
      <c r="QF259" s="21"/>
      <c r="QG259" s="21"/>
      <c r="QH259" s="21"/>
      <c r="QI259" s="21"/>
      <c r="QJ259" s="21"/>
      <c r="QK259" s="21"/>
      <c r="QL259" s="21"/>
      <c r="QM259" s="21"/>
      <c r="QN259" s="21"/>
      <c r="QO259" s="21"/>
      <c r="QP259" s="21"/>
      <c r="QQ259" s="21"/>
      <c r="QR259" s="21"/>
      <c r="QS259" s="21"/>
      <c r="QT259" s="21"/>
      <c r="QU259" s="21"/>
      <c r="QV259" s="21"/>
      <c r="QW259" s="21"/>
      <c r="QX259" s="21"/>
      <c r="QY259" s="21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1"/>
      <c r="RM259" s="21"/>
      <c r="RN259" s="21"/>
      <c r="RO259" s="21"/>
      <c r="RP259" s="21"/>
      <c r="RQ259" s="21"/>
      <c r="RR259" s="21"/>
      <c r="RS259" s="21"/>
      <c r="RT259" s="21"/>
      <c r="RU259" s="21"/>
      <c r="RV259" s="21"/>
      <c r="RW259" s="21"/>
      <c r="RX259" s="21"/>
      <c r="RY259" s="21"/>
      <c r="RZ259" s="21"/>
      <c r="SA259" s="21"/>
      <c r="SB259" s="21"/>
      <c r="SC259" s="21"/>
      <c r="SD259" s="21"/>
      <c r="SE259" s="21"/>
      <c r="SF259" s="21"/>
      <c r="SG259" s="21"/>
      <c r="SH259" s="21"/>
      <c r="SI259" s="21"/>
      <c r="SJ259" s="21"/>
      <c r="SK259" s="21"/>
      <c r="SL259" s="21"/>
      <c r="SM259" s="21"/>
      <c r="SN259" s="21"/>
    </row>
    <row r="260" spans="1:508" s="20" customFormat="1" ht="30" hidden="1" customHeight="1" x14ac:dyDescent="0.25">
      <c r="A260" s="52" t="s">
        <v>645</v>
      </c>
      <c r="B260" s="52" t="s">
        <v>647</v>
      </c>
      <c r="C260" s="33" t="s">
        <v>69</v>
      </c>
      <c r="D260" s="3" t="s">
        <v>646</v>
      </c>
      <c r="E260" s="165"/>
      <c r="F260" s="165"/>
      <c r="G260" s="165"/>
      <c r="H260" s="165"/>
      <c r="I260" s="165"/>
      <c r="J260" s="165"/>
      <c r="K260" s="219" t="e">
        <f t="shared" si="73"/>
        <v>#DIV/0!</v>
      </c>
      <c r="L260" s="165"/>
      <c r="M260" s="165"/>
      <c r="N260" s="165"/>
      <c r="O260" s="165"/>
      <c r="P260" s="165"/>
      <c r="Q260" s="165"/>
      <c r="R260" s="171"/>
      <c r="S260" s="171"/>
      <c r="T260" s="171"/>
      <c r="U260" s="171"/>
      <c r="V260" s="171"/>
      <c r="W260" s="171"/>
      <c r="X260" s="171" t="e">
        <f t="shared" si="74"/>
        <v>#DIV/0!</v>
      </c>
      <c r="Y260" s="171">
        <f t="shared" si="75"/>
        <v>0</v>
      </c>
      <c r="Z260" s="238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</row>
    <row r="261" spans="1:508" s="20" customFormat="1" ht="33" customHeight="1" x14ac:dyDescent="0.25">
      <c r="A261" s="52" t="s">
        <v>258</v>
      </c>
      <c r="B261" s="52" t="s">
        <v>259</v>
      </c>
      <c r="C261" s="52" t="s">
        <v>69</v>
      </c>
      <c r="D261" s="11" t="s">
        <v>260</v>
      </c>
      <c r="E261" s="165">
        <v>50000</v>
      </c>
      <c r="F261" s="165"/>
      <c r="G261" s="165"/>
      <c r="H261" s="165"/>
      <c r="I261" s="165"/>
      <c r="J261" s="165"/>
      <c r="K261" s="219">
        <f t="shared" si="73"/>
        <v>0</v>
      </c>
      <c r="L261" s="165">
        <v>150000</v>
      </c>
      <c r="M261" s="165">
        <v>150000</v>
      </c>
      <c r="N261" s="165"/>
      <c r="O261" s="165"/>
      <c r="P261" s="165"/>
      <c r="Q261" s="165">
        <v>150000</v>
      </c>
      <c r="R261" s="171">
        <f t="shared" si="99"/>
        <v>199568.63</v>
      </c>
      <c r="S261" s="171">
        <v>150000</v>
      </c>
      <c r="T261" s="171"/>
      <c r="U261" s="171"/>
      <c r="V261" s="171"/>
      <c r="W261" s="171">
        <v>199568.63</v>
      </c>
      <c r="X261" s="215" t="s">
        <v>707</v>
      </c>
      <c r="Y261" s="171">
        <f t="shared" si="75"/>
        <v>199568.63</v>
      </c>
      <c r="Z261" s="238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</row>
    <row r="262" spans="1:508" s="20" customFormat="1" ht="51" customHeight="1" x14ac:dyDescent="0.25">
      <c r="A262" s="52" t="s">
        <v>261</v>
      </c>
      <c r="B262" s="52" t="s">
        <v>262</v>
      </c>
      <c r="C262" s="52" t="s">
        <v>69</v>
      </c>
      <c r="D262" s="11" t="s">
        <v>343</v>
      </c>
      <c r="E262" s="165">
        <v>450000</v>
      </c>
      <c r="F262" s="165"/>
      <c r="G262" s="165"/>
      <c r="H262" s="165">
        <v>182856.44</v>
      </c>
      <c r="I262" s="165"/>
      <c r="J262" s="165"/>
      <c r="K262" s="219">
        <f t="shared" si="73"/>
        <v>40.634764444444443</v>
      </c>
      <c r="L262" s="165"/>
      <c r="M262" s="165"/>
      <c r="N262" s="165"/>
      <c r="O262" s="165"/>
      <c r="P262" s="165"/>
      <c r="Q262" s="165"/>
      <c r="R262" s="171">
        <f t="shared" si="99"/>
        <v>0</v>
      </c>
      <c r="S262" s="171"/>
      <c r="T262" s="171"/>
      <c r="U262" s="171"/>
      <c r="V262" s="171"/>
      <c r="W262" s="171"/>
      <c r="X262" s="171"/>
      <c r="Y262" s="171">
        <f t="shared" si="75"/>
        <v>182856.44</v>
      </c>
      <c r="Z262" s="238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</row>
    <row r="263" spans="1:508" s="20" customFormat="1" ht="87.75" customHeight="1" x14ac:dyDescent="0.25">
      <c r="A263" s="52" t="s">
        <v>198</v>
      </c>
      <c r="B263" s="52" t="s">
        <v>68</v>
      </c>
      <c r="C263" s="52" t="s">
        <v>69</v>
      </c>
      <c r="D263" s="11" t="s">
        <v>131</v>
      </c>
      <c r="E263" s="165">
        <v>380000</v>
      </c>
      <c r="F263" s="165"/>
      <c r="G263" s="165"/>
      <c r="H263" s="165">
        <v>97025.279999999999</v>
      </c>
      <c r="I263" s="165"/>
      <c r="J263" s="165"/>
      <c r="K263" s="219">
        <f t="shared" si="73"/>
        <v>25.532968421052633</v>
      </c>
      <c r="L263" s="165"/>
      <c r="M263" s="165"/>
      <c r="N263" s="165"/>
      <c r="O263" s="165"/>
      <c r="P263" s="165"/>
      <c r="Q263" s="165"/>
      <c r="R263" s="171">
        <f t="shared" si="99"/>
        <v>0</v>
      </c>
      <c r="S263" s="171"/>
      <c r="T263" s="171"/>
      <c r="U263" s="171"/>
      <c r="V263" s="171"/>
      <c r="W263" s="171"/>
      <c r="X263" s="171"/>
      <c r="Y263" s="171">
        <f t="shared" si="75"/>
        <v>97025.279999999999</v>
      </c>
      <c r="Z263" s="238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</row>
    <row r="264" spans="1:508" s="20" customFormat="1" ht="34.5" customHeight="1" x14ac:dyDescent="0.25">
      <c r="A264" s="52" t="s">
        <v>199</v>
      </c>
      <c r="B264" s="52" t="s">
        <v>129</v>
      </c>
      <c r="C264" s="52" t="s">
        <v>69</v>
      </c>
      <c r="D264" s="11" t="s">
        <v>130</v>
      </c>
      <c r="E264" s="165">
        <v>296096050</v>
      </c>
      <c r="F264" s="165"/>
      <c r="G264" s="165">
        <v>40031000</v>
      </c>
      <c r="H264" s="165">
        <v>101055252.53</v>
      </c>
      <c r="I264" s="165"/>
      <c r="J264" s="165">
        <v>663373.54</v>
      </c>
      <c r="K264" s="219">
        <f t="shared" si="73"/>
        <v>34.129213317773065</v>
      </c>
      <c r="L264" s="165">
        <v>5921293</v>
      </c>
      <c r="M264" s="165">
        <v>5921293</v>
      </c>
      <c r="N264" s="165"/>
      <c r="O264" s="165"/>
      <c r="P264" s="165"/>
      <c r="Q264" s="165">
        <v>5921293</v>
      </c>
      <c r="R264" s="171">
        <f t="shared" si="99"/>
        <v>2814592.01</v>
      </c>
      <c r="S264" s="171">
        <v>2814592.01</v>
      </c>
      <c r="T264" s="171"/>
      <c r="U264" s="171"/>
      <c r="V264" s="171"/>
      <c r="W264" s="171">
        <v>2814592.01</v>
      </c>
      <c r="X264" s="224">
        <f t="shared" si="74"/>
        <v>47.533402079579574</v>
      </c>
      <c r="Y264" s="171">
        <f t="shared" si="75"/>
        <v>103869844.54000001</v>
      </c>
      <c r="Z264" s="238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  <c r="IX264" s="21"/>
      <c r="IY264" s="21"/>
      <c r="IZ264" s="21"/>
      <c r="JA264" s="21"/>
      <c r="JB264" s="21"/>
      <c r="JC264" s="21"/>
      <c r="JD264" s="21"/>
      <c r="JE264" s="21"/>
      <c r="JF264" s="21"/>
      <c r="JG264" s="21"/>
      <c r="JH264" s="21"/>
      <c r="JI264" s="21"/>
      <c r="JJ264" s="21"/>
      <c r="JK264" s="21"/>
      <c r="JL264" s="21"/>
      <c r="JM264" s="21"/>
      <c r="JN264" s="21"/>
      <c r="JO264" s="21"/>
      <c r="JP264" s="21"/>
      <c r="JQ264" s="21"/>
      <c r="JR264" s="21"/>
      <c r="JS264" s="21"/>
      <c r="JT264" s="21"/>
      <c r="JU264" s="21"/>
      <c r="JV264" s="21"/>
      <c r="JW264" s="21"/>
      <c r="JX264" s="21"/>
      <c r="JY264" s="21"/>
      <c r="JZ264" s="21"/>
      <c r="KA264" s="21"/>
      <c r="KB264" s="21"/>
      <c r="KC264" s="21"/>
      <c r="KD264" s="21"/>
      <c r="KE264" s="21"/>
      <c r="KF264" s="21"/>
      <c r="KG264" s="21"/>
      <c r="KH264" s="21"/>
      <c r="KI264" s="21"/>
      <c r="KJ264" s="21"/>
      <c r="KK264" s="21"/>
      <c r="KL264" s="21"/>
      <c r="KM264" s="21"/>
      <c r="KN264" s="21"/>
      <c r="KO264" s="21"/>
      <c r="KP264" s="21"/>
      <c r="KQ264" s="21"/>
      <c r="KR264" s="21"/>
      <c r="KS264" s="21"/>
      <c r="KT264" s="21"/>
      <c r="KU264" s="21"/>
      <c r="KV264" s="21"/>
      <c r="KW264" s="21"/>
      <c r="KX264" s="21"/>
      <c r="KY264" s="21"/>
      <c r="KZ264" s="21"/>
      <c r="LA264" s="21"/>
      <c r="LB264" s="21"/>
      <c r="LC264" s="21"/>
      <c r="LD264" s="21"/>
      <c r="LE264" s="21"/>
      <c r="LF264" s="21"/>
      <c r="LG264" s="21"/>
      <c r="LH264" s="21"/>
      <c r="LI264" s="21"/>
      <c r="LJ264" s="21"/>
      <c r="LK264" s="21"/>
      <c r="LL264" s="21"/>
      <c r="LM264" s="21"/>
      <c r="LN264" s="21"/>
      <c r="LO264" s="21"/>
      <c r="LP264" s="21"/>
      <c r="LQ264" s="21"/>
      <c r="LR264" s="21"/>
      <c r="LS264" s="21"/>
      <c r="LT264" s="21"/>
      <c r="LU264" s="21"/>
      <c r="LV264" s="21"/>
      <c r="LW264" s="21"/>
      <c r="LX264" s="21"/>
      <c r="LY264" s="21"/>
      <c r="LZ264" s="21"/>
      <c r="MA264" s="21"/>
      <c r="MB264" s="21"/>
      <c r="MC264" s="21"/>
      <c r="MD264" s="21"/>
      <c r="ME264" s="21"/>
      <c r="MF264" s="21"/>
      <c r="MG264" s="21"/>
      <c r="MH264" s="21"/>
      <c r="MI264" s="21"/>
      <c r="MJ264" s="21"/>
      <c r="MK264" s="21"/>
      <c r="ML264" s="21"/>
      <c r="MM264" s="21"/>
      <c r="MN264" s="21"/>
      <c r="MO264" s="21"/>
      <c r="MP264" s="21"/>
      <c r="MQ264" s="21"/>
      <c r="MR264" s="21"/>
      <c r="MS264" s="21"/>
      <c r="MT264" s="21"/>
      <c r="MU264" s="21"/>
      <c r="MV264" s="21"/>
      <c r="MW264" s="21"/>
      <c r="MX264" s="21"/>
      <c r="MY264" s="21"/>
      <c r="MZ264" s="21"/>
      <c r="NA264" s="21"/>
      <c r="NB264" s="21"/>
      <c r="NC264" s="21"/>
      <c r="ND264" s="21"/>
      <c r="NE264" s="21"/>
      <c r="NF264" s="21"/>
      <c r="NG264" s="21"/>
      <c r="NH264" s="21"/>
      <c r="NI264" s="21"/>
      <c r="NJ264" s="21"/>
      <c r="NK264" s="21"/>
      <c r="NL264" s="21"/>
      <c r="NM264" s="21"/>
      <c r="NN264" s="21"/>
      <c r="NO264" s="21"/>
      <c r="NP264" s="21"/>
      <c r="NQ264" s="21"/>
      <c r="NR264" s="21"/>
      <c r="NS264" s="21"/>
      <c r="NT264" s="21"/>
      <c r="NU264" s="21"/>
      <c r="NV264" s="21"/>
      <c r="NW264" s="21"/>
      <c r="NX264" s="21"/>
      <c r="NY264" s="21"/>
      <c r="NZ264" s="21"/>
      <c r="OA264" s="21"/>
      <c r="OB264" s="21"/>
      <c r="OC264" s="21"/>
      <c r="OD264" s="21"/>
      <c r="OE264" s="21"/>
      <c r="OF264" s="21"/>
      <c r="OG264" s="21"/>
      <c r="OH264" s="21"/>
      <c r="OI264" s="21"/>
      <c r="OJ264" s="21"/>
      <c r="OK264" s="21"/>
      <c r="OL264" s="21"/>
      <c r="OM264" s="21"/>
      <c r="ON264" s="21"/>
      <c r="OO264" s="21"/>
      <c r="OP264" s="21"/>
      <c r="OQ264" s="21"/>
      <c r="OR264" s="21"/>
      <c r="OS264" s="21"/>
      <c r="OT264" s="21"/>
      <c r="OU264" s="21"/>
      <c r="OV264" s="21"/>
      <c r="OW264" s="21"/>
      <c r="OX264" s="21"/>
      <c r="OY264" s="21"/>
      <c r="OZ264" s="21"/>
      <c r="PA264" s="21"/>
      <c r="PB264" s="21"/>
      <c r="PC264" s="21"/>
      <c r="PD264" s="21"/>
      <c r="PE264" s="21"/>
      <c r="PF264" s="21"/>
      <c r="PG264" s="21"/>
      <c r="PH264" s="21"/>
      <c r="PI264" s="21"/>
      <c r="PJ264" s="21"/>
      <c r="PK264" s="21"/>
      <c r="PL264" s="21"/>
      <c r="PM264" s="21"/>
      <c r="PN264" s="21"/>
      <c r="PO264" s="21"/>
      <c r="PP264" s="21"/>
      <c r="PQ264" s="21"/>
      <c r="PR264" s="21"/>
      <c r="PS264" s="21"/>
      <c r="PT264" s="21"/>
      <c r="PU264" s="21"/>
      <c r="PV264" s="21"/>
      <c r="PW264" s="21"/>
      <c r="PX264" s="21"/>
      <c r="PY264" s="21"/>
      <c r="PZ264" s="21"/>
      <c r="QA264" s="21"/>
      <c r="QB264" s="21"/>
      <c r="QC264" s="21"/>
      <c r="QD264" s="21"/>
      <c r="QE264" s="21"/>
      <c r="QF264" s="21"/>
      <c r="QG264" s="21"/>
      <c r="QH264" s="21"/>
      <c r="QI264" s="21"/>
      <c r="QJ264" s="21"/>
      <c r="QK264" s="21"/>
      <c r="QL264" s="21"/>
      <c r="QM264" s="21"/>
      <c r="QN264" s="21"/>
      <c r="QO264" s="21"/>
      <c r="QP264" s="21"/>
      <c r="QQ264" s="21"/>
      <c r="QR264" s="21"/>
      <c r="QS264" s="21"/>
      <c r="QT264" s="21"/>
      <c r="QU264" s="21"/>
      <c r="QV264" s="21"/>
      <c r="QW264" s="21"/>
      <c r="QX264" s="21"/>
      <c r="QY264" s="21"/>
      <c r="QZ264" s="21"/>
      <c r="RA264" s="21"/>
      <c r="RB264" s="21"/>
      <c r="RC264" s="21"/>
      <c r="RD264" s="21"/>
      <c r="RE264" s="21"/>
      <c r="RF264" s="21"/>
      <c r="RG264" s="21"/>
      <c r="RH264" s="21"/>
      <c r="RI264" s="21"/>
      <c r="RJ264" s="21"/>
      <c r="RK264" s="21"/>
      <c r="RL264" s="21"/>
      <c r="RM264" s="21"/>
      <c r="RN264" s="21"/>
      <c r="RO264" s="21"/>
      <c r="RP264" s="21"/>
      <c r="RQ264" s="21"/>
      <c r="RR264" s="21"/>
      <c r="RS264" s="21"/>
      <c r="RT264" s="21"/>
      <c r="RU264" s="21"/>
      <c r="RV264" s="21"/>
      <c r="RW264" s="21"/>
      <c r="RX264" s="21"/>
      <c r="RY264" s="21"/>
      <c r="RZ264" s="21"/>
      <c r="SA264" s="21"/>
      <c r="SB264" s="21"/>
      <c r="SC264" s="21"/>
      <c r="SD264" s="21"/>
      <c r="SE264" s="21"/>
      <c r="SF264" s="21"/>
      <c r="SG264" s="21"/>
      <c r="SH264" s="21"/>
      <c r="SI264" s="21"/>
      <c r="SJ264" s="21"/>
      <c r="SK264" s="21"/>
      <c r="SL264" s="21"/>
      <c r="SM264" s="21"/>
      <c r="SN264" s="21"/>
    </row>
    <row r="265" spans="1:508" s="20" customFormat="1" ht="116.25" hidden="1" customHeight="1" x14ac:dyDescent="0.25">
      <c r="A265" s="52" t="s">
        <v>628</v>
      </c>
      <c r="B265" s="52" t="s">
        <v>629</v>
      </c>
      <c r="C265" s="52" t="s">
        <v>311</v>
      </c>
      <c r="D265" s="11" t="s">
        <v>630</v>
      </c>
      <c r="E265" s="165"/>
      <c r="F265" s="165"/>
      <c r="G265" s="165"/>
      <c r="H265" s="165"/>
      <c r="I265" s="165"/>
      <c r="J265" s="165"/>
      <c r="K265" s="219" t="e">
        <f t="shared" si="73"/>
        <v>#DIV/0!</v>
      </c>
      <c r="L265" s="165"/>
      <c r="M265" s="165"/>
      <c r="N265" s="165"/>
      <c r="O265" s="165"/>
      <c r="P265" s="165"/>
      <c r="Q265" s="165"/>
      <c r="R265" s="171">
        <f t="shared" si="99"/>
        <v>0</v>
      </c>
      <c r="S265" s="171"/>
      <c r="T265" s="171"/>
      <c r="U265" s="171"/>
      <c r="V265" s="171"/>
      <c r="W265" s="171"/>
      <c r="X265" s="224" t="e">
        <f t="shared" si="74"/>
        <v>#DIV/0!</v>
      </c>
      <c r="Y265" s="171">
        <f t="shared" si="75"/>
        <v>0</v>
      </c>
      <c r="Z265" s="238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</row>
    <row r="266" spans="1:508" s="20" customFormat="1" ht="141.75" hidden="1" customHeight="1" x14ac:dyDescent="0.25">
      <c r="A266" s="52" t="s">
        <v>586</v>
      </c>
      <c r="B266" s="52">
        <v>6072</v>
      </c>
      <c r="C266" s="52" t="s">
        <v>311</v>
      </c>
      <c r="D266" s="11" t="s">
        <v>587</v>
      </c>
      <c r="E266" s="165"/>
      <c r="F266" s="165"/>
      <c r="G266" s="165"/>
      <c r="H266" s="165"/>
      <c r="I266" s="165"/>
      <c r="J266" s="165"/>
      <c r="K266" s="219" t="e">
        <f t="shared" si="73"/>
        <v>#DIV/0!</v>
      </c>
      <c r="L266" s="165"/>
      <c r="M266" s="165"/>
      <c r="N266" s="165"/>
      <c r="O266" s="165"/>
      <c r="P266" s="165"/>
      <c r="Q266" s="165"/>
      <c r="R266" s="171">
        <f t="shared" si="99"/>
        <v>0</v>
      </c>
      <c r="S266" s="171"/>
      <c r="T266" s="171"/>
      <c r="U266" s="171"/>
      <c r="V266" s="171"/>
      <c r="W266" s="171"/>
      <c r="X266" s="224" t="e">
        <f t="shared" si="74"/>
        <v>#DIV/0!</v>
      </c>
      <c r="Y266" s="171">
        <f t="shared" si="75"/>
        <v>0</v>
      </c>
      <c r="Z266" s="238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</row>
    <row r="267" spans="1:508" s="22" customFormat="1" ht="156" hidden="1" customHeight="1" x14ac:dyDescent="0.25">
      <c r="A267" s="67"/>
      <c r="B267" s="67"/>
      <c r="C267" s="67"/>
      <c r="D267" s="73" t="s">
        <v>588</v>
      </c>
      <c r="E267" s="166"/>
      <c r="F267" s="166"/>
      <c r="G267" s="166"/>
      <c r="H267" s="166"/>
      <c r="I267" s="166"/>
      <c r="J267" s="166"/>
      <c r="K267" s="220" t="e">
        <f t="shared" si="73"/>
        <v>#DIV/0!</v>
      </c>
      <c r="L267" s="165"/>
      <c r="M267" s="166"/>
      <c r="N267" s="166"/>
      <c r="O267" s="166"/>
      <c r="P267" s="166"/>
      <c r="Q267" s="166"/>
      <c r="R267" s="171">
        <f t="shared" si="99"/>
        <v>0</v>
      </c>
      <c r="S267" s="173"/>
      <c r="T267" s="173"/>
      <c r="U267" s="173"/>
      <c r="V267" s="173"/>
      <c r="W267" s="173"/>
      <c r="X267" s="225" t="e">
        <f t="shared" si="74"/>
        <v>#DIV/0!</v>
      </c>
      <c r="Y267" s="173">
        <f t="shared" si="75"/>
        <v>0</v>
      </c>
      <c r="Z267" s="238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  <c r="IW267" s="27"/>
      <c r="IX267" s="27"/>
      <c r="IY267" s="27"/>
      <c r="IZ267" s="27"/>
      <c r="JA267" s="27"/>
      <c r="JB267" s="27"/>
      <c r="JC267" s="27"/>
      <c r="JD267" s="27"/>
      <c r="JE267" s="27"/>
      <c r="JF267" s="27"/>
      <c r="JG267" s="27"/>
      <c r="JH267" s="27"/>
      <c r="JI267" s="27"/>
      <c r="JJ267" s="27"/>
      <c r="JK267" s="27"/>
      <c r="JL267" s="27"/>
      <c r="JM267" s="27"/>
      <c r="JN267" s="27"/>
      <c r="JO267" s="27"/>
      <c r="JP267" s="27"/>
      <c r="JQ267" s="27"/>
      <c r="JR267" s="27"/>
      <c r="JS267" s="27"/>
      <c r="JT267" s="27"/>
      <c r="JU267" s="27"/>
      <c r="JV267" s="27"/>
      <c r="JW267" s="27"/>
      <c r="JX267" s="27"/>
      <c r="JY267" s="27"/>
      <c r="JZ267" s="27"/>
      <c r="KA267" s="27"/>
      <c r="KB267" s="27"/>
      <c r="KC267" s="27"/>
      <c r="KD267" s="27"/>
      <c r="KE267" s="27"/>
      <c r="KF267" s="27"/>
      <c r="KG267" s="27"/>
      <c r="KH267" s="27"/>
      <c r="KI267" s="27"/>
      <c r="KJ267" s="27"/>
      <c r="KK267" s="27"/>
      <c r="KL267" s="27"/>
      <c r="KM267" s="27"/>
      <c r="KN267" s="27"/>
      <c r="KO267" s="27"/>
      <c r="KP267" s="27"/>
      <c r="KQ267" s="27"/>
      <c r="KR267" s="27"/>
      <c r="KS267" s="27"/>
      <c r="KT267" s="27"/>
      <c r="KU267" s="27"/>
      <c r="KV267" s="27"/>
      <c r="KW267" s="27"/>
      <c r="KX267" s="27"/>
      <c r="KY267" s="27"/>
      <c r="KZ267" s="27"/>
      <c r="LA267" s="27"/>
      <c r="LB267" s="27"/>
      <c r="LC267" s="27"/>
      <c r="LD267" s="27"/>
      <c r="LE267" s="27"/>
      <c r="LF267" s="27"/>
      <c r="LG267" s="27"/>
      <c r="LH267" s="27"/>
      <c r="LI267" s="27"/>
      <c r="LJ267" s="27"/>
      <c r="LK267" s="27"/>
      <c r="LL267" s="27"/>
      <c r="LM267" s="27"/>
      <c r="LN267" s="27"/>
      <c r="LO267" s="27"/>
      <c r="LP267" s="27"/>
      <c r="LQ267" s="27"/>
      <c r="LR267" s="27"/>
      <c r="LS267" s="27"/>
      <c r="LT267" s="27"/>
      <c r="LU267" s="27"/>
      <c r="LV267" s="27"/>
      <c r="LW267" s="27"/>
      <c r="LX267" s="27"/>
      <c r="LY267" s="27"/>
      <c r="LZ267" s="27"/>
      <c r="MA267" s="27"/>
      <c r="MB267" s="27"/>
      <c r="MC267" s="27"/>
      <c r="MD267" s="27"/>
      <c r="ME267" s="27"/>
      <c r="MF267" s="27"/>
      <c r="MG267" s="27"/>
      <c r="MH267" s="27"/>
      <c r="MI267" s="27"/>
      <c r="MJ267" s="27"/>
      <c r="MK267" s="27"/>
      <c r="ML267" s="27"/>
      <c r="MM267" s="27"/>
      <c r="MN267" s="27"/>
      <c r="MO267" s="27"/>
      <c r="MP267" s="27"/>
      <c r="MQ267" s="27"/>
      <c r="MR267" s="27"/>
      <c r="MS267" s="27"/>
      <c r="MT267" s="27"/>
      <c r="MU267" s="27"/>
      <c r="MV267" s="27"/>
      <c r="MW267" s="27"/>
      <c r="MX267" s="27"/>
      <c r="MY267" s="27"/>
      <c r="MZ267" s="27"/>
      <c r="NA267" s="27"/>
      <c r="NB267" s="27"/>
      <c r="NC267" s="27"/>
      <c r="ND267" s="27"/>
      <c r="NE267" s="27"/>
      <c r="NF267" s="27"/>
      <c r="NG267" s="27"/>
      <c r="NH267" s="27"/>
      <c r="NI267" s="27"/>
      <c r="NJ267" s="27"/>
      <c r="NK267" s="27"/>
      <c r="NL267" s="27"/>
      <c r="NM267" s="27"/>
      <c r="NN267" s="27"/>
      <c r="NO267" s="27"/>
      <c r="NP267" s="27"/>
      <c r="NQ267" s="27"/>
      <c r="NR267" s="27"/>
      <c r="NS267" s="27"/>
      <c r="NT267" s="27"/>
      <c r="NU267" s="27"/>
      <c r="NV267" s="27"/>
      <c r="NW267" s="27"/>
      <c r="NX267" s="27"/>
      <c r="NY267" s="27"/>
      <c r="NZ267" s="27"/>
      <c r="OA267" s="27"/>
      <c r="OB267" s="27"/>
      <c r="OC267" s="27"/>
      <c r="OD267" s="27"/>
      <c r="OE267" s="27"/>
      <c r="OF267" s="27"/>
      <c r="OG267" s="27"/>
      <c r="OH267" s="27"/>
      <c r="OI267" s="27"/>
      <c r="OJ267" s="27"/>
      <c r="OK267" s="27"/>
      <c r="OL267" s="27"/>
      <c r="OM267" s="27"/>
      <c r="ON267" s="27"/>
      <c r="OO267" s="27"/>
      <c r="OP267" s="27"/>
      <c r="OQ267" s="27"/>
      <c r="OR267" s="27"/>
      <c r="OS267" s="27"/>
      <c r="OT267" s="27"/>
      <c r="OU267" s="27"/>
      <c r="OV267" s="27"/>
      <c r="OW267" s="27"/>
      <c r="OX267" s="27"/>
      <c r="OY267" s="27"/>
      <c r="OZ267" s="27"/>
      <c r="PA267" s="27"/>
      <c r="PB267" s="27"/>
      <c r="PC267" s="27"/>
      <c r="PD267" s="27"/>
      <c r="PE267" s="27"/>
      <c r="PF267" s="27"/>
      <c r="PG267" s="27"/>
      <c r="PH267" s="27"/>
      <c r="PI267" s="27"/>
      <c r="PJ267" s="27"/>
      <c r="PK267" s="27"/>
      <c r="PL267" s="27"/>
      <c r="PM267" s="27"/>
      <c r="PN267" s="27"/>
      <c r="PO267" s="27"/>
      <c r="PP267" s="27"/>
      <c r="PQ267" s="27"/>
      <c r="PR267" s="27"/>
      <c r="PS267" s="27"/>
      <c r="PT267" s="27"/>
      <c r="PU267" s="27"/>
      <c r="PV267" s="27"/>
      <c r="PW267" s="27"/>
      <c r="PX267" s="27"/>
      <c r="PY267" s="27"/>
      <c r="PZ267" s="27"/>
      <c r="QA267" s="27"/>
      <c r="QB267" s="27"/>
      <c r="QC267" s="27"/>
      <c r="QD267" s="27"/>
      <c r="QE267" s="27"/>
      <c r="QF267" s="27"/>
      <c r="QG267" s="27"/>
      <c r="QH267" s="27"/>
      <c r="QI267" s="27"/>
      <c r="QJ267" s="27"/>
      <c r="QK267" s="27"/>
      <c r="QL267" s="27"/>
      <c r="QM267" s="27"/>
      <c r="QN267" s="27"/>
      <c r="QO267" s="27"/>
      <c r="QP267" s="27"/>
      <c r="QQ267" s="27"/>
      <c r="QR267" s="27"/>
      <c r="QS267" s="27"/>
      <c r="QT267" s="27"/>
      <c r="QU267" s="27"/>
      <c r="QV267" s="27"/>
      <c r="QW267" s="27"/>
      <c r="QX267" s="27"/>
      <c r="QY267" s="27"/>
      <c r="QZ267" s="27"/>
      <c r="RA267" s="27"/>
      <c r="RB267" s="27"/>
      <c r="RC267" s="27"/>
      <c r="RD267" s="27"/>
      <c r="RE267" s="27"/>
      <c r="RF267" s="27"/>
      <c r="RG267" s="27"/>
      <c r="RH267" s="27"/>
      <c r="RI267" s="27"/>
      <c r="RJ267" s="27"/>
      <c r="RK267" s="27"/>
      <c r="RL267" s="27"/>
      <c r="RM267" s="27"/>
      <c r="RN267" s="27"/>
      <c r="RO267" s="27"/>
      <c r="RP267" s="27"/>
      <c r="RQ267" s="27"/>
      <c r="RR267" s="27"/>
      <c r="RS267" s="27"/>
      <c r="RT267" s="27"/>
      <c r="RU267" s="27"/>
      <c r="RV267" s="27"/>
      <c r="RW267" s="27"/>
      <c r="RX267" s="27"/>
      <c r="RY267" s="27"/>
      <c r="RZ267" s="27"/>
      <c r="SA267" s="27"/>
      <c r="SB267" s="27"/>
      <c r="SC267" s="27"/>
      <c r="SD267" s="27"/>
      <c r="SE267" s="27"/>
      <c r="SF267" s="27"/>
      <c r="SG267" s="27"/>
      <c r="SH267" s="27"/>
      <c r="SI267" s="27"/>
      <c r="SJ267" s="27"/>
      <c r="SK267" s="27"/>
      <c r="SL267" s="27"/>
      <c r="SM267" s="27"/>
      <c r="SN267" s="27"/>
    </row>
    <row r="268" spans="1:508" s="20" customFormat="1" ht="94.5" hidden="1" customHeight="1" x14ac:dyDescent="0.25">
      <c r="A268" s="52" t="s">
        <v>579</v>
      </c>
      <c r="B268" s="52">
        <v>6083</v>
      </c>
      <c r="C268" s="52" t="s">
        <v>67</v>
      </c>
      <c r="D268" s="11" t="s">
        <v>434</v>
      </c>
      <c r="E268" s="165"/>
      <c r="F268" s="165"/>
      <c r="G268" s="165"/>
      <c r="H268" s="165"/>
      <c r="I268" s="165"/>
      <c r="J268" s="165"/>
      <c r="K268" s="219" t="e">
        <f t="shared" si="73"/>
        <v>#DIV/0!</v>
      </c>
      <c r="L268" s="165"/>
      <c r="M268" s="165"/>
      <c r="N268" s="165"/>
      <c r="O268" s="165"/>
      <c r="P268" s="165"/>
      <c r="Q268" s="165"/>
      <c r="R268" s="171">
        <f t="shared" si="99"/>
        <v>0</v>
      </c>
      <c r="S268" s="171"/>
      <c r="T268" s="171"/>
      <c r="U268" s="171"/>
      <c r="V268" s="171"/>
      <c r="W268" s="171"/>
      <c r="X268" s="224" t="e">
        <f t="shared" si="74"/>
        <v>#DIV/0!</v>
      </c>
      <c r="Y268" s="171">
        <f t="shared" si="75"/>
        <v>0</v>
      </c>
      <c r="Z268" s="238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</row>
    <row r="269" spans="1:508" s="20" customFormat="1" ht="3.75" hidden="1" customHeight="1" x14ac:dyDescent="0.25">
      <c r="A269" s="67"/>
      <c r="B269" s="67"/>
      <c r="C269" s="67"/>
      <c r="D269" s="73" t="s">
        <v>583</v>
      </c>
      <c r="E269" s="165"/>
      <c r="F269" s="166"/>
      <c r="G269" s="166"/>
      <c r="H269" s="166"/>
      <c r="I269" s="166"/>
      <c r="J269" s="166"/>
      <c r="K269" s="219" t="e">
        <f t="shared" si="73"/>
        <v>#DIV/0!</v>
      </c>
      <c r="L269" s="165"/>
      <c r="M269" s="166"/>
      <c r="N269" s="166"/>
      <c r="O269" s="166"/>
      <c r="P269" s="166"/>
      <c r="Q269" s="166"/>
      <c r="R269" s="171">
        <f t="shared" si="99"/>
        <v>0</v>
      </c>
      <c r="S269" s="171"/>
      <c r="T269" s="171"/>
      <c r="U269" s="171"/>
      <c r="V269" s="171"/>
      <c r="W269" s="171"/>
      <c r="X269" s="224" t="e">
        <f t="shared" si="74"/>
        <v>#DIV/0!</v>
      </c>
      <c r="Y269" s="171">
        <f t="shared" si="75"/>
        <v>0</v>
      </c>
      <c r="Z269" s="238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  <c r="IX269" s="21"/>
      <c r="IY269" s="21"/>
      <c r="IZ269" s="21"/>
      <c r="JA269" s="21"/>
      <c r="JB269" s="21"/>
      <c r="JC269" s="21"/>
      <c r="JD269" s="21"/>
      <c r="JE269" s="21"/>
      <c r="JF269" s="21"/>
      <c r="JG269" s="21"/>
      <c r="JH269" s="21"/>
      <c r="JI269" s="21"/>
      <c r="JJ269" s="21"/>
      <c r="JK269" s="21"/>
      <c r="JL269" s="21"/>
      <c r="JM269" s="21"/>
      <c r="JN269" s="21"/>
      <c r="JO269" s="21"/>
      <c r="JP269" s="21"/>
      <c r="JQ269" s="21"/>
      <c r="JR269" s="21"/>
      <c r="JS269" s="21"/>
      <c r="JT269" s="21"/>
      <c r="JU269" s="21"/>
      <c r="JV269" s="21"/>
      <c r="JW269" s="21"/>
      <c r="JX269" s="21"/>
      <c r="JY269" s="21"/>
      <c r="JZ269" s="21"/>
      <c r="KA269" s="21"/>
      <c r="KB269" s="21"/>
      <c r="KC269" s="21"/>
      <c r="KD269" s="21"/>
      <c r="KE269" s="21"/>
      <c r="KF269" s="21"/>
      <c r="KG269" s="21"/>
      <c r="KH269" s="21"/>
      <c r="KI269" s="21"/>
      <c r="KJ269" s="21"/>
      <c r="KK269" s="21"/>
      <c r="KL269" s="21"/>
      <c r="KM269" s="21"/>
      <c r="KN269" s="21"/>
      <c r="KO269" s="21"/>
      <c r="KP269" s="21"/>
      <c r="KQ269" s="21"/>
      <c r="KR269" s="21"/>
      <c r="KS269" s="21"/>
      <c r="KT269" s="21"/>
      <c r="KU269" s="21"/>
      <c r="KV269" s="21"/>
      <c r="KW269" s="21"/>
      <c r="KX269" s="21"/>
      <c r="KY269" s="21"/>
      <c r="KZ269" s="21"/>
      <c r="LA269" s="21"/>
      <c r="LB269" s="21"/>
      <c r="LC269" s="21"/>
      <c r="LD269" s="21"/>
      <c r="LE269" s="21"/>
      <c r="LF269" s="21"/>
      <c r="LG269" s="21"/>
      <c r="LH269" s="21"/>
      <c r="LI269" s="21"/>
      <c r="LJ269" s="21"/>
      <c r="LK269" s="21"/>
      <c r="LL269" s="21"/>
      <c r="LM269" s="21"/>
      <c r="LN269" s="21"/>
      <c r="LO269" s="21"/>
      <c r="LP269" s="21"/>
      <c r="LQ269" s="21"/>
      <c r="LR269" s="21"/>
      <c r="LS269" s="21"/>
      <c r="LT269" s="21"/>
      <c r="LU269" s="21"/>
      <c r="LV269" s="21"/>
      <c r="LW269" s="21"/>
      <c r="LX269" s="21"/>
      <c r="LY269" s="21"/>
      <c r="LZ269" s="21"/>
      <c r="MA269" s="21"/>
      <c r="MB269" s="21"/>
      <c r="MC269" s="21"/>
      <c r="MD269" s="21"/>
      <c r="ME269" s="21"/>
      <c r="MF269" s="21"/>
      <c r="MG269" s="21"/>
      <c r="MH269" s="21"/>
      <c r="MI269" s="21"/>
      <c r="MJ269" s="21"/>
      <c r="MK269" s="21"/>
      <c r="ML269" s="21"/>
      <c r="MM269" s="21"/>
      <c r="MN269" s="21"/>
      <c r="MO269" s="21"/>
      <c r="MP269" s="21"/>
      <c r="MQ269" s="21"/>
      <c r="MR269" s="21"/>
      <c r="MS269" s="21"/>
      <c r="MT269" s="21"/>
      <c r="MU269" s="21"/>
      <c r="MV269" s="21"/>
      <c r="MW269" s="21"/>
      <c r="MX269" s="21"/>
      <c r="MY269" s="21"/>
      <c r="MZ269" s="21"/>
      <c r="NA269" s="21"/>
      <c r="NB269" s="21"/>
      <c r="NC269" s="21"/>
      <c r="ND269" s="21"/>
      <c r="NE269" s="21"/>
      <c r="NF269" s="21"/>
      <c r="NG269" s="21"/>
      <c r="NH269" s="21"/>
      <c r="NI269" s="21"/>
      <c r="NJ269" s="21"/>
      <c r="NK269" s="21"/>
      <c r="NL269" s="21"/>
      <c r="NM269" s="21"/>
      <c r="NN269" s="21"/>
      <c r="NO269" s="21"/>
      <c r="NP269" s="21"/>
      <c r="NQ269" s="21"/>
      <c r="NR269" s="21"/>
      <c r="NS269" s="21"/>
      <c r="NT269" s="21"/>
      <c r="NU269" s="21"/>
      <c r="NV269" s="21"/>
      <c r="NW269" s="21"/>
      <c r="NX269" s="21"/>
      <c r="NY269" s="21"/>
      <c r="NZ269" s="21"/>
      <c r="OA269" s="21"/>
      <c r="OB269" s="21"/>
      <c r="OC269" s="21"/>
      <c r="OD269" s="21"/>
      <c r="OE269" s="21"/>
      <c r="OF269" s="21"/>
      <c r="OG269" s="21"/>
      <c r="OH269" s="21"/>
      <c r="OI269" s="21"/>
      <c r="OJ269" s="21"/>
      <c r="OK269" s="21"/>
      <c r="OL269" s="21"/>
      <c r="OM269" s="21"/>
      <c r="ON269" s="21"/>
      <c r="OO269" s="21"/>
      <c r="OP269" s="21"/>
      <c r="OQ269" s="21"/>
      <c r="OR269" s="21"/>
      <c r="OS269" s="21"/>
      <c r="OT269" s="21"/>
      <c r="OU269" s="21"/>
      <c r="OV269" s="21"/>
      <c r="OW269" s="21"/>
      <c r="OX269" s="21"/>
      <c r="OY269" s="21"/>
      <c r="OZ269" s="21"/>
      <c r="PA269" s="21"/>
      <c r="PB269" s="21"/>
      <c r="PC269" s="21"/>
      <c r="PD269" s="21"/>
      <c r="PE269" s="21"/>
      <c r="PF269" s="21"/>
      <c r="PG269" s="21"/>
      <c r="PH269" s="21"/>
      <c r="PI269" s="21"/>
      <c r="PJ269" s="21"/>
      <c r="PK269" s="21"/>
      <c r="PL269" s="21"/>
      <c r="PM269" s="21"/>
      <c r="PN269" s="21"/>
      <c r="PO269" s="21"/>
      <c r="PP269" s="21"/>
      <c r="PQ269" s="21"/>
      <c r="PR269" s="21"/>
      <c r="PS269" s="21"/>
      <c r="PT269" s="21"/>
      <c r="PU269" s="21"/>
      <c r="PV269" s="21"/>
      <c r="PW269" s="21"/>
      <c r="PX269" s="21"/>
      <c r="PY269" s="21"/>
      <c r="PZ269" s="21"/>
      <c r="QA269" s="21"/>
      <c r="QB269" s="21"/>
      <c r="QC269" s="21"/>
      <c r="QD269" s="21"/>
      <c r="QE269" s="21"/>
      <c r="QF269" s="21"/>
      <c r="QG269" s="21"/>
      <c r="QH269" s="21"/>
      <c r="QI269" s="21"/>
      <c r="QJ269" s="21"/>
      <c r="QK269" s="21"/>
      <c r="QL269" s="21"/>
      <c r="QM269" s="21"/>
      <c r="QN269" s="21"/>
      <c r="QO269" s="21"/>
      <c r="QP269" s="21"/>
      <c r="QQ269" s="21"/>
      <c r="QR269" s="21"/>
      <c r="QS269" s="21"/>
      <c r="QT269" s="21"/>
      <c r="QU269" s="21"/>
      <c r="QV269" s="21"/>
      <c r="QW269" s="21"/>
      <c r="QX269" s="21"/>
      <c r="QY269" s="21"/>
      <c r="QZ269" s="21"/>
      <c r="RA269" s="21"/>
      <c r="RB269" s="21"/>
      <c r="RC269" s="21"/>
      <c r="RD269" s="21"/>
      <c r="RE269" s="21"/>
      <c r="RF269" s="21"/>
      <c r="RG269" s="21"/>
      <c r="RH269" s="21"/>
      <c r="RI269" s="21"/>
      <c r="RJ269" s="21"/>
      <c r="RK269" s="21"/>
      <c r="RL269" s="21"/>
      <c r="RM269" s="21"/>
      <c r="RN269" s="21"/>
      <c r="RO269" s="21"/>
      <c r="RP269" s="21"/>
      <c r="RQ269" s="21"/>
      <c r="RR269" s="21"/>
      <c r="RS269" s="21"/>
      <c r="RT269" s="21"/>
      <c r="RU269" s="21"/>
      <c r="RV269" s="21"/>
      <c r="RW269" s="21"/>
      <c r="RX269" s="21"/>
      <c r="RY269" s="21"/>
      <c r="RZ269" s="21"/>
      <c r="SA269" s="21"/>
      <c r="SB269" s="21"/>
      <c r="SC269" s="21"/>
      <c r="SD269" s="21"/>
      <c r="SE269" s="21"/>
      <c r="SF269" s="21"/>
      <c r="SG269" s="21"/>
      <c r="SH269" s="21"/>
      <c r="SI269" s="21"/>
      <c r="SJ269" s="21"/>
      <c r="SK269" s="21"/>
      <c r="SL269" s="21"/>
      <c r="SM269" s="21"/>
      <c r="SN269" s="21"/>
    </row>
    <row r="270" spans="1:508" s="20" customFormat="1" ht="33.75" customHeight="1" x14ac:dyDescent="0.25">
      <c r="A270" s="52" t="s">
        <v>679</v>
      </c>
      <c r="B270" s="67"/>
      <c r="C270" s="67"/>
      <c r="D270" s="11" t="s">
        <v>681</v>
      </c>
      <c r="E270" s="165">
        <v>5500000</v>
      </c>
      <c r="F270" s="166"/>
      <c r="G270" s="166"/>
      <c r="H270" s="166">
        <v>768693.66</v>
      </c>
      <c r="I270" s="166"/>
      <c r="J270" s="166"/>
      <c r="K270" s="219">
        <f t="shared" si="73"/>
        <v>13.976248363636365</v>
      </c>
      <c r="L270" s="165">
        <v>5000000</v>
      </c>
      <c r="M270" s="165">
        <v>5000000</v>
      </c>
      <c r="N270" s="165"/>
      <c r="O270" s="165"/>
      <c r="P270" s="165"/>
      <c r="Q270" s="165">
        <v>5000000</v>
      </c>
      <c r="R270" s="171">
        <f t="shared" si="99"/>
        <v>961298.08</v>
      </c>
      <c r="S270" s="171">
        <v>961298.08</v>
      </c>
      <c r="T270" s="171"/>
      <c r="U270" s="171"/>
      <c r="V270" s="171"/>
      <c r="W270" s="171">
        <v>961298.08</v>
      </c>
      <c r="X270" s="224">
        <f t="shared" si="74"/>
        <v>19.225961599999998</v>
      </c>
      <c r="Y270" s="171">
        <f t="shared" si="75"/>
        <v>1729991.74</v>
      </c>
      <c r="Z270" s="238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  <c r="IW270" s="21"/>
      <c r="IX270" s="21"/>
      <c r="IY270" s="21"/>
      <c r="IZ270" s="21"/>
      <c r="JA270" s="21"/>
      <c r="JB270" s="21"/>
      <c r="JC270" s="21"/>
      <c r="JD270" s="21"/>
      <c r="JE270" s="21"/>
      <c r="JF270" s="21"/>
      <c r="JG270" s="21"/>
      <c r="JH270" s="21"/>
      <c r="JI270" s="21"/>
      <c r="JJ270" s="21"/>
      <c r="JK270" s="21"/>
      <c r="JL270" s="21"/>
      <c r="JM270" s="21"/>
      <c r="JN270" s="21"/>
      <c r="JO270" s="21"/>
      <c r="JP270" s="21"/>
      <c r="JQ270" s="21"/>
      <c r="JR270" s="21"/>
      <c r="JS270" s="21"/>
      <c r="JT270" s="21"/>
      <c r="JU270" s="21"/>
      <c r="JV270" s="21"/>
      <c r="JW270" s="21"/>
      <c r="JX270" s="21"/>
      <c r="JY270" s="21"/>
      <c r="JZ270" s="21"/>
      <c r="KA270" s="21"/>
      <c r="KB270" s="21"/>
      <c r="KC270" s="21"/>
      <c r="KD270" s="21"/>
      <c r="KE270" s="21"/>
      <c r="KF270" s="21"/>
      <c r="KG270" s="21"/>
      <c r="KH270" s="21"/>
      <c r="KI270" s="21"/>
      <c r="KJ270" s="21"/>
      <c r="KK270" s="21"/>
      <c r="KL270" s="21"/>
      <c r="KM270" s="21"/>
      <c r="KN270" s="21"/>
      <c r="KO270" s="21"/>
      <c r="KP270" s="21"/>
      <c r="KQ270" s="21"/>
      <c r="KR270" s="21"/>
      <c r="KS270" s="21"/>
      <c r="KT270" s="21"/>
      <c r="KU270" s="21"/>
      <c r="KV270" s="21"/>
      <c r="KW270" s="21"/>
      <c r="KX270" s="21"/>
      <c r="KY270" s="21"/>
      <c r="KZ270" s="21"/>
      <c r="LA270" s="21"/>
      <c r="LB270" s="21"/>
      <c r="LC270" s="21"/>
      <c r="LD270" s="21"/>
      <c r="LE270" s="21"/>
      <c r="LF270" s="21"/>
      <c r="LG270" s="21"/>
      <c r="LH270" s="21"/>
      <c r="LI270" s="21"/>
      <c r="LJ270" s="21"/>
      <c r="LK270" s="21"/>
      <c r="LL270" s="21"/>
      <c r="LM270" s="21"/>
      <c r="LN270" s="21"/>
      <c r="LO270" s="21"/>
      <c r="LP270" s="21"/>
      <c r="LQ270" s="21"/>
      <c r="LR270" s="21"/>
      <c r="LS270" s="21"/>
      <c r="LT270" s="21"/>
      <c r="LU270" s="21"/>
      <c r="LV270" s="21"/>
      <c r="LW270" s="21"/>
      <c r="LX270" s="21"/>
      <c r="LY270" s="21"/>
      <c r="LZ270" s="21"/>
      <c r="MA270" s="21"/>
      <c r="MB270" s="21"/>
      <c r="MC270" s="21"/>
      <c r="MD270" s="21"/>
      <c r="ME270" s="21"/>
      <c r="MF270" s="21"/>
      <c r="MG270" s="21"/>
      <c r="MH270" s="21"/>
      <c r="MI270" s="21"/>
      <c r="MJ270" s="21"/>
      <c r="MK270" s="21"/>
      <c r="ML270" s="21"/>
      <c r="MM270" s="21"/>
      <c r="MN270" s="21"/>
      <c r="MO270" s="21"/>
      <c r="MP270" s="21"/>
      <c r="MQ270" s="21"/>
      <c r="MR270" s="21"/>
      <c r="MS270" s="21"/>
      <c r="MT270" s="21"/>
      <c r="MU270" s="21"/>
      <c r="MV270" s="21"/>
      <c r="MW270" s="21"/>
      <c r="MX270" s="21"/>
      <c r="MY270" s="21"/>
      <c r="MZ270" s="21"/>
      <c r="NA270" s="21"/>
      <c r="NB270" s="21"/>
      <c r="NC270" s="21"/>
      <c r="ND270" s="21"/>
      <c r="NE270" s="21"/>
      <c r="NF270" s="21"/>
      <c r="NG270" s="21"/>
      <c r="NH270" s="21"/>
      <c r="NI270" s="21"/>
      <c r="NJ270" s="21"/>
      <c r="NK270" s="21"/>
      <c r="NL270" s="21"/>
      <c r="NM270" s="21"/>
      <c r="NN270" s="21"/>
      <c r="NO270" s="21"/>
      <c r="NP270" s="21"/>
      <c r="NQ270" s="21"/>
      <c r="NR270" s="21"/>
      <c r="NS270" s="21"/>
      <c r="NT270" s="21"/>
      <c r="NU270" s="21"/>
      <c r="NV270" s="21"/>
      <c r="NW270" s="21"/>
      <c r="NX270" s="21"/>
      <c r="NY270" s="21"/>
      <c r="NZ270" s="21"/>
      <c r="OA270" s="21"/>
      <c r="OB270" s="21"/>
      <c r="OC270" s="21"/>
      <c r="OD270" s="21"/>
      <c r="OE270" s="21"/>
      <c r="OF270" s="21"/>
      <c r="OG270" s="21"/>
      <c r="OH270" s="21"/>
      <c r="OI270" s="21"/>
      <c r="OJ270" s="21"/>
      <c r="OK270" s="21"/>
      <c r="OL270" s="21"/>
      <c r="OM270" s="21"/>
      <c r="ON270" s="21"/>
      <c r="OO270" s="21"/>
      <c r="OP270" s="21"/>
      <c r="OQ270" s="21"/>
      <c r="OR270" s="21"/>
      <c r="OS270" s="21"/>
      <c r="OT270" s="21"/>
      <c r="OU270" s="21"/>
      <c r="OV270" s="21"/>
      <c r="OW270" s="21"/>
      <c r="OX270" s="21"/>
      <c r="OY270" s="21"/>
      <c r="OZ270" s="21"/>
      <c r="PA270" s="21"/>
      <c r="PB270" s="21"/>
      <c r="PC270" s="21"/>
      <c r="PD270" s="21"/>
      <c r="PE270" s="21"/>
      <c r="PF270" s="21"/>
      <c r="PG270" s="21"/>
      <c r="PH270" s="21"/>
      <c r="PI270" s="21"/>
      <c r="PJ270" s="21"/>
      <c r="PK270" s="21"/>
      <c r="PL270" s="21"/>
      <c r="PM270" s="21"/>
      <c r="PN270" s="21"/>
      <c r="PO270" s="21"/>
      <c r="PP270" s="21"/>
      <c r="PQ270" s="21"/>
      <c r="PR270" s="21"/>
      <c r="PS270" s="21"/>
      <c r="PT270" s="21"/>
      <c r="PU270" s="21"/>
      <c r="PV270" s="21"/>
      <c r="PW270" s="21"/>
      <c r="PX270" s="21"/>
      <c r="PY270" s="21"/>
      <c r="PZ270" s="21"/>
      <c r="QA270" s="21"/>
      <c r="QB270" s="21"/>
      <c r="QC270" s="21"/>
      <c r="QD270" s="21"/>
      <c r="QE270" s="21"/>
      <c r="QF270" s="21"/>
      <c r="QG270" s="21"/>
      <c r="QH270" s="21"/>
      <c r="QI270" s="21"/>
      <c r="QJ270" s="21"/>
      <c r="QK270" s="21"/>
      <c r="QL270" s="21"/>
      <c r="QM270" s="21"/>
      <c r="QN270" s="21"/>
      <c r="QO270" s="21"/>
      <c r="QP270" s="21"/>
      <c r="QQ270" s="21"/>
      <c r="QR270" s="21"/>
      <c r="QS270" s="21"/>
      <c r="QT270" s="21"/>
      <c r="QU270" s="21"/>
      <c r="QV270" s="21"/>
      <c r="QW270" s="21"/>
      <c r="QX270" s="21"/>
      <c r="QY270" s="21"/>
      <c r="QZ270" s="21"/>
      <c r="RA270" s="21"/>
      <c r="RB270" s="21"/>
      <c r="RC270" s="21"/>
      <c r="RD270" s="21"/>
      <c r="RE270" s="21"/>
      <c r="RF270" s="21"/>
      <c r="RG270" s="21"/>
      <c r="RH270" s="21"/>
      <c r="RI270" s="21"/>
      <c r="RJ270" s="21"/>
      <c r="RK270" s="21"/>
      <c r="RL270" s="21"/>
      <c r="RM270" s="21"/>
      <c r="RN270" s="21"/>
      <c r="RO270" s="21"/>
      <c r="RP270" s="21"/>
      <c r="RQ270" s="21"/>
      <c r="RR270" s="21"/>
      <c r="RS270" s="21"/>
      <c r="RT270" s="21"/>
      <c r="RU270" s="21"/>
      <c r="RV270" s="21"/>
      <c r="RW270" s="21"/>
      <c r="RX270" s="21"/>
      <c r="RY270" s="21"/>
      <c r="RZ270" s="21"/>
      <c r="SA270" s="21"/>
      <c r="SB270" s="21"/>
      <c r="SC270" s="21"/>
      <c r="SD270" s="21"/>
      <c r="SE270" s="21"/>
      <c r="SF270" s="21"/>
      <c r="SG270" s="21"/>
      <c r="SH270" s="21"/>
      <c r="SI270" s="21"/>
      <c r="SJ270" s="21"/>
      <c r="SK270" s="21"/>
      <c r="SL270" s="21"/>
      <c r="SM270" s="21"/>
      <c r="SN270" s="21"/>
    </row>
    <row r="271" spans="1:508" s="20" customFormat="1" ht="31.5" customHeight="1" x14ac:dyDescent="0.25">
      <c r="A271" s="52" t="s">
        <v>251</v>
      </c>
      <c r="B271" s="52" t="s">
        <v>140</v>
      </c>
      <c r="C271" s="52" t="s">
        <v>311</v>
      </c>
      <c r="D271" s="11" t="s">
        <v>141</v>
      </c>
      <c r="E271" s="165">
        <v>9200689</v>
      </c>
      <c r="F271" s="165"/>
      <c r="G271" s="165">
        <v>60000</v>
      </c>
      <c r="H271" s="165">
        <v>2163216.59</v>
      </c>
      <c r="I271" s="165"/>
      <c r="J271" s="165">
        <v>926.72</v>
      </c>
      <c r="K271" s="219">
        <f t="shared" si="73"/>
        <v>23.511463000216612</v>
      </c>
      <c r="L271" s="165">
        <v>11822759</v>
      </c>
      <c r="M271" s="165">
        <v>6986500</v>
      </c>
      <c r="N271" s="165">
        <v>4836259</v>
      </c>
      <c r="O271" s="165"/>
      <c r="P271" s="165"/>
      <c r="Q271" s="165">
        <v>6986500</v>
      </c>
      <c r="R271" s="171">
        <f t="shared" si="99"/>
        <v>6322833.6100000003</v>
      </c>
      <c r="S271" s="171">
        <v>6146500</v>
      </c>
      <c r="T271" s="171">
        <v>176333.61</v>
      </c>
      <c r="U271" s="171"/>
      <c r="V271" s="171"/>
      <c r="W271" s="171">
        <v>6146500</v>
      </c>
      <c r="X271" s="224">
        <f t="shared" si="74"/>
        <v>53.480186900536495</v>
      </c>
      <c r="Y271" s="171">
        <f t="shared" si="75"/>
        <v>8486050.1999999993</v>
      </c>
      <c r="Z271" s="238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  <c r="IW271" s="21"/>
      <c r="IX271" s="21"/>
      <c r="IY271" s="21"/>
      <c r="IZ271" s="21"/>
      <c r="JA271" s="21"/>
      <c r="JB271" s="21"/>
      <c r="JC271" s="21"/>
      <c r="JD271" s="21"/>
      <c r="JE271" s="21"/>
      <c r="JF271" s="21"/>
      <c r="JG271" s="21"/>
      <c r="JH271" s="21"/>
      <c r="JI271" s="21"/>
      <c r="JJ271" s="21"/>
      <c r="JK271" s="21"/>
      <c r="JL271" s="21"/>
      <c r="JM271" s="21"/>
      <c r="JN271" s="21"/>
      <c r="JO271" s="21"/>
      <c r="JP271" s="21"/>
      <c r="JQ271" s="21"/>
      <c r="JR271" s="21"/>
      <c r="JS271" s="21"/>
      <c r="JT271" s="21"/>
      <c r="JU271" s="21"/>
      <c r="JV271" s="21"/>
      <c r="JW271" s="21"/>
      <c r="JX271" s="21"/>
      <c r="JY271" s="21"/>
      <c r="JZ271" s="21"/>
      <c r="KA271" s="21"/>
      <c r="KB271" s="21"/>
      <c r="KC271" s="21"/>
      <c r="KD271" s="21"/>
      <c r="KE271" s="21"/>
      <c r="KF271" s="21"/>
      <c r="KG271" s="21"/>
      <c r="KH271" s="21"/>
      <c r="KI271" s="21"/>
      <c r="KJ271" s="21"/>
      <c r="KK271" s="21"/>
      <c r="KL271" s="21"/>
      <c r="KM271" s="21"/>
      <c r="KN271" s="21"/>
      <c r="KO271" s="21"/>
      <c r="KP271" s="21"/>
      <c r="KQ271" s="21"/>
      <c r="KR271" s="21"/>
      <c r="KS271" s="21"/>
      <c r="KT271" s="21"/>
      <c r="KU271" s="21"/>
      <c r="KV271" s="21"/>
      <c r="KW271" s="21"/>
      <c r="KX271" s="21"/>
      <c r="KY271" s="21"/>
      <c r="KZ271" s="21"/>
      <c r="LA271" s="21"/>
      <c r="LB271" s="21"/>
      <c r="LC271" s="21"/>
      <c r="LD271" s="21"/>
      <c r="LE271" s="21"/>
      <c r="LF271" s="21"/>
      <c r="LG271" s="21"/>
      <c r="LH271" s="21"/>
      <c r="LI271" s="21"/>
      <c r="LJ271" s="21"/>
      <c r="LK271" s="21"/>
      <c r="LL271" s="21"/>
      <c r="LM271" s="21"/>
      <c r="LN271" s="21"/>
      <c r="LO271" s="21"/>
      <c r="LP271" s="21"/>
      <c r="LQ271" s="21"/>
      <c r="LR271" s="21"/>
      <c r="LS271" s="21"/>
      <c r="LT271" s="21"/>
      <c r="LU271" s="21"/>
      <c r="LV271" s="21"/>
      <c r="LW271" s="21"/>
      <c r="LX271" s="21"/>
      <c r="LY271" s="21"/>
      <c r="LZ271" s="21"/>
      <c r="MA271" s="21"/>
      <c r="MB271" s="21"/>
      <c r="MC271" s="21"/>
      <c r="MD271" s="21"/>
      <c r="ME271" s="21"/>
      <c r="MF271" s="21"/>
      <c r="MG271" s="21"/>
      <c r="MH271" s="21"/>
      <c r="MI271" s="21"/>
      <c r="MJ271" s="21"/>
      <c r="MK271" s="21"/>
      <c r="ML271" s="21"/>
      <c r="MM271" s="21"/>
      <c r="MN271" s="21"/>
      <c r="MO271" s="21"/>
      <c r="MP271" s="21"/>
      <c r="MQ271" s="21"/>
      <c r="MR271" s="21"/>
      <c r="MS271" s="21"/>
      <c r="MT271" s="21"/>
      <c r="MU271" s="21"/>
      <c r="MV271" s="21"/>
      <c r="MW271" s="21"/>
      <c r="MX271" s="21"/>
      <c r="MY271" s="21"/>
      <c r="MZ271" s="21"/>
      <c r="NA271" s="21"/>
      <c r="NB271" s="21"/>
      <c r="NC271" s="21"/>
      <c r="ND271" s="21"/>
      <c r="NE271" s="21"/>
      <c r="NF271" s="21"/>
      <c r="NG271" s="21"/>
      <c r="NH271" s="21"/>
      <c r="NI271" s="21"/>
      <c r="NJ271" s="21"/>
      <c r="NK271" s="21"/>
      <c r="NL271" s="21"/>
      <c r="NM271" s="21"/>
      <c r="NN271" s="21"/>
      <c r="NO271" s="21"/>
      <c r="NP271" s="21"/>
      <c r="NQ271" s="21"/>
      <c r="NR271" s="21"/>
      <c r="NS271" s="21"/>
      <c r="NT271" s="21"/>
      <c r="NU271" s="21"/>
      <c r="NV271" s="21"/>
      <c r="NW271" s="21"/>
      <c r="NX271" s="21"/>
      <c r="NY271" s="21"/>
      <c r="NZ271" s="21"/>
      <c r="OA271" s="21"/>
      <c r="OB271" s="21"/>
      <c r="OC271" s="21"/>
      <c r="OD271" s="21"/>
      <c r="OE271" s="21"/>
      <c r="OF271" s="21"/>
      <c r="OG271" s="21"/>
      <c r="OH271" s="21"/>
      <c r="OI271" s="21"/>
      <c r="OJ271" s="21"/>
      <c r="OK271" s="21"/>
      <c r="OL271" s="21"/>
      <c r="OM271" s="21"/>
      <c r="ON271" s="21"/>
      <c r="OO271" s="21"/>
      <c r="OP271" s="21"/>
      <c r="OQ271" s="21"/>
      <c r="OR271" s="21"/>
      <c r="OS271" s="21"/>
      <c r="OT271" s="21"/>
      <c r="OU271" s="21"/>
      <c r="OV271" s="21"/>
      <c r="OW271" s="21"/>
      <c r="OX271" s="21"/>
      <c r="OY271" s="21"/>
      <c r="OZ271" s="21"/>
      <c r="PA271" s="21"/>
      <c r="PB271" s="21"/>
      <c r="PC271" s="21"/>
      <c r="PD271" s="21"/>
      <c r="PE271" s="21"/>
      <c r="PF271" s="21"/>
      <c r="PG271" s="21"/>
      <c r="PH271" s="21"/>
      <c r="PI271" s="21"/>
      <c r="PJ271" s="21"/>
      <c r="PK271" s="21"/>
      <c r="PL271" s="21"/>
      <c r="PM271" s="21"/>
      <c r="PN271" s="21"/>
      <c r="PO271" s="21"/>
      <c r="PP271" s="21"/>
      <c r="PQ271" s="21"/>
      <c r="PR271" s="21"/>
      <c r="PS271" s="21"/>
      <c r="PT271" s="21"/>
      <c r="PU271" s="21"/>
      <c r="PV271" s="21"/>
      <c r="PW271" s="21"/>
      <c r="PX271" s="21"/>
      <c r="PY271" s="21"/>
      <c r="PZ271" s="21"/>
      <c r="QA271" s="21"/>
      <c r="QB271" s="21"/>
      <c r="QC271" s="21"/>
      <c r="QD271" s="21"/>
      <c r="QE271" s="21"/>
      <c r="QF271" s="21"/>
      <c r="QG271" s="21"/>
      <c r="QH271" s="21"/>
      <c r="QI271" s="21"/>
      <c r="QJ271" s="21"/>
      <c r="QK271" s="21"/>
      <c r="QL271" s="21"/>
      <c r="QM271" s="21"/>
      <c r="QN271" s="21"/>
      <c r="QO271" s="21"/>
      <c r="QP271" s="21"/>
      <c r="QQ271" s="21"/>
      <c r="QR271" s="21"/>
      <c r="QS271" s="21"/>
      <c r="QT271" s="21"/>
      <c r="QU271" s="21"/>
      <c r="QV271" s="21"/>
      <c r="QW271" s="21"/>
      <c r="QX271" s="21"/>
      <c r="QY271" s="21"/>
      <c r="QZ271" s="21"/>
      <c r="RA271" s="21"/>
      <c r="RB271" s="21"/>
      <c r="RC271" s="21"/>
      <c r="RD271" s="21"/>
      <c r="RE271" s="21"/>
      <c r="RF271" s="21"/>
      <c r="RG271" s="21"/>
      <c r="RH271" s="21"/>
      <c r="RI271" s="21"/>
      <c r="RJ271" s="21"/>
      <c r="RK271" s="21"/>
      <c r="RL271" s="21"/>
      <c r="RM271" s="21"/>
      <c r="RN271" s="21"/>
      <c r="RO271" s="21"/>
      <c r="RP271" s="21"/>
      <c r="RQ271" s="21"/>
      <c r="RR271" s="21"/>
      <c r="RS271" s="21"/>
      <c r="RT271" s="21"/>
      <c r="RU271" s="21"/>
      <c r="RV271" s="21"/>
      <c r="RW271" s="21"/>
      <c r="RX271" s="21"/>
      <c r="RY271" s="21"/>
      <c r="RZ271" s="21"/>
      <c r="SA271" s="21"/>
      <c r="SB271" s="21"/>
      <c r="SC271" s="21"/>
      <c r="SD271" s="21"/>
      <c r="SE271" s="21"/>
      <c r="SF271" s="21"/>
      <c r="SG271" s="21"/>
      <c r="SH271" s="21"/>
      <c r="SI271" s="21"/>
      <c r="SJ271" s="21"/>
      <c r="SK271" s="21"/>
      <c r="SL271" s="21"/>
      <c r="SM271" s="21"/>
      <c r="SN271" s="21"/>
    </row>
    <row r="272" spans="1:508" s="20" customFormat="1" ht="34.5" x14ac:dyDescent="0.25">
      <c r="A272" s="52" t="s">
        <v>270</v>
      </c>
      <c r="B272" s="52" t="s">
        <v>271</v>
      </c>
      <c r="C272" s="52" t="s">
        <v>110</v>
      </c>
      <c r="D272" s="109" t="s">
        <v>540</v>
      </c>
      <c r="E272" s="165"/>
      <c r="F272" s="165"/>
      <c r="G272" s="165"/>
      <c r="H272" s="165"/>
      <c r="I272" s="165"/>
      <c r="J272" s="165"/>
      <c r="K272" s="219"/>
      <c r="L272" s="165">
        <v>51358134</v>
      </c>
      <c r="M272" s="165">
        <v>51358134</v>
      </c>
      <c r="N272" s="165"/>
      <c r="O272" s="165"/>
      <c r="P272" s="165"/>
      <c r="Q272" s="165">
        <v>51358134</v>
      </c>
      <c r="R272" s="171">
        <f t="shared" si="99"/>
        <v>18771348.629999999</v>
      </c>
      <c r="S272" s="171">
        <v>18771348.629999999</v>
      </c>
      <c r="T272" s="171"/>
      <c r="U272" s="171"/>
      <c r="V272" s="171"/>
      <c r="W272" s="171">
        <v>18771348.629999999</v>
      </c>
      <c r="X272" s="224">
        <f t="shared" si="74"/>
        <v>36.549903915901616</v>
      </c>
      <c r="Y272" s="171">
        <f t="shared" si="75"/>
        <v>18771348.629999999</v>
      </c>
      <c r="Z272" s="238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</row>
    <row r="273" spans="1:508" s="20" customFormat="1" ht="111" customHeight="1" x14ac:dyDescent="0.25">
      <c r="A273" s="52"/>
      <c r="B273" s="52"/>
      <c r="C273" s="52"/>
      <c r="D273" s="113" t="s">
        <v>698</v>
      </c>
      <c r="E273" s="165"/>
      <c r="F273" s="165"/>
      <c r="G273" s="165"/>
      <c r="H273" s="165"/>
      <c r="I273" s="165"/>
      <c r="J273" s="165"/>
      <c r="K273" s="219"/>
      <c r="L273" s="165">
        <v>7344000</v>
      </c>
      <c r="M273" s="165">
        <v>7344000</v>
      </c>
      <c r="N273" s="165"/>
      <c r="O273" s="165"/>
      <c r="P273" s="165"/>
      <c r="Q273" s="165">
        <v>7344000</v>
      </c>
      <c r="R273" s="171"/>
      <c r="S273" s="171"/>
      <c r="T273" s="171"/>
      <c r="U273" s="171"/>
      <c r="V273" s="171"/>
      <c r="W273" s="171"/>
      <c r="X273" s="224">
        <f t="shared" si="74"/>
        <v>0</v>
      </c>
      <c r="Y273" s="171"/>
      <c r="Z273" s="238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  <c r="IW273" s="21"/>
      <c r="IX273" s="21"/>
      <c r="IY273" s="21"/>
      <c r="IZ273" s="21"/>
      <c r="JA273" s="21"/>
      <c r="JB273" s="21"/>
      <c r="JC273" s="21"/>
      <c r="JD273" s="21"/>
      <c r="JE273" s="21"/>
      <c r="JF273" s="21"/>
      <c r="JG273" s="21"/>
      <c r="JH273" s="21"/>
      <c r="JI273" s="21"/>
      <c r="JJ273" s="21"/>
      <c r="JK273" s="21"/>
      <c r="JL273" s="21"/>
      <c r="JM273" s="21"/>
      <c r="JN273" s="21"/>
      <c r="JO273" s="21"/>
      <c r="JP273" s="21"/>
      <c r="JQ273" s="21"/>
      <c r="JR273" s="21"/>
      <c r="JS273" s="21"/>
      <c r="JT273" s="21"/>
      <c r="JU273" s="21"/>
      <c r="JV273" s="21"/>
      <c r="JW273" s="21"/>
      <c r="JX273" s="21"/>
      <c r="JY273" s="21"/>
      <c r="JZ273" s="21"/>
      <c r="KA273" s="21"/>
      <c r="KB273" s="21"/>
      <c r="KC273" s="21"/>
      <c r="KD273" s="21"/>
      <c r="KE273" s="21"/>
      <c r="KF273" s="21"/>
      <c r="KG273" s="21"/>
      <c r="KH273" s="21"/>
      <c r="KI273" s="21"/>
      <c r="KJ273" s="21"/>
      <c r="KK273" s="21"/>
      <c r="KL273" s="21"/>
      <c r="KM273" s="21"/>
      <c r="KN273" s="21"/>
      <c r="KO273" s="21"/>
      <c r="KP273" s="21"/>
      <c r="KQ273" s="21"/>
      <c r="KR273" s="21"/>
      <c r="KS273" s="21"/>
      <c r="KT273" s="21"/>
      <c r="KU273" s="21"/>
      <c r="KV273" s="21"/>
      <c r="KW273" s="21"/>
      <c r="KX273" s="21"/>
      <c r="KY273" s="21"/>
      <c r="KZ273" s="21"/>
      <c r="LA273" s="21"/>
      <c r="LB273" s="21"/>
      <c r="LC273" s="21"/>
      <c r="LD273" s="21"/>
      <c r="LE273" s="21"/>
      <c r="LF273" s="21"/>
      <c r="LG273" s="21"/>
      <c r="LH273" s="21"/>
      <c r="LI273" s="21"/>
      <c r="LJ273" s="21"/>
      <c r="LK273" s="21"/>
      <c r="LL273" s="21"/>
      <c r="LM273" s="21"/>
      <c r="LN273" s="21"/>
      <c r="LO273" s="21"/>
      <c r="LP273" s="21"/>
      <c r="LQ273" s="21"/>
      <c r="LR273" s="21"/>
      <c r="LS273" s="21"/>
      <c r="LT273" s="21"/>
      <c r="LU273" s="21"/>
      <c r="LV273" s="21"/>
      <c r="LW273" s="21"/>
      <c r="LX273" s="21"/>
      <c r="LY273" s="21"/>
      <c r="LZ273" s="21"/>
      <c r="MA273" s="21"/>
      <c r="MB273" s="21"/>
      <c r="MC273" s="21"/>
      <c r="MD273" s="21"/>
      <c r="ME273" s="21"/>
      <c r="MF273" s="21"/>
      <c r="MG273" s="21"/>
      <c r="MH273" s="21"/>
      <c r="MI273" s="21"/>
      <c r="MJ273" s="21"/>
      <c r="MK273" s="21"/>
      <c r="ML273" s="21"/>
      <c r="MM273" s="21"/>
      <c r="MN273" s="21"/>
      <c r="MO273" s="21"/>
      <c r="MP273" s="21"/>
      <c r="MQ273" s="21"/>
      <c r="MR273" s="21"/>
      <c r="MS273" s="21"/>
      <c r="MT273" s="21"/>
      <c r="MU273" s="21"/>
      <c r="MV273" s="21"/>
      <c r="MW273" s="21"/>
      <c r="MX273" s="21"/>
      <c r="MY273" s="21"/>
      <c r="MZ273" s="21"/>
      <c r="NA273" s="21"/>
      <c r="NB273" s="21"/>
      <c r="NC273" s="21"/>
      <c r="ND273" s="21"/>
      <c r="NE273" s="21"/>
      <c r="NF273" s="21"/>
      <c r="NG273" s="21"/>
      <c r="NH273" s="21"/>
      <c r="NI273" s="21"/>
      <c r="NJ273" s="21"/>
      <c r="NK273" s="21"/>
      <c r="NL273" s="21"/>
      <c r="NM273" s="21"/>
      <c r="NN273" s="21"/>
      <c r="NO273" s="21"/>
      <c r="NP273" s="21"/>
      <c r="NQ273" s="21"/>
      <c r="NR273" s="21"/>
      <c r="NS273" s="21"/>
      <c r="NT273" s="21"/>
      <c r="NU273" s="21"/>
      <c r="NV273" s="21"/>
      <c r="NW273" s="21"/>
      <c r="NX273" s="21"/>
      <c r="NY273" s="21"/>
      <c r="NZ273" s="21"/>
      <c r="OA273" s="21"/>
      <c r="OB273" s="21"/>
      <c r="OC273" s="21"/>
      <c r="OD273" s="21"/>
      <c r="OE273" s="21"/>
      <c r="OF273" s="21"/>
      <c r="OG273" s="21"/>
      <c r="OH273" s="21"/>
      <c r="OI273" s="21"/>
      <c r="OJ273" s="21"/>
      <c r="OK273" s="21"/>
      <c r="OL273" s="21"/>
      <c r="OM273" s="21"/>
      <c r="ON273" s="21"/>
      <c r="OO273" s="21"/>
      <c r="OP273" s="21"/>
      <c r="OQ273" s="21"/>
      <c r="OR273" s="21"/>
      <c r="OS273" s="21"/>
      <c r="OT273" s="21"/>
      <c r="OU273" s="21"/>
      <c r="OV273" s="21"/>
      <c r="OW273" s="21"/>
      <c r="OX273" s="21"/>
      <c r="OY273" s="21"/>
      <c r="OZ273" s="21"/>
      <c r="PA273" s="21"/>
      <c r="PB273" s="21"/>
      <c r="PC273" s="21"/>
      <c r="PD273" s="21"/>
      <c r="PE273" s="21"/>
      <c r="PF273" s="21"/>
      <c r="PG273" s="21"/>
      <c r="PH273" s="21"/>
      <c r="PI273" s="21"/>
      <c r="PJ273" s="21"/>
      <c r="PK273" s="21"/>
      <c r="PL273" s="21"/>
      <c r="PM273" s="21"/>
      <c r="PN273" s="21"/>
      <c r="PO273" s="21"/>
      <c r="PP273" s="21"/>
      <c r="PQ273" s="21"/>
      <c r="PR273" s="21"/>
      <c r="PS273" s="21"/>
      <c r="PT273" s="21"/>
      <c r="PU273" s="21"/>
      <c r="PV273" s="21"/>
      <c r="PW273" s="21"/>
      <c r="PX273" s="21"/>
      <c r="PY273" s="21"/>
      <c r="PZ273" s="21"/>
      <c r="QA273" s="21"/>
      <c r="QB273" s="21"/>
      <c r="QC273" s="21"/>
      <c r="QD273" s="21"/>
      <c r="QE273" s="21"/>
      <c r="QF273" s="21"/>
      <c r="QG273" s="21"/>
      <c r="QH273" s="21"/>
      <c r="QI273" s="21"/>
      <c r="QJ273" s="21"/>
      <c r="QK273" s="21"/>
      <c r="QL273" s="21"/>
      <c r="QM273" s="21"/>
      <c r="QN273" s="21"/>
      <c r="QO273" s="21"/>
      <c r="QP273" s="21"/>
      <c r="QQ273" s="21"/>
      <c r="QR273" s="21"/>
      <c r="QS273" s="21"/>
      <c r="QT273" s="21"/>
      <c r="QU273" s="21"/>
      <c r="QV273" s="21"/>
      <c r="QW273" s="21"/>
      <c r="QX273" s="21"/>
      <c r="QY273" s="21"/>
      <c r="QZ273" s="21"/>
      <c r="RA273" s="21"/>
      <c r="RB273" s="21"/>
      <c r="RC273" s="21"/>
      <c r="RD273" s="21"/>
      <c r="RE273" s="21"/>
      <c r="RF273" s="21"/>
      <c r="RG273" s="21"/>
      <c r="RH273" s="21"/>
      <c r="RI273" s="21"/>
      <c r="RJ273" s="21"/>
      <c r="RK273" s="21"/>
      <c r="RL273" s="21"/>
      <c r="RM273" s="21"/>
      <c r="RN273" s="21"/>
      <c r="RO273" s="21"/>
      <c r="RP273" s="21"/>
      <c r="RQ273" s="21"/>
      <c r="RR273" s="21"/>
      <c r="RS273" s="21"/>
      <c r="RT273" s="21"/>
      <c r="RU273" s="21"/>
      <c r="RV273" s="21"/>
      <c r="RW273" s="21"/>
      <c r="RX273" s="21"/>
      <c r="RY273" s="21"/>
      <c r="RZ273" s="21"/>
      <c r="SA273" s="21"/>
      <c r="SB273" s="21"/>
      <c r="SC273" s="21"/>
      <c r="SD273" s="21"/>
      <c r="SE273" s="21"/>
      <c r="SF273" s="21"/>
      <c r="SG273" s="21"/>
      <c r="SH273" s="21"/>
      <c r="SI273" s="21"/>
      <c r="SJ273" s="21"/>
      <c r="SK273" s="21"/>
      <c r="SL273" s="21"/>
      <c r="SM273" s="21"/>
      <c r="SN273" s="21"/>
    </row>
    <row r="274" spans="1:508" s="20" customFormat="1" ht="37.5" customHeight="1" x14ac:dyDescent="0.25">
      <c r="A274" s="52" t="s">
        <v>272</v>
      </c>
      <c r="B274" s="52" t="s">
        <v>273</v>
      </c>
      <c r="C274" s="52" t="s">
        <v>110</v>
      </c>
      <c r="D274" s="109" t="s">
        <v>535</v>
      </c>
      <c r="E274" s="165"/>
      <c r="F274" s="165"/>
      <c r="G274" s="165"/>
      <c r="H274" s="165"/>
      <c r="I274" s="165"/>
      <c r="J274" s="165"/>
      <c r="K274" s="219"/>
      <c r="L274" s="165">
        <v>2702694</v>
      </c>
      <c r="M274" s="165">
        <v>2702694</v>
      </c>
      <c r="N274" s="165"/>
      <c r="O274" s="165"/>
      <c r="P274" s="165"/>
      <c r="Q274" s="165">
        <v>2702694</v>
      </c>
      <c r="R274" s="171">
        <f t="shared" si="99"/>
        <v>146792.62</v>
      </c>
      <c r="S274" s="171">
        <v>146792.62</v>
      </c>
      <c r="T274" s="171"/>
      <c r="U274" s="171"/>
      <c r="V274" s="171"/>
      <c r="W274" s="171">
        <v>146792.62</v>
      </c>
      <c r="X274" s="224">
        <f t="shared" si="74"/>
        <v>5.4313444289290604</v>
      </c>
      <c r="Y274" s="171">
        <f t="shared" si="75"/>
        <v>146792.62</v>
      </c>
      <c r="Z274" s="238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  <c r="IW274" s="21"/>
      <c r="IX274" s="21"/>
      <c r="IY274" s="21"/>
      <c r="IZ274" s="21"/>
      <c r="JA274" s="21"/>
      <c r="JB274" s="21"/>
      <c r="JC274" s="21"/>
      <c r="JD274" s="21"/>
      <c r="JE274" s="21"/>
      <c r="JF274" s="21"/>
      <c r="JG274" s="21"/>
      <c r="JH274" s="21"/>
      <c r="JI274" s="21"/>
      <c r="JJ274" s="21"/>
      <c r="JK274" s="21"/>
      <c r="JL274" s="21"/>
      <c r="JM274" s="21"/>
      <c r="JN274" s="21"/>
      <c r="JO274" s="21"/>
      <c r="JP274" s="21"/>
      <c r="JQ274" s="21"/>
      <c r="JR274" s="21"/>
      <c r="JS274" s="21"/>
      <c r="JT274" s="21"/>
      <c r="JU274" s="21"/>
      <c r="JV274" s="21"/>
      <c r="JW274" s="21"/>
      <c r="JX274" s="21"/>
      <c r="JY274" s="21"/>
      <c r="JZ274" s="21"/>
      <c r="KA274" s="21"/>
      <c r="KB274" s="21"/>
      <c r="KC274" s="21"/>
      <c r="KD274" s="21"/>
      <c r="KE274" s="21"/>
      <c r="KF274" s="21"/>
      <c r="KG274" s="21"/>
      <c r="KH274" s="21"/>
      <c r="KI274" s="21"/>
      <c r="KJ274" s="21"/>
      <c r="KK274" s="21"/>
      <c r="KL274" s="21"/>
      <c r="KM274" s="21"/>
      <c r="KN274" s="21"/>
      <c r="KO274" s="21"/>
      <c r="KP274" s="21"/>
      <c r="KQ274" s="21"/>
      <c r="KR274" s="21"/>
      <c r="KS274" s="21"/>
      <c r="KT274" s="21"/>
      <c r="KU274" s="21"/>
      <c r="KV274" s="21"/>
      <c r="KW274" s="21"/>
      <c r="KX274" s="21"/>
      <c r="KY274" s="21"/>
      <c r="KZ274" s="21"/>
      <c r="LA274" s="21"/>
      <c r="LB274" s="21"/>
      <c r="LC274" s="21"/>
      <c r="LD274" s="21"/>
      <c r="LE274" s="21"/>
      <c r="LF274" s="21"/>
      <c r="LG274" s="21"/>
      <c r="LH274" s="21"/>
      <c r="LI274" s="21"/>
      <c r="LJ274" s="21"/>
      <c r="LK274" s="21"/>
      <c r="LL274" s="21"/>
      <c r="LM274" s="21"/>
      <c r="LN274" s="21"/>
      <c r="LO274" s="21"/>
      <c r="LP274" s="21"/>
      <c r="LQ274" s="21"/>
      <c r="LR274" s="21"/>
      <c r="LS274" s="21"/>
      <c r="LT274" s="21"/>
      <c r="LU274" s="21"/>
      <c r="LV274" s="21"/>
      <c r="LW274" s="21"/>
      <c r="LX274" s="21"/>
      <c r="LY274" s="21"/>
      <c r="LZ274" s="21"/>
      <c r="MA274" s="21"/>
      <c r="MB274" s="21"/>
      <c r="MC274" s="21"/>
      <c r="MD274" s="21"/>
      <c r="ME274" s="21"/>
      <c r="MF274" s="21"/>
      <c r="MG274" s="21"/>
      <c r="MH274" s="21"/>
      <c r="MI274" s="21"/>
      <c r="MJ274" s="21"/>
      <c r="MK274" s="21"/>
      <c r="ML274" s="21"/>
      <c r="MM274" s="21"/>
      <c r="MN274" s="21"/>
      <c r="MO274" s="21"/>
      <c r="MP274" s="21"/>
      <c r="MQ274" s="21"/>
      <c r="MR274" s="21"/>
      <c r="MS274" s="21"/>
      <c r="MT274" s="21"/>
      <c r="MU274" s="21"/>
      <c r="MV274" s="21"/>
      <c r="MW274" s="21"/>
      <c r="MX274" s="21"/>
      <c r="MY274" s="21"/>
      <c r="MZ274" s="21"/>
      <c r="NA274" s="21"/>
      <c r="NB274" s="21"/>
      <c r="NC274" s="21"/>
      <c r="ND274" s="21"/>
      <c r="NE274" s="21"/>
      <c r="NF274" s="21"/>
      <c r="NG274" s="21"/>
      <c r="NH274" s="21"/>
      <c r="NI274" s="21"/>
      <c r="NJ274" s="21"/>
      <c r="NK274" s="21"/>
      <c r="NL274" s="21"/>
      <c r="NM274" s="21"/>
      <c r="NN274" s="21"/>
      <c r="NO274" s="21"/>
      <c r="NP274" s="21"/>
      <c r="NQ274" s="21"/>
      <c r="NR274" s="21"/>
      <c r="NS274" s="21"/>
      <c r="NT274" s="21"/>
      <c r="NU274" s="21"/>
      <c r="NV274" s="21"/>
      <c r="NW274" s="21"/>
      <c r="NX274" s="21"/>
      <c r="NY274" s="21"/>
      <c r="NZ274" s="21"/>
      <c r="OA274" s="21"/>
      <c r="OB274" s="21"/>
      <c r="OC274" s="21"/>
      <c r="OD274" s="21"/>
      <c r="OE274" s="21"/>
      <c r="OF274" s="21"/>
      <c r="OG274" s="21"/>
      <c r="OH274" s="21"/>
      <c r="OI274" s="21"/>
      <c r="OJ274" s="21"/>
      <c r="OK274" s="21"/>
      <c r="OL274" s="21"/>
      <c r="OM274" s="21"/>
      <c r="ON274" s="21"/>
      <c r="OO274" s="21"/>
      <c r="OP274" s="21"/>
      <c r="OQ274" s="21"/>
      <c r="OR274" s="21"/>
      <c r="OS274" s="21"/>
      <c r="OT274" s="21"/>
      <c r="OU274" s="21"/>
      <c r="OV274" s="21"/>
      <c r="OW274" s="21"/>
      <c r="OX274" s="21"/>
      <c r="OY274" s="21"/>
      <c r="OZ274" s="21"/>
      <c r="PA274" s="21"/>
      <c r="PB274" s="21"/>
      <c r="PC274" s="21"/>
      <c r="PD274" s="21"/>
      <c r="PE274" s="21"/>
      <c r="PF274" s="21"/>
      <c r="PG274" s="21"/>
      <c r="PH274" s="21"/>
      <c r="PI274" s="21"/>
      <c r="PJ274" s="21"/>
      <c r="PK274" s="21"/>
      <c r="PL274" s="21"/>
      <c r="PM274" s="21"/>
      <c r="PN274" s="21"/>
      <c r="PO274" s="21"/>
      <c r="PP274" s="21"/>
      <c r="PQ274" s="21"/>
      <c r="PR274" s="21"/>
      <c r="PS274" s="21"/>
      <c r="PT274" s="21"/>
      <c r="PU274" s="21"/>
      <c r="PV274" s="21"/>
      <c r="PW274" s="21"/>
      <c r="PX274" s="21"/>
      <c r="PY274" s="21"/>
      <c r="PZ274" s="21"/>
      <c r="QA274" s="21"/>
      <c r="QB274" s="21"/>
      <c r="QC274" s="21"/>
      <c r="QD274" s="21"/>
      <c r="QE274" s="21"/>
      <c r="QF274" s="21"/>
      <c r="QG274" s="21"/>
      <c r="QH274" s="21"/>
      <c r="QI274" s="21"/>
      <c r="QJ274" s="21"/>
      <c r="QK274" s="21"/>
      <c r="QL274" s="21"/>
      <c r="QM274" s="21"/>
      <c r="QN274" s="21"/>
      <c r="QO274" s="21"/>
      <c r="QP274" s="21"/>
      <c r="QQ274" s="21"/>
      <c r="QR274" s="21"/>
      <c r="QS274" s="21"/>
      <c r="QT274" s="21"/>
      <c r="QU274" s="21"/>
      <c r="QV274" s="21"/>
      <c r="QW274" s="21"/>
      <c r="QX274" s="21"/>
      <c r="QY274" s="21"/>
      <c r="QZ274" s="21"/>
      <c r="RA274" s="21"/>
      <c r="RB274" s="21"/>
      <c r="RC274" s="21"/>
      <c r="RD274" s="21"/>
      <c r="RE274" s="21"/>
      <c r="RF274" s="21"/>
      <c r="RG274" s="21"/>
      <c r="RH274" s="21"/>
      <c r="RI274" s="21"/>
      <c r="RJ274" s="21"/>
      <c r="RK274" s="21"/>
      <c r="RL274" s="21"/>
      <c r="RM274" s="21"/>
      <c r="RN274" s="21"/>
      <c r="RO274" s="21"/>
      <c r="RP274" s="21"/>
      <c r="RQ274" s="21"/>
      <c r="RR274" s="21"/>
      <c r="RS274" s="21"/>
      <c r="RT274" s="21"/>
      <c r="RU274" s="21"/>
      <c r="RV274" s="21"/>
      <c r="RW274" s="21"/>
      <c r="RX274" s="21"/>
      <c r="RY274" s="21"/>
      <c r="RZ274" s="21"/>
      <c r="SA274" s="21"/>
      <c r="SB274" s="21"/>
      <c r="SC274" s="21"/>
      <c r="SD274" s="21"/>
      <c r="SE274" s="21"/>
      <c r="SF274" s="21"/>
      <c r="SG274" s="21"/>
      <c r="SH274" s="21"/>
      <c r="SI274" s="21"/>
      <c r="SJ274" s="21"/>
      <c r="SK274" s="21"/>
      <c r="SL274" s="21"/>
      <c r="SM274" s="21"/>
      <c r="SN274" s="21"/>
    </row>
    <row r="275" spans="1:508" s="20" customFormat="1" ht="33" customHeight="1" x14ac:dyDescent="0.25">
      <c r="A275" s="52" t="s">
        <v>200</v>
      </c>
      <c r="B275" s="52">
        <v>7340</v>
      </c>
      <c r="C275" s="52" t="s">
        <v>110</v>
      </c>
      <c r="D275" s="11" t="s">
        <v>1</v>
      </c>
      <c r="E275" s="165"/>
      <c r="F275" s="165"/>
      <c r="G275" s="165"/>
      <c r="H275" s="165"/>
      <c r="I275" s="165"/>
      <c r="J275" s="165"/>
      <c r="K275" s="219"/>
      <c r="L275" s="165">
        <v>5000000</v>
      </c>
      <c r="M275" s="165">
        <v>5000000</v>
      </c>
      <c r="N275" s="165"/>
      <c r="O275" s="165"/>
      <c r="P275" s="165"/>
      <c r="Q275" s="165">
        <v>5000000</v>
      </c>
      <c r="R275" s="171">
        <f t="shared" si="99"/>
        <v>0</v>
      </c>
      <c r="S275" s="171"/>
      <c r="T275" s="171"/>
      <c r="U275" s="171"/>
      <c r="V275" s="171"/>
      <c r="W275" s="171"/>
      <c r="X275" s="224">
        <f t="shared" ref="X275:X338" si="100">R275/L275*100</f>
        <v>0</v>
      </c>
      <c r="Y275" s="171">
        <f t="shared" si="75"/>
        <v>0</v>
      </c>
      <c r="Z275" s="238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  <c r="IW275" s="21"/>
      <c r="IX275" s="21"/>
      <c r="IY275" s="21"/>
      <c r="IZ275" s="21"/>
      <c r="JA275" s="21"/>
      <c r="JB275" s="21"/>
      <c r="JC275" s="21"/>
      <c r="JD275" s="21"/>
      <c r="JE275" s="21"/>
      <c r="JF275" s="21"/>
      <c r="JG275" s="21"/>
      <c r="JH275" s="21"/>
      <c r="JI275" s="21"/>
      <c r="JJ275" s="21"/>
      <c r="JK275" s="21"/>
      <c r="JL275" s="21"/>
      <c r="JM275" s="21"/>
      <c r="JN275" s="21"/>
      <c r="JO275" s="21"/>
      <c r="JP275" s="21"/>
      <c r="JQ275" s="21"/>
      <c r="JR275" s="21"/>
      <c r="JS275" s="21"/>
      <c r="JT275" s="21"/>
      <c r="JU275" s="21"/>
      <c r="JV275" s="21"/>
      <c r="JW275" s="21"/>
      <c r="JX275" s="21"/>
      <c r="JY275" s="21"/>
      <c r="JZ275" s="21"/>
      <c r="KA275" s="21"/>
      <c r="KB275" s="21"/>
      <c r="KC275" s="21"/>
      <c r="KD275" s="21"/>
      <c r="KE275" s="21"/>
      <c r="KF275" s="21"/>
      <c r="KG275" s="21"/>
      <c r="KH275" s="21"/>
      <c r="KI275" s="21"/>
      <c r="KJ275" s="21"/>
      <c r="KK275" s="21"/>
      <c r="KL275" s="21"/>
      <c r="KM275" s="21"/>
      <c r="KN275" s="21"/>
      <c r="KO275" s="21"/>
      <c r="KP275" s="21"/>
      <c r="KQ275" s="21"/>
      <c r="KR275" s="21"/>
      <c r="KS275" s="21"/>
      <c r="KT275" s="21"/>
      <c r="KU275" s="21"/>
      <c r="KV275" s="21"/>
      <c r="KW275" s="21"/>
      <c r="KX275" s="21"/>
      <c r="KY275" s="21"/>
      <c r="KZ275" s="21"/>
      <c r="LA275" s="21"/>
      <c r="LB275" s="21"/>
      <c r="LC275" s="21"/>
      <c r="LD275" s="21"/>
      <c r="LE275" s="21"/>
      <c r="LF275" s="21"/>
      <c r="LG275" s="21"/>
      <c r="LH275" s="21"/>
      <c r="LI275" s="21"/>
      <c r="LJ275" s="21"/>
      <c r="LK275" s="21"/>
      <c r="LL275" s="21"/>
      <c r="LM275" s="21"/>
      <c r="LN275" s="21"/>
      <c r="LO275" s="21"/>
      <c r="LP275" s="21"/>
      <c r="LQ275" s="21"/>
      <c r="LR275" s="21"/>
      <c r="LS275" s="21"/>
      <c r="LT275" s="21"/>
      <c r="LU275" s="21"/>
      <c r="LV275" s="21"/>
      <c r="LW275" s="21"/>
      <c r="LX275" s="21"/>
      <c r="LY275" s="21"/>
      <c r="LZ275" s="21"/>
      <c r="MA275" s="21"/>
      <c r="MB275" s="21"/>
      <c r="MC275" s="21"/>
      <c r="MD275" s="21"/>
      <c r="ME275" s="21"/>
      <c r="MF275" s="21"/>
      <c r="MG275" s="21"/>
      <c r="MH275" s="21"/>
      <c r="MI275" s="21"/>
      <c r="MJ275" s="21"/>
      <c r="MK275" s="21"/>
      <c r="ML275" s="21"/>
      <c r="MM275" s="21"/>
      <c r="MN275" s="21"/>
      <c r="MO275" s="21"/>
      <c r="MP275" s="21"/>
      <c r="MQ275" s="21"/>
      <c r="MR275" s="21"/>
      <c r="MS275" s="21"/>
      <c r="MT275" s="21"/>
      <c r="MU275" s="21"/>
      <c r="MV275" s="21"/>
      <c r="MW275" s="21"/>
      <c r="MX275" s="21"/>
      <c r="MY275" s="21"/>
      <c r="MZ275" s="21"/>
      <c r="NA275" s="21"/>
      <c r="NB275" s="21"/>
      <c r="NC275" s="21"/>
      <c r="ND275" s="21"/>
      <c r="NE275" s="21"/>
      <c r="NF275" s="21"/>
      <c r="NG275" s="21"/>
      <c r="NH275" s="21"/>
      <c r="NI275" s="21"/>
      <c r="NJ275" s="21"/>
      <c r="NK275" s="21"/>
      <c r="NL275" s="21"/>
      <c r="NM275" s="21"/>
      <c r="NN275" s="21"/>
      <c r="NO275" s="21"/>
      <c r="NP275" s="21"/>
      <c r="NQ275" s="21"/>
      <c r="NR275" s="21"/>
      <c r="NS275" s="21"/>
      <c r="NT275" s="21"/>
      <c r="NU275" s="21"/>
      <c r="NV275" s="21"/>
      <c r="NW275" s="21"/>
      <c r="NX275" s="21"/>
      <c r="NY275" s="21"/>
      <c r="NZ275" s="21"/>
      <c r="OA275" s="21"/>
      <c r="OB275" s="21"/>
      <c r="OC275" s="21"/>
      <c r="OD275" s="21"/>
      <c r="OE275" s="21"/>
      <c r="OF275" s="21"/>
      <c r="OG275" s="21"/>
      <c r="OH275" s="21"/>
      <c r="OI275" s="21"/>
      <c r="OJ275" s="21"/>
      <c r="OK275" s="21"/>
      <c r="OL275" s="21"/>
      <c r="OM275" s="21"/>
      <c r="ON275" s="21"/>
      <c r="OO275" s="21"/>
      <c r="OP275" s="21"/>
      <c r="OQ275" s="21"/>
      <c r="OR275" s="21"/>
      <c r="OS275" s="21"/>
      <c r="OT275" s="21"/>
      <c r="OU275" s="21"/>
      <c r="OV275" s="21"/>
      <c r="OW275" s="21"/>
      <c r="OX275" s="21"/>
      <c r="OY275" s="21"/>
      <c r="OZ275" s="21"/>
      <c r="PA275" s="21"/>
      <c r="PB275" s="21"/>
      <c r="PC275" s="21"/>
      <c r="PD275" s="21"/>
      <c r="PE275" s="21"/>
      <c r="PF275" s="21"/>
      <c r="PG275" s="21"/>
      <c r="PH275" s="21"/>
      <c r="PI275" s="21"/>
      <c r="PJ275" s="21"/>
      <c r="PK275" s="21"/>
      <c r="PL275" s="21"/>
      <c r="PM275" s="21"/>
      <c r="PN275" s="21"/>
      <c r="PO275" s="21"/>
      <c r="PP275" s="21"/>
      <c r="PQ275" s="21"/>
      <c r="PR275" s="21"/>
      <c r="PS275" s="21"/>
      <c r="PT275" s="21"/>
      <c r="PU275" s="21"/>
      <c r="PV275" s="21"/>
      <c r="PW275" s="21"/>
      <c r="PX275" s="21"/>
      <c r="PY275" s="21"/>
      <c r="PZ275" s="21"/>
      <c r="QA275" s="21"/>
      <c r="QB275" s="21"/>
      <c r="QC275" s="21"/>
      <c r="QD275" s="21"/>
      <c r="QE275" s="21"/>
      <c r="QF275" s="21"/>
      <c r="QG275" s="21"/>
      <c r="QH275" s="21"/>
      <c r="QI275" s="21"/>
      <c r="QJ275" s="21"/>
      <c r="QK275" s="21"/>
      <c r="QL275" s="21"/>
      <c r="QM275" s="21"/>
      <c r="QN275" s="21"/>
      <c r="QO275" s="21"/>
      <c r="QP275" s="21"/>
      <c r="QQ275" s="21"/>
      <c r="QR275" s="21"/>
      <c r="QS275" s="21"/>
      <c r="QT275" s="21"/>
      <c r="QU275" s="21"/>
      <c r="QV275" s="21"/>
      <c r="QW275" s="21"/>
      <c r="QX275" s="21"/>
      <c r="QY275" s="21"/>
      <c r="QZ275" s="21"/>
      <c r="RA275" s="21"/>
      <c r="RB275" s="21"/>
      <c r="RC275" s="21"/>
      <c r="RD275" s="21"/>
      <c r="RE275" s="21"/>
      <c r="RF275" s="21"/>
      <c r="RG275" s="21"/>
      <c r="RH275" s="21"/>
      <c r="RI275" s="21"/>
      <c r="RJ275" s="21"/>
      <c r="RK275" s="21"/>
      <c r="RL275" s="21"/>
      <c r="RM275" s="21"/>
      <c r="RN275" s="21"/>
      <c r="RO275" s="21"/>
      <c r="RP275" s="21"/>
      <c r="RQ275" s="21"/>
      <c r="RR275" s="21"/>
      <c r="RS275" s="21"/>
      <c r="RT275" s="21"/>
      <c r="RU275" s="21"/>
      <c r="RV275" s="21"/>
      <c r="RW275" s="21"/>
      <c r="RX275" s="21"/>
      <c r="RY275" s="21"/>
      <c r="RZ275" s="21"/>
      <c r="SA275" s="21"/>
      <c r="SB275" s="21"/>
      <c r="SC275" s="21"/>
      <c r="SD275" s="21"/>
      <c r="SE275" s="21"/>
      <c r="SF275" s="21"/>
      <c r="SG275" s="21"/>
      <c r="SH275" s="21"/>
      <c r="SI275" s="21"/>
      <c r="SJ275" s="21"/>
      <c r="SK275" s="21"/>
      <c r="SL275" s="21"/>
      <c r="SM275" s="21"/>
      <c r="SN275" s="21"/>
    </row>
    <row r="276" spans="1:508" s="20" customFormat="1" ht="49.5" hidden="1" customHeight="1" x14ac:dyDescent="0.25">
      <c r="A276" s="52" t="s">
        <v>368</v>
      </c>
      <c r="B276" s="52">
        <v>7361</v>
      </c>
      <c r="C276" s="52" t="s">
        <v>81</v>
      </c>
      <c r="D276" s="11" t="s">
        <v>370</v>
      </c>
      <c r="E276" s="165"/>
      <c r="F276" s="165"/>
      <c r="G276" s="165"/>
      <c r="H276" s="165"/>
      <c r="I276" s="165"/>
      <c r="J276" s="165"/>
      <c r="K276" s="219" t="e">
        <f t="shared" ref="K276:K338" si="101">H276/E276*100</f>
        <v>#DIV/0!</v>
      </c>
      <c r="L276" s="165"/>
      <c r="M276" s="165"/>
      <c r="N276" s="165"/>
      <c r="O276" s="165"/>
      <c r="P276" s="165"/>
      <c r="Q276" s="165"/>
      <c r="R276" s="171">
        <f t="shared" si="99"/>
        <v>0</v>
      </c>
      <c r="S276" s="171"/>
      <c r="T276" s="171"/>
      <c r="U276" s="171"/>
      <c r="V276" s="171"/>
      <c r="W276" s="171"/>
      <c r="X276" s="224" t="e">
        <f t="shared" si="100"/>
        <v>#DIV/0!</v>
      </c>
      <c r="Y276" s="171">
        <f t="shared" si="75"/>
        <v>0</v>
      </c>
      <c r="Z276" s="238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  <c r="IW276" s="21"/>
      <c r="IX276" s="21"/>
      <c r="IY276" s="21"/>
      <c r="IZ276" s="21"/>
      <c r="JA276" s="21"/>
      <c r="JB276" s="21"/>
      <c r="JC276" s="21"/>
      <c r="JD276" s="21"/>
      <c r="JE276" s="21"/>
      <c r="JF276" s="21"/>
      <c r="JG276" s="21"/>
      <c r="JH276" s="21"/>
      <c r="JI276" s="21"/>
      <c r="JJ276" s="21"/>
      <c r="JK276" s="21"/>
      <c r="JL276" s="21"/>
      <c r="JM276" s="21"/>
      <c r="JN276" s="21"/>
      <c r="JO276" s="21"/>
      <c r="JP276" s="21"/>
      <c r="JQ276" s="21"/>
      <c r="JR276" s="21"/>
      <c r="JS276" s="21"/>
      <c r="JT276" s="21"/>
      <c r="JU276" s="21"/>
      <c r="JV276" s="21"/>
      <c r="JW276" s="21"/>
      <c r="JX276" s="21"/>
      <c r="JY276" s="21"/>
      <c r="JZ276" s="21"/>
      <c r="KA276" s="21"/>
      <c r="KB276" s="21"/>
      <c r="KC276" s="21"/>
      <c r="KD276" s="21"/>
      <c r="KE276" s="21"/>
      <c r="KF276" s="21"/>
      <c r="KG276" s="21"/>
      <c r="KH276" s="21"/>
      <c r="KI276" s="21"/>
      <c r="KJ276" s="21"/>
      <c r="KK276" s="21"/>
      <c r="KL276" s="21"/>
      <c r="KM276" s="21"/>
      <c r="KN276" s="21"/>
      <c r="KO276" s="21"/>
      <c r="KP276" s="21"/>
      <c r="KQ276" s="21"/>
      <c r="KR276" s="21"/>
      <c r="KS276" s="21"/>
      <c r="KT276" s="21"/>
      <c r="KU276" s="21"/>
      <c r="KV276" s="21"/>
      <c r="KW276" s="21"/>
      <c r="KX276" s="21"/>
      <c r="KY276" s="21"/>
      <c r="KZ276" s="21"/>
      <c r="LA276" s="21"/>
      <c r="LB276" s="21"/>
      <c r="LC276" s="21"/>
      <c r="LD276" s="21"/>
      <c r="LE276" s="21"/>
      <c r="LF276" s="21"/>
      <c r="LG276" s="21"/>
      <c r="LH276" s="21"/>
      <c r="LI276" s="21"/>
      <c r="LJ276" s="21"/>
      <c r="LK276" s="21"/>
      <c r="LL276" s="21"/>
      <c r="LM276" s="21"/>
      <c r="LN276" s="21"/>
      <c r="LO276" s="21"/>
      <c r="LP276" s="21"/>
      <c r="LQ276" s="21"/>
      <c r="LR276" s="21"/>
      <c r="LS276" s="21"/>
      <c r="LT276" s="21"/>
      <c r="LU276" s="21"/>
      <c r="LV276" s="21"/>
      <c r="LW276" s="21"/>
      <c r="LX276" s="21"/>
      <c r="LY276" s="21"/>
      <c r="LZ276" s="21"/>
      <c r="MA276" s="21"/>
      <c r="MB276" s="21"/>
      <c r="MC276" s="21"/>
      <c r="MD276" s="21"/>
      <c r="ME276" s="21"/>
      <c r="MF276" s="21"/>
      <c r="MG276" s="21"/>
      <c r="MH276" s="21"/>
      <c r="MI276" s="21"/>
      <c r="MJ276" s="21"/>
      <c r="MK276" s="21"/>
      <c r="ML276" s="21"/>
      <c r="MM276" s="21"/>
      <c r="MN276" s="21"/>
      <c r="MO276" s="21"/>
      <c r="MP276" s="21"/>
      <c r="MQ276" s="21"/>
      <c r="MR276" s="21"/>
      <c r="MS276" s="21"/>
      <c r="MT276" s="21"/>
      <c r="MU276" s="21"/>
      <c r="MV276" s="21"/>
      <c r="MW276" s="21"/>
      <c r="MX276" s="21"/>
      <c r="MY276" s="21"/>
      <c r="MZ276" s="21"/>
      <c r="NA276" s="21"/>
      <c r="NB276" s="21"/>
      <c r="NC276" s="21"/>
      <c r="ND276" s="21"/>
      <c r="NE276" s="21"/>
      <c r="NF276" s="21"/>
      <c r="NG276" s="21"/>
      <c r="NH276" s="21"/>
      <c r="NI276" s="21"/>
      <c r="NJ276" s="21"/>
      <c r="NK276" s="21"/>
      <c r="NL276" s="21"/>
      <c r="NM276" s="21"/>
      <c r="NN276" s="21"/>
      <c r="NO276" s="21"/>
      <c r="NP276" s="21"/>
      <c r="NQ276" s="21"/>
      <c r="NR276" s="21"/>
      <c r="NS276" s="21"/>
      <c r="NT276" s="21"/>
      <c r="NU276" s="21"/>
      <c r="NV276" s="21"/>
      <c r="NW276" s="21"/>
      <c r="NX276" s="21"/>
      <c r="NY276" s="21"/>
      <c r="NZ276" s="21"/>
      <c r="OA276" s="21"/>
      <c r="OB276" s="21"/>
      <c r="OC276" s="21"/>
      <c r="OD276" s="21"/>
      <c r="OE276" s="21"/>
      <c r="OF276" s="21"/>
      <c r="OG276" s="21"/>
      <c r="OH276" s="21"/>
      <c r="OI276" s="21"/>
      <c r="OJ276" s="21"/>
      <c r="OK276" s="21"/>
      <c r="OL276" s="21"/>
      <c r="OM276" s="21"/>
      <c r="ON276" s="21"/>
      <c r="OO276" s="21"/>
      <c r="OP276" s="21"/>
      <c r="OQ276" s="21"/>
      <c r="OR276" s="21"/>
      <c r="OS276" s="21"/>
      <c r="OT276" s="21"/>
      <c r="OU276" s="21"/>
      <c r="OV276" s="21"/>
      <c r="OW276" s="21"/>
      <c r="OX276" s="21"/>
      <c r="OY276" s="21"/>
      <c r="OZ276" s="21"/>
      <c r="PA276" s="21"/>
      <c r="PB276" s="21"/>
      <c r="PC276" s="21"/>
      <c r="PD276" s="21"/>
      <c r="PE276" s="21"/>
      <c r="PF276" s="21"/>
      <c r="PG276" s="21"/>
      <c r="PH276" s="21"/>
      <c r="PI276" s="21"/>
      <c r="PJ276" s="21"/>
      <c r="PK276" s="21"/>
      <c r="PL276" s="21"/>
      <c r="PM276" s="21"/>
      <c r="PN276" s="21"/>
      <c r="PO276" s="21"/>
      <c r="PP276" s="21"/>
      <c r="PQ276" s="21"/>
      <c r="PR276" s="21"/>
      <c r="PS276" s="21"/>
      <c r="PT276" s="21"/>
      <c r="PU276" s="21"/>
      <c r="PV276" s="21"/>
      <c r="PW276" s="21"/>
      <c r="PX276" s="21"/>
      <c r="PY276" s="21"/>
      <c r="PZ276" s="21"/>
      <c r="QA276" s="21"/>
      <c r="QB276" s="21"/>
      <c r="QC276" s="21"/>
      <c r="QD276" s="21"/>
      <c r="QE276" s="21"/>
      <c r="QF276" s="21"/>
      <c r="QG276" s="21"/>
      <c r="QH276" s="21"/>
      <c r="QI276" s="21"/>
      <c r="QJ276" s="21"/>
      <c r="QK276" s="21"/>
      <c r="QL276" s="21"/>
      <c r="QM276" s="21"/>
      <c r="QN276" s="21"/>
      <c r="QO276" s="21"/>
      <c r="QP276" s="21"/>
      <c r="QQ276" s="21"/>
      <c r="QR276" s="21"/>
      <c r="QS276" s="21"/>
      <c r="QT276" s="21"/>
      <c r="QU276" s="21"/>
      <c r="QV276" s="21"/>
      <c r="QW276" s="21"/>
      <c r="QX276" s="21"/>
      <c r="QY276" s="21"/>
      <c r="QZ276" s="21"/>
      <c r="RA276" s="21"/>
      <c r="RB276" s="21"/>
      <c r="RC276" s="21"/>
      <c r="RD276" s="21"/>
      <c r="RE276" s="21"/>
      <c r="RF276" s="21"/>
      <c r="RG276" s="21"/>
      <c r="RH276" s="21"/>
      <c r="RI276" s="21"/>
      <c r="RJ276" s="21"/>
      <c r="RK276" s="21"/>
      <c r="RL276" s="21"/>
      <c r="RM276" s="21"/>
      <c r="RN276" s="21"/>
      <c r="RO276" s="21"/>
      <c r="RP276" s="21"/>
      <c r="RQ276" s="21"/>
      <c r="RR276" s="21"/>
      <c r="RS276" s="21"/>
      <c r="RT276" s="21"/>
      <c r="RU276" s="21"/>
      <c r="RV276" s="21"/>
      <c r="RW276" s="21"/>
      <c r="RX276" s="21"/>
      <c r="RY276" s="21"/>
      <c r="RZ276" s="21"/>
      <c r="SA276" s="21"/>
      <c r="SB276" s="21"/>
      <c r="SC276" s="21"/>
      <c r="SD276" s="21"/>
      <c r="SE276" s="21"/>
      <c r="SF276" s="21"/>
      <c r="SG276" s="21"/>
      <c r="SH276" s="21"/>
      <c r="SI276" s="21"/>
      <c r="SJ276" s="21"/>
      <c r="SK276" s="21"/>
      <c r="SL276" s="21"/>
      <c r="SM276" s="21"/>
      <c r="SN276" s="21"/>
    </row>
    <row r="277" spans="1:508" s="20" customFormat="1" ht="16.5" hidden="1" customHeight="1" x14ac:dyDescent="0.25">
      <c r="A277" s="52">
        <v>1217362</v>
      </c>
      <c r="B277" s="52">
        <v>7362</v>
      </c>
      <c r="C277" s="52" t="s">
        <v>81</v>
      </c>
      <c r="D277" s="11" t="s">
        <v>362</v>
      </c>
      <c r="E277" s="165"/>
      <c r="F277" s="165"/>
      <c r="G277" s="165"/>
      <c r="H277" s="165"/>
      <c r="I277" s="165"/>
      <c r="J277" s="165"/>
      <c r="K277" s="219" t="e">
        <f t="shared" si="101"/>
        <v>#DIV/0!</v>
      </c>
      <c r="L277" s="165"/>
      <c r="M277" s="165"/>
      <c r="N277" s="165"/>
      <c r="O277" s="165"/>
      <c r="P277" s="165"/>
      <c r="Q277" s="165"/>
      <c r="R277" s="171">
        <f t="shared" si="99"/>
        <v>0</v>
      </c>
      <c r="S277" s="171"/>
      <c r="T277" s="171"/>
      <c r="U277" s="171"/>
      <c r="V277" s="171"/>
      <c r="W277" s="171"/>
      <c r="X277" s="224" t="e">
        <f t="shared" si="100"/>
        <v>#DIV/0!</v>
      </c>
      <c r="Y277" s="171">
        <f t="shared" si="75"/>
        <v>0</v>
      </c>
      <c r="Z277" s="238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  <c r="IW277" s="21"/>
      <c r="IX277" s="21"/>
      <c r="IY277" s="21"/>
      <c r="IZ277" s="21"/>
      <c r="JA277" s="21"/>
      <c r="JB277" s="21"/>
      <c r="JC277" s="21"/>
      <c r="JD277" s="21"/>
      <c r="JE277" s="21"/>
      <c r="JF277" s="21"/>
      <c r="JG277" s="21"/>
      <c r="JH277" s="21"/>
      <c r="JI277" s="21"/>
      <c r="JJ277" s="21"/>
      <c r="JK277" s="21"/>
      <c r="JL277" s="21"/>
      <c r="JM277" s="21"/>
      <c r="JN277" s="21"/>
      <c r="JO277" s="21"/>
      <c r="JP277" s="21"/>
      <c r="JQ277" s="21"/>
      <c r="JR277" s="21"/>
      <c r="JS277" s="21"/>
      <c r="JT277" s="21"/>
      <c r="JU277" s="21"/>
      <c r="JV277" s="21"/>
      <c r="JW277" s="21"/>
      <c r="JX277" s="21"/>
      <c r="JY277" s="21"/>
      <c r="JZ277" s="21"/>
      <c r="KA277" s="21"/>
      <c r="KB277" s="21"/>
      <c r="KC277" s="21"/>
      <c r="KD277" s="21"/>
      <c r="KE277" s="21"/>
      <c r="KF277" s="21"/>
      <c r="KG277" s="21"/>
      <c r="KH277" s="21"/>
      <c r="KI277" s="21"/>
      <c r="KJ277" s="21"/>
      <c r="KK277" s="21"/>
      <c r="KL277" s="21"/>
      <c r="KM277" s="21"/>
      <c r="KN277" s="21"/>
      <c r="KO277" s="21"/>
      <c r="KP277" s="21"/>
      <c r="KQ277" s="21"/>
      <c r="KR277" s="21"/>
      <c r="KS277" s="21"/>
      <c r="KT277" s="21"/>
      <c r="KU277" s="21"/>
      <c r="KV277" s="21"/>
      <c r="KW277" s="21"/>
      <c r="KX277" s="21"/>
      <c r="KY277" s="21"/>
      <c r="KZ277" s="21"/>
      <c r="LA277" s="21"/>
      <c r="LB277" s="21"/>
      <c r="LC277" s="21"/>
      <c r="LD277" s="21"/>
      <c r="LE277" s="21"/>
      <c r="LF277" s="21"/>
      <c r="LG277" s="21"/>
      <c r="LH277" s="21"/>
      <c r="LI277" s="21"/>
      <c r="LJ277" s="21"/>
      <c r="LK277" s="21"/>
      <c r="LL277" s="21"/>
      <c r="LM277" s="21"/>
      <c r="LN277" s="21"/>
      <c r="LO277" s="21"/>
      <c r="LP277" s="21"/>
      <c r="LQ277" s="21"/>
      <c r="LR277" s="21"/>
      <c r="LS277" s="21"/>
      <c r="LT277" s="21"/>
      <c r="LU277" s="21"/>
      <c r="LV277" s="21"/>
      <c r="LW277" s="21"/>
      <c r="LX277" s="21"/>
      <c r="LY277" s="21"/>
      <c r="LZ277" s="21"/>
      <c r="MA277" s="21"/>
      <c r="MB277" s="21"/>
      <c r="MC277" s="21"/>
      <c r="MD277" s="21"/>
      <c r="ME277" s="21"/>
      <c r="MF277" s="21"/>
      <c r="MG277" s="21"/>
      <c r="MH277" s="21"/>
      <c r="MI277" s="21"/>
      <c r="MJ277" s="21"/>
      <c r="MK277" s="21"/>
      <c r="ML277" s="21"/>
      <c r="MM277" s="21"/>
      <c r="MN277" s="21"/>
      <c r="MO277" s="21"/>
      <c r="MP277" s="21"/>
      <c r="MQ277" s="21"/>
      <c r="MR277" s="21"/>
      <c r="MS277" s="21"/>
      <c r="MT277" s="21"/>
      <c r="MU277" s="21"/>
      <c r="MV277" s="21"/>
      <c r="MW277" s="21"/>
      <c r="MX277" s="21"/>
      <c r="MY277" s="21"/>
      <c r="MZ277" s="21"/>
      <c r="NA277" s="21"/>
      <c r="NB277" s="21"/>
      <c r="NC277" s="21"/>
      <c r="ND277" s="21"/>
      <c r="NE277" s="21"/>
      <c r="NF277" s="21"/>
      <c r="NG277" s="21"/>
      <c r="NH277" s="21"/>
      <c r="NI277" s="21"/>
      <c r="NJ277" s="21"/>
      <c r="NK277" s="21"/>
      <c r="NL277" s="21"/>
      <c r="NM277" s="21"/>
      <c r="NN277" s="21"/>
      <c r="NO277" s="21"/>
      <c r="NP277" s="21"/>
      <c r="NQ277" s="21"/>
      <c r="NR277" s="21"/>
      <c r="NS277" s="21"/>
      <c r="NT277" s="21"/>
      <c r="NU277" s="21"/>
      <c r="NV277" s="21"/>
      <c r="NW277" s="21"/>
      <c r="NX277" s="21"/>
      <c r="NY277" s="21"/>
      <c r="NZ277" s="21"/>
      <c r="OA277" s="21"/>
      <c r="OB277" s="21"/>
      <c r="OC277" s="21"/>
      <c r="OD277" s="21"/>
      <c r="OE277" s="21"/>
      <c r="OF277" s="21"/>
      <c r="OG277" s="21"/>
      <c r="OH277" s="21"/>
      <c r="OI277" s="21"/>
      <c r="OJ277" s="21"/>
      <c r="OK277" s="21"/>
      <c r="OL277" s="21"/>
      <c r="OM277" s="21"/>
      <c r="ON277" s="21"/>
      <c r="OO277" s="21"/>
      <c r="OP277" s="21"/>
      <c r="OQ277" s="21"/>
      <c r="OR277" s="21"/>
      <c r="OS277" s="21"/>
      <c r="OT277" s="21"/>
      <c r="OU277" s="21"/>
      <c r="OV277" s="21"/>
      <c r="OW277" s="21"/>
      <c r="OX277" s="21"/>
      <c r="OY277" s="21"/>
      <c r="OZ277" s="21"/>
      <c r="PA277" s="21"/>
      <c r="PB277" s="21"/>
      <c r="PC277" s="21"/>
      <c r="PD277" s="21"/>
      <c r="PE277" s="21"/>
      <c r="PF277" s="21"/>
      <c r="PG277" s="21"/>
      <c r="PH277" s="21"/>
      <c r="PI277" s="21"/>
      <c r="PJ277" s="21"/>
      <c r="PK277" s="21"/>
      <c r="PL277" s="21"/>
      <c r="PM277" s="21"/>
      <c r="PN277" s="21"/>
      <c r="PO277" s="21"/>
      <c r="PP277" s="21"/>
      <c r="PQ277" s="21"/>
      <c r="PR277" s="21"/>
      <c r="PS277" s="21"/>
      <c r="PT277" s="21"/>
      <c r="PU277" s="21"/>
      <c r="PV277" s="21"/>
      <c r="PW277" s="21"/>
      <c r="PX277" s="21"/>
      <c r="PY277" s="21"/>
      <c r="PZ277" s="21"/>
      <c r="QA277" s="21"/>
      <c r="QB277" s="21"/>
      <c r="QC277" s="21"/>
      <c r="QD277" s="21"/>
      <c r="QE277" s="21"/>
      <c r="QF277" s="21"/>
      <c r="QG277" s="21"/>
      <c r="QH277" s="21"/>
      <c r="QI277" s="21"/>
      <c r="QJ277" s="21"/>
      <c r="QK277" s="21"/>
      <c r="QL277" s="21"/>
      <c r="QM277" s="21"/>
      <c r="QN277" s="21"/>
      <c r="QO277" s="21"/>
      <c r="QP277" s="21"/>
      <c r="QQ277" s="21"/>
      <c r="QR277" s="21"/>
      <c r="QS277" s="21"/>
      <c r="QT277" s="21"/>
      <c r="QU277" s="21"/>
      <c r="QV277" s="21"/>
      <c r="QW277" s="21"/>
      <c r="QX277" s="21"/>
      <c r="QY277" s="21"/>
      <c r="QZ277" s="21"/>
      <c r="RA277" s="21"/>
      <c r="RB277" s="21"/>
      <c r="RC277" s="21"/>
      <c r="RD277" s="21"/>
      <c r="RE277" s="21"/>
      <c r="RF277" s="21"/>
      <c r="RG277" s="21"/>
      <c r="RH277" s="21"/>
      <c r="RI277" s="21"/>
      <c r="RJ277" s="21"/>
      <c r="RK277" s="21"/>
      <c r="RL277" s="21"/>
      <c r="RM277" s="21"/>
      <c r="RN277" s="21"/>
      <c r="RO277" s="21"/>
      <c r="RP277" s="21"/>
      <c r="RQ277" s="21"/>
      <c r="RR277" s="21"/>
      <c r="RS277" s="21"/>
      <c r="RT277" s="21"/>
      <c r="RU277" s="21"/>
      <c r="RV277" s="21"/>
      <c r="RW277" s="21"/>
      <c r="RX277" s="21"/>
      <c r="RY277" s="21"/>
      <c r="RZ277" s="21"/>
      <c r="SA277" s="21"/>
      <c r="SB277" s="21"/>
      <c r="SC277" s="21"/>
      <c r="SD277" s="21"/>
      <c r="SE277" s="21"/>
      <c r="SF277" s="21"/>
      <c r="SG277" s="21"/>
      <c r="SH277" s="21"/>
      <c r="SI277" s="21"/>
      <c r="SJ277" s="21"/>
      <c r="SK277" s="21"/>
      <c r="SL277" s="21"/>
      <c r="SM277" s="21"/>
      <c r="SN277" s="21"/>
    </row>
    <row r="278" spans="1:508" s="20" customFormat="1" ht="47.25" hidden="1" customHeight="1" x14ac:dyDescent="0.25">
      <c r="A278" s="52" t="s">
        <v>366</v>
      </c>
      <c r="B278" s="52">
        <v>7363</v>
      </c>
      <c r="C278" s="51" t="s">
        <v>81</v>
      </c>
      <c r="D278" s="76" t="s">
        <v>631</v>
      </c>
      <c r="E278" s="165"/>
      <c r="F278" s="165"/>
      <c r="G278" s="165"/>
      <c r="H278" s="165"/>
      <c r="I278" s="165"/>
      <c r="J278" s="165"/>
      <c r="K278" s="219" t="e">
        <f t="shared" si="101"/>
        <v>#DIV/0!</v>
      </c>
      <c r="L278" s="165"/>
      <c r="M278" s="165"/>
      <c r="N278" s="165"/>
      <c r="O278" s="165"/>
      <c r="P278" s="165"/>
      <c r="Q278" s="165"/>
      <c r="R278" s="171">
        <f t="shared" si="99"/>
        <v>0</v>
      </c>
      <c r="S278" s="171"/>
      <c r="T278" s="171"/>
      <c r="U278" s="171"/>
      <c r="V278" s="171"/>
      <c r="W278" s="171"/>
      <c r="X278" s="224" t="e">
        <f t="shared" si="100"/>
        <v>#DIV/0!</v>
      </c>
      <c r="Y278" s="171">
        <f t="shared" si="75"/>
        <v>0</v>
      </c>
      <c r="Z278" s="238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</row>
    <row r="279" spans="1:508" s="22" customFormat="1" ht="50.25" hidden="1" customHeight="1" x14ac:dyDescent="0.25">
      <c r="A279" s="67"/>
      <c r="B279" s="67"/>
      <c r="C279" s="67"/>
      <c r="D279" s="110" t="s">
        <v>385</v>
      </c>
      <c r="E279" s="166"/>
      <c r="F279" s="166"/>
      <c r="G279" s="166"/>
      <c r="H279" s="166"/>
      <c r="I279" s="166"/>
      <c r="J279" s="166"/>
      <c r="K279" s="220" t="e">
        <f t="shared" si="101"/>
        <v>#DIV/0!</v>
      </c>
      <c r="L279" s="166"/>
      <c r="M279" s="166"/>
      <c r="N279" s="166"/>
      <c r="O279" s="166"/>
      <c r="P279" s="166"/>
      <c r="Q279" s="166"/>
      <c r="R279" s="171">
        <f t="shared" si="99"/>
        <v>0</v>
      </c>
      <c r="S279" s="173"/>
      <c r="T279" s="173"/>
      <c r="U279" s="173"/>
      <c r="V279" s="173"/>
      <c r="W279" s="173"/>
      <c r="X279" s="225" t="e">
        <f t="shared" si="100"/>
        <v>#DIV/0!</v>
      </c>
      <c r="Y279" s="171">
        <f t="shared" ref="Y279:Y342" si="102">R279+H279</f>
        <v>0</v>
      </c>
      <c r="Z279" s="238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  <c r="IW279" s="27"/>
      <c r="IX279" s="27"/>
      <c r="IY279" s="27"/>
      <c r="IZ279" s="27"/>
      <c r="JA279" s="27"/>
      <c r="JB279" s="27"/>
      <c r="JC279" s="27"/>
      <c r="JD279" s="27"/>
      <c r="JE279" s="27"/>
      <c r="JF279" s="27"/>
      <c r="JG279" s="27"/>
      <c r="JH279" s="27"/>
      <c r="JI279" s="27"/>
      <c r="JJ279" s="27"/>
      <c r="JK279" s="27"/>
      <c r="JL279" s="27"/>
      <c r="JM279" s="27"/>
      <c r="JN279" s="27"/>
      <c r="JO279" s="27"/>
      <c r="JP279" s="27"/>
      <c r="JQ279" s="27"/>
      <c r="JR279" s="27"/>
      <c r="JS279" s="27"/>
      <c r="JT279" s="27"/>
      <c r="JU279" s="27"/>
      <c r="JV279" s="27"/>
      <c r="JW279" s="27"/>
      <c r="JX279" s="27"/>
      <c r="JY279" s="27"/>
      <c r="JZ279" s="27"/>
      <c r="KA279" s="27"/>
      <c r="KB279" s="27"/>
      <c r="KC279" s="27"/>
      <c r="KD279" s="27"/>
      <c r="KE279" s="27"/>
      <c r="KF279" s="27"/>
      <c r="KG279" s="27"/>
      <c r="KH279" s="27"/>
      <c r="KI279" s="27"/>
      <c r="KJ279" s="27"/>
      <c r="KK279" s="27"/>
      <c r="KL279" s="27"/>
      <c r="KM279" s="27"/>
      <c r="KN279" s="27"/>
      <c r="KO279" s="27"/>
      <c r="KP279" s="27"/>
      <c r="KQ279" s="27"/>
      <c r="KR279" s="27"/>
      <c r="KS279" s="27"/>
      <c r="KT279" s="27"/>
      <c r="KU279" s="27"/>
      <c r="KV279" s="27"/>
      <c r="KW279" s="27"/>
      <c r="KX279" s="27"/>
      <c r="KY279" s="27"/>
      <c r="KZ279" s="27"/>
      <c r="LA279" s="27"/>
      <c r="LB279" s="27"/>
      <c r="LC279" s="27"/>
      <c r="LD279" s="27"/>
      <c r="LE279" s="27"/>
      <c r="LF279" s="27"/>
      <c r="LG279" s="27"/>
      <c r="LH279" s="27"/>
      <c r="LI279" s="27"/>
      <c r="LJ279" s="27"/>
      <c r="LK279" s="27"/>
      <c r="LL279" s="27"/>
      <c r="LM279" s="27"/>
      <c r="LN279" s="27"/>
      <c r="LO279" s="27"/>
      <c r="LP279" s="27"/>
      <c r="LQ279" s="27"/>
      <c r="LR279" s="27"/>
      <c r="LS279" s="27"/>
      <c r="LT279" s="27"/>
      <c r="LU279" s="27"/>
      <c r="LV279" s="27"/>
      <c r="LW279" s="27"/>
      <c r="LX279" s="27"/>
      <c r="LY279" s="27"/>
      <c r="LZ279" s="27"/>
      <c r="MA279" s="27"/>
      <c r="MB279" s="27"/>
      <c r="MC279" s="27"/>
      <c r="MD279" s="27"/>
      <c r="ME279" s="27"/>
      <c r="MF279" s="27"/>
      <c r="MG279" s="27"/>
      <c r="MH279" s="27"/>
      <c r="MI279" s="27"/>
      <c r="MJ279" s="27"/>
      <c r="MK279" s="27"/>
      <c r="ML279" s="27"/>
      <c r="MM279" s="27"/>
      <c r="MN279" s="27"/>
      <c r="MO279" s="27"/>
      <c r="MP279" s="27"/>
      <c r="MQ279" s="27"/>
      <c r="MR279" s="27"/>
      <c r="MS279" s="27"/>
      <c r="MT279" s="27"/>
      <c r="MU279" s="27"/>
      <c r="MV279" s="27"/>
      <c r="MW279" s="27"/>
      <c r="MX279" s="27"/>
      <c r="MY279" s="27"/>
      <c r="MZ279" s="27"/>
      <c r="NA279" s="27"/>
      <c r="NB279" s="27"/>
      <c r="NC279" s="27"/>
      <c r="ND279" s="27"/>
      <c r="NE279" s="27"/>
      <c r="NF279" s="27"/>
      <c r="NG279" s="27"/>
      <c r="NH279" s="27"/>
      <c r="NI279" s="27"/>
      <c r="NJ279" s="27"/>
      <c r="NK279" s="27"/>
      <c r="NL279" s="27"/>
      <c r="NM279" s="27"/>
      <c r="NN279" s="27"/>
      <c r="NO279" s="27"/>
      <c r="NP279" s="27"/>
      <c r="NQ279" s="27"/>
      <c r="NR279" s="27"/>
      <c r="NS279" s="27"/>
      <c r="NT279" s="27"/>
      <c r="NU279" s="27"/>
      <c r="NV279" s="27"/>
      <c r="NW279" s="27"/>
      <c r="NX279" s="27"/>
      <c r="NY279" s="27"/>
      <c r="NZ279" s="27"/>
      <c r="OA279" s="27"/>
      <c r="OB279" s="27"/>
      <c r="OC279" s="27"/>
      <c r="OD279" s="27"/>
      <c r="OE279" s="27"/>
      <c r="OF279" s="27"/>
      <c r="OG279" s="27"/>
      <c r="OH279" s="27"/>
      <c r="OI279" s="27"/>
      <c r="OJ279" s="27"/>
      <c r="OK279" s="27"/>
      <c r="OL279" s="27"/>
      <c r="OM279" s="27"/>
      <c r="ON279" s="27"/>
      <c r="OO279" s="27"/>
      <c r="OP279" s="27"/>
      <c r="OQ279" s="27"/>
      <c r="OR279" s="27"/>
      <c r="OS279" s="27"/>
      <c r="OT279" s="27"/>
      <c r="OU279" s="27"/>
      <c r="OV279" s="27"/>
      <c r="OW279" s="27"/>
      <c r="OX279" s="27"/>
      <c r="OY279" s="27"/>
      <c r="OZ279" s="27"/>
      <c r="PA279" s="27"/>
      <c r="PB279" s="27"/>
      <c r="PC279" s="27"/>
      <c r="PD279" s="27"/>
      <c r="PE279" s="27"/>
      <c r="PF279" s="27"/>
      <c r="PG279" s="27"/>
      <c r="PH279" s="27"/>
      <c r="PI279" s="27"/>
      <c r="PJ279" s="27"/>
      <c r="PK279" s="27"/>
      <c r="PL279" s="27"/>
      <c r="PM279" s="27"/>
      <c r="PN279" s="27"/>
      <c r="PO279" s="27"/>
      <c r="PP279" s="27"/>
      <c r="PQ279" s="27"/>
      <c r="PR279" s="27"/>
      <c r="PS279" s="27"/>
      <c r="PT279" s="27"/>
      <c r="PU279" s="27"/>
      <c r="PV279" s="27"/>
      <c r="PW279" s="27"/>
      <c r="PX279" s="27"/>
      <c r="PY279" s="27"/>
      <c r="PZ279" s="27"/>
      <c r="QA279" s="27"/>
      <c r="QB279" s="27"/>
      <c r="QC279" s="27"/>
      <c r="QD279" s="27"/>
      <c r="QE279" s="27"/>
      <c r="QF279" s="27"/>
      <c r="QG279" s="27"/>
      <c r="QH279" s="27"/>
      <c r="QI279" s="27"/>
      <c r="QJ279" s="27"/>
      <c r="QK279" s="27"/>
      <c r="QL279" s="27"/>
      <c r="QM279" s="27"/>
      <c r="QN279" s="27"/>
      <c r="QO279" s="27"/>
      <c r="QP279" s="27"/>
      <c r="QQ279" s="27"/>
      <c r="QR279" s="27"/>
      <c r="QS279" s="27"/>
      <c r="QT279" s="27"/>
      <c r="QU279" s="27"/>
      <c r="QV279" s="27"/>
      <c r="QW279" s="27"/>
      <c r="QX279" s="27"/>
      <c r="QY279" s="27"/>
      <c r="QZ279" s="27"/>
      <c r="RA279" s="27"/>
      <c r="RB279" s="27"/>
      <c r="RC279" s="27"/>
      <c r="RD279" s="27"/>
      <c r="RE279" s="27"/>
      <c r="RF279" s="27"/>
      <c r="RG279" s="27"/>
      <c r="RH279" s="27"/>
      <c r="RI279" s="27"/>
      <c r="RJ279" s="27"/>
      <c r="RK279" s="27"/>
      <c r="RL279" s="27"/>
      <c r="RM279" s="27"/>
      <c r="RN279" s="27"/>
      <c r="RO279" s="27"/>
      <c r="RP279" s="27"/>
      <c r="RQ279" s="27"/>
      <c r="RR279" s="27"/>
      <c r="RS279" s="27"/>
      <c r="RT279" s="27"/>
      <c r="RU279" s="27"/>
      <c r="RV279" s="27"/>
      <c r="RW279" s="27"/>
      <c r="RX279" s="27"/>
      <c r="RY279" s="27"/>
      <c r="RZ279" s="27"/>
      <c r="SA279" s="27"/>
      <c r="SB279" s="27"/>
      <c r="SC279" s="27"/>
      <c r="SD279" s="27"/>
      <c r="SE279" s="27"/>
      <c r="SF279" s="27"/>
      <c r="SG279" s="27"/>
      <c r="SH279" s="27"/>
      <c r="SI279" s="27"/>
      <c r="SJ279" s="27"/>
      <c r="SK279" s="27"/>
      <c r="SL279" s="27"/>
      <c r="SM279" s="27"/>
      <c r="SN279" s="27"/>
    </row>
    <row r="280" spans="1:508" s="22" customFormat="1" ht="31.5" hidden="1" customHeight="1" x14ac:dyDescent="0.25">
      <c r="A280" s="52" t="s">
        <v>566</v>
      </c>
      <c r="B280" s="52">
        <v>7368</v>
      </c>
      <c r="C280" s="51" t="s">
        <v>81</v>
      </c>
      <c r="D280" s="76" t="s">
        <v>567</v>
      </c>
      <c r="E280" s="165"/>
      <c r="F280" s="166"/>
      <c r="G280" s="166"/>
      <c r="H280" s="166"/>
      <c r="I280" s="166"/>
      <c r="J280" s="166"/>
      <c r="K280" s="219" t="e">
        <f t="shared" si="101"/>
        <v>#DIV/0!</v>
      </c>
      <c r="L280" s="165"/>
      <c r="M280" s="165"/>
      <c r="N280" s="165"/>
      <c r="O280" s="165"/>
      <c r="P280" s="165"/>
      <c r="Q280" s="165"/>
      <c r="R280" s="171">
        <f t="shared" si="99"/>
        <v>0</v>
      </c>
      <c r="S280" s="171"/>
      <c r="T280" s="173"/>
      <c r="U280" s="173"/>
      <c r="V280" s="173"/>
      <c r="W280" s="173"/>
      <c r="X280" s="225" t="e">
        <f t="shared" si="100"/>
        <v>#DIV/0!</v>
      </c>
      <c r="Y280" s="171">
        <f t="shared" si="102"/>
        <v>0</v>
      </c>
      <c r="Z280" s="238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7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7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7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7"/>
      <c r="MV280" s="27"/>
      <c r="MW280" s="27"/>
      <c r="MX280" s="27"/>
      <c r="MY280" s="27"/>
      <c r="MZ280" s="27"/>
      <c r="NA280" s="27"/>
      <c r="NB280" s="27"/>
      <c r="NC280" s="27"/>
      <c r="ND280" s="27"/>
      <c r="NE280" s="27"/>
      <c r="NF280" s="27"/>
      <c r="NG280" s="27"/>
      <c r="NH280" s="27"/>
      <c r="NI280" s="27"/>
      <c r="NJ280" s="27"/>
      <c r="NK280" s="27"/>
      <c r="NL280" s="27"/>
      <c r="NM280" s="27"/>
      <c r="NN280" s="27"/>
      <c r="NO280" s="27"/>
      <c r="NP280" s="27"/>
      <c r="NQ280" s="27"/>
      <c r="NR280" s="27"/>
      <c r="NS280" s="27"/>
      <c r="NT280" s="27"/>
      <c r="NU280" s="27"/>
      <c r="NV280" s="27"/>
      <c r="NW280" s="27"/>
      <c r="NX280" s="27"/>
      <c r="NY280" s="27"/>
      <c r="NZ280" s="27"/>
      <c r="OA280" s="27"/>
      <c r="OB280" s="27"/>
      <c r="OC280" s="27"/>
      <c r="OD280" s="27"/>
      <c r="OE280" s="27"/>
      <c r="OF280" s="27"/>
      <c r="OG280" s="27"/>
      <c r="OH280" s="27"/>
      <c r="OI280" s="27"/>
      <c r="OJ280" s="27"/>
      <c r="OK280" s="27"/>
      <c r="OL280" s="27"/>
      <c r="OM280" s="27"/>
      <c r="ON280" s="27"/>
      <c r="OO280" s="27"/>
      <c r="OP280" s="27"/>
      <c r="OQ280" s="27"/>
      <c r="OR280" s="27"/>
      <c r="OS280" s="27"/>
      <c r="OT280" s="27"/>
      <c r="OU280" s="27"/>
      <c r="OV280" s="27"/>
      <c r="OW280" s="27"/>
      <c r="OX280" s="27"/>
      <c r="OY280" s="27"/>
      <c r="OZ280" s="27"/>
      <c r="PA280" s="27"/>
      <c r="PB280" s="27"/>
      <c r="PC280" s="27"/>
      <c r="PD280" s="27"/>
      <c r="PE280" s="27"/>
      <c r="PF280" s="27"/>
      <c r="PG280" s="27"/>
      <c r="PH280" s="27"/>
      <c r="PI280" s="27"/>
      <c r="PJ280" s="27"/>
      <c r="PK280" s="27"/>
      <c r="PL280" s="27"/>
      <c r="PM280" s="27"/>
      <c r="PN280" s="27"/>
      <c r="PO280" s="27"/>
      <c r="PP280" s="27"/>
      <c r="PQ280" s="27"/>
      <c r="PR280" s="27"/>
      <c r="PS280" s="27"/>
      <c r="PT280" s="27"/>
      <c r="PU280" s="27"/>
      <c r="PV280" s="27"/>
      <c r="PW280" s="27"/>
      <c r="PX280" s="27"/>
      <c r="PY280" s="27"/>
      <c r="PZ280" s="27"/>
      <c r="QA280" s="27"/>
      <c r="QB280" s="27"/>
      <c r="QC280" s="27"/>
      <c r="QD280" s="27"/>
      <c r="QE280" s="27"/>
      <c r="QF280" s="27"/>
      <c r="QG280" s="27"/>
      <c r="QH280" s="27"/>
      <c r="QI280" s="27"/>
      <c r="QJ280" s="27"/>
      <c r="QK280" s="27"/>
      <c r="QL280" s="27"/>
      <c r="QM280" s="27"/>
      <c r="QN280" s="27"/>
      <c r="QO280" s="27"/>
      <c r="QP280" s="27"/>
      <c r="QQ280" s="27"/>
      <c r="QR280" s="27"/>
      <c r="QS280" s="27"/>
      <c r="QT280" s="27"/>
      <c r="QU280" s="27"/>
      <c r="QV280" s="27"/>
      <c r="QW280" s="27"/>
      <c r="QX280" s="27"/>
      <c r="QY280" s="27"/>
      <c r="QZ280" s="27"/>
      <c r="RA280" s="27"/>
      <c r="RB280" s="27"/>
      <c r="RC280" s="27"/>
      <c r="RD280" s="27"/>
      <c r="RE280" s="27"/>
      <c r="RF280" s="27"/>
      <c r="RG280" s="27"/>
      <c r="RH280" s="27"/>
      <c r="RI280" s="27"/>
      <c r="RJ280" s="27"/>
      <c r="RK280" s="27"/>
      <c r="RL280" s="27"/>
      <c r="RM280" s="27"/>
      <c r="RN280" s="27"/>
      <c r="RO280" s="27"/>
      <c r="RP280" s="27"/>
      <c r="RQ280" s="27"/>
      <c r="RR280" s="27"/>
      <c r="RS280" s="27"/>
      <c r="RT280" s="27"/>
      <c r="RU280" s="27"/>
      <c r="RV280" s="27"/>
      <c r="RW280" s="27"/>
      <c r="RX280" s="27"/>
      <c r="RY280" s="27"/>
      <c r="RZ280" s="27"/>
      <c r="SA280" s="27"/>
      <c r="SB280" s="27"/>
      <c r="SC280" s="27"/>
      <c r="SD280" s="27"/>
      <c r="SE280" s="27"/>
      <c r="SF280" s="27"/>
      <c r="SG280" s="27"/>
      <c r="SH280" s="27"/>
      <c r="SI280" s="27"/>
      <c r="SJ280" s="27"/>
      <c r="SK280" s="27"/>
      <c r="SL280" s="27"/>
      <c r="SM280" s="27"/>
      <c r="SN280" s="27"/>
    </row>
    <row r="281" spans="1:508" s="22" customFormat="1" ht="15.75" hidden="1" customHeight="1" x14ac:dyDescent="0.25">
      <c r="A281" s="67"/>
      <c r="B281" s="67"/>
      <c r="C281" s="67"/>
      <c r="D281" s="73" t="s">
        <v>390</v>
      </c>
      <c r="E281" s="166"/>
      <c r="F281" s="166"/>
      <c r="G281" s="166"/>
      <c r="H281" s="166"/>
      <c r="I281" s="166"/>
      <c r="J281" s="166"/>
      <c r="K281" s="220" t="e">
        <f t="shared" si="101"/>
        <v>#DIV/0!</v>
      </c>
      <c r="L281" s="166"/>
      <c r="M281" s="166"/>
      <c r="N281" s="166"/>
      <c r="O281" s="166"/>
      <c r="P281" s="166"/>
      <c r="Q281" s="166"/>
      <c r="R281" s="171">
        <f t="shared" si="99"/>
        <v>0</v>
      </c>
      <c r="S281" s="173"/>
      <c r="T281" s="173"/>
      <c r="U281" s="173"/>
      <c r="V281" s="173"/>
      <c r="W281" s="173"/>
      <c r="X281" s="225" t="e">
        <f t="shared" si="100"/>
        <v>#DIV/0!</v>
      </c>
      <c r="Y281" s="171">
        <f t="shared" si="102"/>
        <v>0</v>
      </c>
      <c r="Z281" s="238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  <c r="IW281" s="27"/>
      <c r="IX281" s="27"/>
      <c r="IY281" s="27"/>
      <c r="IZ281" s="27"/>
      <c r="JA281" s="27"/>
      <c r="JB281" s="27"/>
      <c r="JC281" s="27"/>
      <c r="JD281" s="27"/>
      <c r="JE281" s="27"/>
      <c r="JF281" s="27"/>
      <c r="JG281" s="27"/>
      <c r="JH281" s="27"/>
      <c r="JI281" s="27"/>
      <c r="JJ281" s="27"/>
      <c r="JK281" s="27"/>
      <c r="JL281" s="27"/>
      <c r="JM281" s="27"/>
      <c r="JN281" s="27"/>
      <c r="JO281" s="27"/>
      <c r="JP281" s="27"/>
      <c r="JQ281" s="27"/>
      <c r="JR281" s="27"/>
      <c r="JS281" s="27"/>
      <c r="JT281" s="27"/>
      <c r="JU281" s="27"/>
      <c r="JV281" s="27"/>
      <c r="JW281" s="27"/>
      <c r="JX281" s="27"/>
      <c r="JY281" s="27"/>
      <c r="JZ281" s="27"/>
      <c r="KA281" s="27"/>
      <c r="KB281" s="27"/>
      <c r="KC281" s="27"/>
      <c r="KD281" s="27"/>
      <c r="KE281" s="27"/>
      <c r="KF281" s="27"/>
      <c r="KG281" s="27"/>
      <c r="KH281" s="27"/>
      <c r="KI281" s="27"/>
      <c r="KJ281" s="27"/>
      <c r="KK281" s="27"/>
      <c r="KL281" s="27"/>
      <c r="KM281" s="27"/>
      <c r="KN281" s="27"/>
      <c r="KO281" s="27"/>
      <c r="KP281" s="27"/>
      <c r="KQ281" s="27"/>
      <c r="KR281" s="27"/>
      <c r="KS281" s="27"/>
      <c r="KT281" s="27"/>
      <c r="KU281" s="27"/>
      <c r="KV281" s="27"/>
      <c r="KW281" s="27"/>
      <c r="KX281" s="27"/>
      <c r="KY281" s="27"/>
      <c r="KZ281" s="27"/>
      <c r="LA281" s="27"/>
      <c r="LB281" s="27"/>
      <c r="LC281" s="27"/>
      <c r="LD281" s="27"/>
      <c r="LE281" s="27"/>
      <c r="LF281" s="27"/>
      <c r="LG281" s="27"/>
      <c r="LH281" s="27"/>
      <c r="LI281" s="27"/>
      <c r="LJ281" s="27"/>
      <c r="LK281" s="27"/>
      <c r="LL281" s="27"/>
      <c r="LM281" s="27"/>
      <c r="LN281" s="27"/>
      <c r="LO281" s="27"/>
      <c r="LP281" s="27"/>
      <c r="LQ281" s="27"/>
      <c r="LR281" s="27"/>
      <c r="LS281" s="27"/>
      <c r="LT281" s="27"/>
      <c r="LU281" s="27"/>
      <c r="LV281" s="27"/>
      <c r="LW281" s="27"/>
      <c r="LX281" s="27"/>
      <c r="LY281" s="27"/>
      <c r="LZ281" s="27"/>
      <c r="MA281" s="27"/>
      <c r="MB281" s="27"/>
      <c r="MC281" s="27"/>
      <c r="MD281" s="27"/>
      <c r="ME281" s="27"/>
      <c r="MF281" s="27"/>
      <c r="MG281" s="27"/>
      <c r="MH281" s="27"/>
      <c r="MI281" s="27"/>
      <c r="MJ281" s="27"/>
      <c r="MK281" s="27"/>
      <c r="ML281" s="27"/>
      <c r="MM281" s="27"/>
      <c r="MN281" s="27"/>
      <c r="MO281" s="27"/>
      <c r="MP281" s="27"/>
      <c r="MQ281" s="27"/>
      <c r="MR281" s="27"/>
      <c r="MS281" s="27"/>
      <c r="MT281" s="27"/>
      <c r="MU281" s="27"/>
      <c r="MV281" s="27"/>
      <c r="MW281" s="27"/>
      <c r="MX281" s="27"/>
      <c r="MY281" s="27"/>
      <c r="MZ281" s="27"/>
      <c r="NA281" s="27"/>
      <c r="NB281" s="27"/>
      <c r="NC281" s="27"/>
      <c r="ND281" s="27"/>
      <c r="NE281" s="27"/>
      <c r="NF281" s="27"/>
      <c r="NG281" s="27"/>
      <c r="NH281" s="27"/>
      <c r="NI281" s="27"/>
      <c r="NJ281" s="27"/>
      <c r="NK281" s="27"/>
      <c r="NL281" s="27"/>
      <c r="NM281" s="27"/>
      <c r="NN281" s="27"/>
      <c r="NO281" s="27"/>
      <c r="NP281" s="27"/>
      <c r="NQ281" s="27"/>
      <c r="NR281" s="27"/>
      <c r="NS281" s="27"/>
      <c r="NT281" s="27"/>
      <c r="NU281" s="27"/>
      <c r="NV281" s="27"/>
      <c r="NW281" s="27"/>
      <c r="NX281" s="27"/>
      <c r="NY281" s="27"/>
      <c r="NZ281" s="27"/>
      <c r="OA281" s="27"/>
      <c r="OB281" s="27"/>
      <c r="OC281" s="27"/>
      <c r="OD281" s="27"/>
      <c r="OE281" s="27"/>
      <c r="OF281" s="27"/>
      <c r="OG281" s="27"/>
      <c r="OH281" s="27"/>
      <c r="OI281" s="27"/>
      <c r="OJ281" s="27"/>
      <c r="OK281" s="27"/>
      <c r="OL281" s="27"/>
      <c r="OM281" s="27"/>
      <c r="ON281" s="27"/>
      <c r="OO281" s="27"/>
      <c r="OP281" s="27"/>
      <c r="OQ281" s="27"/>
      <c r="OR281" s="27"/>
      <c r="OS281" s="27"/>
      <c r="OT281" s="27"/>
      <c r="OU281" s="27"/>
      <c r="OV281" s="27"/>
      <c r="OW281" s="27"/>
      <c r="OX281" s="27"/>
      <c r="OY281" s="27"/>
      <c r="OZ281" s="27"/>
      <c r="PA281" s="27"/>
      <c r="PB281" s="27"/>
      <c r="PC281" s="27"/>
      <c r="PD281" s="27"/>
      <c r="PE281" s="27"/>
      <c r="PF281" s="27"/>
      <c r="PG281" s="27"/>
      <c r="PH281" s="27"/>
      <c r="PI281" s="27"/>
      <c r="PJ281" s="27"/>
      <c r="PK281" s="27"/>
      <c r="PL281" s="27"/>
      <c r="PM281" s="27"/>
      <c r="PN281" s="27"/>
      <c r="PO281" s="27"/>
      <c r="PP281" s="27"/>
      <c r="PQ281" s="27"/>
      <c r="PR281" s="27"/>
      <c r="PS281" s="27"/>
      <c r="PT281" s="27"/>
      <c r="PU281" s="27"/>
      <c r="PV281" s="27"/>
      <c r="PW281" s="27"/>
      <c r="PX281" s="27"/>
      <c r="PY281" s="27"/>
      <c r="PZ281" s="27"/>
      <c r="QA281" s="27"/>
      <c r="QB281" s="27"/>
      <c r="QC281" s="27"/>
      <c r="QD281" s="27"/>
      <c r="QE281" s="27"/>
      <c r="QF281" s="27"/>
      <c r="QG281" s="27"/>
      <c r="QH281" s="27"/>
      <c r="QI281" s="27"/>
      <c r="QJ281" s="27"/>
      <c r="QK281" s="27"/>
      <c r="QL281" s="27"/>
      <c r="QM281" s="27"/>
      <c r="QN281" s="27"/>
      <c r="QO281" s="27"/>
      <c r="QP281" s="27"/>
      <c r="QQ281" s="27"/>
      <c r="QR281" s="27"/>
      <c r="QS281" s="27"/>
      <c r="QT281" s="27"/>
      <c r="QU281" s="27"/>
      <c r="QV281" s="27"/>
      <c r="QW281" s="27"/>
      <c r="QX281" s="27"/>
      <c r="QY281" s="27"/>
      <c r="QZ281" s="27"/>
      <c r="RA281" s="27"/>
      <c r="RB281" s="27"/>
      <c r="RC281" s="27"/>
      <c r="RD281" s="27"/>
      <c r="RE281" s="27"/>
      <c r="RF281" s="27"/>
      <c r="RG281" s="27"/>
      <c r="RH281" s="27"/>
      <c r="RI281" s="27"/>
      <c r="RJ281" s="27"/>
      <c r="RK281" s="27"/>
      <c r="RL281" s="27"/>
      <c r="RM281" s="27"/>
      <c r="RN281" s="27"/>
      <c r="RO281" s="27"/>
      <c r="RP281" s="27"/>
      <c r="RQ281" s="27"/>
      <c r="RR281" s="27"/>
      <c r="RS281" s="27"/>
      <c r="RT281" s="27"/>
      <c r="RU281" s="27"/>
      <c r="RV281" s="27"/>
      <c r="RW281" s="27"/>
      <c r="RX281" s="27"/>
      <c r="RY281" s="27"/>
      <c r="RZ281" s="27"/>
      <c r="SA281" s="27"/>
      <c r="SB281" s="27"/>
      <c r="SC281" s="27"/>
      <c r="SD281" s="27"/>
      <c r="SE281" s="27"/>
      <c r="SF281" s="27"/>
      <c r="SG281" s="27"/>
      <c r="SH281" s="27"/>
      <c r="SI281" s="27"/>
      <c r="SJ281" s="27"/>
      <c r="SK281" s="27"/>
      <c r="SL281" s="27"/>
      <c r="SM281" s="27"/>
      <c r="SN281" s="27"/>
    </row>
    <row r="282" spans="1:508" s="20" customFormat="1" ht="47.25" hidden="1" customHeight="1" x14ac:dyDescent="0.25">
      <c r="A282" s="52" t="s">
        <v>372</v>
      </c>
      <c r="B282" s="52">
        <v>7462</v>
      </c>
      <c r="C282" s="52" t="s">
        <v>397</v>
      </c>
      <c r="D282" s="11" t="s">
        <v>396</v>
      </c>
      <c r="E282" s="165"/>
      <c r="F282" s="165"/>
      <c r="G282" s="165"/>
      <c r="H282" s="165"/>
      <c r="I282" s="165"/>
      <c r="J282" s="165"/>
      <c r="K282" s="219" t="e">
        <f t="shared" si="101"/>
        <v>#DIV/0!</v>
      </c>
      <c r="L282" s="165"/>
      <c r="M282" s="165"/>
      <c r="N282" s="165"/>
      <c r="O282" s="165"/>
      <c r="P282" s="165"/>
      <c r="Q282" s="165"/>
      <c r="R282" s="171">
        <f t="shared" si="99"/>
        <v>0</v>
      </c>
      <c r="S282" s="171"/>
      <c r="T282" s="171"/>
      <c r="U282" s="171"/>
      <c r="V282" s="171"/>
      <c r="W282" s="171"/>
      <c r="X282" s="224" t="e">
        <f t="shared" si="100"/>
        <v>#DIV/0!</v>
      </c>
      <c r="Y282" s="171">
        <f t="shared" si="102"/>
        <v>0</v>
      </c>
      <c r="Z282" s="238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  <c r="IX282" s="21"/>
      <c r="IY282" s="21"/>
      <c r="IZ282" s="21"/>
      <c r="JA282" s="21"/>
      <c r="JB282" s="21"/>
      <c r="JC282" s="21"/>
      <c r="JD282" s="21"/>
      <c r="JE282" s="21"/>
      <c r="JF282" s="21"/>
      <c r="JG282" s="21"/>
      <c r="JH282" s="21"/>
      <c r="JI282" s="21"/>
      <c r="JJ282" s="21"/>
      <c r="JK282" s="21"/>
      <c r="JL282" s="21"/>
      <c r="JM282" s="21"/>
      <c r="JN282" s="21"/>
      <c r="JO282" s="21"/>
      <c r="JP282" s="21"/>
      <c r="JQ282" s="21"/>
      <c r="JR282" s="21"/>
      <c r="JS282" s="21"/>
      <c r="JT282" s="21"/>
      <c r="JU282" s="21"/>
      <c r="JV282" s="21"/>
      <c r="JW282" s="21"/>
      <c r="JX282" s="21"/>
      <c r="JY282" s="21"/>
      <c r="JZ282" s="21"/>
      <c r="KA282" s="21"/>
      <c r="KB282" s="21"/>
      <c r="KC282" s="21"/>
      <c r="KD282" s="21"/>
      <c r="KE282" s="21"/>
      <c r="KF282" s="21"/>
      <c r="KG282" s="21"/>
      <c r="KH282" s="21"/>
      <c r="KI282" s="21"/>
      <c r="KJ282" s="21"/>
      <c r="KK282" s="21"/>
      <c r="KL282" s="21"/>
      <c r="KM282" s="21"/>
      <c r="KN282" s="21"/>
      <c r="KO282" s="21"/>
      <c r="KP282" s="21"/>
      <c r="KQ282" s="21"/>
      <c r="KR282" s="21"/>
      <c r="KS282" s="21"/>
      <c r="KT282" s="21"/>
      <c r="KU282" s="21"/>
      <c r="KV282" s="21"/>
      <c r="KW282" s="21"/>
      <c r="KX282" s="21"/>
      <c r="KY282" s="21"/>
      <c r="KZ282" s="21"/>
      <c r="LA282" s="21"/>
      <c r="LB282" s="21"/>
      <c r="LC282" s="21"/>
      <c r="LD282" s="21"/>
      <c r="LE282" s="21"/>
      <c r="LF282" s="21"/>
      <c r="LG282" s="21"/>
      <c r="LH282" s="21"/>
      <c r="LI282" s="21"/>
      <c r="LJ282" s="21"/>
      <c r="LK282" s="21"/>
      <c r="LL282" s="21"/>
      <c r="LM282" s="21"/>
      <c r="LN282" s="21"/>
      <c r="LO282" s="21"/>
      <c r="LP282" s="21"/>
      <c r="LQ282" s="21"/>
      <c r="LR282" s="21"/>
      <c r="LS282" s="21"/>
      <c r="LT282" s="21"/>
      <c r="LU282" s="21"/>
      <c r="LV282" s="21"/>
      <c r="LW282" s="21"/>
      <c r="LX282" s="21"/>
      <c r="LY282" s="21"/>
      <c r="LZ282" s="21"/>
      <c r="MA282" s="21"/>
      <c r="MB282" s="21"/>
      <c r="MC282" s="21"/>
      <c r="MD282" s="21"/>
      <c r="ME282" s="21"/>
      <c r="MF282" s="21"/>
      <c r="MG282" s="21"/>
      <c r="MH282" s="21"/>
      <c r="MI282" s="21"/>
      <c r="MJ282" s="21"/>
      <c r="MK282" s="21"/>
      <c r="ML282" s="21"/>
      <c r="MM282" s="21"/>
      <c r="MN282" s="21"/>
      <c r="MO282" s="21"/>
      <c r="MP282" s="21"/>
      <c r="MQ282" s="21"/>
      <c r="MR282" s="21"/>
      <c r="MS282" s="21"/>
      <c r="MT282" s="21"/>
      <c r="MU282" s="21"/>
      <c r="MV282" s="21"/>
      <c r="MW282" s="21"/>
      <c r="MX282" s="21"/>
      <c r="MY282" s="21"/>
      <c r="MZ282" s="21"/>
      <c r="NA282" s="21"/>
      <c r="NB282" s="21"/>
      <c r="NC282" s="21"/>
      <c r="ND282" s="21"/>
      <c r="NE282" s="21"/>
      <c r="NF282" s="21"/>
      <c r="NG282" s="21"/>
      <c r="NH282" s="21"/>
      <c r="NI282" s="21"/>
      <c r="NJ282" s="21"/>
      <c r="NK282" s="21"/>
      <c r="NL282" s="21"/>
      <c r="NM282" s="21"/>
      <c r="NN282" s="21"/>
      <c r="NO282" s="21"/>
      <c r="NP282" s="21"/>
      <c r="NQ282" s="21"/>
      <c r="NR282" s="21"/>
      <c r="NS282" s="21"/>
      <c r="NT282" s="21"/>
      <c r="NU282" s="21"/>
      <c r="NV282" s="21"/>
      <c r="NW282" s="21"/>
      <c r="NX282" s="21"/>
      <c r="NY282" s="21"/>
      <c r="NZ282" s="21"/>
      <c r="OA282" s="21"/>
      <c r="OB282" s="21"/>
      <c r="OC282" s="21"/>
      <c r="OD282" s="21"/>
      <c r="OE282" s="21"/>
      <c r="OF282" s="21"/>
      <c r="OG282" s="21"/>
      <c r="OH282" s="21"/>
      <c r="OI282" s="21"/>
      <c r="OJ282" s="21"/>
      <c r="OK282" s="21"/>
      <c r="OL282" s="21"/>
      <c r="OM282" s="21"/>
      <c r="ON282" s="21"/>
      <c r="OO282" s="21"/>
      <c r="OP282" s="21"/>
      <c r="OQ282" s="21"/>
      <c r="OR282" s="21"/>
      <c r="OS282" s="21"/>
      <c r="OT282" s="21"/>
      <c r="OU282" s="21"/>
      <c r="OV282" s="21"/>
      <c r="OW282" s="21"/>
      <c r="OX282" s="21"/>
      <c r="OY282" s="21"/>
      <c r="OZ282" s="21"/>
      <c r="PA282" s="21"/>
      <c r="PB282" s="21"/>
      <c r="PC282" s="21"/>
      <c r="PD282" s="21"/>
      <c r="PE282" s="21"/>
      <c r="PF282" s="21"/>
      <c r="PG282" s="21"/>
      <c r="PH282" s="21"/>
      <c r="PI282" s="21"/>
      <c r="PJ282" s="21"/>
      <c r="PK282" s="21"/>
      <c r="PL282" s="21"/>
      <c r="PM282" s="21"/>
      <c r="PN282" s="21"/>
      <c r="PO282" s="21"/>
      <c r="PP282" s="21"/>
      <c r="PQ282" s="21"/>
      <c r="PR282" s="21"/>
      <c r="PS282" s="21"/>
      <c r="PT282" s="21"/>
      <c r="PU282" s="21"/>
      <c r="PV282" s="21"/>
      <c r="PW282" s="21"/>
      <c r="PX282" s="21"/>
      <c r="PY282" s="21"/>
      <c r="PZ282" s="21"/>
      <c r="QA282" s="21"/>
      <c r="QB282" s="21"/>
      <c r="QC282" s="21"/>
      <c r="QD282" s="21"/>
      <c r="QE282" s="21"/>
      <c r="QF282" s="21"/>
      <c r="QG282" s="21"/>
      <c r="QH282" s="21"/>
      <c r="QI282" s="21"/>
      <c r="QJ282" s="21"/>
      <c r="QK282" s="21"/>
      <c r="QL282" s="21"/>
      <c r="QM282" s="21"/>
      <c r="QN282" s="21"/>
      <c r="QO282" s="21"/>
      <c r="QP282" s="21"/>
      <c r="QQ282" s="21"/>
      <c r="QR282" s="21"/>
      <c r="QS282" s="21"/>
      <c r="QT282" s="21"/>
      <c r="QU282" s="21"/>
      <c r="QV282" s="21"/>
      <c r="QW282" s="21"/>
      <c r="QX282" s="21"/>
      <c r="QY282" s="21"/>
      <c r="QZ282" s="21"/>
      <c r="RA282" s="21"/>
      <c r="RB282" s="21"/>
      <c r="RC282" s="21"/>
      <c r="RD282" s="21"/>
      <c r="RE282" s="21"/>
      <c r="RF282" s="21"/>
      <c r="RG282" s="21"/>
      <c r="RH282" s="21"/>
      <c r="RI282" s="21"/>
      <c r="RJ282" s="21"/>
      <c r="RK282" s="21"/>
      <c r="RL282" s="21"/>
      <c r="RM282" s="21"/>
      <c r="RN282" s="21"/>
      <c r="RO282" s="21"/>
      <c r="RP282" s="21"/>
      <c r="RQ282" s="21"/>
      <c r="RR282" s="21"/>
      <c r="RS282" s="21"/>
      <c r="RT282" s="21"/>
      <c r="RU282" s="21"/>
      <c r="RV282" s="21"/>
      <c r="RW282" s="21"/>
      <c r="RX282" s="21"/>
      <c r="RY282" s="21"/>
      <c r="RZ282" s="21"/>
      <c r="SA282" s="21"/>
      <c r="SB282" s="21"/>
      <c r="SC282" s="21"/>
      <c r="SD282" s="21"/>
      <c r="SE282" s="21"/>
      <c r="SF282" s="21"/>
      <c r="SG282" s="21"/>
      <c r="SH282" s="21"/>
      <c r="SI282" s="21"/>
      <c r="SJ282" s="21"/>
      <c r="SK282" s="21"/>
      <c r="SL282" s="21"/>
      <c r="SM282" s="21"/>
      <c r="SN282" s="21"/>
    </row>
    <row r="283" spans="1:508" s="22" customFormat="1" ht="110.25" hidden="1" customHeight="1" x14ac:dyDescent="0.25">
      <c r="A283" s="67"/>
      <c r="B283" s="67"/>
      <c r="C283" s="67"/>
      <c r="D283" s="110" t="s">
        <v>394</v>
      </c>
      <c r="E283" s="166"/>
      <c r="F283" s="166"/>
      <c r="G283" s="166"/>
      <c r="H283" s="166"/>
      <c r="I283" s="166"/>
      <c r="J283" s="166"/>
      <c r="K283" s="220" t="e">
        <f t="shared" si="101"/>
        <v>#DIV/0!</v>
      </c>
      <c r="L283" s="166"/>
      <c r="M283" s="166"/>
      <c r="N283" s="166"/>
      <c r="O283" s="166"/>
      <c r="P283" s="166"/>
      <c r="Q283" s="166"/>
      <c r="R283" s="171">
        <f t="shared" si="99"/>
        <v>0</v>
      </c>
      <c r="S283" s="173"/>
      <c r="T283" s="173"/>
      <c r="U283" s="173"/>
      <c r="V283" s="173"/>
      <c r="W283" s="173"/>
      <c r="X283" s="225" t="e">
        <f t="shared" si="100"/>
        <v>#DIV/0!</v>
      </c>
      <c r="Y283" s="171">
        <f t="shared" si="102"/>
        <v>0</v>
      </c>
      <c r="Z283" s="238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  <c r="IW283" s="27"/>
      <c r="IX283" s="27"/>
      <c r="IY283" s="27"/>
      <c r="IZ283" s="27"/>
      <c r="JA283" s="27"/>
      <c r="JB283" s="27"/>
      <c r="JC283" s="27"/>
      <c r="JD283" s="27"/>
      <c r="JE283" s="27"/>
      <c r="JF283" s="27"/>
      <c r="JG283" s="27"/>
      <c r="JH283" s="27"/>
      <c r="JI283" s="27"/>
      <c r="JJ283" s="27"/>
      <c r="JK283" s="27"/>
      <c r="JL283" s="27"/>
      <c r="JM283" s="27"/>
      <c r="JN283" s="27"/>
      <c r="JO283" s="27"/>
      <c r="JP283" s="27"/>
      <c r="JQ283" s="27"/>
      <c r="JR283" s="27"/>
      <c r="JS283" s="27"/>
      <c r="JT283" s="27"/>
      <c r="JU283" s="27"/>
      <c r="JV283" s="27"/>
      <c r="JW283" s="27"/>
      <c r="JX283" s="27"/>
      <c r="JY283" s="27"/>
      <c r="JZ283" s="27"/>
      <c r="KA283" s="27"/>
      <c r="KB283" s="27"/>
      <c r="KC283" s="27"/>
      <c r="KD283" s="27"/>
      <c r="KE283" s="27"/>
      <c r="KF283" s="27"/>
      <c r="KG283" s="27"/>
      <c r="KH283" s="27"/>
      <c r="KI283" s="27"/>
      <c r="KJ283" s="27"/>
      <c r="KK283" s="27"/>
      <c r="KL283" s="27"/>
      <c r="KM283" s="27"/>
      <c r="KN283" s="27"/>
      <c r="KO283" s="27"/>
      <c r="KP283" s="27"/>
      <c r="KQ283" s="27"/>
      <c r="KR283" s="27"/>
      <c r="KS283" s="27"/>
      <c r="KT283" s="27"/>
      <c r="KU283" s="27"/>
      <c r="KV283" s="27"/>
      <c r="KW283" s="27"/>
      <c r="KX283" s="27"/>
      <c r="KY283" s="27"/>
      <c r="KZ283" s="27"/>
      <c r="LA283" s="27"/>
      <c r="LB283" s="27"/>
      <c r="LC283" s="27"/>
      <c r="LD283" s="27"/>
      <c r="LE283" s="27"/>
      <c r="LF283" s="27"/>
      <c r="LG283" s="27"/>
      <c r="LH283" s="27"/>
      <c r="LI283" s="27"/>
      <c r="LJ283" s="27"/>
      <c r="LK283" s="27"/>
      <c r="LL283" s="27"/>
      <c r="LM283" s="27"/>
      <c r="LN283" s="27"/>
      <c r="LO283" s="27"/>
      <c r="LP283" s="27"/>
      <c r="LQ283" s="27"/>
      <c r="LR283" s="27"/>
      <c r="LS283" s="27"/>
      <c r="LT283" s="27"/>
      <c r="LU283" s="27"/>
      <c r="LV283" s="27"/>
      <c r="LW283" s="27"/>
      <c r="LX283" s="27"/>
      <c r="LY283" s="27"/>
      <c r="LZ283" s="27"/>
      <c r="MA283" s="27"/>
      <c r="MB283" s="27"/>
      <c r="MC283" s="27"/>
      <c r="MD283" s="27"/>
      <c r="ME283" s="27"/>
      <c r="MF283" s="27"/>
      <c r="MG283" s="27"/>
      <c r="MH283" s="27"/>
      <c r="MI283" s="27"/>
      <c r="MJ283" s="27"/>
      <c r="MK283" s="27"/>
      <c r="ML283" s="27"/>
      <c r="MM283" s="27"/>
      <c r="MN283" s="27"/>
      <c r="MO283" s="27"/>
      <c r="MP283" s="27"/>
      <c r="MQ283" s="27"/>
      <c r="MR283" s="27"/>
      <c r="MS283" s="27"/>
      <c r="MT283" s="27"/>
      <c r="MU283" s="27"/>
      <c r="MV283" s="27"/>
      <c r="MW283" s="27"/>
      <c r="MX283" s="27"/>
      <c r="MY283" s="27"/>
      <c r="MZ283" s="27"/>
      <c r="NA283" s="27"/>
      <c r="NB283" s="27"/>
      <c r="NC283" s="27"/>
      <c r="ND283" s="27"/>
      <c r="NE283" s="27"/>
      <c r="NF283" s="27"/>
      <c r="NG283" s="27"/>
      <c r="NH283" s="27"/>
      <c r="NI283" s="27"/>
      <c r="NJ283" s="27"/>
      <c r="NK283" s="27"/>
      <c r="NL283" s="27"/>
      <c r="NM283" s="27"/>
      <c r="NN283" s="27"/>
      <c r="NO283" s="27"/>
      <c r="NP283" s="27"/>
      <c r="NQ283" s="27"/>
      <c r="NR283" s="27"/>
      <c r="NS283" s="27"/>
      <c r="NT283" s="27"/>
      <c r="NU283" s="27"/>
      <c r="NV283" s="27"/>
      <c r="NW283" s="27"/>
      <c r="NX283" s="27"/>
      <c r="NY283" s="27"/>
      <c r="NZ283" s="27"/>
      <c r="OA283" s="27"/>
      <c r="OB283" s="27"/>
      <c r="OC283" s="27"/>
      <c r="OD283" s="27"/>
      <c r="OE283" s="27"/>
      <c r="OF283" s="27"/>
      <c r="OG283" s="27"/>
      <c r="OH283" s="27"/>
      <c r="OI283" s="27"/>
      <c r="OJ283" s="27"/>
      <c r="OK283" s="27"/>
      <c r="OL283" s="27"/>
      <c r="OM283" s="27"/>
      <c r="ON283" s="27"/>
      <c r="OO283" s="27"/>
      <c r="OP283" s="27"/>
      <c r="OQ283" s="27"/>
      <c r="OR283" s="27"/>
      <c r="OS283" s="27"/>
      <c r="OT283" s="27"/>
      <c r="OU283" s="27"/>
      <c r="OV283" s="27"/>
      <c r="OW283" s="27"/>
      <c r="OX283" s="27"/>
      <c r="OY283" s="27"/>
      <c r="OZ283" s="27"/>
      <c r="PA283" s="27"/>
      <c r="PB283" s="27"/>
      <c r="PC283" s="27"/>
      <c r="PD283" s="27"/>
      <c r="PE283" s="27"/>
      <c r="PF283" s="27"/>
      <c r="PG283" s="27"/>
      <c r="PH283" s="27"/>
      <c r="PI283" s="27"/>
      <c r="PJ283" s="27"/>
      <c r="PK283" s="27"/>
      <c r="PL283" s="27"/>
      <c r="PM283" s="27"/>
      <c r="PN283" s="27"/>
      <c r="PO283" s="27"/>
      <c r="PP283" s="27"/>
      <c r="PQ283" s="27"/>
      <c r="PR283" s="27"/>
      <c r="PS283" s="27"/>
      <c r="PT283" s="27"/>
      <c r="PU283" s="27"/>
      <c r="PV283" s="27"/>
      <c r="PW283" s="27"/>
      <c r="PX283" s="27"/>
      <c r="PY283" s="27"/>
      <c r="PZ283" s="27"/>
      <c r="QA283" s="27"/>
      <c r="QB283" s="27"/>
      <c r="QC283" s="27"/>
      <c r="QD283" s="27"/>
      <c r="QE283" s="27"/>
      <c r="QF283" s="27"/>
      <c r="QG283" s="27"/>
      <c r="QH283" s="27"/>
      <c r="QI283" s="27"/>
      <c r="QJ283" s="27"/>
      <c r="QK283" s="27"/>
      <c r="QL283" s="27"/>
      <c r="QM283" s="27"/>
      <c r="QN283" s="27"/>
      <c r="QO283" s="27"/>
      <c r="QP283" s="27"/>
      <c r="QQ283" s="27"/>
      <c r="QR283" s="27"/>
      <c r="QS283" s="27"/>
      <c r="QT283" s="27"/>
      <c r="QU283" s="27"/>
      <c r="QV283" s="27"/>
      <c r="QW283" s="27"/>
      <c r="QX283" s="27"/>
      <c r="QY283" s="27"/>
      <c r="QZ283" s="27"/>
      <c r="RA283" s="27"/>
      <c r="RB283" s="27"/>
      <c r="RC283" s="27"/>
      <c r="RD283" s="27"/>
      <c r="RE283" s="27"/>
      <c r="RF283" s="27"/>
      <c r="RG283" s="27"/>
      <c r="RH283" s="27"/>
      <c r="RI283" s="27"/>
      <c r="RJ283" s="27"/>
      <c r="RK283" s="27"/>
      <c r="RL283" s="27"/>
      <c r="RM283" s="27"/>
      <c r="RN283" s="27"/>
      <c r="RO283" s="27"/>
      <c r="RP283" s="27"/>
      <c r="RQ283" s="27"/>
      <c r="RR283" s="27"/>
      <c r="RS283" s="27"/>
      <c r="RT283" s="27"/>
      <c r="RU283" s="27"/>
      <c r="RV283" s="27"/>
      <c r="RW283" s="27"/>
      <c r="RX283" s="27"/>
      <c r="RY283" s="27"/>
      <c r="RZ283" s="27"/>
      <c r="SA283" s="27"/>
      <c r="SB283" s="27"/>
      <c r="SC283" s="27"/>
      <c r="SD283" s="27"/>
      <c r="SE283" s="27"/>
      <c r="SF283" s="27"/>
      <c r="SG283" s="27"/>
      <c r="SH283" s="27"/>
      <c r="SI283" s="27"/>
      <c r="SJ283" s="27"/>
      <c r="SK283" s="27"/>
      <c r="SL283" s="27"/>
      <c r="SM283" s="27"/>
      <c r="SN283" s="27"/>
    </row>
    <row r="284" spans="1:508" s="22" customFormat="1" ht="78.75" hidden="1" customHeight="1" x14ac:dyDescent="0.25">
      <c r="A284" s="67"/>
      <c r="B284" s="67"/>
      <c r="C284" s="67"/>
      <c r="D284" s="110" t="s">
        <v>529</v>
      </c>
      <c r="E284" s="166"/>
      <c r="F284" s="166"/>
      <c r="G284" s="166"/>
      <c r="H284" s="166"/>
      <c r="I284" s="166"/>
      <c r="J284" s="166"/>
      <c r="K284" s="220" t="e">
        <f t="shared" si="101"/>
        <v>#DIV/0!</v>
      </c>
      <c r="L284" s="166"/>
      <c r="M284" s="166"/>
      <c r="N284" s="166"/>
      <c r="O284" s="166"/>
      <c r="P284" s="166"/>
      <c r="Q284" s="166"/>
      <c r="R284" s="171">
        <f t="shared" si="99"/>
        <v>0</v>
      </c>
      <c r="S284" s="173"/>
      <c r="T284" s="173"/>
      <c r="U284" s="173"/>
      <c r="V284" s="173"/>
      <c r="W284" s="173"/>
      <c r="X284" s="225" t="e">
        <f t="shared" si="100"/>
        <v>#DIV/0!</v>
      </c>
      <c r="Y284" s="171">
        <f t="shared" si="102"/>
        <v>0</v>
      </c>
      <c r="Z284" s="238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  <c r="IW284" s="27"/>
      <c r="IX284" s="27"/>
      <c r="IY284" s="27"/>
      <c r="IZ284" s="27"/>
      <c r="JA284" s="27"/>
      <c r="JB284" s="27"/>
      <c r="JC284" s="27"/>
      <c r="JD284" s="27"/>
      <c r="JE284" s="27"/>
      <c r="JF284" s="27"/>
      <c r="JG284" s="27"/>
      <c r="JH284" s="27"/>
      <c r="JI284" s="27"/>
      <c r="JJ284" s="27"/>
      <c r="JK284" s="27"/>
      <c r="JL284" s="27"/>
      <c r="JM284" s="27"/>
      <c r="JN284" s="27"/>
      <c r="JO284" s="27"/>
      <c r="JP284" s="27"/>
      <c r="JQ284" s="27"/>
      <c r="JR284" s="27"/>
      <c r="JS284" s="27"/>
      <c r="JT284" s="27"/>
      <c r="JU284" s="27"/>
      <c r="JV284" s="27"/>
      <c r="JW284" s="27"/>
      <c r="JX284" s="27"/>
      <c r="JY284" s="27"/>
      <c r="JZ284" s="27"/>
      <c r="KA284" s="27"/>
      <c r="KB284" s="27"/>
      <c r="KC284" s="27"/>
      <c r="KD284" s="27"/>
      <c r="KE284" s="27"/>
      <c r="KF284" s="27"/>
      <c r="KG284" s="27"/>
      <c r="KH284" s="27"/>
      <c r="KI284" s="27"/>
      <c r="KJ284" s="27"/>
      <c r="KK284" s="27"/>
      <c r="KL284" s="27"/>
      <c r="KM284" s="27"/>
      <c r="KN284" s="27"/>
      <c r="KO284" s="27"/>
      <c r="KP284" s="27"/>
      <c r="KQ284" s="27"/>
      <c r="KR284" s="27"/>
      <c r="KS284" s="27"/>
      <c r="KT284" s="27"/>
      <c r="KU284" s="27"/>
      <c r="KV284" s="27"/>
      <c r="KW284" s="27"/>
      <c r="KX284" s="27"/>
      <c r="KY284" s="27"/>
      <c r="KZ284" s="27"/>
      <c r="LA284" s="27"/>
      <c r="LB284" s="27"/>
      <c r="LC284" s="27"/>
      <c r="LD284" s="27"/>
      <c r="LE284" s="27"/>
      <c r="LF284" s="27"/>
      <c r="LG284" s="27"/>
      <c r="LH284" s="27"/>
      <c r="LI284" s="27"/>
      <c r="LJ284" s="27"/>
      <c r="LK284" s="27"/>
      <c r="LL284" s="27"/>
      <c r="LM284" s="27"/>
      <c r="LN284" s="27"/>
      <c r="LO284" s="27"/>
      <c r="LP284" s="27"/>
      <c r="LQ284" s="27"/>
      <c r="LR284" s="27"/>
      <c r="LS284" s="27"/>
      <c r="LT284" s="27"/>
      <c r="LU284" s="27"/>
      <c r="LV284" s="27"/>
      <c r="LW284" s="27"/>
      <c r="LX284" s="27"/>
      <c r="LY284" s="27"/>
      <c r="LZ284" s="27"/>
      <c r="MA284" s="27"/>
      <c r="MB284" s="27"/>
      <c r="MC284" s="27"/>
      <c r="MD284" s="27"/>
      <c r="ME284" s="27"/>
      <c r="MF284" s="27"/>
      <c r="MG284" s="27"/>
      <c r="MH284" s="27"/>
      <c r="MI284" s="27"/>
      <c r="MJ284" s="27"/>
      <c r="MK284" s="27"/>
      <c r="ML284" s="27"/>
      <c r="MM284" s="27"/>
      <c r="MN284" s="27"/>
      <c r="MO284" s="27"/>
      <c r="MP284" s="27"/>
      <c r="MQ284" s="27"/>
      <c r="MR284" s="27"/>
      <c r="MS284" s="27"/>
      <c r="MT284" s="27"/>
      <c r="MU284" s="27"/>
      <c r="MV284" s="27"/>
      <c r="MW284" s="27"/>
      <c r="MX284" s="27"/>
      <c r="MY284" s="27"/>
      <c r="MZ284" s="27"/>
      <c r="NA284" s="27"/>
      <c r="NB284" s="27"/>
      <c r="NC284" s="27"/>
      <c r="ND284" s="27"/>
      <c r="NE284" s="27"/>
      <c r="NF284" s="27"/>
      <c r="NG284" s="27"/>
      <c r="NH284" s="27"/>
      <c r="NI284" s="27"/>
      <c r="NJ284" s="27"/>
      <c r="NK284" s="27"/>
      <c r="NL284" s="27"/>
      <c r="NM284" s="27"/>
      <c r="NN284" s="27"/>
      <c r="NO284" s="27"/>
      <c r="NP284" s="27"/>
      <c r="NQ284" s="27"/>
      <c r="NR284" s="27"/>
      <c r="NS284" s="27"/>
      <c r="NT284" s="27"/>
      <c r="NU284" s="27"/>
      <c r="NV284" s="27"/>
      <c r="NW284" s="27"/>
      <c r="NX284" s="27"/>
      <c r="NY284" s="27"/>
      <c r="NZ284" s="27"/>
      <c r="OA284" s="27"/>
      <c r="OB284" s="27"/>
      <c r="OC284" s="27"/>
      <c r="OD284" s="27"/>
      <c r="OE284" s="27"/>
      <c r="OF284" s="27"/>
      <c r="OG284" s="27"/>
      <c r="OH284" s="27"/>
      <c r="OI284" s="27"/>
      <c r="OJ284" s="27"/>
      <c r="OK284" s="27"/>
      <c r="OL284" s="27"/>
      <c r="OM284" s="27"/>
      <c r="ON284" s="27"/>
      <c r="OO284" s="27"/>
      <c r="OP284" s="27"/>
      <c r="OQ284" s="27"/>
      <c r="OR284" s="27"/>
      <c r="OS284" s="27"/>
      <c r="OT284" s="27"/>
      <c r="OU284" s="27"/>
      <c r="OV284" s="27"/>
      <c r="OW284" s="27"/>
      <c r="OX284" s="27"/>
      <c r="OY284" s="27"/>
      <c r="OZ284" s="27"/>
      <c r="PA284" s="27"/>
      <c r="PB284" s="27"/>
      <c r="PC284" s="27"/>
      <c r="PD284" s="27"/>
      <c r="PE284" s="27"/>
      <c r="PF284" s="27"/>
      <c r="PG284" s="27"/>
      <c r="PH284" s="27"/>
      <c r="PI284" s="27"/>
      <c r="PJ284" s="27"/>
      <c r="PK284" s="27"/>
      <c r="PL284" s="27"/>
      <c r="PM284" s="27"/>
      <c r="PN284" s="27"/>
      <c r="PO284" s="27"/>
      <c r="PP284" s="27"/>
      <c r="PQ284" s="27"/>
      <c r="PR284" s="27"/>
      <c r="PS284" s="27"/>
      <c r="PT284" s="27"/>
      <c r="PU284" s="27"/>
      <c r="PV284" s="27"/>
      <c r="PW284" s="27"/>
      <c r="PX284" s="27"/>
      <c r="PY284" s="27"/>
      <c r="PZ284" s="27"/>
      <c r="QA284" s="27"/>
      <c r="QB284" s="27"/>
      <c r="QC284" s="27"/>
      <c r="QD284" s="27"/>
      <c r="QE284" s="27"/>
      <c r="QF284" s="27"/>
      <c r="QG284" s="27"/>
      <c r="QH284" s="27"/>
      <c r="QI284" s="27"/>
      <c r="QJ284" s="27"/>
      <c r="QK284" s="27"/>
      <c r="QL284" s="27"/>
      <c r="QM284" s="27"/>
      <c r="QN284" s="27"/>
      <c r="QO284" s="27"/>
      <c r="QP284" s="27"/>
      <c r="QQ284" s="27"/>
      <c r="QR284" s="27"/>
      <c r="QS284" s="27"/>
      <c r="QT284" s="27"/>
      <c r="QU284" s="27"/>
      <c r="QV284" s="27"/>
      <c r="QW284" s="27"/>
      <c r="QX284" s="27"/>
      <c r="QY284" s="27"/>
      <c r="QZ284" s="27"/>
      <c r="RA284" s="27"/>
      <c r="RB284" s="27"/>
      <c r="RC284" s="27"/>
      <c r="RD284" s="27"/>
      <c r="RE284" s="27"/>
      <c r="RF284" s="27"/>
      <c r="RG284" s="27"/>
      <c r="RH284" s="27"/>
      <c r="RI284" s="27"/>
      <c r="RJ284" s="27"/>
      <c r="RK284" s="27"/>
      <c r="RL284" s="27"/>
      <c r="RM284" s="27"/>
      <c r="RN284" s="27"/>
      <c r="RO284" s="27"/>
      <c r="RP284" s="27"/>
      <c r="RQ284" s="27"/>
      <c r="RR284" s="27"/>
      <c r="RS284" s="27"/>
      <c r="RT284" s="27"/>
      <c r="RU284" s="27"/>
      <c r="RV284" s="27"/>
      <c r="RW284" s="27"/>
      <c r="RX284" s="27"/>
      <c r="RY284" s="27"/>
      <c r="RZ284" s="27"/>
      <c r="SA284" s="27"/>
      <c r="SB284" s="27"/>
      <c r="SC284" s="27"/>
      <c r="SD284" s="27"/>
      <c r="SE284" s="27"/>
      <c r="SF284" s="27"/>
      <c r="SG284" s="27"/>
      <c r="SH284" s="27"/>
      <c r="SI284" s="27"/>
      <c r="SJ284" s="27"/>
      <c r="SK284" s="27"/>
      <c r="SL284" s="27"/>
      <c r="SM284" s="27"/>
      <c r="SN284" s="27"/>
    </row>
    <row r="285" spans="1:508" s="22" customFormat="1" ht="63" hidden="1" customHeight="1" x14ac:dyDescent="0.25">
      <c r="A285" s="52" t="s">
        <v>564</v>
      </c>
      <c r="B285" s="52">
        <v>7463</v>
      </c>
      <c r="C285" s="52" t="s">
        <v>397</v>
      </c>
      <c r="D285" s="11" t="s">
        <v>565</v>
      </c>
      <c r="E285" s="165"/>
      <c r="F285" s="166"/>
      <c r="G285" s="166"/>
      <c r="H285" s="166"/>
      <c r="I285" s="166"/>
      <c r="J285" s="166"/>
      <c r="K285" s="219" t="e">
        <f t="shared" si="101"/>
        <v>#DIV/0!</v>
      </c>
      <c r="L285" s="165"/>
      <c r="M285" s="166"/>
      <c r="N285" s="166"/>
      <c r="O285" s="166"/>
      <c r="P285" s="166"/>
      <c r="Q285" s="166"/>
      <c r="R285" s="171">
        <f t="shared" si="99"/>
        <v>0</v>
      </c>
      <c r="S285" s="171"/>
      <c r="T285" s="173"/>
      <c r="U285" s="173"/>
      <c r="V285" s="173"/>
      <c r="W285" s="173"/>
      <c r="X285" s="225" t="e">
        <f t="shared" si="100"/>
        <v>#DIV/0!</v>
      </c>
      <c r="Y285" s="171">
        <f t="shared" si="102"/>
        <v>0</v>
      </c>
      <c r="Z285" s="238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  <c r="IW285" s="27"/>
      <c r="IX285" s="27"/>
      <c r="IY285" s="27"/>
      <c r="IZ285" s="27"/>
      <c r="JA285" s="27"/>
      <c r="JB285" s="27"/>
      <c r="JC285" s="27"/>
      <c r="JD285" s="27"/>
      <c r="JE285" s="27"/>
      <c r="JF285" s="27"/>
      <c r="JG285" s="27"/>
      <c r="JH285" s="27"/>
      <c r="JI285" s="27"/>
      <c r="JJ285" s="27"/>
      <c r="JK285" s="27"/>
      <c r="JL285" s="27"/>
      <c r="JM285" s="27"/>
      <c r="JN285" s="27"/>
      <c r="JO285" s="27"/>
      <c r="JP285" s="27"/>
      <c r="JQ285" s="27"/>
      <c r="JR285" s="27"/>
      <c r="JS285" s="27"/>
      <c r="JT285" s="27"/>
      <c r="JU285" s="27"/>
      <c r="JV285" s="27"/>
      <c r="JW285" s="27"/>
      <c r="JX285" s="27"/>
      <c r="JY285" s="27"/>
      <c r="JZ285" s="27"/>
      <c r="KA285" s="27"/>
      <c r="KB285" s="27"/>
      <c r="KC285" s="27"/>
      <c r="KD285" s="27"/>
      <c r="KE285" s="27"/>
      <c r="KF285" s="27"/>
      <c r="KG285" s="27"/>
      <c r="KH285" s="27"/>
      <c r="KI285" s="27"/>
      <c r="KJ285" s="27"/>
      <c r="KK285" s="27"/>
      <c r="KL285" s="27"/>
      <c r="KM285" s="27"/>
      <c r="KN285" s="27"/>
      <c r="KO285" s="27"/>
      <c r="KP285" s="27"/>
      <c r="KQ285" s="27"/>
      <c r="KR285" s="27"/>
      <c r="KS285" s="27"/>
      <c r="KT285" s="27"/>
      <c r="KU285" s="27"/>
      <c r="KV285" s="27"/>
      <c r="KW285" s="27"/>
      <c r="KX285" s="27"/>
      <c r="KY285" s="27"/>
      <c r="KZ285" s="27"/>
      <c r="LA285" s="27"/>
      <c r="LB285" s="27"/>
      <c r="LC285" s="27"/>
      <c r="LD285" s="27"/>
      <c r="LE285" s="27"/>
      <c r="LF285" s="27"/>
      <c r="LG285" s="27"/>
      <c r="LH285" s="27"/>
      <c r="LI285" s="27"/>
      <c r="LJ285" s="27"/>
      <c r="LK285" s="27"/>
      <c r="LL285" s="27"/>
      <c r="LM285" s="27"/>
      <c r="LN285" s="27"/>
      <c r="LO285" s="27"/>
      <c r="LP285" s="27"/>
      <c r="LQ285" s="27"/>
      <c r="LR285" s="27"/>
      <c r="LS285" s="27"/>
      <c r="LT285" s="27"/>
      <c r="LU285" s="27"/>
      <c r="LV285" s="27"/>
      <c r="LW285" s="27"/>
      <c r="LX285" s="27"/>
      <c r="LY285" s="27"/>
      <c r="LZ285" s="27"/>
      <c r="MA285" s="27"/>
      <c r="MB285" s="27"/>
      <c r="MC285" s="27"/>
      <c r="MD285" s="27"/>
      <c r="ME285" s="27"/>
      <c r="MF285" s="27"/>
      <c r="MG285" s="27"/>
      <c r="MH285" s="27"/>
      <c r="MI285" s="27"/>
      <c r="MJ285" s="27"/>
      <c r="MK285" s="27"/>
      <c r="ML285" s="27"/>
      <c r="MM285" s="27"/>
      <c r="MN285" s="27"/>
      <c r="MO285" s="27"/>
      <c r="MP285" s="27"/>
      <c r="MQ285" s="27"/>
      <c r="MR285" s="27"/>
      <c r="MS285" s="27"/>
      <c r="MT285" s="27"/>
      <c r="MU285" s="27"/>
      <c r="MV285" s="27"/>
      <c r="MW285" s="27"/>
      <c r="MX285" s="27"/>
      <c r="MY285" s="27"/>
      <c r="MZ285" s="27"/>
      <c r="NA285" s="27"/>
      <c r="NB285" s="27"/>
      <c r="NC285" s="27"/>
      <c r="ND285" s="27"/>
      <c r="NE285" s="27"/>
      <c r="NF285" s="27"/>
      <c r="NG285" s="27"/>
      <c r="NH285" s="27"/>
      <c r="NI285" s="27"/>
      <c r="NJ285" s="27"/>
      <c r="NK285" s="27"/>
      <c r="NL285" s="27"/>
      <c r="NM285" s="27"/>
      <c r="NN285" s="27"/>
      <c r="NO285" s="27"/>
      <c r="NP285" s="27"/>
      <c r="NQ285" s="27"/>
      <c r="NR285" s="27"/>
      <c r="NS285" s="27"/>
      <c r="NT285" s="27"/>
      <c r="NU285" s="27"/>
      <c r="NV285" s="27"/>
      <c r="NW285" s="27"/>
      <c r="NX285" s="27"/>
      <c r="NY285" s="27"/>
      <c r="NZ285" s="27"/>
      <c r="OA285" s="27"/>
      <c r="OB285" s="27"/>
      <c r="OC285" s="27"/>
      <c r="OD285" s="27"/>
      <c r="OE285" s="27"/>
      <c r="OF285" s="27"/>
      <c r="OG285" s="27"/>
      <c r="OH285" s="27"/>
      <c r="OI285" s="27"/>
      <c r="OJ285" s="27"/>
      <c r="OK285" s="27"/>
      <c r="OL285" s="27"/>
      <c r="OM285" s="27"/>
      <c r="ON285" s="27"/>
      <c r="OO285" s="27"/>
      <c r="OP285" s="27"/>
      <c r="OQ285" s="27"/>
      <c r="OR285" s="27"/>
      <c r="OS285" s="27"/>
      <c r="OT285" s="27"/>
      <c r="OU285" s="27"/>
      <c r="OV285" s="27"/>
      <c r="OW285" s="27"/>
      <c r="OX285" s="27"/>
      <c r="OY285" s="27"/>
      <c r="OZ285" s="27"/>
      <c r="PA285" s="27"/>
      <c r="PB285" s="27"/>
      <c r="PC285" s="27"/>
      <c r="PD285" s="27"/>
      <c r="PE285" s="27"/>
      <c r="PF285" s="27"/>
      <c r="PG285" s="27"/>
      <c r="PH285" s="27"/>
      <c r="PI285" s="27"/>
      <c r="PJ285" s="27"/>
      <c r="PK285" s="27"/>
      <c r="PL285" s="27"/>
      <c r="PM285" s="27"/>
      <c r="PN285" s="27"/>
      <c r="PO285" s="27"/>
      <c r="PP285" s="27"/>
      <c r="PQ285" s="27"/>
      <c r="PR285" s="27"/>
      <c r="PS285" s="27"/>
      <c r="PT285" s="27"/>
      <c r="PU285" s="27"/>
      <c r="PV285" s="27"/>
      <c r="PW285" s="27"/>
      <c r="PX285" s="27"/>
      <c r="PY285" s="27"/>
      <c r="PZ285" s="27"/>
      <c r="QA285" s="27"/>
      <c r="QB285" s="27"/>
      <c r="QC285" s="27"/>
      <c r="QD285" s="27"/>
      <c r="QE285" s="27"/>
      <c r="QF285" s="27"/>
      <c r="QG285" s="27"/>
      <c r="QH285" s="27"/>
      <c r="QI285" s="27"/>
      <c r="QJ285" s="27"/>
      <c r="QK285" s="27"/>
      <c r="QL285" s="27"/>
      <c r="QM285" s="27"/>
      <c r="QN285" s="27"/>
      <c r="QO285" s="27"/>
      <c r="QP285" s="27"/>
      <c r="QQ285" s="27"/>
      <c r="QR285" s="27"/>
      <c r="QS285" s="27"/>
      <c r="QT285" s="27"/>
      <c r="QU285" s="27"/>
      <c r="QV285" s="27"/>
      <c r="QW285" s="27"/>
      <c r="QX285" s="27"/>
      <c r="QY285" s="27"/>
      <c r="QZ285" s="27"/>
      <c r="RA285" s="27"/>
      <c r="RB285" s="27"/>
      <c r="RC285" s="27"/>
      <c r="RD285" s="27"/>
      <c r="RE285" s="27"/>
      <c r="RF285" s="27"/>
      <c r="RG285" s="27"/>
      <c r="RH285" s="27"/>
      <c r="RI285" s="27"/>
      <c r="RJ285" s="27"/>
      <c r="RK285" s="27"/>
      <c r="RL285" s="27"/>
      <c r="RM285" s="27"/>
      <c r="RN285" s="27"/>
      <c r="RO285" s="27"/>
      <c r="RP285" s="27"/>
      <c r="RQ285" s="27"/>
      <c r="RR285" s="27"/>
      <c r="RS285" s="27"/>
      <c r="RT285" s="27"/>
      <c r="RU285" s="27"/>
      <c r="RV285" s="27"/>
      <c r="RW285" s="27"/>
      <c r="RX285" s="27"/>
      <c r="RY285" s="27"/>
      <c r="RZ285" s="27"/>
      <c r="SA285" s="27"/>
      <c r="SB285" s="27"/>
      <c r="SC285" s="27"/>
      <c r="SD285" s="27"/>
      <c r="SE285" s="27"/>
      <c r="SF285" s="27"/>
      <c r="SG285" s="27"/>
      <c r="SH285" s="27"/>
      <c r="SI285" s="27"/>
      <c r="SJ285" s="27"/>
      <c r="SK285" s="27"/>
      <c r="SL285" s="27"/>
      <c r="SM285" s="27"/>
      <c r="SN285" s="27"/>
    </row>
    <row r="286" spans="1:508" s="22" customFormat="1" ht="15.75" hidden="1" customHeight="1" x14ac:dyDescent="0.25">
      <c r="A286" s="67"/>
      <c r="B286" s="67"/>
      <c r="C286" s="67"/>
      <c r="D286" s="73" t="s">
        <v>390</v>
      </c>
      <c r="E286" s="166"/>
      <c r="F286" s="166"/>
      <c r="G286" s="166"/>
      <c r="H286" s="166"/>
      <c r="I286" s="166"/>
      <c r="J286" s="166"/>
      <c r="K286" s="220" t="e">
        <f t="shared" si="101"/>
        <v>#DIV/0!</v>
      </c>
      <c r="L286" s="166"/>
      <c r="M286" s="166"/>
      <c r="N286" s="166"/>
      <c r="O286" s="166"/>
      <c r="P286" s="166"/>
      <c r="Q286" s="166"/>
      <c r="R286" s="171">
        <f t="shared" si="99"/>
        <v>0</v>
      </c>
      <c r="S286" s="173"/>
      <c r="T286" s="173"/>
      <c r="U286" s="173"/>
      <c r="V286" s="173"/>
      <c r="W286" s="173"/>
      <c r="X286" s="225" t="e">
        <f t="shared" si="100"/>
        <v>#DIV/0!</v>
      </c>
      <c r="Y286" s="171">
        <f t="shared" si="102"/>
        <v>0</v>
      </c>
      <c r="Z286" s="238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7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7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7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7"/>
      <c r="MV286" s="27"/>
      <c r="MW286" s="27"/>
      <c r="MX286" s="27"/>
      <c r="MY286" s="27"/>
      <c r="MZ286" s="27"/>
      <c r="NA286" s="27"/>
      <c r="NB286" s="27"/>
      <c r="NC286" s="27"/>
      <c r="ND286" s="27"/>
      <c r="NE286" s="27"/>
      <c r="NF286" s="27"/>
      <c r="NG286" s="27"/>
      <c r="NH286" s="27"/>
      <c r="NI286" s="27"/>
      <c r="NJ286" s="27"/>
      <c r="NK286" s="27"/>
      <c r="NL286" s="27"/>
      <c r="NM286" s="27"/>
      <c r="NN286" s="27"/>
      <c r="NO286" s="27"/>
      <c r="NP286" s="27"/>
      <c r="NQ286" s="27"/>
      <c r="NR286" s="27"/>
      <c r="NS286" s="27"/>
      <c r="NT286" s="27"/>
      <c r="NU286" s="27"/>
      <c r="NV286" s="27"/>
      <c r="NW286" s="27"/>
      <c r="NX286" s="27"/>
      <c r="NY286" s="27"/>
      <c r="NZ286" s="27"/>
      <c r="OA286" s="27"/>
      <c r="OB286" s="27"/>
      <c r="OC286" s="27"/>
      <c r="OD286" s="27"/>
      <c r="OE286" s="27"/>
      <c r="OF286" s="27"/>
      <c r="OG286" s="27"/>
      <c r="OH286" s="27"/>
      <c r="OI286" s="27"/>
      <c r="OJ286" s="27"/>
      <c r="OK286" s="27"/>
      <c r="OL286" s="27"/>
      <c r="OM286" s="27"/>
      <c r="ON286" s="27"/>
      <c r="OO286" s="27"/>
      <c r="OP286" s="27"/>
      <c r="OQ286" s="27"/>
      <c r="OR286" s="27"/>
      <c r="OS286" s="27"/>
      <c r="OT286" s="27"/>
      <c r="OU286" s="27"/>
      <c r="OV286" s="27"/>
      <c r="OW286" s="27"/>
      <c r="OX286" s="27"/>
      <c r="OY286" s="27"/>
      <c r="OZ286" s="27"/>
      <c r="PA286" s="27"/>
      <c r="PB286" s="27"/>
      <c r="PC286" s="27"/>
      <c r="PD286" s="27"/>
      <c r="PE286" s="27"/>
      <c r="PF286" s="27"/>
      <c r="PG286" s="27"/>
      <c r="PH286" s="27"/>
      <c r="PI286" s="27"/>
      <c r="PJ286" s="27"/>
      <c r="PK286" s="27"/>
      <c r="PL286" s="27"/>
      <c r="PM286" s="27"/>
      <c r="PN286" s="27"/>
      <c r="PO286" s="27"/>
      <c r="PP286" s="27"/>
      <c r="PQ286" s="27"/>
      <c r="PR286" s="27"/>
      <c r="PS286" s="27"/>
      <c r="PT286" s="27"/>
      <c r="PU286" s="27"/>
      <c r="PV286" s="27"/>
      <c r="PW286" s="27"/>
      <c r="PX286" s="27"/>
      <c r="PY286" s="27"/>
      <c r="PZ286" s="27"/>
      <c r="QA286" s="27"/>
      <c r="QB286" s="27"/>
      <c r="QC286" s="27"/>
      <c r="QD286" s="27"/>
      <c r="QE286" s="27"/>
      <c r="QF286" s="27"/>
      <c r="QG286" s="27"/>
      <c r="QH286" s="27"/>
      <c r="QI286" s="27"/>
      <c r="QJ286" s="27"/>
      <c r="QK286" s="27"/>
      <c r="QL286" s="27"/>
      <c r="QM286" s="27"/>
      <c r="QN286" s="27"/>
      <c r="QO286" s="27"/>
      <c r="QP286" s="27"/>
      <c r="QQ286" s="27"/>
      <c r="QR286" s="27"/>
      <c r="QS286" s="27"/>
      <c r="QT286" s="27"/>
      <c r="QU286" s="27"/>
      <c r="QV286" s="27"/>
      <c r="QW286" s="27"/>
      <c r="QX286" s="27"/>
      <c r="QY286" s="27"/>
      <c r="QZ286" s="27"/>
      <c r="RA286" s="27"/>
      <c r="RB286" s="27"/>
      <c r="RC286" s="27"/>
      <c r="RD286" s="27"/>
      <c r="RE286" s="27"/>
      <c r="RF286" s="27"/>
      <c r="RG286" s="27"/>
      <c r="RH286" s="27"/>
      <c r="RI286" s="27"/>
      <c r="RJ286" s="27"/>
      <c r="RK286" s="27"/>
      <c r="RL286" s="27"/>
      <c r="RM286" s="27"/>
      <c r="RN286" s="27"/>
      <c r="RO286" s="27"/>
      <c r="RP286" s="27"/>
      <c r="RQ286" s="27"/>
      <c r="RR286" s="27"/>
      <c r="RS286" s="27"/>
      <c r="RT286" s="27"/>
      <c r="RU286" s="27"/>
      <c r="RV286" s="27"/>
      <c r="RW286" s="27"/>
      <c r="RX286" s="27"/>
      <c r="RY286" s="27"/>
      <c r="RZ286" s="27"/>
      <c r="SA286" s="27"/>
      <c r="SB286" s="27"/>
      <c r="SC286" s="27"/>
      <c r="SD286" s="27"/>
      <c r="SE286" s="27"/>
      <c r="SF286" s="27"/>
      <c r="SG286" s="27"/>
      <c r="SH286" s="27"/>
      <c r="SI286" s="27"/>
      <c r="SJ286" s="27"/>
      <c r="SK286" s="27"/>
      <c r="SL286" s="27"/>
      <c r="SM286" s="27"/>
      <c r="SN286" s="27"/>
    </row>
    <row r="287" spans="1:508" s="22" customFormat="1" ht="31.5" hidden="1" customHeight="1" x14ac:dyDescent="0.25">
      <c r="A287" s="52" t="s">
        <v>425</v>
      </c>
      <c r="B287" s="52">
        <v>7530</v>
      </c>
      <c r="C287" s="52" t="s">
        <v>235</v>
      </c>
      <c r="D287" s="76" t="s">
        <v>233</v>
      </c>
      <c r="E287" s="165"/>
      <c r="F287" s="166"/>
      <c r="G287" s="166"/>
      <c r="H287" s="166"/>
      <c r="I287" s="166"/>
      <c r="J287" s="166"/>
      <c r="K287" s="219" t="e">
        <f t="shared" si="101"/>
        <v>#DIV/0!</v>
      </c>
      <c r="L287" s="165"/>
      <c r="M287" s="165"/>
      <c r="N287" s="165"/>
      <c r="O287" s="165"/>
      <c r="P287" s="165"/>
      <c r="Q287" s="165"/>
      <c r="R287" s="171">
        <f t="shared" si="99"/>
        <v>0</v>
      </c>
      <c r="S287" s="171"/>
      <c r="T287" s="173"/>
      <c r="U287" s="173"/>
      <c r="V287" s="173"/>
      <c r="W287" s="173"/>
      <c r="X287" s="225" t="e">
        <f t="shared" si="100"/>
        <v>#DIV/0!</v>
      </c>
      <c r="Y287" s="171">
        <f t="shared" si="102"/>
        <v>0</v>
      </c>
      <c r="Z287" s="238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  <c r="IW287" s="27"/>
      <c r="IX287" s="27"/>
      <c r="IY287" s="27"/>
      <c r="IZ287" s="27"/>
      <c r="JA287" s="27"/>
      <c r="JB287" s="27"/>
      <c r="JC287" s="27"/>
      <c r="JD287" s="27"/>
      <c r="JE287" s="27"/>
      <c r="JF287" s="27"/>
      <c r="JG287" s="27"/>
      <c r="JH287" s="27"/>
      <c r="JI287" s="27"/>
      <c r="JJ287" s="27"/>
      <c r="JK287" s="27"/>
      <c r="JL287" s="27"/>
      <c r="JM287" s="27"/>
      <c r="JN287" s="27"/>
      <c r="JO287" s="27"/>
      <c r="JP287" s="27"/>
      <c r="JQ287" s="27"/>
      <c r="JR287" s="27"/>
      <c r="JS287" s="27"/>
      <c r="JT287" s="27"/>
      <c r="JU287" s="27"/>
      <c r="JV287" s="27"/>
      <c r="JW287" s="27"/>
      <c r="JX287" s="27"/>
      <c r="JY287" s="27"/>
      <c r="JZ287" s="27"/>
      <c r="KA287" s="27"/>
      <c r="KB287" s="27"/>
      <c r="KC287" s="27"/>
      <c r="KD287" s="27"/>
      <c r="KE287" s="27"/>
      <c r="KF287" s="27"/>
      <c r="KG287" s="27"/>
      <c r="KH287" s="27"/>
      <c r="KI287" s="27"/>
      <c r="KJ287" s="27"/>
      <c r="KK287" s="27"/>
      <c r="KL287" s="27"/>
      <c r="KM287" s="27"/>
      <c r="KN287" s="27"/>
      <c r="KO287" s="27"/>
      <c r="KP287" s="27"/>
      <c r="KQ287" s="27"/>
      <c r="KR287" s="27"/>
      <c r="KS287" s="27"/>
      <c r="KT287" s="27"/>
      <c r="KU287" s="27"/>
      <c r="KV287" s="27"/>
      <c r="KW287" s="27"/>
      <c r="KX287" s="27"/>
      <c r="KY287" s="27"/>
      <c r="KZ287" s="27"/>
      <c r="LA287" s="27"/>
      <c r="LB287" s="27"/>
      <c r="LC287" s="27"/>
      <c r="LD287" s="27"/>
      <c r="LE287" s="27"/>
      <c r="LF287" s="27"/>
      <c r="LG287" s="27"/>
      <c r="LH287" s="27"/>
      <c r="LI287" s="27"/>
      <c r="LJ287" s="27"/>
      <c r="LK287" s="27"/>
      <c r="LL287" s="27"/>
      <c r="LM287" s="27"/>
      <c r="LN287" s="27"/>
      <c r="LO287" s="27"/>
      <c r="LP287" s="27"/>
      <c r="LQ287" s="27"/>
      <c r="LR287" s="27"/>
      <c r="LS287" s="27"/>
      <c r="LT287" s="27"/>
      <c r="LU287" s="27"/>
      <c r="LV287" s="27"/>
      <c r="LW287" s="27"/>
      <c r="LX287" s="27"/>
      <c r="LY287" s="27"/>
      <c r="LZ287" s="27"/>
      <c r="MA287" s="27"/>
      <c r="MB287" s="27"/>
      <c r="MC287" s="27"/>
      <c r="MD287" s="27"/>
      <c r="ME287" s="27"/>
      <c r="MF287" s="27"/>
      <c r="MG287" s="27"/>
      <c r="MH287" s="27"/>
      <c r="MI287" s="27"/>
      <c r="MJ287" s="27"/>
      <c r="MK287" s="27"/>
      <c r="ML287" s="27"/>
      <c r="MM287" s="27"/>
      <c r="MN287" s="27"/>
      <c r="MO287" s="27"/>
      <c r="MP287" s="27"/>
      <c r="MQ287" s="27"/>
      <c r="MR287" s="27"/>
      <c r="MS287" s="27"/>
      <c r="MT287" s="27"/>
      <c r="MU287" s="27"/>
      <c r="MV287" s="27"/>
      <c r="MW287" s="27"/>
      <c r="MX287" s="27"/>
      <c r="MY287" s="27"/>
      <c r="MZ287" s="27"/>
      <c r="NA287" s="27"/>
      <c r="NB287" s="27"/>
      <c r="NC287" s="27"/>
      <c r="ND287" s="27"/>
      <c r="NE287" s="27"/>
      <c r="NF287" s="27"/>
      <c r="NG287" s="27"/>
      <c r="NH287" s="27"/>
      <c r="NI287" s="27"/>
      <c r="NJ287" s="27"/>
      <c r="NK287" s="27"/>
      <c r="NL287" s="27"/>
      <c r="NM287" s="27"/>
      <c r="NN287" s="27"/>
      <c r="NO287" s="27"/>
      <c r="NP287" s="27"/>
      <c r="NQ287" s="27"/>
      <c r="NR287" s="27"/>
      <c r="NS287" s="27"/>
      <c r="NT287" s="27"/>
      <c r="NU287" s="27"/>
      <c r="NV287" s="27"/>
      <c r="NW287" s="27"/>
      <c r="NX287" s="27"/>
      <c r="NY287" s="27"/>
      <c r="NZ287" s="27"/>
      <c r="OA287" s="27"/>
      <c r="OB287" s="27"/>
      <c r="OC287" s="27"/>
      <c r="OD287" s="27"/>
      <c r="OE287" s="27"/>
      <c r="OF287" s="27"/>
      <c r="OG287" s="27"/>
      <c r="OH287" s="27"/>
      <c r="OI287" s="27"/>
      <c r="OJ287" s="27"/>
      <c r="OK287" s="27"/>
      <c r="OL287" s="27"/>
      <c r="OM287" s="27"/>
      <c r="ON287" s="27"/>
      <c r="OO287" s="27"/>
      <c r="OP287" s="27"/>
      <c r="OQ287" s="27"/>
      <c r="OR287" s="27"/>
      <c r="OS287" s="27"/>
      <c r="OT287" s="27"/>
      <c r="OU287" s="27"/>
      <c r="OV287" s="27"/>
      <c r="OW287" s="27"/>
      <c r="OX287" s="27"/>
      <c r="OY287" s="27"/>
      <c r="OZ287" s="27"/>
      <c r="PA287" s="27"/>
      <c r="PB287" s="27"/>
      <c r="PC287" s="27"/>
      <c r="PD287" s="27"/>
      <c r="PE287" s="27"/>
      <c r="PF287" s="27"/>
      <c r="PG287" s="27"/>
      <c r="PH287" s="27"/>
      <c r="PI287" s="27"/>
      <c r="PJ287" s="27"/>
      <c r="PK287" s="27"/>
      <c r="PL287" s="27"/>
      <c r="PM287" s="27"/>
      <c r="PN287" s="27"/>
      <c r="PO287" s="27"/>
      <c r="PP287" s="27"/>
      <c r="PQ287" s="27"/>
      <c r="PR287" s="27"/>
      <c r="PS287" s="27"/>
      <c r="PT287" s="27"/>
      <c r="PU287" s="27"/>
      <c r="PV287" s="27"/>
      <c r="PW287" s="27"/>
      <c r="PX287" s="27"/>
      <c r="PY287" s="27"/>
      <c r="PZ287" s="27"/>
      <c r="QA287" s="27"/>
      <c r="QB287" s="27"/>
      <c r="QC287" s="27"/>
      <c r="QD287" s="27"/>
      <c r="QE287" s="27"/>
      <c r="QF287" s="27"/>
      <c r="QG287" s="27"/>
      <c r="QH287" s="27"/>
      <c r="QI287" s="27"/>
      <c r="QJ287" s="27"/>
      <c r="QK287" s="27"/>
      <c r="QL287" s="27"/>
      <c r="QM287" s="27"/>
      <c r="QN287" s="27"/>
      <c r="QO287" s="27"/>
      <c r="QP287" s="27"/>
      <c r="QQ287" s="27"/>
      <c r="QR287" s="27"/>
      <c r="QS287" s="27"/>
      <c r="QT287" s="27"/>
      <c r="QU287" s="27"/>
      <c r="QV287" s="27"/>
      <c r="QW287" s="27"/>
      <c r="QX287" s="27"/>
      <c r="QY287" s="27"/>
      <c r="QZ287" s="27"/>
      <c r="RA287" s="27"/>
      <c r="RB287" s="27"/>
      <c r="RC287" s="27"/>
      <c r="RD287" s="27"/>
      <c r="RE287" s="27"/>
      <c r="RF287" s="27"/>
      <c r="RG287" s="27"/>
      <c r="RH287" s="27"/>
      <c r="RI287" s="27"/>
      <c r="RJ287" s="27"/>
      <c r="RK287" s="27"/>
      <c r="RL287" s="27"/>
      <c r="RM287" s="27"/>
      <c r="RN287" s="27"/>
      <c r="RO287" s="27"/>
      <c r="RP287" s="27"/>
      <c r="RQ287" s="27"/>
      <c r="RR287" s="27"/>
      <c r="RS287" s="27"/>
      <c r="RT287" s="27"/>
      <c r="RU287" s="27"/>
      <c r="RV287" s="27"/>
      <c r="RW287" s="27"/>
      <c r="RX287" s="27"/>
      <c r="RY287" s="27"/>
      <c r="RZ287" s="27"/>
      <c r="SA287" s="27"/>
      <c r="SB287" s="27"/>
      <c r="SC287" s="27"/>
      <c r="SD287" s="27"/>
      <c r="SE287" s="27"/>
      <c r="SF287" s="27"/>
      <c r="SG287" s="27"/>
      <c r="SH287" s="27"/>
      <c r="SI287" s="27"/>
      <c r="SJ287" s="27"/>
      <c r="SK287" s="27"/>
      <c r="SL287" s="27"/>
      <c r="SM287" s="27"/>
      <c r="SN287" s="27"/>
    </row>
    <row r="288" spans="1:508" s="20" customFormat="1" ht="34.5" customHeight="1" x14ac:dyDescent="0.25">
      <c r="A288" s="52" t="s">
        <v>201</v>
      </c>
      <c r="B288" s="52" t="s">
        <v>2</v>
      </c>
      <c r="C288" s="52" t="s">
        <v>85</v>
      </c>
      <c r="D288" s="11" t="s">
        <v>419</v>
      </c>
      <c r="E288" s="165">
        <v>3166786</v>
      </c>
      <c r="F288" s="165"/>
      <c r="G288" s="165"/>
      <c r="H288" s="165">
        <v>859843.09</v>
      </c>
      <c r="I288" s="165"/>
      <c r="J288" s="165"/>
      <c r="K288" s="219">
        <f t="shared" si="101"/>
        <v>27.151916485673489</v>
      </c>
      <c r="L288" s="165"/>
      <c r="M288" s="165"/>
      <c r="N288" s="165"/>
      <c r="O288" s="165"/>
      <c r="P288" s="165"/>
      <c r="Q288" s="165"/>
      <c r="R288" s="171">
        <f t="shared" si="99"/>
        <v>0</v>
      </c>
      <c r="S288" s="171"/>
      <c r="T288" s="171"/>
      <c r="U288" s="171"/>
      <c r="V288" s="171"/>
      <c r="W288" s="171"/>
      <c r="X288" s="224"/>
      <c r="Y288" s="171">
        <f t="shared" si="102"/>
        <v>859843.09</v>
      </c>
      <c r="Z288" s="238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</row>
    <row r="289" spans="1:508" s="20" customFormat="1" ht="39" customHeight="1" x14ac:dyDescent="0.25">
      <c r="A289" s="52" t="s">
        <v>330</v>
      </c>
      <c r="B289" s="52" t="s">
        <v>5</v>
      </c>
      <c r="C289" s="52" t="s">
        <v>81</v>
      </c>
      <c r="D289" s="11" t="s">
        <v>460</v>
      </c>
      <c r="E289" s="165"/>
      <c r="F289" s="165"/>
      <c r="G289" s="165"/>
      <c r="H289" s="165"/>
      <c r="I289" s="165"/>
      <c r="J289" s="165"/>
      <c r="K289" s="219"/>
      <c r="L289" s="165">
        <v>2160000</v>
      </c>
      <c r="M289" s="165">
        <v>2160000</v>
      </c>
      <c r="N289" s="165"/>
      <c r="O289" s="165"/>
      <c r="P289" s="165"/>
      <c r="Q289" s="165">
        <v>2160000</v>
      </c>
      <c r="R289" s="171">
        <f t="shared" si="99"/>
        <v>0</v>
      </c>
      <c r="S289" s="171"/>
      <c r="T289" s="171"/>
      <c r="U289" s="171"/>
      <c r="V289" s="171"/>
      <c r="W289" s="171"/>
      <c r="X289" s="224">
        <f t="shared" si="100"/>
        <v>0</v>
      </c>
      <c r="Y289" s="171">
        <f t="shared" si="102"/>
        <v>0</v>
      </c>
      <c r="Z289" s="238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</row>
    <row r="290" spans="1:508" s="22" customFormat="1" ht="18.75" hidden="1" customHeight="1" x14ac:dyDescent="0.25">
      <c r="A290" s="67"/>
      <c r="B290" s="67"/>
      <c r="C290" s="67"/>
      <c r="D290" s="73" t="s">
        <v>416</v>
      </c>
      <c r="E290" s="166"/>
      <c r="F290" s="166"/>
      <c r="G290" s="166"/>
      <c r="H290" s="166"/>
      <c r="I290" s="166"/>
      <c r="J290" s="166"/>
      <c r="K290" s="220" t="e">
        <f t="shared" si="101"/>
        <v>#DIV/0!</v>
      </c>
      <c r="L290" s="166"/>
      <c r="M290" s="166"/>
      <c r="N290" s="166"/>
      <c r="O290" s="166"/>
      <c r="P290" s="166"/>
      <c r="Q290" s="166"/>
      <c r="R290" s="173">
        <f t="shared" si="99"/>
        <v>0</v>
      </c>
      <c r="S290" s="173"/>
      <c r="T290" s="173"/>
      <c r="U290" s="173"/>
      <c r="V290" s="173"/>
      <c r="W290" s="173"/>
      <c r="X290" s="225" t="e">
        <f t="shared" si="100"/>
        <v>#DIV/0!</v>
      </c>
      <c r="Y290" s="173">
        <f t="shared" si="102"/>
        <v>0</v>
      </c>
      <c r="Z290" s="238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  <c r="IW290" s="27"/>
      <c r="IX290" s="27"/>
      <c r="IY290" s="27"/>
      <c r="IZ290" s="27"/>
      <c r="JA290" s="27"/>
      <c r="JB290" s="27"/>
      <c r="JC290" s="27"/>
      <c r="JD290" s="27"/>
      <c r="JE290" s="27"/>
      <c r="JF290" s="27"/>
      <c r="JG290" s="27"/>
      <c r="JH290" s="27"/>
      <c r="JI290" s="27"/>
      <c r="JJ290" s="27"/>
      <c r="JK290" s="27"/>
      <c r="JL290" s="27"/>
      <c r="JM290" s="27"/>
      <c r="JN290" s="27"/>
      <c r="JO290" s="27"/>
      <c r="JP290" s="27"/>
      <c r="JQ290" s="27"/>
      <c r="JR290" s="27"/>
      <c r="JS290" s="27"/>
      <c r="JT290" s="27"/>
      <c r="JU290" s="27"/>
      <c r="JV290" s="27"/>
      <c r="JW290" s="27"/>
      <c r="JX290" s="27"/>
      <c r="JY290" s="27"/>
      <c r="JZ290" s="27"/>
      <c r="KA290" s="27"/>
      <c r="KB290" s="27"/>
      <c r="KC290" s="27"/>
      <c r="KD290" s="27"/>
      <c r="KE290" s="27"/>
      <c r="KF290" s="27"/>
      <c r="KG290" s="27"/>
      <c r="KH290" s="27"/>
      <c r="KI290" s="27"/>
      <c r="KJ290" s="27"/>
      <c r="KK290" s="27"/>
      <c r="KL290" s="27"/>
      <c r="KM290" s="27"/>
      <c r="KN290" s="27"/>
      <c r="KO290" s="27"/>
      <c r="KP290" s="27"/>
      <c r="KQ290" s="27"/>
      <c r="KR290" s="27"/>
      <c r="KS290" s="27"/>
      <c r="KT290" s="27"/>
      <c r="KU290" s="27"/>
      <c r="KV290" s="27"/>
      <c r="KW290" s="27"/>
      <c r="KX290" s="27"/>
      <c r="KY290" s="27"/>
      <c r="KZ290" s="27"/>
      <c r="LA290" s="27"/>
      <c r="LB290" s="27"/>
      <c r="LC290" s="27"/>
      <c r="LD290" s="27"/>
      <c r="LE290" s="27"/>
      <c r="LF290" s="27"/>
      <c r="LG290" s="27"/>
      <c r="LH290" s="27"/>
      <c r="LI290" s="27"/>
      <c r="LJ290" s="27"/>
      <c r="LK290" s="27"/>
      <c r="LL290" s="27"/>
      <c r="LM290" s="27"/>
      <c r="LN290" s="27"/>
      <c r="LO290" s="27"/>
      <c r="LP290" s="27"/>
      <c r="LQ290" s="27"/>
      <c r="LR290" s="27"/>
      <c r="LS290" s="27"/>
      <c r="LT290" s="27"/>
      <c r="LU290" s="27"/>
      <c r="LV290" s="27"/>
      <c r="LW290" s="27"/>
      <c r="LX290" s="27"/>
      <c r="LY290" s="27"/>
      <c r="LZ290" s="27"/>
      <c r="MA290" s="27"/>
      <c r="MB290" s="27"/>
      <c r="MC290" s="27"/>
      <c r="MD290" s="27"/>
      <c r="ME290" s="27"/>
      <c r="MF290" s="27"/>
      <c r="MG290" s="27"/>
      <c r="MH290" s="27"/>
      <c r="MI290" s="27"/>
      <c r="MJ290" s="27"/>
      <c r="MK290" s="27"/>
      <c r="ML290" s="27"/>
      <c r="MM290" s="27"/>
      <c r="MN290" s="27"/>
      <c r="MO290" s="27"/>
      <c r="MP290" s="27"/>
      <c r="MQ290" s="27"/>
      <c r="MR290" s="27"/>
      <c r="MS290" s="27"/>
      <c r="MT290" s="27"/>
      <c r="MU290" s="27"/>
      <c r="MV290" s="27"/>
      <c r="MW290" s="27"/>
      <c r="MX290" s="27"/>
      <c r="MY290" s="27"/>
      <c r="MZ290" s="27"/>
      <c r="NA290" s="27"/>
      <c r="NB290" s="27"/>
      <c r="NC290" s="27"/>
      <c r="ND290" s="27"/>
      <c r="NE290" s="27"/>
      <c r="NF290" s="27"/>
      <c r="NG290" s="27"/>
      <c r="NH290" s="27"/>
      <c r="NI290" s="27"/>
      <c r="NJ290" s="27"/>
      <c r="NK290" s="27"/>
      <c r="NL290" s="27"/>
      <c r="NM290" s="27"/>
      <c r="NN290" s="27"/>
      <c r="NO290" s="27"/>
      <c r="NP290" s="27"/>
      <c r="NQ290" s="27"/>
      <c r="NR290" s="27"/>
      <c r="NS290" s="27"/>
      <c r="NT290" s="27"/>
      <c r="NU290" s="27"/>
      <c r="NV290" s="27"/>
      <c r="NW290" s="27"/>
      <c r="NX290" s="27"/>
      <c r="NY290" s="27"/>
      <c r="NZ290" s="27"/>
      <c r="OA290" s="27"/>
      <c r="OB290" s="27"/>
      <c r="OC290" s="27"/>
      <c r="OD290" s="27"/>
      <c r="OE290" s="27"/>
      <c r="OF290" s="27"/>
      <c r="OG290" s="27"/>
      <c r="OH290" s="27"/>
      <c r="OI290" s="27"/>
      <c r="OJ290" s="27"/>
      <c r="OK290" s="27"/>
      <c r="OL290" s="27"/>
      <c r="OM290" s="27"/>
      <c r="ON290" s="27"/>
      <c r="OO290" s="27"/>
      <c r="OP290" s="27"/>
      <c r="OQ290" s="27"/>
      <c r="OR290" s="27"/>
      <c r="OS290" s="27"/>
      <c r="OT290" s="27"/>
      <c r="OU290" s="27"/>
      <c r="OV290" s="27"/>
      <c r="OW290" s="27"/>
      <c r="OX290" s="27"/>
      <c r="OY290" s="27"/>
      <c r="OZ290" s="27"/>
      <c r="PA290" s="27"/>
      <c r="PB290" s="27"/>
      <c r="PC290" s="27"/>
      <c r="PD290" s="27"/>
      <c r="PE290" s="27"/>
      <c r="PF290" s="27"/>
      <c r="PG290" s="27"/>
      <c r="PH290" s="27"/>
      <c r="PI290" s="27"/>
      <c r="PJ290" s="27"/>
      <c r="PK290" s="27"/>
      <c r="PL290" s="27"/>
      <c r="PM290" s="27"/>
      <c r="PN290" s="27"/>
      <c r="PO290" s="27"/>
      <c r="PP290" s="27"/>
      <c r="PQ290" s="27"/>
      <c r="PR290" s="27"/>
      <c r="PS290" s="27"/>
      <c r="PT290" s="27"/>
      <c r="PU290" s="27"/>
      <c r="PV290" s="27"/>
      <c r="PW290" s="27"/>
      <c r="PX290" s="27"/>
      <c r="PY290" s="27"/>
      <c r="PZ290" s="27"/>
      <c r="QA290" s="27"/>
      <c r="QB290" s="27"/>
      <c r="QC290" s="27"/>
      <c r="QD290" s="27"/>
      <c r="QE290" s="27"/>
      <c r="QF290" s="27"/>
      <c r="QG290" s="27"/>
      <c r="QH290" s="27"/>
      <c r="QI290" s="27"/>
      <c r="QJ290" s="27"/>
      <c r="QK290" s="27"/>
      <c r="QL290" s="27"/>
      <c r="QM290" s="27"/>
      <c r="QN290" s="27"/>
      <c r="QO290" s="27"/>
      <c r="QP290" s="27"/>
      <c r="QQ290" s="27"/>
      <c r="QR290" s="27"/>
      <c r="QS290" s="27"/>
      <c r="QT290" s="27"/>
      <c r="QU290" s="27"/>
      <c r="QV290" s="27"/>
      <c r="QW290" s="27"/>
      <c r="QX290" s="27"/>
      <c r="QY290" s="27"/>
      <c r="QZ290" s="27"/>
      <c r="RA290" s="27"/>
      <c r="RB290" s="27"/>
      <c r="RC290" s="27"/>
      <c r="RD290" s="27"/>
      <c r="RE290" s="27"/>
      <c r="RF290" s="27"/>
      <c r="RG290" s="27"/>
      <c r="RH290" s="27"/>
      <c r="RI290" s="27"/>
      <c r="RJ290" s="27"/>
      <c r="RK290" s="27"/>
      <c r="RL290" s="27"/>
      <c r="RM290" s="27"/>
      <c r="RN290" s="27"/>
      <c r="RO290" s="27"/>
      <c r="RP290" s="27"/>
      <c r="RQ290" s="27"/>
      <c r="RR290" s="27"/>
      <c r="RS290" s="27"/>
      <c r="RT290" s="27"/>
      <c r="RU290" s="27"/>
      <c r="RV290" s="27"/>
      <c r="RW290" s="27"/>
      <c r="RX290" s="27"/>
      <c r="RY290" s="27"/>
      <c r="RZ290" s="27"/>
      <c r="SA290" s="27"/>
      <c r="SB290" s="27"/>
      <c r="SC290" s="27"/>
      <c r="SD290" s="27"/>
      <c r="SE290" s="27"/>
      <c r="SF290" s="27"/>
      <c r="SG290" s="27"/>
      <c r="SH290" s="27"/>
      <c r="SI290" s="27"/>
      <c r="SJ290" s="27"/>
      <c r="SK290" s="27"/>
      <c r="SL290" s="27"/>
      <c r="SM290" s="27"/>
      <c r="SN290" s="27"/>
    </row>
    <row r="291" spans="1:508" s="20" customFormat="1" ht="132" customHeight="1" x14ac:dyDescent="0.25">
      <c r="A291" s="82" t="s">
        <v>299</v>
      </c>
      <c r="B291" s="82">
        <v>7691</v>
      </c>
      <c r="C291" s="82" t="s">
        <v>81</v>
      </c>
      <c r="D291" s="76" t="s">
        <v>313</v>
      </c>
      <c r="E291" s="165"/>
      <c r="F291" s="165"/>
      <c r="G291" s="165"/>
      <c r="H291" s="165"/>
      <c r="I291" s="165"/>
      <c r="J291" s="165"/>
      <c r="K291" s="219"/>
      <c r="L291" s="165">
        <v>100000</v>
      </c>
      <c r="M291" s="165"/>
      <c r="N291" s="165">
        <v>100000</v>
      </c>
      <c r="O291" s="165"/>
      <c r="P291" s="165"/>
      <c r="Q291" s="165"/>
      <c r="R291" s="171">
        <f t="shared" si="99"/>
        <v>0</v>
      </c>
      <c r="S291" s="171"/>
      <c r="T291" s="171"/>
      <c r="U291" s="171"/>
      <c r="V291" s="171"/>
      <c r="W291" s="171"/>
      <c r="X291" s="224">
        <f t="shared" si="100"/>
        <v>0</v>
      </c>
      <c r="Y291" s="171">
        <f t="shared" si="102"/>
        <v>0</v>
      </c>
      <c r="Z291" s="238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</row>
    <row r="292" spans="1:508" s="20" customFormat="1" ht="49.5" customHeight="1" x14ac:dyDescent="0.25">
      <c r="A292" s="82" t="s">
        <v>377</v>
      </c>
      <c r="B292" s="82" t="s">
        <v>7</v>
      </c>
      <c r="C292" s="82" t="s">
        <v>88</v>
      </c>
      <c r="D292" s="76" t="s">
        <v>296</v>
      </c>
      <c r="E292" s="165">
        <v>14330680</v>
      </c>
      <c r="F292" s="165"/>
      <c r="G292" s="165"/>
      <c r="H292" s="165">
        <v>3131901.87</v>
      </c>
      <c r="I292" s="165"/>
      <c r="J292" s="165"/>
      <c r="K292" s="219">
        <f t="shared" si="101"/>
        <v>21.854523790915714</v>
      </c>
      <c r="L292" s="165">
        <v>33369320</v>
      </c>
      <c r="M292" s="165">
        <v>33369320</v>
      </c>
      <c r="N292" s="165"/>
      <c r="O292" s="165"/>
      <c r="P292" s="165"/>
      <c r="Q292" s="165">
        <v>33369320</v>
      </c>
      <c r="R292" s="171">
        <f t="shared" si="99"/>
        <v>0</v>
      </c>
      <c r="S292" s="171"/>
      <c r="T292" s="171"/>
      <c r="U292" s="171"/>
      <c r="V292" s="171"/>
      <c r="W292" s="171"/>
      <c r="X292" s="224">
        <f t="shared" si="100"/>
        <v>0</v>
      </c>
      <c r="Y292" s="171">
        <f t="shared" si="102"/>
        <v>3131901.87</v>
      </c>
      <c r="Z292" s="238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  <c r="IW292" s="21"/>
      <c r="IX292" s="21"/>
      <c r="IY292" s="21"/>
      <c r="IZ292" s="21"/>
      <c r="JA292" s="21"/>
      <c r="JB292" s="21"/>
      <c r="JC292" s="21"/>
      <c r="JD292" s="21"/>
      <c r="JE292" s="21"/>
      <c r="JF292" s="21"/>
      <c r="JG292" s="21"/>
      <c r="JH292" s="21"/>
      <c r="JI292" s="21"/>
      <c r="JJ292" s="21"/>
      <c r="JK292" s="21"/>
      <c r="JL292" s="21"/>
      <c r="JM292" s="21"/>
      <c r="JN292" s="21"/>
      <c r="JO292" s="21"/>
      <c r="JP292" s="21"/>
      <c r="JQ292" s="21"/>
      <c r="JR292" s="21"/>
      <c r="JS292" s="21"/>
      <c r="JT292" s="21"/>
      <c r="JU292" s="21"/>
      <c r="JV292" s="21"/>
      <c r="JW292" s="21"/>
      <c r="JX292" s="21"/>
      <c r="JY292" s="21"/>
      <c r="JZ292" s="21"/>
      <c r="KA292" s="21"/>
      <c r="KB292" s="21"/>
      <c r="KC292" s="21"/>
      <c r="KD292" s="21"/>
      <c r="KE292" s="21"/>
      <c r="KF292" s="21"/>
      <c r="KG292" s="21"/>
      <c r="KH292" s="21"/>
      <c r="KI292" s="21"/>
      <c r="KJ292" s="21"/>
      <c r="KK292" s="21"/>
      <c r="KL292" s="21"/>
      <c r="KM292" s="21"/>
      <c r="KN292" s="21"/>
      <c r="KO292" s="21"/>
      <c r="KP292" s="21"/>
      <c r="KQ292" s="21"/>
      <c r="KR292" s="21"/>
      <c r="KS292" s="21"/>
      <c r="KT292" s="21"/>
      <c r="KU292" s="21"/>
      <c r="KV292" s="21"/>
      <c r="KW292" s="21"/>
      <c r="KX292" s="21"/>
      <c r="KY292" s="21"/>
      <c r="KZ292" s="21"/>
      <c r="LA292" s="21"/>
      <c r="LB292" s="21"/>
      <c r="LC292" s="21"/>
      <c r="LD292" s="21"/>
      <c r="LE292" s="21"/>
      <c r="LF292" s="21"/>
      <c r="LG292" s="21"/>
      <c r="LH292" s="21"/>
      <c r="LI292" s="21"/>
      <c r="LJ292" s="21"/>
      <c r="LK292" s="21"/>
      <c r="LL292" s="21"/>
      <c r="LM292" s="21"/>
      <c r="LN292" s="21"/>
      <c r="LO292" s="21"/>
      <c r="LP292" s="21"/>
      <c r="LQ292" s="21"/>
      <c r="LR292" s="21"/>
      <c r="LS292" s="21"/>
      <c r="LT292" s="21"/>
      <c r="LU292" s="21"/>
      <c r="LV292" s="21"/>
      <c r="LW292" s="21"/>
      <c r="LX292" s="21"/>
      <c r="LY292" s="21"/>
      <c r="LZ292" s="21"/>
      <c r="MA292" s="21"/>
      <c r="MB292" s="21"/>
      <c r="MC292" s="21"/>
      <c r="MD292" s="21"/>
      <c r="ME292" s="21"/>
      <c r="MF292" s="21"/>
      <c r="MG292" s="21"/>
      <c r="MH292" s="21"/>
      <c r="MI292" s="21"/>
      <c r="MJ292" s="21"/>
      <c r="MK292" s="21"/>
      <c r="ML292" s="21"/>
      <c r="MM292" s="21"/>
      <c r="MN292" s="21"/>
      <c r="MO292" s="21"/>
      <c r="MP292" s="21"/>
      <c r="MQ292" s="21"/>
      <c r="MR292" s="21"/>
      <c r="MS292" s="21"/>
      <c r="MT292" s="21"/>
      <c r="MU292" s="21"/>
      <c r="MV292" s="21"/>
      <c r="MW292" s="21"/>
      <c r="MX292" s="21"/>
      <c r="MY292" s="21"/>
      <c r="MZ292" s="21"/>
      <c r="NA292" s="21"/>
      <c r="NB292" s="21"/>
      <c r="NC292" s="21"/>
      <c r="ND292" s="21"/>
      <c r="NE292" s="21"/>
      <c r="NF292" s="21"/>
      <c r="NG292" s="21"/>
      <c r="NH292" s="21"/>
      <c r="NI292" s="21"/>
      <c r="NJ292" s="21"/>
      <c r="NK292" s="21"/>
      <c r="NL292" s="21"/>
      <c r="NM292" s="21"/>
      <c r="NN292" s="21"/>
      <c r="NO292" s="21"/>
      <c r="NP292" s="21"/>
      <c r="NQ292" s="21"/>
      <c r="NR292" s="21"/>
      <c r="NS292" s="21"/>
      <c r="NT292" s="21"/>
      <c r="NU292" s="21"/>
      <c r="NV292" s="21"/>
      <c r="NW292" s="21"/>
      <c r="NX292" s="21"/>
      <c r="NY292" s="21"/>
      <c r="NZ292" s="21"/>
      <c r="OA292" s="21"/>
      <c r="OB292" s="21"/>
      <c r="OC292" s="21"/>
      <c r="OD292" s="21"/>
      <c r="OE292" s="21"/>
      <c r="OF292" s="21"/>
      <c r="OG292" s="21"/>
      <c r="OH292" s="21"/>
      <c r="OI292" s="21"/>
      <c r="OJ292" s="21"/>
      <c r="OK292" s="21"/>
      <c r="OL292" s="21"/>
      <c r="OM292" s="21"/>
      <c r="ON292" s="21"/>
      <c r="OO292" s="21"/>
      <c r="OP292" s="21"/>
      <c r="OQ292" s="21"/>
      <c r="OR292" s="21"/>
      <c r="OS292" s="21"/>
      <c r="OT292" s="21"/>
      <c r="OU292" s="21"/>
      <c r="OV292" s="21"/>
      <c r="OW292" s="21"/>
      <c r="OX292" s="21"/>
      <c r="OY292" s="21"/>
      <c r="OZ292" s="21"/>
      <c r="PA292" s="21"/>
      <c r="PB292" s="21"/>
      <c r="PC292" s="21"/>
      <c r="PD292" s="21"/>
      <c r="PE292" s="21"/>
      <c r="PF292" s="21"/>
      <c r="PG292" s="21"/>
      <c r="PH292" s="21"/>
      <c r="PI292" s="21"/>
      <c r="PJ292" s="21"/>
      <c r="PK292" s="21"/>
      <c r="PL292" s="21"/>
      <c r="PM292" s="21"/>
      <c r="PN292" s="21"/>
      <c r="PO292" s="21"/>
      <c r="PP292" s="21"/>
      <c r="PQ292" s="21"/>
      <c r="PR292" s="21"/>
      <c r="PS292" s="21"/>
      <c r="PT292" s="21"/>
      <c r="PU292" s="21"/>
      <c r="PV292" s="21"/>
      <c r="PW292" s="21"/>
      <c r="PX292" s="21"/>
      <c r="PY292" s="21"/>
      <c r="PZ292" s="21"/>
      <c r="QA292" s="21"/>
      <c r="QB292" s="21"/>
      <c r="QC292" s="21"/>
      <c r="QD292" s="21"/>
      <c r="QE292" s="21"/>
      <c r="QF292" s="21"/>
      <c r="QG292" s="21"/>
      <c r="QH292" s="21"/>
      <c r="QI292" s="21"/>
      <c r="QJ292" s="21"/>
      <c r="QK292" s="21"/>
      <c r="QL292" s="21"/>
      <c r="QM292" s="21"/>
      <c r="QN292" s="21"/>
      <c r="QO292" s="21"/>
      <c r="QP292" s="21"/>
      <c r="QQ292" s="21"/>
      <c r="QR292" s="21"/>
      <c r="QS292" s="21"/>
      <c r="QT292" s="21"/>
      <c r="QU292" s="21"/>
      <c r="QV292" s="21"/>
      <c r="QW292" s="21"/>
      <c r="QX292" s="21"/>
      <c r="QY292" s="21"/>
      <c r="QZ292" s="21"/>
      <c r="RA292" s="21"/>
      <c r="RB292" s="21"/>
      <c r="RC292" s="21"/>
      <c r="RD292" s="21"/>
      <c r="RE292" s="21"/>
      <c r="RF292" s="21"/>
      <c r="RG292" s="21"/>
      <c r="RH292" s="21"/>
      <c r="RI292" s="21"/>
      <c r="RJ292" s="21"/>
      <c r="RK292" s="21"/>
      <c r="RL292" s="21"/>
      <c r="RM292" s="21"/>
      <c r="RN292" s="21"/>
      <c r="RO292" s="21"/>
      <c r="RP292" s="21"/>
      <c r="RQ292" s="21"/>
      <c r="RR292" s="21"/>
      <c r="RS292" s="21"/>
      <c r="RT292" s="21"/>
      <c r="RU292" s="21"/>
      <c r="RV292" s="21"/>
      <c r="RW292" s="21"/>
      <c r="RX292" s="21"/>
      <c r="RY292" s="21"/>
      <c r="RZ292" s="21"/>
      <c r="SA292" s="21"/>
      <c r="SB292" s="21"/>
      <c r="SC292" s="21"/>
      <c r="SD292" s="21"/>
      <c r="SE292" s="21"/>
      <c r="SF292" s="21"/>
      <c r="SG292" s="21"/>
      <c r="SH292" s="21"/>
      <c r="SI292" s="21"/>
      <c r="SJ292" s="21"/>
      <c r="SK292" s="21"/>
      <c r="SL292" s="21"/>
      <c r="SM292" s="21"/>
      <c r="SN292" s="21"/>
    </row>
    <row r="293" spans="1:508" s="20" customFormat="1" ht="49.5" customHeight="1" x14ac:dyDescent="0.25">
      <c r="A293" s="82" t="s">
        <v>682</v>
      </c>
      <c r="B293" s="82"/>
      <c r="C293" s="82"/>
      <c r="D293" s="76" t="s">
        <v>603</v>
      </c>
      <c r="E293" s="165">
        <v>14000000</v>
      </c>
      <c r="F293" s="165"/>
      <c r="G293" s="165"/>
      <c r="H293" s="165">
        <v>6639077.0300000003</v>
      </c>
      <c r="I293" s="165"/>
      <c r="J293" s="165"/>
      <c r="K293" s="219">
        <f t="shared" si="101"/>
        <v>47.421978785714288</v>
      </c>
      <c r="L293" s="165"/>
      <c r="M293" s="165"/>
      <c r="N293" s="165"/>
      <c r="O293" s="165"/>
      <c r="P293" s="165"/>
      <c r="Q293" s="165"/>
      <c r="R293" s="171"/>
      <c r="S293" s="171"/>
      <c r="T293" s="171"/>
      <c r="U293" s="171"/>
      <c r="V293" s="171"/>
      <c r="W293" s="171"/>
      <c r="X293" s="224"/>
      <c r="Y293" s="171">
        <f t="shared" si="102"/>
        <v>6639077.0300000003</v>
      </c>
      <c r="Z293" s="238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  <c r="IW293" s="21"/>
      <c r="IX293" s="21"/>
      <c r="IY293" s="21"/>
      <c r="IZ293" s="21"/>
      <c r="JA293" s="21"/>
      <c r="JB293" s="21"/>
      <c r="JC293" s="21"/>
      <c r="JD293" s="21"/>
      <c r="JE293" s="21"/>
      <c r="JF293" s="21"/>
      <c r="JG293" s="21"/>
      <c r="JH293" s="21"/>
      <c r="JI293" s="21"/>
      <c r="JJ293" s="21"/>
      <c r="JK293" s="21"/>
      <c r="JL293" s="21"/>
      <c r="JM293" s="21"/>
      <c r="JN293" s="21"/>
      <c r="JO293" s="21"/>
      <c r="JP293" s="21"/>
      <c r="JQ293" s="21"/>
      <c r="JR293" s="21"/>
      <c r="JS293" s="21"/>
      <c r="JT293" s="21"/>
      <c r="JU293" s="21"/>
      <c r="JV293" s="21"/>
      <c r="JW293" s="21"/>
      <c r="JX293" s="21"/>
      <c r="JY293" s="21"/>
      <c r="JZ293" s="21"/>
      <c r="KA293" s="21"/>
      <c r="KB293" s="21"/>
      <c r="KC293" s="21"/>
      <c r="KD293" s="21"/>
      <c r="KE293" s="21"/>
      <c r="KF293" s="21"/>
      <c r="KG293" s="21"/>
      <c r="KH293" s="21"/>
      <c r="KI293" s="21"/>
      <c r="KJ293" s="21"/>
      <c r="KK293" s="21"/>
      <c r="KL293" s="21"/>
      <c r="KM293" s="21"/>
      <c r="KN293" s="21"/>
      <c r="KO293" s="21"/>
      <c r="KP293" s="21"/>
      <c r="KQ293" s="21"/>
      <c r="KR293" s="21"/>
      <c r="KS293" s="21"/>
      <c r="KT293" s="21"/>
      <c r="KU293" s="21"/>
      <c r="KV293" s="21"/>
      <c r="KW293" s="21"/>
      <c r="KX293" s="21"/>
      <c r="KY293" s="21"/>
      <c r="KZ293" s="21"/>
      <c r="LA293" s="21"/>
      <c r="LB293" s="21"/>
      <c r="LC293" s="21"/>
      <c r="LD293" s="21"/>
      <c r="LE293" s="21"/>
      <c r="LF293" s="21"/>
      <c r="LG293" s="21"/>
      <c r="LH293" s="21"/>
      <c r="LI293" s="21"/>
      <c r="LJ293" s="21"/>
      <c r="LK293" s="21"/>
      <c r="LL293" s="21"/>
      <c r="LM293" s="21"/>
      <c r="LN293" s="21"/>
      <c r="LO293" s="21"/>
      <c r="LP293" s="21"/>
      <c r="LQ293" s="21"/>
      <c r="LR293" s="21"/>
      <c r="LS293" s="21"/>
      <c r="LT293" s="21"/>
      <c r="LU293" s="21"/>
      <c r="LV293" s="21"/>
      <c r="LW293" s="21"/>
      <c r="LX293" s="21"/>
      <c r="LY293" s="21"/>
      <c r="LZ293" s="21"/>
      <c r="MA293" s="21"/>
      <c r="MB293" s="21"/>
      <c r="MC293" s="21"/>
      <c r="MD293" s="21"/>
      <c r="ME293" s="21"/>
      <c r="MF293" s="21"/>
      <c r="MG293" s="21"/>
      <c r="MH293" s="21"/>
      <c r="MI293" s="21"/>
      <c r="MJ293" s="21"/>
      <c r="MK293" s="21"/>
      <c r="ML293" s="21"/>
      <c r="MM293" s="21"/>
      <c r="MN293" s="21"/>
      <c r="MO293" s="21"/>
      <c r="MP293" s="21"/>
      <c r="MQ293" s="21"/>
      <c r="MR293" s="21"/>
      <c r="MS293" s="21"/>
      <c r="MT293" s="21"/>
      <c r="MU293" s="21"/>
      <c r="MV293" s="21"/>
      <c r="MW293" s="21"/>
      <c r="MX293" s="21"/>
      <c r="MY293" s="21"/>
      <c r="MZ293" s="21"/>
      <c r="NA293" s="21"/>
      <c r="NB293" s="21"/>
      <c r="NC293" s="21"/>
      <c r="ND293" s="21"/>
      <c r="NE293" s="21"/>
      <c r="NF293" s="21"/>
      <c r="NG293" s="21"/>
      <c r="NH293" s="21"/>
      <c r="NI293" s="21"/>
      <c r="NJ293" s="21"/>
      <c r="NK293" s="21"/>
      <c r="NL293" s="21"/>
      <c r="NM293" s="21"/>
      <c r="NN293" s="21"/>
      <c r="NO293" s="21"/>
      <c r="NP293" s="21"/>
      <c r="NQ293" s="21"/>
      <c r="NR293" s="21"/>
      <c r="NS293" s="21"/>
      <c r="NT293" s="21"/>
      <c r="NU293" s="21"/>
      <c r="NV293" s="21"/>
      <c r="NW293" s="21"/>
      <c r="NX293" s="21"/>
      <c r="NY293" s="21"/>
      <c r="NZ293" s="21"/>
      <c r="OA293" s="21"/>
      <c r="OB293" s="21"/>
      <c r="OC293" s="21"/>
      <c r="OD293" s="21"/>
      <c r="OE293" s="21"/>
      <c r="OF293" s="21"/>
      <c r="OG293" s="21"/>
      <c r="OH293" s="21"/>
      <c r="OI293" s="21"/>
      <c r="OJ293" s="21"/>
      <c r="OK293" s="21"/>
      <c r="OL293" s="21"/>
      <c r="OM293" s="21"/>
      <c r="ON293" s="21"/>
      <c r="OO293" s="21"/>
      <c r="OP293" s="21"/>
      <c r="OQ293" s="21"/>
      <c r="OR293" s="21"/>
      <c r="OS293" s="21"/>
      <c r="OT293" s="21"/>
      <c r="OU293" s="21"/>
      <c r="OV293" s="21"/>
      <c r="OW293" s="21"/>
      <c r="OX293" s="21"/>
      <c r="OY293" s="21"/>
      <c r="OZ293" s="21"/>
      <c r="PA293" s="21"/>
      <c r="PB293" s="21"/>
      <c r="PC293" s="21"/>
      <c r="PD293" s="21"/>
      <c r="PE293" s="21"/>
      <c r="PF293" s="21"/>
      <c r="PG293" s="21"/>
      <c r="PH293" s="21"/>
      <c r="PI293" s="21"/>
      <c r="PJ293" s="21"/>
      <c r="PK293" s="21"/>
      <c r="PL293" s="21"/>
      <c r="PM293" s="21"/>
      <c r="PN293" s="21"/>
      <c r="PO293" s="21"/>
      <c r="PP293" s="21"/>
      <c r="PQ293" s="21"/>
      <c r="PR293" s="21"/>
      <c r="PS293" s="21"/>
      <c r="PT293" s="21"/>
      <c r="PU293" s="21"/>
      <c r="PV293" s="21"/>
      <c r="PW293" s="21"/>
      <c r="PX293" s="21"/>
      <c r="PY293" s="21"/>
      <c r="PZ293" s="21"/>
      <c r="QA293" s="21"/>
      <c r="QB293" s="21"/>
      <c r="QC293" s="21"/>
      <c r="QD293" s="21"/>
      <c r="QE293" s="21"/>
      <c r="QF293" s="21"/>
      <c r="QG293" s="21"/>
      <c r="QH293" s="21"/>
      <c r="QI293" s="21"/>
      <c r="QJ293" s="21"/>
      <c r="QK293" s="21"/>
      <c r="QL293" s="21"/>
      <c r="QM293" s="21"/>
      <c r="QN293" s="21"/>
      <c r="QO293" s="21"/>
      <c r="QP293" s="21"/>
      <c r="QQ293" s="21"/>
      <c r="QR293" s="21"/>
      <c r="QS293" s="21"/>
      <c r="QT293" s="21"/>
      <c r="QU293" s="21"/>
      <c r="QV293" s="21"/>
      <c r="QW293" s="21"/>
      <c r="QX293" s="21"/>
      <c r="QY293" s="21"/>
      <c r="QZ293" s="21"/>
      <c r="RA293" s="21"/>
      <c r="RB293" s="21"/>
      <c r="RC293" s="21"/>
      <c r="RD293" s="21"/>
      <c r="RE293" s="21"/>
      <c r="RF293" s="21"/>
      <c r="RG293" s="21"/>
      <c r="RH293" s="21"/>
      <c r="RI293" s="21"/>
      <c r="RJ293" s="21"/>
      <c r="RK293" s="21"/>
      <c r="RL293" s="21"/>
      <c r="RM293" s="21"/>
      <c r="RN293" s="21"/>
      <c r="RO293" s="21"/>
      <c r="RP293" s="21"/>
      <c r="RQ293" s="21"/>
      <c r="RR293" s="21"/>
      <c r="RS293" s="21"/>
      <c r="RT293" s="21"/>
      <c r="RU293" s="21"/>
      <c r="RV293" s="21"/>
      <c r="RW293" s="21"/>
      <c r="RX293" s="21"/>
      <c r="RY293" s="21"/>
      <c r="RZ293" s="21"/>
      <c r="SA293" s="21"/>
      <c r="SB293" s="21"/>
      <c r="SC293" s="21"/>
      <c r="SD293" s="21"/>
      <c r="SE293" s="21"/>
      <c r="SF293" s="21"/>
      <c r="SG293" s="21"/>
      <c r="SH293" s="21"/>
      <c r="SI293" s="21"/>
      <c r="SJ293" s="21"/>
      <c r="SK293" s="21"/>
      <c r="SL293" s="21"/>
      <c r="SM293" s="21"/>
      <c r="SN293" s="21"/>
    </row>
    <row r="294" spans="1:508" s="20" customFormat="1" ht="27" customHeight="1" x14ac:dyDescent="0.25">
      <c r="A294" s="82" t="s">
        <v>664</v>
      </c>
      <c r="B294" s="82" t="s">
        <v>665</v>
      </c>
      <c r="C294" s="82" t="s">
        <v>666</v>
      </c>
      <c r="D294" s="76" t="s">
        <v>667</v>
      </c>
      <c r="E294" s="165">
        <v>500000</v>
      </c>
      <c r="F294" s="165"/>
      <c r="G294" s="165"/>
      <c r="H294" s="165">
        <v>499932</v>
      </c>
      <c r="I294" s="165"/>
      <c r="J294" s="165"/>
      <c r="K294" s="219">
        <f t="shared" si="101"/>
        <v>99.986400000000003</v>
      </c>
      <c r="L294" s="165"/>
      <c r="M294" s="165"/>
      <c r="N294" s="165"/>
      <c r="O294" s="165"/>
      <c r="P294" s="165"/>
      <c r="Q294" s="165"/>
      <c r="R294" s="171">
        <f t="shared" si="99"/>
        <v>0</v>
      </c>
      <c r="S294" s="171"/>
      <c r="T294" s="171"/>
      <c r="U294" s="171"/>
      <c r="V294" s="171"/>
      <c r="W294" s="171"/>
      <c r="X294" s="224"/>
      <c r="Y294" s="171">
        <f t="shared" si="102"/>
        <v>499932</v>
      </c>
      <c r="Z294" s="238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</row>
    <row r="295" spans="1:508" s="20" customFormat="1" ht="35.25" customHeight="1" x14ac:dyDescent="0.25">
      <c r="A295" s="52" t="s">
        <v>202</v>
      </c>
      <c r="B295" s="52" t="s">
        <v>9</v>
      </c>
      <c r="C295" s="52" t="s">
        <v>91</v>
      </c>
      <c r="D295" s="11" t="s">
        <v>10</v>
      </c>
      <c r="E295" s="165"/>
      <c r="F295" s="165"/>
      <c r="G295" s="165"/>
      <c r="H295" s="165"/>
      <c r="I295" s="165"/>
      <c r="J295" s="165"/>
      <c r="K295" s="219"/>
      <c r="L295" s="165">
        <v>2323000</v>
      </c>
      <c r="M295" s="165"/>
      <c r="N295" s="165">
        <v>1223000</v>
      </c>
      <c r="O295" s="165"/>
      <c r="P295" s="165"/>
      <c r="Q295" s="165">
        <v>1100000</v>
      </c>
      <c r="R295" s="171">
        <f t="shared" si="99"/>
        <v>139362.17000000001</v>
      </c>
      <c r="S295" s="171"/>
      <c r="T295" s="171">
        <v>139362.17000000001</v>
      </c>
      <c r="U295" s="171"/>
      <c r="V295" s="171"/>
      <c r="W295" s="171"/>
      <c r="X295" s="224">
        <f t="shared" si="100"/>
        <v>5.9992324580284118</v>
      </c>
      <c r="Y295" s="171">
        <f t="shared" si="102"/>
        <v>139362.17000000001</v>
      </c>
      <c r="Z295" s="238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  <c r="IW295" s="21"/>
      <c r="IX295" s="21"/>
      <c r="IY295" s="21"/>
      <c r="IZ295" s="21"/>
      <c r="JA295" s="21"/>
      <c r="JB295" s="21"/>
      <c r="JC295" s="21"/>
      <c r="JD295" s="21"/>
      <c r="JE295" s="21"/>
      <c r="JF295" s="21"/>
      <c r="JG295" s="21"/>
      <c r="JH295" s="21"/>
      <c r="JI295" s="21"/>
      <c r="JJ295" s="21"/>
      <c r="JK295" s="21"/>
      <c r="JL295" s="21"/>
      <c r="JM295" s="21"/>
      <c r="JN295" s="21"/>
      <c r="JO295" s="21"/>
      <c r="JP295" s="21"/>
      <c r="JQ295" s="21"/>
      <c r="JR295" s="21"/>
      <c r="JS295" s="21"/>
      <c r="JT295" s="21"/>
      <c r="JU295" s="21"/>
      <c r="JV295" s="21"/>
      <c r="JW295" s="21"/>
      <c r="JX295" s="21"/>
      <c r="JY295" s="21"/>
      <c r="JZ295" s="21"/>
      <c r="KA295" s="21"/>
      <c r="KB295" s="21"/>
      <c r="KC295" s="21"/>
      <c r="KD295" s="21"/>
      <c r="KE295" s="21"/>
      <c r="KF295" s="21"/>
      <c r="KG295" s="21"/>
      <c r="KH295" s="21"/>
      <c r="KI295" s="21"/>
      <c r="KJ295" s="21"/>
      <c r="KK295" s="21"/>
      <c r="KL295" s="21"/>
      <c r="KM295" s="21"/>
      <c r="KN295" s="21"/>
      <c r="KO295" s="21"/>
      <c r="KP295" s="21"/>
      <c r="KQ295" s="21"/>
      <c r="KR295" s="21"/>
      <c r="KS295" s="21"/>
      <c r="KT295" s="21"/>
      <c r="KU295" s="21"/>
      <c r="KV295" s="21"/>
      <c r="KW295" s="21"/>
      <c r="KX295" s="21"/>
      <c r="KY295" s="21"/>
      <c r="KZ295" s="21"/>
      <c r="LA295" s="21"/>
      <c r="LB295" s="21"/>
      <c r="LC295" s="21"/>
      <c r="LD295" s="21"/>
      <c r="LE295" s="21"/>
      <c r="LF295" s="21"/>
      <c r="LG295" s="21"/>
      <c r="LH295" s="21"/>
      <c r="LI295" s="21"/>
      <c r="LJ295" s="21"/>
      <c r="LK295" s="21"/>
      <c r="LL295" s="21"/>
      <c r="LM295" s="21"/>
      <c r="LN295" s="21"/>
      <c r="LO295" s="21"/>
      <c r="LP295" s="21"/>
      <c r="LQ295" s="21"/>
      <c r="LR295" s="21"/>
      <c r="LS295" s="21"/>
      <c r="LT295" s="21"/>
      <c r="LU295" s="21"/>
      <c r="LV295" s="21"/>
      <c r="LW295" s="21"/>
      <c r="LX295" s="21"/>
      <c r="LY295" s="21"/>
      <c r="LZ295" s="21"/>
      <c r="MA295" s="21"/>
      <c r="MB295" s="21"/>
      <c r="MC295" s="21"/>
      <c r="MD295" s="21"/>
      <c r="ME295" s="21"/>
      <c r="MF295" s="21"/>
      <c r="MG295" s="21"/>
      <c r="MH295" s="21"/>
      <c r="MI295" s="21"/>
      <c r="MJ295" s="21"/>
      <c r="MK295" s="21"/>
      <c r="ML295" s="21"/>
      <c r="MM295" s="21"/>
      <c r="MN295" s="21"/>
      <c r="MO295" s="21"/>
      <c r="MP295" s="21"/>
      <c r="MQ295" s="21"/>
      <c r="MR295" s="21"/>
      <c r="MS295" s="21"/>
      <c r="MT295" s="21"/>
      <c r="MU295" s="21"/>
      <c r="MV295" s="21"/>
      <c r="MW295" s="21"/>
      <c r="MX295" s="21"/>
      <c r="MY295" s="21"/>
      <c r="MZ295" s="21"/>
      <c r="NA295" s="21"/>
      <c r="NB295" s="21"/>
      <c r="NC295" s="21"/>
      <c r="ND295" s="21"/>
      <c r="NE295" s="21"/>
      <c r="NF295" s="21"/>
      <c r="NG295" s="21"/>
      <c r="NH295" s="21"/>
      <c r="NI295" s="21"/>
      <c r="NJ295" s="21"/>
      <c r="NK295" s="21"/>
      <c r="NL295" s="21"/>
      <c r="NM295" s="21"/>
      <c r="NN295" s="21"/>
      <c r="NO295" s="21"/>
      <c r="NP295" s="21"/>
      <c r="NQ295" s="21"/>
      <c r="NR295" s="21"/>
      <c r="NS295" s="21"/>
      <c r="NT295" s="21"/>
      <c r="NU295" s="21"/>
      <c r="NV295" s="21"/>
      <c r="NW295" s="21"/>
      <c r="NX295" s="21"/>
      <c r="NY295" s="21"/>
      <c r="NZ295" s="21"/>
      <c r="OA295" s="21"/>
      <c r="OB295" s="21"/>
      <c r="OC295" s="21"/>
      <c r="OD295" s="21"/>
      <c r="OE295" s="21"/>
      <c r="OF295" s="21"/>
      <c r="OG295" s="21"/>
      <c r="OH295" s="21"/>
      <c r="OI295" s="21"/>
      <c r="OJ295" s="21"/>
      <c r="OK295" s="21"/>
      <c r="OL295" s="21"/>
      <c r="OM295" s="21"/>
      <c r="ON295" s="21"/>
      <c r="OO295" s="21"/>
      <c r="OP295" s="21"/>
      <c r="OQ295" s="21"/>
      <c r="OR295" s="21"/>
      <c r="OS295" s="21"/>
      <c r="OT295" s="21"/>
      <c r="OU295" s="21"/>
      <c r="OV295" s="21"/>
      <c r="OW295" s="21"/>
      <c r="OX295" s="21"/>
      <c r="OY295" s="21"/>
      <c r="OZ295" s="21"/>
      <c r="PA295" s="21"/>
      <c r="PB295" s="21"/>
      <c r="PC295" s="21"/>
      <c r="PD295" s="21"/>
      <c r="PE295" s="21"/>
      <c r="PF295" s="21"/>
      <c r="PG295" s="21"/>
      <c r="PH295" s="21"/>
      <c r="PI295" s="21"/>
      <c r="PJ295" s="21"/>
      <c r="PK295" s="21"/>
      <c r="PL295" s="21"/>
      <c r="PM295" s="21"/>
      <c r="PN295" s="21"/>
      <c r="PO295" s="21"/>
      <c r="PP295" s="21"/>
      <c r="PQ295" s="21"/>
      <c r="PR295" s="21"/>
      <c r="PS295" s="21"/>
      <c r="PT295" s="21"/>
      <c r="PU295" s="21"/>
      <c r="PV295" s="21"/>
      <c r="PW295" s="21"/>
      <c r="PX295" s="21"/>
      <c r="PY295" s="21"/>
      <c r="PZ295" s="21"/>
      <c r="QA295" s="21"/>
      <c r="QB295" s="21"/>
      <c r="QC295" s="21"/>
      <c r="QD295" s="21"/>
      <c r="QE295" s="21"/>
      <c r="QF295" s="21"/>
      <c r="QG295" s="21"/>
      <c r="QH295" s="21"/>
      <c r="QI295" s="21"/>
      <c r="QJ295" s="21"/>
      <c r="QK295" s="21"/>
      <c r="QL295" s="21"/>
      <c r="QM295" s="21"/>
      <c r="QN295" s="21"/>
      <c r="QO295" s="21"/>
      <c r="QP295" s="21"/>
      <c r="QQ295" s="21"/>
      <c r="QR295" s="21"/>
      <c r="QS295" s="21"/>
      <c r="QT295" s="21"/>
      <c r="QU295" s="21"/>
      <c r="QV295" s="21"/>
      <c r="QW295" s="21"/>
      <c r="QX295" s="21"/>
      <c r="QY295" s="21"/>
      <c r="QZ295" s="21"/>
      <c r="RA295" s="21"/>
      <c r="RB295" s="21"/>
      <c r="RC295" s="21"/>
      <c r="RD295" s="21"/>
      <c r="RE295" s="21"/>
      <c r="RF295" s="21"/>
      <c r="RG295" s="21"/>
      <c r="RH295" s="21"/>
      <c r="RI295" s="21"/>
      <c r="RJ295" s="21"/>
      <c r="RK295" s="21"/>
      <c r="RL295" s="21"/>
      <c r="RM295" s="21"/>
      <c r="RN295" s="21"/>
      <c r="RO295" s="21"/>
      <c r="RP295" s="21"/>
      <c r="RQ295" s="21"/>
      <c r="RR295" s="21"/>
      <c r="RS295" s="21"/>
      <c r="RT295" s="21"/>
      <c r="RU295" s="21"/>
      <c r="RV295" s="21"/>
      <c r="RW295" s="21"/>
      <c r="RX295" s="21"/>
      <c r="RY295" s="21"/>
      <c r="RZ295" s="21"/>
      <c r="SA295" s="21"/>
      <c r="SB295" s="21"/>
      <c r="SC295" s="21"/>
      <c r="SD295" s="21"/>
      <c r="SE295" s="21"/>
      <c r="SF295" s="21"/>
      <c r="SG295" s="21"/>
      <c r="SH295" s="21"/>
      <c r="SI295" s="21"/>
      <c r="SJ295" s="21"/>
      <c r="SK295" s="21"/>
      <c r="SL295" s="21"/>
      <c r="SM295" s="21"/>
      <c r="SN295" s="21"/>
    </row>
    <row r="296" spans="1:508" s="20" customFormat="1" ht="63" hidden="1" customHeight="1" x14ac:dyDescent="0.25">
      <c r="A296" s="52" t="s">
        <v>648</v>
      </c>
      <c r="B296" s="52" t="s">
        <v>649</v>
      </c>
      <c r="C296" s="52" t="s">
        <v>67</v>
      </c>
      <c r="D296" s="3" t="s">
        <v>650</v>
      </c>
      <c r="E296" s="165"/>
      <c r="F296" s="165"/>
      <c r="G296" s="165"/>
      <c r="H296" s="165"/>
      <c r="I296" s="165"/>
      <c r="J296" s="165"/>
      <c r="K296" s="219" t="e">
        <f t="shared" si="101"/>
        <v>#DIV/0!</v>
      </c>
      <c r="L296" s="165"/>
      <c r="M296" s="165"/>
      <c r="N296" s="165"/>
      <c r="O296" s="165"/>
      <c r="P296" s="165"/>
      <c r="Q296" s="165"/>
      <c r="R296" s="171">
        <f t="shared" si="99"/>
        <v>0</v>
      </c>
      <c r="S296" s="171"/>
      <c r="T296" s="171"/>
      <c r="U296" s="171"/>
      <c r="V296" s="171"/>
      <c r="W296" s="171"/>
      <c r="X296" s="224" t="e">
        <f t="shared" si="100"/>
        <v>#DIV/0!</v>
      </c>
      <c r="Y296" s="171">
        <f t="shared" si="102"/>
        <v>0</v>
      </c>
      <c r="Z296" s="238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  <c r="IW296" s="21"/>
      <c r="IX296" s="21"/>
      <c r="IY296" s="21"/>
      <c r="IZ296" s="21"/>
      <c r="JA296" s="21"/>
      <c r="JB296" s="21"/>
      <c r="JC296" s="21"/>
      <c r="JD296" s="21"/>
      <c r="JE296" s="21"/>
      <c r="JF296" s="21"/>
      <c r="JG296" s="21"/>
      <c r="JH296" s="21"/>
      <c r="JI296" s="21"/>
      <c r="JJ296" s="21"/>
      <c r="JK296" s="21"/>
      <c r="JL296" s="21"/>
      <c r="JM296" s="21"/>
      <c r="JN296" s="21"/>
      <c r="JO296" s="21"/>
      <c r="JP296" s="21"/>
      <c r="JQ296" s="21"/>
      <c r="JR296" s="21"/>
      <c r="JS296" s="21"/>
      <c r="JT296" s="21"/>
      <c r="JU296" s="21"/>
      <c r="JV296" s="21"/>
      <c r="JW296" s="21"/>
      <c r="JX296" s="21"/>
      <c r="JY296" s="21"/>
      <c r="JZ296" s="21"/>
      <c r="KA296" s="21"/>
      <c r="KB296" s="21"/>
      <c r="KC296" s="21"/>
      <c r="KD296" s="21"/>
      <c r="KE296" s="21"/>
      <c r="KF296" s="21"/>
      <c r="KG296" s="21"/>
      <c r="KH296" s="21"/>
      <c r="KI296" s="21"/>
      <c r="KJ296" s="21"/>
      <c r="KK296" s="21"/>
      <c r="KL296" s="21"/>
      <c r="KM296" s="21"/>
      <c r="KN296" s="21"/>
      <c r="KO296" s="21"/>
      <c r="KP296" s="21"/>
      <c r="KQ296" s="21"/>
      <c r="KR296" s="21"/>
      <c r="KS296" s="21"/>
      <c r="KT296" s="21"/>
      <c r="KU296" s="21"/>
      <c r="KV296" s="21"/>
      <c r="KW296" s="21"/>
      <c r="KX296" s="21"/>
      <c r="KY296" s="21"/>
      <c r="KZ296" s="21"/>
      <c r="LA296" s="21"/>
      <c r="LB296" s="21"/>
      <c r="LC296" s="21"/>
      <c r="LD296" s="21"/>
      <c r="LE296" s="21"/>
      <c r="LF296" s="21"/>
      <c r="LG296" s="21"/>
      <c r="LH296" s="21"/>
      <c r="LI296" s="21"/>
      <c r="LJ296" s="21"/>
      <c r="LK296" s="21"/>
      <c r="LL296" s="21"/>
      <c r="LM296" s="21"/>
      <c r="LN296" s="21"/>
      <c r="LO296" s="21"/>
      <c r="LP296" s="21"/>
      <c r="LQ296" s="21"/>
      <c r="LR296" s="21"/>
      <c r="LS296" s="21"/>
      <c r="LT296" s="21"/>
      <c r="LU296" s="21"/>
      <c r="LV296" s="21"/>
      <c r="LW296" s="21"/>
      <c r="LX296" s="21"/>
      <c r="LY296" s="21"/>
      <c r="LZ296" s="21"/>
      <c r="MA296" s="21"/>
      <c r="MB296" s="21"/>
      <c r="MC296" s="21"/>
      <c r="MD296" s="21"/>
      <c r="ME296" s="21"/>
      <c r="MF296" s="21"/>
      <c r="MG296" s="21"/>
      <c r="MH296" s="21"/>
      <c r="MI296" s="21"/>
      <c r="MJ296" s="21"/>
      <c r="MK296" s="21"/>
      <c r="ML296" s="21"/>
      <c r="MM296" s="21"/>
      <c r="MN296" s="21"/>
      <c r="MO296" s="21"/>
      <c r="MP296" s="21"/>
      <c r="MQ296" s="21"/>
      <c r="MR296" s="21"/>
      <c r="MS296" s="21"/>
      <c r="MT296" s="21"/>
      <c r="MU296" s="21"/>
      <c r="MV296" s="21"/>
      <c r="MW296" s="21"/>
      <c r="MX296" s="21"/>
      <c r="MY296" s="21"/>
      <c r="MZ296" s="21"/>
      <c r="NA296" s="21"/>
      <c r="NB296" s="21"/>
      <c r="NC296" s="21"/>
      <c r="ND296" s="21"/>
      <c r="NE296" s="21"/>
      <c r="NF296" s="21"/>
      <c r="NG296" s="21"/>
      <c r="NH296" s="21"/>
      <c r="NI296" s="21"/>
      <c r="NJ296" s="21"/>
      <c r="NK296" s="21"/>
      <c r="NL296" s="21"/>
      <c r="NM296" s="21"/>
      <c r="NN296" s="21"/>
      <c r="NO296" s="21"/>
      <c r="NP296" s="21"/>
      <c r="NQ296" s="21"/>
      <c r="NR296" s="21"/>
      <c r="NS296" s="21"/>
      <c r="NT296" s="21"/>
      <c r="NU296" s="21"/>
      <c r="NV296" s="21"/>
      <c r="NW296" s="21"/>
      <c r="NX296" s="21"/>
      <c r="NY296" s="21"/>
      <c r="NZ296" s="21"/>
      <c r="OA296" s="21"/>
      <c r="OB296" s="21"/>
      <c r="OC296" s="21"/>
      <c r="OD296" s="21"/>
      <c r="OE296" s="21"/>
      <c r="OF296" s="21"/>
      <c r="OG296" s="21"/>
      <c r="OH296" s="21"/>
      <c r="OI296" s="21"/>
      <c r="OJ296" s="21"/>
      <c r="OK296" s="21"/>
      <c r="OL296" s="21"/>
      <c r="OM296" s="21"/>
      <c r="ON296" s="21"/>
      <c r="OO296" s="21"/>
      <c r="OP296" s="21"/>
      <c r="OQ296" s="21"/>
      <c r="OR296" s="21"/>
      <c r="OS296" s="21"/>
      <c r="OT296" s="21"/>
      <c r="OU296" s="21"/>
      <c r="OV296" s="21"/>
      <c r="OW296" s="21"/>
      <c r="OX296" s="21"/>
      <c r="OY296" s="21"/>
      <c r="OZ296" s="21"/>
      <c r="PA296" s="21"/>
      <c r="PB296" s="21"/>
      <c r="PC296" s="21"/>
      <c r="PD296" s="21"/>
      <c r="PE296" s="21"/>
      <c r="PF296" s="21"/>
      <c r="PG296" s="21"/>
      <c r="PH296" s="21"/>
      <c r="PI296" s="21"/>
      <c r="PJ296" s="21"/>
      <c r="PK296" s="21"/>
      <c r="PL296" s="21"/>
      <c r="PM296" s="21"/>
      <c r="PN296" s="21"/>
      <c r="PO296" s="21"/>
      <c r="PP296" s="21"/>
      <c r="PQ296" s="21"/>
      <c r="PR296" s="21"/>
      <c r="PS296" s="21"/>
      <c r="PT296" s="21"/>
      <c r="PU296" s="21"/>
      <c r="PV296" s="21"/>
      <c r="PW296" s="21"/>
      <c r="PX296" s="21"/>
      <c r="PY296" s="21"/>
      <c r="PZ296" s="21"/>
      <c r="QA296" s="21"/>
      <c r="QB296" s="21"/>
      <c r="QC296" s="21"/>
      <c r="QD296" s="21"/>
      <c r="QE296" s="21"/>
      <c r="QF296" s="21"/>
      <c r="QG296" s="21"/>
      <c r="QH296" s="21"/>
      <c r="QI296" s="21"/>
      <c r="QJ296" s="21"/>
      <c r="QK296" s="21"/>
      <c r="QL296" s="21"/>
      <c r="QM296" s="21"/>
      <c r="QN296" s="21"/>
      <c r="QO296" s="21"/>
      <c r="QP296" s="21"/>
      <c r="QQ296" s="21"/>
      <c r="QR296" s="21"/>
      <c r="QS296" s="21"/>
      <c r="QT296" s="21"/>
      <c r="QU296" s="21"/>
      <c r="QV296" s="21"/>
      <c r="QW296" s="21"/>
      <c r="QX296" s="21"/>
      <c r="QY296" s="21"/>
      <c r="QZ296" s="21"/>
      <c r="RA296" s="21"/>
      <c r="RB296" s="21"/>
      <c r="RC296" s="21"/>
      <c r="RD296" s="21"/>
      <c r="RE296" s="21"/>
      <c r="RF296" s="21"/>
      <c r="RG296" s="21"/>
      <c r="RH296" s="21"/>
      <c r="RI296" s="21"/>
      <c r="RJ296" s="21"/>
      <c r="RK296" s="21"/>
      <c r="RL296" s="21"/>
      <c r="RM296" s="21"/>
      <c r="RN296" s="21"/>
      <c r="RO296" s="21"/>
      <c r="RP296" s="21"/>
      <c r="RQ296" s="21"/>
      <c r="RR296" s="21"/>
      <c r="RS296" s="21"/>
      <c r="RT296" s="21"/>
      <c r="RU296" s="21"/>
      <c r="RV296" s="21"/>
      <c r="RW296" s="21"/>
      <c r="RX296" s="21"/>
      <c r="RY296" s="21"/>
      <c r="RZ296" s="21"/>
      <c r="SA296" s="21"/>
      <c r="SB296" s="21"/>
      <c r="SC296" s="21"/>
      <c r="SD296" s="21"/>
      <c r="SE296" s="21"/>
      <c r="SF296" s="21"/>
      <c r="SG296" s="21"/>
      <c r="SH296" s="21"/>
      <c r="SI296" s="21"/>
      <c r="SJ296" s="21"/>
      <c r="SK296" s="21"/>
      <c r="SL296" s="21"/>
      <c r="SM296" s="21"/>
      <c r="SN296" s="21"/>
    </row>
    <row r="297" spans="1:508" s="20" customFormat="1" ht="78.75" hidden="1" customHeight="1" x14ac:dyDescent="0.25">
      <c r="A297" s="52" t="s">
        <v>651</v>
      </c>
      <c r="B297" s="52" t="s">
        <v>652</v>
      </c>
      <c r="C297" s="52" t="s">
        <v>311</v>
      </c>
      <c r="D297" s="3" t="s">
        <v>653</v>
      </c>
      <c r="E297" s="165"/>
      <c r="F297" s="165"/>
      <c r="G297" s="165"/>
      <c r="H297" s="165"/>
      <c r="I297" s="165"/>
      <c r="J297" s="165"/>
      <c r="K297" s="219" t="e">
        <f t="shared" si="101"/>
        <v>#DIV/0!</v>
      </c>
      <c r="L297" s="165"/>
      <c r="M297" s="165"/>
      <c r="N297" s="165"/>
      <c r="O297" s="165"/>
      <c r="P297" s="165"/>
      <c r="Q297" s="165"/>
      <c r="R297" s="171">
        <f t="shared" si="99"/>
        <v>0</v>
      </c>
      <c r="S297" s="171"/>
      <c r="T297" s="171"/>
      <c r="U297" s="171"/>
      <c r="V297" s="171"/>
      <c r="W297" s="171"/>
      <c r="X297" s="224" t="e">
        <f t="shared" si="100"/>
        <v>#DIV/0!</v>
      </c>
      <c r="Y297" s="171">
        <f t="shared" si="102"/>
        <v>0</v>
      </c>
      <c r="Z297" s="238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  <c r="IW297" s="21"/>
      <c r="IX297" s="21"/>
      <c r="IY297" s="21"/>
      <c r="IZ297" s="21"/>
      <c r="JA297" s="21"/>
      <c r="JB297" s="21"/>
      <c r="JC297" s="21"/>
      <c r="JD297" s="21"/>
      <c r="JE297" s="21"/>
      <c r="JF297" s="21"/>
      <c r="JG297" s="21"/>
      <c r="JH297" s="21"/>
      <c r="JI297" s="21"/>
      <c r="JJ297" s="21"/>
      <c r="JK297" s="21"/>
      <c r="JL297" s="21"/>
      <c r="JM297" s="21"/>
      <c r="JN297" s="21"/>
      <c r="JO297" s="21"/>
      <c r="JP297" s="21"/>
      <c r="JQ297" s="21"/>
      <c r="JR297" s="21"/>
      <c r="JS297" s="21"/>
      <c r="JT297" s="21"/>
      <c r="JU297" s="21"/>
      <c r="JV297" s="21"/>
      <c r="JW297" s="21"/>
      <c r="JX297" s="21"/>
      <c r="JY297" s="21"/>
      <c r="JZ297" s="21"/>
      <c r="KA297" s="21"/>
      <c r="KB297" s="21"/>
      <c r="KC297" s="21"/>
      <c r="KD297" s="21"/>
      <c r="KE297" s="21"/>
      <c r="KF297" s="21"/>
      <c r="KG297" s="21"/>
      <c r="KH297" s="21"/>
      <c r="KI297" s="21"/>
      <c r="KJ297" s="21"/>
      <c r="KK297" s="21"/>
      <c r="KL297" s="21"/>
      <c r="KM297" s="21"/>
      <c r="KN297" s="21"/>
      <c r="KO297" s="21"/>
      <c r="KP297" s="21"/>
      <c r="KQ297" s="21"/>
      <c r="KR297" s="21"/>
      <c r="KS297" s="21"/>
      <c r="KT297" s="21"/>
      <c r="KU297" s="21"/>
      <c r="KV297" s="21"/>
      <c r="KW297" s="21"/>
      <c r="KX297" s="21"/>
      <c r="KY297" s="21"/>
      <c r="KZ297" s="21"/>
      <c r="LA297" s="21"/>
      <c r="LB297" s="21"/>
      <c r="LC297" s="21"/>
      <c r="LD297" s="21"/>
      <c r="LE297" s="21"/>
      <c r="LF297" s="21"/>
      <c r="LG297" s="21"/>
      <c r="LH297" s="21"/>
      <c r="LI297" s="21"/>
      <c r="LJ297" s="21"/>
      <c r="LK297" s="21"/>
      <c r="LL297" s="21"/>
      <c r="LM297" s="21"/>
      <c r="LN297" s="21"/>
      <c r="LO297" s="21"/>
      <c r="LP297" s="21"/>
      <c r="LQ297" s="21"/>
      <c r="LR297" s="21"/>
      <c r="LS297" s="21"/>
      <c r="LT297" s="21"/>
      <c r="LU297" s="21"/>
      <c r="LV297" s="21"/>
      <c r="LW297" s="21"/>
      <c r="LX297" s="21"/>
      <c r="LY297" s="21"/>
      <c r="LZ297" s="21"/>
      <c r="MA297" s="21"/>
      <c r="MB297" s="21"/>
      <c r="MC297" s="21"/>
      <c r="MD297" s="21"/>
      <c r="ME297" s="21"/>
      <c r="MF297" s="21"/>
      <c r="MG297" s="21"/>
      <c r="MH297" s="21"/>
      <c r="MI297" s="21"/>
      <c r="MJ297" s="21"/>
      <c r="MK297" s="21"/>
      <c r="ML297" s="21"/>
      <c r="MM297" s="21"/>
      <c r="MN297" s="21"/>
      <c r="MO297" s="21"/>
      <c r="MP297" s="21"/>
      <c r="MQ297" s="21"/>
      <c r="MR297" s="21"/>
      <c r="MS297" s="21"/>
      <c r="MT297" s="21"/>
      <c r="MU297" s="21"/>
      <c r="MV297" s="21"/>
      <c r="MW297" s="21"/>
      <c r="MX297" s="21"/>
      <c r="MY297" s="21"/>
      <c r="MZ297" s="21"/>
      <c r="NA297" s="21"/>
      <c r="NB297" s="21"/>
      <c r="NC297" s="21"/>
      <c r="ND297" s="21"/>
      <c r="NE297" s="21"/>
      <c r="NF297" s="21"/>
      <c r="NG297" s="21"/>
      <c r="NH297" s="21"/>
      <c r="NI297" s="21"/>
      <c r="NJ297" s="21"/>
      <c r="NK297" s="21"/>
      <c r="NL297" s="21"/>
      <c r="NM297" s="21"/>
      <c r="NN297" s="21"/>
      <c r="NO297" s="21"/>
      <c r="NP297" s="21"/>
      <c r="NQ297" s="21"/>
      <c r="NR297" s="21"/>
      <c r="NS297" s="21"/>
      <c r="NT297" s="21"/>
      <c r="NU297" s="21"/>
      <c r="NV297" s="21"/>
      <c r="NW297" s="21"/>
      <c r="NX297" s="21"/>
      <c r="NY297" s="21"/>
      <c r="NZ297" s="21"/>
      <c r="OA297" s="21"/>
      <c r="OB297" s="21"/>
      <c r="OC297" s="21"/>
      <c r="OD297" s="21"/>
      <c r="OE297" s="21"/>
      <c r="OF297" s="21"/>
      <c r="OG297" s="21"/>
      <c r="OH297" s="21"/>
      <c r="OI297" s="21"/>
      <c r="OJ297" s="21"/>
      <c r="OK297" s="21"/>
      <c r="OL297" s="21"/>
      <c r="OM297" s="21"/>
      <c r="ON297" s="21"/>
      <c r="OO297" s="21"/>
      <c r="OP297" s="21"/>
      <c r="OQ297" s="21"/>
      <c r="OR297" s="21"/>
      <c r="OS297" s="21"/>
      <c r="OT297" s="21"/>
      <c r="OU297" s="21"/>
      <c r="OV297" s="21"/>
      <c r="OW297" s="21"/>
      <c r="OX297" s="21"/>
      <c r="OY297" s="21"/>
      <c r="OZ297" s="21"/>
      <c r="PA297" s="21"/>
      <c r="PB297" s="21"/>
      <c r="PC297" s="21"/>
      <c r="PD297" s="21"/>
      <c r="PE297" s="21"/>
      <c r="PF297" s="21"/>
      <c r="PG297" s="21"/>
      <c r="PH297" s="21"/>
      <c r="PI297" s="21"/>
      <c r="PJ297" s="21"/>
      <c r="PK297" s="21"/>
      <c r="PL297" s="21"/>
      <c r="PM297" s="21"/>
      <c r="PN297" s="21"/>
      <c r="PO297" s="21"/>
      <c r="PP297" s="21"/>
      <c r="PQ297" s="21"/>
      <c r="PR297" s="21"/>
      <c r="PS297" s="21"/>
      <c r="PT297" s="21"/>
      <c r="PU297" s="21"/>
      <c r="PV297" s="21"/>
      <c r="PW297" s="21"/>
      <c r="PX297" s="21"/>
      <c r="PY297" s="21"/>
      <c r="PZ297" s="21"/>
      <c r="QA297" s="21"/>
      <c r="QB297" s="21"/>
      <c r="QC297" s="21"/>
      <c r="QD297" s="21"/>
      <c r="QE297" s="21"/>
      <c r="QF297" s="21"/>
      <c r="QG297" s="21"/>
      <c r="QH297" s="21"/>
      <c r="QI297" s="21"/>
      <c r="QJ297" s="21"/>
      <c r="QK297" s="21"/>
      <c r="QL297" s="21"/>
      <c r="QM297" s="21"/>
      <c r="QN297" s="21"/>
      <c r="QO297" s="21"/>
      <c r="QP297" s="21"/>
      <c r="QQ297" s="21"/>
      <c r="QR297" s="21"/>
      <c r="QS297" s="21"/>
      <c r="QT297" s="21"/>
      <c r="QU297" s="21"/>
      <c r="QV297" s="21"/>
      <c r="QW297" s="21"/>
      <c r="QX297" s="21"/>
      <c r="QY297" s="21"/>
      <c r="QZ297" s="21"/>
      <c r="RA297" s="21"/>
      <c r="RB297" s="21"/>
      <c r="RC297" s="21"/>
      <c r="RD297" s="21"/>
      <c r="RE297" s="21"/>
      <c r="RF297" s="21"/>
      <c r="RG297" s="21"/>
      <c r="RH297" s="21"/>
      <c r="RI297" s="21"/>
      <c r="RJ297" s="21"/>
      <c r="RK297" s="21"/>
      <c r="RL297" s="21"/>
      <c r="RM297" s="21"/>
      <c r="RN297" s="21"/>
      <c r="RO297" s="21"/>
      <c r="RP297" s="21"/>
      <c r="RQ297" s="21"/>
      <c r="RR297" s="21"/>
      <c r="RS297" s="21"/>
      <c r="RT297" s="21"/>
      <c r="RU297" s="21"/>
      <c r="RV297" s="21"/>
      <c r="RW297" s="21"/>
      <c r="RX297" s="21"/>
      <c r="RY297" s="21"/>
      <c r="RZ297" s="21"/>
      <c r="SA297" s="21"/>
      <c r="SB297" s="21"/>
      <c r="SC297" s="21"/>
      <c r="SD297" s="21"/>
      <c r="SE297" s="21"/>
      <c r="SF297" s="21"/>
      <c r="SG297" s="21"/>
      <c r="SH297" s="21"/>
      <c r="SI297" s="21"/>
      <c r="SJ297" s="21"/>
      <c r="SK297" s="21"/>
      <c r="SL297" s="21"/>
      <c r="SM297" s="21"/>
      <c r="SN297" s="21"/>
    </row>
    <row r="298" spans="1:508" s="20" customFormat="1" ht="37.5" hidden="1" customHeight="1" x14ac:dyDescent="0.25">
      <c r="A298" s="82" t="s">
        <v>634</v>
      </c>
      <c r="B298" s="82">
        <v>8775</v>
      </c>
      <c r="C298" s="82" t="s">
        <v>92</v>
      </c>
      <c r="D298" s="76" t="s">
        <v>605</v>
      </c>
      <c r="E298" s="165"/>
      <c r="F298" s="165"/>
      <c r="G298" s="165"/>
      <c r="H298" s="165"/>
      <c r="I298" s="165"/>
      <c r="J298" s="165"/>
      <c r="K298" s="219" t="e">
        <f t="shared" si="101"/>
        <v>#DIV/0!</v>
      </c>
      <c r="L298" s="165"/>
      <c r="M298" s="165"/>
      <c r="N298" s="165"/>
      <c r="O298" s="165"/>
      <c r="P298" s="165"/>
      <c r="Q298" s="165"/>
      <c r="R298" s="171">
        <f t="shared" si="99"/>
        <v>0</v>
      </c>
      <c r="S298" s="171"/>
      <c r="T298" s="171"/>
      <c r="U298" s="171"/>
      <c r="V298" s="171"/>
      <c r="W298" s="171"/>
      <c r="X298" s="224" t="e">
        <f t="shared" si="100"/>
        <v>#DIV/0!</v>
      </c>
      <c r="Y298" s="171">
        <f t="shared" si="102"/>
        <v>0</v>
      </c>
      <c r="Z298" s="238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  <c r="IW298" s="21"/>
      <c r="IX298" s="21"/>
      <c r="IY298" s="21"/>
      <c r="IZ298" s="21"/>
      <c r="JA298" s="21"/>
      <c r="JB298" s="21"/>
      <c r="JC298" s="21"/>
      <c r="JD298" s="21"/>
      <c r="JE298" s="21"/>
      <c r="JF298" s="21"/>
      <c r="JG298" s="21"/>
      <c r="JH298" s="21"/>
      <c r="JI298" s="21"/>
      <c r="JJ298" s="21"/>
      <c r="JK298" s="21"/>
      <c r="JL298" s="21"/>
      <c r="JM298" s="21"/>
      <c r="JN298" s="21"/>
      <c r="JO298" s="21"/>
      <c r="JP298" s="21"/>
      <c r="JQ298" s="21"/>
      <c r="JR298" s="21"/>
      <c r="JS298" s="21"/>
      <c r="JT298" s="21"/>
      <c r="JU298" s="21"/>
      <c r="JV298" s="21"/>
      <c r="JW298" s="21"/>
      <c r="JX298" s="21"/>
      <c r="JY298" s="21"/>
      <c r="JZ298" s="21"/>
      <c r="KA298" s="21"/>
      <c r="KB298" s="21"/>
      <c r="KC298" s="21"/>
      <c r="KD298" s="21"/>
      <c r="KE298" s="21"/>
      <c r="KF298" s="21"/>
      <c r="KG298" s="21"/>
      <c r="KH298" s="21"/>
      <c r="KI298" s="21"/>
      <c r="KJ298" s="21"/>
      <c r="KK298" s="21"/>
      <c r="KL298" s="21"/>
      <c r="KM298" s="21"/>
      <c r="KN298" s="21"/>
      <c r="KO298" s="21"/>
      <c r="KP298" s="21"/>
      <c r="KQ298" s="21"/>
      <c r="KR298" s="21"/>
      <c r="KS298" s="21"/>
      <c r="KT298" s="21"/>
      <c r="KU298" s="21"/>
      <c r="KV298" s="21"/>
      <c r="KW298" s="21"/>
      <c r="KX298" s="21"/>
      <c r="KY298" s="21"/>
      <c r="KZ298" s="21"/>
      <c r="LA298" s="21"/>
      <c r="LB298" s="21"/>
      <c r="LC298" s="21"/>
      <c r="LD298" s="21"/>
      <c r="LE298" s="21"/>
      <c r="LF298" s="21"/>
      <c r="LG298" s="21"/>
      <c r="LH298" s="21"/>
      <c r="LI298" s="21"/>
      <c r="LJ298" s="21"/>
      <c r="LK298" s="21"/>
      <c r="LL298" s="21"/>
      <c r="LM298" s="21"/>
      <c r="LN298" s="21"/>
      <c r="LO298" s="21"/>
      <c r="LP298" s="21"/>
      <c r="LQ298" s="21"/>
      <c r="LR298" s="21"/>
      <c r="LS298" s="21"/>
      <c r="LT298" s="21"/>
      <c r="LU298" s="21"/>
      <c r="LV298" s="21"/>
      <c r="LW298" s="21"/>
      <c r="LX298" s="21"/>
      <c r="LY298" s="21"/>
      <c r="LZ298" s="21"/>
      <c r="MA298" s="21"/>
      <c r="MB298" s="21"/>
      <c r="MC298" s="21"/>
      <c r="MD298" s="21"/>
      <c r="ME298" s="21"/>
      <c r="MF298" s="21"/>
      <c r="MG298" s="21"/>
      <c r="MH298" s="21"/>
      <c r="MI298" s="21"/>
      <c r="MJ298" s="21"/>
      <c r="MK298" s="21"/>
      <c r="ML298" s="21"/>
      <c r="MM298" s="21"/>
      <c r="MN298" s="21"/>
      <c r="MO298" s="21"/>
      <c r="MP298" s="21"/>
      <c r="MQ298" s="21"/>
      <c r="MR298" s="21"/>
      <c r="MS298" s="21"/>
      <c r="MT298" s="21"/>
      <c r="MU298" s="21"/>
      <c r="MV298" s="21"/>
      <c r="MW298" s="21"/>
      <c r="MX298" s="21"/>
      <c r="MY298" s="21"/>
      <c r="MZ298" s="21"/>
      <c r="NA298" s="21"/>
      <c r="NB298" s="21"/>
      <c r="NC298" s="21"/>
      <c r="ND298" s="21"/>
      <c r="NE298" s="21"/>
      <c r="NF298" s="21"/>
      <c r="NG298" s="21"/>
      <c r="NH298" s="21"/>
      <c r="NI298" s="21"/>
      <c r="NJ298" s="21"/>
      <c r="NK298" s="21"/>
      <c r="NL298" s="21"/>
      <c r="NM298" s="21"/>
      <c r="NN298" s="21"/>
      <c r="NO298" s="21"/>
      <c r="NP298" s="21"/>
      <c r="NQ298" s="21"/>
      <c r="NR298" s="21"/>
      <c r="NS298" s="21"/>
      <c r="NT298" s="21"/>
      <c r="NU298" s="21"/>
      <c r="NV298" s="21"/>
      <c r="NW298" s="21"/>
      <c r="NX298" s="21"/>
      <c r="NY298" s="21"/>
      <c r="NZ298" s="21"/>
      <c r="OA298" s="21"/>
      <c r="OB298" s="21"/>
      <c r="OC298" s="21"/>
      <c r="OD298" s="21"/>
      <c r="OE298" s="21"/>
      <c r="OF298" s="21"/>
      <c r="OG298" s="21"/>
      <c r="OH298" s="21"/>
      <c r="OI298" s="21"/>
      <c r="OJ298" s="21"/>
      <c r="OK298" s="21"/>
      <c r="OL298" s="21"/>
      <c r="OM298" s="21"/>
      <c r="ON298" s="21"/>
      <c r="OO298" s="21"/>
      <c r="OP298" s="21"/>
      <c r="OQ298" s="21"/>
      <c r="OR298" s="21"/>
      <c r="OS298" s="21"/>
      <c r="OT298" s="21"/>
      <c r="OU298" s="21"/>
      <c r="OV298" s="21"/>
      <c r="OW298" s="21"/>
      <c r="OX298" s="21"/>
      <c r="OY298" s="21"/>
      <c r="OZ298" s="21"/>
      <c r="PA298" s="21"/>
      <c r="PB298" s="21"/>
      <c r="PC298" s="21"/>
      <c r="PD298" s="21"/>
      <c r="PE298" s="21"/>
      <c r="PF298" s="21"/>
      <c r="PG298" s="21"/>
      <c r="PH298" s="21"/>
      <c r="PI298" s="21"/>
      <c r="PJ298" s="21"/>
      <c r="PK298" s="21"/>
      <c r="PL298" s="21"/>
      <c r="PM298" s="21"/>
      <c r="PN298" s="21"/>
      <c r="PO298" s="21"/>
      <c r="PP298" s="21"/>
      <c r="PQ298" s="21"/>
      <c r="PR298" s="21"/>
      <c r="PS298" s="21"/>
      <c r="PT298" s="21"/>
      <c r="PU298" s="21"/>
      <c r="PV298" s="21"/>
      <c r="PW298" s="21"/>
      <c r="PX298" s="21"/>
      <c r="PY298" s="21"/>
      <c r="PZ298" s="21"/>
      <c r="QA298" s="21"/>
      <c r="QB298" s="21"/>
      <c r="QC298" s="21"/>
      <c r="QD298" s="21"/>
      <c r="QE298" s="21"/>
      <c r="QF298" s="21"/>
      <c r="QG298" s="21"/>
      <c r="QH298" s="21"/>
      <c r="QI298" s="21"/>
      <c r="QJ298" s="21"/>
      <c r="QK298" s="21"/>
      <c r="QL298" s="21"/>
      <c r="QM298" s="21"/>
      <c r="QN298" s="21"/>
      <c r="QO298" s="21"/>
      <c r="QP298" s="21"/>
      <c r="QQ298" s="21"/>
      <c r="QR298" s="21"/>
      <c r="QS298" s="21"/>
      <c r="QT298" s="21"/>
      <c r="QU298" s="21"/>
      <c r="QV298" s="21"/>
      <c r="QW298" s="21"/>
      <c r="QX298" s="21"/>
      <c r="QY298" s="21"/>
      <c r="QZ298" s="21"/>
      <c r="RA298" s="21"/>
      <c r="RB298" s="21"/>
      <c r="RC298" s="21"/>
      <c r="RD298" s="21"/>
      <c r="RE298" s="21"/>
      <c r="RF298" s="21"/>
      <c r="RG298" s="21"/>
      <c r="RH298" s="21"/>
      <c r="RI298" s="21"/>
      <c r="RJ298" s="21"/>
      <c r="RK298" s="21"/>
      <c r="RL298" s="21"/>
      <c r="RM298" s="21"/>
      <c r="RN298" s="21"/>
      <c r="RO298" s="21"/>
      <c r="RP298" s="21"/>
      <c r="RQ298" s="21"/>
      <c r="RR298" s="21"/>
      <c r="RS298" s="21"/>
      <c r="RT298" s="21"/>
      <c r="RU298" s="21"/>
      <c r="RV298" s="21"/>
      <c r="RW298" s="21"/>
      <c r="RX298" s="21"/>
      <c r="RY298" s="21"/>
      <c r="RZ298" s="21"/>
      <c r="SA298" s="21"/>
      <c r="SB298" s="21"/>
      <c r="SC298" s="21"/>
      <c r="SD298" s="21"/>
      <c r="SE298" s="21"/>
      <c r="SF298" s="21"/>
      <c r="SG298" s="21"/>
      <c r="SH298" s="21"/>
      <c r="SI298" s="21"/>
      <c r="SJ298" s="21"/>
      <c r="SK298" s="21"/>
      <c r="SL298" s="21"/>
      <c r="SM298" s="21"/>
      <c r="SN298" s="21"/>
    </row>
    <row r="299" spans="1:508" s="20" customFormat="1" ht="94.5" hidden="1" customHeight="1" x14ac:dyDescent="0.25">
      <c r="A299" s="52" t="s">
        <v>558</v>
      </c>
      <c r="B299" s="52">
        <v>9730</v>
      </c>
      <c r="C299" s="52" t="s">
        <v>45</v>
      </c>
      <c r="D299" s="11" t="s">
        <v>559</v>
      </c>
      <c r="E299" s="165"/>
      <c r="F299" s="165"/>
      <c r="G299" s="165"/>
      <c r="H299" s="165"/>
      <c r="I299" s="165"/>
      <c r="J299" s="165"/>
      <c r="K299" s="219" t="e">
        <f t="shared" si="101"/>
        <v>#DIV/0!</v>
      </c>
      <c r="L299" s="165"/>
      <c r="M299" s="165"/>
      <c r="N299" s="165"/>
      <c r="O299" s="165"/>
      <c r="P299" s="165"/>
      <c r="Q299" s="165"/>
      <c r="R299" s="171">
        <f t="shared" si="99"/>
        <v>0</v>
      </c>
      <c r="S299" s="171"/>
      <c r="T299" s="171"/>
      <c r="U299" s="171"/>
      <c r="V299" s="171"/>
      <c r="W299" s="171"/>
      <c r="X299" s="224" t="e">
        <f t="shared" si="100"/>
        <v>#DIV/0!</v>
      </c>
      <c r="Y299" s="171">
        <f t="shared" si="102"/>
        <v>0</v>
      </c>
      <c r="Z299" s="238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  <c r="IX299" s="21"/>
      <c r="IY299" s="21"/>
      <c r="IZ299" s="21"/>
      <c r="JA299" s="21"/>
      <c r="JB299" s="21"/>
      <c r="JC299" s="21"/>
      <c r="JD299" s="21"/>
      <c r="JE299" s="21"/>
      <c r="JF299" s="21"/>
      <c r="JG299" s="21"/>
      <c r="JH299" s="21"/>
      <c r="JI299" s="21"/>
      <c r="JJ299" s="21"/>
      <c r="JK299" s="21"/>
      <c r="JL299" s="21"/>
      <c r="JM299" s="21"/>
      <c r="JN299" s="21"/>
      <c r="JO299" s="21"/>
      <c r="JP299" s="21"/>
      <c r="JQ299" s="21"/>
      <c r="JR299" s="21"/>
      <c r="JS299" s="21"/>
      <c r="JT299" s="21"/>
      <c r="JU299" s="21"/>
      <c r="JV299" s="21"/>
      <c r="JW299" s="21"/>
      <c r="JX299" s="21"/>
      <c r="JY299" s="21"/>
      <c r="JZ299" s="21"/>
      <c r="KA299" s="21"/>
      <c r="KB299" s="21"/>
      <c r="KC299" s="21"/>
      <c r="KD299" s="21"/>
      <c r="KE299" s="21"/>
      <c r="KF299" s="21"/>
      <c r="KG299" s="21"/>
      <c r="KH299" s="21"/>
      <c r="KI299" s="21"/>
      <c r="KJ299" s="21"/>
      <c r="KK299" s="21"/>
      <c r="KL299" s="21"/>
      <c r="KM299" s="21"/>
      <c r="KN299" s="21"/>
      <c r="KO299" s="21"/>
      <c r="KP299" s="21"/>
      <c r="KQ299" s="21"/>
      <c r="KR299" s="21"/>
      <c r="KS299" s="21"/>
      <c r="KT299" s="21"/>
      <c r="KU299" s="21"/>
      <c r="KV299" s="21"/>
      <c r="KW299" s="21"/>
      <c r="KX299" s="21"/>
      <c r="KY299" s="21"/>
      <c r="KZ299" s="21"/>
      <c r="LA299" s="21"/>
      <c r="LB299" s="21"/>
      <c r="LC299" s="21"/>
      <c r="LD299" s="21"/>
      <c r="LE299" s="21"/>
      <c r="LF299" s="21"/>
      <c r="LG299" s="21"/>
      <c r="LH299" s="21"/>
      <c r="LI299" s="21"/>
      <c r="LJ299" s="21"/>
      <c r="LK299" s="21"/>
      <c r="LL299" s="21"/>
      <c r="LM299" s="21"/>
      <c r="LN299" s="21"/>
      <c r="LO299" s="21"/>
      <c r="LP299" s="21"/>
      <c r="LQ299" s="21"/>
      <c r="LR299" s="21"/>
      <c r="LS299" s="21"/>
      <c r="LT299" s="21"/>
      <c r="LU299" s="21"/>
      <c r="LV299" s="21"/>
      <c r="LW299" s="21"/>
      <c r="LX299" s="21"/>
      <c r="LY299" s="21"/>
      <c r="LZ299" s="21"/>
      <c r="MA299" s="21"/>
      <c r="MB299" s="21"/>
      <c r="MC299" s="21"/>
      <c r="MD299" s="21"/>
      <c r="ME299" s="21"/>
      <c r="MF299" s="21"/>
      <c r="MG299" s="21"/>
      <c r="MH299" s="21"/>
      <c r="MI299" s="21"/>
      <c r="MJ299" s="21"/>
      <c r="MK299" s="21"/>
      <c r="ML299" s="21"/>
      <c r="MM299" s="21"/>
      <c r="MN299" s="21"/>
      <c r="MO299" s="21"/>
      <c r="MP299" s="21"/>
      <c r="MQ299" s="21"/>
      <c r="MR299" s="21"/>
      <c r="MS299" s="21"/>
      <c r="MT299" s="21"/>
      <c r="MU299" s="21"/>
      <c r="MV299" s="21"/>
      <c r="MW299" s="21"/>
      <c r="MX299" s="21"/>
      <c r="MY299" s="21"/>
      <c r="MZ299" s="21"/>
      <c r="NA299" s="21"/>
      <c r="NB299" s="21"/>
      <c r="NC299" s="21"/>
      <c r="ND299" s="21"/>
      <c r="NE299" s="21"/>
      <c r="NF299" s="21"/>
      <c r="NG299" s="21"/>
      <c r="NH299" s="21"/>
      <c r="NI299" s="21"/>
      <c r="NJ299" s="21"/>
      <c r="NK299" s="21"/>
      <c r="NL299" s="21"/>
      <c r="NM299" s="21"/>
      <c r="NN299" s="21"/>
      <c r="NO299" s="21"/>
      <c r="NP299" s="21"/>
      <c r="NQ299" s="21"/>
      <c r="NR299" s="21"/>
      <c r="NS299" s="21"/>
      <c r="NT299" s="21"/>
      <c r="NU299" s="21"/>
      <c r="NV299" s="21"/>
      <c r="NW299" s="21"/>
      <c r="NX299" s="21"/>
      <c r="NY299" s="21"/>
      <c r="NZ299" s="21"/>
      <c r="OA299" s="21"/>
      <c r="OB299" s="21"/>
      <c r="OC299" s="21"/>
      <c r="OD299" s="21"/>
      <c r="OE299" s="21"/>
      <c r="OF299" s="21"/>
      <c r="OG299" s="21"/>
      <c r="OH299" s="21"/>
      <c r="OI299" s="21"/>
      <c r="OJ299" s="21"/>
      <c r="OK299" s="21"/>
      <c r="OL299" s="21"/>
      <c r="OM299" s="21"/>
      <c r="ON299" s="21"/>
      <c r="OO299" s="21"/>
      <c r="OP299" s="21"/>
      <c r="OQ299" s="21"/>
      <c r="OR299" s="21"/>
      <c r="OS299" s="21"/>
      <c r="OT299" s="21"/>
      <c r="OU299" s="21"/>
      <c r="OV299" s="21"/>
      <c r="OW299" s="21"/>
      <c r="OX299" s="21"/>
      <c r="OY299" s="21"/>
      <c r="OZ299" s="21"/>
      <c r="PA299" s="21"/>
      <c r="PB299" s="21"/>
      <c r="PC299" s="21"/>
      <c r="PD299" s="21"/>
      <c r="PE299" s="21"/>
      <c r="PF299" s="21"/>
      <c r="PG299" s="21"/>
      <c r="PH299" s="21"/>
      <c r="PI299" s="21"/>
      <c r="PJ299" s="21"/>
      <c r="PK299" s="21"/>
      <c r="PL299" s="21"/>
      <c r="PM299" s="21"/>
      <c r="PN299" s="21"/>
      <c r="PO299" s="21"/>
      <c r="PP299" s="21"/>
      <c r="PQ299" s="21"/>
      <c r="PR299" s="21"/>
      <c r="PS299" s="21"/>
      <c r="PT299" s="21"/>
      <c r="PU299" s="21"/>
      <c r="PV299" s="21"/>
      <c r="PW299" s="21"/>
      <c r="PX299" s="21"/>
      <c r="PY299" s="21"/>
      <c r="PZ299" s="21"/>
      <c r="QA299" s="21"/>
      <c r="QB299" s="21"/>
      <c r="QC299" s="21"/>
      <c r="QD299" s="21"/>
      <c r="QE299" s="21"/>
      <c r="QF299" s="21"/>
      <c r="QG299" s="21"/>
      <c r="QH299" s="21"/>
      <c r="QI299" s="21"/>
      <c r="QJ299" s="21"/>
      <c r="QK299" s="21"/>
      <c r="QL299" s="21"/>
      <c r="QM299" s="21"/>
      <c r="QN299" s="21"/>
      <c r="QO299" s="21"/>
      <c r="QP299" s="21"/>
      <c r="QQ299" s="21"/>
      <c r="QR299" s="21"/>
      <c r="QS299" s="21"/>
      <c r="QT299" s="21"/>
      <c r="QU299" s="21"/>
      <c r="QV299" s="21"/>
      <c r="QW299" s="21"/>
      <c r="QX299" s="21"/>
      <c r="QY299" s="21"/>
      <c r="QZ299" s="21"/>
      <c r="RA299" s="21"/>
      <c r="RB299" s="21"/>
      <c r="RC299" s="21"/>
      <c r="RD299" s="21"/>
      <c r="RE299" s="21"/>
      <c r="RF299" s="21"/>
      <c r="RG299" s="21"/>
      <c r="RH299" s="21"/>
      <c r="RI299" s="21"/>
      <c r="RJ299" s="21"/>
      <c r="RK299" s="21"/>
      <c r="RL299" s="21"/>
      <c r="RM299" s="21"/>
      <c r="RN299" s="21"/>
      <c r="RO299" s="21"/>
      <c r="RP299" s="21"/>
      <c r="RQ299" s="21"/>
      <c r="RR299" s="21"/>
      <c r="RS299" s="21"/>
      <c r="RT299" s="21"/>
      <c r="RU299" s="21"/>
      <c r="RV299" s="21"/>
      <c r="RW299" s="21"/>
      <c r="RX299" s="21"/>
      <c r="RY299" s="21"/>
      <c r="RZ299" s="21"/>
      <c r="SA299" s="21"/>
      <c r="SB299" s="21"/>
      <c r="SC299" s="21"/>
      <c r="SD299" s="21"/>
      <c r="SE299" s="21"/>
      <c r="SF299" s="21"/>
      <c r="SG299" s="21"/>
      <c r="SH299" s="21"/>
      <c r="SI299" s="21"/>
      <c r="SJ299" s="21"/>
      <c r="SK299" s="21"/>
      <c r="SL299" s="21"/>
      <c r="SM299" s="21"/>
      <c r="SN299" s="21"/>
    </row>
    <row r="300" spans="1:508" s="20" customFormat="1" ht="40.5" hidden="1" customHeight="1" x14ac:dyDescent="0.25">
      <c r="A300" s="52" t="s">
        <v>632</v>
      </c>
      <c r="B300" s="52" t="s">
        <v>633</v>
      </c>
      <c r="C300" s="52" t="s">
        <v>45</v>
      </c>
      <c r="D300" s="11" t="s">
        <v>519</v>
      </c>
      <c r="E300" s="165"/>
      <c r="F300" s="165"/>
      <c r="G300" s="165"/>
      <c r="H300" s="165"/>
      <c r="I300" s="165"/>
      <c r="J300" s="165"/>
      <c r="K300" s="219" t="e">
        <f t="shared" si="101"/>
        <v>#DIV/0!</v>
      </c>
      <c r="L300" s="165"/>
      <c r="M300" s="165"/>
      <c r="N300" s="165"/>
      <c r="O300" s="165"/>
      <c r="P300" s="165"/>
      <c r="Q300" s="165"/>
      <c r="R300" s="171">
        <f t="shared" si="99"/>
        <v>0</v>
      </c>
      <c r="S300" s="171"/>
      <c r="T300" s="171"/>
      <c r="U300" s="171"/>
      <c r="V300" s="171"/>
      <c r="W300" s="171"/>
      <c r="X300" s="224" t="e">
        <f t="shared" si="100"/>
        <v>#DIV/0!</v>
      </c>
      <c r="Y300" s="171">
        <f t="shared" si="102"/>
        <v>0</v>
      </c>
      <c r="Z300" s="238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  <c r="IX300" s="21"/>
      <c r="IY300" s="21"/>
      <c r="IZ300" s="21"/>
      <c r="JA300" s="21"/>
      <c r="JB300" s="21"/>
      <c r="JC300" s="21"/>
      <c r="JD300" s="21"/>
      <c r="JE300" s="21"/>
      <c r="JF300" s="21"/>
      <c r="JG300" s="21"/>
      <c r="JH300" s="21"/>
      <c r="JI300" s="21"/>
      <c r="JJ300" s="21"/>
      <c r="JK300" s="21"/>
      <c r="JL300" s="21"/>
      <c r="JM300" s="21"/>
      <c r="JN300" s="21"/>
      <c r="JO300" s="21"/>
      <c r="JP300" s="21"/>
      <c r="JQ300" s="21"/>
      <c r="JR300" s="21"/>
      <c r="JS300" s="21"/>
      <c r="JT300" s="21"/>
      <c r="JU300" s="21"/>
      <c r="JV300" s="21"/>
      <c r="JW300" s="21"/>
      <c r="JX300" s="21"/>
      <c r="JY300" s="21"/>
      <c r="JZ300" s="21"/>
      <c r="KA300" s="21"/>
      <c r="KB300" s="21"/>
      <c r="KC300" s="21"/>
      <c r="KD300" s="21"/>
      <c r="KE300" s="21"/>
      <c r="KF300" s="21"/>
      <c r="KG300" s="21"/>
      <c r="KH300" s="21"/>
      <c r="KI300" s="21"/>
      <c r="KJ300" s="21"/>
      <c r="KK300" s="21"/>
      <c r="KL300" s="21"/>
      <c r="KM300" s="21"/>
      <c r="KN300" s="21"/>
      <c r="KO300" s="21"/>
      <c r="KP300" s="21"/>
      <c r="KQ300" s="21"/>
      <c r="KR300" s="21"/>
      <c r="KS300" s="21"/>
      <c r="KT300" s="21"/>
      <c r="KU300" s="21"/>
      <c r="KV300" s="21"/>
      <c r="KW300" s="21"/>
      <c r="KX300" s="21"/>
      <c r="KY300" s="21"/>
      <c r="KZ300" s="21"/>
      <c r="LA300" s="21"/>
      <c r="LB300" s="21"/>
      <c r="LC300" s="21"/>
      <c r="LD300" s="21"/>
      <c r="LE300" s="21"/>
      <c r="LF300" s="21"/>
      <c r="LG300" s="21"/>
      <c r="LH300" s="21"/>
      <c r="LI300" s="21"/>
      <c r="LJ300" s="21"/>
      <c r="LK300" s="21"/>
      <c r="LL300" s="21"/>
      <c r="LM300" s="21"/>
      <c r="LN300" s="21"/>
      <c r="LO300" s="21"/>
      <c r="LP300" s="21"/>
      <c r="LQ300" s="21"/>
      <c r="LR300" s="21"/>
      <c r="LS300" s="21"/>
      <c r="LT300" s="21"/>
      <c r="LU300" s="21"/>
      <c r="LV300" s="21"/>
      <c r="LW300" s="21"/>
      <c r="LX300" s="21"/>
      <c r="LY300" s="21"/>
      <c r="LZ300" s="21"/>
      <c r="MA300" s="21"/>
      <c r="MB300" s="21"/>
      <c r="MC300" s="21"/>
      <c r="MD300" s="21"/>
      <c r="ME300" s="21"/>
      <c r="MF300" s="21"/>
      <c r="MG300" s="21"/>
      <c r="MH300" s="21"/>
      <c r="MI300" s="21"/>
      <c r="MJ300" s="21"/>
      <c r="MK300" s="21"/>
      <c r="ML300" s="21"/>
      <c r="MM300" s="21"/>
      <c r="MN300" s="21"/>
      <c r="MO300" s="21"/>
      <c r="MP300" s="21"/>
      <c r="MQ300" s="21"/>
      <c r="MR300" s="21"/>
      <c r="MS300" s="21"/>
      <c r="MT300" s="21"/>
      <c r="MU300" s="21"/>
      <c r="MV300" s="21"/>
      <c r="MW300" s="21"/>
      <c r="MX300" s="21"/>
      <c r="MY300" s="21"/>
      <c r="MZ300" s="21"/>
      <c r="NA300" s="21"/>
      <c r="NB300" s="21"/>
      <c r="NC300" s="21"/>
      <c r="ND300" s="21"/>
      <c r="NE300" s="21"/>
      <c r="NF300" s="21"/>
      <c r="NG300" s="21"/>
      <c r="NH300" s="21"/>
      <c r="NI300" s="21"/>
      <c r="NJ300" s="21"/>
      <c r="NK300" s="21"/>
      <c r="NL300" s="21"/>
      <c r="NM300" s="21"/>
      <c r="NN300" s="21"/>
      <c r="NO300" s="21"/>
      <c r="NP300" s="21"/>
      <c r="NQ300" s="21"/>
      <c r="NR300" s="21"/>
      <c r="NS300" s="21"/>
      <c r="NT300" s="21"/>
      <c r="NU300" s="21"/>
      <c r="NV300" s="21"/>
      <c r="NW300" s="21"/>
      <c r="NX300" s="21"/>
      <c r="NY300" s="21"/>
      <c r="NZ300" s="21"/>
      <c r="OA300" s="21"/>
      <c r="OB300" s="21"/>
      <c r="OC300" s="21"/>
      <c r="OD300" s="21"/>
      <c r="OE300" s="21"/>
      <c r="OF300" s="21"/>
      <c r="OG300" s="21"/>
      <c r="OH300" s="21"/>
      <c r="OI300" s="21"/>
      <c r="OJ300" s="21"/>
      <c r="OK300" s="21"/>
      <c r="OL300" s="21"/>
      <c r="OM300" s="21"/>
      <c r="ON300" s="21"/>
      <c r="OO300" s="21"/>
      <c r="OP300" s="21"/>
      <c r="OQ300" s="21"/>
      <c r="OR300" s="21"/>
      <c r="OS300" s="21"/>
      <c r="OT300" s="21"/>
      <c r="OU300" s="21"/>
      <c r="OV300" s="21"/>
      <c r="OW300" s="21"/>
      <c r="OX300" s="21"/>
      <c r="OY300" s="21"/>
      <c r="OZ300" s="21"/>
      <c r="PA300" s="21"/>
      <c r="PB300" s="21"/>
      <c r="PC300" s="21"/>
      <c r="PD300" s="21"/>
      <c r="PE300" s="21"/>
      <c r="PF300" s="21"/>
      <c r="PG300" s="21"/>
      <c r="PH300" s="21"/>
      <c r="PI300" s="21"/>
      <c r="PJ300" s="21"/>
      <c r="PK300" s="21"/>
      <c r="PL300" s="21"/>
      <c r="PM300" s="21"/>
      <c r="PN300" s="21"/>
      <c r="PO300" s="21"/>
      <c r="PP300" s="21"/>
      <c r="PQ300" s="21"/>
      <c r="PR300" s="21"/>
      <c r="PS300" s="21"/>
      <c r="PT300" s="21"/>
      <c r="PU300" s="21"/>
      <c r="PV300" s="21"/>
      <c r="PW300" s="21"/>
      <c r="PX300" s="21"/>
      <c r="PY300" s="21"/>
      <c r="PZ300" s="21"/>
      <c r="QA300" s="21"/>
      <c r="QB300" s="21"/>
      <c r="QC300" s="21"/>
      <c r="QD300" s="21"/>
      <c r="QE300" s="21"/>
      <c r="QF300" s="21"/>
      <c r="QG300" s="21"/>
      <c r="QH300" s="21"/>
      <c r="QI300" s="21"/>
      <c r="QJ300" s="21"/>
      <c r="QK300" s="21"/>
      <c r="QL300" s="21"/>
      <c r="QM300" s="21"/>
      <c r="QN300" s="21"/>
      <c r="QO300" s="21"/>
      <c r="QP300" s="21"/>
      <c r="QQ300" s="21"/>
      <c r="QR300" s="21"/>
      <c r="QS300" s="21"/>
      <c r="QT300" s="21"/>
      <c r="QU300" s="21"/>
      <c r="QV300" s="21"/>
      <c r="QW300" s="21"/>
      <c r="QX300" s="21"/>
      <c r="QY300" s="21"/>
      <c r="QZ300" s="21"/>
      <c r="RA300" s="21"/>
      <c r="RB300" s="21"/>
      <c r="RC300" s="21"/>
      <c r="RD300" s="21"/>
      <c r="RE300" s="21"/>
      <c r="RF300" s="21"/>
      <c r="RG300" s="21"/>
      <c r="RH300" s="21"/>
      <c r="RI300" s="21"/>
      <c r="RJ300" s="21"/>
      <c r="RK300" s="21"/>
      <c r="RL300" s="21"/>
      <c r="RM300" s="21"/>
      <c r="RN300" s="21"/>
      <c r="RO300" s="21"/>
      <c r="RP300" s="21"/>
      <c r="RQ300" s="21"/>
      <c r="RR300" s="21"/>
      <c r="RS300" s="21"/>
      <c r="RT300" s="21"/>
      <c r="RU300" s="21"/>
      <c r="RV300" s="21"/>
      <c r="RW300" s="21"/>
      <c r="RX300" s="21"/>
      <c r="RY300" s="21"/>
      <c r="RZ300" s="21"/>
      <c r="SA300" s="21"/>
      <c r="SB300" s="21"/>
      <c r="SC300" s="21"/>
      <c r="SD300" s="21"/>
      <c r="SE300" s="21"/>
      <c r="SF300" s="21"/>
      <c r="SG300" s="21"/>
      <c r="SH300" s="21"/>
      <c r="SI300" s="21"/>
      <c r="SJ300" s="21"/>
      <c r="SK300" s="21"/>
      <c r="SL300" s="21"/>
      <c r="SM300" s="21"/>
      <c r="SN300" s="21"/>
    </row>
    <row r="301" spans="1:508" s="20" customFormat="1" ht="20.25" customHeight="1" x14ac:dyDescent="0.25">
      <c r="A301" s="52" t="s">
        <v>203</v>
      </c>
      <c r="B301" s="52" t="s">
        <v>14</v>
      </c>
      <c r="C301" s="52" t="s">
        <v>45</v>
      </c>
      <c r="D301" s="11" t="s">
        <v>355</v>
      </c>
      <c r="E301" s="165">
        <v>3905746</v>
      </c>
      <c r="F301" s="165"/>
      <c r="G301" s="165"/>
      <c r="H301" s="165">
        <v>2712996</v>
      </c>
      <c r="I301" s="165"/>
      <c r="J301" s="165"/>
      <c r="K301" s="219">
        <f t="shared" si="101"/>
        <v>69.461659821196776</v>
      </c>
      <c r="L301" s="165">
        <v>9917787.6099999994</v>
      </c>
      <c r="M301" s="165">
        <v>9917787.6099999994</v>
      </c>
      <c r="N301" s="165"/>
      <c r="O301" s="165"/>
      <c r="P301" s="165"/>
      <c r="Q301" s="165">
        <v>9917787.6099999994</v>
      </c>
      <c r="R301" s="171">
        <f t="shared" si="99"/>
        <v>2110537.61</v>
      </c>
      <c r="S301" s="171">
        <v>2110537.61</v>
      </c>
      <c r="T301" s="171"/>
      <c r="U301" s="171"/>
      <c r="V301" s="171"/>
      <c r="W301" s="171">
        <v>2110537.61</v>
      </c>
      <c r="X301" s="224">
        <f t="shared" si="100"/>
        <v>21.280326752228163</v>
      </c>
      <c r="Y301" s="171">
        <f t="shared" si="102"/>
        <v>4823533.6099999994</v>
      </c>
      <c r="Z301" s="238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</row>
    <row r="302" spans="1:508" s="20" customFormat="1" ht="47.25" hidden="1" customHeight="1" x14ac:dyDescent="0.25">
      <c r="A302" s="52" t="s">
        <v>654</v>
      </c>
      <c r="B302" s="52" t="s">
        <v>655</v>
      </c>
      <c r="C302" s="52" t="s">
        <v>45</v>
      </c>
      <c r="D302" s="11" t="s">
        <v>365</v>
      </c>
      <c r="E302" s="165"/>
      <c r="F302" s="165"/>
      <c r="G302" s="165"/>
      <c r="H302" s="165"/>
      <c r="I302" s="165"/>
      <c r="J302" s="165"/>
      <c r="K302" s="219" t="e">
        <f t="shared" si="101"/>
        <v>#DIV/0!</v>
      </c>
      <c r="L302" s="165"/>
      <c r="M302" s="165"/>
      <c r="N302" s="165"/>
      <c r="O302" s="165"/>
      <c r="P302" s="165"/>
      <c r="Q302" s="165"/>
      <c r="R302" s="171"/>
      <c r="S302" s="171"/>
      <c r="T302" s="171"/>
      <c r="U302" s="171"/>
      <c r="V302" s="171"/>
      <c r="W302" s="171"/>
      <c r="X302" s="224" t="e">
        <f t="shared" si="100"/>
        <v>#DIV/0!</v>
      </c>
      <c r="Y302" s="171">
        <f t="shared" si="102"/>
        <v>0</v>
      </c>
      <c r="Z302" s="238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  <c r="IX302" s="21"/>
      <c r="IY302" s="21"/>
      <c r="IZ302" s="21"/>
      <c r="JA302" s="21"/>
      <c r="JB302" s="21"/>
      <c r="JC302" s="21"/>
      <c r="JD302" s="21"/>
      <c r="JE302" s="21"/>
      <c r="JF302" s="21"/>
      <c r="JG302" s="21"/>
      <c r="JH302" s="21"/>
      <c r="JI302" s="21"/>
      <c r="JJ302" s="21"/>
      <c r="JK302" s="21"/>
      <c r="JL302" s="21"/>
      <c r="JM302" s="21"/>
      <c r="JN302" s="21"/>
      <c r="JO302" s="21"/>
      <c r="JP302" s="21"/>
      <c r="JQ302" s="21"/>
      <c r="JR302" s="21"/>
      <c r="JS302" s="21"/>
      <c r="JT302" s="21"/>
      <c r="JU302" s="21"/>
      <c r="JV302" s="21"/>
      <c r="JW302" s="21"/>
      <c r="JX302" s="21"/>
      <c r="JY302" s="21"/>
      <c r="JZ302" s="21"/>
      <c r="KA302" s="21"/>
      <c r="KB302" s="21"/>
      <c r="KC302" s="21"/>
      <c r="KD302" s="21"/>
      <c r="KE302" s="21"/>
      <c r="KF302" s="21"/>
      <c r="KG302" s="21"/>
      <c r="KH302" s="21"/>
      <c r="KI302" s="21"/>
      <c r="KJ302" s="21"/>
      <c r="KK302" s="21"/>
      <c r="KL302" s="21"/>
      <c r="KM302" s="21"/>
      <c r="KN302" s="21"/>
      <c r="KO302" s="21"/>
      <c r="KP302" s="21"/>
      <c r="KQ302" s="21"/>
      <c r="KR302" s="21"/>
      <c r="KS302" s="21"/>
      <c r="KT302" s="21"/>
      <c r="KU302" s="21"/>
      <c r="KV302" s="21"/>
      <c r="KW302" s="21"/>
      <c r="KX302" s="21"/>
      <c r="KY302" s="21"/>
      <c r="KZ302" s="21"/>
      <c r="LA302" s="21"/>
      <c r="LB302" s="21"/>
      <c r="LC302" s="21"/>
      <c r="LD302" s="21"/>
      <c r="LE302" s="21"/>
      <c r="LF302" s="21"/>
      <c r="LG302" s="21"/>
      <c r="LH302" s="21"/>
      <c r="LI302" s="21"/>
      <c r="LJ302" s="21"/>
      <c r="LK302" s="21"/>
      <c r="LL302" s="21"/>
      <c r="LM302" s="21"/>
      <c r="LN302" s="21"/>
      <c r="LO302" s="21"/>
      <c r="LP302" s="21"/>
      <c r="LQ302" s="21"/>
      <c r="LR302" s="21"/>
      <c r="LS302" s="21"/>
      <c r="LT302" s="21"/>
      <c r="LU302" s="21"/>
      <c r="LV302" s="21"/>
      <c r="LW302" s="21"/>
      <c r="LX302" s="21"/>
      <c r="LY302" s="21"/>
      <c r="LZ302" s="21"/>
      <c r="MA302" s="21"/>
      <c r="MB302" s="21"/>
      <c r="MC302" s="21"/>
      <c r="MD302" s="21"/>
      <c r="ME302" s="21"/>
      <c r="MF302" s="21"/>
      <c r="MG302" s="21"/>
      <c r="MH302" s="21"/>
      <c r="MI302" s="21"/>
      <c r="MJ302" s="21"/>
      <c r="MK302" s="21"/>
      <c r="ML302" s="21"/>
      <c r="MM302" s="21"/>
      <c r="MN302" s="21"/>
      <c r="MO302" s="21"/>
      <c r="MP302" s="21"/>
      <c r="MQ302" s="21"/>
      <c r="MR302" s="21"/>
      <c r="MS302" s="21"/>
      <c r="MT302" s="21"/>
      <c r="MU302" s="21"/>
      <c r="MV302" s="21"/>
      <c r="MW302" s="21"/>
      <c r="MX302" s="21"/>
      <c r="MY302" s="21"/>
      <c r="MZ302" s="21"/>
      <c r="NA302" s="21"/>
      <c r="NB302" s="21"/>
      <c r="NC302" s="21"/>
      <c r="ND302" s="21"/>
      <c r="NE302" s="21"/>
      <c r="NF302" s="21"/>
      <c r="NG302" s="21"/>
      <c r="NH302" s="21"/>
      <c r="NI302" s="21"/>
      <c r="NJ302" s="21"/>
      <c r="NK302" s="21"/>
      <c r="NL302" s="21"/>
      <c r="NM302" s="21"/>
      <c r="NN302" s="21"/>
      <c r="NO302" s="21"/>
      <c r="NP302" s="21"/>
      <c r="NQ302" s="21"/>
      <c r="NR302" s="21"/>
      <c r="NS302" s="21"/>
      <c r="NT302" s="21"/>
      <c r="NU302" s="21"/>
      <c r="NV302" s="21"/>
      <c r="NW302" s="21"/>
      <c r="NX302" s="21"/>
      <c r="NY302" s="21"/>
      <c r="NZ302" s="21"/>
      <c r="OA302" s="21"/>
      <c r="OB302" s="21"/>
      <c r="OC302" s="21"/>
      <c r="OD302" s="21"/>
      <c r="OE302" s="21"/>
      <c r="OF302" s="21"/>
      <c r="OG302" s="21"/>
      <c r="OH302" s="21"/>
      <c r="OI302" s="21"/>
      <c r="OJ302" s="21"/>
      <c r="OK302" s="21"/>
      <c r="OL302" s="21"/>
      <c r="OM302" s="21"/>
      <c r="ON302" s="21"/>
      <c r="OO302" s="21"/>
      <c r="OP302" s="21"/>
      <c r="OQ302" s="21"/>
      <c r="OR302" s="21"/>
      <c r="OS302" s="21"/>
      <c r="OT302" s="21"/>
      <c r="OU302" s="21"/>
      <c r="OV302" s="21"/>
      <c r="OW302" s="21"/>
      <c r="OX302" s="21"/>
      <c r="OY302" s="21"/>
      <c r="OZ302" s="21"/>
      <c r="PA302" s="21"/>
      <c r="PB302" s="21"/>
      <c r="PC302" s="21"/>
      <c r="PD302" s="21"/>
      <c r="PE302" s="21"/>
      <c r="PF302" s="21"/>
      <c r="PG302" s="21"/>
      <c r="PH302" s="21"/>
      <c r="PI302" s="21"/>
      <c r="PJ302" s="21"/>
      <c r="PK302" s="21"/>
      <c r="PL302" s="21"/>
      <c r="PM302" s="21"/>
      <c r="PN302" s="21"/>
      <c r="PO302" s="21"/>
      <c r="PP302" s="21"/>
      <c r="PQ302" s="21"/>
      <c r="PR302" s="21"/>
      <c r="PS302" s="21"/>
      <c r="PT302" s="21"/>
      <c r="PU302" s="21"/>
      <c r="PV302" s="21"/>
      <c r="PW302" s="21"/>
      <c r="PX302" s="21"/>
      <c r="PY302" s="21"/>
      <c r="PZ302" s="21"/>
      <c r="QA302" s="21"/>
      <c r="QB302" s="21"/>
      <c r="QC302" s="21"/>
      <c r="QD302" s="21"/>
      <c r="QE302" s="21"/>
      <c r="QF302" s="21"/>
      <c r="QG302" s="21"/>
      <c r="QH302" s="21"/>
      <c r="QI302" s="21"/>
      <c r="QJ302" s="21"/>
      <c r="QK302" s="21"/>
      <c r="QL302" s="21"/>
      <c r="QM302" s="21"/>
      <c r="QN302" s="21"/>
      <c r="QO302" s="21"/>
      <c r="QP302" s="21"/>
      <c r="QQ302" s="21"/>
      <c r="QR302" s="21"/>
      <c r="QS302" s="21"/>
      <c r="QT302" s="21"/>
      <c r="QU302" s="21"/>
      <c r="QV302" s="21"/>
      <c r="QW302" s="21"/>
      <c r="QX302" s="21"/>
      <c r="QY302" s="21"/>
      <c r="QZ302" s="21"/>
      <c r="RA302" s="21"/>
      <c r="RB302" s="21"/>
      <c r="RC302" s="21"/>
      <c r="RD302" s="21"/>
      <c r="RE302" s="21"/>
      <c r="RF302" s="21"/>
      <c r="RG302" s="21"/>
      <c r="RH302" s="21"/>
      <c r="RI302" s="21"/>
      <c r="RJ302" s="21"/>
      <c r="RK302" s="21"/>
      <c r="RL302" s="21"/>
      <c r="RM302" s="21"/>
      <c r="RN302" s="21"/>
      <c r="RO302" s="21"/>
      <c r="RP302" s="21"/>
      <c r="RQ302" s="21"/>
      <c r="RR302" s="21"/>
      <c r="RS302" s="21"/>
      <c r="RT302" s="21"/>
      <c r="RU302" s="21"/>
      <c r="RV302" s="21"/>
      <c r="RW302" s="21"/>
      <c r="RX302" s="21"/>
      <c r="RY302" s="21"/>
      <c r="RZ302" s="21"/>
      <c r="SA302" s="21"/>
      <c r="SB302" s="21"/>
      <c r="SC302" s="21"/>
      <c r="SD302" s="21"/>
      <c r="SE302" s="21"/>
      <c r="SF302" s="21"/>
      <c r="SG302" s="21"/>
      <c r="SH302" s="21"/>
      <c r="SI302" s="21"/>
      <c r="SJ302" s="21"/>
      <c r="SK302" s="21"/>
      <c r="SL302" s="21"/>
      <c r="SM302" s="21"/>
      <c r="SN302" s="21"/>
    </row>
    <row r="303" spans="1:508" s="24" customFormat="1" ht="33.75" customHeight="1" x14ac:dyDescent="0.25">
      <c r="A303" s="87" t="s">
        <v>27</v>
      </c>
      <c r="B303" s="87"/>
      <c r="C303" s="87"/>
      <c r="D303" s="13" t="s">
        <v>34</v>
      </c>
      <c r="E303" s="163">
        <f>E304</f>
        <v>778995.05</v>
      </c>
      <c r="F303" s="163">
        <f t="shared" ref="F303:R304" si="103">F304</f>
        <v>620277.72</v>
      </c>
      <c r="G303" s="163">
        <f t="shared" si="103"/>
        <v>9318.73</v>
      </c>
      <c r="H303" s="163">
        <f t="shared" si="103"/>
        <v>778995.05</v>
      </c>
      <c r="I303" s="163">
        <f t="shared" si="103"/>
        <v>620277.72</v>
      </c>
      <c r="J303" s="163">
        <f t="shared" si="103"/>
        <v>9318.73</v>
      </c>
      <c r="K303" s="217">
        <f t="shared" si="101"/>
        <v>100</v>
      </c>
      <c r="L303" s="163"/>
      <c r="M303" s="163"/>
      <c r="N303" s="163"/>
      <c r="O303" s="163"/>
      <c r="P303" s="163"/>
      <c r="Q303" s="163"/>
      <c r="R303" s="163">
        <f t="shared" si="103"/>
        <v>0</v>
      </c>
      <c r="S303" s="163"/>
      <c r="T303" s="163"/>
      <c r="U303" s="163"/>
      <c r="V303" s="163"/>
      <c r="W303" s="163"/>
      <c r="X303" s="217"/>
      <c r="Y303" s="163">
        <f t="shared" si="102"/>
        <v>778995.05</v>
      </c>
      <c r="Z303" s="238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  <c r="IW303" s="29"/>
      <c r="IX303" s="29"/>
      <c r="IY303" s="29"/>
      <c r="IZ303" s="29"/>
      <c r="JA303" s="29"/>
      <c r="JB303" s="29"/>
      <c r="JC303" s="29"/>
      <c r="JD303" s="29"/>
      <c r="JE303" s="29"/>
      <c r="JF303" s="29"/>
      <c r="JG303" s="29"/>
      <c r="JH303" s="29"/>
      <c r="JI303" s="29"/>
      <c r="JJ303" s="29"/>
      <c r="JK303" s="29"/>
      <c r="JL303" s="29"/>
      <c r="JM303" s="29"/>
      <c r="JN303" s="29"/>
      <c r="JO303" s="29"/>
      <c r="JP303" s="29"/>
      <c r="JQ303" s="29"/>
      <c r="JR303" s="29"/>
      <c r="JS303" s="29"/>
      <c r="JT303" s="29"/>
      <c r="JU303" s="29"/>
      <c r="JV303" s="29"/>
      <c r="JW303" s="29"/>
      <c r="JX303" s="29"/>
      <c r="JY303" s="29"/>
      <c r="JZ303" s="29"/>
      <c r="KA303" s="29"/>
      <c r="KB303" s="29"/>
      <c r="KC303" s="29"/>
      <c r="KD303" s="29"/>
      <c r="KE303" s="29"/>
      <c r="KF303" s="29"/>
      <c r="KG303" s="29"/>
      <c r="KH303" s="29"/>
      <c r="KI303" s="29"/>
      <c r="KJ303" s="29"/>
      <c r="KK303" s="29"/>
      <c r="KL303" s="29"/>
      <c r="KM303" s="29"/>
      <c r="KN303" s="29"/>
      <c r="KO303" s="29"/>
      <c r="KP303" s="29"/>
      <c r="KQ303" s="29"/>
      <c r="KR303" s="29"/>
      <c r="KS303" s="29"/>
      <c r="KT303" s="29"/>
      <c r="KU303" s="29"/>
      <c r="KV303" s="29"/>
      <c r="KW303" s="29"/>
      <c r="KX303" s="29"/>
      <c r="KY303" s="29"/>
      <c r="KZ303" s="29"/>
      <c r="LA303" s="29"/>
      <c r="LB303" s="29"/>
      <c r="LC303" s="29"/>
      <c r="LD303" s="29"/>
      <c r="LE303" s="29"/>
      <c r="LF303" s="29"/>
      <c r="LG303" s="29"/>
      <c r="LH303" s="29"/>
      <c r="LI303" s="29"/>
      <c r="LJ303" s="29"/>
      <c r="LK303" s="29"/>
      <c r="LL303" s="29"/>
      <c r="LM303" s="29"/>
      <c r="LN303" s="29"/>
      <c r="LO303" s="29"/>
      <c r="LP303" s="29"/>
      <c r="LQ303" s="29"/>
      <c r="LR303" s="29"/>
      <c r="LS303" s="29"/>
      <c r="LT303" s="29"/>
      <c r="LU303" s="29"/>
      <c r="LV303" s="29"/>
      <c r="LW303" s="29"/>
      <c r="LX303" s="29"/>
      <c r="LY303" s="29"/>
      <c r="LZ303" s="29"/>
      <c r="MA303" s="29"/>
      <c r="MB303" s="29"/>
      <c r="MC303" s="29"/>
      <c r="MD303" s="29"/>
      <c r="ME303" s="29"/>
      <c r="MF303" s="29"/>
      <c r="MG303" s="29"/>
      <c r="MH303" s="29"/>
      <c r="MI303" s="29"/>
      <c r="MJ303" s="29"/>
      <c r="MK303" s="29"/>
      <c r="ML303" s="29"/>
      <c r="MM303" s="29"/>
      <c r="MN303" s="29"/>
      <c r="MO303" s="29"/>
      <c r="MP303" s="29"/>
      <c r="MQ303" s="29"/>
      <c r="MR303" s="29"/>
      <c r="MS303" s="29"/>
      <c r="MT303" s="29"/>
      <c r="MU303" s="29"/>
      <c r="MV303" s="29"/>
      <c r="MW303" s="29"/>
      <c r="MX303" s="29"/>
      <c r="MY303" s="29"/>
      <c r="MZ303" s="29"/>
      <c r="NA303" s="29"/>
      <c r="NB303" s="29"/>
      <c r="NC303" s="29"/>
      <c r="ND303" s="29"/>
      <c r="NE303" s="29"/>
      <c r="NF303" s="29"/>
      <c r="NG303" s="29"/>
      <c r="NH303" s="29"/>
      <c r="NI303" s="29"/>
      <c r="NJ303" s="29"/>
      <c r="NK303" s="29"/>
      <c r="NL303" s="29"/>
      <c r="NM303" s="29"/>
      <c r="NN303" s="29"/>
      <c r="NO303" s="29"/>
      <c r="NP303" s="29"/>
      <c r="NQ303" s="29"/>
      <c r="NR303" s="29"/>
      <c r="NS303" s="29"/>
      <c r="NT303" s="29"/>
      <c r="NU303" s="29"/>
      <c r="NV303" s="29"/>
      <c r="NW303" s="29"/>
      <c r="NX303" s="29"/>
      <c r="NY303" s="29"/>
      <c r="NZ303" s="29"/>
      <c r="OA303" s="29"/>
      <c r="OB303" s="29"/>
      <c r="OC303" s="29"/>
      <c r="OD303" s="29"/>
      <c r="OE303" s="29"/>
      <c r="OF303" s="29"/>
      <c r="OG303" s="29"/>
      <c r="OH303" s="29"/>
      <c r="OI303" s="29"/>
      <c r="OJ303" s="29"/>
      <c r="OK303" s="29"/>
      <c r="OL303" s="29"/>
      <c r="OM303" s="29"/>
      <c r="ON303" s="29"/>
      <c r="OO303" s="29"/>
      <c r="OP303" s="29"/>
      <c r="OQ303" s="29"/>
      <c r="OR303" s="29"/>
      <c r="OS303" s="29"/>
      <c r="OT303" s="29"/>
      <c r="OU303" s="29"/>
      <c r="OV303" s="29"/>
      <c r="OW303" s="29"/>
      <c r="OX303" s="29"/>
      <c r="OY303" s="29"/>
      <c r="OZ303" s="29"/>
      <c r="PA303" s="29"/>
      <c r="PB303" s="29"/>
      <c r="PC303" s="29"/>
      <c r="PD303" s="29"/>
      <c r="PE303" s="29"/>
      <c r="PF303" s="29"/>
      <c r="PG303" s="29"/>
      <c r="PH303" s="29"/>
      <c r="PI303" s="29"/>
      <c r="PJ303" s="29"/>
      <c r="PK303" s="29"/>
      <c r="PL303" s="29"/>
      <c r="PM303" s="29"/>
      <c r="PN303" s="29"/>
      <c r="PO303" s="29"/>
      <c r="PP303" s="29"/>
      <c r="PQ303" s="29"/>
      <c r="PR303" s="29"/>
      <c r="PS303" s="29"/>
      <c r="PT303" s="29"/>
      <c r="PU303" s="29"/>
      <c r="PV303" s="29"/>
      <c r="PW303" s="29"/>
      <c r="PX303" s="29"/>
      <c r="PY303" s="29"/>
      <c r="PZ303" s="29"/>
      <c r="QA303" s="29"/>
      <c r="QB303" s="29"/>
      <c r="QC303" s="29"/>
      <c r="QD303" s="29"/>
      <c r="QE303" s="29"/>
      <c r="QF303" s="29"/>
      <c r="QG303" s="29"/>
      <c r="QH303" s="29"/>
      <c r="QI303" s="29"/>
      <c r="QJ303" s="29"/>
      <c r="QK303" s="29"/>
      <c r="QL303" s="29"/>
      <c r="QM303" s="29"/>
      <c r="QN303" s="29"/>
      <c r="QO303" s="29"/>
      <c r="QP303" s="29"/>
      <c r="QQ303" s="29"/>
      <c r="QR303" s="29"/>
      <c r="QS303" s="29"/>
      <c r="QT303" s="29"/>
      <c r="QU303" s="29"/>
      <c r="QV303" s="29"/>
      <c r="QW303" s="29"/>
      <c r="QX303" s="29"/>
      <c r="QY303" s="29"/>
      <c r="QZ303" s="29"/>
      <c r="RA303" s="29"/>
      <c r="RB303" s="29"/>
      <c r="RC303" s="29"/>
      <c r="RD303" s="29"/>
      <c r="RE303" s="29"/>
      <c r="RF303" s="29"/>
      <c r="RG303" s="29"/>
      <c r="RH303" s="29"/>
      <c r="RI303" s="29"/>
      <c r="RJ303" s="29"/>
      <c r="RK303" s="29"/>
      <c r="RL303" s="29"/>
      <c r="RM303" s="29"/>
      <c r="RN303" s="29"/>
      <c r="RO303" s="29"/>
      <c r="RP303" s="29"/>
      <c r="RQ303" s="29"/>
      <c r="RR303" s="29"/>
      <c r="RS303" s="29"/>
      <c r="RT303" s="29"/>
      <c r="RU303" s="29"/>
      <c r="RV303" s="29"/>
      <c r="RW303" s="29"/>
      <c r="RX303" s="29"/>
      <c r="RY303" s="29"/>
      <c r="RZ303" s="29"/>
      <c r="SA303" s="29"/>
      <c r="SB303" s="29"/>
      <c r="SC303" s="29"/>
      <c r="SD303" s="29"/>
      <c r="SE303" s="29"/>
      <c r="SF303" s="29"/>
      <c r="SG303" s="29"/>
      <c r="SH303" s="29"/>
      <c r="SI303" s="29"/>
      <c r="SJ303" s="29"/>
      <c r="SK303" s="29"/>
      <c r="SL303" s="29"/>
      <c r="SM303" s="29"/>
      <c r="SN303" s="29"/>
    </row>
    <row r="304" spans="1:508" s="31" customFormat="1" ht="36.75" customHeight="1" x14ac:dyDescent="0.25">
      <c r="A304" s="78" t="s">
        <v>117</v>
      </c>
      <c r="B304" s="78"/>
      <c r="C304" s="78"/>
      <c r="D304" s="108" t="s">
        <v>34</v>
      </c>
      <c r="E304" s="164">
        <f>E305</f>
        <v>778995.05</v>
      </c>
      <c r="F304" s="164">
        <f t="shared" si="103"/>
        <v>620277.72</v>
      </c>
      <c r="G304" s="164">
        <f t="shared" si="103"/>
        <v>9318.73</v>
      </c>
      <c r="H304" s="164">
        <f t="shared" si="103"/>
        <v>778995.05</v>
      </c>
      <c r="I304" s="164">
        <f t="shared" si="103"/>
        <v>620277.72</v>
      </c>
      <c r="J304" s="164">
        <f t="shared" si="103"/>
        <v>9318.73</v>
      </c>
      <c r="K304" s="218">
        <f t="shared" si="101"/>
        <v>100</v>
      </c>
      <c r="L304" s="164"/>
      <c r="M304" s="164"/>
      <c r="N304" s="164"/>
      <c r="O304" s="164"/>
      <c r="P304" s="164"/>
      <c r="Q304" s="164"/>
      <c r="R304" s="164">
        <f t="shared" si="103"/>
        <v>0</v>
      </c>
      <c r="S304" s="164"/>
      <c r="T304" s="164"/>
      <c r="U304" s="164"/>
      <c r="V304" s="164"/>
      <c r="W304" s="164"/>
      <c r="X304" s="218"/>
      <c r="Y304" s="164">
        <f t="shared" si="102"/>
        <v>778995.05</v>
      </c>
      <c r="Z304" s="238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  <c r="IW304" s="30"/>
      <c r="IX304" s="30"/>
      <c r="IY304" s="30"/>
      <c r="IZ304" s="30"/>
      <c r="JA304" s="30"/>
      <c r="JB304" s="30"/>
      <c r="JC304" s="30"/>
      <c r="JD304" s="30"/>
      <c r="JE304" s="30"/>
      <c r="JF304" s="30"/>
      <c r="JG304" s="30"/>
      <c r="JH304" s="30"/>
      <c r="JI304" s="30"/>
      <c r="JJ304" s="30"/>
      <c r="JK304" s="30"/>
      <c r="JL304" s="30"/>
      <c r="JM304" s="30"/>
      <c r="JN304" s="30"/>
      <c r="JO304" s="30"/>
      <c r="JP304" s="30"/>
      <c r="JQ304" s="30"/>
      <c r="JR304" s="30"/>
      <c r="JS304" s="30"/>
      <c r="JT304" s="30"/>
      <c r="JU304" s="30"/>
      <c r="JV304" s="30"/>
      <c r="JW304" s="30"/>
      <c r="JX304" s="30"/>
      <c r="JY304" s="30"/>
      <c r="JZ304" s="30"/>
      <c r="KA304" s="30"/>
      <c r="KB304" s="30"/>
      <c r="KC304" s="30"/>
      <c r="KD304" s="30"/>
      <c r="KE304" s="30"/>
      <c r="KF304" s="30"/>
      <c r="KG304" s="30"/>
      <c r="KH304" s="30"/>
      <c r="KI304" s="30"/>
      <c r="KJ304" s="30"/>
      <c r="KK304" s="30"/>
      <c r="KL304" s="30"/>
      <c r="KM304" s="30"/>
      <c r="KN304" s="30"/>
      <c r="KO304" s="30"/>
      <c r="KP304" s="30"/>
      <c r="KQ304" s="30"/>
      <c r="KR304" s="30"/>
      <c r="KS304" s="30"/>
      <c r="KT304" s="30"/>
      <c r="KU304" s="30"/>
      <c r="KV304" s="30"/>
      <c r="KW304" s="30"/>
      <c r="KX304" s="30"/>
      <c r="KY304" s="30"/>
      <c r="KZ304" s="30"/>
      <c r="LA304" s="30"/>
      <c r="LB304" s="30"/>
      <c r="LC304" s="30"/>
      <c r="LD304" s="30"/>
      <c r="LE304" s="30"/>
      <c r="LF304" s="30"/>
      <c r="LG304" s="30"/>
      <c r="LH304" s="30"/>
      <c r="LI304" s="30"/>
      <c r="LJ304" s="30"/>
      <c r="LK304" s="30"/>
      <c r="LL304" s="30"/>
      <c r="LM304" s="30"/>
      <c r="LN304" s="30"/>
      <c r="LO304" s="30"/>
      <c r="LP304" s="30"/>
      <c r="LQ304" s="30"/>
      <c r="LR304" s="30"/>
      <c r="LS304" s="30"/>
      <c r="LT304" s="30"/>
      <c r="LU304" s="30"/>
      <c r="LV304" s="30"/>
      <c r="LW304" s="30"/>
      <c r="LX304" s="30"/>
      <c r="LY304" s="30"/>
      <c r="LZ304" s="30"/>
      <c r="MA304" s="30"/>
      <c r="MB304" s="30"/>
      <c r="MC304" s="30"/>
      <c r="MD304" s="30"/>
      <c r="ME304" s="30"/>
      <c r="MF304" s="30"/>
      <c r="MG304" s="30"/>
      <c r="MH304" s="30"/>
      <c r="MI304" s="30"/>
      <c r="MJ304" s="30"/>
      <c r="MK304" s="30"/>
      <c r="ML304" s="30"/>
      <c r="MM304" s="30"/>
      <c r="MN304" s="30"/>
      <c r="MO304" s="30"/>
      <c r="MP304" s="30"/>
      <c r="MQ304" s="30"/>
      <c r="MR304" s="30"/>
      <c r="MS304" s="30"/>
      <c r="MT304" s="30"/>
      <c r="MU304" s="30"/>
      <c r="MV304" s="30"/>
      <c r="MW304" s="30"/>
      <c r="MX304" s="30"/>
      <c r="MY304" s="30"/>
      <c r="MZ304" s="30"/>
      <c r="NA304" s="30"/>
      <c r="NB304" s="30"/>
      <c r="NC304" s="30"/>
      <c r="ND304" s="30"/>
      <c r="NE304" s="30"/>
      <c r="NF304" s="30"/>
      <c r="NG304" s="30"/>
      <c r="NH304" s="30"/>
      <c r="NI304" s="30"/>
      <c r="NJ304" s="30"/>
      <c r="NK304" s="30"/>
      <c r="NL304" s="30"/>
      <c r="NM304" s="30"/>
      <c r="NN304" s="30"/>
      <c r="NO304" s="30"/>
      <c r="NP304" s="30"/>
      <c r="NQ304" s="30"/>
      <c r="NR304" s="30"/>
      <c r="NS304" s="30"/>
      <c r="NT304" s="30"/>
      <c r="NU304" s="30"/>
      <c r="NV304" s="30"/>
      <c r="NW304" s="30"/>
      <c r="NX304" s="30"/>
      <c r="NY304" s="30"/>
      <c r="NZ304" s="30"/>
      <c r="OA304" s="30"/>
      <c r="OB304" s="30"/>
      <c r="OC304" s="30"/>
      <c r="OD304" s="30"/>
      <c r="OE304" s="30"/>
      <c r="OF304" s="30"/>
      <c r="OG304" s="30"/>
      <c r="OH304" s="30"/>
      <c r="OI304" s="30"/>
      <c r="OJ304" s="30"/>
      <c r="OK304" s="30"/>
      <c r="OL304" s="30"/>
      <c r="OM304" s="30"/>
      <c r="ON304" s="30"/>
      <c r="OO304" s="30"/>
      <c r="OP304" s="30"/>
      <c r="OQ304" s="30"/>
      <c r="OR304" s="30"/>
      <c r="OS304" s="30"/>
      <c r="OT304" s="30"/>
      <c r="OU304" s="30"/>
      <c r="OV304" s="30"/>
      <c r="OW304" s="30"/>
      <c r="OX304" s="30"/>
      <c r="OY304" s="30"/>
      <c r="OZ304" s="30"/>
      <c r="PA304" s="30"/>
      <c r="PB304" s="30"/>
      <c r="PC304" s="30"/>
      <c r="PD304" s="30"/>
      <c r="PE304" s="30"/>
      <c r="PF304" s="30"/>
      <c r="PG304" s="30"/>
      <c r="PH304" s="30"/>
      <c r="PI304" s="30"/>
      <c r="PJ304" s="30"/>
      <c r="PK304" s="30"/>
      <c r="PL304" s="30"/>
      <c r="PM304" s="30"/>
      <c r="PN304" s="30"/>
      <c r="PO304" s="30"/>
      <c r="PP304" s="30"/>
      <c r="PQ304" s="30"/>
      <c r="PR304" s="30"/>
      <c r="PS304" s="30"/>
      <c r="PT304" s="30"/>
      <c r="PU304" s="30"/>
      <c r="PV304" s="30"/>
      <c r="PW304" s="30"/>
      <c r="PX304" s="30"/>
      <c r="PY304" s="30"/>
      <c r="PZ304" s="30"/>
      <c r="QA304" s="30"/>
      <c r="QB304" s="30"/>
      <c r="QC304" s="30"/>
      <c r="QD304" s="30"/>
      <c r="QE304" s="30"/>
      <c r="QF304" s="30"/>
      <c r="QG304" s="30"/>
      <c r="QH304" s="30"/>
      <c r="QI304" s="30"/>
      <c r="QJ304" s="30"/>
      <c r="QK304" s="30"/>
      <c r="QL304" s="30"/>
      <c r="QM304" s="30"/>
      <c r="QN304" s="30"/>
      <c r="QO304" s="30"/>
      <c r="QP304" s="30"/>
      <c r="QQ304" s="30"/>
      <c r="QR304" s="30"/>
      <c r="QS304" s="30"/>
      <c r="QT304" s="30"/>
      <c r="QU304" s="30"/>
      <c r="QV304" s="30"/>
      <c r="QW304" s="30"/>
      <c r="QX304" s="30"/>
      <c r="QY304" s="30"/>
      <c r="QZ304" s="30"/>
      <c r="RA304" s="30"/>
      <c r="RB304" s="30"/>
      <c r="RC304" s="30"/>
      <c r="RD304" s="30"/>
      <c r="RE304" s="30"/>
      <c r="RF304" s="30"/>
      <c r="RG304" s="30"/>
      <c r="RH304" s="30"/>
      <c r="RI304" s="30"/>
      <c r="RJ304" s="30"/>
      <c r="RK304" s="30"/>
      <c r="RL304" s="30"/>
      <c r="RM304" s="30"/>
      <c r="RN304" s="30"/>
      <c r="RO304" s="30"/>
      <c r="RP304" s="30"/>
      <c r="RQ304" s="30"/>
      <c r="RR304" s="30"/>
      <c r="RS304" s="30"/>
      <c r="RT304" s="30"/>
      <c r="RU304" s="30"/>
      <c r="RV304" s="30"/>
      <c r="RW304" s="30"/>
      <c r="RX304" s="30"/>
      <c r="RY304" s="30"/>
      <c r="RZ304" s="30"/>
      <c r="SA304" s="30"/>
      <c r="SB304" s="30"/>
      <c r="SC304" s="30"/>
      <c r="SD304" s="30"/>
      <c r="SE304" s="30"/>
      <c r="SF304" s="30"/>
      <c r="SG304" s="30"/>
      <c r="SH304" s="30"/>
      <c r="SI304" s="30"/>
      <c r="SJ304" s="30"/>
      <c r="SK304" s="30"/>
      <c r="SL304" s="30"/>
      <c r="SM304" s="30"/>
      <c r="SN304" s="30"/>
    </row>
    <row r="305" spans="1:508" s="20" customFormat="1" ht="45.75" customHeight="1" x14ac:dyDescent="0.25">
      <c r="A305" s="52" t="s">
        <v>0</v>
      </c>
      <c r="B305" s="52" t="s">
        <v>118</v>
      </c>
      <c r="C305" s="52" t="s">
        <v>46</v>
      </c>
      <c r="D305" s="76" t="s">
        <v>486</v>
      </c>
      <c r="E305" s="165">
        <v>778995.05</v>
      </c>
      <c r="F305" s="165">
        <v>620277.72</v>
      </c>
      <c r="G305" s="165">
        <v>9318.73</v>
      </c>
      <c r="H305" s="165">
        <v>778995.05</v>
      </c>
      <c r="I305" s="165">
        <v>620277.72</v>
      </c>
      <c r="J305" s="165">
        <v>9318.73</v>
      </c>
      <c r="K305" s="219">
        <f t="shared" si="101"/>
        <v>100</v>
      </c>
      <c r="L305" s="165"/>
      <c r="M305" s="165"/>
      <c r="N305" s="165"/>
      <c r="O305" s="165"/>
      <c r="P305" s="165"/>
      <c r="Q305" s="165"/>
      <c r="R305" s="171">
        <f>T305+W305</f>
        <v>0</v>
      </c>
      <c r="S305" s="171"/>
      <c r="T305" s="171"/>
      <c r="U305" s="171"/>
      <c r="V305" s="171"/>
      <c r="W305" s="171"/>
      <c r="X305" s="224"/>
      <c r="Y305" s="171">
        <f t="shared" si="102"/>
        <v>778995.05</v>
      </c>
      <c r="Z305" s="238">
        <v>17</v>
      </c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  <c r="IX305" s="21"/>
      <c r="IY305" s="21"/>
      <c r="IZ305" s="21"/>
      <c r="JA305" s="21"/>
      <c r="JB305" s="21"/>
      <c r="JC305" s="21"/>
      <c r="JD305" s="21"/>
      <c r="JE305" s="21"/>
      <c r="JF305" s="21"/>
      <c r="JG305" s="21"/>
      <c r="JH305" s="21"/>
      <c r="JI305" s="21"/>
      <c r="JJ305" s="21"/>
      <c r="JK305" s="21"/>
      <c r="JL305" s="21"/>
      <c r="JM305" s="21"/>
      <c r="JN305" s="21"/>
      <c r="JO305" s="21"/>
      <c r="JP305" s="21"/>
      <c r="JQ305" s="21"/>
      <c r="JR305" s="21"/>
      <c r="JS305" s="21"/>
      <c r="JT305" s="21"/>
      <c r="JU305" s="21"/>
      <c r="JV305" s="21"/>
      <c r="JW305" s="21"/>
      <c r="JX305" s="21"/>
      <c r="JY305" s="21"/>
      <c r="JZ305" s="21"/>
      <c r="KA305" s="21"/>
      <c r="KB305" s="21"/>
      <c r="KC305" s="21"/>
      <c r="KD305" s="21"/>
      <c r="KE305" s="21"/>
      <c r="KF305" s="21"/>
      <c r="KG305" s="21"/>
      <c r="KH305" s="21"/>
      <c r="KI305" s="21"/>
      <c r="KJ305" s="21"/>
      <c r="KK305" s="21"/>
      <c r="KL305" s="21"/>
      <c r="KM305" s="21"/>
      <c r="KN305" s="21"/>
      <c r="KO305" s="21"/>
      <c r="KP305" s="21"/>
      <c r="KQ305" s="21"/>
      <c r="KR305" s="21"/>
      <c r="KS305" s="21"/>
      <c r="KT305" s="21"/>
      <c r="KU305" s="21"/>
      <c r="KV305" s="21"/>
      <c r="KW305" s="21"/>
      <c r="KX305" s="21"/>
      <c r="KY305" s="21"/>
      <c r="KZ305" s="21"/>
      <c r="LA305" s="21"/>
      <c r="LB305" s="21"/>
      <c r="LC305" s="21"/>
      <c r="LD305" s="21"/>
      <c r="LE305" s="21"/>
      <c r="LF305" s="21"/>
      <c r="LG305" s="21"/>
      <c r="LH305" s="21"/>
      <c r="LI305" s="21"/>
      <c r="LJ305" s="21"/>
      <c r="LK305" s="21"/>
      <c r="LL305" s="21"/>
      <c r="LM305" s="21"/>
      <c r="LN305" s="21"/>
      <c r="LO305" s="21"/>
      <c r="LP305" s="21"/>
      <c r="LQ305" s="21"/>
      <c r="LR305" s="21"/>
      <c r="LS305" s="21"/>
      <c r="LT305" s="21"/>
      <c r="LU305" s="21"/>
      <c r="LV305" s="21"/>
      <c r="LW305" s="21"/>
      <c r="LX305" s="21"/>
      <c r="LY305" s="21"/>
      <c r="LZ305" s="21"/>
      <c r="MA305" s="21"/>
      <c r="MB305" s="21"/>
      <c r="MC305" s="21"/>
      <c r="MD305" s="21"/>
      <c r="ME305" s="21"/>
      <c r="MF305" s="21"/>
      <c r="MG305" s="21"/>
      <c r="MH305" s="21"/>
      <c r="MI305" s="21"/>
      <c r="MJ305" s="21"/>
      <c r="MK305" s="21"/>
      <c r="ML305" s="21"/>
      <c r="MM305" s="21"/>
      <c r="MN305" s="21"/>
      <c r="MO305" s="21"/>
      <c r="MP305" s="21"/>
      <c r="MQ305" s="21"/>
      <c r="MR305" s="21"/>
      <c r="MS305" s="21"/>
      <c r="MT305" s="21"/>
      <c r="MU305" s="21"/>
      <c r="MV305" s="21"/>
      <c r="MW305" s="21"/>
      <c r="MX305" s="21"/>
      <c r="MY305" s="21"/>
      <c r="MZ305" s="21"/>
      <c r="NA305" s="21"/>
      <c r="NB305" s="21"/>
      <c r="NC305" s="21"/>
      <c r="ND305" s="21"/>
      <c r="NE305" s="21"/>
      <c r="NF305" s="21"/>
      <c r="NG305" s="21"/>
      <c r="NH305" s="21"/>
      <c r="NI305" s="21"/>
      <c r="NJ305" s="21"/>
      <c r="NK305" s="21"/>
      <c r="NL305" s="21"/>
      <c r="NM305" s="21"/>
      <c r="NN305" s="21"/>
      <c r="NO305" s="21"/>
      <c r="NP305" s="21"/>
      <c r="NQ305" s="21"/>
      <c r="NR305" s="21"/>
      <c r="NS305" s="21"/>
      <c r="NT305" s="21"/>
      <c r="NU305" s="21"/>
      <c r="NV305" s="21"/>
      <c r="NW305" s="21"/>
      <c r="NX305" s="21"/>
      <c r="NY305" s="21"/>
      <c r="NZ305" s="21"/>
      <c r="OA305" s="21"/>
      <c r="OB305" s="21"/>
      <c r="OC305" s="21"/>
      <c r="OD305" s="21"/>
      <c r="OE305" s="21"/>
      <c r="OF305" s="21"/>
      <c r="OG305" s="21"/>
      <c r="OH305" s="21"/>
      <c r="OI305" s="21"/>
      <c r="OJ305" s="21"/>
      <c r="OK305" s="21"/>
      <c r="OL305" s="21"/>
      <c r="OM305" s="21"/>
      <c r="ON305" s="21"/>
      <c r="OO305" s="21"/>
      <c r="OP305" s="21"/>
      <c r="OQ305" s="21"/>
      <c r="OR305" s="21"/>
      <c r="OS305" s="21"/>
      <c r="OT305" s="21"/>
      <c r="OU305" s="21"/>
      <c r="OV305" s="21"/>
      <c r="OW305" s="21"/>
      <c r="OX305" s="21"/>
      <c r="OY305" s="21"/>
      <c r="OZ305" s="21"/>
      <c r="PA305" s="21"/>
      <c r="PB305" s="21"/>
      <c r="PC305" s="21"/>
      <c r="PD305" s="21"/>
      <c r="PE305" s="21"/>
      <c r="PF305" s="21"/>
      <c r="PG305" s="21"/>
      <c r="PH305" s="21"/>
      <c r="PI305" s="21"/>
      <c r="PJ305" s="21"/>
      <c r="PK305" s="21"/>
      <c r="PL305" s="21"/>
      <c r="PM305" s="21"/>
      <c r="PN305" s="21"/>
      <c r="PO305" s="21"/>
      <c r="PP305" s="21"/>
      <c r="PQ305" s="21"/>
      <c r="PR305" s="21"/>
      <c r="PS305" s="21"/>
      <c r="PT305" s="21"/>
      <c r="PU305" s="21"/>
      <c r="PV305" s="21"/>
      <c r="PW305" s="21"/>
      <c r="PX305" s="21"/>
      <c r="PY305" s="21"/>
      <c r="PZ305" s="21"/>
      <c r="QA305" s="21"/>
      <c r="QB305" s="21"/>
      <c r="QC305" s="21"/>
      <c r="QD305" s="21"/>
      <c r="QE305" s="21"/>
      <c r="QF305" s="21"/>
      <c r="QG305" s="21"/>
      <c r="QH305" s="21"/>
      <c r="QI305" s="21"/>
      <c r="QJ305" s="21"/>
      <c r="QK305" s="21"/>
      <c r="QL305" s="21"/>
      <c r="QM305" s="21"/>
      <c r="QN305" s="21"/>
      <c r="QO305" s="21"/>
      <c r="QP305" s="21"/>
      <c r="QQ305" s="21"/>
      <c r="QR305" s="21"/>
      <c r="QS305" s="21"/>
      <c r="QT305" s="21"/>
      <c r="QU305" s="21"/>
      <c r="QV305" s="21"/>
      <c r="QW305" s="21"/>
      <c r="QX305" s="21"/>
      <c r="QY305" s="21"/>
      <c r="QZ305" s="21"/>
      <c r="RA305" s="21"/>
      <c r="RB305" s="21"/>
      <c r="RC305" s="21"/>
      <c r="RD305" s="21"/>
      <c r="RE305" s="21"/>
      <c r="RF305" s="21"/>
      <c r="RG305" s="21"/>
      <c r="RH305" s="21"/>
      <c r="RI305" s="21"/>
      <c r="RJ305" s="21"/>
      <c r="RK305" s="21"/>
      <c r="RL305" s="21"/>
      <c r="RM305" s="21"/>
      <c r="RN305" s="21"/>
      <c r="RO305" s="21"/>
      <c r="RP305" s="21"/>
      <c r="RQ305" s="21"/>
      <c r="RR305" s="21"/>
      <c r="RS305" s="21"/>
      <c r="RT305" s="21"/>
      <c r="RU305" s="21"/>
      <c r="RV305" s="21"/>
      <c r="RW305" s="21"/>
      <c r="RX305" s="21"/>
      <c r="RY305" s="21"/>
      <c r="RZ305" s="21"/>
      <c r="SA305" s="21"/>
      <c r="SB305" s="21"/>
      <c r="SC305" s="21"/>
      <c r="SD305" s="21"/>
      <c r="SE305" s="21"/>
      <c r="SF305" s="21"/>
      <c r="SG305" s="21"/>
      <c r="SH305" s="21"/>
      <c r="SI305" s="21"/>
      <c r="SJ305" s="21"/>
      <c r="SK305" s="21"/>
      <c r="SL305" s="21"/>
      <c r="SM305" s="21"/>
      <c r="SN305" s="21"/>
    </row>
    <row r="306" spans="1:508" s="24" customFormat="1" ht="50.25" customHeight="1" x14ac:dyDescent="0.25">
      <c r="A306" s="87" t="s">
        <v>28</v>
      </c>
      <c r="B306" s="87"/>
      <c r="C306" s="87"/>
      <c r="D306" s="13" t="s">
        <v>33</v>
      </c>
      <c r="E306" s="163">
        <f>E307</f>
        <v>8259780</v>
      </c>
      <c r="F306" s="163">
        <f t="shared" ref="F306:W306" si="104">F307</f>
        <v>5265500</v>
      </c>
      <c r="G306" s="163">
        <f t="shared" si="104"/>
        <v>174800</v>
      </c>
      <c r="H306" s="163">
        <f t="shared" si="104"/>
        <v>2641250.2400000002</v>
      </c>
      <c r="I306" s="163">
        <f t="shared" si="104"/>
        <v>2167078.86</v>
      </c>
      <c r="J306" s="163">
        <f t="shared" si="104"/>
        <v>56956.79</v>
      </c>
      <c r="K306" s="217">
        <f t="shared" si="101"/>
        <v>31.977246851611064</v>
      </c>
      <c r="L306" s="163">
        <f t="shared" si="104"/>
        <v>226196579</v>
      </c>
      <c r="M306" s="163">
        <f t="shared" si="104"/>
        <v>225939689</v>
      </c>
      <c r="N306" s="163">
        <f t="shared" si="104"/>
        <v>152500</v>
      </c>
      <c r="O306" s="163">
        <f t="shared" si="104"/>
        <v>0</v>
      </c>
      <c r="P306" s="163">
        <f t="shared" si="104"/>
        <v>0</v>
      </c>
      <c r="Q306" s="163">
        <f t="shared" si="104"/>
        <v>226044079</v>
      </c>
      <c r="R306" s="163">
        <f t="shared" si="104"/>
        <v>21459834.579999998</v>
      </c>
      <c r="S306" s="163">
        <f t="shared" si="104"/>
        <v>21435871.119999997</v>
      </c>
      <c r="T306" s="163">
        <f t="shared" si="104"/>
        <v>23963.46</v>
      </c>
      <c r="U306" s="163">
        <f t="shared" si="104"/>
        <v>0</v>
      </c>
      <c r="V306" s="163">
        <f t="shared" si="104"/>
        <v>0</v>
      </c>
      <c r="W306" s="163">
        <f t="shared" si="104"/>
        <v>21435871.119999997</v>
      </c>
      <c r="X306" s="217">
        <f t="shared" si="100"/>
        <v>9.4872498403258341</v>
      </c>
      <c r="Y306" s="163">
        <f t="shared" si="102"/>
        <v>24101084.82</v>
      </c>
      <c r="Z306" s="238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  <c r="IW306" s="29"/>
      <c r="IX306" s="29"/>
      <c r="IY306" s="29"/>
      <c r="IZ306" s="29"/>
      <c r="JA306" s="29"/>
      <c r="JB306" s="29"/>
      <c r="JC306" s="29"/>
      <c r="JD306" s="29"/>
      <c r="JE306" s="29"/>
      <c r="JF306" s="29"/>
      <c r="JG306" s="29"/>
      <c r="JH306" s="29"/>
      <c r="JI306" s="29"/>
      <c r="JJ306" s="29"/>
      <c r="JK306" s="29"/>
      <c r="JL306" s="29"/>
      <c r="JM306" s="29"/>
      <c r="JN306" s="29"/>
      <c r="JO306" s="29"/>
      <c r="JP306" s="29"/>
      <c r="JQ306" s="29"/>
      <c r="JR306" s="29"/>
      <c r="JS306" s="29"/>
      <c r="JT306" s="29"/>
      <c r="JU306" s="29"/>
      <c r="JV306" s="29"/>
      <c r="JW306" s="29"/>
      <c r="JX306" s="29"/>
      <c r="JY306" s="29"/>
      <c r="JZ306" s="29"/>
      <c r="KA306" s="29"/>
      <c r="KB306" s="29"/>
      <c r="KC306" s="29"/>
      <c r="KD306" s="29"/>
      <c r="KE306" s="29"/>
      <c r="KF306" s="29"/>
      <c r="KG306" s="29"/>
      <c r="KH306" s="29"/>
      <c r="KI306" s="29"/>
      <c r="KJ306" s="29"/>
      <c r="KK306" s="29"/>
      <c r="KL306" s="29"/>
      <c r="KM306" s="29"/>
      <c r="KN306" s="29"/>
      <c r="KO306" s="29"/>
      <c r="KP306" s="29"/>
      <c r="KQ306" s="29"/>
      <c r="KR306" s="29"/>
      <c r="KS306" s="29"/>
      <c r="KT306" s="29"/>
      <c r="KU306" s="29"/>
      <c r="KV306" s="29"/>
      <c r="KW306" s="29"/>
      <c r="KX306" s="29"/>
      <c r="KY306" s="29"/>
      <c r="KZ306" s="29"/>
      <c r="LA306" s="29"/>
      <c r="LB306" s="29"/>
      <c r="LC306" s="29"/>
      <c r="LD306" s="29"/>
      <c r="LE306" s="29"/>
      <c r="LF306" s="29"/>
      <c r="LG306" s="29"/>
      <c r="LH306" s="29"/>
      <c r="LI306" s="29"/>
      <c r="LJ306" s="29"/>
      <c r="LK306" s="29"/>
      <c r="LL306" s="29"/>
      <c r="LM306" s="29"/>
      <c r="LN306" s="29"/>
      <c r="LO306" s="29"/>
      <c r="LP306" s="29"/>
      <c r="LQ306" s="29"/>
      <c r="LR306" s="29"/>
      <c r="LS306" s="29"/>
      <c r="LT306" s="29"/>
      <c r="LU306" s="29"/>
      <c r="LV306" s="29"/>
      <c r="LW306" s="29"/>
      <c r="LX306" s="29"/>
      <c r="LY306" s="29"/>
      <c r="LZ306" s="29"/>
      <c r="MA306" s="29"/>
      <c r="MB306" s="29"/>
      <c r="MC306" s="29"/>
      <c r="MD306" s="29"/>
      <c r="ME306" s="29"/>
      <c r="MF306" s="29"/>
      <c r="MG306" s="29"/>
      <c r="MH306" s="29"/>
      <c r="MI306" s="29"/>
      <c r="MJ306" s="29"/>
      <c r="MK306" s="29"/>
      <c r="ML306" s="29"/>
      <c r="MM306" s="29"/>
      <c r="MN306" s="29"/>
      <c r="MO306" s="29"/>
      <c r="MP306" s="29"/>
      <c r="MQ306" s="29"/>
      <c r="MR306" s="29"/>
      <c r="MS306" s="29"/>
      <c r="MT306" s="29"/>
      <c r="MU306" s="29"/>
      <c r="MV306" s="29"/>
      <c r="MW306" s="29"/>
      <c r="MX306" s="29"/>
      <c r="MY306" s="29"/>
      <c r="MZ306" s="29"/>
      <c r="NA306" s="29"/>
      <c r="NB306" s="29"/>
      <c r="NC306" s="29"/>
      <c r="ND306" s="29"/>
      <c r="NE306" s="29"/>
      <c r="NF306" s="29"/>
      <c r="NG306" s="29"/>
      <c r="NH306" s="29"/>
      <c r="NI306" s="29"/>
      <c r="NJ306" s="29"/>
      <c r="NK306" s="29"/>
      <c r="NL306" s="29"/>
      <c r="NM306" s="29"/>
      <c r="NN306" s="29"/>
      <c r="NO306" s="29"/>
      <c r="NP306" s="29"/>
      <c r="NQ306" s="29"/>
      <c r="NR306" s="29"/>
      <c r="NS306" s="29"/>
      <c r="NT306" s="29"/>
      <c r="NU306" s="29"/>
      <c r="NV306" s="29"/>
      <c r="NW306" s="29"/>
      <c r="NX306" s="29"/>
      <c r="NY306" s="29"/>
      <c r="NZ306" s="29"/>
      <c r="OA306" s="29"/>
      <c r="OB306" s="29"/>
      <c r="OC306" s="29"/>
      <c r="OD306" s="29"/>
      <c r="OE306" s="29"/>
      <c r="OF306" s="29"/>
      <c r="OG306" s="29"/>
      <c r="OH306" s="29"/>
      <c r="OI306" s="29"/>
      <c r="OJ306" s="29"/>
      <c r="OK306" s="29"/>
      <c r="OL306" s="29"/>
      <c r="OM306" s="29"/>
      <c r="ON306" s="29"/>
      <c r="OO306" s="29"/>
      <c r="OP306" s="29"/>
      <c r="OQ306" s="29"/>
      <c r="OR306" s="29"/>
      <c r="OS306" s="29"/>
      <c r="OT306" s="29"/>
      <c r="OU306" s="29"/>
      <c r="OV306" s="29"/>
      <c r="OW306" s="29"/>
      <c r="OX306" s="29"/>
      <c r="OY306" s="29"/>
      <c r="OZ306" s="29"/>
      <c r="PA306" s="29"/>
      <c r="PB306" s="29"/>
      <c r="PC306" s="29"/>
      <c r="PD306" s="29"/>
      <c r="PE306" s="29"/>
      <c r="PF306" s="29"/>
      <c r="PG306" s="29"/>
      <c r="PH306" s="29"/>
      <c r="PI306" s="29"/>
      <c r="PJ306" s="29"/>
      <c r="PK306" s="29"/>
      <c r="PL306" s="29"/>
      <c r="PM306" s="29"/>
      <c r="PN306" s="29"/>
      <c r="PO306" s="29"/>
      <c r="PP306" s="29"/>
      <c r="PQ306" s="29"/>
      <c r="PR306" s="29"/>
      <c r="PS306" s="29"/>
      <c r="PT306" s="29"/>
      <c r="PU306" s="29"/>
      <c r="PV306" s="29"/>
      <c r="PW306" s="29"/>
      <c r="PX306" s="29"/>
      <c r="PY306" s="29"/>
      <c r="PZ306" s="29"/>
      <c r="QA306" s="29"/>
      <c r="QB306" s="29"/>
      <c r="QC306" s="29"/>
      <c r="QD306" s="29"/>
      <c r="QE306" s="29"/>
      <c r="QF306" s="29"/>
      <c r="QG306" s="29"/>
      <c r="QH306" s="29"/>
      <c r="QI306" s="29"/>
      <c r="QJ306" s="29"/>
      <c r="QK306" s="29"/>
      <c r="QL306" s="29"/>
      <c r="QM306" s="29"/>
      <c r="QN306" s="29"/>
      <c r="QO306" s="29"/>
      <c r="QP306" s="29"/>
      <c r="QQ306" s="29"/>
      <c r="QR306" s="29"/>
      <c r="QS306" s="29"/>
      <c r="QT306" s="29"/>
      <c r="QU306" s="29"/>
      <c r="QV306" s="29"/>
      <c r="QW306" s="29"/>
      <c r="QX306" s="29"/>
      <c r="QY306" s="29"/>
      <c r="QZ306" s="29"/>
      <c r="RA306" s="29"/>
      <c r="RB306" s="29"/>
      <c r="RC306" s="29"/>
      <c r="RD306" s="29"/>
      <c r="RE306" s="29"/>
      <c r="RF306" s="29"/>
      <c r="RG306" s="29"/>
      <c r="RH306" s="29"/>
      <c r="RI306" s="29"/>
      <c r="RJ306" s="29"/>
      <c r="RK306" s="29"/>
      <c r="RL306" s="29"/>
      <c r="RM306" s="29"/>
      <c r="RN306" s="29"/>
      <c r="RO306" s="29"/>
      <c r="RP306" s="29"/>
      <c r="RQ306" s="29"/>
      <c r="RR306" s="29"/>
      <c r="RS306" s="29"/>
      <c r="RT306" s="29"/>
      <c r="RU306" s="29"/>
      <c r="RV306" s="29"/>
      <c r="RW306" s="29"/>
      <c r="RX306" s="29"/>
      <c r="RY306" s="29"/>
      <c r="RZ306" s="29"/>
      <c r="SA306" s="29"/>
      <c r="SB306" s="29"/>
      <c r="SC306" s="29"/>
      <c r="SD306" s="29"/>
      <c r="SE306" s="29"/>
      <c r="SF306" s="29"/>
      <c r="SG306" s="29"/>
      <c r="SH306" s="29"/>
      <c r="SI306" s="29"/>
      <c r="SJ306" s="29"/>
      <c r="SK306" s="29"/>
      <c r="SL306" s="29"/>
      <c r="SM306" s="29"/>
      <c r="SN306" s="29"/>
    </row>
    <row r="307" spans="1:508" s="31" customFormat="1" ht="47.25" x14ac:dyDescent="0.25">
      <c r="A307" s="78" t="s">
        <v>29</v>
      </c>
      <c r="B307" s="78"/>
      <c r="C307" s="78"/>
      <c r="D307" s="108" t="s">
        <v>417</v>
      </c>
      <c r="E307" s="164">
        <f>SUM(E310+E315+E316+E317+E318+E319+E320+E322+E323+E324+E325+E327+E328+E321+E330+E331+E311+E312+E313+E314)</f>
        <v>8259780</v>
      </c>
      <c r="F307" s="164">
        <f t="shared" ref="F307:W307" si="105">SUM(F310+F315+F316+F317+F318+F319+F320+F322+F323+F324+F325+F327+F328+F321+F330+F331+F311+F312+F313+F314)</f>
        <v>5265500</v>
      </c>
      <c r="G307" s="164">
        <f t="shared" si="105"/>
        <v>174800</v>
      </c>
      <c r="H307" s="164">
        <f t="shared" si="105"/>
        <v>2641250.2400000002</v>
      </c>
      <c r="I307" s="164">
        <f t="shared" si="105"/>
        <v>2167078.86</v>
      </c>
      <c r="J307" s="164">
        <f t="shared" si="105"/>
        <v>56956.79</v>
      </c>
      <c r="K307" s="218">
        <f t="shared" si="101"/>
        <v>31.977246851611064</v>
      </c>
      <c r="L307" s="164">
        <f t="shared" si="105"/>
        <v>226196579</v>
      </c>
      <c r="M307" s="164">
        <f t="shared" si="105"/>
        <v>225939689</v>
      </c>
      <c r="N307" s="164">
        <f t="shared" si="105"/>
        <v>152500</v>
      </c>
      <c r="O307" s="164">
        <f t="shared" si="105"/>
        <v>0</v>
      </c>
      <c r="P307" s="164">
        <f t="shared" si="105"/>
        <v>0</v>
      </c>
      <c r="Q307" s="164">
        <f t="shared" si="105"/>
        <v>226044079</v>
      </c>
      <c r="R307" s="164">
        <f>SUM(R310+R315+R316+R317+R318+R319+R320+R322+R323+R324+R325+R327+R328+R321+R330+R331+R311+R312+R313+R314)</f>
        <v>21459834.579999998</v>
      </c>
      <c r="S307" s="164">
        <f t="shared" si="105"/>
        <v>21435871.119999997</v>
      </c>
      <c r="T307" s="164">
        <f t="shared" si="105"/>
        <v>23963.46</v>
      </c>
      <c r="U307" s="164">
        <f t="shared" si="105"/>
        <v>0</v>
      </c>
      <c r="V307" s="164">
        <f t="shared" si="105"/>
        <v>0</v>
      </c>
      <c r="W307" s="164">
        <f t="shared" si="105"/>
        <v>21435871.119999997</v>
      </c>
      <c r="X307" s="218">
        <f t="shared" si="100"/>
        <v>9.4872498403258341</v>
      </c>
      <c r="Y307" s="164">
        <f t="shared" si="102"/>
        <v>24101084.82</v>
      </c>
      <c r="Z307" s="238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  <c r="IW307" s="30"/>
      <c r="IX307" s="30"/>
      <c r="IY307" s="30"/>
      <c r="IZ307" s="30"/>
      <c r="JA307" s="30"/>
      <c r="JB307" s="30"/>
      <c r="JC307" s="30"/>
      <c r="JD307" s="30"/>
      <c r="JE307" s="30"/>
      <c r="JF307" s="30"/>
      <c r="JG307" s="30"/>
      <c r="JH307" s="30"/>
      <c r="JI307" s="30"/>
      <c r="JJ307" s="30"/>
      <c r="JK307" s="30"/>
      <c r="JL307" s="30"/>
      <c r="JM307" s="30"/>
      <c r="JN307" s="30"/>
      <c r="JO307" s="30"/>
      <c r="JP307" s="30"/>
      <c r="JQ307" s="30"/>
      <c r="JR307" s="30"/>
      <c r="JS307" s="30"/>
      <c r="JT307" s="30"/>
      <c r="JU307" s="30"/>
      <c r="JV307" s="30"/>
      <c r="JW307" s="30"/>
      <c r="JX307" s="30"/>
      <c r="JY307" s="30"/>
      <c r="JZ307" s="30"/>
      <c r="KA307" s="30"/>
      <c r="KB307" s="30"/>
      <c r="KC307" s="30"/>
      <c r="KD307" s="30"/>
      <c r="KE307" s="30"/>
      <c r="KF307" s="30"/>
      <c r="KG307" s="30"/>
      <c r="KH307" s="30"/>
      <c r="KI307" s="30"/>
      <c r="KJ307" s="30"/>
      <c r="KK307" s="30"/>
      <c r="KL307" s="30"/>
      <c r="KM307" s="30"/>
      <c r="KN307" s="30"/>
      <c r="KO307" s="30"/>
      <c r="KP307" s="30"/>
      <c r="KQ307" s="30"/>
      <c r="KR307" s="30"/>
      <c r="KS307" s="30"/>
      <c r="KT307" s="30"/>
      <c r="KU307" s="30"/>
      <c r="KV307" s="30"/>
      <c r="KW307" s="30"/>
      <c r="KX307" s="30"/>
      <c r="KY307" s="30"/>
      <c r="KZ307" s="30"/>
      <c r="LA307" s="30"/>
      <c r="LB307" s="30"/>
      <c r="LC307" s="30"/>
      <c r="LD307" s="30"/>
      <c r="LE307" s="30"/>
      <c r="LF307" s="30"/>
      <c r="LG307" s="30"/>
      <c r="LH307" s="30"/>
      <c r="LI307" s="30"/>
      <c r="LJ307" s="30"/>
      <c r="LK307" s="30"/>
      <c r="LL307" s="30"/>
      <c r="LM307" s="30"/>
      <c r="LN307" s="30"/>
      <c r="LO307" s="30"/>
      <c r="LP307" s="30"/>
      <c r="LQ307" s="30"/>
      <c r="LR307" s="30"/>
      <c r="LS307" s="30"/>
      <c r="LT307" s="30"/>
      <c r="LU307" s="30"/>
      <c r="LV307" s="30"/>
      <c r="LW307" s="30"/>
      <c r="LX307" s="30"/>
      <c r="LY307" s="30"/>
      <c r="LZ307" s="30"/>
      <c r="MA307" s="30"/>
      <c r="MB307" s="30"/>
      <c r="MC307" s="30"/>
      <c r="MD307" s="30"/>
      <c r="ME307" s="30"/>
      <c r="MF307" s="30"/>
      <c r="MG307" s="30"/>
      <c r="MH307" s="30"/>
      <c r="MI307" s="30"/>
      <c r="MJ307" s="30"/>
      <c r="MK307" s="30"/>
      <c r="ML307" s="30"/>
      <c r="MM307" s="30"/>
      <c r="MN307" s="30"/>
      <c r="MO307" s="30"/>
      <c r="MP307" s="30"/>
      <c r="MQ307" s="30"/>
      <c r="MR307" s="30"/>
      <c r="MS307" s="30"/>
      <c r="MT307" s="30"/>
      <c r="MU307" s="30"/>
      <c r="MV307" s="30"/>
      <c r="MW307" s="30"/>
      <c r="MX307" s="30"/>
      <c r="MY307" s="30"/>
      <c r="MZ307" s="30"/>
      <c r="NA307" s="30"/>
      <c r="NB307" s="30"/>
      <c r="NC307" s="30"/>
      <c r="ND307" s="30"/>
      <c r="NE307" s="30"/>
      <c r="NF307" s="30"/>
      <c r="NG307" s="30"/>
      <c r="NH307" s="30"/>
      <c r="NI307" s="30"/>
      <c r="NJ307" s="30"/>
      <c r="NK307" s="30"/>
      <c r="NL307" s="30"/>
      <c r="NM307" s="30"/>
      <c r="NN307" s="30"/>
      <c r="NO307" s="30"/>
      <c r="NP307" s="30"/>
      <c r="NQ307" s="30"/>
      <c r="NR307" s="30"/>
      <c r="NS307" s="30"/>
      <c r="NT307" s="30"/>
      <c r="NU307" s="30"/>
      <c r="NV307" s="30"/>
      <c r="NW307" s="30"/>
      <c r="NX307" s="30"/>
      <c r="NY307" s="30"/>
      <c r="NZ307" s="30"/>
      <c r="OA307" s="30"/>
      <c r="OB307" s="30"/>
      <c r="OC307" s="30"/>
      <c r="OD307" s="30"/>
      <c r="OE307" s="30"/>
      <c r="OF307" s="30"/>
      <c r="OG307" s="30"/>
      <c r="OH307" s="30"/>
      <c r="OI307" s="30"/>
      <c r="OJ307" s="30"/>
      <c r="OK307" s="30"/>
      <c r="OL307" s="30"/>
      <c r="OM307" s="30"/>
      <c r="ON307" s="30"/>
      <c r="OO307" s="30"/>
      <c r="OP307" s="30"/>
      <c r="OQ307" s="30"/>
      <c r="OR307" s="30"/>
      <c r="OS307" s="30"/>
      <c r="OT307" s="30"/>
      <c r="OU307" s="30"/>
      <c r="OV307" s="30"/>
      <c r="OW307" s="30"/>
      <c r="OX307" s="30"/>
      <c r="OY307" s="30"/>
      <c r="OZ307" s="30"/>
      <c r="PA307" s="30"/>
      <c r="PB307" s="30"/>
      <c r="PC307" s="30"/>
      <c r="PD307" s="30"/>
      <c r="PE307" s="30"/>
      <c r="PF307" s="30"/>
      <c r="PG307" s="30"/>
      <c r="PH307" s="30"/>
      <c r="PI307" s="30"/>
      <c r="PJ307" s="30"/>
      <c r="PK307" s="30"/>
      <c r="PL307" s="30"/>
      <c r="PM307" s="30"/>
      <c r="PN307" s="30"/>
      <c r="PO307" s="30"/>
      <c r="PP307" s="30"/>
      <c r="PQ307" s="30"/>
      <c r="PR307" s="30"/>
      <c r="PS307" s="30"/>
      <c r="PT307" s="30"/>
      <c r="PU307" s="30"/>
      <c r="PV307" s="30"/>
      <c r="PW307" s="30"/>
      <c r="PX307" s="30"/>
      <c r="PY307" s="30"/>
      <c r="PZ307" s="30"/>
      <c r="QA307" s="30"/>
      <c r="QB307" s="30"/>
      <c r="QC307" s="30"/>
      <c r="QD307" s="30"/>
      <c r="QE307" s="30"/>
      <c r="QF307" s="30"/>
      <c r="QG307" s="30"/>
      <c r="QH307" s="30"/>
      <c r="QI307" s="30"/>
      <c r="QJ307" s="30"/>
      <c r="QK307" s="30"/>
      <c r="QL307" s="30"/>
      <c r="QM307" s="30"/>
      <c r="QN307" s="30"/>
      <c r="QO307" s="30"/>
      <c r="QP307" s="30"/>
      <c r="QQ307" s="30"/>
      <c r="QR307" s="30"/>
      <c r="QS307" s="30"/>
      <c r="QT307" s="30"/>
      <c r="QU307" s="30"/>
      <c r="QV307" s="30"/>
      <c r="QW307" s="30"/>
      <c r="QX307" s="30"/>
      <c r="QY307" s="30"/>
      <c r="QZ307" s="30"/>
      <c r="RA307" s="30"/>
      <c r="RB307" s="30"/>
      <c r="RC307" s="30"/>
      <c r="RD307" s="30"/>
      <c r="RE307" s="30"/>
      <c r="RF307" s="30"/>
      <c r="RG307" s="30"/>
      <c r="RH307" s="30"/>
      <c r="RI307" s="30"/>
      <c r="RJ307" s="30"/>
      <c r="RK307" s="30"/>
      <c r="RL307" s="30"/>
      <c r="RM307" s="30"/>
      <c r="RN307" s="30"/>
      <c r="RO307" s="30"/>
      <c r="RP307" s="30"/>
      <c r="RQ307" s="30"/>
      <c r="RR307" s="30"/>
      <c r="RS307" s="30"/>
      <c r="RT307" s="30"/>
      <c r="RU307" s="30"/>
      <c r="RV307" s="30"/>
      <c r="RW307" s="30"/>
      <c r="RX307" s="30"/>
      <c r="RY307" s="30"/>
      <c r="RZ307" s="30"/>
      <c r="SA307" s="30"/>
      <c r="SB307" s="30"/>
      <c r="SC307" s="30"/>
      <c r="SD307" s="30"/>
      <c r="SE307" s="30"/>
      <c r="SF307" s="30"/>
      <c r="SG307" s="30"/>
      <c r="SH307" s="30"/>
      <c r="SI307" s="30"/>
      <c r="SJ307" s="30"/>
      <c r="SK307" s="30"/>
      <c r="SL307" s="30"/>
      <c r="SM307" s="30"/>
      <c r="SN307" s="30"/>
    </row>
    <row r="308" spans="1:508" s="31" customFormat="1" ht="63" hidden="1" customHeight="1" x14ac:dyDescent="0.25">
      <c r="A308" s="78"/>
      <c r="B308" s="78"/>
      <c r="C308" s="78"/>
      <c r="D308" s="60" t="s">
        <v>658</v>
      </c>
      <c r="E308" s="164">
        <f>E326</f>
        <v>0</v>
      </c>
      <c r="F308" s="164">
        <f t="shared" ref="F308:W308" si="106">F326</f>
        <v>0</v>
      </c>
      <c r="G308" s="164">
        <f t="shared" si="106"/>
        <v>0</v>
      </c>
      <c r="H308" s="164">
        <f t="shared" si="106"/>
        <v>0</v>
      </c>
      <c r="I308" s="164">
        <f t="shared" si="106"/>
        <v>0</v>
      </c>
      <c r="J308" s="164">
        <f t="shared" si="106"/>
        <v>0</v>
      </c>
      <c r="K308" s="218" t="e">
        <f t="shared" si="101"/>
        <v>#DIV/0!</v>
      </c>
      <c r="L308" s="164">
        <f t="shared" si="106"/>
        <v>0</v>
      </c>
      <c r="M308" s="164">
        <f t="shared" si="106"/>
        <v>0</v>
      </c>
      <c r="N308" s="164">
        <f t="shared" si="106"/>
        <v>0</v>
      </c>
      <c r="O308" s="164">
        <f t="shared" si="106"/>
        <v>0</v>
      </c>
      <c r="P308" s="164">
        <f t="shared" si="106"/>
        <v>0</v>
      </c>
      <c r="Q308" s="164">
        <f t="shared" si="106"/>
        <v>0</v>
      </c>
      <c r="R308" s="164">
        <f t="shared" si="106"/>
        <v>0</v>
      </c>
      <c r="S308" s="164">
        <f t="shared" si="106"/>
        <v>0</v>
      </c>
      <c r="T308" s="164">
        <f t="shared" si="106"/>
        <v>0</v>
      </c>
      <c r="U308" s="164">
        <f t="shared" si="106"/>
        <v>0</v>
      </c>
      <c r="V308" s="164">
        <f t="shared" si="106"/>
        <v>0</v>
      </c>
      <c r="W308" s="164">
        <f t="shared" si="106"/>
        <v>0</v>
      </c>
      <c r="X308" s="218" t="e">
        <f t="shared" si="100"/>
        <v>#DIV/0!</v>
      </c>
      <c r="Y308" s="164">
        <f t="shared" si="102"/>
        <v>0</v>
      </c>
      <c r="Z308" s="238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  <c r="IW308" s="30"/>
      <c r="IX308" s="30"/>
      <c r="IY308" s="30"/>
      <c r="IZ308" s="30"/>
      <c r="JA308" s="30"/>
      <c r="JB308" s="30"/>
      <c r="JC308" s="30"/>
      <c r="JD308" s="30"/>
      <c r="JE308" s="30"/>
      <c r="JF308" s="30"/>
      <c r="JG308" s="30"/>
      <c r="JH308" s="30"/>
      <c r="JI308" s="30"/>
      <c r="JJ308" s="30"/>
      <c r="JK308" s="30"/>
      <c r="JL308" s="30"/>
      <c r="JM308" s="30"/>
      <c r="JN308" s="30"/>
      <c r="JO308" s="30"/>
      <c r="JP308" s="30"/>
      <c r="JQ308" s="30"/>
      <c r="JR308" s="30"/>
      <c r="JS308" s="30"/>
      <c r="JT308" s="30"/>
      <c r="JU308" s="30"/>
      <c r="JV308" s="30"/>
      <c r="JW308" s="30"/>
      <c r="JX308" s="30"/>
      <c r="JY308" s="30"/>
      <c r="JZ308" s="30"/>
      <c r="KA308" s="30"/>
      <c r="KB308" s="30"/>
      <c r="KC308" s="30"/>
      <c r="KD308" s="30"/>
      <c r="KE308" s="30"/>
      <c r="KF308" s="30"/>
      <c r="KG308" s="30"/>
      <c r="KH308" s="30"/>
      <c r="KI308" s="30"/>
      <c r="KJ308" s="30"/>
      <c r="KK308" s="30"/>
      <c r="KL308" s="30"/>
      <c r="KM308" s="30"/>
      <c r="KN308" s="30"/>
      <c r="KO308" s="30"/>
      <c r="KP308" s="30"/>
      <c r="KQ308" s="30"/>
      <c r="KR308" s="30"/>
      <c r="KS308" s="30"/>
      <c r="KT308" s="30"/>
      <c r="KU308" s="30"/>
      <c r="KV308" s="30"/>
      <c r="KW308" s="30"/>
      <c r="KX308" s="30"/>
      <c r="KY308" s="30"/>
      <c r="KZ308" s="30"/>
      <c r="LA308" s="30"/>
      <c r="LB308" s="30"/>
      <c r="LC308" s="30"/>
      <c r="LD308" s="30"/>
      <c r="LE308" s="30"/>
      <c r="LF308" s="30"/>
      <c r="LG308" s="30"/>
      <c r="LH308" s="30"/>
      <c r="LI308" s="30"/>
      <c r="LJ308" s="30"/>
      <c r="LK308" s="30"/>
      <c r="LL308" s="30"/>
      <c r="LM308" s="30"/>
      <c r="LN308" s="30"/>
      <c r="LO308" s="30"/>
      <c r="LP308" s="30"/>
      <c r="LQ308" s="30"/>
      <c r="LR308" s="30"/>
      <c r="LS308" s="30"/>
      <c r="LT308" s="30"/>
      <c r="LU308" s="30"/>
      <c r="LV308" s="30"/>
      <c r="LW308" s="30"/>
      <c r="LX308" s="30"/>
      <c r="LY308" s="30"/>
      <c r="LZ308" s="30"/>
      <c r="MA308" s="30"/>
      <c r="MB308" s="30"/>
      <c r="MC308" s="30"/>
      <c r="MD308" s="30"/>
      <c r="ME308" s="30"/>
      <c r="MF308" s="30"/>
      <c r="MG308" s="30"/>
      <c r="MH308" s="30"/>
      <c r="MI308" s="30"/>
      <c r="MJ308" s="30"/>
      <c r="MK308" s="30"/>
      <c r="ML308" s="30"/>
      <c r="MM308" s="30"/>
      <c r="MN308" s="30"/>
      <c r="MO308" s="30"/>
      <c r="MP308" s="30"/>
      <c r="MQ308" s="30"/>
      <c r="MR308" s="30"/>
      <c r="MS308" s="30"/>
      <c r="MT308" s="30"/>
      <c r="MU308" s="30"/>
      <c r="MV308" s="30"/>
      <c r="MW308" s="30"/>
      <c r="MX308" s="30"/>
      <c r="MY308" s="30"/>
      <c r="MZ308" s="30"/>
      <c r="NA308" s="30"/>
      <c r="NB308" s="30"/>
      <c r="NC308" s="30"/>
      <c r="ND308" s="30"/>
      <c r="NE308" s="30"/>
      <c r="NF308" s="30"/>
      <c r="NG308" s="30"/>
      <c r="NH308" s="30"/>
      <c r="NI308" s="30"/>
      <c r="NJ308" s="30"/>
      <c r="NK308" s="30"/>
      <c r="NL308" s="30"/>
      <c r="NM308" s="30"/>
      <c r="NN308" s="30"/>
      <c r="NO308" s="30"/>
      <c r="NP308" s="30"/>
      <c r="NQ308" s="30"/>
      <c r="NR308" s="30"/>
      <c r="NS308" s="30"/>
      <c r="NT308" s="30"/>
      <c r="NU308" s="30"/>
      <c r="NV308" s="30"/>
      <c r="NW308" s="30"/>
      <c r="NX308" s="30"/>
      <c r="NY308" s="30"/>
      <c r="NZ308" s="30"/>
      <c r="OA308" s="30"/>
      <c r="OB308" s="30"/>
      <c r="OC308" s="30"/>
      <c r="OD308" s="30"/>
      <c r="OE308" s="30"/>
      <c r="OF308" s="30"/>
      <c r="OG308" s="30"/>
      <c r="OH308" s="30"/>
      <c r="OI308" s="30"/>
      <c r="OJ308" s="30"/>
      <c r="OK308" s="30"/>
      <c r="OL308" s="30"/>
      <c r="OM308" s="30"/>
      <c r="ON308" s="30"/>
      <c r="OO308" s="30"/>
      <c r="OP308" s="30"/>
      <c r="OQ308" s="30"/>
      <c r="OR308" s="30"/>
      <c r="OS308" s="30"/>
      <c r="OT308" s="30"/>
      <c r="OU308" s="30"/>
      <c r="OV308" s="30"/>
      <c r="OW308" s="30"/>
      <c r="OX308" s="30"/>
      <c r="OY308" s="30"/>
      <c r="OZ308" s="30"/>
      <c r="PA308" s="30"/>
      <c r="PB308" s="30"/>
      <c r="PC308" s="30"/>
      <c r="PD308" s="30"/>
      <c r="PE308" s="30"/>
      <c r="PF308" s="30"/>
      <c r="PG308" s="30"/>
      <c r="PH308" s="30"/>
      <c r="PI308" s="30"/>
      <c r="PJ308" s="30"/>
      <c r="PK308" s="30"/>
      <c r="PL308" s="30"/>
      <c r="PM308" s="30"/>
      <c r="PN308" s="30"/>
      <c r="PO308" s="30"/>
      <c r="PP308" s="30"/>
      <c r="PQ308" s="30"/>
      <c r="PR308" s="30"/>
      <c r="PS308" s="30"/>
      <c r="PT308" s="30"/>
      <c r="PU308" s="30"/>
      <c r="PV308" s="30"/>
      <c r="PW308" s="30"/>
      <c r="PX308" s="30"/>
      <c r="PY308" s="30"/>
      <c r="PZ308" s="30"/>
      <c r="QA308" s="30"/>
      <c r="QB308" s="30"/>
      <c r="QC308" s="30"/>
      <c r="QD308" s="30"/>
      <c r="QE308" s="30"/>
      <c r="QF308" s="30"/>
      <c r="QG308" s="30"/>
      <c r="QH308" s="30"/>
      <c r="QI308" s="30"/>
      <c r="QJ308" s="30"/>
      <c r="QK308" s="30"/>
      <c r="QL308" s="30"/>
      <c r="QM308" s="30"/>
      <c r="QN308" s="30"/>
      <c r="QO308" s="30"/>
      <c r="QP308" s="30"/>
      <c r="QQ308" s="30"/>
      <c r="QR308" s="30"/>
      <c r="QS308" s="30"/>
      <c r="QT308" s="30"/>
      <c r="QU308" s="30"/>
      <c r="QV308" s="30"/>
      <c r="QW308" s="30"/>
      <c r="QX308" s="30"/>
      <c r="QY308" s="30"/>
      <c r="QZ308" s="30"/>
      <c r="RA308" s="30"/>
      <c r="RB308" s="30"/>
      <c r="RC308" s="30"/>
      <c r="RD308" s="30"/>
      <c r="RE308" s="30"/>
      <c r="RF308" s="30"/>
      <c r="RG308" s="30"/>
      <c r="RH308" s="30"/>
      <c r="RI308" s="30"/>
      <c r="RJ308" s="30"/>
      <c r="RK308" s="30"/>
      <c r="RL308" s="30"/>
      <c r="RM308" s="30"/>
      <c r="RN308" s="30"/>
      <c r="RO308" s="30"/>
      <c r="RP308" s="30"/>
      <c r="RQ308" s="30"/>
      <c r="RR308" s="30"/>
      <c r="RS308" s="30"/>
      <c r="RT308" s="30"/>
      <c r="RU308" s="30"/>
      <c r="RV308" s="30"/>
      <c r="RW308" s="30"/>
      <c r="RX308" s="30"/>
      <c r="RY308" s="30"/>
      <c r="RZ308" s="30"/>
      <c r="SA308" s="30"/>
      <c r="SB308" s="30"/>
      <c r="SC308" s="30"/>
      <c r="SD308" s="30"/>
      <c r="SE308" s="30"/>
      <c r="SF308" s="30"/>
      <c r="SG308" s="30"/>
      <c r="SH308" s="30"/>
      <c r="SI308" s="30"/>
      <c r="SJ308" s="30"/>
      <c r="SK308" s="30"/>
      <c r="SL308" s="30"/>
      <c r="SM308" s="30"/>
      <c r="SN308" s="30"/>
    </row>
    <row r="309" spans="1:508" s="31" customFormat="1" ht="20.25" customHeight="1" x14ac:dyDescent="0.25">
      <c r="A309" s="78"/>
      <c r="B309" s="78"/>
      <c r="C309" s="78"/>
      <c r="D309" s="94" t="s">
        <v>416</v>
      </c>
      <c r="E309" s="164">
        <f>E329</f>
        <v>0</v>
      </c>
      <c r="F309" s="164">
        <f t="shared" ref="F309:W309" si="107">F329</f>
        <v>0</v>
      </c>
      <c r="G309" s="164">
        <f t="shared" si="107"/>
        <v>0</v>
      </c>
      <c r="H309" s="164">
        <f t="shared" si="107"/>
        <v>0</v>
      </c>
      <c r="I309" s="164">
        <f t="shared" si="107"/>
        <v>0</v>
      </c>
      <c r="J309" s="164">
        <f t="shared" si="107"/>
        <v>0</v>
      </c>
      <c r="K309" s="218"/>
      <c r="L309" s="164">
        <f t="shared" si="107"/>
        <v>92214546</v>
      </c>
      <c r="M309" s="164">
        <f t="shared" si="107"/>
        <v>92214546</v>
      </c>
      <c r="N309" s="164">
        <f t="shared" si="107"/>
        <v>0</v>
      </c>
      <c r="O309" s="164">
        <f t="shared" si="107"/>
        <v>0</v>
      </c>
      <c r="P309" s="164">
        <f t="shared" si="107"/>
        <v>0</v>
      </c>
      <c r="Q309" s="164">
        <f t="shared" si="107"/>
        <v>92214546</v>
      </c>
      <c r="R309" s="164">
        <f t="shared" si="107"/>
        <v>0</v>
      </c>
      <c r="S309" s="164">
        <f t="shared" si="107"/>
        <v>0</v>
      </c>
      <c r="T309" s="164">
        <f t="shared" si="107"/>
        <v>0</v>
      </c>
      <c r="U309" s="164">
        <f t="shared" si="107"/>
        <v>0</v>
      </c>
      <c r="V309" s="164">
        <f t="shared" si="107"/>
        <v>0</v>
      </c>
      <c r="W309" s="164">
        <f t="shared" si="107"/>
        <v>0</v>
      </c>
      <c r="X309" s="218">
        <f t="shared" si="100"/>
        <v>0</v>
      </c>
      <c r="Y309" s="164">
        <f t="shared" si="102"/>
        <v>0</v>
      </c>
      <c r="Z309" s="238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  <c r="IW309" s="30"/>
      <c r="IX309" s="30"/>
      <c r="IY309" s="30"/>
      <c r="IZ309" s="30"/>
      <c r="JA309" s="30"/>
      <c r="JB309" s="30"/>
      <c r="JC309" s="30"/>
      <c r="JD309" s="30"/>
      <c r="JE309" s="30"/>
      <c r="JF309" s="30"/>
      <c r="JG309" s="30"/>
      <c r="JH309" s="30"/>
      <c r="JI309" s="30"/>
      <c r="JJ309" s="30"/>
      <c r="JK309" s="30"/>
      <c r="JL309" s="30"/>
      <c r="JM309" s="30"/>
      <c r="JN309" s="30"/>
      <c r="JO309" s="30"/>
      <c r="JP309" s="30"/>
      <c r="JQ309" s="30"/>
      <c r="JR309" s="30"/>
      <c r="JS309" s="30"/>
      <c r="JT309" s="30"/>
      <c r="JU309" s="30"/>
      <c r="JV309" s="30"/>
      <c r="JW309" s="30"/>
      <c r="JX309" s="30"/>
      <c r="JY309" s="30"/>
      <c r="JZ309" s="30"/>
      <c r="KA309" s="30"/>
      <c r="KB309" s="30"/>
      <c r="KC309" s="30"/>
      <c r="KD309" s="30"/>
      <c r="KE309" s="30"/>
      <c r="KF309" s="30"/>
      <c r="KG309" s="30"/>
      <c r="KH309" s="30"/>
      <c r="KI309" s="30"/>
      <c r="KJ309" s="30"/>
      <c r="KK309" s="30"/>
      <c r="KL309" s="30"/>
      <c r="KM309" s="30"/>
      <c r="KN309" s="30"/>
      <c r="KO309" s="30"/>
      <c r="KP309" s="30"/>
      <c r="KQ309" s="30"/>
      <c r="KR309" s="30"/>
      <c r="KS309" s="30"/>
      <c r="KT309" s="30"/>
      <c r="KU309" s="30"/>
      <c r="KV309" s="30"/>
      <c r="KW309" s="30"/>
      <c r="KX309" s="30"/>
      <c r="KY309" s="30"/>
      <c r="KZ309" s="30"/>
      <c r="LA309" s="30"/>
      <c r="LB309" s="30"/>
      <c r="LC309" s="30"/>
      <c r="LD309" s="30"/>
      <c r="LE309" s="30"/>
      <c r="LF309" s="30"/>
      <c r="LG309" s="30"/>
      <c r="LH309" s="30"/>
      <c r="LI309" s="30"/>
      <c r="LJ309" s="30"/>
      <c r="LK309" s="30"/>
      <c r="LL309" s="30"/>
      <c r="LM309" s="30"/>
      <c r="LN309" s="30"/>
      <c r="LO309" s="30"/>
      <c r="LP309" s="30"/>
      <c r="LQ309" s="30"/>
      <c r="LR309" s="30"/>
      <c r="LS309" s="30"/>
      <c r="LT309" s="30"/>
      <c r="LU309" s="30"/>
      <c r="LV309" s="30"/>
      <c r="LW309" s="30"/>
      <c r="LX309" s="30"/>
      <c r="LY309" s="30"/>
      <c r="LZ309" s="30"/>
      <c r="MA309" s="30"/>
      <c r="MB309" s="30"/>
      <c r="MC309" s="30"/>
      <c r="MD309" s="30"/>
      <c r="ME309" s="30"/>
      <c r="MF309" s="30"/>
      <c r="MG309" s="30"/>
      <c r="MH309" s="30"/>
      <c r="MI309" s="30"/>
      <c r="MJ309" s="30"/>
      <c r="MK309" s="30"/>
      <c r="ML309" s="30"/>
      <c r="MM309" s="30"/>
      <c r="MN309" s="30"/>
      <c r="MO309" s="30"/>
      <c r="MP309" s="30"/>
      <c r="MQ309" s="30"/>
      <c r="MR309" s="30"/>
      <c r="MS309" s="30"/>
      <c r="MT309" s="30"/>
      <c r="MU309" s="30"/>
      <c r="MV309" s="30"/>
      <c r="MW309" s="30"/>
      <c r="MX309" s="30"/>
      <c r="MY309" s="30"/>
      <c r="MZ309" s="30"/>
      <c r="NA309" s="30"/>
      <c r="NB309" s="30"/>
      <c r="NC309" s="30"/>
      <c r="ND309" s="30"/>
      <c r="NE309" s="30"/>
      <c r="NF309" s="30"/>
      <c r="NG309" s="30"/>
      <c r="NH309" s="30"/>
      <c r="NI309" s="30"/>
      <c r="NJ309" s="30"/>
      <c r="NK309" s="30"/>
      <c r="NL309" s="30"/>
      <c r="NM309" s="30"/>
      <c r="NN309" s="30"/>
      <c r="NO309" s="30"/>
      <c r="NP309" s="30"/>
      <c r="NQ309" s="30"/>
      <c r="NR309" s="30"/>
      <c r="NS309" s="30"/>
      <c r="NT309" s="30"/>
      <c r="NU309" s="30"/>
      <c r="NV309" s="30"/>
      <c r="NW309" s="30"/>
      <c r="NX309" s="30"/>
      <c r="NY309" s="30"/>
      <c r="NZ309" s="30"/>
      <c r="OA309" s="30"/>
      <c r="OB309" s="30"/>
      <c r="OC309" s="30"/>
      <c r="OD309" s="30"/>
      <c r="OE309" s="30"/>
      <c r="OF309" s="30"/>
      <c r="OG309" s="30"/>
      <c r="OH309" s="30"/>
      <c r="OI309" s="30"/>
      <c r="OJ309" s="30"/>
      <c r="OK309" s="30"/>
      <c r="OL309" s="30"/>
      <c r="OM309" s="30"/>
      <c r="ON309" s="30"/>
      <c r="OO309" s="30"/>
      <c r="OP309" s="30"/>
      <c r="OQ309" s="30"/>
      <c r="OR309" s="30"/>
      <c r="OS309" s="30"/>
      <c r="OT309" s="30"/>
      <c r="OU309" s="30"/>
      <c r="OV309" s="30"/>
      <c r="OW309" s="30"/>
      <c r="OX309" s="30"/>
      <c r="OY309" s="30"/>
      <c r="OZ309" s="30"/>
      <c r="PA309" s="30"/>
      <c r="PB309" s="30"/>
      <c r="PC309" s="30"/>
      <c r="PD309" s="30"/>
      <c r="PE309" s="30"/>
      <c r="PF309" s="30"/>
      <c r="PG309" s="30"/>
      <c r="PH309" s="30"/>
      <c r="PI309" s="30"/>
      <c r="PJ309" s="30"/>
      <c r="PK309" s="30"/>
      <c r="PL309" s="30"/>
      <c r="PM309" s="30"/>
      <c r="PN309" s="30"/>
      <c r="PO309" s="30"/>
      <c r="PP309" s="30"/>
      <c r="PQ309" s="30"/>
      <c r="PR309" s="30"/>
      <c r="PS309" s="30"/>
      <c r="PT309" s="30"/>
      <c r="PU309" s="30"/>
      <c r="PV309" s="30"/>
      <c r="PW309" s="30"/>
      <c r="PX309" s="30"/>
      <c r="PY309" s="30"/>
      <c r="PZ309" s="30"/>
      <c r="QA309" s="30"/>
      <c r="QB309" s="30"/>
      <c r="QC309" s="30"/>
      <c r="QD309" s="30"/>
      <c r="QE309" s="30"/>
      <c r="QF309" s="30"/>
      <c r="QG309" s="30"/>
      <c r="QH309" s="30"/>
      <c r="QI309" s="30"/>
      <c r="QJ309" s="30"/>
      <c r="QK309" s="30"/>
      <c r="QL309" s="30"/>
      <c r="QM309" s="30"/>
      <c r="QN309" s="30"/>
      <c r="QO309" s="30"/>
      <c r="QP309" s="30"/>
      <c r="QQ309" s="30"/>
      <c r="QR309" s="30"/>
      <c r="QS309" s="30"/>
      <c r="QT309" s="30"/>
      <c r="QU309" s="30"/>
      <c r="QV309" s="30"/>
      <c r="QW309" s="30"/>
      <c r="QX309" s="30"/>
      <c r="QY309" s="30"/>
      <c r="QZ309" s="30"/>
      <c r="RA309" s="30"/>
      <c r="RB309" s="30"/>
      <c r="RC309" s="30"/>
      <c r="RD309" s="30"/>
      <c r="RE309" s="30"/>
      <c r="RF309" s="30"/>
      <c r="RG309" s="30"/>
      <c r="RH309" s="30"/>
      <c r="RI309" s="30"/>
      <c r="RJ309" s="30"/>
      <c r="RK309" s="30"/>
      <c r="RL309" s="30"/>
      <c r="RM309" s="30"/>
      <c r="RN309" s="30"/>
      <c r="RO309" s="30"/>
      <c r="RP309" s="30"/>
      <c r="RQ309" s="30"/>
      <c r="RR309" s="30"/>
      <c r="RS309" s="30"/>
      <c r="RT309" s="30"/>
      <c r="RU309" s="30"/>
      <c r="RV309" s="30"/>
      <c r="RW309" s="30"/>
      <c r="RX309" s="30"/>
      <c r="RY309" s="30"/>
      <c r="RZ309" s="30"/>
      <c r="SA309" s="30"/>
      <c r="SB309" s="30"/>
      <c r="SC309" s="30"/>
      <c r="SD309" s="30"/>
      <c r="SE309" s="30"/>
      <c r="SF309" s="30"/>
      <c r="SG309" s="30"/>
      <c r="SH309" s="30"/>
      <c r="SI309" s="30"/>
      <c r="SJ309" s="30"/>
      <c r="SK309" s="30"/>
      <c r="SL309" s="30"/>
      <c r="SM309" s="30"/>
      <c r="SN309" s="30"/>
    </row>
    <row r="310" spans="1:508" s="20" customFormat="1" ht="47.25" x14ac:dyDescent="0.25">
      <c r="A310" s="52" t="s">
        <v>139</v>
      </c>
      <c r="B310" s="52" t="s">
        <v>118</v>
      </c>
      <c r="C310" s="52" t="s">
        <v>46</v>
      </c>
      <c r="D310" s="76" t="s">
        <v>486</v>
      </c>
      <c r="E310" s="165">
        <v>6598700</v>
      </c>
      <c r="F310" s="165">
        <v>5265500</v>
      </c>
      <c r="G310" s="165">
        <v>174800</v>
      </c>
      <c r="H310" s="165">
        <v>2641250.2400000002</v>
      </c>
      <c r="I310" s="165">
        <v>2167078.86</v>
      </c>
      <c r="J310" s="165">
        <v>56956.79</v>
      </c>
      <c r="K310" s="219">
        <f t="shared" si="101"/>
        <v>40.026827102308033</v>
      </c>
      <c r="L310" s="165">
        <v>152500</v>
      </c>
      <c r="M310" s="165"/>
      <c r="N310" s="165">
        <v>152500</v>
      </c>
      <c r="O310" s="165"/>
      <c r="P310" s="165"/>
      <c r="Q310" s="165"/>
      <c r="R310" s="171">
        <f t="shared" ref="R310:R331" si="108">T310+W310</f>
        <v>23963.46</v>
      </c>
      <c r="S310" s="171"/>
      <c r="T310" s="171">
        <v>23963.46</v>
      </c>
      <c r="U310" s="171"/>
      <c r="V310" s="171"/>
      <c r="W310" s="171"/>
      <c r="X310" s="224">
        <f t="shared" si="100"/>
        <v>15.713744262295082</v>
      </c>
      <c r="Y310" s="171">
        <f t="shared" si="102"/>
        <v>2665213.7000000002</v>
      </c>
      <c r="Z310" s="238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</row>
    <row r="311" spans="1:508" s="20" customFormat="1" ht="15.75" x14ac:dyDescent="0.25">
      <c r="A311" s="52" t="s">
        <v>624</v>
      </c>
      <c r="B311" s="52" t="s">
        <v>48</v>
      </c>
      <c r="C311" s="52" t="s">
        <v>49</v>
      </c>
      <c r="D311" s="76" t="s">
        <v>495</v>
      </c>
      <c r="E311" s="165"/>
      <c r="F311" s="165"/>
      <c r="G311" s="165"/>
      <c r="H311" s="165"/>
      <c r="I311" s="165"/>
      <c r="J311" s="165"/>
      <c r="K311" s="219"/>
      <c r="L311" s="165">
        <v>48000000</v>
      </c>
      <c r="M311" s="165">
        <v>48000000</v>
      </c>
      <c r="N311" s="165"/>
      <c r="O311" s="165"/>
      <c r="P311" s="165"/>
      <c r="Q311" s="165">
        <v>48000000</v>
      </c>
      <c r="R311" s="171">
        <f t="shared" si="108"/>
        <v>0</v>
      </c>
      <c r="S311" s="171"/>
      <c r="T311" s="171"/>
      <c r="U311" s="171"/>
      <c r="V311" s="171"/>
      <c r="W311" s="171"/>
      <c r="X311" s="224">
        <f t="shared" si="100"/>
        <v>0</v>
      </c>
      <c r="Y311" s="171">
        <f t="shared" si="102"/>
        <v>0</v>
      </c>
      <c r="Z311" s="238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</row>
    <row r="312" spans="1:508" s="20" customFormat="1" ht="30.75" hidden="1" customHeight="1" x14ac:dyDescent="0.25">
      <c r="A312" s="52" t="s">
        <v>625</v>
      </c>
      <c r="B312" s="52" t="s">
        <v>626</v>
      </c>
      <c r="C312" s="52" t="s">
        <v>51</v>
      </c>
      <c r="D312" s="76" t="s">
        <v>463</v>
      </c>
      <c r="E312" s="165"/>
      <c r="F312" s="165"/>
      <c r="G312" s="165"/>
      <c r="H312" s="165"/>
      <c r="I312" s="165"/>
      <c r="J312" s="165"/>
      <c r="K312" s="219" t="e">
        <f t="shared" si="101"/>
        <v>#DIV/0!</v>
      </c>
      <c r="L312" s="165"/>
      <c r="M312" s="165"/>
      <c r="N312" s="165"/>
      <c r="O312" s="165"/>
      <c r="P312" s="165"/>
      <c r="Q312" s="165"/>
      <c r="R312" s="171">
        <f t="shared" si="108"/>
        <v>0</v>
      </c>
      <c r="S312" s="171"/>
      <c r="T312" s="171"/>
      <c r="U312" s="171"/>
      <c r="V312" s="171"/>
      <c r="W312" s="171"/>
      <c r="X312" s="224" t="e">
        <f t="shared" si="100"/>
        <v>#DIV/0!</v>
      </c>
      <c r="Y312" s="171">
        <f t="shared" si="102"/>
        <v>0</v>
      </c>
      <c r="Z312" s="238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</row>
    <row r="313" spans="1:508" s="20" customFormat="1" ht="63" hidden="1" customHeight="1" x14ac:dyDescent="0.25">
      <c r="A313" s="52" t="s">
        <v>622</v>
      </c>
      <c r="B313" s="52" t="s">
        <v>623</v>
      </c>
      <c r="C313" s="52" t="s">
        <v>55</v>
      </c>
      <c r="D313" s="76" t="s">
        <v>465</v>
      </c>
      <c r="E313" s="165"/>
      <c r="F313" s="165"/>
      <c r="G313" s="165"/>
      <c r="H313" s="165"/>
      <c r="I313" s="165"/>
      <c r="J313" s="165"/>
      <c r="K313" s="219" t="e">
        <f t="shared" si="101"/>
        <v>#DIV/0!</v>
      </c>
      <c r="L313" s="165"/>
      <c r="M313" s="165"/>
      <c r="N313" s="165"/>
      <c r="O313" s="165"/>
      <c r="P313" s="165"/>
      <c r="Q313" s="165"/>
      <c r="R313" s="171">
        <f t="shared" si="108"/>
        <v>0</v>
      </c>
      <c r="S313" s="171"/>
      <c r="T313" s="171"/>
      <c r="U313" s="171"/>
      <c r="V313" s="171"/>
      <c r="W313" s="171"/>
      <c r="X313" s="224" t="e">
        <f t="shared" si="100"/>
        <v>#DIV/0!</v>
      </c>
      <c r="Y313" s="171">
        <f t="shared" si="102"/>
        <v>0</v>
      </c>
      <c r="Z313" s="238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20" customFormat="1" ht="31.5" hidden="1" customHeight="1" x14ac:dyDescent="0.25">
      <c r="A314" s="52" t="s">
        <v>621</v>
      </c>
      <c r="B314" s="52" t="s">
        <v>60</v>
      </c>
      <c r="C314" s="52" t="s">
        <v>61</v>
      </c>
      <c r="D314" s="76" t="s">
        <v>619</v>
      </c>
      <c r="E314" s="165"/>
      <c r="F314" s="165"/>
      <c r="G314" s="165"/>
      <c r="H314" s="165"/>
      <c r="I314" s="165"/>
      <c r="J314" s="165"/>
      <c r="K314" s="219" t="e">
        <f t="shared" si="101"/>
        <v>#DIV/0!</v>
      </c>
      <c r="L314" s="165"/>
      <c r="M314" s="165"/>
      <c r="N314" s="165"/>
      <c r="O314" s="165"/>
      <c r="P314" s="165"/>
      <c r="Q314" s="165"/>
      <c r="R314" s="171">
        <f t="shared" si="108"/>
        <v>0</v>
      </c>
      <c r="S314" s="171"/>
      <c r="T314" s="171"/>
      <c r="U314" s="171"/>
      <c r="V314" s="171"/>
      <c r="W314" s="171"/>
      <c r="X314" s="224" t="e">
        <f t="shared" si="100"/>
        <v>#DIV/0!</v>
      </c>
      <c r="Y314" s="171">
        <f t="shared" si="102"/>
        <v>0</v>
      </c>
      <c r="Z314" s="238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</row>
    <row r="315" spans="1:508" s="20" customFormat="1" ht="62.25" hidden="1" customHeight="1" x14ac:dyDescent="0.25">
      <c r="A315" s="52" t="s">
        <v>204</v>
      </c>
      <c r="B315" s="52" t="s">
        <v>129</v>
      </c>
      <c r="C315" s="52" t="s">
        <v>69</v>
      </c>
      <c r="D315" s="11" t="s">
        <v>130</v>
      </c>
      <c r="E315" s="165"/>
      <c r="F315" s="165"/>
      <c r="G315" s="165"/>
      <c r="H315" s="165"/>
      <c r="I315" s="165"/>
      <c r="J315" s="165"/>
      <c r="K315" s="219" t="e">
        <f t="shared" si="101"/>
        <v>#DIV/0!</v>
      </c>
      <c r="L315" s="165"/>
      <c r="M315" s="165"/>
      <c r="N315" s="165"/>
      <c r="O315" s="165"/>
      <c r="P315" s="165"/>
      <c r="Q315" s="165"/>
      <c r="R315" s="171">
        <f t="shared" si="108"/>
        <v>0</v>
      </c>
      <c r="S315" s="171"/>
      <c r="T315" s="171"/>
      <c r="U315" s="171"/>
      <c r="V315" s="171"/>
      <c r="W315" s="171"/>
      <c r="X315" s="224" t="e">
        <f t="shared" si="100"/>
        <v>#DIV/0!</v>
      </c>
      <c r="Y315" s="171">
        <f t="shared" si="102"/>
        <v>0</v>
      </c>
      <c r="Z315" s="238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  <c r="IW315" s="21"/>
      <c r="IX315" s="21"/>
      <c r="IY315" s="21"/>
      <c r="IZ315" s="21"/>
      <c r="JA315" s="21"/>
      <c r="JB315" s="21"/>
      <c r="JC315" s="21"/>
      <c r="JD315" s="21"/>
      <c r="JE315" s="21"/>
      <c r="JF315" s="21"/>
      <c r="JG315" s="21"/>
      <c r="JH315" s="21"/>
      <c r="JI315" s="21"/>
      <c r="JJ315" s="21"/>
      <c r="JK315" s="21"/>
      <c r="JL315" s="21"/>
      <c r="JM315" s="21"/>
      <c r="JN315" s="21"/>
      <c r="JO315" s="21"/>
      <c r="JP315" s="21"/>
      <c r="JQ315" s="21"/>
      <c r="JR315" s="21"/>
      <c r="JS315" s="21"/>
      <c r="JT315" s="21"/>
      <c r="JU315" s="21"/>
      <c r="JV315" s="21"/>
      <c r="JW315" s="21"/>
      <c r="JX315" s="21"/>
      <c r="JY315" s="21"/>
      <c r="JZ315" s="21"/>
      <c r="KA315" s="21"/>
      <c r="KB315" s="21"/>
      <c r="KC315" s="21"/>
      <c r="KD315" s="21"/>
      <c r="KE315" s="21"/>
      <c r="KF315" s="21"/>
      <c r="KG315" s="21"/>
      <c r="KH315" s="21"/>
      <c r="KI315" s="21"/>
      <c r="KJ315" s="21"/>
      <c r="KK315" s="21"/>
      <c r="KL315" s="21"/>
      <c r="KM315" s="21"/>
      <c r="KN315" s="21"/>
      <c r="KO315" s="21"/>
      <c r="KP315" s="21"/>
      <c r="KQ315" s="21"/>
      <c r="KR315" s="21"/>
      <c r="KS315" s="21"/>
      <c r="KT315" s="21"/>
      <c r="KU315" s="21"/>
      <c r="KV315" s="21"/>
      <c r="KW315" s="21"/>
      <c r="KX315" s="21"/>
      <c r="KY315" s="21"/>
      <c r="KZ315" s="21"/>
      <c r="LA315" s="21"/>
      <c r="LB315" s="21"/>
      <c r="LC315" s="21"/>
      <c r="LD315" s="21"/>
      <c r="LE315" s="21"/>
      <c r="LF315" s="21"/>
      <c r="LG315" s="21"/>
      <c r="LH315" s="21"/>
      <c r="LI315" s="21"/>
      <c r="LJ315" s="21"/>
      <c r="LK315" s="21"/>
      <c r="LL315" s="21"/>
      <c r="LM315" s="21"/>
      <c r="LN315" s="21"/>
      <c r="LO315" s="21"/>
      <c r="LP315" s="21"/>
      <c r="LQ315" s="21"/>
      <c r="LR315" s="21"/>
      <c r="LS315" s="21"/>
      <c r="LT315" s="21"/>
      <c r="LU315" s="21"/>
      <c r="LV315" s="21"/>
      <c r="LW315" s="21"/>
      <c r="LX315" s="21"/>
      <c r="LY315" s="21"/>
      <c r="LZ315" s="21"/>
      <c r="MA315" s="21"/>
      <c r="MB315" s="21"/>
      <c r="MC315" s="21"/>
      <c r="MD315" s="21"/>
      <c r="ME315" s="21"/>
      <c r="MF315" s="21"/>
      <c r="MG315" s="21"/>
      <c r="MH315" s="21"/>
      <c r="MI315" s="21"/>
      <c r="MJ315" s="21"/>
      <c r="MK315" s="21"/>
      <c r="ML315" s="21"/>
      <c r="MM315" s="21"/>
      <c r="MN315" s="21"/>
      <c r="MO315" s="21"/>
      <c r="MP315" s="21"/>
      <c r="MQ315" s="21"/>
      <c r="MR315" s="21"/>
      <c r="MS315" s="21"/>
      <c r="MT315" s="21"/>
      <c r="MU315" s="21"/>
      <c r="MV315" s="21"/>
      <c r="MW315" s="21"/>
      <c r="MX315" s="21"/>
      <c r="MY315" s="21"/>
      <c r="MZ315" s="21"/>
      <c r="NA315" s="21"/>
      <c r="NB315" s="21"/>
      <c r="NC315" s="21"/>
      <c r="ND315" s="21"/>
      <c r="NE315" s="21"/>
      <c r="NF315" s="21"/>
      <c r="NG315" s="21"/>
      <c r="NH315" s="21"/>
      <c r="NI315" s="21"/>
      <c r="NJ315" s="21"/>
      <c r="NK315" s="21"/>
      <c r="NL315" s="21"/>
      <c r="NM315" s="21"/>
      <c r="NN315" s="21"/>
      <c r="NO315" s="21"/>
      <c r="NP315" s="21"/>
      <c r="NQ315" s="21"/>
      <c r="NR315" s="21"/>
      <c r="NS315" s="21"/>
      <c r="NT315" s="21"/>
      <c r="NU315" s="21"/>
      <c r="NV315" s="21"/>
      <c r="NW315" s="21"/>
      <c r="NX315" s="21"/>
      <c r="NY315" s="21"/>
      <c r="NZ315" s="21"/>
      <c r="OA315" s="21"/>
      <c r="OB315" s="21"/>
      <c r="OC315" s="21"/>
      <c r="OD315" s="21"/>
      <c r="OE315" s="21"/>
      <c r="OF315" s="21"/>
      <c r="OG315" s="21"/>
      <c r="OH315" s="21"/>
      <c r="OI315" s="21"/>
      <c r="OJ315" s="21"/>
      <c r="OK315" s="21"/>
      <c r="OL315" s="21"/>
      <c r="OM315" s="21"/>
      <c r="ON315" s="21"/>
      <c r="OO315" s="21"/>
      <c r="OP315" s="21"/>
      <c r="OQ315" s="21"/>
      <c r="OR315" s="21"/>
      <c r="OS315" s="21"/>
      <c r="OT315" s="21"/>
      <c r="OU315" s="21"/>
      <c r="OV315" s="21"/>
      <c r="OW315" s="21"/>
      <c r="OX315" s="21"/>
      <c r="OY315" s="21"/>
      <c r="OZ315" s="21"/>
      <c r="PA315" s="21"/>
      <c r="PB315" s="21"/>
      <c r="PC315" s="21"/>
      <c r="PD315" s="21"/>
      <c r="PE315" s="21"/>
      <c r="PF315" s="21"/>
      <c r="PG315" s="21"/>
      <c r="PH315" s="21"/>
      <c r="PI315" s="21"/>
      <c r="PJ315" s="21"/>
      <c r="PK315" s="21"/>
      <c r="PL315" s="21"/>
      <c r="PM315" s="21"/>
      <c r="PN315" s="21"/>
      <c r="PO315" s="21"/>
      <c r="PP315" s="21"/>
      <c r="PQ315" s="21"/>
      <c r="PR315" s="21"/>
      <c r="PS315" s="21"/>
      <c r="PT315" s="21"/>
      <c r="PU315" s="21"/>
      <c r="PV315" s="21"/>
      <c r="PW315" s="21"/>
      <c r="PX315" s="21"/>
      <c r="PY315" s="21"/>
      <c r="PZ315" s="21"/>
      <c r="QA315" s="21"/>
      <c r="QB315" s="21"/>
      <c r="QC315" s="21"/>
      <c r="QD315" s="21"/>
      <c r="QE315" s="21"/>
      <c r="QF315" s="21"/>
      <c r="QG315" s="21"/>
      <c r="QH315" s="21"/>
      <c r="QI315" s="21"/>
      <c r="QJ315" s="21"/>
      <c r="QK315" s="21"/>
      <c r="QL315" s="21"/>
      <c r="QM315" s="21"/>
      <c r="QN315" s="21"/>
      <c r="QO315" s="21"/>
      <c r="QP315" s="21"/>
      <c r="QQ315" s="21"/>
      <c r="QR315" s="21"/>
      <c r="QS315" s="21"/>
      <c r="QT315" s="21"/>
      <c r="QU315" s="21"/>
      <c r="QV315" s="21"/>
      <c r="QW315" s="21"/>
      <c r="QX315" s="21"/>
      <c r="QY315" s="21"/>
      <c r="QZ315" s="21"/>
      <c r="RA315" s="21"/>
      <c r="RB315" s="21"/>
      <c r="RC315" s="21"/>
      <c r="RD315" s="21"/>
      <c r="RE315" s="21"/>
      <c r="RF315" s="21"/>
      <c r="RG315" s="21"/>
      <c r="RH315" s="21"/>
      <c r="RI315" s="21"/>
      <c r="RJ315" s="21"/>
      <c r="RK315" s="21"/>
      <c r="RL315" s="21"/>
      <c r="RM315" s="21"/>
      <c r="RN315" s="21"/>
      <c r="RO315" s="21"/>
      <c r="RP315" s="21"/>
      <c r="RQ315" s="21"/>
      <c r="RR315" s="21"/>
      <c r="RS315" s="21"/>
      <c r="RT315" s="21"/>
      <c r="RU315" s="21"/>
      <c r="RV315" s="21"/>
      <c r="RW315" s="21"/>
      <c r="RX315" s="21"/>
      <c r="RY315" s="21"/>
      <c r="RZ315" s="21"/>
      <c r="SA315" s="21"/>
      <c r="SB315" s="21"/>
      <c r="SC315" s="21"/>
      <c r="SD315" s="21"/>
      <c r="SE315" s="21"/>
      <c r="SF315" s="21"/>
      <c r="SG315" s="21"/>
      <c r="SH315" s="21"/>
      <c r="SI315" s="21"/>
      <c r="SJ315" s="21"/>
      <c r="SK315" s="21"/>
      <c r="SL315" s="21"/>
      <c r="SM315" s="21"/>
      <c r="SN315" s="21"/>
    </row>
    <row r="316" spans="1:508" s="20" customFormat="1" ht="65.25" customHeight="1" x14ac:dyDescent="0.25">
      <c r="A316" s="52" t="s">
        <v>205</v>
      </c>
      <c r="B316" s="52" t="s">
        <v>133</v>
      </c>
      <c r="C316" s="52" t="s">
        <v>67</v>
      </c>
      <c r="D316" s="11" t="s">
        <v>521</v>
      </c>
      <c r="E316" s="165"/>
      <c r="F316" s="165"/>
      <c r="G316" s="165"/>
      <c r="H316" s="165"/>
      <c r="I316" s="165"/>
      <c r="J316" s="165"/>
      <c r="K316" s="219"/>
      <c r="L316" s="165">
        <v>104390</v>
      </c>
      <c r="M316" s="165"/>
      <c r="N316" s="165"/>
      <c r="O316" s="165"/>
      <c r="P316" s="165"/>
      <c r="Q316" s="165">
        <v>104390</v>
      </c>
      <c r="R316" s="171">
        <f t="shared" si="108"/>
        <v>0</v>
      </c>
      <c r="S316" s="171"/>
      <c r="T316" s="171"/>
      <c r="U316" s="171"/>
      <c r="V316" s="171"/>
      <c r="W316" s="171"/>
      <c r="X316" s="224">
        <f t="shared" si="100"/>
        <v>0</v>
      </c>
      <c r="Y316" s="171">
        <f t="shared" si="102"/>
        <v>0</v>
      </c>
      <c r="Z316" s="238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0" customFormat="1" ht="31.5" x14ac:dyDescent="0.25">
      <c r="A317" s="52" t="s">
        <v>274</v>
      </c>
      <c r="B317" s="52" t="s">
        <v>271</v>
      </c>
      <c r="C317" s="52" t="s">
        <v>110</v>
      </c>
      <c r="D317" s="11" t="s">
        <v>592</v>
      </c>
      <c r="E317" s="165"/>
      <c r="F317" s="165"/>
      <c r="G317" s="165"/>
      <c r="H317" s="165"/>
      <c r="I317" s="165"/>
      <c r="J317" s="165"/>
      <c r="K317" s="219"/>
      <c r="L317" s="165">
        <v>4643714</v>
      </c>
      <c r="M317" s="165">
        <v>4643714</v>
      </c>
      <c r="N317" s="165"/>
      <c r="O317" s="165"/>
      <c r="P317" s="165"/>
      <c r="Q317" s="165">
        <v>4643714</v>
      </c>
      <c r="R317" s="171">
        <f t="shared" si="108"/>
        <v>233636</v>
      </c>
      <c r="S317" s="171">
        <v>233636</v>
      </c>
      <c r="T317" s="171"/>
      <c r="U317" s="171"/>
      <c r="V317" s="171"/>
      <c r="W317" s="171">
        <v>233636</v>
      </c>
      <c r="X317" s="224">
        <f t="shared" si="100"/>
        <v>5.0312314668818967</v>
      </c>
      <c r="Y317" s="171">
        <f t="shared" si="102"/>
        <v>233636</v>
      </c>
      <c r="Z317" s="238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0" customFormat="1" ht="18.75" x14ac:dyDescent="0.25">
      <c r="A318" s="52" t="s">
        <v>275</v>
      </c>
      <c r="B318" s="52" t="s">
        <v>276</v>
      </c>
      <c r="C318" s="52" t="s">
        <v>110</v>
      </c>
      <c r="D318" s="109" t="s">
        <v>536</v>
      </c>
      <c r="E318" s="165"/>
      <c r="F318" s="165"/>
      <c r="G318" s="165"/>
      <c r="H318" s="165"/>
      <c r="I318" s="165"/>
      <c r="J318" s="165"/>
      <c r="K318" s="219"/>
      <c r="L318" s="165">
        <v>6154392</v>
      </c>
      <c r="M318" s="165">
        <v>6154392</v>
      </c>
      <c r="N318" s="165"/>
      <c r="O318" s="165"/>
      <c r="P318" s="165"/>
      <c r="Q318" s="165">
        <v>6154392</v>
      </c>
      <c r="R318" s="171">
        <f t="shared" si="108"/>
        <v>1186488</v>
      </c>
      <c r="S318" s="171">
        <v>1186488</v>
      </c>
      <c r="T318" s="171"/>
      <c r="U318" s="171"/>
      <c r="V318" s="171"/>
      <c r="W318" s="171">
        <v>1186488</v>
      </c>
      <c r="X318" s="224">
        <f t="shared" si="100"/>
        <v>19.278719977537992</v>
      </c>
      <c r="Y318" s="171">
        <f t="shared" si="102"/>
        <v>1186488</v>
      </c>
      <c r="Z318" s="238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0" customFormat="1" ht="18.75" x14ac:dyDescent="0.25">
      <c r="A319" s="52" t="s">
        <v>277</v>
      </c>
      <c r="B319" s="52" t="s">
        <v>278</v>
      </c>
      <c r="C319" s="52" t="s">
        <v>110</v>
      </c>
      <c r="D319" s="109" t="s">
        <v>537</v>
      </c>
      <c r="E319" s="165"/>
      <c r="F319" s="165"/>
      <c r="G319" s="165"/>
      <c r="H319" s="165"/>
      <c r="I319" s="165"/>
      <c r="J319" s="165"/>
      <c r="K319" s="219"/>
      <c r="L319" s="165">
        <v>7371975</v>
      </c>
      <c r="M319" s="165">
        <v>7371975</v>
      </c>
      <c r="N319" s="165"/>
      <c r="O319" s="165"/>
      <c r="P319" s="165"/>
      <c r="Q319" s="165">
        <v>7371975</v>
      </c>
      <c r="R319" s="171">
        <f t="shared" si="108"/>
        <v>573867</v>
      </c>
      <c r="S319" s="171">
        <v>573867</v>
      </c>
      <c r="T319" s="171"/>
      <c r="U319" s="171"/>
      <c r="V319" s="171"/>
      <c r="W319" s="171">
        <v>573867</v>
      </c>
      <c r="X319" s="224">
        <f t="shared" si="100"/>
        <v>7.7844403975868071</v>
      </c>
      <c r="Y319" s="171">
        <f t="shared" si="102"/>
        <v>573867</v>
      </c>
      <c r="Z319" s="238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20" customFormat="1" ht="18.75" hidden="1" customHeight="1" x14ac:dyDescent="0.25">
      <c r="A320" s="52" t="s">
        <v>549</v>
      </c>
      <c r="B320" s="52">
        <v>7324</v>
      </c>
      <c r="C320" s="52">
        <v>443</v>
      </c>
      <c r="D320" s="109" t="s">
        <v>539</v>
      </c>
      <c r="E320" s="165"/>
      <c r="F320" s="165"/>
      <c r="G320" s="165"/>
      <c r="H320" s="165"/>
      <c r="I320" s="165"/>
      <c r="J320" s="165"/>
      <c r="K320" s="219" t="e">
        <f t="shared" si="101"/>
        <v>#DIV/0!</v>
      </c>
      <c r="L320" s="165"/>
      <c r="M320" s="165"/>
      <c r="N320" s="165"/>
      <c r="O320" s="165"/>
      <c r="P320" s="165"/>
      <c r="Q320" s="165"/>
      <c r="R320" s="171">
        <f t="shared" si="108"/>
        <v>0</v>
      </c>
      <c r="S320" s="171"/>
      <c r="T320" s="171"/>
      <c r="U320" s="171"/>
      <c r="V320" s="171"/>
      <c r="W320" s="171"/>
      <c r="X320" s="224" t="e">
        <f t="shared" si="100"/>
        <v>#DIV/0!</v>
      </c>
      <c r="Y320" s="171">
        <f t="shared" si="102"/>
        <v>0</v>
      </c>
      <c r="Z320" s="238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</row>
    <row r="321" spans="1:508" s="20" customFormat="1" ht="34.5" x14ac:dyDescent="0.25">
      <c r="A321" s="52" t="s">
        <v>357</v>
      </c>
      <c r="B321" s="52">
        <v>7325</v>
      </c>
      <c r="C321" s="52" t="s">
        <v>110</v>
      </c>
      <c r="D321" s="109" t="s">
        <v>534</v>
      </c>
      <c r="E321" s="165"/>
      <c r="F321" s="165"/>
      <c r="G321" s="165"/>
      <c r="H321" s="165"/>
      <c r="I321" s="165"/>
      <c r="J321" s="165"/>
      <c r="K321" s="219"/>
      <c r="L321" s="165">
        <v>293385</v>
      </c>
      <c r="M321" s="165">
        <v>293385</v>
      </c>
      <c r="N321" s="165"/>
      <c r="O321" s="165"/>
      <c r="P321" s="165"/>
      <c r="Q321" s="165">
        <v>293385</v>
      </c>
      <c r="R321" s="171">
        <f t="shared" si="108"/>
        <v>293385</v>
      </c>
      <c r="S321" s="171">
        <v>293385</v>
      </c>
      <c r="T321" s="171"/>
      <c r="U321" s="171"/>
      <c r="V321" s="171"/>
      <c r="W321" s="171">
        <v>293385</v>
      </c>
      <c r="X321" s="224">
        <f t="shared" si="100"/>
        <v>100</v>
      </c>
      <c r="Y321" s="171">
        <f t="shared" si="102"/>
        <v>293385</v>
      </c>
      <c r="Z321" s="238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  <c r="IW321" s="21"/>
      <c r="IX321" s="21"/>
      <c r="IY321" s="21"/>
      <c r="IZ321" s="21"/>
      <c r="JA321" s="21"/>
      <c r="JB321" s="21"/>
      <c r="JC321" s="21"/>
      <c r="JD321" s="21"/>
      <c r="JE321" s="21"/>
      <c r="JF321" s="21"/>
      <c r="JG321" s="21"/>
      <c r="JH321" s="21"/>
      <c r="JI321" s="21"/>
      <c r="JJ321" s="21"/>
      <c r="JK321" s="21"/>
      <c r="JL321" s="21"/>
      <c r="JM321" s="21"/>
      <c r="JN321" s="21"/>
      <c r="JO321" s="21"/>
      <c r="JP321" s="21"/>
      <c r="JQ321" s="21"/>
      <c r="JR321" s="21"/>
      <c r="JS321" s="21"/>
      <c r="JT321" s="21"/>
      <c r="JU321" s="21"/>
      <c r="JV321" s="21"/>
      <c r="JW321" s="21"/>
      <c r="JX321" s="21"/>
      <c r="JY321" s="21"/>
      <c r="JZ321" s="21"/>
      <c r="KA321" s="21"/>
      <c r="KB321" s="21"/>
      <c r="KC321" s="21"/>
      <c r="KD321" s="21"/>
      <c r="KE321" s="21"/>
      <c r="KF321" s="21"/>
      <c r="KG321" s="21"/>
      <c r="KH321" s="21"/>
      <c r="KI321" s="21"/>
      <c r="KJ321" s="21"/>
      <c r="KK321" s="21"/>
      <c r="KL321" s="21"/>
      <c r="KM321" s="21"/>
      <c r="KN321" s="21"/>
      <c r="KO321" s="21"/>
      <c r="KP321" s="21"/>
      <c r="KQ321" s="21"/>
      <c r="KR321" s="21"/>
      <c r="KS321" s="21"/>
      <c r="KT321" s="21"/>
      <c r="KU321" s="21"/>
      <c r="KV321" s="21"/>
      <c r="KW321" s="21"/>
      <c r="KX321" s="21"/>
      <c r="KY321" s="21"/>
      <c r="KZ321" s="21"/>
      <c r="LA321" s="21"/>
      <c r="LB321" s="21"/>
      <c r="LC321" s="21"/>
      <c r="LD321" s="21"/>
      <c r="LE321" s="21"/>
      <c r="LF321" s="21"/>
      <c r="LG321" s="21"/>
      <c r="LH321" s="21"/>
      <c r="LI321" s="21"/>
      <c r="LJ321" s="21"/>
      <c r="LK321" s="21"/>
      <c r="LL321" s="21"/>
      <c r="LM321" s="21"/>
      <c r="LN321" s="21"/>
      <c r="LO321" s="21"/>
      <c r="LP321" s="21"/>
      <c r="LQ321" s="21"/>
      <c r="LR321" s="21"/>
      <c r="LS321" s="21"/>
      <c r="LT321" s="21"/>
      <c r="LU321" s="21"/>
      <c r="LV321" s="21"/>
      <c r="LW321" s="21"/>
      <c r="LX321" s="21"/>
      <c r="LY321" s="21"/>
      <c r="LZ321" s="21"/>
      <c r="MA321" s="21"/>
      <c r="MB321" s="21"/>
      <c r="MC321" s="21"/>
      <c r="MD321" s="21"/>
      <c r="ME321" s="21"/>
      <c r="MF321" s="21"/>
      <c r="MG321" s="21"/>
      <c r="MH321" s="21"/>
      <c r="MI321" s="21"/>
      <c r="MJ321" s="21"/>
      <c r="MK321" s="21"/>
      <c r="ML321" s="21"/>
      <c r="MM321" s="21"/>
      <c r="MN321" s="21"/>
      <c r="MO321" s="21"/>
      <c r="MP321" s="21"/>
      <c r="MQ321" s="21"/>
      <c r="MR321" s="21"/>
      <c r="MS321" s="21"/>
      <c r="MT321" s="21"/>
      <c r="MU321" s="21"/>
      <c r="MV321" s="21"/>
      <c r="MW321" s="21"/>
      <c r="MX321" s="21"/>
      <c r="MY321" s="21"/>
      <c r="MZ321" s="21"/>
      <c r="NA321" s="21"/>
      <c r="NB321" s="21"/>
      <c r="NC321" s="21"/>
      <c r="ND321" s="21"/>
      <c r="NE321" s="21"/>
      <c r="NF321" s="21"/>
      <c r="NG321" s="21"/>
      <c r="NH321" s="21"/>
      <c r="NI321" s="21"/>
      <c r="NJ321" s="21"/>
      <c r="NK321" s="21"/>
      <c r="NL321" s="21"/>
      <c r="NM321" s="21"/>
      <c r="NN321" s="21"/>
      <c r="NO321" s="21"/>
      <c r="NP321" s="21"/>
      <c r="NQ321" s="21"/>
      <c r="NR321" s="21"/>
      <c r="NS321" s="21"/>
      <c r="NT321" s="21"/>
      <c r="NU321" s="21"/>
      <c r="NV321" s="21"/>
      <c r="NW321" s="21"/>
      <c r="NX321" s="21"/>
      <c r="NY321" s="21"/>
      <c r="NZ321" s="21"/>
      <c r="OA321" s="21"/>
      <c r="OB321" s="21"/>
      <c r="OC321" s="21"/>
      <c r="OD321" s="21"/>
      <c r="OE321" s="21"/>
      <c r="OF321" s="21"/>
      <c r="OG321" s="21"/>
      <c r="OH321" s="21"/>
      <c r="OI321" s="21"/>
      <c r="OJ321" s="21"/>
      <c r="OK321" s="21"/>
      <c r="OL321" s="21"/>
      <c r="OM321" s="21"/>
      <c r="ON321" s="21"/>
      <c r="OO321" s="21"/>
      <c r="OP321" s="21"/>
      <c r="OQ321" s="21"/>
      <c r="OR321" s="21"/>
      <c r="OS321" s="21"/>
      <c r="OT321" s="21"/>
      <c r="OU321" s="21"/>
      <c r="OV321" s="21"/>
      <c r="OW321" s="21"/>
      <c r="OX321" s="21"/>
      <c r="OY321" s="21"/>
      <c r="OZ321" s="21"/>
      <c r="PA321" s="21"/>
      <c r="PB321" s="21"/>
      <c r="PC321" s="21"/>
      <c r="PD321" s="21"/>
      <c r="PE321" s="21"/>
      <c r="PF321" s="21"/>
      <c r="PG321" s="21"/>
      <c r="PH321" s="21"/>
      <c r="PI321" s="21"/>
      <c r="PJ321" s="21"/>
      <c r="PK321" s="21"/>
      <c r="PL321" s="21"/>
      <c r="PM321" s="21"/>
      <c r="PN321" s="21"/>
      <c r="PO321" s="21"/>
      <c r="PP321" s="21"/>
      <c r="PQ321" s="21"/>
      <c r="PR321" s="21"/>
      <c r="PS321" s="21"/>
      <c r="PT321" s="21"/>
      <c r="PU321" s="21"/>
      <c r="PV321" s="21"/>
      <c r="PW321" s="21"/>
      <c r="PX321" s="21"/>
      <c r="PY321" s="21"/>
      <c r="PZ321" s="21"/>
      <c r="QA321" s="21"/>
      <c r="QB321" s="21"/>
      <c r="QC321" s="21"/>
      <c r="QD321" s="21"/>
      <c r="QE321" s="21"/>
      <c r="QF321" s="21"/>
      <c r="QG321" s="21"/>
      <c r="QH321" s="21"/>
      <c r="QI321" s="21"/>
      <c r="QJ321" s="21"/>
      <c r="QK321" s="21"/>
      <c r="QL321" s="21"/>
      <c r="QM321" s="21"/>
      <c r="QN321" s="21"/>
      <c r="QO321" s="21"/>
      <c r="QP321" s="21"/>
      <c r="QQ321" s="21"/>
      <c r="QR321" s="21"/>
      <c r="QS321" s="21"/>
      <c r="QT321" s="21"/>
      <c r="QU321" s="21"/>
      <c r="QV321" s="21"/>
      <c r="QW321" s="21"/>
      <c r="QX321" s="21"/>
      <c r="QY321" s="21"/>
      <c r="QZ321" s="21"/>
      <c r="RA321" s="21"/>
      <c r="RB321" s="21"/>
      <c r="RC321" s="21"/>
      <c r="RD321" s="21"/>
      <c r="RE321" s="21"/>
      <c r="RF321" s="21"/>
      <c r="RG321" s="21"/>
      <c r="RH321" s="21"/>
      <c r="RI321" s="21"/>
      <c r="RJ321" s="21"/>
      <c r="RK321" s="21"/>
      <c r="RL321" s="21"/>
      <c r="RM321" s="21"/>
      <c r="RN321" s="21"/>
      <c r="RO321" s="21"/>
      <c r="RP321" s="21"/>
      <c r="RQ321" s="21"/>
      <c r="RR321" s="21"/>
      <c r="RS321" s="21"/>
      <c r="RT321" s="21"/>
      <c r="RU321" s="21"/>
      <c r="RV321" s="21"/>
      <c r="RW321" s="21"/>
      <c r="RX321" s="21"/>
      <c r="RY321" s="21"/>
      <c r="RZ321" s="21"/>
      <c r="SA321" s="21"/>
      <c r="SB321" s="21"/>
      <c r="SC321" s="21"/>
      <c r="SD321" s="21"/>
      <c r="SE321" s="21"/>
      <c r="SF321" s="21"/>
      <c r="SG321" s="21"/>
      <c r="SH321" s="21"/>
      <c r="SI321" s="21"/>
      <c r="SJ321" s="21"/>
      <c r="SK321" s="21"/>
      <c r="SL321" s="21"/>
      <c r="SM321" s="21"/>
      <c r="SN321" s="21"/>
    </row>
    <row r="322" spans="1:508" s="20" customFormat="1" ht="18" customHeight="1" x14ac:dyDescent="0.25">
      <c r="A322" s="52" t="s">
        <v>279</v>
      </c>
      <c r="B322" s="52" t="s">
        <v>273</v>
      </c>
      <c r="C322" s="52" t="s">
        <v>110</v>
      </c>
      <c r="D322" s="109" t="s">
        <v>535</v>
      </c>
      <c r="E322" s="165"/>
      <c r="F322" s="165"/>
      <c r="G322" s="165"/>
      <c r="H322" s="165"/>
      <c r="I322" s="165"/>
      <c r="J322" s="165"/>
      <c r="K322" s="219"/>
      <c r="L322" s="165">
        <v>15181473</v>
      </c>
      <c r="M322" s="165">
        <v>15181473</v>
      </c>
      <c r="N322" s="165"/>
      <c r="O322" s="165"/>
      <c r="P322" s="165"/>
      <c r="Q322" s="165">
        <v>15181473</v>
      </c>
      <c r="R322" s="171">
        <f t="shared" si="108"/>
        <v>4945773</v>
      </c>
      <c r="S322" s="171">
        <v>4945773</v>
      </c>
      <c r="T322" s="171"/>
      <c r="U322" s="171"/>
      <c r="V322" s="171"/>
      <c r="W322" s="171">
        <v>4945773</v>
      </c>
      <c r="X322" s="224">
        <f t="shared" si="100"/>
        <v>32.57768860768649</v>
      </c>
      <c r="Y322" s="171">
        <f t="shared" si="102"/>
        <v>4945773</v>
      </c>
      <c r="Z322" s="238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  <c r="IV322" s="21"/>
      <c r="IW322" s="21"/>
      <c r="IX322" s="21"/>
      <c r="IY322" s="21"/>
      <c r="IZ322" s="21"/>
      <c r="JA322" s="21"/>
      <c r="JB322" s="21"/>
      <c r="JC322" s="21"/>
      <c r="JD322" s="21"/>
      <c r="JE322" s="21"/>
      <c r="JF322" s="21"/>
      <c r="JG322" s="21"/>
      <c r="JH322" s="21"/>
      <c r="JI322" s="21"/>
      <c r="JJ322" s="21"/>
      <c r="JK322" s="21"/>
      <c r="JL322" s="21"/>
      <c r="JM322" s="21"/>
      <c r="JN322" s="21"/>
      <c r="JO322" s="21"/>
      <c r="JP322" s="21"/>
      <c r="JQ322" s="21"/>
      <c r="JR322" s="21"/>
      <c r="JS322" s="21"/>
      <c r="JT322" s="21"/>
      <c r="JU322" s="21"/>
      <c r="JV322" s="21"/>
      <c r="JW322" s="21"/>
      <c r="JX322" s="21"/>
      <c r="JY322" s="21"/>
      <c r="JZ322" s="21"/>
      <c r="KA322" s="21"/>
      <c r="KB322" s="21"/>
      <c r="KC322" s="21"/>
      <c r="KD322" s="21"/>
      <c r="KE322" s="21"/>
      <c r="KF322" s="21"/>
      <c r="KG322" s="21"/>
      <c r="KH322" s="21"/>
      <c r="KI322" s="21"/>
      <c r="KJ322" s="21"/>
      <c r="KK322" s="21"/>
      <c r="KL322" s="21"/>
      <c r="KM322" s="21"/>
      <c r="KN322" s="21"/>
      <c r="KO322" s="21"/>
      <c r="KP322" s="21"/>
      <c r="KQ322" s="21"/>
      <c r="KR322" s="21"/>
      <c r="KS322" s="21"/>
      <c r="KT322" s="21"/>
      <c r="KU322" s="21"/>
      <c r="KV322" s="21"/>
      <c r="KW322" s="21"/>
      <c r="KX322" s="21"/>
      <c r="KY322" s="21"/>
      <c r="KZ322" s="21"/>
      <c r="LA322" s="21"/>
      <c r="LB322" s="21"/>
      <c r="LC322" s="21"/>
      <c r="LD322" s="21"/>
      <c r="LE322" s="21"/>
      <c r="LF322" s="21"/>
      <c r="LG322" s="21"/>
      <c r="LH322" s="21"/>
      <c r="LI322" s="21"/>
      <c r="LJ322" s="21"/>
      <c r="LK322" s="21"/>
      <c r="LL322" s="21"/>
      <c r="LM322" s="21"/>
      <c r="LN322" s="21"/>
      <c r="LO322" s="21"/>
      <c r="LP322" s="21"/>
      <c r="LQ322" s="21"/>
      <c r="LR322" s="21"/>
      <c r="LS322" s="21"/>
      <c r="LT322" s="21"/>
      <c r="LU322" s="21"/>
      <c r="LV322" s="21"/>
      <c r="LW322" s="21"/>
      <c r="LX322" s="21"/>
      <c r="LY322" s="21"/>
      <c r="LZ322" s="21"/>
      <c r="MA322" s="21"/>
      <c r="MB322" s="21"/>
      <c r="MC322" s="21"/>
      <c r="MD322" s="21"/>
      <c r="ME322" s="21"/>
      <c r="MF322" s="21"/>
      <c r="MG322" s="21"/>
      <c r="MH322" s="21"/>
      <c r="MI322" s="21"/>
      <c r="MJ322" s="21"/>
      <c r="MK322" s="21"/>
      <c r="ML322" s="21"/>
      <c r="MM322" s="21"/>
      <c r="MN322" s="21"/>
      <c r="MO322" s="21"/>
      <c r="MP322" s="21"/>
      <c r="MQ322" s="21"/>
      <c r="MR322" s="21"/>
      <c r="MS322" s="21"/>
      <c r="MT322" s="21"/>
      <c r="MU322" s="21"/>
      <c r="MV322" s="21"/>
      <c r="MW322" s="21"/>
      <c r="MX322" s="21"/>
      <c r="MY322" s="21"/>
      <c r="MZ322" s="21"/>
      <c r="NA322" s="21"/>
      <c r="NB322" s="21"/>
      <c r="NC322" s="21"/>
      <c r="ND322" s="21"/>
      <c r="NE322" s="21"/>
      <c r="NF322" s="21"/>
      <c r="NG322" s="21"/>
      <c r="NH322" s="21"/>
      <c r="NI322" s="21"/>
      <c r="NJ322" s="21"/>
      <c r="NK322" s="21"/>
      <c r="NL322" s="21"/>
      <c r="NM322" s="21"/>
      <c r="NN322" s="21"/>
      <c r="NO322" s="21"/>
      <c r="NP322" s="21"/>
      <c r="NQ322" s="21"/>
      <c r="NR322" s="21"/>
      <c r="NS322" s="21"/>
      <c r="NT322" s="21"/>
      <c r="NU322" s="21"/>
      <c r="NV322" s="21"/>
      <c r="NW322" s="21"/>
      <c r="NX322" s="21"/>
      <c r="NY322" s="21"/>
      <c r="NZ322" s="21"/>
      <c r="OA322" s="21"/>
      <c r="OB322" s="21"/>
      <c r="OC322" s="21"/>
      <c r="OD322" s="21"/>
      <c r="OE322" s="21"/>
      <c r="OF322" s="21"/>
      <c r="OG322" s="21"/>
      <c r="OH322" s="21"/>
      <c r="OI322" s="21"/>
      <c r="OJ322" s="21"/>
      <c r="OK322" s="21"/>
      <c r="OL322" s="21"/>
      <c r="OM322" s="21"/>
      <c r="ON322" s="21"/>
      <c r="OO322" s="21"/>
      <c r="OP322" s="21"/>
      <c r="OQ322" s="21"/>
      <c r="OR322" s="21"/>
      <c r="OS322" s="21"/>
      <c r="OT322" s="21"/>
      <c r="OU322" s="21"/>
      <c r="OV322" s="21"/>
      <c r="OW322" s="21"/>
      <c r="OX322" s="21"/>
      <c r="OY322" s="21"/>
      <c r="OZ322" s="21"/>
      <c r="PA322" s="21"/>
      <c r="PB322" s="21"/>
      <c r="PC322" s="21"/>
      <c r="PD322" s="21"/>
      <c r="PE322" s="21"/>
      <c r="PF322" s="21"/>
      <c r="PG322" s="21"/>
      <c r="PH322" s="21"/>
      <c r="PI322" s="21"/>
      <c r="PJ322" s="21"/>
      <c r="PK322" s="21"/>
      <c r="PL322" s="21"/>
      <c r="PM322" s="21"/>
      <c r="PN322" s="21"/>
      <c r="PO322" s="21"/>
      <c r="PP322" s="21"/>
      <c r="PQ322" s="21"/>
      <c r="PR322" s="21"/>
      <c r="PS322" s="21"/>
      <c r="PT322" s="21"/>
      <c r="PU322" s="21"/>
      <c r="PV322" s="21"/>
      <c r="PW322" s="21"/>
      <c r="PX322" s="21"/>
      <c r="PY322" s="21"/>
      <c r="PZ322" s="21"/>
      <c r="QA322" s="21"/>
      <c r="QB322" s="21"/>
      <c r="QC322" s="21"/>
      <c r="QD322" s="21"/>
      <c r="QE322" s="21"/>
      <c r="QF322" s="21"/>
      <c r="QG322" s="21"/>
      <c r="QH322" s="21"/>
      <c r="QI322" s="21"/>
      <c r="QJ322" s="21"/>
      <c r="QK322" s="21"/>
      <c r="QL322" s="21"/>
      <c r="QM322" s="21"/>
      <c r="QN322" s="21"/>
      <c r="QO322" s="21"/>
      <c r="QP322" s="21"/>
      <c r="QQ322" s="21"/>
      <c r="QR322" s="21"/>
      <c r="QS322" s="21"/>
      <c r="QT322" s="21"/>
      <c r="QU322" s="21"/>
      <c r="QV322" s="21"/>
      <c r="QW322" s="21"/>
      <c r="QX322" s="21"/>
      <c r="QY322" s="21"/>
      <c r="QZ322" s="21"/>
      <c r="RA322" s="21"/>
      <c r="RB322" s="21"/>
      <c r="RC322" s="21"/>
      <c r="RD322" s="21"/>
      <c r="RE322" s="21"/>
      <c r="RF322" s="21"/>
      <c r="RG322" s="21"/>
      <c r="RH322" s="21"/>
      <c r="RI322" s="21"/>
      <c r="RJ322" s="21"/>
      <c r="RK322" s="21"/>
      <c r="RL322" s="21"/>
      <c r="RM322" s="21"/>
      <c r="RN322" s="21"/>
      <c r="RO322" s="21"/>
      <c r="RP322" s="21"/>
      <c r="RQ322" s="21"/>
      <c r="RR322" s="21"/>
      <c r="RS322" s="21"/>
      <c r="RT322" s="21"/>
      <c r="RU322" s="21"/>
      <c r="RV322" s="21"/>
      <c r="RW322" s="21"/>
      <c r="RX322" s="21"/>
      <c r="RY322" s="21"/>
      <c r="RZ322" s="21"/>
      <c r="SA322" s="21"/>
      <c r="SB322" s="21"/>
      <c r="SC322" s="21"/>
      <c r="SD322" s="21"/>
      <c r="SE322" s="21"/>
      <c r="SF322" s="21"/>
      <c r="SG322" s="21"/>
      <c r="SH322" s="21"/>
      <c r="SI322" s="21"/>
      <c r="SJ322" s="21"/>
      <c r="SK322" s="21"/>
      <c r="SL322" s="21"/>
      <c r="SM322" s="21"/>
      <c r="SN322" s="21"/>
    </row>
    <row r="323" spans="1:508" s="20" customFormat="1" ht="31.5" customHeight="1" x14ac:dyDescent="0.25">
      <c r="A323" s="52" t="s">
        <v>424</v>
      </c>
      <c r="B323" s="52">
        <v>7340</v>
      </c>
      <c r="C323" s="52" t="s">
        <v>110</v>
      </c>
      <c r="D323" s="11" t="s">
        <v>1</v>
      </c>
      <c r="E323" s="165"/>
      <c r="F323" s="165"/>
      <c r="G323" s="165"/>
      <c r="H323" s="165"/>
      <c r="I323" s="165"/>
      <c r="J323" s="165"/>
      <c r="K323" s="219"/>
      <c r="L323" s="165">
        <v>6830266</v>
      </c>
      <c r="M323" s="165">
        <v>6830266</v>
      </c>
      <c r="N323" s="165"/>
      <c r="O323" s="165"/>
      <c r="P323" s="165"/>
      <c r="Q323" s="165">
        <v>6830266</v>
      </c>
      <c r="R323" s="171">
        <f t="shared" si="108"/>
        <v>96978</v>
      </c>
      <c r="S323" s="171">
        <v>96978</v>
      </c>
      <c r="T323" s="171"/>
      <c r="U323" s="171"/>
      <c r="V323" s="171"/>
      <c r="W323" s="171">
        <v>96978</v>
      </c>
      <c r="X323" s="224">
        <f t="shared" si="100"/>
        <v>1.4198275733331616</v>
      </c>
      <c r="Y323" s="171">
        <f t="shared" si="102"/>
        <v>96978</v>
      </c>
      <c r="Z323" s="238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</row>
    <row r="324" spans="1:508" s="20" customFormat="1" ht="53.25" customHeight="1" x14ac:dyDescent="0.25">
      <c r="A324" s="52" t="s">
        <v>369</v>
      </c>
      <c r="B324" s="52">
        <v>7361</v>
      </c>
      <c r="C324" s="52" t="s">
        <v>81</v>
      </c>
      <c r="D324" s="11" t="s">
        <v>370</v>
      </c>
      <c r="E324" s="165"/>
      <c r="F324" s="165"/>
      <c r="G324" s="165"/>
      <c r="H324" s="165"/>
      <c r="I324" s="165"/>
      <c r="J324" s="165"/>
      <c r="K324" s="219"/>
      <c r="L324" s="165">
        <v>9683471</v>
      </c>
      <c r="M324" s="165">
        <v>9683471</v>
      </c>
      <c r="N324" s="165"/>
      <c r="O324" s="165"/>
      <c r="P324" s="165"/>
      <c r="Q324" s="165">
        <v>9683471</v>
      </c>
      <c r="R324" s="171">
        <f t="shared" si="108"/>
        <v>4347502</v>
      </c>
      <c r="S324" s="171">
        <v>4347502</v>
      </c>
      <c r="T324" s="171"/>
      <c r="U324" s="171"/>
      <c r="V324" s="171"/>
      <c r="W324" s="171">
        <v>4347502</v>
      </c>
      <c r="X324" s="224">
        <f t="shared" si="100"/>
        <v>44.896112148216275</v>
      </c>
      <c r="Y324" s="171">
        <f t="shared" si="102"/>
        <v>4347502</v>
      </c>
      <c r="Z324" s="238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</row>
    <row r="325" spans="1:508" s="20" customFormat="1" ht="63" hidden="1" customHeight="1" x14ac:dyDescent="0.25">
      <c r="A325" s="52" t="s">
        <v>364</v>
      </c>
      <c r="B325" s="52">
        <v>7363</v>
      </c>
      <c r="C325" s="52" t="s">
        <v>81</v>
      </c>
      <c r="D325" s="53" t="s">
        <v>395</v>
      </c>
      <c r="E325" s="165"/>
      <c r="F325" s="165"/>
      <c r="G325" s="165"/>
      <c r="H325" s="165"/>
      <c r="I325" s="165"/>
      <c r="J325" s="165"/>
      <c r="K325" s="219" t="e">
        <f t="shared" si="101"/>
        <v>#DIV/0!</v>
      </c>
      <c r="L325" s="165"/>
      <c r="M325" s="165"/>
      <c r="N325" s="165"/>
      <c r="O325" s="165"/>
      <c r="P325" s="165"/>
      <c r="Q325" s="165"/>
      <c r="R325" s="171">
        <f t="shared" si="108"/>
        <v>0</v>
      </c>
      <c r="S325" s="171"/>
      <c r="T325" s="171"/>
      <c r="U325" s="171"/>
      <c r="V325" s="171"/>
      <c r="W325" s="171"/>
      <c r="X325" s="224" t="e">
        <f t="shared" si="100"/>
        <v>#DIV/0!</v>
      </c>
      <c r="Y325" s="171">
        <f t="shared" si="102"/>
        <v>0</v>
      </c>
      <c r="Z325" s="238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  <c r="IX325" s="21"/>
      <c r="IY325" s="21"/>
      <c r="IZ325" s="21"/>
      <c r="JA325" s="21"/>
      <c r="JB325" s="21"/>
      <c r="JC325" s="21"/>
      <c r="JD325" s="21"/>
      <c r="JE325" s="21"/>
      <c r="JF325" s="21"/>
      <c r="JG325" s="21"/>
      <c r="JH325" s="21"/>
      <c r="JI325" s="21"/>
      <c r="JJ325" s="21"/>
      <c r="JK325" s="21"/>
      <c r="JL325" s="21"/>
      <c r="JM325" s="21"/>
      <c r="JN325" s="21"/>
      <c r="JO325" s="21"/>
      <c r="JP325" s="21"/>
      <c r="JQ325" s="21"/>
      <c r="JR325" s="21"/>
      <c r="JS325" s="21"/>
      <c r="JT325" s="21"/>
      <c r="JU325" s="21"/>
      <c r="JV325" s="21"/>
      <c r="JW325" s="21"/>
      <c r="JX325" s="21"/>
      <c r="JY325" s="21"/>
      <c r="JZ325" s="21"/>
      <c r="KA325" s="21"/>
      <c r="KB325" s="21"/>
      <c r="KC325" s="21"/>
      <c r="KD325" s="21"/>
      <c r="KE325" s="21"/>
      <c r="KF325" s="21"/>
      <c r="KG325" s="21"/>
      <c r="KH325" s="21"/>
      <c r="KI325" s="21"/>
      <c r="KJ325" s="21"/>
      <c r="KK325" s="21"/>
      <c r="KL325" s="21"/>
      <c r="KM325" s="21"/>
      <c r="KN325" s="21"/>
      <c r="KO325" s="21"/>
      <c r="KP325" s="21"/>
      <c r="KQ325" s="21"/>
      <c r="KR325" s="21"/>
      <c r="KS325" s="21"/>
      <c r="KT325" s="21"/>
      <c r="KU325" s="21"/>
      <c r="KV325" s="21"/>
      <c r="KW325" s="21"/>
      <c r="KX325" s="21"/>
      <c r="KY325" s="21"/>
      <c r="KZ325" s="21"/>
      <c r="LA325" s="21"/>
      <c r="LB325" s="21"/>
      <c r="LC325" s="21"/>
      <c r="LD325" s="21"/>
      <c r="LE325" s="21"/>
      <c r="LF325" s="21"/>
      <c r="LG325" s="21"/>
      <c r="LH325" s="21"/>
      <c r="LI325" s="21"/>
      <c r="LJ325" s="21"/>
      <c r="LK325" s="21"/>
      <c r="LL325" s="21"/>
      <c r="LM325" s="21"/>
      <c r="LN325" s="21"/>
      <c r="LO325" s="21"/>
      <c r="LP325" s="21"/>
      <c r="LQ325" s="21"/>
      <c r="LR325" s="21"/>
      <c r="LS325" s="21"/>
      <c r="LT325" s="21"/>
      <c r="LU325" s="21"/>
      <c r="LV325" s="21"/>
      <c r="LW325" s="21"/>
      <c r="LX325" s="21"/>
      <c r="LY325" s="21"/>
      <c r="LZ325" s="21"/>
      <c r="MA325" s="21"/>
      <c r="MB325" s="21"/>
      <c r="MC325" s="21"/>
      <c r="MD325" s="21"/>
      <c r="ME325" s="21"/>
      <c r="MF325" s="21"/>
      <c r="MG325" s="21"/>
      <c r="MH325" s="21"/>
      <c r="MI325" s="21"/>
      <c r="MJ325" s="21"/>
      <c r="MK325" s="21"/>
      <c r="ML325" s="21"/>
      <c r="MM325" s="21"/>
      <c r="MN325" s="21"/>
      <c r="MO325" s="21"/>
      <c r="MP325" s="21"/>
      <c r="MQ325" s="21"/>
      <c r="MR325" s="21"/>
      <c r="MS325" s="21"/>
      <c r="MT325" s="21"/>
      <c r="MU325" s="21"/>
      <c r="MV325" s="21"/>
      <c r="MW325" s="21"/>
      <c r="MX325" s="21"/>
      <c r="MY325" s="21"/>
      <c r="MZ325" s="21"/>
      <c r="NA325" s="21"/>
      <c r="NB325" s="21"/>
      <c r="NC325" s="21"/>
      <c r="ND325" s="21"/>
      <c r="NE325" s="21"/>
      <c r="NF325" s="21"/>
      <c r="NG325" s="21"/>
      <c r="NH325" s="21"/>
      <c r="NI325" s="21"/>
      <c r="NJ325" s="21"/>
      <c r="NK325" s="21"/>
      <c r="NL325" s="21"/>
      <c r="NM325" s="21"/>
      <c r="NN325" s="21"/>
      <c r="NO325" s="21"/>
      <c r="NP325" s="21"/>
      <c r="NQ325" s="21"/>
      <c r="NR325" s="21"/>
      <c r="NS325" s="21"/>
      <c r="NT325" s="21"/>
      <c r="NU325" s="21"/>
      <c r="NV325" s="21"/>
      <c r="NW325" s="21"/>
      <c r="NX325" s="21"/>
      <c r="NY325" s="21"/>
      <c r="NZ325" s="21"/>
      <c r="OA325" s="21"/>
      <c r="OB325" s="21"/>
      <c r="OC325" s="21"/>
      <c r="OD325" s="21"/>
      <c r="OE325" s="21"/>
      <c r="OF325" s="21"/>
      <c r="OG325" s="21"/>
      <c r="OH325" s="21"/>
      <c r="OI325" s="21"/>
      <c r="OJ325" s="21"/>
      <c r="OK325" s="21"/>
      <c r="OL325" s="21"/>
      <c r="OM325" s="21"/>
      <c r="ON325" s="21"/>
      <c r="OO325" s="21"/>
      <c r="OP325" s="21"/>
      <c r="OQ325" s="21"/>
      <c r="OR325" s="21"/>
      <c r="OS325" s="21"/>
      <c r="OT325" s="21"/>
      <c r="OU325" s="21"/>
      <c r="OV325" s="21"/>
      <c r="OW325" s="21"/>
      <c r="OX325" s="21"/>
      <c r="OY325" s="21"/>
      <c r="OZ325" s="21"/>
      <c r="PA325" s="21"/>
      <c r="PB325" s="21"/>
      <c r="PC325" s="21"/>
      <c r="PD325" s="21"/>
      <c r="PE325" s="21"/>
      <c r="PF325" s="21"/>
      <c r="PG325" s="21"/>
      <c r="PH325" s="21"/>
      <c r="PI325" s="21"/>
      <c r="PJ325" s="21"/>
      <c r="PK325" s="21"/>
      <c r="PL325" s="21"/>
      <c r="PM325" s="21"/>
      <c r="PN325" s="21"/>
      <c r="PO325" s="21"/>
      <c r="PP325" s="21"/>
      <c r="PQ325" s="21"/>
      <c r="PR325" s="21"/>
      <c r="PS325" s="21"/>
      <c r="PT325" s="21"/>
      <c r="PU325" s="21"/>
      <c r="PV325" s="21"/>
      <c r="PW325" s="21"/>
      <c r="PX325" s="21"/>
      <c r="PY325" s="21"/>
      <c r="PZ325" s="21"/>
      <c r="QA325" s="21"/>
      <c r="QB325" s="21"/>
      <c r="QC325" s="21"/>
      <c r="QD325" s="21"/>
      <c r="QE325" s="21"/>
      <c r="QF325" s="21"/>
      <c r="QG325" s="21"/>
      <c r="QH325" s="21"/>
      <c r="QI325" s="21"/>
      <c r="QJ325" s="21"/>
      <c r="QK325" s="21"/>
      <c r="QL325" s="21"/>
      <c r="QM325" s="21"/>
      <c r="QN325" s="21"/>
      <c r="QO325" s="21"/>
      <c r="QP325" s="21"/>
      <c r="QQ325" s="21"/>
      <c r="QR325" s="21"/>
      <c r="QS325" s="21"/>
      <c r="QT325" s="21"/>
      <c r="QU325" s="21"/>
      <c r="QV325" s="21"/>
      <c r="QW325" s="21"/>
      <c r="QX325" s="21"/>
      <c r="QY325" s="21"/>
      <c r="QZ325" s="21"/>
      <c r="RA325" s="21"/>
      <c r="RB325" s="21"/>
      <c r="RC325" s="21"/>
      <c r="RD325" s="21"/>
      <c r="RE325" s="21"/>
      <c r="RF325" s="21"/>
      <c r="RG325" s="21"/>
      <c r="RH325" s="21"/>
      <c r="RI325" s="21"/>
      <c r="RJ325" s="21"/>
      <c r="RK325" s="21"/>
      <c r="RL325" s="21"/>
      <c r="RM325" s="21"/>
      <c r="RN325" s="21"/>
      <c r="RO325" s="21"/>
      <c r="RP325" s="21"/>
      <c r="RQ325" s="21"/>
      <c r="RR325" s="21"/>
      <c r="RS325" s="21"/>
      <c r="RT325" s="21"/>
      <c r="RU325" s="21"/>
      <c r="RV325" s="21"/>
      <c r="RW325" s="21"/>
      <c r="RX325" s="21"/>
      <c r="RY325" s="21"/>
      <c r="RZ325" s="21"/>
      <c r="SA325" s="21"/>
      <c r="SB325" s="21"/>
      <c r="SC325" s="21"/>
      <c r="SD325" s="21"/>
      <c r="SE325" s="21"/>
      <c r="SF325" s="21"/>
      <c r="SG325" s="21"/>
      <c r="SH325" s="21"/>
      <c r="SI325" s="21"/>
      <c r="SJ325" s="21"/>
      <c r="SK325" s="21"/>
      <c r="SL325" s="21"/>
      <c r="SM325" s="21"/>
      <c r="SN325" s="21"/>
    </row>
    <row r="326" spans="1:508" s="22" customFormat="1" ht="64.5" hidden="1" customHeight="1" x14ac:dyDescent="0.25">
      <c r="A326" s="67"/>
      <c r="B326" s="67"/>
      <c r="C326" s="67"/>
      <c r="D326" s="70" t="s">
        <v>658</v>
      </c>
      <c r="E326" s="166"/>
      <c r="F326" s="166"/>
      <c r="G326" s="166"/>
      <c r="H326" s="166"/>
      <c r="I326" s="166"/>
      <c r="J326" s="166"/>
      <c r="K326" s="220" t="e">
        <f t="shared" si="101"/>
        <v>#DIV/0!</v>
      </c>
      <c r="L326" s="166"/>
      <c r="M326" s="166"/>
      <c r="N326" s="166"/>
      <c r="O326" s="166"/>
      <c r="P326" s="166"/>
      <c r="Q326" s="166"/>
      <c r="R326" s="173">
        <f t="shared" si="108"/>
        <v>0</v>
      </c>
      <c r="S326" s="173"/>
      <c r="T326" s="173"/>
      <c r="U326" s="173"/>
      <c r="V326" s="173"/>
      <c r="W326" s="173"/>
      <c r="X326" s="225" t="e">
        <f t="shared" si="100"/>
        <v>#DIV/0!</v>
      </c>
      <c r="Y326" s="173">
        <f t="shared" si="102"/>
        <v>0</v>
      </c>
      <c r="Z326" s="238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  <c r="IW326" s="27"/>
      <c r="IX326" s="27"/>
      <c r="IY326" s="27"/>
      <c r="IZ326" s="27"/>
      <c r="JA326" s="27"/>
      <c r="JB326" s="27"/>
      <c r="JC326" s="27"/>
      <c r="JD326" s="27"/>
      <c r="JE326" s="27"/>
      <c r="JF326" s="27"/>
      <c r="JG326" s="27"/>
      <c r="JH326" s="27"/>
      <c r="JI326" s="27"/>
      <c r="JJ326" s="27"/>
      <c r="JK326" s="27"/>
      <c r="JL326" s="27"/>
      <c r="JM326" s="27"/>
      <c r="JN326" s="27"/>
      <c r="JO326" s="27"/>
      <c r="JP326" s="27"/>
      <c r="JQ326" s="27"/>
      <c r="JR326" s="27"/>
      <c r="JS326" s="27"/>
      <c r="JT326" s="27"/>
      <c r="JU326" s="27"/>
      <c r="JV326" s="27"/>
      <c r="JW326" s="27"/>
      <c r="JX326" s="27"/>
      <c r="JY326" s="27"/>
      <c r="JZ326" s="27"/>
      <c r="KA326" s="27"/>
      <c r="KB326" s="27"/>
      <c r="KC326" s="27"/>
      <c r="KD326" s="27"/>
      <c r="KE326" s="27"/>
      <c r="KF326" s="27"/>
      <c r="KG326" s="27"/>
      <c r="KH326" s="27"/>
      <c r="KI326" s="27"/>
      <c r="KJ326" s="27"/>
      <c r="KK326" s="27"/>
      <c r="KL326" s="27"/>
      <c r="KM326" s="27"/>
      <c r="KN326" s="27"/>
      <c r="KO326" s="27"/>
      <c r="KP326" s="27"/>
      <c r="KQ326" s="27"/>
      <c r="KR326" s="27"/>
      <c r="KS326" s="27"/>
      <c r="KT326" s="27"/>
      <c r="KU326" s="27"/>
      <c r="KV326" s="27"/>
      <c r="KW326" s="27"/>
      <c r="KX326" s="27"/>
      <c r="KY326" s="27"/>
      <c r="KZ326" s="27"/>
      <c r="LA326" s="27"/>
      <c r="LB326" s="27"/>
      <c r="LC326" s="27"/>
      <c r="LD326" s="27"/>
      <c r="LE326" s="27"/>
      <c r="LF326" s="27"/>
      <c r="LG326" s="27"/>
      <c r="LH326" s="27"/>
      <c r="LI326" s="27"/>
      <c r="LJ326" s="27"/>
      <c r="LK326" s="27"/>
      <c r="LL326" s="27"/>
      <c r="LM326" s="27"/>
      <c r="LN326" s="27"/>
      <c r="LO326" s="27"/>
      <c r="LP326" s="27"/>
      <c r="LQ326" s="27"/>
      <c r="LR326" s="27"/>
      <c r="LS326" s="27"/>
      <c r="LT326" s="27"/>
      <c r="LU326" s="27"/>
      <c r="LV326" s="27"/>
      <c r="LW326" s="27"/>
      <c r="LX326" s="27"/>
      <c r="LY326" s="27"/>
      <c r="LZ326" s="27"/>
      <c r="MA326" s="27"/>
      <c r="MB326" s="27"/>
      <c r="MC326" s="27"/>
      <c r="MD326" s="27"/>
      <c r="ME326" s="27"/>
      <c r="MF326" s="27"/>
      <c r="MG326" s="27"/>
      <c r="MH326" s="27"/>
      <c r="MI326" s="27"/>
      <c r="MJ326" s="27"/>
      <c r="MK326" s="27"/>
      <c r="ML326" s="27"/>
      <c r="MM326" s="27"/>
      <c r="MN326" s="27"/>
      <c r="MO326" s="27"/>
      <c r="MP326" s="27"/>
      <c r="MQ326" s="27"/>
      <c r="MR326" s="27"/>
      <c r="MS326" s="27"/>
      <c r="MT326" s="27"/>
      <c r="MU326" s="27"/>
      <c r="MV326" s="27"/>
      <c r="MW326" s="27"/>
      <c r="MX326" s="27"/>
      <c r="MY326" s="27"/>
      <c r="MZ326" s="27"/>
      <c r="NA326" s="27"/>
      <c r="NB326" s="27"/>
      <c r="NC326" s="27"/>
      <c r="ND326" s="27"/>
      <c r="NE326" s="27"/>
      <c r="NF326" s="27"/>
      <c r="NG326" s="27"/>
      <c r="NH326" s="27"/>
      <c r="NI326" s="27"/>
      <c r="NJ326" s="27"/>
      <c r="NK326" s="27"/>
      <c r="NL326" s="27"/>
      <c r="NM326" s="27"/>
      <c r="NN326" s="27"/>
      <c r="NO326" s="27"/>
      <c r="NP326" s="27"/>
      <c r="NQ326" s="27"/>
      <c r="NR326" s="27"/>
      <c r="NS326" s="27"/>
      <c r="NT326" s="27"/>
      <c r="NU326" s="27"/>
      <c r="NV326" s="27"/>
      <c r="NW326" s="27"/>
      <c r="NX326" s="27"/>
      <c r="NY326" s="27"/>
      <c r="NZ326" s="27"/>
      <c r="OA326" s="27"/>
      <c r="OB326" s="27"/>
      <c r="OC326" s="27"/>
      <c r="OD326" s="27"/>
      <c r="OE326" s="27"/>
      <c r="OF326" s="27"/>
      <c r="OG326" s="27"/>
      <c r="OH326" s="27"/>
      <c r="OI326" s="27"/>
      <c r="OJ326" s="27"/>
      <c r="OK326" s="27"/>
      <c r="OL326" s="27"/>
      <c r="OM326" s="27"/>
      <c r="ON326" s="27"/>
      <c r="OO326" s="27"/>
      <c r="OP326" s="27"/>
      <c r="OQ326" s="27"/>
      <c r="OR326" s="27"/>
      <c r="OS326" s="27"/>
      <c r="OT326" s="27"/>
      <c r="OU326" s="27"/>
      <c r="OV326" s="27"/>
      <c r="OW326" s="27"/>
      <c r="OX326" s="27"/>
      <c r="OY326" s="27"/>
      <c r="OZ326" s="27"/>
      <c r="PA326" s="27"/>
      <c r="PB326" s="27"/>
      <c r="PC326" s="27"/>
      <c r="PD326" s="27"/>
      <c r="PE326" s="27"/>
      <c r="PF326" s="27"/>
      <c r="PG326" s="27"/>
      <c r="PH326" s="27"/>
      <c r="PI326" s="27"/>
      <c r="PJ326" s="27"/>
      <c r="PK326" s="27"/>
      <c r="PL326" s="27"/>
      <c r="PM326" s="27"/>
      <c r="PN326" s="27"/>
      <c r="PO326" s="27"/>
      <c r="PP326" s="27"/>
      <c r="PQ326" s="27"/>
      <c r="PR326" s="27"/>
      <c r="PS326" s="27"/>
      <c r="PT326" s="27"/>
      <c r="PU326" s="27"/>
      <c r="PV326" s="27"/>
      <c r="PW326" s="27"/>
      <c r="PX326" s="27"/>
      <c r="PY326" s="27"/>
      <c r="PZ326" s="27"/>
      <c r="QA326" s="27"/>
      <c r="QB326" s="27"/>
      <c r="QC326" s="27"/>
      <c r="QD326" s="27"/>
      <c r="QE326" s="27"/>
      <c r="QF326" s="27"/>
      <c r="QG326" s="27"/>
      <c r="QH326" s="27"/>
      <c r="QI326" s="27"/>
      <c r="QJ326" s="27"/>
      <c r="QK326" s="27"/>
      <c r="QL326" s="27"/>
      <c r="QM326" s="27"/>
      <c r="QN326" s="27"/>
      <c r="QO326" s="27"/>
      <c r="QP326" s="27"/>
      <c r="QQ326" s="27"/>
      <c r="QR326" s="27"/>
      <c r="QS326" s="27"/>
      <c r="QT326" s="27"/>
      <c r="QU326" s="27"/>
      <c r="QV326" s="27"/>
      <c r="QW326" s="27"/>
      <c r="QX326" s="27"/>
      <c r="QY326" s="27"/>
      <c r="QZ326" s="27"/>
      <c r="RA326" s="27"/>
      <c r="RB326" s="27"/>
      <c r="RC326" s="27"/>
      <c r="RD326" s="27"/>
      <c r="RE326" s="27"/>
      <c r="RF326" s="27"/>
      <c r="RG326" s="27"/>
      <c r="RH326" s="27"/>
      <c r="RI326" s="27"/>
      <c r="RJ326" s="27"/>
      <c r="RK326" s="27"/>
      <c r="RL326" s="27"/>
      <c r="RM326" s="27"/>
      <c r="RN326" s="27"/>
      <c r="RO326" s="27"/>
      <c r="RP326" s="27"/>
      <c r="RQ326" s="27"/>
      <c r="RR326" s="27"/>
      <c r="RS326" s="27"/>
      <c r="RT326" s="27"/>
      <c r="RU326" s="27"/>
      <c r="RV326" s="27"/>
      <c r="RW326" s="27"/>
      <c r="RX326" s="27"/>
      <c r="RY326" s="27"/>
      <c r="RZ326" s="27"/>
      <c r="SA326" s="27"/>
      <c r="SB326" s="27"/>
      <c r="SC326" s="27"/>
      <c r="SD326" s="27"/>
      <c r="SE326" s="27"/>
      <c r="SF326" s="27"/>
      <c r="SG326" s="27"/>
      <c r="SH326" s="27"/>
      <c r="SI326" s="27"/>
      <c r="SJ326" s="27"/>
      <c r="SK326" s="27"/>
      <c r="SL326" s="27"/>
      <c r="SM326" s="27"/>
      <c r="SN326" s="27"/>
    </row>
    <row r="327" spans="1:508" s="20" customFormat="1" ht="31.5" hidden="1" customHeight="1" x14ac:dyDescent="0.25">
      <c r="A327" s="52" t="s">
        <v>426</v>
      </c>
      <c r="B327" s="52">
        <v>7370</v>
      </c>
      <c r="C327" s="52" t="s">
        <v>81</v>
      </c>
      <c r="D327" s="11" t="s">
        <v>427</v>
      </c>
      <c r="E327" s="165"/>
      <c r="F327" s="165"/>
      <c r="G327" s="165"/>
      <c r="H327" s="165"/>
      <c r="I327" s="165"/>
      <c r="J327" s="165"/>
      <c r="K327" s="219" t="e">
        <f t="shared" si="101"/>
        <v>#DIV/0!</v>
      </c>
      <c r="L327" s="165"/>
      <c r="M327" s="165"/>
      <c r="N327" s="165"/>
      <c r="O327" s="165"/>
      <c r="P327" s="165"/>
      <c r="Q327" s="165"/>
      <c r="R327" s="171">
        <f t="shared" si="108"/>
        <v>0</v>
      </c>
      <c r="S327" s="171"/>
      <c r="T327" s="171"/>
      <c r="U327" s="171"/>
      <c r="V327" s="171"/>
      <c r="W327" s="171"/>
      <c r="X327" s="224" t="e">
        <f t="shared" si="100"/>
        <v>#DIV/0!</v>
      </c>
      <c r="Y327" s="171">
        <f t="shared" si="102"/>
        <v>0</v>
      </c>
      <c r="Z327" s="238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</row>
    <row r="328" spans="1:508" s="20" customFormat="1" ht="21.75" customHeight="1" x14ac:dyDescent="0.25">
      <c r="A328" s="52" t="s">
        <v>145</v>
      </c>
      <c r="B328" s="52" t="s">
        <v>2</v>
      </c>
      <c r="C328" s="52" t="s">
        <v>85</v>
      </c>
      <c r="D328" s="11" t="s">
        <v>461</v>
      </c>
      <c r="E328" s="165">
        <v>1661080</v>
      </c>
      <c r="F328" s="165"/>
      <c r="G328" s="165"/>
      <c r="H328" s="165"/>
      <c r="I328" s="165"/>
      <c r="J328" s="165"/>
      <c r="K328" s="219">
        <f t="shared" si="101"/>
        <v>0</v>
      </c>
      <c r="L328" s="165">
        <v>127781013</v>
      </c>
      <c r="M328" s="165">
        <v>127781013</v>
      </c>
      <c r="N328" s="165"/>
      <c r="O328" s="165"/>
      <c r="P328" s="165"/>
      <c r="Q328" s="165">
        <v>127781013</v>
      </c>
      <c r="R328" s="171">
        <f t="shared" si="108"/>
        <v>9758242.1199999992</v>
      </c>
      <c r="S328" s="171">
        <v>9758242.1199999992</v>
      </c>
      <c r="T328" s="171"/>
      <c r="U328" s="171"/>
      <c r="V328" s="171"/>
      <c r="W328" s="171">
        <v>9758242.1199999992</v>
      </c>
      <c r="X328" s="224">
        <f t="shared" si="100"/>
        <v>7.6366917829959595</v>
      </c>
      <c r="Y328" s="171">
        <f t="shared" si="102"/>
        <v>9758242.1199999992</v>
      </c>
      <c r="Z328" s="238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  <c r="IX328" s="21"/>
      <c r="IY328" s="21"/>
      <c r="IZ328" s="21"/>
      <c r="JA328" s="21"/>
      <c r="JB328" s="21"/>
      <c r="JC328" s="21"/>
      <c r="JD328" s="21"/>
      <c r="JE328" s="21"/>
      <c r="JF328" s="21"/>
      <c r="JG328" s="21"/>
      <c r="JH328" s="21"/>
      <c r="JI328" s="21"/>
      <c r="JJ328" s="21"/>
      <c r="JK328" s="21"/>
      <c r="JL328" s="21"/>
      <c r="JM328" s="21"/>
      <c r="JN328" s="21"/>
      <c r="JO328" s="21"/>
      <c r="JP328" s="21"/>
      <c r="JQ328" s="21"/>
      <c r="JR328" s="21"/>
      <c r="JS328" s="21"/>
      <c r="JT328" s="21"/>
      <c r="JU328" s="21"/>
      <c r="JV328" s="21"/>
      <c r="JW328" s="21"/>
      <c r="JX328" s="21"/>
      <c r="JY328" s="21"/>
      <c r="JZ328" s="21"/>
      <c r="KA328" s="21"/>
      <c r="KB328" s="21"/>
      <c r="KC328" s="21"/>
      <c r="KD328" s="21"/>
      <c r="KE328" s="21"/>
      <c r="KF328" s="21"/>
      <c r="KG328" s="21"/>
      <c r="KH328" s="21"/>
      <c r="KI328" s="21"/>
      <c r="KJ328" s="21"/>
      <c r="KK328" s="21"/>
      <c r="KL328" s="21"/>
      <c r="KM328" s="21"/>
      <c r="KN328" s="21"/>
      <c r="KO328" s="21"/>
      <c r="KP328" s="21"/>
      <c r="KQ328" s="21"/>
      <c r="KR328" s="21"/>
      <c r="KS328" s="21"/>
      <c r="KT328" s="21"/>
      <c r="KU328" s="21"/>
      <c r="KV328" s="21"/>
      <c r="KW328" s="21"/>
      <c r="KX328" s="21"/>
      <c r="KY328" s="21"/>
      <c r="KZ328" s="21"/>
      <c r="LA328" s="21"/>
      <c r="LB328" s="21"/>
      <c r="LC328" s="21"/>
      <c r="LD328" s="21"/>
      <c r="LE328" s="21"/>
      <c r="LF328" s="21"/>
      <c r="LG328" s="21"/>
      <c r="LH328" s="21"/>
      <c r="LI328" s="21"/>
      <c r="LJ328" s="21"/>
      <c r="LK328" s="21"/>
      <c r="LL328" s="21"/>
      <c r="LM328" s="21"/>
      <c r="LN328" s="21"/>
      <c r="LO328" s="21"/>
      <c r="LP328" s="21"/>
      <c r="LQ328" s="21"/>
      <c r="LR328" s="21"/>
      <c r="LS328" s="21"/>
      <c r="LT328" s="21"/>
      <c r="LU328" s="21"/>
      <c r="LV328" s="21"/>
      <c r="LW328" s="21"/>
      <c r="LX328" s="21"/>
      <c r="LY328" s="21"/>
      <c r="LZ328" s="21"/>
      <c r="MA328" s="21"/>
      <c r="MB328" s="21"/>
      <c r="MC328" s="21"/>
      <c r="MD328" s="21"/>
      <c r="ME328" s="21"/>
      <c r="MF328" s="21"/>
      <c r="MG328" s="21"/>
      <c r="MH328" s="21"/>
      <c r="MI328" s="21"/>
      <c r="MJ328" s="21"/>
      <c r="MK328" s="21"/>
      <c r="ML328" s="21"/>
      <c r="MM328" s="21"/>
      <c r="MN328" s="21"/>
      <c r="MO328" s="21"/>
      <c r="MP328" s="21"/>
      <c r="MQ328" s="21"/>
      <c r="MR328" s="21"/>
      <c r="MS328" s="21"/>
      <c r="MT328" s="21"/>
      <c r="MU328" s="21"/>
      <c r="MV328" s="21"/>
      <c r="MW328" s="21"/>
      <c r="MX328" s="21"/>
      <c r="MY328" s="21"/>
      <c r="MZ328" s="21"/>
      <c r="NA328" s="21"/>
      <c r="NB328" s="21"/>
      <c r="NC328" s="21"/>
      <c r="ND328" s="21"/>
      <c r="NE328" s="21"/>
      <c r="NF328" s="21"/>
      <c r="NG328" s="21"/>
      <c r="NH328" s="21"/>
      <c r="NI328" s="21"/>
      <c r="NJ328" s="21"/>
      <c r="NK328" s="21"/>
      <c r="NL328" s="21"/>
      <c r="NM328" s="21"/>
      <c r="NN328" s="21"/>
      <c r="NO328" s="21"/>
      <c r="NP328" s="21"/>
      <c r="NQ328" s="21"/>
      <c r="NR328" s="21"/>
      <c r="NS328" s="21"/>
      <c r="NT328" s="21"/>
      <c r="NU328" s="21"/>
      <c r="NV328" s="21"/>
      <c r="NW328" s="21"/>
      <c r="NX328" s="21"/>
      <c r="NY328" s="21"/>
      <c r="NZ328" s="21"/>
      <c r="OA328" s="21"/>
      <c r="OB328" s="21"/>
      <c r="OC328" s="21"/>
      <c r="OD328" s="21"/>
      <c r="OE328" s="21"/>
      <c r="OF328" s="21"/>
      <c r="OG328" s="21"/>
      <c r="OH328" s="21"/>
      <c r="OI328" s="21"/>
      <c r="OJ328" s="21"/>
      <c r="OK328" s="21"/>
      <c r="OL328" s="21"/>
      <c r="OM328" s="21"/>
      <c r="ON328" s="21"/>
      <c r="OO328" s="21"/>
      <c r="OP328" s="21"/>
      <c r="OQ328" s="21"/>
      <c r="OR328" s="21"/>
      <c r="OS328" s="21"/>
      <c r="OT328" s="21"/>
      <c r="OU328" s="21"/>
      <c r="OV328" s="21"/>
      <c r="OW328" s="21"/>
      <c r="OX328" s="21"/>
      <c r="OY328" s="21"/>
      <c r="OZ328" s="21"/>
      <c r="PA328" s="21"/>
      <c r="PB328" s="21"/>
      <c r="PC328" s="21"/>
      <c r="PD328" s="21"/>
      <c r="PE328" s="21"/>
      <c r="PF328" s="21"/>
      <c r="PG328" s="21"/>
      <c r="PH328" s="21"/>
      <c r="PI328" s="21"/>
      <c r="PJ328" s="21"/>
      <c r="PK328" s="21"/>
      <c r="PL328" s="21"/>
      <c r="PM328" s="21"/>
      <c r="PN328" s="21"/>
      <c r="PO328" s="21"/>
      <c r="PP328" s="21"/>
      <c r="PQ328" s="21"/>
      <c r="PR328" s="21"/>
      <c r="PS328" s="21"/>
      <c r="PT328" s="21"/>
      <c r="PU328" s="21"/>
      <c r="PV328" s="21"/>
      <c r="PW328" s="21"/>
      <c r="PX328" s="21"/>
      <c r="PY328" s="21"/>
      <c r="PZ328" s="21"/>
      <c r="QA328" s="21"/>
      <c r="QB328" s="21"/>
      <c r="QC328" s="21"/>
      <c r="QD328" s="21"/>
      <c r="QE328" s="21"/>
      <c r="QF328" s="21"/>
      <c r="QG328" s="21"/>
      <c r="QH328" s="21"/>
      <c r="QI328" s="21"/>
      <c r="QJ328" s="21"/>
      <c r="QK328" s="21"/>
      <c r="QL328" s="21"/>
      <c r="QM328" s="21"/>
      <c r="QN328" s="21"/>
      <c r="QO328" s="21"/>
      <c r="QP328" s="21"/>
      <c r="QQ328" s="21"/>
      <c r="QR328" s="21"/>
      <c r="QS328" s="21"/>
      <c r="QT328" s="21"/>
      <c r="QU328" s="21"/>
      <c r="QV328" s="21"/>
      <c r="QW328" s="21"/>
      <c r="QX328" s="21"/>
      <c r="QY328" s="21"/>
      <c r="QZ328" s="21"/>
      <c r="RA328" s="21"/>
      <c r="RB328" s="21"/>
      <c r="RC328" s="21"/>
      <c r="RD328" s="21"/>
      <c r="RE328" s="21"/>
      <c r="RF328" s="21"/>
      <c r="RG328" s="21"/>
      <c r="RH328" s="21"/>
      <c r="RI328" s="21"/>
      <c r="RJ328" s="21"/>
      <c r="RK328" s="21"/>
      <c r="RL328" s="21"/>
      <c r="RM328" s="21"/>
      <c r="RN328" s="21"/>
      <c r="RO328" s="21"/>
      <c r="RP328" s="21"/>
      <c r="RQ328" s="21"/>
      <c r="RR328" s="21"/>
      <c r="RS328" s="21"/>
      <c r="RT328" s="21"/>
      <c r="RU328" s="21"/>
      <c r="RV328" s="21"/>
      <c r="RW328" s="21"/>
      <c r="RX328" s="21"/>
      <c r="RY328" s="21"/>
      <c r="RZ328" s="21"/>
      <c r="SA328" s="21"/>
      <c r="SB328" s="21"/>
      <c r="SC328" s="21"/>
      <c r="SD328" s="21"/>
      <c r="SE328" s="21"/>
      <c r="SF328" s="21"/>
      <c r="SG328" s="21"/>
      <c r="SH328" s="21"/>
      <c r="SI328" s="21"/>
      <c r="SJ328" s="21"/>
      <c r="SK328" s="21"/>
      <c r="SL328" s="21"/>
      <c r="SM328" s="21"/>
      <c r="SN328" s="21"/>
    </row>
    <row r="329" spans="1:508" s="22" customFormat="1" ht="17.25" customHeight="1" x14ac:dyDescent="0.25">
      <c r="A329" s="67"/>
      <c r="B329" s="67"/>
      <c r="C329" s="67"/>
      <c r="D329" s="73" t="s">
        <v>416</v>
      </c>
      <c r="E329" s="166"/>
      <c r="F329" s="166"/>
      <c r="G329" s="166"/>
      <c r="H329" s="166"/>
      <c r="I329" s="166"/>
      <c r="J329" s="166"/>
      <c r="K329" s="220"/>
      <c r="L329" s="166">
        <v>92214546</v>
      </c>
      <c r="M329" s="166">
        <v>92214546</v>
      </c>
      <c r="N329" s="166"/>
      <c r="O329" s="166"/>
      <c r="P329" s="166"/>
      <c r="Q329" s="166">
        <v>92214546</v>
      </c>
      <c r="R329" s="173">
        <f t="shared" si="108"/>
        <v>0</v>
      </c>
      <c r="S329" s="173"/>
      <c r="T329" s="173"/>
      <c r="U329" s="173"/>
      <c r="V329" s="173"/>
      <c r="W329" s="173"/>
      <c r="X329" s="225">
        <f t="shared" si="100"/>
        <v>0</v>
      </c>
      <c r="Y329" s="173">
        <f t="shared" si="102"/>
        <v>0</v>
      </c>
      <c r="Z329" s="238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  <c r="IW329" s="27"/>
      <c r="IX329" s="27"/>
      <c r="IY329" s="27"/>
      <c r="IZ329" s="27"/>
      <c r="JA329" s="27"/>
      <c r="JB329" s="27"/>
      <c r="JC329" s="27"/>
      <c r="JD329" s="27"/>
      <c r="JE329" s="27"/>
      <c r="JF329" s="27"/>
      <c r="JG329" s="27"/>
      <c r="JH329" s="27"/>
      <c r="JI329" s="27"/>
      <c r="JJ329" s="27"/>
      <c r="JK329" s="27"/>
      <c r="JL329" s="27"/>
      <c r="JM329" s="27"/>
      <c r="JN329" s="27"/>
      <c r="JO329" s="27"/>
      <c r="JP329" s="27"/>
      <c r="JQ329" s="27"/>
      <c r="JR329" s="27"/>
      <c r="JS329" s="27"/>
      <c r="JT329" s="27"/>
      <c r="JU329" s="27"/>
      <c r="JV329" s="27"/>
      <c r="JW329" s="27"/>
      <c r="JX329" s="27"/>
      <c r="JY329" s="27"/>
      <c r="JZ329" s="27"/>
      <c r="KA329" s="27"/>
      <c r="KB329" s="27"/>
      <c r="KC329" s="27"/>
      <c r="KD329" s="27"/>
      <c r="KE329" s="27"/>
      <c r="KF329" s="27"/>
      <c r="KG329" s="27"/>
      <c r="KH329" s="27"/>
      <c r="KI329" s="27"/>
      <c r="KJ329" s="27"/>
      <c r="KK329" s="27"/>
      <c r="KL329" s="27"/>
      <c r="KM329" s="27"/>
      <c r="KN329" s="27"/>
      <c r="KO329" s="27"/>
      <c r="KP329" s="27"/>
      <c r="KQ329" s="27"/>
      <c r="KR329" s="27"/>
      <c r="KS329" s="27"/>
      <c r="KT329" s="27"/>
      <c r="KU329" s="27"/>
      <c r="KV329" s="27"/>
      <c r="KW329" s="27"/>
      <c r="KX329" s="27"/>
      <c r="KY329" s="27"/>
      <c r="KZ329" s="27"/>
      <c r="LA329" s="27"/>
      <c r="LB329" s="27"/>
      <c r="LC329" s="27"/>
      <c r="LD329" s="27"/>
      <c r="LE329" s="27"/>
      <c r="LF329" s="27"/>
      <c r="LG329" s="27"/>
      <c r="LH329" s="27"/>
      <c r="LI329" s="27"/>
      <c r="LJ329" s="27"/>
      <c r="LK329" s="27"/>
      <c r="LL329" s="27"/>
      <c r="LM329" s="27"/>
      <c r="LN329" s="27"/>
      <c r="LO329" s="27"/>
      <c r="LP329" s="27"/>
      <c r="LQ329" s="27"/>
      <c r="LR329" s="27"/>
      <c r="LS329" s="27"/>
      <c r="LT329" s="27"/>
      <c r="LU329" s="27"/>
      <c r="LV329" s="27"/>
      <c r="LW329" s="27"/>
      <c r="LX329" s="27"/>
      <c r="LY329" s="27"/>
      <c r="LZ329" s="27"/>
      <c r="MA329" s="27"/>
      <c r="MB329" s="27"/>
      <c r="MC329" s="27"/>
      <c r="MD329" s="27"/>
      <c r="ME329" s="27"/>
      <c r="MF329" s="27"/>
      <c r="MG329" s="27"/>
      <c r="MH329" s="27"/>
      <c r="MI329" s="27"/>
      <c r="MJ329" s="27"/>
      <c r="MK329" s="27"/>
      <c r="ML329" s="27"/>
      <c r="MM329" s="27"/>
      <c r="MN329" s="27"/>
      <c r="MO329" s="27"/>
      <c r="MP329" s="27"/>
      <c r="MQ329" s="27"/>
      <c r="MR329" s="27"/>
      <c r="MS329" s="27"/>
      <c r="MT329" s="27"/>
      <c r="MU329" s="27"/>
      <c r="MV329" s="27"/>
      <c r="MW329" s="27"/>
      <c r="MX329" s="27"/>
      <c r="MY329" s="27"/>
      <c r="MZ329" s="27"/>
      <c r="NA329" s="27"/>
      <c r="NB329" s="27"/>
      <c r="NC329" s="27"/>
      <c r="ND329" s="27"/>
      <c r="NE329" s="27"/>
      <c r="NF329" s="27"/>
      <c r="NG329" s="27"/>
      <c r="NH329" s="27"/>
      <c r="NI329" s="27"/>
      <c r="NJ329" s="27"/>
      <c r="NK329" s="27"/>
      <c r="NL329" s="27"/>
      <c r="NM329" s="27"/>
      <c r="NN329" s="27"/>
      <c r="NO329" s="27"/>
      <c r="NP329" s="27"/>
      <c r="NQ329" s="27"/>
      <c r="NR329" s="27"/>
      <c r="NS329" s="27"/>
      <c r="NT329" s="27"/>
      <c r="NU329" s="27"/>
      <c r="NV329" s="27"/>
      <c r="NW329" s="27"/>
      <c r="NX329" s="27"/>
      <c r="NY329" s="27"/>
      <c r="NZ329" s="27"/>
      <c r="OA329" s="27"/>
      <c r="OB329" s="27"/>
      <c r="OC329" s="27"/>
      <c r="OD329" s="27"/>
      <c r="OE329" s="27"/>
      <c r="OF329" s="27"/>
      <c r="OG329" s="27"/>
      <c r="OH329" s="27"/>
      <c r="OI329" s="27"/>
      <c r="OJ329" s="27"/>
      <c r="OK329" s="27"/>
      <c r="OL329" s="27"/>
      <c r="OM329" s="27"/>
      <c r="ON329" s="27"/>
      <c r="OO329" s="27"/>
      <c r="OP329" s="27"/>
      <c r="OQ329" s="27"/>
      <c r="OR329" s="27"/>
      <c r="OS329" s="27"/>
      <c r="OT329" s="27"/>
      <c r="OU329" s="27"/>
      <c r="OV329" s="27"/>
      <c r="OW329" s="27"/>
      <c r="OX329" s="27"/>
      <c r="OY329" s="27"/>
      <c r="OZ329" s="27"/>
      <c r="PA329" s="27"/>
      <c r="PB329" s="27"/>
      <c r="PC329" s="27"/>
      <c r="PD329" s="27"/>
      <c r="PE329" s="27"/>
      <c r="PF329" s="27"/>
      <c r="PG329" s="27"/>
      <c r="PH329" s="27"/>
      <c r="PI329" s="27"/>
      <c r="PJ329" s="27"/>
      <c r="PK329" s="27"/>
      <c r="PL329" s="27"/>
      <c r="PM329" s="27"/>
      <c r="PN329" s="27"/>
      <c r="PO329" s="27"/>
      <c r="PP329" s="27"/>
      <c r="PQ329" s="27"/>
      <c r="PR329" s="27"/>
      <c r="PS329" s="27"/>
      <c r="PT329" s="27"/>
      <c r="PU329" s="27"/>
      <c r="PV329" s="27"/>
      <c r="PW329" s="27"/>
      <c r="PX329" s="27"/>
      <c r="PY329" s="27"/>
      <c r="PZ329" s="27"/>
      <c r="QA329" s="27"/>
      <c r="QB329" s="27"/>
      <c r="QC329" s="27"/>
      <c r="QD329" s="27"/>
      <c r="QE329" s="27"/>
      <c r="QF329" s="27"/>
      <c r="QG329" s="27"/>
      <c r="QH329" s="27"/>
      <c r="QI329" s="27"/>
      <c r="QJ329" s="27"/>
      <c r="QK329" s="27"/>
      <c r="QL329" s="27"/>
      <c r="QM329" s="27"/>
      <c r="QN329" s="27"/>
      <c r="QO329" s="27"/>
      <c r="QP329" s="27"/>
      <c r="QQ329" s="27"/>
      <c r="QR329" s="27"/>
      <c r="QS329" s="27"/>
      <c r="QT329" s="27"/>
      <c r="QU329" s="27"/>
      <c r="QV329" s="27"/>
      <c r="QW329" s="27"/>
      <c r="QX329" s="27"/>
      <c r="QY329" s="27"/>
      <c r="QZ329" s="27"/>
      <c r="RA329" s="27"/>
      <c r="RB329" s="27"/>
      <c r="RC329" s="27"/>
      <c r="RD329" s="27"/>
      <c r="RE329" s="27"/>
      <c r="RF329" s="27"/>
      <c r="RG329" s="27"/>
      <c r="RH329" s="27"/>
      <c r="RI329" s="27"/>
      <c r="RJ329" s="27"/>
      <c r="RK329" s="27"/>
      <c r="RL329" s="27"/>
      <c r="RM329" s="27"/>
      <c r="RN329" s="27"/>
      <c r="RO329" s="27"/>
      <c r="RP329" s="27"/>
      <c r="RQ329" s="27"/>
      <c r="RR329" s="27"/>
      <c r="RS329" s="27"/>
      <c r="RT329" s="27"/>
      <c r="RU329" s="27"/>
      <c r="RV329" s="27"/>
      <c r="RW329" s="27"/>
      <c r="RX329" s="27"/>
      <c r="RY329" s="27"/>
      <c r="RZ329" s="27"/>
      <c r="SA329" s="27"/>
      <c r="SB329" s="27"/>
      <c r="SC329" s="27"/>
      <c r="SD329" s="27"/>
      <c r="SE329" s="27"/>
      <c r="SF329" s="27"/>
      <c r="SG329" s="27"/>
      <c r="SH329" s="27"/>
      <c r="SI329" s="27"/>
      <c r="SJ329" s="27"/>
      <c r="SK329" s="27"/>
      <c r="SL329" s="27"/>
      <c r="SM329" s="27"/>
      <c r="SN329" s="27"/>
    </row>
    <row r="330" spans="1:508" s="20" customFormat="1" ht="126" hidden="1" customHeight="1" x14ac:dyDescent="0.25">
      <c r="A330" s="52" t="s">
        <v>367</v>
      </c>
      <c r="B330" s="52">
        <v>7691</v>
      </c>
      <c r="C330" s="51" t="s">
        <v>81</v>
      </c>
      <c r="D330" s="11" t="s">
        <v>313</v>
      </c>
      <c r="E330" s="165">
        <v>0</v>
      </c>
      <c r="F330" s="165"/>
      <c r="G330" s="165"/>
      <c r="H330" s="165"/>
      <c r="I330" s="165"/>
      <c r="J330" s="165"/>
      <c r="K330" s="219" t="e">
        <f t="shared" si="101"/>
        <v>#DIV/0!</v>
      </c>
      <c r="L330" s="165">
        <f t="shared" ref="L330:L331" si="109">N330+Q330</f>
        <v>0</v>
      </c>
      <c r="M330" s="165"/>
      <c r="N330" s="165"/>
      <c r="O330" s="165"/>
      <c r="P330" s="165"/>
      <c r="Q330" s="165"/>
      <c r="R330" s="171">
        <f t="shared" si="108"/>
        <v>0</v>
      </c>
      <c r="S330" s="171"/>
      <c r="T330" s="171"/>
      <c r="U330" s="171"/>
      <c r="V330" s="171"/>
      <c r="W330" s="171"/>
      <c r="X330" s="224" t="e">
        <f t="shared" si="100"/>
        <v>#DIV/0!</v>
      </c>
      <c r="Y330" s="171">
        <f t="shared" si="102"/>
        <v>0</v>
      </c>
      <c r="Z330" s="238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  <c r="IW330" s="21"/>
      <c r="IX330" s="21"/>
      <c r="IY330" s="21"/>
      <c r="IZ330" s="21"/>
      <c r="JA330" s="21"/>
      <c r="JB330" s="21"/>
      <c r="JC330" s="21"/>
      <c r="JD330" s="21"/>
      <c r="JE330" s="21"/>
      <c r="JF330" s="21"/>
      <c r="JG330" s="21"/>
      <c r="JH330" s="21"/>
      <c r="JI330" s="21"/>
      <c r="JJ330" s="21"/>
      <c r="JK330" s="21"/>
      <c r="JL330" s="21"/>
      <c r="JM330" s="21"/>
      <c r="JN330" s="21"/>
      <c r="JO330" s="21"/>
      <c r="JP330" s="21"/>
      <c r="JQ330" s="21"/>
      <c r="JR330" s="21"/>
      <c r="JS330" s="21"/>
      <c r="JT330" s="21"/>
      <c r="JU330" s="21"/>
      <c r="JV330" s="21"/>
      <c r="JW330" s="21"/>
      <c r="JX330" s="21"/>
      <c r="JY330" s="21"/>
      <c r="JZ330" s="21"/>
      <c r="KA330" s="21"/>
      <c r="KB330" s="21"/>
      <c r="KC330" s="21"/>
      <c r="KD330" s="21"/>
      <c r="KE330" s="21"/>
      <c r="KF330" s="21"/>
      <c r="KG330" s="21"/>
      <c r="KH330" s="21"/>
      <c r="KI330" s="21"/>
      <c r="KJ330" s="21"/>
      <c r="KK330" s="21"/>
      <c r="KL330" s="21"/>
      <c r="KM330" s="21"/>
      <c r="KN330" s="21"/>
      <c r="KO330" s="21"/>
      <c r="KP330" s="21"/>
      <c r="KQ330" s="21"/>
      <c r="KR330" s="21"/>
      <c r="KS330" s="21"/>
      <c r="KT330" s="21"/>
      <c r="KU330" s="21"/>
      <c r="KV330" s="21"/>
      <c r="KW330" s="21"/>
      <c r="KX330" s="21"/>
      <c r="KY330" s="21"/>
      <c r="KZ330" s="21"/>
      <c r="LA330" s="21"/>
      <c r="LB330" s="21"/>
      <c r="LC330" s="21"/>
      <c r="LD330" s="21"/>
      <c r="LE330" s="21"/>
      <c r="LF330" s="21"/>
      <c r="LG330" s="21"/>
      <c r="LH330" s="21"/>
      <c r="LI330" s="21"/>
      <c r="LJ330" s="21"/>
      <c r="LK330" s="21"/>
      <c r="LL330" s="21"/>
      <c r="LM330" s="21"/>
      <c r="LN330" s="21"/>
      <c r="LO330" s="21"/>
      <c r="LP330" s="21"/>
      <c r="LQ330" s="21"/>
      <c r="LR330" s="21"/>
      <c r="LS330" s="21"/>
      <c r="LT330" s="21"/>
      <c r="LU330" s="21"/>
      <c r="LV330" s="21"/>
      <c r="LW330" s="21"/>
      <c r="LX330" s="21"/>
      <c r="LY330" s="21"/>
      <c r="LZ330" s="21"/>
      <c r="MA330" s="21"/>
      <c r="MB330" s="21"/>
      <c r="MC330" s="21"/>
      <c r="MD330" s="21"/>
      <c r="ME330" s="21"/>
      <c r="MF330" s="21"/>
      <c r="MG330" s="21"/>
      <c r="MH330" s="21"/>
      <c r="MI330" s="21"/>
      <c r="MJ330" s="21"/>
      <c r="MK330" s="21"/>
      <c r="ML330" s="21"/>
      <c r="MM330" s="21"/>
      <c r="MN330" s="21"/>
      <c r="MO330" s="21"/>
      <c r="MP330" s="21"/>
      <c r="MQ330" s="21"/>
      <c r="MR330" s="21"/>
      <c r="MS330" s="21"/>
      <c r="MT330" s="21"/>
      <c r="MU330" s="21"/>
      <c r="MV330" s="21"/>
      <c r="MW330" s="21"/>
      <c r="MX330" s="21"/>
      <c r="MY330" s="21"/>
      <c r="MZ330" s="21"/>
      <c r="NA330" s="21"/>
      <c r="NB330" s="21"/>
      <c r="NC330" s="21"/>
      <c r="ND330" s="21"/>
      <c r="NE330" s="21"/>
      <c r="NF330" s="21"/>
      <c r="NG330" s="21"/>
      <c r="NH330" s="21"/>
      <c r="NI330" s="21"/>
      <c r="NJ330" s="21"/>
      <c r="NK330" s="21"/>
      <c r="NL330" s="21"/>
      <c r="NM330" s="21"/>
      <c r="NN330" s="21"/>
      <c r="NO330" s="21"/>
      <c r="NP330" s="21"/>
      <c r="NQ330" s="21"/>
      <c r="NR330" s="21"/>
      <c r="NS330" s="21"/>
      <c r="NT330" s="21"/>
      <c r="NU330" s="21"/>
      <c r="NV330" s="21"/>
      <c r="NW330" s="21"/>
      <c r="NX330" s="21"/>
      <c r="NY330" s="21"/>
      <c r="NZ330" s="21"/>
      <c r="OA330" s="21"/>
      <c r="OB330" s="21"/>
      <c r="OC330" s="21"/>
      <c r="OD330" s="21"/>
      <c r="OE330" s="21"/>
      <c r="OF330" s="21"/>
      <c r="OG330" s="21"/>
      <c r="OH330" s="21"/>
      <c r="OI330" s="21"/>
      <c r="OJ330" s="21"/>
      <c r="OK330" s="21"/>
      <c r="OL330" s="21"/>
      <c r="OM330" s="21"/>
      <c r="ON330" s="21"/>
      <c r="OO330" s="21"/>
      <c r="OP330" s="21"/>
      <c r="OQ330" s="21"/>
      <c r="OR330" s="21"/>
      <c r="OS330" s="21"/>
      <c r="OT330" s="21"/>
      <c r="OU330" s="21"/>
      <c r="OV330" s="21"/>
      <c r="OW330" s="21"/>
      <c r="OX330" s="21"/>
      <c r="OY330" s="21"/>
      <c r="OZ330" s="21"/>
      <c r="PA330" s="21"/>
      <c r="PB330" s="21"/>
      <c r="PC330" s="21"/>
      <c r="PD330" s="21"/>
      <c r="PE330" s="21"/>
      <c r="PF330" s="21"/>
      <c r="PG330" s="21"/>
      <c r="PH330" s="21"/>
      <c r="PI330" s="21"/>
      <c r="PJ330" s="21"/>
      <c r="PK330" s="21"/>
      <c r="PL330" s="21"/>
      <c r="PM330" s="21"/>
      <c r="PN330" s="21"/>
      <c r="PO330" s="21"/>
      <c r="PP330" s="21"/>
      <c r="PQ330" s="21"/>
      <c r="PR330" s="21"/>
      <c r="PS330" s="21"/>
      <c r="PT330" s="21"/>
      <c r="PU330" s="21"/>
      <c r="PV330" s="21"/>
      <c r="PW330" s="21"/>
      <c r="PX330" s="21"/>
      <c r="PY330" s="21"/>
      <c r="PZ330" s="21"/>
      <c r="QA330" s="21"/>
      <c r="QB330" s="21"/>
      <c r="QC330" s="21"/>
      <c r="QD330" s="21"/>
      <c r="QE330" s="21"/>
      <c r="QF330" s="21"/>
      <c r="QG330" s="21"/>
      <c r="QH330" s="21"/>
      <c r="QI330" s="21"/>
      <c r="QJ330" s="21"/>
      <c r="QK330" s="21"/>
      <c r="QL330" s="21"/>
      <c r="QM330" s="21"/>
      <c r="QN330" s="21"/>
      <c r="QO330" s="21"/>
      <c r="QP330" s="21"/>
      <c r="QQ330" s="21"/>
      <c r="QR330" s="21"/>
      <c r="QS330" s="21"/>
      <c r="QT330" s="21"/>
      <c r="QU330" s="21"/>
      <c r="QV330" s="21"/>
      <c r="QW330" s="21"/>
      <c r="QX330" s="21"/>
      <c r="QY330" s="21"/>
      <c r="QZ330" s="21"/>
      <c r="RA330" s="21"/>
      <c r="RB330" s="21"/>
      <c r="RC330" s="21"/>
      <c r="RD330" s="21"/>
      <c r="RE330" s="21"/>
      <c r="RF330" s="21"/>
      <c r="RG330" s="21"/>
      <c r="RH330" s="21"/>
      <c r="RI330" s="21"/>
      <c r="RJ330" s="21"/>
      <c r="RK330" s="21"/>
      <c r="RL330" s="21"/>
      <c r="RM330" s="21"/>
      <c r="RN330" s="21"/>
      <c r="RO330" s="21"/>
      <c r="RP330" s="21"/>
      <c r="RQ330" s="21"/>
      <c r="RR330" s="21"/>
      <c r="RS330" s="21"/>
      <c r="RT330" s="21"/>
      <c r="RU330" s="21"/>
      <c r="RV330" s="21"/>
      <c r="RW330" s="21"/>
      <c r="RX330" s="21"/>
      <c r="RY330" s="21"/>
      <c r="RZ330" s="21"/>
      <c r="SA330" s="21"/>
      <c r="SB330" s="21"/>
      <c r="SC330" s="21"/>
      <c r="SD330" s="21"/>
      <c r="SE330" s="21"/>
      <c r="SF330" s="21"/>
      <c r="SG330" s="21"/>
      <c r="SH330" s="21"/>
      <c r="SI330" s="21"/>
      <c r="SJ330" s="21"/>
      <c r="SK330" s="21"/>
      <c r="SL330" s="21"/>
      <c r="SM330" s="21"/>
      <c r="SN330" s="21"/>
    </row>
    <row r="331" spans="1:508" s="20" customFormat="1" ht="33.75" hidden="1" customHeight="1" x14ac:dyDescent="0.25">
      <c r="A331" s="52" t="s">
        <v>518</v>
      </c>
      <c r="B331" s="52">
        <v>9750</v>
      </c>
      <c r="C331" s="52" t="s">
        <v>45</v>
      </c>
      <c r="D331" s="11" t="s">
        <v>519</v>
      </c>
      <c r="E331" s="165">
        <v>0</v>
      </c>
      <c r="F331" s="165"/>
      <c r="G331" s="165"/>
      <c r="H331" s="165"/>
      <c r="I331" s="165"/>
      <c r="J331" s="165"/>
      <c r="K331" s="219" t="e">
        <f t="shared" si="101"/>
        <v>#DIV/0!</v>
      </c>
      <c r="L331" s="165">
        <f t="shared" si="109"/>
        <v>0</v>
      </c>
      <c r="M331" s="165"/>
      <c r="N331" s="165"/>
      <c r="O331" s="165"/>
      <c r="P331" s="165"/>
      <c r="Q331" s="165"/>
      <c r="R331" s="171">
        <f t="shared" si="108"/>
        <v>0</v>
      </c>
      <c r="S331" s="171"/>
      <c r="T331" s="171"/>
      <c r="U331" s="171"/>
      <c r="V331" s="171"/>
      <c r="W331" s="171"/>
      <c r="X331" s="224" t="e">
        <f t="shared" si="100"/>
        <v>#DIV/0!</v>
      </c>
      <c r="Y331" s="171">
        <f t="shared" si="102"/>
        <v>0</v>
      </c>
      <c r="Z331" s="238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</row>
    <row r="332" spans="1:508" s="24" customFormat="1" ht="30.75" customHeight="1" x14ac:dyDescent="0.25">
      <c r="A332" s="87" t="s">
        <v>206</v>
      </c>
      <c r="B332" s="87"/>
      <c r="C332" s="87"/>
      <c r="D332" s="13" t="s">
        <v>40</v>
      </c>
      <c r="E332" s="163">
        <f>E333</f>
        <v>1185642.93</v>
      </c>
      <c r="F332" s="163">
        <f t="shared" ref="F332:R332" si="110">F333</f>
        <v>947021.56</v>
      </c>
      <c r="G332" s="163">
        <f t="shared" si="110"/>
        <v>31827.29</v>
      </c>
      <c r="H332" s="163">
        <f t="shared" si="110"/>
        <v>1185642.93</v>
      </c>
      <c r="I332" s="163">
        <f t="shared" si="110"/>
        <v>947021.56</v>
      </c>
      <c r="J332" s="163">
        <f t="shared" si="110"/>
        <v>31827.29</v>
      </c>
      <c r="K332" s="217">
        <f t="shared" si="101"/>
        <v>100</v>
      </c>
      <c r="L332" s="163">
        <f t="shared" si="110"/>
        <v>0</v>
      </c>
      <c r="M332" s="163">
        <f t="shared" si="110"/>
        <v>0</v>
      </c>
      <c r="N332" s="163">
        <f t="shared" si="110"/>
        <v>0</v>
      </c>
      <c r="O332" s="163">
        <f t="shared" si="110"/>
        <v>0</v>
      </c>
      <c r="P332" s="163">
        <f t="shared" si="110"/>
        <v>0</v>
      </c>
      <c r="Q332" s="163">
        <f t="shared" si="110"/>
        <v>0</v>
      </c>
      <c r="R332" s="163">
        <f t="shared" si="110"/>
        <v>0</v>
      </c>
      <c r="S332" s="163"/>
      <c r="T332" s="163"/>
      <c r="U332" s="163"/>
      <c r="V332" s="163"/>
      <c r="W332" s="163"/>
      <c r="X332" s="217"/>
      <c r="Y332" s="163">
        <f t="shared" si="102"/>
        <v>1185642.93</v>
      </c>
      <c r="Z332" s="238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  <c r="JG332" s="29"/>
      <c r="JH332" s="29"/>
      <c r="JI332" s="29"/>
      <c r="JJ332" s="29"/>
      <c r="JK332" s="29"/>
      <c r="JL332" s="29"/>
      <c r="JM332" s="29"/>
      <c r="JN332" s="29"/>
      <c r="JO332" s="29"/>
      <c r="JP332" s="29"/>
      <c r="JQ332" s="29"/>
      <c r="JR332" s="29"/>
      <c r="JS332" s="29"/>
      <c r="JT332" s="29"/>
      <c r="JU332" s="29"/>
      <c r="JV332" s="29"/>
      <c r="JW332" s="29"/>
      <c r="JX332" s="29"/>
      <c r="JY332" s="29"/>
      <c r="JZ332" s="29"/>
      <c r="KA332" s="29"/>
      <c r="KB332" s="29"/>
      <c r="KC332" s="29"/>
      <c r="KD332" s="29"/>
      <c r="KE332" s="29"/>
      <c r="KF332" s="29"/>
      <c r="KG332" s="29"/>
      <c r="KH332" s="29"/>
      <c r="KI332" s="29"/>
      <c r="KJ332" s="29"/>
      <c r="KK332" s="29"/>
      <c r="KL332" s="29"/>
      <c r="KM332" s="29"/>
      <c r="KN332" s="29"/>
      <c r="KO332" s="29"/>
      <c r="KP332" s="29"/>
      <c r="KQ332" s="29"/>
      <c r="KR332" s="29"/>
      <c r="KS332" s="29"/>
      <c r="KT332" s="29"/>
      <c r="KU332" s="29"/>
      <c r="KV332" s="29"/>
      <c r="KW332" s="29"/>
      <c r="KX332" s="29"/>
      <c r="KY332" s="29"/>
      <c r="KZ332" s="29"/>
      <c r="LA332" s="29"/>
      <c r="LB332" s="29"/>
      <c r="LC332" s="29"/>
      <c r="LD332" s="29"/>
      <c r="LE332" s="29"/>
      <c r="LF332" s="29"/>
      <c r="LG332" s="29"/>
      <c r="LH332" s="29"/>
      <c r="LI332" s="29"/>
      <c r="LJ332" s="29"/>
      <c r="LK332" s="29"/>
      <c r="LL332" s="29"/>
      <c r="LM332" s="29"/>
      <c r="LN332" s="29"/>
      <c r="LO332" s="29"/>
      <c r="LP332" s="29"/>
      <c r="LQ332" s="29"/>
      <c r="LR332" s="29"/>
      <c r="LS332" s="29"/>
      <c r="LT332" s="29"/>
      <c r="LU332" s="29"/>
      <c r="LV332" s="29"/>
      <c r="LW332" s="29"/>
      <c r="LX332" s="29"/>
      <c r="LY332" s="29"/>
      <c r="LZ332" s="29"/>
      <c r="MA332" s="29"/>
      <c r="MB332" s="29"/>
      <c r="MC332" s="29"/>
      <c r="MD332" s="29"/>
      <c r="ME332" s="29"/>
      <c r="MF332" s="29"/>
      <c r="MG332" s="29"/>
      <c r="MH332" s="29"/>
      <c r="MI332" s="29"/>
      <c r="MJ332" s="29"/>
      <c r="MK332" s="29"/>
      <c r="ML332" s="29"/>
      <c r="MM332" s="29"/>
      <c r="MN332" s="29"/>
      <c r="MO332" s="29"/>
      <c r="MP332" s="29"/>
      <c r="MQ332" s="29"/>
      <c r="MR332" s="29"/>
      <c r="MS332" s="29"/>
      <c r="MT332" s="29"/>
      <c r="MU332" s="29"/>
      <c r="MV332" s="29"/>
      <c r="MW332" s="29"/>
      <c r="MX332" s="29"/>
      <c r="MY332" s="29"/>
      <c r="MZ332" s="29"/>
      <c r="NA332" s="29"/>
      <c r="NB332" s="29"/>
      <c r="NC332" s="29"/>
      <c r="ND332" s="29"/>
      <c r="NE332" s="29"/>
      <c r="NF332" s="29"/>
      <c r="NG332" s="29"/>
      <c r="NH332" s="29"/>
      <c r="NI332" s="29"/>
      <c r="NJ332" s="29"/>
      <c r="NK332" s="29"/>
      <c r="NL332" s="29"/>
      <c r="NM332" s="29"/>
      <c r="NN332" s="29"/>
      <c r="NO332" s="29"/>
      <c r="NP332" s="29"/>
      <c r="NQ332" s="29"/>
      <c r="NR332" s="29"/>
      <c r="NS332" s="29"/>
      <c r="NT332" s="29"/>
      <c r="NU332" s="29"/>
      <c r="NV332" s="29"/>
      <c r="NW332" s="29"/>
      <c r="NX332" s="29"/>
      <c r="NY332" s="29"/>
      <c r="NZ332" s="29"/>
      <c r="OA332" s="29"/>
      <c r="OB332" s="29"/>
      <c r="OC332" s="29"/>
      <c r="OD332" s="29"/>
      <c r="OE332" s="29"/>
      <c r="OF332" s="29"/>
      <c r="OG332" s="29"/>
      <c r="OH332" s="29"/>
      <c r="OI332" s="29"/>
      <c r="OJ332" s="29"/>
      <c r="OK332" s="29"/>
      <c r="OL332" s="29"/>
      <c r="OM332" s="29"/>
      <c r="ON332" s="29"/>
      <c r="OO332" s="29"/>
      <c r="OP332" s="29"/>
      <c r="OQ332" s="29"/>
      <c r="OR332" s="29"/>
      <c r="OS332" s="29"/>
      <c r="OT332" s="29"/>
      <c r="OU332" s="29"/>
      <c r="OV332" s="29"/>
      <c r="OW332" s="29"/>
      <c r="OX332" s="29"/>
      <c r="OY332" s="29"/>
      <c r="OZ332" s="29"/>
      <c r="PA332" s="29"/>
      <c r="PB332" s="29"/>
      <c r="PC332" s="29"/>
      <c r="PD332" s="29"/>
      <c r="PE332" s="29"/>
      <c r="PF332" s="29"/>
      <c r="PG332" s="29"/>
      <c r="PH332" s="29"/>
      <c r="PI332" s="29"/>
      <c r="PJ332" s="29"/>
      <c r="PK332" s="29"/>
      <c r="PL332" s="29"/>
      <c r="PM332" s="29"/>
      <c r="PN332" s="29"/>
      <c r="PO332" s="29"/>
      <c r="PP332" s="29"/>
      <c r="PQ332" s="29"/>
      <c r="PR332" s="29"/>
      <c r="PS332" s="29"/>
      <c r="PT332" s="29"/>
      <c r="PU332" s="29"/>
      <c r="PV332" s="29"/>
      <c r="PW332" s="29"/>
      <c r="PX332" s="29"/>
      <c r="PY332" s="29"/>
      <c r="PZ332" s="29"/>
      <c r="QA332" s="29"/>
      <c r="QB332" s="29"/>
      <c r="QC332" s="29"/>
      <c r="QD332" s="29"/>
      <c r="QE332" s="29"/>
      <c r="QF332" s="29"/>
      <c r="QG332" s="29"/>
      <c r="QH332" s="29"/>
      <c r="QI332" s="29"/>
      <c r="QJ332" s="29"/>
      <c r="QK332" s="29"/>
      <c r="QL332" s="29"/>
      <c r="QM332" s="29"/>
      <c r="QN332" s="29"/>
      <c r="QO332" s="29"/>
      <c r="QP332" s="29"/>
      <c r="QQ332" s="29"/>
      <c r="QR332" s="29"/>
      <c r="QS332" s="29"/>
      <c r="QT332" s="29"/>
      <c r="QU332" s="29"/>
      <c r="QV332" s="29"/>
      <c r="QW332" s="29"/>
      <c r="QX332" s="29"/>
      <c r="QY332" s="29"/>
      <c r="QZ332" s="29"/>
      <c r="RA332" s="29"/>
      <c r="RB332" s="29"/>
      <c r="RC332" s="29"/>
      <c r="RD332" s="29"/>
      <c r="RE332" s="29"/>
      <c r="RF332" s="29"/>
      <c r="RG332" s="29"/>
      <c r="RH332" s="29"/>
      <c r="RI332" s="29"/>
      <c r="RJ332" s="29"/>
      <c r="RK332" s="29"/>
      <c r="RL332" s="29"/>
      <c r="RM332" s="29"/>
      <c r="RN332" s="29"/>
      <c r="RO332" s="29"/>
      <c r="RP332" s="29"/>
      <c r="RQ332" s="29"/>
      <c r="RR332" s="29"/>
      <c r="RS332" s="29"/>
      <c r="RT332" s="29"/>
      <c r="RU332" s="29"/>
      <c r="RV332" s="29"/>
      <c r="RW332" s="29"/>
      <c r="RX332" s="29"/>
      <c r="RY332" s="29"/>
      <c r="RZ332" s="29"/>
      <c r="SA332" s="29"/>
      <c r="SB332" s="29"/>
      <c r="SC332" s="29"/>
      <c r="SD332" s="29"/>
      <c r="SE332" s="29"/>
      <c r="SF332" s="29"/>
      <c r="SG332" s="29"/>
      <c r="SH332" s="29"/>
      <c r="SI332" s="29"/>
      <c r="SJ332" s="29"/>
      <c r="SK332" s="29"/>
      <c r="SL332" s="29"/>
      <c r="SM332" s="29"/>
      <c r="SN332" s="29"/>
    </row>
    <row r="333" spans="1:508" s="31" customFormat="1" ht="35.25" customHeight="1" x14ac:dyDescent="0.25">
      <c r="A333" s="78" t="s">
        <v>207</v>
      </c>
      <c r="B333" s="78"/>
      <c r="C333" s="78"/>
      <c r="D333" s="108" t="s">
        <v>40</v>
      </c>
      <c r="E333" s="164">
        <f>E334+E335+E337+E338+E339+E336</f>
        <v>1185642.93</v>
      </c>
      <c r="F333" s="164">
        <f t="shared" ref="F333:R333" si="111">F334+F335+F337+F338+F339+F336</f>
        <v>947021.56</v>
      </c>
      <c r="G333" s="164">
        <f t="shared" si="111"/>
        <v>31827.29</v>
      </c>
      <c r="H333" s="164">
        <f t="shared" si="111"/>
        <v>1185642.93</v>
      </c>
      <c r="I333" s="164">
        <f t="shared" si="111"/>
        <v>947021.56</v>
      </c>
      <c r="J333" s="164">
        <f t="shared" si="111"/>
        <v>31827.29</v>
      </c>
      <c r="K333" s="218">
        <f t="shared" si="101"/>
        <v>100</v>
      </c>
      <c r="L333" s="164">
        <f t="shared" si="111"/>
        <v>0</v>
      </c>
      <c r="M333" s="164">
        <f t="shared" si="111"/>
        <v>0</v>
      </c>
      <c r="N333" s="164">
        <f t="shared" si="111"/>
        <v>0</v>
      </c>
      <c r="O333" s="164">
        <f t="shared" si="111"/>
        <v>0</v>
      </c>
      <c r="P333" s="164">
        <f t="shared" si="111"/>
        <v>0</v>
      </c>
      <c r="Q333" s="164">
        <f t="shared" si="111"/>
        <v>0</v>
      </c>
      <c r="R333" s="164">
        <f t="shared" si="111"/>
        <v>0</v>
      </c>
      <c r="S333" s="164"/>
      <c r="T333" s="164"/>
      <c r="U333" s="164"/>
      <c r="V333" s="164"/>
      <c r="W333" s="164"/>
      <c r="X333" s="218"/>
      <c r="Y333" s="164">
        <f t="shared" si="102"/>
        <v>1185642.93</v>
      </c>
      <c r="Z333" s="238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</row>
    <row r="334" spans="1:508" s="20" customFormat="1" ht="47.25" x14ac:dyDescent="0.25">
      <c r="A334" s="52" t="s">
        <v>208</v>
      </c>
      <c r="B334" s="52" t="s">
        <v>118</v>
      </c>
      <c r="C334" s="52" t="s">
        <v>46</v>
      </c>
      <c r="D334" s="76" t="s">
        <v>486</v>
      </c>
      <c r="E334" s="165">
        <v>1177242.93</v>
      </c>
      <c r="F334" s="165">
        <v>947021.56</v>
      </c>
      <c r="G334" s="165">
        <v>31827.29</v>
      </c>
      <c r="H334" s="165">
        <v>1177242.93</v>
      </c>
      <c r="I334" s="165">
        <v>947021.56</v>
      </c>
      <c r="J334" s="165">
        <v>31827.29</v>
      </c>
      <c r="K334" s="219">
        <f t="shared" si="101"/>
        <v>100</v>
      </c>
      <c r="L334" s="165">
        <f t="shared" ref="L334:L339" si="112">N334+Q334</f>
        <v>0</v>
      </c>
      <c r="M334" s="165"/>
      <c r="N334" s="165"/>
      <c r="O334" s="165"/>
      <c r="P334" s="165"/>
      <c r="Q334" s="165"/>
      <c r="R334" s="171">
        <f t="shared" ref="R334:R339" si="113">T334+W334</f>
        <v>0</v>
      </c>
      <c r="S334" s="171"/>
      <c r="T334" s="171"/>
      <c r="U334" s="171"/>
      <c r="V334" s="171"/>
      <c r="W334" s="171"/>
      <c r="X334" s="224"/>
      <c r="Y334" s="171">
        <f t="shared" si="102"/>
        <v>1177242.93</v>
      </c>
      <c r="Z334" s="238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</row>
    <row r="335" spans="1:508" s="20" customFormat="1" ht="38.25" customHeight="1" x14ac:dyDescent="0.25">
      <c r="A335" s="52" t="s">
        <v>310</v>
      </c>
      <c r="B335" s="52" t="s">
        <v>140</v>
      </c>
      <c r="C335" s="52" t="s">
        <v>311</v>
      </c>
      <c r="D335" s="11" t="s">
        <v>141</v>
      </c>
      <c r="E335" s="165">
        <v>8400</v>
      </c>
      <c r="F335" s="165"/>
      <c r="G335" s="165"/>
      <c r="H335" s="165">
        <v>8400</v>
      </c>
      <c r="I335" s="165"/>
      <c r="J335" s="165"/>
      <c r="K335" s="219">
        <f t="shared" si="101"/>
        <v>100</v>
      </c>
      <c r="L335" s="165">
        <f t="shared" si="112"/>
        <v>0</v>
      </c>
      <c r="M335" s="165"/>
      <c r="N335" s="165"/>
      <c r="O335" s="165"/>
      <c r="P335" s="165"/>
      <c r="Q335" s="165"/>
      <c r="R335" s="171">
        <f t="shared" si="113"/>
        <v>0</v>
      </c>
      <c r="S335" s="171"/>
      <c r="T335" s="171"/>
      <c r="U335" s="171"/>
      <c r="V335" s="171"/>
      <c r="W335" s="171"/>
      <c r="X335" s="224"/>
      <c r="Y335" s="171">
        <f t="shared" si="102"/>
        <v>8400</v>
      </c>
      <c r="Z335" s="238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  <c r="IW335" s="21"/>
      <c r="IX335" s="21"/>
      <c r="IY335" s="21"/>
      <c r="IZ335" s="21"/>
      <c r="JA335" s="21"/>
      <c r="JB335" s="21"/>
      <c r="JC335" s="21"/>
      <c r="JD335" s="21"/>
      <c r="JE335" s="21"/>
      <c r="JF335" s="21"/>
      <c r="JG335" s="21"/>
      <c r="JH335" s="21"/>
      <c r="JI335" s="21"/>
      <c r="JJ335" s="21"/>
      <c r="JK335" s="21"/>
      <c r="JL335" s="21"/>
      <c r="JM335" s="21"/>
      <c r="JN335" s="21"/>
      <c r="JO335" s="21"/>
      <c r="JP335" s="21"/>
      <c r="JQ335" s="21"/>
      <c r="JR335" s="21"/>
      <c r="JS335" s="21"/>
      <c r="JT335" s="21"/>
      <c r="JU335" s="21"/>
      <c r="JV335" s="21"/>
      <c r="JW335" s="21"/>
      <c r="JX335" s="21"/>
      <c r="JY335" s="21"/>
      <c r="JZ335" s="21"/>
      <c r="KA335" s="21"/>
      <c r="KB335" s="21"/>
      <c r="KC335" s="21"/>
      <c r="KD335" s="21"/>
      <c r="KE335" s="21"/>
      <c r="KF335" s="21"/>
      <c r="KG335" s="21"/>
      <c r="KH335" s="21"/>
      <c r="KI335" s="21"/>
      <c r="KJ335" s="21"/>
      <c r="KK335" s="21"/>
      <c r="KL335" s="21"/>
      <c r="KM335" s="21"/>
      <c r="KN335" s="21"/>
      <c r="KO335" s="21"/>
      <c r="KP335" s="21"/>
      <c r="KQ335" s="21"/>
      <c r="KR335" s="21"/>
      <c r="KS335" s="21"/>
      <c r="KT335" s="21"/>
      <c r="KU335" s="21"/>
      <c r="KV335" s="21"/>
      <c r="KW335" s="21"/>
      <c r="KX335" s="21"/>
      <c r="KY335" s="21"/>
      <c r="KZ335" s="21"/>
      <c r="LA335" s="21"/>
      <c r="LB335" s="21"/>
      <c r="LC335" s="21"/>
      <c r="LD335" s="21"/>
      <c r="LE335" s="21"/>
      <c r="LF335" s="21"/>
      <c r="LG335" s="21"/>
      <c r="LH335" s="21"/>
      <c r="LI335" s="21"/>
      <c r="LJ335" s="21"/>
      <c r="LK335" s="21"/>
      <c r="LL335" s="21"/>
      <c r="LM335" s="21"/>
      <c r="LN335" s="21"/>
      <c r="LO335" s="21"/>
      <c r="LP335" s="21"/>
      <c r="LQ335" s="21"/>
      <c r="LR335" s="21"/>
      <c r="LS335" s="21"/>
      <c r="LT335" s="21"/>
      <c r="LU335" s="21"/>
      <c r="LV335" s="21"/>
      <c r="LW335" s="21"/>
      <c r="LX335" s="21"/>
      <c r="LY335" s="21"/>
      <c r="LZ335" s="21"/>
      <c r="MA335" s="21"/>
      <c r="MB335" s="21"/>
      <c r="MC335" s="21"/>
      <c r="MD335" s="21"/>
      <c r="ME335" s="21"/>
      <c r="MF335" s="21"/>
      <c r="MG335" s="21"/>
      <c r="MH335" s="21"/>
      <c r="MI335" s="21"/>
      <c r="MJ335" s="21"/>
      <c r="MK335" s="21"/>
      <c r="ML335" s="21"/>
      <c r="MM335" s="21"/>
      <c r="MN335" s="21"/>
      <c r="MO335" s="21"/>
      <c r="MP335" s="21"/>
      <c r="MQ335" s="21"/>
      <c r="MR335" s="21"/>
      <c r="MS335" s="21"/>
      <c r="MT335" s="21"/>
      <c r="MU335" s="21"/>
      <c r="MV335" s="21"/>
      <c r="MW335" s="21"/>
      <c r="MX335" s="21"/>
      <c r="MY335" s="21"/>
      <c r="MZ335" s="21"/>
      <c r="NA335" s="21"/>
      <c r="NB335" s="21"/>
      <c r="NC335" s="21"/>
      <c r="ND335" s="21"/>
      <c r="NE335" s="21"/>
      <c r="NF335" s="21"/>
      <c r="NG335" s="21"/>
      <c r="NH335" s="21"/>
      <c r="NI335" s="21"/>
      <c r="NJ335" s="21"/>
      <c r="NK335" s="21"/>
      <c r="NL335" s="21"/>
      <c r="NM335" s="21"/>
      <c r="NN335" s="21"/>
      <c r="NO335" s="21"/>
      <c r="NP335" s="21"/>
      <c r="NQ335" s="21"/>
      <c r="NR335" s="21"/>
      <c r="NS335" s="21"/>
      <c r="NT335" s="21"/>
      <c r="NU335" s="21"/>
      <c r="NV335" s="21"/>
      <c r="NW335" s="21"/>
      <c r="NX335" s="21"/>
      <c r="NY335" s="21"/>
      <c r="NZ335" s="21"/>
      <c r="OA335" s="21"/>
      <c r="OB335" s="21"/>
      <c r="OC335" s="21"/>
      <c r="OD335" s="21"/>
      <c r="OE335" s="21"/>
      <c r="OF335" s="21"/>
      <c r="OG335" s="21"/>
      <c r="OH335" s="21"/>
      <c r="OI335" s="21"/>
      <c r="OJ335" s="21"/>
      <c r="OK335" s="21"/>
      <c r="OL335" s="21"/>
      <c r="OM335" s="21"/>
      <c r="ON335" s="21"/>
      <c r="OO335" s="21"/>
      <c r="OP335" s="21"/>
      <c r="OQ335" s="21"/>
      <c r="OR335" s="21"/>
      <c r="OS335" s="21"/>
      <c r="OT335" s="21"/>
      <c r="OU335" s="21"/>
      <c r="OV335" s="21"/>
      <c r="OW335" s="21"/>
      <c r="OX335" s="21"/>
      <c r="OY335" s="21"/>
      <c r="OZ335" s="21"/>
      <c r="PA335" s="21"/>
      <c r="PB335" s="21"/>
      <c r="PC335" s="21"/>
      <c r="PD335" s="21"/>
      <c r="PE335" s="21"/>
      <c r="PF335" s="21"/>
      <c r="PG335" s="21"/>
      <c r="PH335" s="21"/>
      <c r="PI335" s="21"/>
      <c r="PJ335" s="21"/>
      <c r="PK335" s="21"/>
      <c r="PL335" s="21"/>
      <c r="PM335" s="21"/>
      <c r="PN335" s="21"/>
      <c r="PO335" s="21"/>
      <c r="PP335" s="21"/>
      <c r="PQ335" s="21"/>
      <c r="PR335" s="21"/>
      <c r="PS335" s="21"/>
      <c r="PT335" s="21"/>
      <c r="PU335" s="21"/>
      <c r="PV335" s="21"/>
      <c r="PW335" s="21"/>
      <c r="PX335" s="21"/>
      <c r="PY335" s="21"/>
      <c r="PZ335" s="21"/>
      <c r="QA335" s="21"/>
      <c r="QB335" s="21"/>
      <c r="QC335" s="21"/>
      <c r="QD335" s="21"/>
      <c r="QE335" s="21"/>
      <c r="QF335" s="21"/>
      <c r="QG335" s="21"/>
      <c r="QH335" s="21"/>
      <c r="QI335" s="21"/>
      <c r="QJ335" s="21"/>
      <c r="QK335" s="21"/>
      <c r="QL335" s="21"/>
      <c r="QM335" s="21"/>
      <c r="QN335" s="21"/>
      <c r="QO335" s="21"/>
      <c r="QP335" s="21"/>
      <c r="QQ335" s="21"/>
      <c r="QR335" s="21"/>
      <c r="QS335" s="21"/>
      <c r="QT335" s="21"/>
      <c r="QU335" s="21"/>
      <c r="QV335" s="21"/>
      <c r="QW335" s="21"/>
      <c r="QX335" s="21"/>
      <c r="QY335" s="21"/>
      <c r="QZ335" s="21"/>
      <c r="RA335" s="21"/>
      <c r="RB335" s="21"/>
      <c r="RC335" s="21"/>
      <c r="RD335" s="21"/>
      <c r="RE335" s="21"/>
      <c r="RF335" s="21"/>
      <c r="RG335" s="21"/>
      <c r="RH335" s="21"/>
      <c r="RI335" s="21"/>
      <c r="RJ335" s="21"/>
      <c r="RK335" s="21"/>
      <c r="RL335" s="21"/>
      <c r="RM335" s="21"/>
      <c r="RN335" s="21"/>
      <c r="RO335" s="21"/>
      <c r="RP335" s="21"/>
      <c r="RQ335" s="21"/>
      <c r="RR335" s="21"/>
      <c r="RS335" s="21"/>
      <c r="RT335" s="21"/>
      <c r="RU335" s="21"/>
      <c r="RV335" s="21"/>
      <c r="RW335" s="21"/>
      <c r="RX335" s="21"/>
      <c r="RY335" s="21"/>
      <c r="RZ335" s="21"/>
      <c r="SA335" s="21"/>
      <c r="SB335" s="21"/>
      <c r="SC335" s="21"/>
      <c r="SD335" s="21"/>
      <c r="SE335" s="21"/>
      <c r="SF335" s="21"/>
      <c r="SG335" s="21"/>
      <c r="SH335" s="21"/>
      <c r="SI335" s="21"/>
      <c r="SJ335" s="21"/>
      <c r="SK335" s="21"/>
      <c r="SL335" s="21"/>
      <c r="SM335" s="21"/>
      <c r="SN335" s="21"/>
    </row>
    <row r="336" spans="1:508" s="20" customFormat="1" ht="43.5" hidden="1" customHeight="1" x14ac:dyDescent="0.25">
      <c r="A336" s="52" t="s">
        <v>620</v>
      </c>
      <c r="B336" s="52">
        <v>7340</v>
      </c>
      <c r="C336" s="52" t="s">
        <v>110</v>
      </c>
      <c r="D336" s="11" t="s">
        <v>1</v>
      </c>
      <c r="E336" s="165"/>
      <c r="F336" s="165"/>
      <c r="G336" s="165"/>
      <c r="H336" s="165"/>
      <c r="I336" s="165"/>
      <c r="J336" s="165"/>
      <c r="K336" s="219" t="e">
        <f t="shared" si="101"/>
        <v>#DIV/0!</v>
      </c>
      <c r="L336" s="165"/>
      <c r="M336" s="165"/>
      <c r="N336" s="165"/>
      <c r="O336" s="165"/>
      <c r="P336" s="165"/>
      <c r="Q336" s="165"/>
      <c r="R336" s="171">
        <f t="shared" si="113"/>
        <v>0</v>
      </c>
      <c r="S336" s="171"/>
      <c r="T336" s="171"/>
      <c r="U336" s="171"/>
      <c r="V336" s="171"/>
      <c r="W336" s="171"/>
      <c r="X336" s="224" t="e">
        <f t="shared" si="100"/>
        <v>#DIV/0!</v>
      </c>
      <c r="Y336" s="171">
        <f t="shared" si="102"/>
        <v>0</v>
      </c>
      <c r="Z336" s="238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  <c r="IX336" s="21"/>
      <c r="IY336" s="21"/>
      <c r="IZ336" s="21"/>
      <c r="JA336" s="21"/>
      <c r="JB336" s="21"/>
      <c r="JC336" s="21"/>
      <c r="JD336" s="21"/>
      <c r="JE336" s="21"/>
      <c r="JF336" s="21"/>
      <c r="JG336" s="21"/>
      <c r="JH336" s="21"/>
      <c r="JI336" s="21"/>
      <c r="JJ336" s="21"/>
      <c r="JK336" s="21"/>
      <c r="JL336" s="21"/>
      <c r="JM336" s="21"/>
      <c r="JN336" s="21"/>
      <c r="JO336" s="21"/>
      <c r="JP336" s="21"/>
      <c r="JQ336" s="21"/>
      <c r="JR336" s="21"/>
      <c r="JS336" s="21"/>
      <c r="JT336" s="21"/>
      <c r="JU336" s="21"/>
      <c r="JV336" s="21"/>
      <c r="JW336" s="21"/>
      <c r="JX336" s="21"/>
      <c r="JY336" s="21"/>
      <c r="JZ336" s="21"/>
      <c r="KA336" s="21"/>
      <c r="KB336" s="21"/>
      <c r="KC336" s="21"/>
      <c r="KD336" s="21"/>
      <c r="KE336" s="21"/>
      <c r="KF336" s="21"/>
      <c r="KG336" s="21"/>
      <c r="KH336" s="21"/>
      <c r="KI336" s="21"/>
      <c r="KJ336" s="21"/>
      <c r="KK336" s="21"/>
      <c r="KL336" s="21"/>
      <c r="KM336" s="21"/>
      <c r="KN336" s="21"/>
      <c r="KO336" s="21"/>
      <c r="KP336" s="21"/>
      <c r="KQ336" s="21"/>
      <c r="KR336" s="21"/>
      <c r="KS336" s="21"/>
      <c r="KT336" s="21"/>
      <c r="KU336" s="21"/>
      <c r="KV336" s="21"/>
      <c r="KW336" s="21"/>
      <c r="KX336" s="21"/>
      <c r="KY336" s="21"/>
      <c r="KZ336" s="21"/>
      <c r="LA336" s="21"/>
      <c r="LB336" s="21"/>
      <c r="LC336" s="21"/>
      <c r="LD336" s="21"/>
      <c r="LE336" s="21"/>
      <c r="LF336" s="21"/>
      <c r="LG336" s="21"/>
      <c r="LH336" s="21"/>
      <c r="LI336" s="21"/>
      <c r="LJ336" s="21"/>
      <c r="LK336" s="21"/>
      <c r="LL336" s="21"/>
      <c r="LM336" s="21"/>
      <c r="LN336" s="21"/>
      <c r="LO336" s="21"/>
      <c r="LP336" s="21"/>
      <c r="LQ336" s="21"/>
      <c r="LR336" s="21"/>
      <c r="LS336" s="21"/>
      <c r="LT336" s="21"/>
      <c r="LU336" s="21"/>
      <c r="LV336" s="21"/>
      <c r="LW336" s="21"/>
      <c r="LX336" s="21"/>
      <c r="LY336" s="21"/>
      <c r="LZ336" s="21"/>
      <c r="MA336" s="21"/>
      <c r="MB336" s="21"/>
      <c r="MC336" s="21"/>
      <c r="MD336" s="21"/>
      <c r="ME336" s="21"/>
      <c r="MF336" s="21"/>
      <c r="MG336" s="21"/>
      <c r="MH336" s="21"/>
      <c r="MI336" s="21"/>
      <c r="MJ336" s="21"/>
      <c r="MK336" s="21"/>
      <c r="ML336" s="21"/>
      <c r="MM336" s="21"/>
      <c r="MN336" s="21"/>
      <c r="MO336" s="21"/>
      <c r="MP336" s="21"/>
      <c r="MQ336" s="21"/>
      <c r="MR336" s="21"/>
      <c r="MS336" s="21"/>
      <c r="MT336" s="21"/>
      <c r="MU336" s="21"/>
      <c r="MV336" s="21"/>
      <c r="MW336" s="21"/>
      <c r="MX336" s="21"/>
      <c r="MY336" s="21"/>
      <c r="MZ336" s="21"/>
      <c r="NA336" s="21"/>
      <c r="NB336" s="21"/>
      <c r="NC336" s="21"/>
      <c r="ND336" s="21"/>
      <c r="NE336" s="21"/>
      <c r="NF336" s="21"/>
      <c r="NG336" s="21"/>
      <c r="NH336" s="21"/>
      <c r="NI336" s="21"/>
      <c r="NJ336" s="21"/>
      <c r="NK336" s="21"/>
      <c r="NL336" s="21"/>
      <c r="NM336" s="21"/>
      <c r="NN336" s="21"/>
      <c r="NO336" s="21"/>
      <c r="NP336" s="21"/>
      <c r="NQ336" s="21"/>
      <c r="NR336" s="21"/>
      <c r="NS336" s="21"/>
      <c r="NT336" s="21"/>
      <c r="NU336" s="21"/>
      <c r="NV336" s="21"/>
      <c r="NW336" s="21"/>
      <c r="NX336" s="21"/>
      <c r="NY336" s="21"/>
      <c r="NZ336" s="21"/>
      <c r="OA336" s="21"/>
      <c r="OB336" s="21"/>
      <c r="OC336" s="21"/>
      <c r="OD336" s="21"/>
      <c r="OE336" s="21"/>
      <c r="OF336" s="21"/>
      <c r="OG336" s="21"/>
      <c r="OH336" s="21"/>
      <c r="OI336" s="21"/>
      <c r="OJ336" s="21"/>
      <c r="OK336" s="21"/>
      <c r="OL336" s="21"/>
      <c r="OM336" s="21"/>
      <c r="ON336" s="21"/>
      <c r="OO336" s="21"/>
      <c r="OP336" s="21"/>
      <c r="OQ336" s="21"/>
      <c r="OR336" s="21"/>
      <c r="OS336" s="21"/>
      <c r="OT336" s="21"/>
      <c r="OU336" s="21"/>
      <c r="OV336" s="21"/>
      <c r="OW336" s="21"/>
      <c r="OX336" s="21"/>
      <c r="OY336" s="21"/>
      <c r="OZ336" s="21"/>
      <c r="PA336" s="21"/>
      <c r="PB336" s="21"/>
      <c r="PC336" s="21"/>
      <c r="PD336" s="21"/>
      <c r="PE336" s="21"/>
      <c r="PF336" s="21"/>
      <c r="PG336" s="21"/>
      <c r="PH336" s="21"/>
      <c r="PI336" s="21"/>
      <c r="PJ336" s="21"/>
      <c r="PK336" s="21"/>
      <c r="PL336" s="21"/>
      <c r="PM336" s="21"/>
      <c r="PN336" s="21"/>
      <c r="PO336" s="21"/>
      <c r="PP336" s="21"/>
      <c r="PQ336" s="21"/>
      <c r="PR336" s="21"/>
      <c r="PS336" s="21"/>
      <c r="PT336" s="21"/>
      <c r="PU336" s="21"/>
      <c r="PV336" s="21"/>
      <c r="PW336" s="21"/>
      <c r="PX336" s="21"/>
      <c r="PY336" s="21"/>
      <c r="PZ336" s="21"/>
      <c r="QA336" s="21"/>
      <c r="QB336" s="21"/>
      <c r="QC336" s="21"/>
      <c r="QD336" s="21"/>
      <c r="QE336" s="21"/>
      <c r="QF336" s="21"/>
      <c r="QG336" s="21"/>
      <c r="QH336" s="21"/>
      <c r="QI336" s="21"/>
      <c r="QJ336" s="21"/>
      <c r="QK336" s="21"/>
      <c r="QL336" s="21"/>
      <c r="QM336" s="21"/>
      <c r="QN336" s="21"/>
      <c r="QO336" s="21"/>
      <c r="QP336" s="21"/>
      <c r="QQ336" s="21"/>
      <c r="QR336" s="21"/>
      <c r="QS336" s="21"/>
      <c r="QT336" s="21"/>
      <c r="QU336" s="21"/>
      <c r="QV336" s="21"/>
      <c r="QW336" s="21"/>
      <c r="QX336" s="21"/>
      <c r="QY336" s="21"/>
      <c r="QZ336" s="21"/>
      <c r="RA336" s="21"/>
      <c r="RB336" s="21"/>
      <c r="RC336" s="21"/>
      <c r="RD336" s="21"/>
      <c r="RE336" s="21"/>
      <c r="RF336" s="21"/>
      <c r="RG336" s="21"/>
      <c r="RH336" s="21"/>
      <c r="RI336" s="21"/>
      <c r="RJ336" s="21"/>
      <c r="RK336" s="21"/>
      <c r="RL336" s="21"/>
      <c r="RM336" s="21"/>
      <c r="RN336" s="21"/>
      <c r="RO336" s="21"/>
      <c r="RP336" s="21"/>
      <c r="RQ336" s="21"/>
      <c r="RR336" s="21"/>
      <c r="RS336" s="21"/>
      <c r="RT336" s="21"/>
      <c r="RU336" s="21"/>
      <c r="RV336" s="21"/>
      <c r="RW336" s="21"/>
      <c r="RX336" s="21"/>
      <c r="RY336" s="21"/>
      <c r="RZ336" s="21"/>
      <c r="SA336" s="21"/>
      <c r="SB336" s="21"/>
      <c r="SC336" s="21"/>
      <c r="SD336" s="21"/>
      <c r="SE336" s="21"/>
      <c r="SF336" s="21"/>
      <c r="SG336" s="21"/>
      <c r="SH336" s="21"/>
      <c r="SI336" s="21"/>
      <c r="SJ336" s="21"/>
      <c r="SK336" s="21"/>
      <c r="SL336" s="21"/>
      <c r="SM336" s="21"/>
      <c r="SN336" s="21"/>
    </row>
    <row r="337" spans="1:508" s="20" customFormat="1" ht="31.5" hidden="1" customHeight="1" x14ac:dyDescent="0.25">
      <c r="A337" s="52" t="s">
        <v>451</v>
      </c>
      <c r="B337" s="52" t="s">
        <v>452</v>
      </c>
      <c r="C337" s="52" t="s">
        <v>110</v>
      </c>
      <c r="D337" s="11" t="s">
        <v>453</v>
      </c>
      <c r="E337" s="165"/>
      <c r="F337" s="165"/>
      <c r="G337" s="165"/>
      <c r="H337" s="165"/>
      <c r="I337" s="165"/>
      <c r="J337" s="165"/>
      <c r="K337" s="219" t="e">
        <f t="shared" si="101"/>
        <v>#DIV/0!</v>
      </c>
      <c r="L337" s="165">
        <f t="shared" si="112"/>
        <v>0</v>
      </c>
      <c r="M337" s="165">
        <v>0</v>
      </c>
      <c r="N337" s="165"/>
      <c r="O337" s="165"/>
      <c r="P337" s="165"/>
      <c r="Q337" s="165">
        <v>0</v>
      </c>
      <c r="R337" s="171">
        <f t="shared" si="113"/>
        <v>0</v>
      </c>
      <c r="S337" s="171"/>
      <c r="T337" s="171"/>
      <c r="U337" s="171"/>
      <c r="V337" s="171"/>
      <c r="W337" s="171"/>
      <c r="X337" s="224" t="e">
        <f t="shared" si="100"/>
        <v>#DIV/0!</v>
      </c>
      <c r="Y337" s="171">
        <f t="shared" si="102"/>
        <v>0</v>
      </c>
      <c r="Z337" s="238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  <c r="IX337" s="21"/>
      <c r="IY337" s="21"/>
      <c r="IZ337" s="21"/>
      <c r="JA337" s="21"/>
      <c r="JB337" s="21"/>
      <c r="JC337" s="21"/>
      <c r="JD337" s="21"/>
      <c r="JE337" s="21"/>
      <c r="JF337" s="21"/>
      <c r="JG337" s="21"/>
      <c r="JH337" s="21"/>
      <c r="JI337" s="21"/>
      <c r="JJ337" s="21"/>
      <c r="JK337" s="21"/>
      <c r="JL337" s="21"/>
      <c r="JM337" s="21"/>
      <c r="JN337" s="21"/>
      <c r="JO337" s="21"/>
      <c r="JP337" s="21"/>
      <c r="JQ337" s="21"/>
      <c r="JR337" s="21"/>
      <c r="JS337" s="21"/>
      <c r="JT337" s="21"/>
      <c r="JU337" s="21"/>
      <c r="JV337" s="21"/>
      <c r="JW337" s="21"/>
      <c r="JX337" s="21"/>
      <c r="JY337" s="21"/>
      <c r="JZ337" s="21"/>
      <c r="KA337" s="21"/>
      <c r="KB337" s="21"/>
      <c r="KC337" s="21"/>
      <c r="KD337" s="21"/>
      <c r="KE337" s="21"/>
      <c r="KF337" s="21"/>
      <c r="KG337" s="21"/>
      <c r="KH337" s="21"/>
      <c r="KI337" s="21"/>
      <c r="KJ337" s="21"/>
      <c r="KK337" s="21"/>
      <c r="KL337" s="21"/>
      <c r="KM337" s="21"/>
      <c r="KN337" s="21"/>
      <c r="KO337" s="21"/>
      <c r="KP337" s="21"/>
      <c r="KQ337" s="21"/>
      <c r="KR337" s="21"/>
      <c r="KS337" s="21"/>
      <c r="KT337" s="21"/>
      <c r="KU337" s="21"/>
      <c r="KV337" s="21"/>
      <c r="KW337" s="21"/>
      <c r="KX337" s="21"/>
      <c r="KY337" s="21"/>
      <c r="KZ337" s="21"/>
      <c r="LA337" s="21"/>
      <c r="LB337" s="21"/>
      <c r="LC337" s="21"/>
      <c r="LD337" s="21"/>
      <c r="LE337" s="21"/>
      <c r="LF337" s="21"/>
      <c r="LG337" s="21"/>
      <c r="LH337" s="21"/>
      <c r="LI337" s="21"/>
      <c r="LJ337" s="21"/>
      <c r="LK337" s="21"/>
      <c r="LL337" s="21"/>
      <c r="LM337" s="21"/>
      <c r="LN337" s="21"/>
      <c r="LO337" s="21"/>
      <c r="LP337" s="21"/>
      <c r="LQ337" s="21"/>
      <c r="LR337" s="21"/>
      <c r="LS337" s="21"/>
      <c r="LT337" s="21"/>
      <c r="LU337" s="21"/>
      <c r="LV337" s="21"/>
      <c r="LW337" s="21"/>
      <c r="LX337" s="21"/>
      <c r="LY337" s="21"/>
      <c r="LZ337" s="21"/>
      <c r="MA337" s="21"/>
      <c r="MB337" s="21"/>
      <c r="MC337" s="21"/>
      <c r="MD337" s="21"/>
      <c r="ME337" s="21"/>
      <c r="MF337" s="21"/>
      <c r="MG337" s="21"/>
      <c r="MH337" s="21"/>
      <c r="MI337" s="21"/>
      <c r="MJ337" s="21"/>
      <c r="MK337" s="21"/>
      <c r="ML337" s="21"/>
      <c r="MM337" s="21"/>
      <c r="MN337" s="21"/>
      <c r="MO337" s="21"/>
      <c r="MP337" s="21"/>
      <c r="MQ337" s="21"/>
      <c r="MR337" s="21"/>
      <c r="MS337" s="21"/>
      <c r="MT337" s="21"/>
      <c r="MU337" s="21"/>
      <c r="MV337" s="21"/>
      <c r="MW337" s="21"/>
      <c r="MX337" s="21"/>
      <c r="MY337" s="21"/>
      <c r="MZ337" s="21"/>
      <c r="NA337" s="21"/>
      <c r="NB337" s="21"/>
      <c r="NC337" s="21"/>
      <c r="ND337" s="21"/>
      <c r="NE337" s="21"/>
      <c r="NF337" s="21"/>
      <c r="NG337" s="21"/>
      <c r="NH337" s="21"/>
      <c r="NI337" s="21"/>
      <c r="NJ337" s="21"/>
      <c r="NK337" s="21"/>
      <c r="NL337" s="21"/>
      <c r="NM337" s="21"/>
      <c r="NN337" s="21"/>
      <c r="NO337" s="21"/>
      <c r="NP337" s="21"/>
      <c r="NQ337" s="21"/>
      <c r="NR337" s="21"/>
      <c r="NS337" s="21"/>
      <c r="NT337" s="21"/>
      <c r="NU337" s="21"/>
      <c r="NV337" s="21"/>
      <c r="NW337" s="21"/>
      <c r="NX337" s="21"/>
      <c r="NY337" s="21"/>
      <c r="NZ337" s="21"/>
      <c r="OA337" s="21"/>
      <c r="OB337" s="21"/>
      <c r="OC337" s="21"/>
      <c r="OD337" s="21"/>
      <c r="OE337" s="21"/>
      <c r="OF337" s="21"/>
      <c r="OG337" s="21"/>
      <c r="OH337" s="21"/>
      <c r="OI337" s="21"/>
      <c r="OJ337" s="21"/>
      <c r="OK337" s="21"/>
      <c r="OL337" s="21"/>
      <c r="OM337" s="21"/>
      <c r="ON337" s="21"/>
      <c r="OO337" s="21"/>
      <c r="OP337" s="21"/>
      <c r="OQ337" s="21"/>
      <c r="OR337" s="21"/>
      <c r="OS337" s="21"/>
      <c r="OT337" s="21"/>
      <c r="OU337" s="21"/>
      <c r="OV337" s="21"/>
      <c r="OW337" s="21"/>
      <c r="OX337" s="21"/>
      <c r="OY337" s="21"/>
      <c r="OZ337" s="21"/>
      <c r="PA337" s="21"/>
      <c r="PB337" s="21"/>
      <c r="PC337" s="21"/>
      <c r="PD337" s="21"/>
      <c r="PE337" s="21"/>
      <c r="PF337" s="21"/>
      <c r="PG337" s="21"/>
      <c r="PH337" s="21"/>
      <c r="PI337" s="21"/>
      <c r="PJ337" s="21"/>
      <c r="PK337" s="21"/>
      <c r="PL337" s="21"/>
      <c r="PM337" s="21"/>
      <c r="PN337" s="21"/>
      <c r="PO337" s="21"/>
      <c r="PP337" s="21"/>
      <c r="PQ337" s="21"/>
      <c r="PR337" s="21"/>
      <c r="PS337" s="21"/>
      <c r="PT337" s="21"/>
      <c r="PU337" s="21"/>
      <c r="PV337" s="21"/>
      <c r="PW337" s="21"/>
      <c r="PX337" s="21"/>
      <c r="PY337" s="21"/>
      <c r="PZ337" s="21"/>
      <c r="QA337" s="21"/>
      <c r="QB337" s="21"/>
      <c r="QC337" s="21"/>
      <c r="QD337" s="21"/>
      <c r="QE337" s="21"/>
      <c r="QF337" s="21"/>
      <c r="QG337" s="21"/>
      <c r="QH337" s="21"/>
      <c r="QI337" s="21"/>
      <c r="QJ337" s="21"/>
      <c r="QK337" s="21"/>
      <c r="QL337" s="21"/>
      <c r="QM337" s="21"/>
      <c r="QN337" s="21"/>
      <c r="QO337" s="21"/>
      <c r="QP337" s="21"/>
      <c r="QQ337" s="21"/>
      <c r="QR337" s="21"/>
      <c r="QS337" s="21"/>
      <c r="QT337" s="21"/>
      <c r="QU337" s="21"/>
      <c r="QV337" s="21"/>
      <c r="QW337" s="21"/>
      <c r="QX337" s="21"/>
      <c r="QY337" s="21"/>
      <c r="QZ337" s="21"/>
      <c r="RA337" s="21"/>
      <c r="RB337" s="21"/>
      <c r="RC337" s="21"/>
      <c r="RD337" s="21"/>
      <c r="RE337" s="21"/>
      <c r="RF337" s="21"/>
      <c r="RG337" s="21"/>
      <c r="RH337" s="21"/>
      <c r="RI337" s="21"/>
      <c r="RJ337" s="21"/>
      <c r="RK337" s="21"/>
      <c r="RL337" s="21"/>
      <c r="RM337" s="21"/>
      <c r="RN337" s="21"/>
      <c r="RO337" s="21"/>
      <c r="RP337" s="21"/>
      <c r="RQ337" s="21"/>
      <c r="RR337" s="21"/>
      <c r="RS337" s="21"/>
      <c r="RT337" s="21"/>
      <c r="RU337" s="21"/>
      <c r="RV337" s="21"/>
      <c r="RW337" s="21"/>
      <c r="RX337" s="21"/>
      <c r="RY337" s="21"/>
      <c r="RZ337" s="21"/>
      <c r="SA337" s="21"/>
      <c r="SB337" s="21"/>
      <c r="SC337" s="21"/>
      <c r="SD337" s="21"/>
      <c r="SE337" s="21"/>
      <c r="SF337" s="21"/>
      <c r="SG337" s="21"/>
      <c r="SH337" s="21"/>
      <c r="SI337" s="21"/>
      <c r="SJ337" s="21"/>
      <c r="SK337" s="21"/>
      <c r="SL337" s="21"/>
      <c r="SM337" s="21"/>
      <c r="SN337" s="21"/>
    </row>
    <row r="338" spans="1:508" s="20" customFormat="1" ht="41.25" hidden="1" customHeight="1" x14ac:dyDescent="0.25">
      <c r="A338" s="52" t="s">
        <v>542</v>
      </c>
      <c r="B338" s="52" t="s">
        <v>543</v>
      </c>
      <c r="C338" s="52" t="s">
        <v>81</v>
      </c>
      <c r="D338" s="11" t="s">
        <v>427</v>
      </c>
      <c r="E338" s="165"/>
      <c r="F338" s="165"/>
      <c r="G338" s="165"/>
      <c r="H338" s="165"/>
      <c r="I338" s="165"/>
      <c r="J338" s="165"/>
      <c r="K338" s="219" t="e">
        <f t="shared" si="101"/>
        <v>#DIV/0!</v>
      </c>
      <c r="L338" s="165">
        <f t="shared" si="112"/>
        <v>0</v>
      </c>
      <c r="M338" s="165"/>
      <c r="N338" s="165"/>
      <c r="O338" s="165"/>
      <c r="P338" s="165"/>
      <c r="Q338" s="165"/>
      <c r="R338" s="171">
        <f t="shared" si="113"/>
        <v>0</v>
      </c>
      <c r="S338" s="171"/>
      <c r="T338" s="171"/>
      <c r="U338" s="171"/>
      <c r="V338" s="171"/>
      <c r="W338" s="171"/>
      <c r="X338" s="224" t="e">
        <f t="shared" si="100"/>
        <v>#DIV/0!</v>
      </c>
      <c r="Y338" s="171">
        <f t="shared" si="102"/>
        <v>0</v>
      </c>
      <c r="Z338" s="238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</row>
    <row r="339" spans="1:508" s="20" customFormat="1" ht="135" hidden="1" customHeight="1" x14ac:dyDescent="0.25">
      <c r="A339" s="82" t="s">
        <v>298</v>
      </c>
      <c r="B339" s="82" t="s">
        <v>295</v>
      </c>
      <c r="C339" s="82" t="s">
        <v>81</v>
      </c>
      <c r="D339" s="76" t="s">
        <v>313</v>
      </c>
      <c r="E339" s="165"/>
      <c r="F339" s="165"/>
      <c r="G339" s="165"/>
      <c r="H339" s="165"/>
      <c r="I339" s="165"/>
      <c r="J339" s="165"/>
      <c r="K339" s="219" t="e">
        <f t="shared" ref="K339:K379" si="114">H339/E339*100</f>
        <v>#DIV/0!</v>
      </c>
      <c r="L339" s="165">
        <f t="shared" si="112"/>
        <v>0</v>
      </c>
      <c r="M339" s="165"/>
      <c r="N339" s="165"/>
      <c r="O339" s="165"/>
      <c r="P339" s="165"/>
      <c r="Q339" s="165"/>
      <c r="R339" s="171">
        <f t="shared" si="113"/>
        <v>0</v>
      </c>
      <c r="S339" s="171"/>
      <c r="T339" s="171"/>
      <c r="U339" s="171"/>
      <c r="V339" s="171"/>
      <c r="W339" s="171"/>
      <c r="X339" s="224" t="e">
        <f t="shared" ref="X339:X381" si="115">R339/L339*100</f>
        <v>#DIV/0!</v>
      </c>
      <c r="Y339" s="171">
        <f t="shared" si="102"/>
        <v>0</v>
      </c>
      <c r="Z339" s="238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</row>
    <row r="340" spans="1:508" s="24" customFormat="1" ht="33" customHeight="1" x14ac:dyDescent="0.25">
      <c r="A340" s="87" t="s">
        <v>211</v>
      </c>
      <c r="B340" s="87"/>
      <c r="C340" s="87"/>
      <c r="D340" s="13" t="s">
        <v>42</v>
      </c>
      <c r="E340" s="163">
        <f>E341</f>
        <v>4586700</v>
      </c>
      <c r="F340" s="163">
        <f t="shared" ref="F340:R341" si="116">F341</f>
        <v>3466200</v>
      </c>
      <c r="G340" s="163">
        <f t="shared" si="116"/>
        <v>99600</v>
      </c>
      <c r="H340" s="163">
        <f t="shared" si="116"/>
        <v>2362910.7999999998</v>
      </c>
      <c r="I340" s="163">
        <f t="shared" si="116"/>
        <v>1834776.6</v>
      </c>
      <c r="J340" s="163">
        <f t="shared" si="116"/>
        <v>37191.39</v>
      </c>
      <c r="K340" s="217">
        <f t="shared" si="114"/>
        <v>51.516576187673046</v>
      </c>
      <c r="L340" s="163">
        <f t="shared" si="116"/>
        <v>0</v>
      </c>
      <c r="M340" s="163"/>
      <c r="N340" s="163"/>
      <c r="O340" s="163"/>
      <c r="P340" s="163"/>
      <c r="Q340" s="163"/>
      <c r="R340" s="163">
        <f t="shared" si="116"/>
        <v>0</v>
      </c>
      <c r="S340" s="163"/>
      <c r="T340" s="163"/>
      <c r="U340" s="163"/>
      <c r="V340" s="163"/>
      <c r="W340" s="163"/>
      <c r="X340" s="217"/>
      <c r="Y340" s="163">
        <f t="shared" si="102"/>
        <v>2362910.7999999998</v>
      </c>
      <c r="Z340" s="238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  <c r="IW340" s="29"/>
      <c r="IX340" s="29"/>
      <c r="IY340" s="29"/>
      <c r="IZ340" s="29"/>
      <c r="JA340" s="29"/>
      <c r="JB340" s="29"/>
      <c r="JC340" s="29"/>
      <c r="JD340" s="29"/>
      <c r="JE340" s="29"/>
      <c r="JF340" s="29"/>
      <c r="JG340" s="29"/>
      <c r="JH340" s="29"/>
      <c r="JI340" s="29"/>
      <c r="JJ340" s="29"/>
      <c r="JK340" s="29"/>
      <c r="JL340" s="29"/>
      <c r="JM340" s="29"/>
      <c r="JN340" s="29"/>
      <c r="JO340" s="29"/>
      <c r="JP340" s="29"/>
      <c r="JQ340" s="29"/>
      <c r="JR340" s="29"/>
      <c r="JS340" s="29"/>
      <c r="JT340" s="29"/>
      <c r="JU340" s="29"/>
      <c r="JV340" s="29"/>
      <c r="JW340" s="29"/>
      <c r="JX340" s="29"/>
      <c r="JY340" s="29"/>
      <c r="JZ340" s="29"/>
      <c r="KA340" s="29"/>
      <c r="KB340" s="29"/>
      <c r="KC340" s="29"/>
      <c r="KD340" s="29"/>
      <c r="KE340" s="29"/>
      <c r="KF340" s="29"/>
      <c r="KG340" s="29"/>
      <c r="KH340" s="29"/>
      <c r="KI340" s="29"/>
      <c r="KJ340" s="29"/>
      <c r="KK340" s="29"/>
      <c r="KL340" s="29"/>
      <c r="KM340" s="29"/>
      <c r="KN340" s="29"/>
      <c r="KO340" s="29"/>
      <c r="KP340" s="29"/>
      <c r="KQ340" s="29"/>
      <c r="KR340" s="29"/>
      <c r="KS340" s="29"/>
      <c r="KT340" s="29"/>
      <c r="KU340" s="29"/>
      <c r="KV340" s="29"/>
      <c r="KW340" s="29"/>
      <c r="KX340" s="29"/>
      <c r="KY340" s="29"/>
      <c r="KZ340" s="29"/>
      <c r="LA340" s="29"/>
      <c r="LB340" s="29"/>
      <c r="LC340" s="29"/>
      <c r="LD340" s="29"/>
      <c r="LE340" s="29"/>
      <c r="LF340" s="29"/>
      <c r="LG340" s="29"/>
      <c r="LH340" s="29"/>
      <c r="LI340" s="29"/>
      <c r="LJ340" s="29"/>
      <c r="LK340" s="29"/>
      <c r="LL340" s="29"/>
      <c r="LM340" s="29"/>
      <c r="LN340" s="29"/>
      <c r="LO340" s="29"/>
      <c r="LP340" s="29"/>
      <c r="LQ340" s="29"/>
      <c r="LR340" s="29"/>
      <c r="LS340" s="29"/>
      <c r="LT340" s="29"/>
      <c r="LU340" s="29"/>
      <c r="LV340" s="29"/>
      <c r="LW340" s="29"/>
      <c r="LX340" s="29"/>
      <c r="LY340" s="29"/>
      <c r="LZ340" s="29"/>
      <c r="MA340" s="29"/>
      <c r="MB340" s="29"/>
      <c r="MC340" s="29"/>
      <c r="MD340" s="29"/>
      <c r="ME340" s="29"/>
      <c r="MF340" s="29"/>
      <c r="MG340" s="29"/>
      <c r="MH340" s="29"/>
      <c r="MI340" s="29"/>
      <c r="MJ340" s="29"/>
      <c r="MK340" s="29"/>
      <c r="ML340" s="29"/>
      <c r="MM340" s="29"/>
      <c r="MN340" s="29"/>
      <c r="MO340" s="29"/>
      <c r="MP340" s="29"/>
      <c r="MQ340" s="29"/>
      <c r="MR340" s="29"/>
      <c r="MS340" s="29"/>
      <c r="MT340" s="29"/>
      <c r="MU340" s="29"/>
      <c r="MV340" s="29"/>
      <c r="MW340" s="29"/>
      <c r="MX340" s="29"/>
      <c r="MY340" s="29"/>
      <c r="MZ340" s="29"/>
      <c r="NA340" s="29"/>
      <c r="NB340" s="29"/>
      <c r="NC340" s="29"/>
      <c r="ND340" s="29"/>
      <c r="NE340" s="29"/>
      <c r="NF340" s="29"/>
      <c r="NG340" s="29"/>
      <c r="NH340" s="29"/>
      <c r="NI340" s="29"/>
      <c r="NJ340" s="29"/>
      <c r="NK340" s="29"/>
      <c r="NL340" s="29"/>
      <c r="NM340" s="29"/>
      <c r="NN340" s="29"/>
      <c r="NO340" s="29"/>
      <c r="NP340" s="29"/>
      <c r="NQ340" s="29"/>
      <c r="NR340" s="29"/>
      <c r="NS340" s="29"/>
      <c r="NT340" s="29"/>
      <c r="NU340" s="29"/>
      <c r="NV340" s="29"/>
      <c r="NW340" s="29"/>
      <c r="NX340" s="29"/>
      <c r="NY340" s="29"/>
      <c r="NZ340" s="29"/>
      <c r="OA340" s="29"/>
      <c r="OB340" s="29"/>
      <c r="OC340" s="29"/>
      <c r="OD340" s="29"/>
      <c r="OE340" s="29"/>
      <c r="OF340" s="29"/>
      <c r="OG340" s="29"/>
      <c r="OH340" s="29"/>
      <c r="OI340" s="29"/>
      <c r="OJ340" s="29"/>
      <c r="OK340" s="29"/>
      <c r="OL340" s="29"/>
      <c r="OM340" s="29"/>
      <c r="ON340" s="29"/>
      <c r="OO340" s="29"/>
      <c r="OP340" s="29"/>
      <c r="OQ340" s="29"/>
      <c r="OR340" s="29"/>
      <c r="OS340" s="29"/>
      <c r="OT340" s="29"/>
      <c r="OU340" s="29"/>
      <c r="OV340" s="29"/>
      <c r="OW340" s="29"/>
      <c r="OX340" s="29"/>
      <c r="OY340" s="29"/>
      <c r="OZ340" s="29"/>
      <c r="PA340" s="29"/>
      <c r="PB340" s="29"/>
      <c r="PC340" s="29"/>
      <c r="PD340" s="29"/>
      <c r="PE340" s="29"/>
      <c r="PF340" s="29"/>
      <c r="PG340" s="29"/>
      <c r="PH340" s="29"/>
      <c r="PI340" s="29"/>
      <c r="PJ340" s="29"/>
      <c r="PK340" s="29"/>
      <c r="PL340" s="29"/>
      <c r="PM340" s="29"/>
      <c r="PN340" s="29"/>
      <c r="PO340" s="29"/>
      <c r="PP340" s="29"/>
      <c r="PQ340" s="29"/>
      <c r="PR340" s="29"/>
      <c r="PS340" s="29"/>
      <c r="PT340" s="29"/>
      <c r="PU340" s="29"/>
      <c r="PV340" s="29"/>
      <c r="PW340" s="29"/>
      <c r="PX340" s="29"/>
      <c r="PY340" s="29"/>
      <c r="PZ340" s="29"/>
      <c r="QA340" s="29"/>
      <c r="QB340" s="29"/>
      <c r="QC340" s="29"/>
      <c r="QD340" s="29"/>
      <c r="QE340" s="29"/>
      <c r="QF340" s="29"/>
      <c r="QG340" s="29"/>
      <c r="QH340" s="29"/>
      <c r="QI340" s="29"/>
      <c r="QJ340" s="29"/>
      <c r="QK340" s="29"/>
      <c r="QL340" s="29"/>
      <c r="QM340" s="29"/>
      <c r="QN340" s="29"/>
      <c r="QO340" s="29"/>
      <c r="QP340" s="29"/>
      <c r="QQ340" s="29"/>
      <c r="QR340" s="29"/>
      <c r="QS340" s="29"/>
      <c r="QT340" s="29"/>
      <c r="QU340" s="29"/>
      <c r="QV340" s="29"/>
      <c r="QW340" s="29"/>
      <c r="QX340" s="29"/>
      <c r="QY340" s="29"/>
      <c r="QZ340" s="29"/>
      <c r="RA340" s="29"/>
      <c r="RB340" s="29"/>
      <c r="RC340" s="29"/>
      <c r="RD340" s="29"/>
      <c r="RE340" s="29"/>
      <c r="RF340" s="29"/>
      <c r="RG340" s="29"/>
      <c r="RH340" s="29"/>
      <c r="RI340" s="29"/>
      <c r="RJ340" s="29"/>
      <c r="RK340" s="29"/>
      <c r="RL340" s="29"/>
      <c r="RM340" s="29"/>
      <c r="RN340" s="29"/>
      <c r="RO340" s="29"/>
      <c r="RP340" s="29"/>
      <c r="RQ340" s="29"/>
      <c r="RR340" s="29"/>
      <c r="RS340" s="29"/>
      <c r="RT340" s="29"/>
      <c r="RU340" s="29"/>
      <c r="RV340" s="29"/>
      <c r="RW340" s="29"/>
      <c r="RX340" s="29"/>
      <c r="RY340" s="29"/>
      <c r="RZ340" s="29"/>
      <c r="SA340" s="29"/>
      <c r="SB340" s="29"/>
      <c r="SC340" s="29"/>
      <c r="SD340" s="29"/>
      <c r="SE340" s="29"/>
      <c r="SF340" s="29"/>
      <c r="SG340" s="29"/>
      <c r="SH340" s="29"/>
      <c r="SI340" s="29"/>
      <c r="SJ340" s="29"/>
      <c r="SK340" s="29"/>
      <c r="SL340" s="29"/>
      <c r="SM340" s="29"/>
      <c r="SN340" s="29"/>
    </row>
    <row r="341" spans="1:508" s="31" customFormat="1" ht="46.5" customHeight="1" x14ac:dyDescent="0.25">
      <c r="A341" s="78" t="s">
        <v>209</v>
      </c>
      <c r="B341" s="78"/>
      <c r="C341" s="78"/>
      <c r="D341" s="108" t="s">
        <v>42</v>
      </c>
      <c r="E341" s="164">
        <f>E342</f>
        <v>4586700</v>
      </c>
      <c r="F341" s="164">
        <f t="shared" si="116"/>
        <v>3466200</v>
      </c>
      <c r="G341" s="164">
        <f t="shared" si="116"/>
        <v>99600</v>
      </c>
      <c r="H341" s="164">
        <f t="shared" si="116"/>
        <v>2362910.7999999998</v>
      </c>
      <c r="I341" s="164">
        <f t="shared" si="116"/>
        <v>1834776.6</v>
      </c>
      <c r="J341" s="164">
        <f t="shared" si="116"/>
        <v>37191.39</v>
      </c>
      <c r="K341" s="218">
        <f t="shared" si="114"/>
        <v>51.516576187673046</v>
      </c>
      <c r="L341" s="164">
        <f t="shared" si="116"/>
        <v>0</v>
      </c>
      <c r="M341" s="164"/>
      <c r="N341" s="164"/>
      <c r="O341" s="164"/>
      <c r="P341" s="164"/>
      <c r="Q341" s="164"/>
      <c r="R341" s="164">
        <f t="shared" si="116"/>
        <v>0</v>
      </c>
      <c r="S341" s="164"/>
      <c r="T341" s="164"/>
      <c r="U341" s="164"/>
      <c r="V341" s="164"/>
      <c r="W341" s="164"/>
      <c r="X341" s="218"/>
      <c r="Y341" s="164">
        <f t="shared" si="102"/>
        <v>2362910.7999999998</v>
      </c>
      <c r="Z341" s="238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</row>
    <row r="342" spans="1:508" s="20" customFormat="1" ht="57" customHeight="1" x14ac:dyDescent="0.25">
      <c r="A342" s="52" t="s">
        <v>210</v>
      </c>
      <c r="B342" s="52" t="s">
        <v>118</v>
      </c>
      <c r="C342" s="52" t="s">
        <v>46</v>
      </c>
      <c r="D342" s="76" t="s">
        <v>486</v>
      </c>
      <c r="E342" s="165">
        <v>4586700</v>
      </c>
      <c r="F342" s="165">
        <v>3466200</v>
      </c>
      <c r="G342" s="165">
        <v>99600</v>
      </c>
      <c r="H342" s="165">
        <v>2362910.7999999998</v>
      </c>
      <c r="I342" s="165">
        <v>1834776.6</v>
      </c>
      <c r="J342" s="165">
        <v>37191.39</v>
      </c>
      <c r="K342" s="219">
        <f t="shared" si="114"/>
        <v>51.516576187673046</v>
      </c>
      <c r="L342" s="165">
        <f>N342+Q342</f>
        <v>0</v>
      </c>
      <c r="M342" s="165"/>
      <c r="N342" s="165"/>
      <c r="O342" s="165"/>
      <c r="P342" s="165"/>
      <c r="Q342" s="165"/>
      <c r="R342" s="171">
        <f>T342+W342</f>
        <v>0</v>
      </c>
      <c r="S342" s="171"/>
      <c r="T342" s="171"/>
      <c r="U342" s="171"/>
      <c r="V342" s="171"/>
      <c r="W342" s="171"/>
      <c r="X342" s="224"/>
      <c r="Y342" s="171">
        <f t="shared" si="102"/>
        <v>2362910.7999999998</v>
      </c>
      <c r="Z342" s="238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</row>
    <row r="343" spans="1:508" s="20" customFormat="1" ht="57" customHeight="1" x14ac:dyDescent="0.25">
      <c r="A343" s="87" t="s">
        <v>684</v>
      </c>
      <c r="B343" s="52"/>
      <c r="C343" s="52"/>
      <c r="D343" s="158" t="s">
        <v>683</v>
      </c>
      <c r="E343" s="163">
        <f>E344</f>
        <v>12222600.460000001</v>
      </c>
      <c r="F343" s="163">
        <f t="shared" ref="F343:J343" si="117">F344</f>
        <v>9118400</v>
      </c>
      <c r="G343" s="163">
        <f t="shared" si="117"/>
        <v>262601.27</v>
      </c>
      <c r="H343" s="163">
        <f t="shared" si="117"/>
        <v>5584049.4500000002</v>
      </c>
      <c r="I343" s="163">
        <f t="shared" si="117"/>
        <v>4410145.62</v>
      </c>
      <c r="J343" s="163">
        <f t="shared" si="117"/>
        <v>103448.21</v>
      </c>
      <c r="K343" s="217">
        <f t="shared" si="114"/>
        <v>45.686263477845856</v>
      </c>
      <c r="L343" s="165">
        <f>L344</f>
        <v>0</v>
      </c>
      <c r="M343" s="165">
        <f t="shared" ref="M343:Q343" si="118">M344</f>
        <v>0</v>
      </c>
      <c r="N343" s="165">
        <f t="shared" si="118"/>
        <v>0</v>
      </c>
      <c r="O343" s="165">
        <f t="shared" si="118"/>
        <v>0</v>
      </c>
      <c r="P343" s="165">
        <f t="shared" si="118"/>
        <v>0</v>
      </c>
      <c r="Q343" s="165">
        <f t="shared" si="118"/>
        <v>0</v>
      </c>
      <c r="R343" s="171"/>
      <c r="S343" s="171"/>
      <c r="T343" s="171"/>
      <c r="U343" s="171"/>
      <c r="V343" s="171"/>
      <c r="W343" s="171"/>
      <c r="X343" s="224"/>
      <c r="Y343" s="171">
        <f t="shared" ref="Y343:Y376" si="119">R343+H343</f>
        <v>5584049.4500000002</v>
      </c>
      <c r="Z343" s="238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  <c r="IW343" s="21"/>
      <c r="IX343" s="21"/>
      <c r="IY343" s="21"/>
      <c r="IZ343" s="21"/>
      <c r="JA343" s="21"/>
      <c r="JB343" s="21"/>
      <c r="JC343" s="21"/>
      <c r="JD343" s="21"/>
      <c r="JE343" s="21"/>
      <c r="JF343" s="21"/>
      <c r="JG343" s="21"/>
      <c r="JH343" s="21"/>
      <c r="JI343" s="21"/>
      <c r="JJ343" s="21"/>
      <c r="JK343" s="21"/>
      <c r="JL343" s="21"/>
      <c r="JM343" s="21"/>
      <c r="JN343" s="21"/>
      <c r="JO343" s="21"/>
      <c r="JP343" s="21"/>
      <c r="JQ343" s="21"/>
      <c r="JR343" s="21"/>
      <c r="JS343" s="21"/>
      <c r="JT343" s="21"/>
      <c r="JU343" s="21"/>
      <c r="JV343" s="21"/>
      <c r="JW343" s="21"/>
      <c r="JX343" s="21"/>
      <c r="JY343" s="21"/>
      <c r="JZ343" s="21"/>
      <c r="KA343" s="21"/>
      <c r="KB343" s="21"/>
      <c r="KC343" s="21"/>
      <c r="KD343" s="21"/>
      <c r="KE343" s="21"/>
      <c r="KF343" s="21"/>
      <c r="KG343" s="21"/>
      <c r="KH343" s="21"/>
      <c r="KI343" s="21"/>
      <c r="KJ343" s="21"/>
      <c r="KK343" s="21"/>
      <c r="KL343" s="21"/>
      <c r="KM343" s="21"/>
      <c r="KN343" s="21"/>
      <c r="KO343" s="21"/>
      <c r="KP343" s="21"/>
      <c r="KQ343" s="21"/>
      <c r="KR343" s="21"/>
      <c r="KS343" s="21"/>
      <c r="KT343" s="21"/>
      <c r="KU343" s="21"/>
      <c r="KV343" s="21"/>
      <c r="KW343" s="21"/>
      <c r="KX343" s="21"/>
      <c r="KY343" s="21"/>
      <c r="KZ343" s="21"/>
      <c r="LA343" s="21"/>
      <c r="LB343" s="21"/>
      <c r="LC343" s="21"/>
      <c r="LD343" s="21"/>
      <c r="LE343" s="21"/>
      <c r="LF343" s="21"/>
      <c r="LG343" s="21"/>
      <c r="LH343" s="21"/>
      <c r="LI343" s="21"/>
      <c r="LJ343" s="21"/>
      <c r="LK343" s="21"/>
      <c r="LL343" s="21"/>
      <c r="LM343" s="21"/>
      <c r="LN343" s="21"/>
      <c r="LO343" s="21"/>
      <c r="LP343" s="21"/>
      <c r="LQ343" s="21"/>
      <c r="LR343" s="21"/>
      <c r="LS343" s="21"/>
      <c r="LT343" s="21"/>
      <c r="LU343" s="21"/>
      <c r="LV343" s="21"/>
      <c r="LW343" s="21"/>
      <c r="LX343" s="21"/>
      <c r="LY343" s="21"/>
      <c r="LZ343" s="21"/>
      <c r="MA343" s="21"/>
      <c r="MB343" s="21"/>
      <c r="MC343" s="21"/>
      <c r="MD343" s="21"/>
      <c r="ME343" s="21"/>
      <c r="MF343" s="21"/>
      <c r="MG343" s="21"/>
      <c r="MH343" s="21"/>
      <c r="MI343" s="21"/>
      <c r="MJ343" s="21"/>
      <c r="MK343" s="21"/>
      <c r="ML343" s="21"/>
      <c r="MM343" s="21"/>
      <c r="MN343" s="21"/>
      <c r="MO343" s="21"/>
      <c r="MP343" s="21"/>
      <c r="MQ343" s="21"/>
      <c r="MR343" s="21"/>
      <c r="MS343" s="21"/>
      <c r="MT343" s="21"/>
      <c r="MU343" s="21"/>
      <c r="MV343" s="21"/>
      <c r="MW343" s="21"/>
      <c r="MX343" s="21"/>
      <c r="MY343" s="21"/>
      <c r="MZ343" s="21"/>
      <c r="NA343" s="21"/>
      <c r="NB343" s="21"/>
      <c r="NC343" s="21"/>
      <c r="ND343" s="21"/>
      <c r="NE343" s="21"/>
      <c r="NF343" s="21"/>
      <c r="NG343" s="21"/>
      <c r="NH343" s="21"/>
      <c r="NI343" s="21"/>
      <c r="NJ343" s="21"/>
      <c r="NK343" s="21"/>
      <c r="NL343" s="21"/>
      <c r="NM343" s="21"/>
      <c r="NN343" s="21"/>
      <c r="NO343" s="21"/>
      <c r="NP343" s="21"/>
      <c r="NQ343" s="21"/>
      <c r="NR343" s="21"/>
      <c r="NS343" s="21"/>
      <c r="NT343" s="21"/>
      <c r="NU343" s="21"/>
      <c r="NV343" s="21"/>
      <c r="NW343" s="21"/>
      <c r="NX343" s="21"/>
      <c r="NY343" s="21"/>
      <c r="NZ343" s="21"/>
      <c r="OA343" s="21"/>
      <c r="OB343" s="21"/>
      <c r="OC343" s="21"/>
      <c r="OD343" s="21"/>
      <c r="OE343" s="21"/>
      <c r="OF343" s="21"/>
      <c r="OG343" s="21"/>
      <c r="OH343" s="21"/>
      <c r="OI343" s="21"/>
      <c r="OJ343" s="21"/>
      <c r="OK343" s="21"/>
      <c r="OL343" s="21"/>
      <c r="OM343" s="21"/>
      <c r="ON343" s="21"/>
      <c r="OO343" s="21"/>
      <c r="OP343" s="21"/>
      <c r="OQ343" s="21"/>
      <c r="OR343" s="21"/>
      <c r="OS343" s="21"/>
      <c r="OT343" s="21"/>
      <c r="OU343" s="21"/>
      <c r="OV343" s="21"/>
      <c r="OW343" s="21"/>
      <c r="OX343" s="21"/>
      <c r="OY343" s="21"/>
      <c r="OZ343" s="21"/>
      <c r="PA343" s="21"/>
      <c r="PB343" s="21"/>
      <c r="PC343" s="21"/>
      <c r="PD343" s="21"/>
      <c r="PE343" s="21"/>
      <c r="PF343" s="21"/>
      <c r="PG343" s="21"/>
      <c r="PH343" s="21"/>
      <c r="PI343" s="21"/>
      <c r="PJ343" s="21"/>
      <c r="PK343" s="21"/>
      <c r="PL343" s="21"/>
      <c r="PM343" s="21"/>
      <c r="PN343" s="21"/>
      <c r="PO343" s="21"/>
      <c r="PP343" s="21"/>
      <c r="PQ343" s="21"/>
      <c r="PR343" s="21"/>
      <c r="PS343" s="21"/>
      <c r="PT343" s="21"/>
      <c r="PU343" s="21"/>
      <c r="PV343" s="21"/>
      <c r="PW343" s="21"/>
      <c r="PX343" s="21"/>
      <c r="PY343" s="21"/>
      <c r="PZ343" s="21"/>
      <c r="QA343" s="21"/>
      <c r="QB343" s="21"/>
      <c r="QC343" s="21"/>
      <c r="QD343" s="21"/>
      <c r="QE343" s="21"/>
      <c r="QF343" s="21"/>
      <c r="QG343" s="21"/>
      <c r="QH343" s="21"/>
      <c r="QI343" s="21"/>
      <c r="QJ343" s="21"/>
      <c r="QK343" s="21"/>
      <c r="QL343" s="21"/>
      <c r="QM343" s="21"/>
      <c r="QN343" s="21"/>
      <c r="QO343" s="21"/>
      <c r="QP343" s="21"/>
      <c r="QQ343" s="21"/>
      <c r="QR343" s="21"/>
      <c r="QS343" s="21"/>
      <c r="QT343" s="21"/>
      <c r="QU343" s="21"/>
      <c r="QV343" s="21"/>
      <c r="QW343" s="21"/>
      <c r="QX343" s="21"/>
      <c r="QY343" s="21"/>
      <c r="QZ343" s="21"/>
      <c r="RA343" s="21"/>
      <c r="RB343" s="21"/>
      <c r="RC343" s="21"/>
      <c r="RD343" s="21"/>
      <c r="RE343" s="21"/>
      <c r="RF343" s="21"/>
      <c r="RG343" s="21"/>
      <c r="RH343" s="21"/>
      <c r="RI343" s="21"/>
      <c r="RJ343" s="21"/>
      <c r="RK343" s="21"/>
      <c r="RL343" s="21"/>
      <c r="RM343" s="21"/>
      <c r="RN343" s="21"/>
      <c r="RO343" s="21"/>
      <c r="RP343" s="21"/>
      <c r="RQ343" s="21"/>
      <c r="RR343" s="21"/>
      <c r="RS343" s="21"/>
      <c r="RT343" s="21"/>
      <c r="RU343" s="21"/>
      <c r="RV343" s="21"/>
      <c r="RW343" s="21"/>
      <c r="RX343" s="21"/>
      <c r="RY343" s="21"/>
      <c r="RZ343" s="21"/>
      <c r="SA343" s="21"/>
      <c r="SB343" s="21"/>
      <c r="SC343" s="21"/>
      <c r="SD343" s="21"/>
      <c r="SE343" s="21"/>
      <c r="SF343" s="21"/>
      <c r="SG343" s="21"/>
      <c r="SH343" s="21"/>
      <c r="SI343" s="21"/>
      <c r="SJ343" s="21"/>
      <c r="SK343" s="21"/>
      <c r="SL343" s="21"/>
      <c r="SM343" s="21"/>
      <c r="SN343" s="21"/>
    </row>
    <row r="344" spans="1:508" s="20" customFormat="1" ht="57" customHeight="1" x14ac:dyDescent="0.25">
      <c r="A344" s="78" t="s">
        <v>685</v>
      </c>
      <c r="B344" s="52"/>
      <c r="C344" s="52"/>
      <c r="D344" s="60" t="s">
        <v>683</v>
      </c>
      <c r="E344" s="164">
        <f>E345+E346</f>
        <v>12222600.460000001</v>
      </c>
      <c r="F344" s="164">
        <f t="shared" ref="F344:J344" si="120">F345+F346</f>
        <v>9118400</v>
      </c>
      <c r="G344" s="164">
        <f t="shared" si="120"/>
        <v>262601.27</v>
      </c>
      <c r="H344" s="164">
        <f t="shared" si="120"/>
        <v>5584049.4500000002</v>
      </c>
      <c r="I344" s="164">
        <f t="shared" si="120"/>
        <v>4410145.62</v>
      </c>
      <c r="J344" s="164">
        <f t="shared" si="120"/>
        <v>103448.21</v>
      </c>
      <c r="K344" s="218">
        <f t="shared" si="114"/>
        <v>45.686263477845856</v>
      </c>
      <c r="L344" s="165">
        <f>L345+L346</f>
        <v>0</v>
      </c>
      <c r="M344" s="165">
        <f t="shared" ref="M344:Q344" si="121">M345+M346</f>
        <v>0</v>
      </c>
      <c r="N344" s="165">
        <f t="shared" si="121"/>
        <v>0</v>
      </c>
      <c r="O344" s="165">
        <f t="shared" si="121"/>
        <v>0</v>
      </c>
      <c r="P344" s="165">
        <f t="shared" si="121"/>
        <v>0</v>
      </c>
      <c r="Q344" s="165">
        <f t="shared" si="121"/>
        <v>0</v>
      </c>
      <c r="R344" s="171"/>
      <c r="S344" s="171"/>
      <c r="T344" s="171"/>
      <c r="U344" s="171"/>
      <c r="V344" s="171"/>
      <c r="W344" s="171"/>
      <c r="X344" s="224"/>
      <c r="Y344" s="171">
        <f t="shared" si="119"/>
        <v>5584049.4500000002</v>
      </c>
      <c r="Z344" s="238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  <c r="IV344" s="21"/>
      <c r="IW344" s="21"/>
      <c r="IX344" s="21"/>
      <c r="IY344" s="21"/>
      <c r="IZ344" s="21"/>
      <c r="JA344" s="21"/>
      <c r="JB344" s="21"/>
      <c r="JC344" s="21"/>
      <c r="JD344" s="21"/>
      <c r="JE344" s="21"/>
      <c r="JF344" s="21"/>
      <c r="JG344" s="21"/>
      <c r="JH344" s="21"/>
      <c r="JI344" s="21"/>
      <c r="JJ344" s="21"/>
      <c r="JK344" s="21"/>
      <c r="JL344" s="21"/>
      <c r="JM344" s="21"/>
      <c r="JN344" s="21"/>
      <c r="JO344" s="21"/>
      <c r="JP344" s="21"/>
      <c r="JQ344" s="21"/>
      <c r="JR344" s="21"/>
      <c r="JS344" s="21"/>
      <c r="JT344" s="21"/>
      <c r="JU344" s="21"/>
      <c r="JV344" s="21"/>
      <c r="JW344" s="21"/>
      <c r="JX344" s="21"/>
      <c r="JY344" s="21"/>
      <c r="JZ344" s="21"/>
      <c r="KA344" s="21"/>
      <c r="KB344" s="21"/>
      <c r="KC344" s="21"/>
      <c r="KD344" s="21"/>
      <c r="KE344" s="21"/>
      <c r="KF344" s="21"/>
      <c r="KG344" s="21"/>
      <c r="KH344" s="21"/>
      <c r="KI344" s="21"/>
      <c r="KJ344" s="21"/>
      <c r="KK344" s="21"/>
      <c r="KL344" s="21"/>
      <c r="KM344" s="21"/>
      <c r="KN344" s="21"/>
      <c r="KO344" s="21"/>
      <c r="KP344" s="21"/>
      <c r="KQ344" s="21"/>
      <c r="KR344" s="21"/>
      <c r="KS344" s="21"/>
      <c r="KT344" s="21"/>
      <c r="KU344" s="21"/>
      <c r="KV344" s="21"/>
      <c r="KW344" s="21"/>
      <c r="KX344" s="21"/>
      <c r="KY344" s="21"/>
      <c r="KZ344" s="21"/>
      <c r="LA344" s="21"/>
      <c r="LB344" s="21"/>
      <c r="LC344" s="21"/>
      <c r="LD344" s="21"/>
      <c r="LE344" s="21"/>
      <c r="LF344" s="21"/>
      <c r="LG344" s="21"/>
      <c r="LH344" s="21"/>
      <c r="LI344" s="21"/>
      <c r="LJ344" s="21"/>
      <c r="LK344" s="21"/>
      <c r="LL344" s="21"/>
      <c r="LM344" s="21"/>
      <c r="LN344" s="21"/>
      <c r="LO344" s="21"/>
      <c r="LP344" s="21"/>
      <c r="LQ344" s="21"/>
      <c r="LR344" s="21"/>
      <c r="LS344" s="21"/>
      <c r="LT344" s="21"/>
      <c r="LU344" s="21"/>
      <c r="LV344" s="21"/>
      <c r="LW344" s="21"/>
      <c r="LX344" s="21"/>
      <c r="LY344" s="21"/>
      <c r="LZ344" s="21"/>
      <c r="MA344" s="21"/>
      <c r="MB344" s="21"/>
      <c r="MC344" s="21"/>
      <c r="MD344" s="21"/>
      <c r="ME344" s="21"/>
      <c r="MF344" s="21"/>
      <c r="MG344" s="21"/>
      <c r="MH344" s="21"/>
      <c r="MI344" s="21"/>
      <c r="MJ344" s="21"/>
      <c r="MK344" s="21"/>
      <c r="ML344" s="21"/>
      <c r="MM344" s="21"/>
      <c r="MN344" s="21"/>
      <c r="MO344" s="21"/>
      <c r="MP344" s="21"/>
      <c r="MQ344" s="21"/>
      <c r="MR344" s="21"/>
      <c r="MS344" s="21"/>
      <c r="MT344" s="21"/>
      <c r="MU344" s="21"/>
      <c r="MV344" s="21"/>
      <c r="MW344" s="21"/>
      <c r="MX344" s="21"/>
      <c r="MY344" s="21"/>
      <c r="MZ344" s="21"/>
      <c r="NA344" s="21"/>
      <c r="NB344" s="21"/>
      <c r="NC344" s="21"/>
      <c r="ND344" s="21"/>
      <c r="NE344" s="21"/>
      <c r="NF344" s="21"/>
      <c r="NG344" s="21"/>
      <c r="NH344" s="21"/>
      <c r="NI344" s="21"/>
      <c r="NJ344" s="21"/>
      <c r="NK344" s="21"/>
      <c r="NL344" s="21"/>
      <c r="NM344" s="21"/>
      <c r="NN344" s="21"/>
      <c r="NO344" s="21"/>
      <c r="NP344" s="21"/>
      <c r="NQ344" s="21"/>
      <c r="NR344" s="21"/>
      <c r="NS344" s="21"/>
      <c r="NT344" s="21"/>
      <c r="NU344" s="21"/>
      <c r="NV344" s="21"/>
      <c r="NW344" s="21"/>
      <c r="NX344" s="21"/>
      <c r="NY344" s="21"/>
      <c r="NZ344" s="21"/>
      <c r="OA344" s="21"/>
      <c r="OB344" s="21"/>
      <c r="OC344" s="21"/>
      <c r="OD344" s="21"/>
      <c r="OE344" s="21"/>
      <c r="OF344" s="21"/>
      <c r="OG344" s="21"/>
      <c r="OH344" s="21"/>
      <c r="OI344" s="21"/>
      <c r="OJ344" s="21"/>
      <c r="OK344" s="21"/>
      <c r="OL344" s="21"/>
      <c r="OM344" s="21"/>
      <c r="ON344" s="21"/>
      <c r="OO344" s="21"/>
      <c r="OP344" s="21"/>
      <c r="OQ344" s="21"/>
      <c r="OR344" s="21"/>
      <c r="OS344" s="21"/>
      <c r="OT344" s="21"/>
      <c r="OU344" s="21"/>
      <c r="OV344" s="21"/>
      <c r="OW344" s="21"/>
      <c r="OX344" s="21"/>
      <c r="OY344" s="21"/>
      <c r="OZ344" s="21"/>
      <c r="PA344" s="21"/>
      <c r="PB344" s="21"/>
      <c r="PC344" s="21"/>
      <c r="PD344" s="21"/>
      <c r="PE344" s="21"/>
      <c r="PF344" s="21"/>
      <c r="PG344" s="21"/>
      <c r="PH344" s="21"/>
      <c r="PI344" s="21"/>
      <c r="PJ344" s="21"/>
      <c r="PK344" s="21"/>
      <c r="PL344" s="21"/>
      <c r="PM344" s="21"/>
      <c r="PN344" s="21"/>
      <c r="PO344" s="21"/>
      <c r="PP344" s="21"/>
      <c r="PQ344" s="21"/>
      <c r="PR344" s="21"/>
      <c r="PS344" s="21"/>
      <c r="PT344" s="21"/>
      <c r="PU344" s="21"/>
      <c r="PV344" s="21"/>
      <c r="PW344" s="21"/>
      <c r="PX344" s="21"/>
      <c r="PY344" s="21"/>
      <c r="PZ344" s="21"/>
      <c r="QA344" s="21"/>
      <c r="QB344" s="21"/>
      <c r="QC344" s="21"/>
      <c r="QD344" s="21"/>
      <c r="QE344" s="21"/>
      <c r="QF344" s="21"/>
      <c r="QG344" s="21"/>
      <c r="QH344" s="21"/>
      <c r="QI344" s="21"/>
      <c r="QJ344" s="21"/>
      <c r="QK344" s="21"/>
      <c r="QL344" s="21"/>
      <c r="QM344" s="21"/>
      <c r="QN344" s="21"/>
      <c r="QO344" s="21"/>
      <c r="QP344" s="21"/>
      <c r="QQ344" s="21"/>
      <c r="QR344" s="21"/>
      <c r="QS344" s="21"/>
      <c r="QT344" s="21"/>
      <c r="QU344" s="21"/>
      <c r="QV344" s="21"/>
      <c r="QW344" s="21"/>
      <c r="QX344" s="21"/>
      <c r="QY344" s="21"/>
      <c r="QZ344" s="21"/>
      <c r="RA344" s="21"/>
      <c r="RB344" s="21"/>
      <c r="RC344" s="21"/>
      <c r="RD344" s="21"/>
      <c r="RE344" s="21"/>
      <c r="RF344" s="21"/>
      <c r="RG344" s="21"/>
      <c r="RH344" s="21"/>
      <c r="RI344" s="21"/>
      <c r="RJ344" s="21"/>
      <c r="RK344" s="21"/>
      <c r="RL344" s="21"/>
      <c r="RM344" s="21"/>
      <c r="RN344" s="21"/>
      <c r="RO344" s="21"/>
      <c r="RP344" s="21"/>
      <c r="RQ344" s="21"/>
      <c r="RR344" s="21"/>
      <c r="RS344" s="21"/>
      <c r="RT344" s="21"/>
      <c r="RU344" s="21"/>
      <c r="RV344" s="21"/>
      <c r="RW344" s="21"/>
      <c r="RX344" s="21"/>
      <c r="RY344" s="21"/>
      <c r="RZ344" s="21"/>
      <c r="SA344" s="21"/>
      <c r="SB344" s="21"/>
      <c r="SC344" s="21"/>
      <c r="SD344" s="21"/>
      <c r="SE344" s="21"/>
      <c r="SF344" s="21"/>
      <c r="SG344" s="21"/>
      <c r="SH344" s="21"/>
      <c r="SI344" s="21"/>
      <c r="SJ344" s="21"/>
      <c r="SK344" s="21"/>
      <c r="SL344" s="21"/>
      <c r="SM344" s="21"/>
      <c r="SN344" s="21"/>
    </row>
    <row r="345" spans="1:508" s="20" customFormat="1" ht="57" customHeight="1" x14ac:dyDescent="0.25">
      <c r="A345" s="52" t="s">
        <v>686</v>
      </c>
      <c r="B345" s="52"/>
      <c r="C345" s="52"/>
      <c r="D345" s="88" t="s">
        <v>486</v>
      </c>
      <c r="E345" s="165">
        <v>11702600.460000001</v>
      </c>
      <c r="F345" s="165">
        <v>9118400</v>
      </c>
      <c r="G345" s="165">
        <v>262601.27</v>
      </c>
      <c r="H345" s="165">
        <v>5573589.4500000002</v>
      </c>
      <c r="I345" s="165">
        <v>4410145.62</v>
      </c>
      <c r="J345" s="165">
        <v>103448.21</v>
      </c>
      <c r="K345" s="219">
        <f t="shared" si="114"/>
        <v>47.626931031703357</v>
      </c>
      <c r="L345" s="165"/>
      <c r="M345" s="165"/>
      <c r="N345" s="165"/>
      <c r="O345" s="165"/>
      <c r="P345" s="165"/>
      <c r="Q345" s="165"/>
      <c r="R345" s="171"/>
      <c r="S345" s="171"/>
      <c r="T345" s="171"/>
      <c r="U345" s="171"/>
      <c r="V345" s="171"/>
      <c r="W345" s="171"/>
      <c r="X345" s="224"/>
      <c r="Y345" s="171">
        <f t="shared" si="119"/>
        <v>5573589.4500000002</v>
      </c>
      <c r="Z345" s="238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  <c r="IW345" s="21"/>
      <c r="IX345" s="21"/>
      <c r="IY345" s="21"/>
      <c r="IZ345" s="21"/>
      <c r="JA345" s="21"/>
      <c r="JB345" s="21"/>
      <c r="JC345" s="21"/>
      <c r="JD345" s="21"/>
      <c r="JE345" s="21"/>
      <c r="JF345" s="21"/>
      <c r="JG345" s="21"/>
      <c r="JH345" s="21"/>
      <c r="JI345" s="21"/>
      <c r="JJ345" s="21"/>
      <c r="JK345" s="21"/>
      <c r="JL345" s="21"/>
      <c r="JM345" s="21"/>
      <c r="JN345" s="21"/>
      <c r="JO345" s="21"/>
      <c r="JP345" s="21"/>
      <c r="JQ345" s="21"/>
      <c r="JR345" s="21"/>
      <c r="JS345" s="21"/>
      <c r="JT345" s="21"/>
      <c r="JU345" s="21"/>
      <c r="JV345" s="21"/>
      <c r="JW345" s="21"/>
      <c r="JX345" s="21"/>
      <c r="JY345" s="21"/>
      <c r="JZ345" s="21"/>
      <c r="KA345" s="21"/>
      <c r="KB345" s="21"/>
      <c r="KC345" s="21"/>
      <c r="KD345" s="21"/>
      <c r="KE345" s="21"/>
      <c r="KF345" s="21"/>
      <c r="KG345" s="21"/>
      <c r="KH345" s="21"/>
      <c r="KI345" s="21"/>
      <c r="KJ345" s="21"/>
      <c r="KK345" s="21"/>
      <c r="KL345" s="21"/>
      <c r="KM345" s="21"/>
      <c r="KN345" s="21"/>
      <c r="KO345" s="21"/>
      <c r="KP345" s="21"/>
      <c r="KQ345" s="21"/>
      <c r="KR345" s="21"/>
      <c r="KS345" s="21"/>
      <c r="KT345" s="21"/>
      <c r="KU345" s="21"/>
      <c r="KV345" s="21"/>
      <c r="KW345" s="21"/>
      <c r="KX345" s="21"/>
      <c r="KY345" s="21"/>
      <c r="KZ345" s="21"/>
      <c r="LA345" s="21"/>
      <c r="LB345" s="21"/>
      <c r="LC345" s="21"/>
      <c r="LD345" s="21"/>
      <c r="LE345" s="21"/>
      <c r="LF345" s="21"/>
      <c r="LG345" s="21"/>
      <c r="LH345" s="21"/>
      <c r="LI345" s="21"/>
      <c r="LJ345" s="21"/>
      <c r="LK345" s="21"/>
      <c r="LL345" s="21"/>
      <c r="LM345" s="21"/>
      <c r="LN345" s="21"/>
      <c r="LO345" s="21"/>
      <c r="LP345" s="21"/>
      <c r="LQ345" s="21"/>
      <c r="LR345" s="21"/>
      <c r="LS345" s="21"/>
      <c r="LT345" s="21"/>
      <c r="LU345" s="21"/>
      <c r="LV345" s="21"/>
      <c r="LW345" s="21"/>
      <c r="LX345" s="21"/>
      <c r="LY345" s="21"/>
      <c r="LZ345" s="21"/>
      <c r="MA345" s="21"/>
      <c r="MB345" s="21"/>
      <c r="MC345" s="21"/>
      <c r="MD345" s="21"/>
      <c r="ME345" s="21"/>
      <c r="MF345" s="21"/>
      <c r="MG345" s="21"/>
      <c r="MH345" s="21"/>
      <c r="MI345" s="21"/>
      <c r="MJ345" s="21"/>
      <c r="MK345" s="21"/>
      <c r="ML345" s="21"/>
      <c r="MM345" s="21"/>
      <c r="MN345" s="21"/>
      <c r="MO345" s="21"/>
      <c r="MP345" s="21"/>
      <c r="MQ345" s="21"/>
      <c r="MR345" s="21"/>
      <c r="MS345" s="21"/>
      <c r="MT345" s="21"/>
      <c r="MU345" s="21"/>
      <c r="MV345" s="21"/>
      <c r="MW345" s="21"/>
      <c r="MX345" s="21"/>
      <c r="MY345" s="21"/>
      <c r="MZ345" s="21"/>
      <c r="NA345" s="21"/>
      <c r="NB345" s="21"/>
      <c r="NC345" s="21"/>
      <c r="ND345" s="21"/>
      <c r="NE345" s="21"/>
      <c r="NF345" s="21"/>
      <c r="NG345" s="21"/>
      <c r="NH345" s="21"/>
      <c r="NI345" s="21"/>
      <c r="NJ345" s="21"/>
      <c r="NK345" s="21"/>
      <c r="NL345" s="21"/>
      <c r="NM345" s="21"/>
      <c r="NN345" s="21"/>
      <c r="NO345" s="21"/>
      <c r="NP345" s="21"/>
      <c r="NQ345" s="21"/>
      <c r="NR345" s="21"/>
      <c r="NS345" s="21"/>
      <c r="NT345" s="21"/>
      <c r="NU345" s="21"/>
      <c r="NV345" s="21"/>
      <c r="NW345" s="21"/>
      <c r="NX345" s="21"/>
      <c r="NY345" s="21"/>
      <c r="NZ345" s="21"/>
      <c r="OA345" s="21"/>
      <c r="OB345" s="21"/>
      <c r="OC345" s="21"/>
      <c r="OD345" s="21"/>
      <c r="OE345" s="21"/>
      <c r="OF345" s="21"/>
      <c r="OG345" s="21"/>
      <c r="OH345" s="21"/>
      <c r="OI345" s="21"/>
      <c r="OJ345" s="21"/>
      <c r="OK345" s="21"/>
      <c r="OL345" s="21"/>
      <c r="OM345" s="21"/>
      <c r="ON345" s="21"/>
      <c r="OO345" s="21"/>
      <c r="OP345" s="21"/>
      <c r="OQ345" s="21"/>
      <c r="OR345" s="21"/>
      <c r="OS345" s="21"/>
      <c r="OT345" s="21"/>
      <c r="OU345" s="21"/>
      <c r="OV345" s="21"/>
      <c r="OW345" s="21"/>
      <c r="OX345" s="21"/>
      <c r="OY345" s="21"/>
      <c r="OZ345" s="21"/>
      <c r="PA345" s="21"/>
      <c r="PB345" s="21"/>
      <c r="PC345" s="21"/>
      <c r="PD345" s="21"/>
      <c r="PE345" s="21"/>
      <c r="PF345" s="21"/>
      <c r="PG345" s="21"/>
      <c r="PH345" s="21"/>
      <c r="PI345" s="21"/>
      <c r="PJ345" s="21"/>
      <c r="PK345" s="21"/>
      <c r="PL345" s="21"/>
      <c r="PM345" s="21"/>
      <c r="PN345" s="21"/>
      <c r="PO345" s="21"/>
      <c r="PP345" s="21"/>
      <c r="PQ345" s="21"/>
      <c r="PR345" s="21"/>
      <c r="PS345" s="21"/>
      <c r="PT345" s="21"/>
      <c r="PU345" s="21"/>
      <c r="PV345" s="21"/>
      <c r="PW345" s="21"/>
      <c r="PX345" s="21"/>
      <c r="PY345" s="21"/>
      <c r="PZ345" s="21"/>
      <c r="QA345" s="21"/>
      <c r="QB345" s="21"/>
      <c r="QC345" s="21"/>
      <c r="QD345" s="21"/>
      <c r="QE345" s="21"/>
      <c r="QF345" s="21"/>
      <c r="QG345" s="21"/>
      <c r="QH345" s="21"/>
      <c r="QI345" s="21"/>
      <c r="QJ345" s="21"/>
      <c r="QK345" s="21"/>
      <c r="QL345" s="21"/>
      <c r="QM345" s="21"/>
      <c r="QN345" s="21"/>
      <c r="QO345" s="21"/>
      <c r="QP345" s="21"/>
      <c r="QQ345" s="21"/>
      <c r="QR345" s="21"/>
      <c r="QS345" s="21"/>
      <c r="QT345" s="21"/>
      <c r="QU345" s="21"/>
      <c r="QV345" s="21"/>
      <c r="QW345" s="21"/>
      <c r="QX345" s="21"/>
      <c r="QY345" s="21"/>
      <c r="QZ345" s="21"/>
      <c r="RA345" s="21"/>
      <c r="RB345" s="21"/>
      <c r="RC345" s="21"/>
      <c r="RD345" s="21"/>
      <c r="RE345" s="21"/>
      <c r="RF345" s="21"/>
      <c r="RG345" s="21"/>
      <c r="RH345" s="21"/>
      <c r="RI345" s="21"/>
      <c r="RJ345" s="21"/>
      <c r="RK345" s="21"/>
      <c r="RL345" s="21"/>
      <c r="RM345" s="21"/>
      <c r="RN345" s="21"/>
      <c r="RO345" s="21"/>
      <c r="RP345" s="21"/>
      <c r="RQ345" s="21"/>
      <c r="RR345" s="21"/>
      <c r="RS345" s="21"/>
      <c r="RT345" s="21"/>
      <c r="RU345" s="21"/>
      <c r="RV345" s="21"/>
      <c r="RW345" s="21"/>
      <c r="RX345" s="21"/>
      <c r="RY345" s="21"/>
      <c r="RZ345" s="21"/>
      <c r="SA345" s="21"/>
      <c r="SB345" s="21"/>
      <c r="SC345" s="21"/>
      <c r="SD345" s="21"/>
      <c r="SE345" s="21"/>
      <c r="SF345" s="21"/>
      <c r="SG345" s="21"/>
      <c r="SH345" s="21"/>
      <c r="SI345" s="21"/>
      <c r="SJ345" s="21"/>
      <c r="SK345" s="21"/>
      <c r="SL345" s="21"/>
      <c r="SM345" s="21"/>
      <c r="SN345" s="21"/>
    </row>
    <row r="346" spans="1:508" s="20" customFormat="1" ht="57" customHeight="1" x14ac:dyDescent="0.25">
      <c r="A346" s="52" t="s">
        <v>687</v>
      </c>
      <c r="B346" s="52"/>
      <c r="C346" s="52"/>
      <c r="D346" s="76" t="s">
        <v>23</v>
      </c>
      <c r="E346" s="165">
        <v>520000</v>
      </c>
      <c r="F346" s="165"/>
      <c r="G346" s="165"/>
      <c r="H346" s="165">
        <v>10460</v>
      </c>
      <c r="I346" s="165"/>
      <c r="J346" s="165"/>
      <c r="K346" s="219">
        <f t="shared" si="114"/>
        <v>2.0115384615384615</v>
      </c>
      <c r="L346" s="165"/>
      <c r="M346" s="165"/>
      <c r="N346" s="165"/>
      <c r="O346" s="165"/>
      <c r="P346" s="165"/>
      <c r="Q346" s="165"/>
      <c r="R346" s="171"/>
      <c r="S346" s="171"/>
      <c r="T346" s="171"/>
      <c r="U346" s="171"/>
      <c r="V346" s="171"/>
      <c r="W346" s="171"/>
      <c r="X346" s="224"/>
      <c r="Y346" s="171">
        <f t="shared" si="119"/>
        <v>10460</v>
      </c>
      <c r="Z346" s="238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24" customFormat="1" ht="37.5" customHeight="1" x14ac:dyDescent="0.25">
      <c r="A347" s="87" t="s">
        <v>212</v>
      </c>
      <c r="B347" s="87"/>
      <c r="C347" s="87"/>
      <c r="D347" s="13" t="s">
        <v>688</v>
      </c>
      <c r="E347" s="163">
        <f>E348</f>
        <v>10867200</v>
      </c>
      <c r="F347" s="163">
        <f t="shared" ref="F347:W347" si="122">F348</f>
        <v>7958300</v>
      </c>
      <c r="G347" s="163">
        <f t="shared" si="122"/>
        <v>162600</v>
      </c>
      <c r="H347" s="163">
        <f t="shared" si="122"/>
        <v>4708272.9400000004</v>
      </c>
      <c r="I347" s="163">
        <f t="shared" si="122"/>
        <v>3285728.19</v>
      </c>
      <c r="J347" s="163">
        <f t="shared" si="122"/>
        <v>71269.75</v>
      </c>
      <c r="K347" s="217">
        <f t="shared" si="114"/>
        <v>43.325538685217907</v>
      </c>
      <c r="L347" s="163">
        <f t="shared" si="122"/>
        <v>0</v>
      </c>
      <c r="M347" s="163">
        <f t="shared" si="122"/>
        <v>0</v>
      </c>
      <c r="N347" s="163">
        <f t="shared" si="122"/>
        <v>0</v>
      </c>
      <c r="O347" s="163">
        <f t="shared" si="122"/>
        <v>0</v>
      </c>
      <c r="P347" s="163">
        <f t="shared" si="122"/>
        <v>0</v>
      </c>
      <c r="Q347" s="163">
        <f t="shared" si="122"/>
        <v>0</v>
      </c>
      <c r="R347" s="163">
        <f t="shared" si="122"/>
        <v>0</v>
      </c>
      <c r="S347" s="163">
        <f t="shared" si="122"/>
        <v>0</v>
      </c>
      <c r="T347" s="163">
        <f t="shared" si="122"/>
        <v>0</v>
      </c>
      <c r="U347" s="163">
        <f t="shared" si="122"/>
        <v>0</v>
      </c>
      <c r="V347" s="163">
        <f t="shared" si="122"/>
        <v>0</v>
      </c>
      <c r="W347" s="163">
        <f t="shared" si="122"/>
        <v>0</v>
      </c>
      <c r="X347" s="217"/>
      <c r="Y347" s="163">
        <f t="shared" si="119"/>
        <v>4708272.9400000004</v>
      </c>
      <c r="Z347" s="238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  <c r="IV347" s="29"/>
      <c r="IW347" s="29"/>
      <c r="IX347" s="29"/>
      <c r="IY347" s="29"/>
      <c r="IZ347" s="29"/>
      <c r="JA347" s="29"/>
      <c r="JB347" s="29"/>
      <c r="JC347" s="29"/>
      <c r="JD347" s="29"/>
      <c r="JE347" s="29"/>
      <c r="JF347" s="29"/>
      <c r="JG347" s="29"/>
      <c r="JH347" s="29"/>
      <c r="JI347" s="29"/>
      <c r="JJ347" s="29"/>
      <c r="JK347" s="29"/>
      <c r="JL347" s="29"/>
      <c r="JM347" s="29"/>
      <c r="JN347" s="29"/>
      <c r="JO347" s="29"/>
      <c r="JP347" s="29"/>
      <c r="JQ347" s="29"/>
      <c r="JR347" s="29"/>
      <c r="JS347" s="29"/>
      <c r="JT347" s="29"/>
      <c r="JU347" s="29"/>
      <c r="JV347" s="29"/>
      <c r="JW347" s="29"/>
      <c r="JX347" s="29"/>
      <c r="JY347" s="29"/>
      <c r="JZ347" s="29"/>
      <c r="KA347" s="29"/>
      <c r="KB347" s="29"/>
      <c r="KC347" s="29"/>
      <c r="KD347" s="29"/>
      <c r="KE347" s="29"/>
      <c r="KF347" s="29"/>
      <c r="KG347" s="29"/>
      <c r="KH347" s="29"/>
      <c r="KI347" s="29"/>
      <c r="KJ347" s="29"/>
      <c r="KK347" s="29"/>
      <c r="KL347" s="29"/>
      <c r="KM347" s="29"/>
      <c r="KN347" s="29"/>
      <c r="KO347" s="29"/>
      <c r="KP347" s="29"/>
      <c r="KQ347" s="29"/>
      <c r="KR347" s="29"/>
      <c r="KS347" s="29"/>
      <c r="KT347" s="29"/>
      <c r="KU347" s="29"/>
      <c r="KV347" s="29"/>
      <c r="KW347" s="29"/>
      <c r="KX347" s="29"/>
      <c r="KY347" s="29"/>
      <c r="KZ347" s="29"/>
      <c r="LA347" s="29"/>
      <c r="LB347" s="29"/>
      <c r="LC347" s="29"/>
      <c r="LD347" s="29"/>
      <c r="LE347" s="29"/>
      <c r="LF347" s="29"/>
      <c r="LG347" s="29"/>
      <c r="LH347" s="29"/>
      <c r="LI347" s="29"/>
      <c r="LJ347" s="29"/>
      <c r="LK347" s="29"/>
      <c r="LL347" s="29"/>
      <c r="LM347" s="29"/>
      <c r="LN347" s="29"/>
      <c r="LO347" s="29"/>
      <c r="LP347" s="29"/>
      <c r="LQ347" s="29"/>
      <c r="LR347" s="29"/>
      <c r="LS347" s="29"/>
      <c r="LT347" s="29"/>
      <c r="LU347" s="29"/>
      <c r="LV347" s="29"/>
      <c r="LW347" s="29"/>
      <c r="LX347" s="29"/>
      <c r="LY347" s="29"/>
      <c r="LZ347" s="29"/>
      <c r="MA347" s="29"/>
      <c r="MB347" s="29"/>
      <c r="MC347" s="29"/>
      <c r="MD347" s="29"/>
      <c r="ME347" s="29"/>
      <c r="MF347" s="29"/>
      <c r="MG347" s="29"/>
      <c r="MH347" s="29"/>
      <c r="MI347" s="29"/>
      <c r="MJ347" s="29"/>
      <c r="MK347" s="29"/>
      <c r="ML347" s="29"/>
      <c r="MM347" s="29"/>
      <c r="MN347" s="29"/>
      <c r="MO347" s="29"/>
      <c r="MP347" s="29"/>
      <c r="MQ347" s="29"/>
      <c r="MR347" s="29"/>
      <c r="MS347" s="29"/>
      <c r="MT347" s="29"/>
      <c r="MU347" s="29"/>
      <c r="MV347" s="29"/>
      <c r="MW347" s="29"/>
      <c r="MX347" s="29"/>
      <c r="MY347" s="29"/>
      <c r="MZ347" s="29"/>
      <c r="NA347" s="29"/>
      <c r="NB347" s="29"/>
      <c r="NC347" s="29"/>
      <c r="ND347" s="29"/>
      <c r="NE347" s="29"/>
      <c r="NF347" s="29"/>
      <c r="NG347" s="29"/>
      <c r="NH347" s="29"/>
      <c r="NI347" s="29"/>
      <c r="NJ347" s="29"/>
      <c r="NK347" s="29"/>
      <c r="NL347" s="29"/>
      <c r="NM347" s="29"/>
      <c r="NN347" s="29"/>
      <c r="NO347" s="29"/>
      <c r="NP347" s="29"/>
      <c r="NQ347" s="29"/>
      <c r="NR347" s="29"/>
      <c r="NS347" s="29"/>
      <c r="NT347" s="29"/>
      <c r="NU347" s="29"/>
      <c r="NV347" s="29"/>
      <c r="NW347" s="29"/>
      <c r="NX347" s="29"/>
      <c r="NY347" s="29"/>
      <c r="NZ347" s="29"/>
      <c r="OA347" s="29"/>
      <c r="OB347" s="29"/>
      <c r="OC347" s="29"/>
      <c r="OD347" s="29"/>
      <c r="OE347" s="29"/>
      <c r="OF347" s="29"/>
      <c r="OG347" s="29"/>
      <c r="OH347" s="29"/>
      <c r="OI347" s="29"/>
      <c r="OJ347" s="29"/>
      <c r="OK347" s="29"/>
      <c r="OL347" s="29"/>
      <c r="OM347" s="29"/>
      <c r="ON347" s="29"/>
      <c r="OO347" s="29"/>
      <c r="OP347" s="29"/>
      <c r="OQ347" s="29"/>
      <c r="OR347" s="29"/>
      <c r="OS347" s="29"/>
      <c r="OT347" s="29"/>
      <c r="OU347" s="29"/>
      <c r="OV347" s="29"/>
      <c r="OW347" s="29"/>
      <c r="OX347" s="29"/>
      <c r="OY347" s="29"/>
      <c r="OZ347" s="29"/>
      <c r="PA347" s="29"/>
      <c r="PB347" s="29"/>
      <c r="PC347" s="29"/>
      <c r="PD347" s="29"/>
      <c r="PE347" s="29"/>
      <c r="PF347" s="29"/>
      <c r="PG347" s="29"/>
      <c r="PH347" s="29"/>
      <c r="PI347" s="29"/>
      <c r="PJ347" s="29"/>
      <c r="PK347" s="29"/>
      <c r="PL347" s="29"/>
      <c r="PM347" s="29"/>
      <c r="PN347" s="29"/>
      <c r="PO347" s="29"/>
      <c r="PP347" s="29"/>
      <c r="PQ347" s="29"/>
      <c r="PR347" s="29"/>
      <c r="PS347" s="29"/>
      <c r="PT347" s="29"/>
      <c r="PU347" s="29"/>
      <c r="PV347" s="29"/>
      <c r="PW347" s="29"/>
      <c r="PX347" s="29"/>
      <c r="PY347" s="29"/>
      <c r="PZ347" s="29"/>
      <c r="QA347" s="29"/>
      <c r="QB347" s="29"/>
      <c r="QC347" s="29"/>
      <c r="QD347" s="29"/>
      <c r="QE347" s="29"/>
      <c r="QF347" s="29"/>
      <c r="QG347" s="29"/>
      <c r="QH347" s="29"/>
      <c r="QI347" s="29"/>
      <c r="QJ347" s="29"/>
      <c r="QK347" s="29"/>
      <c r="QL347" s="29"/>
      <c r="QM347" s="29"/>
      <c r="QN347" s="29"/>
      <c r="QO347" s="29"/>
      <c r="QP347" s="29"/>
      <c r="QQ347" s="29"/>
      <c r="QR347" s="29"/>
      <c r="QS347" s="29"/>
      <c r="QT347" s="29"/>
      <c r="QU347" s="29"/>
      <c r="QV347" s="29"/>
      <c r="QW347" s="29"/>
      <c r="QX347" s="29"/>
      <c r="QY347" s="29"/>
      <c r="QZ347" s="29"/>
      <c r="RA347" s="29"/>
      <c r="RB347" s="29"/>
      <c r="RC347" s="29"/>
      <c r="RD347" s="29"/>
      <c r="RE347" s="29"/>
      <c r="RF347" s="29"/>
      <c r="RG347" s="29"/>
      <c r="RH347" s="29"/>
      <c r="RI347" s="29"/>
      <c r="RJ347" s="29"/>
      <c r="RK347" s="29"/>
      <c r="RL347" s="29"/>
      <c r="RM347" s="29"/>
      <c r="RN347" s="29"/>
      <c r="RO347" s="29"/>
      <c r="RP347" s="29"/>
      <c r="RQ347" s="29"/>
      <c r="RR347" s="29"/>
      <c r="RS347" s="29"/>
      <c r="RT347" s="29"/>
      <c r="RU347" s="29"/>
      <c r="RV347" s="29"/>
      <c r="RW347" s="29"/>
      <c r="RX347" s="29"/>
      <c r="RY347" s="29"/>
      <c r="RZ347" s="29"/>
      <c r="SA347" s="29"/>
      <c r="SB347" s="29"/>
      <c r="SC347" s="29"/>
      <c r="SD347" s="29"/>
      <c r="SE347" s="29"/>
      <c r="SF347" s="29"/>
      <c r="SG347" s="29"/>
      <c r="SH347" s="29"/>
      <c r="SI347" s="29"/>
      <c r="SJ347" s="29"/>
      <c r="SK347" s="29"/>
      <c r="SL347" s="29"/>
      <c r="SM347" s="29"/>
      <c r="SN347" s="29"/>
    </row>
    <row r="348" spans="1:508" s="31" customFormat="1" ht="33.75" customHeight="1" x14ac:dyDescent="0.25">
      <c r="A348" s="78" t="s">
        <v>213</v>
      </c>
      <c r="B348" s="78"/>
      <c r="C348" s="78"/>
      <c r="D348" s="108" t="s">
        <v>688</v>
      </c>
      <c r="E348" s="164">
        <f>E349+E350++E351+E352+E353+E354</f>
        <v>10867200</v>
      </c>
      <c r="F348" s="164">
        <f t="shared" ref="F348:W348" si="123">F349+F350++F351+F352+F353+F354</f>
        <v>7958300</v>
      </c>
      <c r="G348" s="164">
        <f t="shared" si="123"/>
        <v>162600</v>
      </c>
      <c r="H348" s="164">
        <f t="shared" si="123"/>
        <v>4708272.9400000004</v>
      </c>
      <c r="I348" s="164">
        <f t="shared" si="123"/>
        <v>3285728.19</v>
      </c>
      <c r="J348" s="164">
        <f t="shared" si="123"/>
        <v>71269.75</v>
      </c>
      <c r="K348" s="218">
        <f t="shared" si="114"/>
        <v>43.325538685217907</v>
      </c>
      <c r="L348" s="164">
        <f t="shared" si="123"/>
        <v>0</v>
      </c>
      <c r="M348" s="164">
        <f t="shared" si="123"/>
        <v>0</v>
      </c>
      <c r="N348" s="164">
        <f t="shared" si="123"/>
        <v>0</v>
      </c>
      <c r="O348" s="164">
        <f t="shared" si="123"/>
        <v>0</v>
      </c>
      <c r="P348" s="164">
        <f t="shared" si="123"/>
        <v>0</v>
      </c>
      <c r="Q348" s="164">
        <f t="shared" si="123"/>
        <v>0</v>
      </c>
      <c r="R348" s="164">
        <f t="shared" si="123"/>
        <v>0</v>
      </c>
      <c r="S348" s="164">
        <f t="shared" si="123"/>
        <v>0</v>
      </c>
      <c r="T348" s="164">
        <f t="shared" si="123"/>
        <v>0</v>
      </c>
      <c r="U348" s="164">
        <f t="shared" si="123"/>
        <v>0</v>
      </c>
      <c r="V348" s="164">
        <f t="shared" si="123"/>
        <v>0</v>
      </c>
      <c r="W348" s="164">
        <f t="shared" si="123"/>
        <v>0</v>
      </c>
      <c r="X348" s="218"/>
      <c r="Y348" s="164">
        <f t="shared" si="119"/>
        <v>4708272.9400000004</v>
      </c>
      <c r="Z348" s="238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  <c r="IW348" s="30"/>
      <c r="IX348" s="30"/>
      <c r="IY348" s="30"/>
      <c r="IZ348" s="30"/>
      <c r="JA348" s="30"/>
      <c r="JB348" s="30"/>
      <c r="JC348" s="30"/>
      <c r="JD348" s="30"/>
      <c r="JE348" s="30"/>
      <c r="JF348" s="30"/>
      <c r="JG348" s="30"/>
      <c r="JH348" s="30"/>
      <c r="JI348" s="30"/>
      <c r="JJ348" s="30"/>
      <c r="JK348" s="30"/>
      <c r="JL348" s="30"/>
      <c r="JM348" s="30"/>
      <c r="JN348" s="30"/>
      <c r="JO348" s="30"/>
      <c r="JP348" s="30"/>
      <c r="JQ348" s="30"/>
      <c r="JR348" s="30"/>
      <c r="JS348" s="30"/>
      <c r="JT348" s="30"/>
      <c r="JU348" s="30"/>
      <c r="JV348" s="30"/>
      <c r="JW348" s="30"/>
      <c r="JX348" s="30"/>
      <c r="JY348" s="30"/>
      <c r="JZ348" s="30"/>
      <c r="KA348" s="30"/>
      <c r="KB348" s="30"/>
      <c r="KC348" s="30"/>
      <c r="KD348" s="30"/>
      <c r="KE348" s="30"/>
      <c r="KF348" s="30"/>
      <c r="KG348" s="30"/>
      <c r="KH348" s="30"/>
      <c r="KI348" s="30"/>
      <c r="KJ348" s="30"/>
      <c r="KK348" s="30"/>
      <c r="KL348" s="30"/>
      <c r="KM348" s="30"/>
      <c r="KN348" s="30"/>
      <c r="KO348" s="30"/>
      <c r="KP348" s="30"/>
      <c r="KQ348" s="30"/>
      <c r="KR348" s="30"/>
      <c r="KS348" s="30"/>
      <c r="KT348" s="30"/>
      <c r="KU348" s="30"/>
      <c r="KV348" s="30"/>
      <c r="KW348" s="30"/>
      <c r="KX348" s="30"/>
      <c r="KY348" s="30"/>
      <c r="KZ348" s="30"/>
      <c r="LA348" s="30"/>
      <c r="LB348" s="30"/>
      <c r="LC348" s="30"/>
      <c r="LD348" s="30"/>
      <c r="LE348" s="30"/>
      <c r="LF348" s="30"/>
      <c r="LG348" s="30"/>
      <c r="LH348" s="30"/>
      <c r="LI348" s="30"/>
      <c r="LJ348" s="30"/>
      <c r="LK348" s="30"/>
      <c r="LL348" s="30"/>
      <c r="LM348" s="30"/>
      <c r="LN348" s="30"/>
      <c r="LO348" s="30"/>
      <c r="LP348" s="30"/>
      <c r="LQ348" s="30"/>
      <c r="LR348" s="30"/>
      <c r="LS348" s="30"/>
      <c r="LT348" s="30"/>
      <c r="LU348" s="30"/>
      <c r="LV348" s="30"/>
      <c r="LW348" s="30"/>
      <c r="LX348" s="30"/>
      <c r="LY348" s="30"/>
      <c r="LZ348" s="30"/>
      <c r="MA348" s="30"/>
      <c r="MB348" s="30"/>
      <c r="MC348" s="30"/>
      <c r="MD348" s="30"/>
      <c r="ME348" s="30"/>
      <c r="MF348" s="30"/>
      <c r="MG348" s="30"/>
      <c r="MH348" s="30"/>
      <c r="MI348" s="30"/>
      <c r="MJ348" s="30"/>
      <c r="MK348" s="30"/>
      <c r="ML348" s="30"/>
      <c r="MM348" s="30"/>
      <c r="MN348" s="30"/>
      <c r="MO348" s="30"/>
      <c r="MP348" s="30"/>
      <c r="MQ348" s="30"/>
      <c r="MR348" s="30"/>
      <c r="MS348" s="30"/>
      <c r="MT348" s="30"/>
      <c r="MU348" s="30"/>
      <c r="MV348" s="30"/>
      <c r="MW348" s="30"/>
      <c r="MX348" s="30"/>
      <c r="MY348" s="30"/>
      <c r="MZ348" s="30"/>
      <c r="NA348" s="30"/>
      <c r="NB348" s="30"/>
      <c r="NC348" s="30"/>
      <c r="ND348" s="30"/>
      <c r="NE348" s="30"/>
      <c r="NF348" s="30"/>
      <c r="NG348" s="30"/>
      <c r="NH348" s="30"/>
      <c r="NI348" s="30"/>
      <c r="NJ348" s="30"/>
      <c r="NK348" s="30"/>
      <c r="NL348" s="30"/>
      <c r="NM348" s="30"/>
      <c r="NN348" s="30"/>
      <c r="NO348" s="30"/>
      <c r="NP348" s="30"/>
      <c r="NQ348" s="30"/>
      <c r="NR348" s="30"/>
      <c r="NS348" s="30"/>
      <c r="NT348" s="30"/>
      <c r="NU348" s="30"/>
      <c r="NV348" s="30"/>
      <c r="NW348" s="30"/>
      <c r="NX348" s="30"/>
      <c r="NY348" s="30"/>
      <c r="NZ348" s="30"/>
      <c r="OA348" s="30"/>
      <c r="OB348" s="30"/>
      <c r="OC348" s="30"/>
      <c r="OD348" s="30"/>
      <c r="OE348" s="30"/>
      <c r="OF348" s="30"/>
      <c r="OG348" s="30"/>
      <c r="OH348" s="30"/>
      <c r="OI348" s="30"/>
      <c r="OJ348" s="30"/>
      <c r="OK348" s="30"/>
      <c r="OL348" s="30"/>
      <c r="OM348" s="30"/>
      <c r="ON348" s="30"/>
      <c r="OO348" s="30"/>
      <c r="OP348" s="30"/>
      <c r="OQ348" s="30"/>
      <c r="OR348" s="30"/>
      <c r="OS348" s="30"/>
      <c r="OT348" s="30"/>
      <c r="OU348" s="30"/>
      <c r="OV348" s="30"/>
      <c r="OW348" s="30"/>
      <c r="OX348" s="30"/>
      <c r="OY348" s="30"/>
      <c r="OZ348" s="30"/>
      <c r="PA348" s="30"/>
      <c r="PB348" s="30"/>
      <c r="PC348" s="30"/>
      <c r="PD348" s="30"/>
      <c r="PE348" s="30"/>
      <c r="PF348" s="30"/>
      <c r="PG348" s="30"/>
      <c r="PH348" s="30"/>
      <c r="PI348" s="30"/>
      <c r="PJ348" s="30"/>
      <c r="PK348" s="30"/>
      <c r="PL348" s="30"/>
      <c r="PM348" s="30"/>
      <c r="PN348" s="30"/>
      <c r="PO348" s="30"/>
      <c r="PP348" s="30"/>
      <c r="PQ348" s="30"/>
      <c r="PR348" s="30"/>
      <c r="PS348" s="30"/>
      <c r="PT348" s="30"/>
      <c r="PU348" s="30"/>
      <c r="PV348" s="30"/>
      <c r="PW348" s="30"/>
      <c r="PX348" s="30"/>
      <c r="PY348" s="30"/>
      <c r="PZ348" s="30"/>
      <c r="QA348" s="30"/>
      <c r="QB348" s="30"/>
      <c r="QC348" s="30"/>
      <c r="QD348" s="30"/>
      <c r="QE348" s="30"/>
      <c r="QF348" s="30"/>
      <c r="QG348" s="30"/>
      <c r="QH348" s="30"/>
      <c r="QI348" s="30"/>
      <c r="QJ348" s="30"/>
      <c r="QK348" s="30"/>
      <c r="QL348" s="30"/>
      <c r="QM348" s="30"/>
      <c r="QN348" s="30"/>
      <c r="QO348" s="30"/>
      <c r="QP348" s="30"/>
      <c r="QQ348" s="30"/>
      <c r="QR348" s="30"/>
      <c r="QS348" s="30"/>
      <c r="QT348" s="30"/>
      <c r="QU348" s="30"/>
      <c r="QV348" s="30"/>
      <c r="QW348" s="30"/>
      <c r="QX348" s="30"/>
      <c r="QY348" s="30"/>
      <c r="QZ348" s="30"/>
      <c r="RA348" s="30"/>
      <c r="RB348" s="30"/>
      <c r="RC348" s="30"/>
      <c r="RD348" s="30"/>
      <c r="RE348" s="30"/>
      <c r="RF348" s="30"/>
      <c r="RG348" s="30"/>
      <c r="RH348" s="30"/>
      <c r="RI348" s="30"/>
      <c r="RJ348" s="30"/>
      <c r="RK348" s="30"/>
      <c r="RL348" s="30"/>
      <c r="RM348" s="30"/>
      <c r="RN348" s="30"/>
      <c r="RO348" s="30"/>
      <c r="RP348" s="30"/>
      <c r="RQ348" s="30"/>
      <c r="RR348" s="30"/>
      <c r="RS348" s="30"/>
      <c r="RT348" s="30"/>
      <c r="RU348" s="30"/>
      <c r="RV348" s="30"/>
      <c r="RW348" s="30"/>
      <c r="RX348" s="30"/>
      <c r="RY348" s="30"/>
      <c r="RZ348" s="30"/>
      <c r="SA348" s="30"/>
      <c r="SB348" s="30"/>
      <c r="SC348" s="30"/>
      <c r="SD348" s="30"/>
      <c r="SE348" s="30"/>
      <c r="SF348" s="30"/>
      <c r="SG348" s="30"/>
      <c r="SH348" s="30"/>
      <c r="SI348" s="30"/>
      <c r="SJ348" s="30"/>
      <c r="SK348" s="30"/>
      <c r="SL348" s="30"/>
      <c r="SM348" s="30"/>
      <c r="SN348" s="30"/>
    </row>
    <row r="349" spans="1:508" s="20" customFormat="1" ht="47.25" x14ac:dyDescent="0.25">
      <c r="A349" s="52" t="s">
        <v>214</v>
      </c>
      <c r="B349" s="52" t="s">
        <v>118</v>
      </c>
      <c r="C349" s="52" t="s">
        <v>46</v>
      </c>
      <c r="D349" s="76" t="s">
        <v>486</v>
      </c>
      <c r="E349" s="165">
        <v>10277000</v>
      </c>
      <c r="F349" s="165">
        <v>7958300</v>
      </c>
      <c r="G349" s="165">
        <v>162600</v>
      </c>
      <c r="H349" s="165">
        <v>4330904.9000000004</v>
      </c>
      <c r="I349" s="165">
        <v>3285728.19</v>
      </c>
      <c r="J349" s="165">
        <v>71269.75</v>
      </c>
      <c r="K349" s="219">
        <f t="shared" si="114"/>
        <v>42.141723265544421</v>
      </c>
      <c r="L349" s="165">
        <f t="shared" ref="L349:L354" si="124">N349+Q349</f>
        <v>0</v>
      </c>
      <c r="M349" s="165"/>
      <c r="N349" s="165"/>
      <c r="O349" s="165"/>
      <c r="P349" s="165"/>
      <c r="Q349" s="165"/>
      <c r="R349" s="171">
        <f t="shared" ref="R349:R354" si="125">T349+W349</f>
        <v>0</v>
      </c>
      <c r="S349" s="171"/>
      <c r="T349" s="171"/>
      <c r="U349" s="171"/>
      <c r="V349" s="171"/>
      <c r="W349" s="171"/>
      <c r="X349" s="224"/>
      <c r="Y349" s="171">
        <f t="shared" si="119"/>
        <v>4330904.9000000004</v>
      </c>
      <c r="Z349" s="238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</row>
    <row r="350" spans="1:508" s="23" customFormat="1" ht="25.5" hidden="1" customHeight="1" x14ac:dyDescent="0.25">
      <c r="A350" s="52" t="s">
        <v>215</v>
      </c>
      <c r="B350" s="52" t="s">
        <v>136</v>
      </c>
      <c r="C350" s="52" t="s">
        <v>82</v>
      </c>
      <c r="D350" s="11" t="s">
        <v>344</v>
      </c>
      <c r="E350" s="165"/>
      <c r="F350" s="165"/>
      <c r="G350" s="165"/>
      <c r="H350" s="165"/>
      <c r="I350" s="165"/>
      <c r="J350" s="165"/>
      <c r="K350" s="219" t="e">
        <f t="shared" si="114"/>
        <v>#DIV/0!</v>
      </c>
      <c r="L350" s="165">
        <f t="shared" si="124"/>
        <v>0</v>
      </c>
      <c r="M350" s="165"/>
      <c r="N350" s="165"/>
      <c r="O350" s="165"/>
      <c r="P350" s="165"/>
      <c r="Q350" s="165"/>
      <c r="R350" s="171">
        <f t="shared" si="125"/>
        <v>0</v>
      </c>
      <c r="S350" s="171"/>
      <c r="T350" s="215"/>
      <c r="U350" s="215"/>
      <c r="V350" s="215"/>
      <c r="W350" s="215"/>
      <c r="X350" s="226" t="e">
        <f t="shared" si="115"/>
        <v>#DIV/0!</v>
      </c>
      <c r="Y350" s="171">
        <f t="shared" si="119"/>
        <v>0</v>
      </c>
      <c r="Z350" s="23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  <c r="IW350" s="28"/>
      <c r="IX350" s="28"/>
      <c r="IY350" s="28"/>
      <c r="IZ350" s="28"/>
      <c r="JA350" s="28"/>
      <c r="JB350" s="28"/>
      <c r="JC350" s="28"/>
      <c r="JD350" s="28"/>
      <c r="JE350" s="28"/>
      <c r="JF350" s="28"/>
      <c r="JG350" s="28"/>
      <c r="JH350" s="28"/>
      <c r="JI350" s="28"/>
      <c r="JJ350" s="28"/>
      <c r="JK350" s="28"/>
      <c r="JL350" s="28"/>
      <c r="JM350" s="28"/>
      <c r="JN350" s="28"/>
      <c r="JO350" s="28"/>
      <c r="JP350" s="28"/>
      <c r="JQ350" s="28"/>
      <c r="JR350" s="28"/>
      <c r="JS350" s="28"/>
      <c r="JT350" s="28"/>
      <c r="JU350" s="28"/>
      <c r="JV350" s="28"/>
      <c r="JW350" s="28"/>
      <c r="JX350" s="28"/>
      <c r="JY350" s="28"/>
      <c r="JZ350" s="28"/>
      <c r="KA350" s="28"/>
      <c r="KB350" s="28"/>
      <c r="KC350" s="28"/>
      <c r="KD350" s="28"/>
      <c r="KE350" s="28"/>
      <c r="KF350" s="28"/>
      <c r="KG350" s="28"/>
      <c r="KH350" s="28"/>
      <c r="KI350" s="28"/>
      <c r="KJ350" s="28"/>
      <c r="KK350" s="28"/>
      <c r="KL350" s="28"/>
      <c r="KM350" s="28"/>
      <c r="KN350" s="28"/>
      <c r="KO350" s="28"/>
      <c r="KP350" s="28"/>
      <c r="KQ350" s="28"/>
      <c r="KR350" s="28"/>
      <c r="KS350" s="28"/>
      <c r="KT350" s="28"/>
      <c r="KU350" s="28"/>
      <c r="KV350" s="28"/>
      <c r="KW350" s="28"/>
      <c r="KX350" s="28"/>
      <c r="KY350" s="28"/>
      <c r="KZ350" s="28"/>
      <c r="LA350" s="28"/>
      <c r="LB350" s="28"/>
      <c r="LC350" s="28"/>
      <c r="LD350" s="28"/>
      <c r="LE350" s="28"/>
      <c r="LF350" s="28"/>
      <c r="LG350" s="28"/>
      <c r="LH350" s="28"/>
      <c r="LI350" s="28"/>
      <c r="LJ350" s="28"/>
      <c r="LK350" s="28"/>
      <c r="LL350" s="28"/>
      <c r="LM350" s="28"/>
      <c r="LN350" s="28"/>
      <c r="LO350" s="28"/>
      <c r="LP350" s="28"/>
      <c r="LQ350" s="28"/>
      <c r="LR350" s="28"/>
      <c r="LS350" s="28"/>
      <c r="LT350" s="28"/>
      <c r="LU350" s="28"/>
      <c r="LV350" s="28"/>
      <c r="LW350" s="28"/>
      <c r="LX350" s="28"/>
      <c r="LY350" s="28"/>
      <c r="LZ350" s="28"/>
      <c r="MA350" s="28"/>
      <c r="MB350" s="28"/>
      <c r="MC350" s="28"/>
      <c r="MD350" s="28"/>
      <c r="ME350" s="28"/>
      <c r="MF350" s="28"/>
      <c r="MG350" s="28"/>
      <c r="MH350" s="28"/>
      <c r="MI350" s="28"/>
      <c r="MJ350" s="28"/>
      <c r="MK350" s="28"/>
      <c r="ML350" s="28"/>
      <c r="MM350" s="28"/>
      <c r="MN350" s="28"/>
      <c r="MO350" s="28"/>
      <c r="MP350" s="28"/>
      <c r="MQ350" s="28"/>
      <c r="MR350" s="28"/>
      <c r="MS350" s="28"/>
      <c r="MT350" s="28"/>
      <c r="MU350" s="28"/>
      <c r="MV350" s="28"/>
      <c r="MW350" s="28"/>
      <c r="MX350" s="28"/>
      <c r="MY350" s="28"/>
      <c r="MZ350" s="28"/>
      <c r="NA350" s="28"/>
      <c r="NB350" s="28"/>
      <c r="NC350" s="28"/>
      <c r="ND350" s="28"/>
      <c r="NE350" s="28"/>
      <c r="NF350" s="28"/>
      <c r="NG350" s="28"/>
      <c r="NH350" s="28"/>
      <c r="NI350" s="28"/>
      <c r="NJ350" s="28"/>
      <c r="NK350" s="28"/>
      <c r="NL350" s="28"/>
      <c r="NM350" s="28"/>
      <c r="NN350" s="28"/>
      <c r="NO350" s="28"/>
      <c r="NP350" s="28"/>
      <c r="NQ350" s="28"/>
      <c r="NR350" s="28"/>
      <c r="NS350" s="28"/>
      <c r="NT350" s="28"/>
      <c r="NU350" s="28"/>
      <c r="NV350" s="28"/>
      <c r="NW350" s="28"/>
      <c r="NX350" s="28"/>
      <c r="NY350" s="28"/>
      <c r="NZ350" s="28"/>
      <c r="OA350" s="28"/>
      <c r="OB350" s="28"/>
      <c r="OC350" s="28"/>
      <c r="OD350" s="28"/>
      <c r="OE350" s="28"/>
      <c r="OF350" s="28"/>
      <c r="OG350" s="28"/>
      <c r="OH350" s="28"/>
      <c r="OI350" s="28"/>
      <c r="OJ350" s="28"/>
      <c r="OK350" s="28"/>
      <c r="OL350" s="28"/>
      <c r="OM350" s="28"/>
      <c r="ON350" s="28"/>
      <c r="OO350" s="28"/>
      <c r="OP350" s="28"/>
      <c r="OQ350" s="28"/>
      <c r="OR350" s="28"/>
      <c r="OS350" s="28"/>
      <c r="OT350" s="28"/>
      <c r="OU350" s="28"/>
      <c r="OV350" s="28"/>
      <c r="OW350" s="28"/>
      <c r="OX350" s="28"/>
      <c r="OY350" s="28"/>
      <c r="OZ350" s="28"/>
      <c r="PA350" s="28"/>
      <c r="PB350" s="28"/>
      <c r="PC350" s="28"/>
      <c r="PD350" s="28"/>
      <c r="PE350" s="28"/>
      <c r="PF350" s="28"/>
      <c r="PG350" s="28"/>
      <c r="PH350" s="28"/>
      <c r="PI350" s="28"/>
      <c r="PJ350" s="28"/>
      <c r="PK350" s="28"/>
      <c r="PL350" s="28"/>
      <c r="PM350" s="28"/>
      <c r="PN350" s="28"/>
      <c r="PO350" s="28"/>
      <c r="PP350" s="28"/>
      <c r="PQ350" s="28"/>
      <c r="PR350" s="28"/>
      <c r="PS350" s="28"/>
      <c r="PT350" s="28"/>
      <c r="PU350" s="28"/>
      <c r="PV350" s="28"/>
      <c r="PW350" s="28"/>
      <c r="PX350" s="28"/>
      <c r="PY350" s="28"/>
      <c r="PZ350" s="28"/>
      <c r="QA350" s="28"/>
      <c r="QB350" s="28"/>
      <c r="QC350" s="28"/>
      <c r="QD350" s="28"/>
      <c r="QE350" s="28"/>
      <c r="QF350" s="28"/>
      <c r="QG350" s="28"/>
      <c r="QH350" s="28"/>
      <c r="QI350" s="28"/>
      <c r="QJ350" s="28"/>
      <c r="QK350" s="28"/>
      <c r="QL350" s="28"/>
      <c r="QM350" s="28"/>
      <c r="QN350" s="28"/>
      <c r="QO350" s="28"/>
      <c r="QP350" s="28"/>
      <c r="QQ350" s="28"/>
      <c r="QR350" s="28"/>
      <c r="QS350" s="28"/>
      <c r="QT350" s="28"/>
      <c r="QU350" s="28"/>
      <c r="QV350" s="28"/>
      <c r="QW350" s="28"/>
      <c r="QX350" s="28"/>
      <c r="QY350" s="28"/>
      <c r="QZ350" s="28"/>
      <c r="RA350" s="28"/>
      <c r="RB350" s="28"/>
      <c r="RC350" s="28"/>
      <c r="RD350" s="28"/>
      <c r="RE350" s="28"/>
      <c r="RF350" s="28"/>
      <c r="RG350" s="28"/>
      <c r="RH350" s="28"/>
      <c r="RI350" s="28"/>
      <c r="RJ350" s="28"/>
      <c r="RK350" s="28"/>
      <c r="RL350" s="28"/>
      <c r="RM350" s="28"/>
      <c r="RN350" s="28"/>
      <c r="RO350" s="28"/>
      <c r="RP350" s="28"/>
      <c r="RQ350" s="28"/>
      <c r="RR350" s="28"/>
      <c r="RS350" s="28"/>
      <c r="RT350" s="28"/>
      <c r="RU350" s="28"/>
      <c r="RV350" s="28"/>
      <c r="RW350" s="28"/>
      <c r="RX350" s="28"/>
      <c r="RY350" s="28"/>
      <c r="RZ350" s="28"/>
      <c r="SA350" s="28"/>
      <c r="SB350" s="28"/>
      <c r="SC350" s="28"/>
      <c r="SD350" s="28"/>
      <c r="SE350" s="28"/>
      <c r="SF350" s="28"/>
      <c r="SG350" s="28"/>
      <c r="SH350" s="28"/>
      <c r="SI350" s="28"/>
      <c r="SJ350" s="28"/>
      <c r="SK350" s="28"/>
      <c r="SL350" s="28"/>
      <c r="SM350" s="28"/>
      <c r="SN350" s="28"/>
    </row>
    <row r="351" spans="1:508" s="20" customFormat="1" ht="34.5" hidden="1" customHeight="1" x14ac:dyDescent="0.25">
      <c r="A351" s="82" t="s">
        <v>216</v>
      </c>
      <c r="B351" s="82" t="s">
        <v>4</v>
      </c>
      <c r="C351" s="82" t="s">
        <v>86</v>
      </c>
      <c r="D351" s="76" t="s">
        <v>23</v>
      </c>
      <c r="E351" s="165"/>
      <c r="F351" s="165"/>
      <c r="G351" s="165"/>
      <c r="H351" s="165"/>
      <c r="I351" s="165"/>
      <c r="J351" s="165"/>
      <c r="K351" s="219" t="e">
        <f t="shared" si="114"/>
        <v>#DIV/0!</v>
      </c>
      <c r="L351" s="165">
        <f t="shared" si="124"/>
        <v>0</v>
      </c>
      <c r="M351" s="165"/>
      <c r="N351" s="165"/>
      <c r="O351" s="165"/>
      <c r="P351" s="165"/>
      <c r="Q351" s="165"/>
      <c r="R351" s="171">
        <f t="shared" si="125"/>
        <v>0</v>
      </c>
      <c r="S351" s="171"/>
      <c r="T351" s="171"/>
      <c r="U351" s="171"/>
      <c r="V351" s="171"/>
      <c r="W351" s="171"/>
      <c r="X351" s="224" t="e">
        <f t="shared" si="115"/>
        <v>#DIV/0!</v>
      </c>
      <c r="Y351" s="171">
        <f t="shared" si="119"/>
        <v>0</v>
      </c>
      <c r="Z351" s="238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</row>
    <row r="352" spans="1:508" s="20" customFormat="1" ht="32.25" hidden="1" customHeight="1" x14ac:dyDescent="0.25">
      <c r="A352" s="82" t="s">
        <v>265</v>
      </c>
      <c r="B352" s="82" t="s">
        <v>266</v>
      </c>
      <c r="C352" s="82" t="s">
        <v>81</v>
      </c>
      <c r="D352" s="76" t="s">
        <v>345</v>
      </c>
      <c r="E352" s="165"/>
      <c r="F352" s="165"/>
      <c r="G352" s="165"/>
      <c r="H352" s="165"/>
      <c r="I352" s="165"/>
      <c r="J352" s="165"/>
      <c r="K352" s="219" t="e">
        <f t="shared" si="114"/>
        <v>#DIV/0!</v>
      </c>
      <c r="L352" s="165">
        <f t="shared" si="124"/>
        <v>0</v>
      </c>
      <c r="M352" s="165"/>
      <c r="N352" s="165"/>
      <c r="O352" s="165"/>
      <c r="P352" s="165"/>
      <c r="Q352" s="165"/>
      <c r="R352" s="171">
        <f t="shared" si="125"/>
        <v>0</v>
      </c>
      <c r="S352" s="171"/>
      <c r="T352" s="171"/>
      <c r="U352" s="171"/>
      <c r="V352" s="171"/>
      <c r="W352" s="171"/>
      <c r="X352" s="224" t="e">
        <f t="shared" si="115"/>
        <v>#DIV/0!</v>
      </c>
      <c r="Y352" s="171">
        <f t="shared" si="119"/>
        <v>0</v>
      </c>
      <c r="Z352" s="238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  <c r="IX352" s="21"/>
      <c r="IY352" s="21"/>
      <c r="IZ352" s="21"/>
      <c r="JA352" s="21"/>
      <c r="JB352" s="21"/>
      <c r="JC352" s="21"/>
      <c r="JD352" s="21"/>
      <c r="JE352" s="21"/>
      <c r="JF352" s="21"/>
      <c r="JG352" s="21"/>
      <c r="JH352" s="21"/>
      <c r="JI352" s="21"/>
      <c r="JJ352" s="21"/>
      <c r="JK352" s="21"/>
      <c r="JL352" s="21"/>
      <c r="JM352" s="21"/>
      <c r="JN352" s="21"/>
      <c r="JO352" s="21"/>
      <c r="JP352" s="21"/>
      <c r="JQ352" s="21"/>
      <c r="JR352" s="21"/>
      <c r="JS352" s="21"/>
      <c r="JT352" s="21"/>
      <c r="JU352" s="21"/>
      <c r="JV352" s="21"/>
      <c r="JW352" s="21"/>
      <c r="JX352" s="21"/>
      <c r="JY352" s="21"/>
      <c r="JZ352" s="21"/>
      <c r="KA352" s="21"/>
      <c r="KB352" s="21"/>
      <c r="KC352" s="21"/>
      <c r="KD352" s="21"/>
      <c r="KE352" s="21"/>
      <c r="KF352" s="21"/>
      <c r="KG352" s="21"/>
      <c r="KH352" s="21"/>
      <c r="KI352" s="21"/>
      <c r="KJ352" s="21"/>
      <c r="KK352" s="21"/>
      <c r="KL352" s="21"/>
      <c r="KM352" s="21"/>
      <c r="KN352" s="21"/>
      <c r="KO352" s="21"/>
      <c r="KP352" s="21"/>
      <c r="KQ352" s="21"/>
      <c r="KR352" s="21"/>
      <c r="KS352" s="21"/>
      <c r="KT352" s="21"/>
      <c r="KU352" s="21"/>
      <c r="KV352" s="21"/>
      <c r="KW352" s="21"/>
      <c r="KX352" s="21"/>
      <c r="KY352" s="21"/>
      <c r="KZ352" s="21"/>
      <c r="LA352" s="21"/>
      <c r="LB352" s="21"/>
      <c r="LC352" s="21"/>
      <c r="LD352" s="21"/>
      <c r="LE352" s="21"/>
      <c r="LF352" s="21"/>
      <c r="LG352" s="21"/>
      <c r="LH352" s="21"/>
      <c r="LI352" s="21"/>
      <c r="LJ352" s="21"/>
      <c r="LK352" s="21"/>
      <c r="LL352" s="21"/>
      <c r="LM352" s="21"/>
      <c r="LN352" s="21"/>
      <c r="LO352" s="21"/>
      <c r="LP352" s="21"/>
      <c r="LQ352" s="21"/>
      <c r="LR352" s="21"/>
      <c r="LS352" s="21"/>
      <c r="LT352" s="21"/>
      <c r="LU352" s="21"/>
      <c r="LV352" s="21"/>
      <c r="LW352" s="21"/>
      <c r="LX352" s="21"/>
      <c r="LY352" s="21"/>
      <c r="LZ352" s="21"/>
      <c r="MA352" s="21"/>
      <c r="MB352" s="21"/>
      <c r="MC352" s="21"/>
      <c r="MD352" s="21"/>
      <c r="ME352" s="21"/>
      <c r="MF352" s="21"/>
      <c r="MG352" s="21"/>
      <c r="MH352" s="21"/>
      <c r="MI352" s="21"/>
      <c r="MJ352" s="21"/>
      <c r="MK352" s="21"/>
      <c r="ML352" s="21"/>
      <c r="MM352" s="21"/>
      <c r="MN352" s="21"/>
      <c r="MO352" s="21"/>
      <c r="MP352" s="21"/>
      <c r="MQ352" s="21"/>
      <c r="MR352" s="21"/>
      <c r="MS352" s="21"/>
      <c r="MT352" s="21"/>
      <c r="MU352" s="21"/>
      <c r="MV352" s="21"/>
      <c r="MW352" s="21"/>
      <c r="MX352" s="21"/>
      <c r="MY352" s="21"/>
      <c r="MZ352" s="21"/>
      <c r="NA352" s="21"/>
      <c r="NB352" s="21"/>
      <c r="NC352" s="21"/>
      <c r="ND352" s="21"/>
      <c r="NE352" s="21"/>
      <c r="NF352" s="21"/>
      <c r="NG352" s="21"/>
      <c r="NH352" s="21"/>
      <c r="NI352" s="21"/>
      <c r="NJ352" s="21"/>
      <c r="NK352" s="21"/>
      <c r="NL352" s="21"/>
      <c r="NM352" s="21"/>
      <c r="NN352" s="21"/>
      <c r="NO352" s="21"/>
      <c r="NP352" s="21"/>
      <c r="NQ352" s="21"/>
      <c r="NR352" s="21"/>
      <c r="NS352" s="21"/>
      <c r="NT352" s="21"/>
      <c r="NU352" s="21"/>
      <c r="NV352" s="21"/>
      <c r="NW352" s="21"/>
      <c r="NX352" s="21"/>
      <c r="NY352" s="21"/>
      <c r="NZ352" s="21"/>
      <c r="OA352" s="21"/>
      <c r="OB352" s="21"/>
      <c r="OC352" s="21"/>
      <c r="OD352" s="21"/>
      <c r="OE352" s="21"/>
      <c r="OF352" s="21"/>
      <c r="OG352" s="21"/>
      <c r="OH352" s="21"/>
      <c r="OI352" s="21"/>
      <c r="OJ352" s="21"/>
      <c r="OK352" s="21"/>
      <c r="OL352" s="21"/>
      <c r="OM352" s="21"/>
      <c r="ON352" s="21"/>
      <c r="OO352" s="21"/>
      <c r="OP352" s="21"/>
      <c r="OQ352" s="21"/>
      <c r="OR352" s="21"/>
      <c r="OS352" s="21"/>
      <c r="OT352" s="21"/>
      <c r="OU352" s="21"/>
      <c r="OV352" s="21"/>
      <c r="OW352" s="21"/>
      <c r="OX352" s="21"/>
      <c r="OY352" s="21"/>
      <c r="OZ352" s="21"/>
      <c r="PA352" s="21"/>
      <c r="PB352" s="21"/>
      <c r="PC352" s="21"/>
      <c r="PD352" s="21"/>
      <c r="PE352" s="21"/>
      <c r="PF352" s="21"/>
      <c r="PG352" s="21"/>
      <c r="PH352" s="21"/>
      <c r="PI352" s="21"/>
      <c r="PJ352" s="21"/>
      <c r="PK352" s="21"/>
      <c r="PL352" s="21"/>
      <c r="PM352" s="21"/>
      <c r="PN352" s="21"/>
      <c r="PO352" s="21"/>
      <c r="PP352" s="21"/>
      <c r="PQ352" s="21"/>
      <c r="PR352" s="21"/>
      <c r="PS352" s="21"/>
      <c r="PT352" s="21"/>
      <c r="PU352" s="21"/>
      <c r="PV352" s="21"/>
      <c r="PW352" s="21"/>
      <c r="PX352" s="21"/>
      <c r="PY352" s="21"/>
      <c r="PZ352" s="21"/>
      <c r="QA352" s="21"/>
      <c r="QB352" s="21"/>
      <c r="QC352" s="21"/>
      <c r="QD352" s="21"/>
      <c r="QE352" s="21"/>
      <c r="QF352" s="21"/>
      <c r="QG352" s="21"/>
      <c r="QH352" s="21"/>
      <c r="QI352" s="21"/>
      <c r="QJ352" s="21"/>
      <c r="QK352" s="21"/>
      <c r="QL352" s="21"/>
      <c r="QM352" s="21"/>
      <c r="QN352" s="21"/>
      <c r="QO352" s="21"/>
      <c r="QP352" s="21"/>
      <c r="QQ352" s="21"/>
      <c r="QR352" s="21"/>
      <c r="QS352" s="21"/>
      <c r="QT352" s="21"/>
      <c r="QU352" s="21"/>
      <c r="QV352" s="21"/>
      <c r="QW352" s="21"/>
      <c r="QX352" s="21"/>
      <c r="QY352" s="21"/>
      <c r="QZ352" s="21"/>
      <c r="RA352" s="21"/>
      <c r="RB352" s="21"/>
      <c r="RC352" s="21"/>
      <c r="RD352" s="21"/>
      <c r="RE352" s="21"/>
      <c r="RF352" s="21"/>
      <c r="RG352" s="21"/>
      <c r="RH352" s="21"/>
      <c r="RI352" s="21"/>
      <c r="RJ352" s="21"/>
      <c r="RK352" s="21"/>
      <c r="RL352" s="21"/>
      <c r="RM352" s="21"/>
      <c r="RN352" s="21"/>
      <c r="RO352" s="21"/>
      <c r="RP352" s="21"/>
      <c r="RQ352" s="21"/>
      <c r="RR352" s="21"/>
      <c r="RS352" s="21"/>
      <c r="RT352" s="21"/>
      <c r="RU352" s="21"/>
      <c r="RV352" s="21"/>
      <c r="RW352" s="21"/>
      <c r="RX352" s="21"/>
      <c r="RY352" s="21"/>
      <c r="RZ352" s="21"/>
      <c r="SA352" s="21"/>
      <c r="SB352" s="21"/>
      <c r="SC352" s="21"/>
      <c r="SD352" s="21"/>
      <c r="SE352" s="21"/>
      <c r="SF352" s="21"/>
      <c r="SG352" s="21"/>
      <c r="SH352" s="21"/>
      <c r="SI352" s="21"/>
      <c r="SJ352" s="21"/>
      <c r="SK352" s="21"/>
      <c r="SL352" s="21"/>
      <c r="SM352" s="21"/>
      <c r="SN352" s="21"/>
    </row>
    <row r="353" spans="1:508" s="20" customFormat="1" ht="6.75" hidden="1" customHeight="1" x14ac:dyDescent="0.25">
      <c r="A353" s="82" t="s">
        <v>267</v>
      </c>
      <c r="B353" s="82" t="s">
        <v>268</v>
      </c>
      <c r="C353" s="82" t="s">
        <v>81</v>
      </c>
      <c r="D353" s="76" t="s">
        <v>269</v>
      </c>
      <c r="E353" s="165"/>
      <c r="F353" s="165"/>
      <c r="G353" s="165"/>
      <c r="H353" s="165"/>
      <c r="I353" s="165"/>
      <c r="J353" s="165"/>
      <c r="K353" s="219" t="e">
        <f t="shared" si="114"/>
        <v>#DIV/0!</v>
      </c>
      <c r="L353" s="165">
        <f t="shared" si="124"/>
        <v>0</v>
      </c>
      <c r="M353" s="165"/>
      <c r="N353" s="165"/>
      <c r="O353" s="165"/>
      <c r="P353" s="165"/>
      <c r="Q353" s="165"/>
      <c r="R353" s="171">
        <f t="shared" si="125"/>
        <v>0</v>
      </c>
      <c r="S353" s="171"/>
      <c r="T353" s="171"/>
      <c r="U353" s="171"/>
      <c r="V353" s="171"/>
      <c r="W353" s="171"/>
      <c r="X353" s="224" t="e">
        <f t="shared" si="115"/>
        <v>#DIV/0!</v>
      </c>
      <c r="Y353" s="171">
        <f t="shared" si="119"/>
        <v>0</v>
      </c>
      <c r="Z353" s="238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</row>
    <row r="354" spans="1:508" s="20" customFormat="1" ht="23.25" customHeight="1" x14ac:dyDescent="0.25">
      <c r="A354" s="82" t="s">
        <v>263</v>
      </c>
      <c r="B354" s="82" t="s">
        <v>238</v>
      </c>
      <c r="C354" s="82" t="s">
        <v>81</v>
      </c>
      <c r="D354" s="76" t="s">
        <v>17</v>
      </c>
      <c r="E354" s="165">
        <v>590200</v>
      </c>
      <c r="F354" s="165"/>
      <c r="G354" s="165"/>
      <c r="H354" s="165">
        <v>377368.04</v>
      </c>
      <c r="I354" s="165"/>
      <c r="J354" s="165"/>
      <c r="K354" s="219">
        <f t="shared" si="114"/>
        <v>63.939010504913583</v>
      </c>
      <c r="L354" s="165">
        <f t="shared" si="124"/>
        <v>0</v>
      </c>
      <c r="M354" s="165"/>
      <c r="N354" s="165"/>
      <c r="O354" s="165"/>
      <c r="P354" s="165"/>
      <c r="Q354" s="165"/>
      <c r="R354" s="171">
        <f t="shared" si="125"/>
        <v>0</v>
      </c>
      <c r="S354" s="171"/>
      <c r="T354" s="171"/>
      <c r="U354" s="171"/>
      <c r="V354" s="171"/>
      <c r="W354" s="171"/>
      <c r="X354" s="224"/>
      <c r="Y354" s="171">
        <f t="shared" si="119"/>
        <v>377368.04</v>
      </c>
      <c r="Z354" s="238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20" customFormat="1" ht="35.25" customHeight="1" x14ac:dyDescent="0.25">
      <c r="A355" s="85" t="s">
        <v>423</v>
      </c>
      <c r="B355" s="85"/>
      <c r="C355" s="85"/>
      <c r="D355" s="13" t="s">
        <v>39</v>
      </c>
      <c r="E355" s="163">
        <f>E356</f>
        <v>23930100</v>
      </c>
      <c r="F355" s="163">
        <f t="shared" ref="F355:I355" si="126">F356</f>
        <v>16095900</v>
      </c>
      <c r="G355" s="163">
        <f t="shared" si="126"/>
        <v>800800</v>
      </c>
      <c r="H355" s="163">
        <f t="shared" si="126"/>
        <v>12188896.360000001</v>
      </c>
      <c r="I355" s="163">
        <f t="shared" si="126"/>
        <v>8887642.8300000001</v>
      </c>
      <c r="J355" s="163">
        <f t="shared" ref="J355" si="127">J356</f>
        <v>331484.27</v>
      </c>
      <c r="K355" s="217">
        <f t="shared" si="114"/>
        <v>50.935417570340292</v>
      </c>
      <c r="L355" s="163">
        <f>L356</f>
        <v>175000</v>
      </c>
      <c r="M355" s="163">
        <f t="shared" ref="M355:Q355" si="128">M356</f>
        <v>175000</v>
      </c>
      <c r="N355" s="163">
        <f t="shared" si="128"/>
        <v>0</v>
      </c>
      <c r="O355" s="163">
        <f t="shared" si="128"/>
        <v>0</v>
      </c>
      <c r="P355" s="163">
        <f t="shared" si="128"/>
        <v>0</v>
      </c>
      <c r="Q355" s="163">
        <f t="shared" si="128"/>
        <v>175000</v>
      </c>
      <c r="R355" s="163">
        <f t="shared" ref="R355:W355" si="129">R356</f>
        <v>22986</v>
      </c>
      <c r="S355" s="163">
        <f t="shared" si="129"/>
        <v>17590</v>
      </c>
      <c r="T355" s="163">
        <f t="shared" si="129"/>
        <v>5396</v>
      </c>
      <c r="U355" s="163">
        <f t="shared" si="129"/>
        <v>0</v>
      </c>
      <c r="V355" s="163">
        <f t="shared" si="129"/>
        <v>0</v>
      </c>
      <c r="W355" s="163">
        <f t="shared" si="129"/>
        <v>17590</v>
      </c>
      <c r="X355" s="217">
        <f t="shared" si="115"/>
        <v>13.134857142857143</v>
      </c>
      <c r="Y355" s="163">
        <f t="shared" si="119"/>
        <v>12211882.360000001</v>
      </c>
      <c r="Z355" s="238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</row>
    <row r="356" spans="1:508" s="31" customFormat="1" ht="34.5" customHeight="1" x14ac:dyDescent="0.25">
      <c r="A356" s="86" t="s">
        <v>422</v>
      </c>
      <c r="B356" s="86"/>
      <c r="C356" s="86"/>
      <c r="D356" s="108" t="s">
        <v>39</v>
      </c>
      <c r="E356" s="164">
        <f>E357+E358+E359+E360+E361+E362</f>
        <v>23930100</v>
      </c>
      <c r="F356" s="164">
        <f t="shared" ref="F356:J356" si="130">F357+F358+F359+F360+F361+F362</f>
        <v>16095900</v>
      </c>
      <c r="G356" s="164">
        <f t="shared" si="130"/>
        <v>800800</v>
      </c>
      <c r="H356" s="164">
        <f t="shared" si="130"/>
        <v>12188896.360000001</v>
      </c>
      <c r="I356" s="164">
        <f t="shared" si="130"/>
        <v>8887642.8300000001</v>
      </c>
      <c r="J356" s="164">
        <f t="shared" si="130"/>
        <v>331484.27</v>
      </c>
      <c r="K356" s="218">
        <f t="shared" si="114"/>
        <v>50.935417570340292</v>
      </c>
      <c r="L356" s="164">
        <f>L357+L358+L359+L360+L361+L362</f>
        <v>175000</v>
      </c>
      <c r="M356" s="164">
        <f t="shared" ref="M356:W356" si="131">M357+M358+M359+M360+M361+M362</f>
        <v>175000</v>
      </c>
      <c r="N356" s="164">
        <f t="shared" si="131"/>
        <v>0</v>
      </c>
      <c r="O356" s="164">
        <f t="shared" si="131"/>
        <v>0</v>
      </c>
      <c r="P356" s="164">
        <f t="shared" si="131"/>
        <v>0</v>
      </c>
      <c r="Q356" s="164">
        <f t="shared" si="131"/>
        <v>175000</v>
      </c>
      <c r="R356" s="164">
        <f t="shared" si="131"/>
        <v>22986</v>
      </c>
      <c r="S356" s="164">
        <f t="shared" si="131"/>
        <v>17590</v>
      </c>
      <c r="T356" s="164">
        <f t="shared" si="131"/>
        <v>5396</v>
      </c>
      <c r="U356" s="164">
        <f t="shared" si="131"/>
        <v>0</v>
      </c>
      <c r="V356" s="164">
        <f t="shared" si="131"/>
        <v>0</v>
      </c>
      <c r="W356" s="164">
        <f t="shared" si="131"/>
        <v>17590</v>
      </c>
      <c r="X356" s="218">
        <f t="shared" si="115"/>
        <v>13.134857142857143</v>
      </c>
      <c r="Y356" s="164">
        <f t="shared" si="119"/>
        <v>12211882.360000001</v>
      </c>
      <c r="Z356" s="238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  <c r="IW356" s="30"/>
      <c r="IX356" s="30"/>
      <c r="IY356" s="30"/>
      <c r="IZ356" s="30"/>
      <c r="JA356" s="30"/>
      <c r="JB356" s="30"/>
      <c r="JC356" s="30"/>
      <c r="JD356" s="30"/>
      <c r="JE356" s="30"/>
      <c r="JF356" s="30"/>
      <c r="JG356" s="30"/>
      <c r="JH356" s="30"/>
      <c r="JI356" s="30"/>
      <c r="JJ356" s="30"/>
      <c r="JK356" s="30"/>
      <c r="JL356" s="30"/>
      <c r="JM356" s="30"/>
      <c r="JN356" s="30"/>
      <c r="JO356" s="30"/>
      <c r="JP356" s="30"/>
      <c r="JQ356" s="30"/>
      <c r="JR356" s="30"/>
      <c r="JS356" s="30"/>
      <c r="JT356" s="30"/>
      <c r="JU356" s="30"/>
      <c r="JV356" s="30"/>
      <c r="JW356" s="30"/>
      <c r="JX356" s="30"/>
      <c r="JY356" s="30"/>
      <c r="JZ356" s="30"/>
      <c r="KA356" s="30"/>
      <c r="KB356" s="30"/>
      <c r="KC356" s="30"/>
      <c r="KD356" s="30"/>
      <c r="KE356" s="30"/>
      <c r="KF356" s="30"/>
      <c r="KG356" s="30"/>
      <c r="KH356" s="30"/>
      <c r="KI356" s="30"/>
      <c r="KJ356" s="30"/>
      <c r="KK356" s="30"/>
      <c r="KL356" s="30"/>
      <c r="KM356" s="30"/>
      <c r="KN356" s="30"/>
      <c r="KO356" s="30"/>
      <c r="KP356" s="30"/>
      <c r="KQ356" s="30"/>
      <c r="KR356" s="30"/>
      <c r="KS356" s="30"/>
      <c r="KT356" s="30"/>
      <c r="KU356" s="30"/>
      <c r="KV356" s="30"/>
      <c r="KW356" s="30"/>
      <c r="KX356" s="30"/>
      <c r="KY356" s="30"/>
      <c r="KZ356" s="30"/>
      <c r="LA356" s="30"/>
      <c r="LB356" s="30"/>
      <c r="LC356" s="30"/>
      <c r="LD356" s="30"/>
      <c r="LE356" s="30"/>
      <c r="LF356" s="30"/>
      <c r="LG356" s="30"/>
      <c r="LH356" s="30"/>
      <c r="LI356" s="30"/>
      <c r="LJ356" s="30"/>
      <c r="LK356" s="30"/>
      <c r="LL356" s="30"/>
      <c r="LM356" s="30"/>
      <c r="LN356" s="30"/>
      <c r="LO356" s="30"/>
      <c r="LP356" s="30"/>
      <c r="LQ356" s="30"/>
      <c r="LR356" s="30"/>
      <c r="LS356" s="30"/>
      <c r="LT356" s="30"/>
      <c r="LU356" s="30"/>
      <c r="LV356" s="30"/>
      <c r="LW356" s="30"/>
      <c r="LX356" s="30"/>
      <c r="LY356" s="30"/>
      <c r="LZ356" s="30"/>
      <c r="MA356" s="30"/>
      <c r="MB356" s="30"/>
      <c r="MC356" s="30"/>
      <c r="MD356" s="30"/>
      <c r="ME356" s="30"/>
      <c r="MF356" s="30"/>
      <c r="MG356" s="30"/>
      <c r="MH356" s="30"/>
      <c r="MI356" s="30"/>
      <c r="MJ356" s="30"/>
      <c r="MK356" s="30"/>
      <c r="ML356" s="30"/>
      <c r="MM356" s="30"/>
      <c r="MN356" s="30"/>
      <c r="MO356" s="30"/>
      <c r="MP356" s="30"/>
      <c r="MQ356" s="30"/>
      <c r="MR356" s="30"/>
      <c r="MS356" s="30"/>
      <c r="MT356" s="30"/>
      <c r="MU356" s="30"/>
      <c r="MV356" s="30"/>
      <c r="MW356" s="30"/>
      <c r="MX356" s="30"/>
      <c r="MY356" s="30"/>
      <c r="MZ356" s="30"/>
      <c r="NA356" s="30"/>
      <c r="NB356" s="30"/>
      <c r="NC356" s="30"/>
      <c r="ND356" s="30"/>
      <c r="NE356" s="30"/>
      <c r="NF356" s="30"/>
      <c r="NG356" s="30"/>
      <c r="NH356" s="30"/>
      <c r="NI356" s="30"/>
      <c r="NJ356" s="30"/>
      <c r="NK356" s="30"/>
      <c r="NL356" s="30"/>
      <c r="NM356" s="30"/>
      <c r="NN356" s="30"/>
      <c r="NO356" s="30"/>
      <c r="NP356" s="30"/>
      <c r="NQ356" s="30"/>
      <c r="NR356" s="30"/>
      <c r="NS356" s="30"/>
      <c r="NT356" s="30"/>
      <c r="NU356" s="30"/>
      <c r="NV356" s="30"/>
      <c r="NW356" s="30"/>
      <c r="NX356" s="30"/>
      <c r="NY356" s="30"/>
      <c r="NZ356" s="30"/>
      <c r="OA356" s="30"/>
      <c r="OB356" s="30"/>
      <c r="OC356" s="30"/>
      <c r="OD356" s="30"/>
      <c r="OE356" s="30"/>
      <c r="OF356" s="30"/>
      <c r="OG356" s="30"/>
      <c r="OH356" s="30"/>
      <c r="OI356" s="30"/>
      <c r="OJ356" s="30"/>
      <c r="OK356" s="30"/>
      <c r="OL356" s="30"/>
      <c r="OM356" s="30"/>
      <c r="ON356" s="30"/>
      <c r="OO356" s="30"/>
      <c r="OP356" s="30"/>
      <c r="OQ356" s="30"/>
      <c r="OR356" s="30"/>
      <c r="OS356" s="30"/>
      <c r="OT356" s="30"/>
      <c r="OU356" s="30"/>
      <c r="OV356" s="30"/>
      <c r="OW356" s="30"/>
      <c r="OX356" s="30"/>
      <c r="OY356" s="30"/>
      <c r="OZ356" s="30"/>
      <c r="PA356" s="30"/>
      <c r="PB356" s="30"/>
      <c r="PC356" s="30"/>
      <c r="PD356" s="30"/>
      <c r="PE356" s="30"/>
      <c r="PF356" s="30"/>
      <c r="PG356" s="30"/>
      <c r="PH356" s="30"/>
      <c r="PI356" s="30"/>
      <c r="PJ356" s="30"/>
      <c r="PK356" s="30"/>
      <c r="PL356" s="30"/>
      <c r="PM356" s="30"/>
      <c r="PN356" s="30"/>
      <c r="PO356" s="30"/>
      <c r="PP356" s="30"/>
      <c r="PQ356" s="30"/>
      <c r="PR356" s="30"/>
      <c r="PS356" s="30"/>
      <c r="PT356" s="30"/>
      <c r="PU356" s="30"/>
      <c r="PV356" s="30"/>
      <c r="PW356" s="30"/>
      <c r="PX356" s="30"/>
      <c r="PY356" s="30"/>
      <c r="PZ356" s="30"/>
      <c r="QA356" s="30"/>
      <c r="QB356" s="30"/>
      <c r="QC356" s="30"/>
      <c r="QD356" s="30"/>
      <c r="QE356" s="30"/>
      <c r="QF356" s="30"/>
      <c r="QG356" s="30"/>
      <c r="QH356" s="30"/>
      <c r="QI356" s="30"/>
      <c r="QJ356" s="30"/>
      <c r="QK356" s="30"/>
      <c r="QL356" s="30"/>
      <c r="QM356" s="30"/>
      <c r="QN356" s="30"/>
      <c r="QO356" s="30"/>
      <c r="QP356" s="30"/>
      <c r="QQ356" s="30"/>
      <c r="QR356" s="30"/>
      <c r="QS356" s="30"/>
      <c r="QT356" s="30"/>
      <c r="QU356" s="30"/>
      <c r="QV356" s="30"/>
      <c r="QW356" s="30"/>
      <c r="QX356" s="30"/>
      <c r="QY356" s="30"/>
      <c r="QZ356" s="30"/>
      <c r="RA356" s="30"/>
      <c r="RB356" s="30"/>
      <c r="RC356" s="30"/>
      <c r="RD356" s="30"/>
      <c r="RE356" s="30"/>
      <c r="RF356" s="30"/>
      <c r="RG356" s="30"/>
      <c r="RH356" s="30"/>
      <c r="RI356" s="30"/>
      <c r="RJ356" s="30"/>
      <c r="RK356" s="30"/>
      <c r="RL356" s="30"/>
      <c r="RM356" s="30"/>
      <c r="RN356" s="30"/>
      <c r="RO356" s="30"/>
      <c r="RP356" s="30"/>
      <c r="RQ356" s="30"/>
      <c r="RR356" s="30"/>
      <c r="RS356" s="30"/>
      <c r="RT356" s="30"/>
      <c r="RU356" s="30"/>
      <c r="RV356" s="30"/>
      <c r="RW356" s="30"/>
      <c r="RX356" s="30"/>
      <c r="RY356" s="30"/>
      <c r="RZ356" s="30"/>
      <c r="SA356" s="30"/>
      <c r="SB356" s="30"/>
      <c r="SC356" s="30"/>
      <c r="SD356" s="30"/>
      <c r="SE356" s="30"/>
      <c r="SF356" s="30"/>
      <c r="SG356" s="30"/>
      <c r="SH356" s="30"/>
      <c r="SI356" s="30"/>
      <c r="SJ356" s="30"/>
      <c r="SK356" s="30"/>
      <c r="SL356" s="30"/>
      <c r="SM356" s="30"/>
      <c r="SN356" s="30"/>
    </row>
    <row r="357" spans="1:508" s="20" customFormat="1" ht="45.75" customHeight="1" x14ac:dyDescent="0.25">
      <c r="A357" s="82" t="s">
        <v>421</v>
      </c>
      <c r="B357" s="82" t="s">
        <v>118</v>
      </c>
      <c r="C357" s="82" t="s">
        <v>46</v>
      </c>
      <c r="D357" s="76" t="s">
        <v>486</v>
      </c>
      <c r="E357" s="165">
        <v>21484500</v>
      </c>
      <c r="F357" s="165">
        <v>16095900</v>
      </c>
      <c r="G357" s="165">
        <v>800800</v>
      </c>
      <c r="H357" s="165">
        <v>11563607.880000001</v>
      </c>
      <c r="I357" s="165">
        <v>8887642.8300000001</v>
      </c>
      <c r="J357" s="165">
        <v>331484.27</v>
      </c>
      <c r="K357" s="219">
        <f t="shared" si="114"/>
        <v>53.823025343852549</v>
      </c>
      <c r="L357" s="165"/>
      <c r="M357" s="165"/>
      <c r="N357" s="165"/>
      <c r="O357" s="165"/>
      <c r="P357" s="165"/>
      <c r="Q357" s="165"/>
      <c r="R357" s="171">
        <f>T357+W357</f>
        <v>5396</v>
      </c>
      <c r="S357" s="171"/>
      <c r="T357" s="171">
        <v>5396</v>
      </c>
      <c r="U357" s="171"/>
      <c r="V357" s="171"/>
      <c r="W357" s="171"/>
      <c r="X357" s="224"/>
      <c r="Y357" s="171">
        <f t="shared" si="119"/>
        <v>11569003.880000001</v>
      </c>
      <c r="Z357" s="238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</row>
    <row r="358" spans="1:508" s="20" customFormat="1" ht="45.75" customHeight="1" x14ac:dyDescent="0.25">
      <c r="A358" s="159" t="s">
        <v>689</v>
      </c>
      <c r="B358" s="82"/>
      <c r="C358" s="82"/>
      <c r="D358" s="76" t="s">
        <v>694</v>
      </c>
      <c r="E358" s="165">
        <v>35600</v>
      </c>
      <c r="F358" s="165"/>
      <c r="G358" s="165"/>
      <c r="H358" s="165"/>
      <c r="I358" s="165"/>
      <c r="J358" s="165"/>
      <c r="K358" s="219">
        <f t="shared" si="114"/>
        <v>0</v>
      </c>
      <c r="L358" s="165"/>
      <c r="M358" s="165"/>
      <c r="N358" s="165"/>
      <c r="O358" s="165"/>
      <c r="P358" s="165"/>
      <c r="Q358" s="165"/>
      <c r="R358" s="171">
        <f t="shared" ref="R358:R361" si="132">T358+W358</f>
        <v>0</v>
      </c>
      <c r="S358" s="171"/>
      <c r="T358" s="171"/>
      <c r="U358" s="171"/>
      <c r="V358" s="171"/>
      <c r="W358" s="171"/>
      <c r="X358" s="224"/>
      <c r="Y358" s="171">
        <f t="shared" si="119"/>
        <v>0</v>
      </c>
      <c r="Z358" s="238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  <c r="IX358" s="21"/>
      <c r="IY358" s="21"/>
      <c r="IZ358" s="21"/>
      <c r="JA358" s="21"/>
      <c r="JB358" s="21"/>
      <c r="JC358" s="21"/>
      <c r="JD358" s="21"/>
      <c r="JE358" s="21"/>
      <c r="JF358" s="21"/>
      <c r="JG358" s="21"/>
      <c r="JH358" s="21"/>
      <c r="JI358" s="21"/>
      <c r="JJ358" s="21"/>
      <c r="JK358" s="21"/>
      <c r="JL358" s="21"/>
      <c r="JM358" s="21"/>
      <c r="JN358" s="21"/>
      <c r="JO358" s="21"/>
      <c r="JP358" s="21"/>
      <c r="JQ358" s="21"/>
      <c r="JR358" s="21"/>
      <c r="JS358" s="21"/>
      <c r="JT358" s="21"/>
      <c r="JU358" s="21"/>
      <c r="JV358" s="21"/>
      <c r="JW358" s="21"/>
      <c r="JX358" s="21"/>
      <c r="JY358" s="21"/>
      <c r="JZ358" s="21"/>
      <c r="KA358" s="21"/>
      <c r="KB358" s="21"/>
      <c r="KC358" s="21"/>
      <c r="KD358" s="21"/>
      <c r="KE358" s="21"/>
      <c r="KF358" s="21"/>
      <c r="KG358" s="21"/>
      <c r="KH358" s="21"/>
      <c r="KI358" s="21"/>
      <c r="KJ358" s="21"/>
      <c r="KK358" s="21"/>
      <c r="KL358" s="21"/>
      <c r="KM358" s="21"/>
      <c r="KN358" s="21"/>
      <c r="KO358" s="21"/>
      <c r="KP358" s="21"/>
      <c r="KQ358" s="21"/>
      <c r="KR358" s="21"/>
      <c r="KS358" s="21"/>
      <c r="KT358" s="21"/>
      <c r="KU358" s="21"/>
      <c r="KV358" s="21"/>
      <c r="KW358" s="21"/>
      <c r="KX358" s="21"/>
      <c r="KY358" s="21"/>
      <c r="KZ358" s="21"/>
      <c r="LA358" s="21"/>
      <c r="LB358" s="21"/>
      <c r="LC358" s="21"/>
      <c r="LD358" s="21"/>
      <c r="LE358" s="21"/>
      <c r="LF358" s="21"/>
      <c r="LG358" s="21"/>
      <c r="LH358" s="21"/>
      <c r="LI358" s="21"/>
      <c r="LJ358" s="21"/>
      <c r="LK358" s="21"/>
      <c r="LL358" s="21"/>
      <c r="LM358" s="21"/>
      <c r="LN358" s="21"/>
      <c r="LO358" s="21"/>
      <c r="LP358" s="21"/>
      <c r="LQ358" s="21"/>
      <c r="LR358" s="21"/>
      <c r="LS358" s="21"/>
      <c r="LT358" s="21"/>
      <c r="LU358" s="21"/>
      <c r="LV358" s="21"/>
      <c r="LW358" s="21"/>
      <c r="LX358" s="21"/>
      <c r="LY358" s="21"/>
      <c r="LZ358" s="21"/>
      <c r="MA358" s="21"/>
      <c r="MB358" s="21"/>
      <c r="MC358" s="21"/>
      <c r="MD358" s="21"/>
      <c r="ME358" s="21"/>
      <c r="MF358" s="21"/>
      <c r="MG358" s="21"/>
      <c r="MH358" s="21"/>
      <c r="MI358" s="21"/>
      <c r="MJ358" s="21"/>
      <c r="MK358" s="21"/>
      <c r="ML358" s="21"/>
      <c r="MM358" s="21"/>
      <c r="MN358" s="21"/>
      <c r="MO358" s="21"/>
      <c r="MP358" s="21"/>
      <c r="MQ358" s="21"/>
      <c r="MR358" s="21"/>
      <c r="MS358" s="21"/>
      <c r="MT358" s="21"/>
      <c r="MU358" s="21"/>
      <c r="MV358" s="21"/>
      <c r="MW358" s="21"/>
      <c r="MX358" s="21"/>
      <c r="MY358" s="21"/>
      <c r="MZ358" s="21"/>
      <c r="NA358" s="21"/>
      <c r="NB358" s="21"/>
      <c r="NC358" s="21"/>
      <c r="ND358" s="21"/>
      <c r="NE358" s="21"/>
      <c r="NF358" s="21"/>
      <c r="NG358" s="21"/>
      <c r="NH358" s="21"/>
      <c r="NI358" s="21"/>
      <c r="NJ358" s="21"/>
      <c r="NK358" s="21"/>
      <c r="NL358" s="21"/>
      <c r="NM358" s="21"/>
      <c r="NN358" s="21"/>
      <c r="NO358" s="21"/>
      <c r="NP358" s="21"/>
      <c r="NQ358" s="21"/>
      <c r="NR358" s="21"/>
      <c r="NS358" s="21"/>
      <c r="NT358" s="21"/>
      <c r="NU358" s="21"/>
      <c r="NV358" s="21"/>
      <c r="NW358" s="21"/>
      <c r="NX358" s="21"/>
      <c r="NY358" s="21"/>
      <c r="NZ358" s="21"/>
      <c r="OA358" s="21"/>
      <c r="OB358" s="21"/>
      <c r="OC358" s="21"/>
      <c r="OD358" s="21"/>
      <c r="OE358" s="21"/>
      <c r="OF358" s="21"/>
      <c r="OG358" s="21"/>
      <c r="OH358" s="21"/>
      <c r="OI358" s="21"/>
      <c r="OJ358" s="21"/>
      <c r="OK358" s="21"/>
      <c r="OL358" s="21"/>
      <c r="OM358" s="21"/>
      <c r="ON358" s="21"/>
      <c r="OO358" s="21"/>
      <c r="OP358" s="21"/>
      <c r="OQ358" s="21"/>
      <c r="OR358" s="21"/>
      <c r="OS358" s="21"/>
      <c r="OT358" s="21"/>
      <c r="OU358" s="21"/>
      <c r="OV358" s="21"/>
      <c r="OW358" s="21"/>
      <c r="OX358" s="21"/>
      <c r="OY358" s="21"/>
      <c r="OZ358" s="21"/>
      <c r="PA358" s="21"/>
      <c r="PB358" s="21"/>
      <c r="PC358" s="21"/>
      <c r="PD358" s="21"/>
      <c r="PE358" s="21"/>
      <c r="PF358" s="21"/>
      <c r="PG358" s="21"/>
      <c r="PH358" s="21"/>
      <c r="PI358" s="21"/>
      <c r="PJ358" s="21"/>
      <c r="PK358" s="21"/>
      <c r="PL358" s="21"/>
      <c r="PM358" s="21"/>
      <c r="PN358" s="21"/>
      <c r="PO358" s="21"/>
      <c r="PP358" s="21"/>
      <c r="PQ358" s="21"/>
      <c r="PR358" s="21"/>
      <c r="PS358" s="21"/>
      <c r="PT358" s="21"/>
      <c r="PU358" s="21"/>
      <c r="PV358" s="21"/>
      <c r="PW358" s="21"/>
      <c r="PX358" s="21"/>
      <c r="PY358" s="21"/>
      <c r="PZ358" s="21"/>
      <c r="QA358" s="21"/>
      <c r="QB358" s="21"/>
      <c r="QC358" s="21"/>
      <c r="QD358" s="21"/>
      <c r="QE358" s="21"/>
      <c r="QF358" s="21"/>
      <c r="QG358" s="21"/>
      <c r="QH358" s="21"/>
      <c r="QI358" s="21"/>
      <c r="QJ358" s="21"/>
      <c r="QK358" s="21"/>
      <c r="QL358" s="21"/>
      <c r="QM358" s="21"/>
      <c r="QN358" s="21"/>
      <c r="QO358" s="21"/>
      <c r="QP358" s="21"/>
      <c r="QQ358" s="21"/>
      <c r="QR358" s="21"/>
      <c r="QS358" s="21"/>
      <c r="QT358" s="21"/>
      <c r="QU358" s="21"/>
      <c r="QV358" s="21"/>
      <c r="QW358" s="21"/>
      <c r="QX358" s="21"/>
      <c r="QY358" s="21"/>
      <c r="QZ358" s="21"/>
      <c r="RA358" s="21"/>
      <c r="RB358" s="21"/>
      <c r="RC358" s="21"/>
      <c r="RD358" s="21"/>
      <c r="RE358" s="21"/>
      <c r="RF358" s="21"/>
      <c r="RG358" s="21"/>
      <c r="RH358" s="21"/>
      <c r="RI358" s="21"/>
      <c r="RJ358" s="21"/>
      <c r="RK358" s="21"/>
      <c r="RL358" s="21"/>
      <c r="RM358" s="21"/>
      <c r="RN358" s="21"/>
      <c r="RO358" s="21"/>
      <c r="RP358" s="21"/>
      <c r="RQ358" s="21"/>
      <c r="RR358" s="21"/>
      <c r="RS358" s="21"/>
      <c r="RT358" s="21"/>
      <c r="RU358" s="21"/>
      <c r="RV358" s="21"/>
      <c r="RW358" s="21"/>
      <c r="RX358" s="21"/>
      <c r="RY358" s="21"/>
      <c r="RZ358" s="21"/>
      <c r="SA358" s="21"/>
      <c r="SB358" s="21"/>
      <c r="SC358" s="21"/>
      <c r="SD358" s="21"/>
      <c r="SE358" s="21"/>
      <c r="SF358" s="21"/>
      <c r="SG358" s="21"/>
      <c r="SH358" s="21"/>
      <c r="SI358" s="21"/>
      <c r="SJ358" s="21"/>
      <c r="SK358" s="21"/>
      <c r="SL358" s="21"/>
      <c r="SM358" s="21"/>
      <c r="SN358" s="21"/>
    </row>
    <row r="359" spans="1:508" s="20" customFormat="1" ht="45.75" customHeight="1" x14ac:dyDescent="0.25">
      <c r="A359" s="159" t="s">
        <v>690</v>
      </c>
      <c r="B359" s="82"/>
      <c r="C359" s="82"/>
      <c r="D359" s="76" t="s">
        <v>344</v>
      </c>
      <c r="E359" s="165">
        <v>1750000</v>
      </c>
      <c r="F359" s="165"/>
      <c r="G359" s="165"/>
      <c r="H359" s="165">
        <v>564900</v>
      </c>
      <c r="I359" s="165"/>
      <c r="J359" s="165"/>
      <c r="K359" s="219">
        <f t="shared" si="114"/>
        <v>32.28</v>
      </c>
      <c r="L359" s="165"/>
      <c r="M359" s="165"/>
      <c r="N359" s="165"/>
      <c r="O359" s="165"/>
      <c r="P359" s="165"/>
      <c r="Q359" s="165"/>
      <c r="R359" s="171">
        <f t="shared" si="132"/>
        <v>0</v>
      </c>
      <c r="S359" s="171"/>
      <c r="T359" s="171"/>
      <c r="U359" s="171"/>
      <c r="V359" s="171"/>
      <c r="W359" s="171"/>
      <c r="X359" s="224"/>
      <c r="Y359" s="171">
        <f t="shared" si="119"/>
        <v>564900</v>
      </c>
      <c r="Z359" s="238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  <c r="IW359" s="21"/>
      <c r="IX359" s="21"/>
      <c r="IY359" s="21"/>
      <c r="IZ359" s="21"/>
      <c r="JA359" s="21"/>
      <c r="JB359" s="21"/>
      <c r="JC359" s="21"/>
      <c r="JD359" s="21"/>
      <c r="JE359" s="21"/>
      <c r="JF359" s="21"/>
      <c r="JG359" s="21"/>
      <c r="JH359" s="21"/>
      <c r="JI359" s="21"/>
      <c r="JJ359" s="21"/>
      <c r="JK359" s="21"/>
      <c r="JL359" s="21"/>
      <c r="JM359" s="21"/>
      <c r="JN359" s="21"/>
      <c r="JO359" s="21"/>
      <c r="JP359" s="21"/>
      <c r="JQ359" s="21"/>
      <c r="JR359" s="21"/>
      <c r="JS359" s="21"/>
      <c r="JT359" s="21"/>
      <c r="JU359" s="21"/>
      <c r="JV359" s="21"/>
      <c r="JW359" s="21"/>
      <c r="JX359" s="21"/>
      <c r="JY359" s="21"/>
      <c r="JZ359" s="21"/>
      <c r="KA359" s="21"/>
      <c r="KB359" s="21"/>
      <c r="KC359" s="21"/>
      <c r="KD359" s="21"/>
      <c r="KE359" s="21"/>
      <c r="KF359" s="21"/>
      <c r="KG359" s="21"/>
      <c r="KH359" s="21"/>
      <c r="KI359" s="21"/>
      <c r="KJ359" s="21"/>
      <c r="KK359" s="21"/>
      <c r="KL359" s="21"/>
      <c r="KM359" s="21"/>
      <c r="KN359" s="21"/>
      <c r="KO359" s="21"/>
      <c r="KP359" s="21"/>
      <c r="KQ359" s="21"/>
      <c r="KR359" s="21"/>
      <c r="KS359" s="21"/>
      <c r="KT359" s="21"/>
      <c r="KU359" s="21"/>
      <c r="KV359" s="21"/>
      <c r="KW359" s="21"/>
      <c r="KX359" s="21"/>
      <c r="KY359" s="21"/>
      <c r="KZ359" s="21"/>
      <c r="LA359" s="21"/>
      <c r="LB359" s="21"/>
      <c r="LC359" s="21"/>
      <c r="LD359" s="21"/>
      <c r="LE359" s="21"/>
      <c r="LF359" s="21"/>
      <c r="LG359" s="21"/>
      <c r="LH359" s="21"/>
      <c r="LI359" s="21"/>
      <c r="LJ359" s="21"/>
      <c r="LK359" s="21"/>
      <c r="LL359" s="21"/>
      <c r="LM359" s="21"/>
      <c r="LN359" s="21"/>
      <c r="LO359" s="21"/>
      <c r="LP359" s="21"/>
      <c r="LQ359" s="21"/>
      <c r="LR359" s="21"/>
      <c r="LS359" s="21"/>
      <c r="LT359" s="21"/>
      <c r="LU359" s="21"/>
      <c r="LV359" s="21"/>
      <c r="LW359" s="21"/>
      <c r="LX359" s="21"/>
      <c r="LY359" s="21"/>
      <c r="LZ359" s="21"/>
      <c r="MA359" s="21"/>
      <c r="MB359" s="21"/>
      <c r="MC359" s="21"/>
      <c r="MD359" s="21"/>
      <c r="ME359" s="21"/>
      <c r="MF359" s="21"/>
      <c r="MG359" s="21"/>
      <c r="MH359" s="21"/>
      <c r="MI359" s="21"/>
      <c r="MJ359" s="21"/>
      <c r="MK359" s="21"/>
      <c r="ML359" s="21"/>
      <c r="MM359" s="21"/>
      <c r="MN359" s="21"/>
      <c r="MO359" s="21"/>
      <c r="MP359" s="21"/>
      <c r="MQ359" s="21"/>
      <c r="MR359" s="21"/>
      <c r="MS359" s="21"/>
      <c r="MT359" s="21"/>
      <c r="MU359" s="21"/>
      <c r="MV359" s="21"/>
      <c r="MW359" s="21"/>
      <c r="MX359" s="21"/>
      <c r="MY359" s="21"/>
      <c r="MZ359" s="21"/>
      <c r="NA359" s="21"/>
      <c r="NB359" s="21"/>
      <c r="NC359" s="21"/>
      <c r="ND359" s="21"/>
      <c r="NE359" s="21"/>
      <c r="NF359" s="21"/>
      <c r="NG359" s="21"/>
      <c r="NH359" s="21"/>
      <c r="NI359" s="21"/>
      <c r="NJ359" s="21"/>
      <c r="NK359" s="21"/>
      <c r="NL359" s="21"/>
      <c r="NM359" s="21"/>
      <c r="NN359" s="21"/>
      <c r="NO359" s="21"/>
      <c r="NP359" s="21"/>
      <c r="NQ359" s="21"/>
      <c r="NR359" s="21"/>
      <c r="NS359" s="21"/>
      <c r="NT359" s="21"/>
      <c r="NU359" s="21"/>
      <c r="NV359" s="21"/>
      <c r="NW359" s="21"/>
      <c r="NX359" s="21"/>
      <c r="NY359" s="21"/>
      <c r="NZ359" s="21"/>
      <c r="OA359" s="21"/>
      <c r="OB359" s="21"/>
      <c r="OC359" s="21"/>
      <c r="OD359" s="21"/>
      <c r="OE359" s="21"/>
      <c r="OF359" s="21"/>
      <c r="OG359" s="21"/>
      <c r="OH359" s="21"/>
      <c r="OI359" s="21"/>
      <c r="OJ359" s="21"/>
      <c r="OK359" s="21"/>
      <c r="OL359" s="21"/>
      <c r="OM359" s="21"/>
      <c r="ON359" s="21"/>
      <c r="OO359" s="21"/>
      <c r="OP359" s="21"/>
      <c r="OQ359" s="21"/>
      <c r="OR359" s="21"/>
      <c r="OS359" s="21"/>
      <c r="OT359" s="21"/>
      <c r="OU359" s="21"/>
      <c r="OV359" s="21"/>
      <c r="OW359" s="21"/>
      <c r="OX359" s="21"/>
      <c r="OY359" s="21"/>
      <c r="OZ359" s="21"/>
      <c r="PA359" s="21"/>
      <c r="PB359" s="21"/>
      <c r="PC359" s="21"/>
      <c r="PD359" s="21"/>
      <c r="PE359" s="21"/>
      <c r="PF359" s="21"/>
      <c r="PG359" s="21"/>
      <c r="PH359" s="21"/>
      <c r="PI359" s="21"/>
      <c r="PJ359" s="21"/>
      <c r="PK359" s="21"/>
      <c r="PL359" s="21"/>
      <c r="PM359" s="21"/>
      <c r="PN359" s="21"/>
      <c r="PO359" s="21"/>
      <c r="PP359" s="21"/>
      <c r="PQ359" s="21"/>
      <c r="PR359" s="21"/>
      <c r="PS359" s="21"/>
      <c r="PT359" s="21"/>
      <c r="PU359" s="21"/>
      <c r="PV359" s="21"/>
      <c r="PW359" s="21"/>
      <c r="PX359" s="21"/>
      <c r="PY359" s="21"/>
      <c r="PZ359" s="21"/>
      <c r="QA359" s="21"/>
      <c r="QB359" s="21"/>
      <c r="QC359" s="21"/>
      <c r="QD359" s="21"/>
      <c r="QE359" s="21"/>
      <c r="QF359" s="21"/>
      <c r="QG359" s="21"/>
      <c r="QH359" s="21"/>
      <c r="QI359" s="21"/>
      <c r="QJ359" s="21"/>
      <c r="QK359" s="21"/>
      <c r="QL359" s="21"/>
      <c r="QM359" s="21"/>
      <c r="QN359" s="21"/>
      <c r="QO359" s="21"/>
      <c r="QP359" s="21"/>
      <c r="QQ359" s="21"/>
      <c r="QR359" s="21"/>
      <c r="QS359" s="21"/>
      <c r="QT359" s="21"/>
      <c r="QU359" s="21"/>
      <c r="QV359" s="21"/>
      <c r="QW359" s="21"/>
      <c r="QX359" s="21"/>
      <c r="QY359" s="21"/>
      <c r="QZ359" s="21"/>
      <c r="RA359" s="21"/>
      <c r="RB359" s="21"/>
      <c r="RC359" s="21"/>
      <c r="RD359" s="21"/>
      <c r="RE359" s="21"/>
      <c r="RF359" s="21"/>
      <c r="RG359" s="21"/>
      <c r="RH359" s="21"/>
      <c r="RI359" s="21"/>
      <c r="RJ359" s="21"/>
      <c r="RK359" s="21"/>
      <c r="RL359" s="21"/>
      <c r="RM359" s="21"/>
      <c r="RN359" s="21"/>
      <c r="RO359" s="21"/>
      <c r="RP359" s="21"/>
      <c r="RQ359" s="21"/>
      <c r="RR359" s="21"/>
      <c r="RS359" s="21"/>
      <c r="RT359" s="21"/>
      <c r="RU359" s="21"/>
      <c r="RV359" s="21"/>
      <c r="RW359" s="21"/>
      <c r="RX359" s="21"/>
      <c r="RY359" s="21"/>
      <c r="RZ359" s="21"/>
      <c r="SA359" s="21"/>
      <c r="SB359" s="21"/>
      <c r="SC359" s="21"/>
      <c r="SD359" s="21"/>
      <c r="SE359" s="21"/>
      <c r="SF359" s="21"/>
      <c r="SG359" s="21"/>
      <c r="SH359" s="21"/>
      <c r="SI359" s="21"/>
      <c r="SJ359" s="21"/>
      <c r="SK359" s="21"/>
      <c r="SL359" s="21"/>
      <c r="SM359" s="21"/>
      <c r="SN359" s="21"/>
    </row>
    <row r="360" spans="1:508" s="20" customFormat="1" ht="45.75" customHeight="1" x14ac:dyDescent="0.25">
      <c r="A360" s="160" t="s">
        <v>691</v>
      </c>
      <c r="B360" s="82"/>
      <c r="C360" s="82"/>
      <c r="D360" s="76" t="s">
        <v>345</v>
      </c>
      <c r="E360" s="165"/>
      <c r="F360" s="165"/>
      <c r="G360" s="165"/>
      <c r="H360" s="165"/>
      <c r="I360" s="165"/>
      <c r="J360" s="165"/>
      <c r="K360" s="219"/>
      <c r="L360" s="165">
        <v>30000</v>
      </c>
      <c r="M360" s="165">
        <v>30000</v>
      </c>
      <c r="N360" s="165"/>
      <c r="O360" s="165"/>
      <c r="P360" s="165"/>
      <c r="Q360" s="165">
        <v>30000</v>
      </c>
      <c r="R360" s="171">
        <f t="shared" si="132"/>
        <v>10890</v>
      </c>
      <c r="S360" s="171">
        <v>10890</v>
      </c>
      <c r="T360" s="171"/>
      <c r="U360" s="171"/>
      <c r="V360" s="171"/>
      <c r="W360" s="171">
        <v>10890</v>
      </c>
      <c r="X360" s="224">
        <f t="shared" si="115"/>
        <v>36.299999999999997</v>
      </c>
      <c r="Y360" s="171">
        <f t="shared" si="119"/>
        <v>10890</v>
      </c>
      <c r="Z360" s="239">
        <v>18</v>
      </c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  <c r="IW360" s="21"/>
      <c r="IX360" s="21"/>
      <c r="IY360" s="21"/>
      <c r="IZ360" s="21"/>
      <c r="JA360" s="21"/>
      <c r="JB360" s="21"/>
      <c r="JC360" s="21"/>
      <c r="JD360" s="21"/>
      <c r="JE360" s="21"/>
      <c r="JF360" s="21"/>
      <c r="JG360" s="21"/>
      <c r="JH360" s="21"/>
      <c r="JI360" s="21"/>
      <c r="JJ360" s="21"/>
      <c r="JK360" s="21"/>
      <c r="JL360" s="21"/>
      <c r="JM360" s="21"/>
      <c r="JN360" s="21"/>
      <c r="JO360" s="21"/>
      <c r="JP360" s="21"/>
      <c r="JQ360" s="21"/>
      <c r="JR360" s="21"/>
      <c r="JS360" s="21"/>
      <c r="JT360" s="21"/>
      <c r="JU360" s="21"/>
      <c r="JV360" s="21"/>
      <c r="JW360" s="21"/>
      <c r="JX360" s="21"/>
      <c r="JY360" s="21"/>
      <c r="JZ360" s="21"/>
      <c r="KA360" s="21"/>
      <c r="KB360" s="21"/>
      <c r="KC360" s="21"/>
      <c r="KD360" s="21"/>
      <c r="KE360" s="21"/>
      <c r="KF360" s="21"/>
      <c r="KG360" s="21"/>
      <c r="KH360" s="21"/>
      <c r="KI360" s="21"/>
      <c r="KJ360" s="21"/>
      <c r="KK360" s="21"/>
      <c r="KL360" s="21"/>
      <c r="KM360" s="21"/>
      <c r="KN360" s="21"/>
      <c r="KO360" s="21"/>
      <c r="KP360" s="21"/>
      <c r="KQ360" s="21"/>
      <c r="KR360" s="21"/>
      <c r="KS360" s="21"/>
      <c r="KT360" s="21"/>
      <c r="KU360" s="21"/>
      <c r="KV360" s="21"/>
      <c r="KW360" s="21"/>
      <c r="KX360" s="21"/>
      <c r="KY360" s="21"/>
      <c r="KZ360" s="21"/>
      <c r="LA360" s="21"/>
      <c r="LB360" s="21"/>
      <c r="LC360" s="21"/>
      <c r="LD360" s="21"/>
      <c r="LE360" s="21"/>
      <c r="LF360" s="21"/>
      <c r="LG360" s="21"/>
      <c r="LH360" s="21"/>
      <c r="LI360" s="21"/>
      <c r="LJ360" s="21"/>
      <c r="LK360" s="21"/>
      <c r="LL360" s="21"/>
      <c r="LM360" s="21"/>
      <c r="LN360" s="21"/>
      <c r="LO360" s="21"/>
      <c r="LP360" s="21"/>
      <c r="LQ360" s="21"/>
      <c r="LR360" s="21"/>
      <c r="LS360" s="21"/>
      <c r="LT360" s="21"/>
      <c r="LU360" s="21"/>
      <c r="LV360" s="21"/>
      <c r="LW360" s="21"/>
      <c r="LX360" s="21"/>
      <c r="LY360" s="21"/>
      <c r="LZ360" s="21"/>
      <c r="MA360" s="21"/>
      <c r="MB360" s="21"/>
      <c r="MC360" s="21"/>
      <c r="MD360" s="21"/>
      <c r="ME360" s="21"/>
      <c r="MF360" s="21"/>
      <c r="MG360" s="21"/>
      <c r="MH360" s="21"/>
      <c r="MI360" s="21"/>
      <c r="MJ360" s="21"/>
      <c r="MK360" s="21"/>
      <c r="ML360" s="21"/>
      <c r="MM360" s="21"/>
      <c r="MN360" s="21"/>
      <c r="MO360" s="21"/>
      <c r="MP360" s="21"/>
      <c r="MQ360" s="21"/>
      <c r="MR360" s="21"/>
      <c r="MS360" s="21"/>
      <c r="MT360" s="21"/>
      <c r="MU360" s="21"/>
      <c r="MV360" s="21"/>
      <c r="MW360" s="21"/>
      <c r="MX360" s="21"/>
      <c r="MY360" s="21"/>
      <c r="MZ360" s="21"/>
      <c r="NA360" s="21"/>
      <c r="NB360" s="21"/>
      <c r="NC360" s="21"/>
      <c r="ND360" s="21"/>
      <c r="NE360" s="21"/>
      <c r="NF360" s="21"/>
      <c r="NG360" s="21"/>
      <c r="NH360" s="21"/>
      <c r="NI360" s="21"/>
      <c r="NJ360" s="21"/>
      <c r="NK360" s="21"/>
      <c r="NL360" s="21"/>
      <c r="NM360" s="21"/>
      <c r="NN360" s="21"/>
      <c r="NO360" s="21"/>
      <c r="NP360" s="21"/>
      <c r="NQ360" s="21"/>
      <c r="NR360" s="21"/>
      <c r="NS360" s="21"/>
      <c r="NT360" s="21"/>
      <c r="NU360" s="21"/>
      <c r="NV360" s="21"/>
      <c r="NW360" s="21"/>
      <c r="NX360" s="21"/>
      <c r="NY360" s="21"/>
      <c r="NZ360" s="21"/>
      <c r="OA360" s="21"/>
      <c r="OB360" s="21"/>
      <c r="OC360" s="21"/>
      <c r="OD360" s="21"/>
      <c r="OE360" s="21"/>
      <c r="OF360" s="21"/>
      <c r="OG360" s="21"/>
      <c r="OH360" s="21"/>
      <c r="OI360" s="21"/>
      <c r="OJ360" s="21"/>
      <c r="OK360" s="21"/>
      <c r="OL360" s="21"/>
      <c r="OM360" s="21"/>
      <c r="ON360" s="21"/>
      <c r="OO360" s="21"/>
      <c r="OP360" s="21"/>
      <c r="OQ360" s="21"/>
      <c r="OR360" s="21"/>
      <c r="OS360" s="21"/>
      <c r="OT360" s="21"/>
      <c r="OU360" s="21"/>
      <c r="OV360" s="21"/>
      <c r="OW360" s="21"/>
      <c r="OX360" s="21"/>
      <c r="OY360" s="21"/>
      <c r="OZ360" s="21"/>
      <c r="PA360" s="21"/>
      <c r="PB360" s="21"/>
      <c r="PC360" s="21"/>
      <c r="PD360" s="21"/>
      <c r="PE360" s="21"/>
      <c r="PF360" s="21"/>
      <c r="PG360" s="21"/>
      <c r="PH360" s="21"/>
      <c r="PI360" s="21"/>
      <c r="PJ360" s="21"/>
      <c r="PK360" s="21"/>
      <c r="PL360" s="21"/>
      <c r="PM360" s="21"/>
      <c r="PN360" s="21"/>
      <c r="PO360" s="21"/>
      <c r="PP360" s="21"/>
      <c r="PQ360" s="21"/>
      <c r="PR360" s="21"/>
      <c r="PS360" s="21"/>
      <c r="PT360" s="21"/>
      <c r="PU360" s="21"/>
      <c r="PV360" s="21"/>
      <c r="PW360" s="21"/>
      <c r="PX360" s="21"/>
      <c r="PY360" s="21"/>
      <c r="PZ360" s="21"/>
      <c r="QA360" s="21"/>
      <c r="QB360" s="21"/>
      <c r="QC360" s="21"/>
      <c r="QD360" s="21"/>
      <c r="QE360" s="21"/>
      <c r="QF360" s="21"/>
      <c r="QG360" s="21"/>
      <c r="QH360" s="21"/>
      <c r="QI360" s="21"/>
      <c r="QJ360" s="21"/>
      <c r="QK360" s="21"/>
      <c r="QL360" s="21"/>
      <c r="QM360" s="21"/>
      <c r="QN360" s="21"/>
      <c r="QO360" s="21"/>
      <c r="QP360" s="21"/>
      <c r="QQ360" s="21"/>
      <c r="QR360" s="21"/>
      <c r="QS360" s="21"/>
      <c r="QT360" s="21"/>
      <c r="QU360" s="21"/>
      <c r="QV360" s="21"/>
      <c r="QW360" s="21"/>
      <c r="QX360" s="21"/>
      <c r="QY360" s="21"/>
      <c r="QZ360" s="21"/>
      <c r="RA360" s="21"/>
      <c r="RB360" s="21"/>
      <c r="RC360" s="21"/>
      <c r="RD360" s="21"/>
      <c r="RE360" s="21"/>
      <c r="RF360" s="21"/>
      <c r="RG360" s="21"/>
      <c r="RH360" s="21"/>
      <c r="RI360" s="21"/>
      <c r="RJ360" s="21"/>
      <c r="RK360" s="21"/>
      <c r="RL360" s="21"/>
      <c r="RM360" s="21"/>
      <c r="RN360" s="21"/>
      <c r="RO360" s="21"/>
      <c r="RP360" s="21"/>
      <c r="RQ360" s="21"/>
      <c r="RR360" s="21"/>
      <c r="RS360" s="21"/>
      <c r="RT360" s="21"/>
      <c r="RU360" s="21"/>
      <c r="RV360" s="21"/>
      <c r="RW360" s="21"/>
      <c r="RX360" s="21"/>
      <c r="RY360" s="21"/>
      <c r="RZ360" s="21"/>
      <c r="SA360" s="21"/>
      <c r="SB360" s="21"/>
      <c r="SC360" s="21"/>
      <c r="SD360" s="21"/>
      <c r="SE360" s="21"/>
      <c r="SF360" s="21"/>
      <c r="SG360" s="21"/>
      <c r="SH360" s="21"/>
      <c r="SI360" s="21"/>
      <c r="SJ360" s="21"/>
      <c r="SK360" s="21"/>
      <c r="SL360" s="21"/>
      <c r="SM360" s="21"/>
      <c r="SN360" s="21"/>
    </row>
    <row r="361" spans="1:508" s="20" customFormat="1" ht="64.5" customHeight="1" x14ac:dyDescent="0.25">
      <c r="A361" s="160" t="s">
        <v>692</v>
      </c>
      <c r="B361" s="82"/>
      <c r="C361" s="82"/>
      <c r="D361" s="76" t="s">
        <v>269</v>
      </c>
      <c r="E361" s="165"/>
      <c r="F361" s="165"/>
      <c r="G361" s="165"/>
      <c r="H361" s="165"/>
      <c r="I361" s="165"/>
      <c r="J361" s="165"/>
      <c r="K361" s="219"/>
      <c r="L361" s="165">
        <v>145000</v>
      </c>
      <c r="M361" s="165">
        <v>145000</v>
      </c>
      <c r="N361" s="165"/>
      <c r="O361" s="165"/>
      <c r="P361" s="165"/>
      <c r="Q361" s="165">
        <v>145000</v>
      </c>
      <c r="R361" s="171">
        <f t="shared" si="132"/>
        <v>6700</v>
      </c>
      <c r="S361" s="171">
        <v>6700</v>
      </c>
      <c r="T361" s="171"/>
      <c r="U361" s="171"/>
      <c r="V361" s="171"/>
      <c r="W361" s="171">
        <v>6700</v>
      </c>
      <c r="X361" s="224">
        <f t="shared" si="115"/>
        <v>4.6206896551724137</v>
      </c>
      <c r="Y361" s="171">
        <f t="shared" si="119"/>
        <v>6700</v>
      </c>
      <c r="Z361" s="239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</row>
    <row r="362" spans="1:508" s="20" customFormat="1" ht="45.75" customHeight="1" x14ac:dyDescent="0.25">
      <c r="A362" s="160" t="s">
        <v>693</v>
      </c>
      <c r="B362" s="82"/>
      <c r="C362" s="82"/>
      <c r="D362" s="76" t="s">
        <v>17</v>
      </c>
      <c r="E362" s="165">
        <v>660000</v>
      </c>
      <c r="F362" s="165"/>
      <c r="G362" s="165"/>
      <c r="H362" s="165">
        <v>60388.480000000003</v>
      </c>
      <c r="I362" s="165"/>
      <c r="J362" s="165"/>
      <c r="K362" s="219">
        <f t="shared" si="114"/>
        <v>9.1497696969696971</v>
      </c>
      <c r="L362" s="165"/>
      <c r="M362" s="165"/>
      <c r="N362" s="165"/>
      <c r="O362" s="165"/>
      <c r="P362" s="165"/>
      <c r="Q362" s="165"/>
      <c r="R362" s="171"/>
      <c r="S362" s="171"/>
      <c r="T362" s="171"/>
      <c r="U362" s="171"/>
      <c r="V362" s="171"/>
      <c r="W362" s="171"/>
      <c r="X362" s="224"/>
      <c r="Y362" s="171">
        <f t="shared" si="119"/>
        <v>60388.480000000003</v>
      </c>
      <c r="Z362" s="239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  <c r="IW362" s="21"/>
      <c r="IX362" s="21"/>
      <c r="IY362" s="21"/>
      <c r="IZ362" s="21"/>
      <c r="JA362" s="21"/>
      <c r="JB362" s="21"/>
      <c r="JC362" s="21"/>
      <c r="JD362" s="21"/>
      <c r="JE362" s="21"/>
      <c r="JF362" s="21"/>
      <c r="JG362" s="21"/>
      <c r="JH362" s="21"/>
      <c r="JI362" s="21"/>
      <c r="JJ362" s="21"/>
      <c r="JK362" s="21"/>
      <c r="JL362" s="21"/>
      <c r="JM362" s="21"/>
      <c r="JN362" s="21"/>
      <c r="JO362" s="21"/>
      <c r="JP362" s="21"/>
      <c r="JQ362" s="21"/>
      <c r="JR362" s="21"/>
      <c r="JS362" s="21"/>
      <c r="JT362" s="21"/>
      <c r="JU362" s="21"/>
      <c r="JV362" s="21"/>
      <c r="JW362" s="21"/>
      <c r="JX362" s="21"/>
      <c r="JY362" s="21"/>
      <c r="JZ362" s="21"/>
      <c r="KA362" s="21"/>
      <c r="KB362" s="21"/>
      <c r="KC362" s="21"/>
      <c r="KD362" s="21"/>
      <c r="KE362" s="21"/>
      <c r="KF362" s="21"/>
      <c r="KG362" s="21"/>
      <c r="KH362" s="21"/>
      <c r="KI362" s="21"/>
      <c r="KJ362" s="21"/>
      <c r="KK362" s="21"/>
      <c r="KL362" s="21"/>
      <c r="KM362" s="21"/>
      <c r="KN362" s="21"/>
      <c r="KO362" s="21"/>
      <c r="KP362" s="21"/>
      <c r="KQ362" s="21"/>
      <c r="KR362" s="21"/>
      <c r="KS362" s="21"/>
      <c r="KT362" s="21"/>
      <c r="KU362" s="21"/>
      <c r="KV362" s="21"/>
      <c r="KW362" s="21"/>
      <c r="KX362" s="21"/>
      <c r="KY362" s="21"/>
      <c r="KZ362" s="21"/>
      <c r="LA362" s="21"/>
      <c r="LB362" s="21"/>
      <c r="LC362" s="21"/>
      <c r="LD362" s="21"/>
      <c r="LE362" s="21"/>
      <c r="LF362" s="21"/>
      <c r="LG362" s="21"/>
      <c r="LH362" s="21"/>
      <c r="LI362" s="21"/>
      <c r="LJ362" s="21"/>
      <c r="LK362" s="21"/>
      <c r="LL362" s="21"/>
      <c r="LM362" s="21"/>
      <c r="LN362" s="21"/>
      <c r="LO362" s="21"/>
      <c r="LP362" s="21"/>
      <c r="LQ362" s="21"/>
      <c r="LR362" s="21"/>
      <c r="LS362" s="21"/>
      <c r="LT362" s="21"/>
      <c r="LU362" s="21"/>
      <c r="LV362" s="21"/>
      <c r="LW362" s="21"/>
      <c r="LX362" s="21"/>
      <c r="LY362" s="21"/>
      <c r="LZ362" s="21"/>
      <c r="MA362" s="21"/>
      <c r="MB362" s="21"/>
      <c r="MC362" s="21"/>
      <c r="MD362" s="21"/>
      <c r="ME362" s="21"/>
      <c r="MF362" s="21"/>
      <c r="MG362" s="21"/>
      <c r="MH362" s="21"/>
      <c r="MI362" s="21"/>
      <c r="MJ362" s="21"/>
      <c r="MK362" s="21"/>
      <c r="ML362" s="21"/>
      <c r="MM362" s="21"/>
      <c r="MN362" s="21"/>
      <c r="MO362" s="21"/>
      <c r="MP362" s="21"/>
      <c r="MQ362" s="21"/>
      <c r="MR362" s="21"/>
      <c r="MS362" s="21"/>
      <c r="MT362" s="21"/>
      <c r="MU362" s="21"/>
      <c r="MV362" s="21"/>
      <c r="MW362" s="21"/>
      <c r="MX362" s="21"/>
      <c r="MY362" s="21"/>
      <c r="MZ362" s="21"/>
      <c r="NA362" s="21"/>
      <c r="NB362" s="21"/>
      <c r="NC362" s="21"/>
      <c r="ND362" s="21"/>
      <c r="NE362" s="21"/>
      <c r="NF362" s="21"/>
      <c r="NG362" s="21"/>
      <c r="NH362" s="21"/>
      <c r="NI362" s="21"/>
      <c r="NJ362" s="21"/>
      <c r="NK362" s="21"/>
      <c r="NL362" s="21"/>
      <c r="NM362" s="21"/>
      <c r="NN362" s="21"/>
      <c r="NO362" s="21"/>
      <c r="NP362" s="21"/>
      <c r="NQ362" s="21"/>
      <c r="NR362" s="21"/>
      <c r="NS362" s="21"/>
      <c r="NT362" s="21"/>
      <c r="NU362" s="21"/>
      <c r="NV362" s="21"/>
      <c r="NW362" s="21"/>
      <c r="NX362" s="21"/>
      <c r="NY362" s="21"/>
      <c r="NZ362" s="21"/>
      <c r="OA362" s="21"/>
      <c r="OB362" s="21"/>
      <c r="OC362" s="21"/>
      <c r="OD362" s="21"/>
      <c r="OE362" s="21"/>
      <c r="OF362" s="21"/>
      <c r="OG362" s="21"/>
      <c r="OH362" s="21"/>
      <c r="OI362" s="21"/>
      <c r="OJ362" s="21"/>
      <c r="OK362" s="21"/>
      <c r="OL362" s="21"/>
      <c r="OM362" s="21"/>
      <c r="ON362" s="21"/>
      <c r="OO362" s="21"/>
      <c r="OP362" s="21"/>
      <c r="OQ362" s="21"/>
      <c r="OR362" s="21"/>
      <c r="OS362" s="21"/>
      <c r="OT362" s="21"/>
      <c r="OU362" s="21"/>
      <c r="OV362" s="21"/>
      <c r="OW362" s="21"/>
      <c r="OX362" s="21"/>
      <c r="OY362" s="21"/>
      <c r="OZ362" s="21"/>
      <c r="PA362" s="21"/>
      <c r="PB362" s="21"/>
      <c r="PC362" s="21"/>
      <c r="PD362" s="21"/>
      <c r="PE362" s="21"/>
      <c r="PF362" s="21"/>
      <c r="PG362" s="21"/>
      <c r="PH362" s="21"/>
      <c r="PI362" s="21"/>
      <c r="PJ362" s="21"/>
      <c r="PK362" s="21"/>
      <c r="PL362" s="21"/>
      <c r="PM362" s="21"/>
      <c r="PN362" s="21"/>
      <c r="PO362" s="21"/>
      <c r="PP362" s="21"/>
      <c r="PQ362" s="21"/>
      <c r="PR362" s="21"/>
      <c r="PS362" s="21"/>
      <c r="PT362" s="21"/>
      <c r="PU362" s="21"/>
      <c r="PV362" s="21"/>
      <c r="PW362" s="21"/>
      <c r="PX362" s="21"/>
      <c r="PY362" s="21"/>
      <c r="PZ362" s="21"/>
      <c r="QA362" s="21"/>
      <c r="QB362" s="21"/>
      <c r="QC362" s="21"/>
      <c r="QD362" s="21"/>
      <c r="QE362" s="21"/>
      <c r="QF362" s="21"/>
      <c r="QG362" s="21"/>
      <c r="QH362" s="21"/>
      <c r="QI362" s="21"/>
      <c r="QJ362" s="21"/>
      <c r="QK362" s="21"/>
      <c r="QL362" s="21"/>
      <c r="QM362" s="21"/>
      <c r="QN362" s="21"/>
      <c r="QO362" s="21"/>
      <c r="QP362" s="21"/>
      <c r="QQ362" s="21"/>
      <c r="QR362" s="21"/>
      <c r="QS362" s="21"/>
      <c r="QT362" s="21"/>
      <c r="QU362" s="21"/>
      <c r="QV362" s="21"/>
      <c r="QW362" s="21"/>
      <c r="QX362" s="21"/>
      <c r="QY362" s="21"/>
      <c r="QZ362" s="21"/>
      <c r="RA362" s="21"/>
      <c r="RB362" s="21"/>
      <c r="RC362" s="21"/>
      <c r="RD362" s="21"/>
      <c r="RE362" s="21"/>
      <c r="RF362" s="21"/>
      <c r="RG362" s="21"/>
      <c r="RH362" s="21"/>
      <c r="RI362" s="21"/>
      <c r="RJ362" s="21"/>
      <c r="RK362" s="21"/>
      <c r="RL362" s="21"/>
      <c r="RM362" s="21"/>
      <c r="RN362" s="21"/>
      <c r="RO362" s="21"/>
      <c r="RP362" s="21"/>
      <c r="RQ362" s="21"/>
      <c r="RR362" s="21"/>
      <c r="RS362" s="21"/>
      <c r="RT362" s="21"/>
      <c r="RU362" s="21"/>
      <c r="RV362" s="21"/>
      <c r="RW362" s="21"/>
      <c r="RX362" s="21"/>
      <c r="RY362" s="21"/>
      <c r="RZ362" s="21"/>
      <c r="SA362" s="21"/>
      <c r="SB362" s="21"/>
      <c r="SC362" s="21"/>
      <c r="SD362" s="21"/>
      <c r="SE362" s="21"/>
      <c r="SF362" s="21"/>
      <c r="SG362" s="21"/>
      <c r="SH362" s="21"/>
      <c r="SI362" s="21"/>
      <c r="SJ362" s="21"/>
      <c r="SK362" s="21"/>
      <c r="SL362" s="21"/>
      <c r="SM362" s="21"/>
      <c r="SN362" s="21"/>
    </row>
    <row r="363" spans="1:508" s="24" customFormat="1" ht="38.25" customHeight="1" x14ac:dyDescent="0.25">
      <c r="A363" s="87" t="s">
        <v>217</v>
      </c>
      <c r="B363" s="87"/>
      <c r="C363" s="87"/>
      <c r="D363" s="13" t="s">
        <v>41</v>
      </c>
      <c r="E363" s="163">
        <f>E364</f>
        <v>185546060.56</v>
      </c>
      <c r="F363" s="163">
        <f t="shared" ref="F363:H363" si="133">F364</f>
        <v>15957600</v>
      </c>
      <c r="G363" s="163">
        <f t="shared" si="133"/>
        <v>614000</v>
      </c>
      <c r="H363" s="163">
        <f t="shared" si="133"/>
        <v>75534654.819999993</v>
      </c>
      <c r="I363" s="163">
        <f t="shared" ref="I363" si="134">I364</f>
        <v>8952335.6799999997</v>
      </c>
      <c r="J363" s="163">
        <f t="shared" ref="J363" si="135">J364</f>
        <v>236440.33</v>
      </c>
      <c r="K363" s="217">
        <f t="shared" si="114"/>
        <v>40.709382129713475</v>
      </c>
      <c r="L363" s="163">
        <f t="shared" ref="L363" si="136">L364</f>
        <v>248000</v>
      </c>
      <c r="M363" s="163">
        <f t="shared" ref="M363:N363" si="137">M364</f>
        <v>0</v>
      </c>
      <c r="N363" s="163">
        <f t="shared" si="137"/>
        <v>198000</v>
      </c>
      <c r="O363" s="163">
        <f t="shared" ref="O363" si="138">O364</f>
        <v>0</v>
      </c>
      <c r="P363" s="163">
        <f t="shared" ref="P363:Q363" si="139">P364</f>
        <v>0</v>
      </c>
      <c r="Q363" s="163">
        <f t="shared" si="139"/>
        <v>50000</v>
      </c>
      <c r="R363" s="163">
        <f t="shared" ref="R363" si="140">R364</f>
        <v>86031</v>
      </c>
      <c r="S363" s="163">
        <f t="shared" ref="S363:T363" si="141">S364</f>
        <v>0</v>
      </c>
      <c r="T363" s="163">
        <f t="shared" si="141"/>
        <v>86031</v>
      </c>
      <c r="U363" s="163">
        <f t="shared" ref="U363" si="142">U364</f>
        <v>0</v>
      </c>
      <c r="V363" s="163">
        <f t="shared" ref="V363:W363" si="143">V364</f>
        <v>0</v>
      </c>
      <c r="W363" s="163">
        <f t="shared" si="143"/>
        <v>0</v>
      </c>
      <c r="X363" s="217">
        <f t="shared" si="115"/>
        <v>34.689919354838707</v>
      </c>
      <c r="Y363" s="163">
        <f t="shared" si="119"/>
        <v>75620685.819999993</v>
      </c>
      <c r="Z363" s="23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  <c r="IW363" s="29"/>
      <c r="IX363" s="29"/>
      <c r="IY363" s="29"/>
      <c r="IZ363" s="29"/>
      <c r="JA363" s="29"/>
      <c r="JB363" s="29"/>
      <c r="JC363" s="29"/>
      <c r="JD363" s="29"/>
      <c r="JE363" s="29"/>
      <c r="JF363" s="29"/>
      <c r="JG363" s="29"/>
      <c r="JH363" s="29"/>
      <c r="JI363" s="29"/>
      <c r="JJ363" s="29"/>
      <c r="JK363" s="29"/>
      <c r="JL363" s="29"/>
      <c r="JM363" s="29"/>
      <c r="JN363" s="29"/>
      <c r="JO363" s="29"/>
      <c r="JP363" s="29"/>
      <c r="JQ363" s="29"/>
      <c r="JR363" s="29"/>
      <c r="JS363" s="29"/>
      <c r="JT363" s="29"/>
      <c r="JU363" s="29"/>
      <c r="JV363" s="29"/>
      <c r="JW363" s="29"/>
      <c r="JX363" s="29"/>
      <c r="JY363" s="29"/>
      <c r="JZ363" s="29"/>
      <c r="KA363" s="29"/>
      <c r="KB363" s="29"/>
      <c r="KC363" s="29"/>
      <c r="KD363" s="29"/>
      <c r="KE363" s="29"/>
      <c r="KF363" s="29"/>
      <c r="KG363" s="29"/>
      <c r="KH363" s="29"/>
      <c r="KI363" s="29"/>
      <c r="KJ363" s="29"/>
      <c r="KK363" s="29"/>
      <c r="KL363" s="29"/>
      <c r="KM363" s="29"/>
      <c r="KN363" s="29"/>
      <c r="KO363" s="29"/>
      <c r="KP363" s="29"/>
      <c r="KQ363" s="29"/>
      <c r="KR363" s="29"/>
      <c r="KS363" s="29"/>
      <c r="KT363" s="29"/>
      <c r="KU363" s="29"/>
      <c r="KV363" s="29"/>
      <c r="KW363" s="29"/>
      <c r="KX363" s="29"/>
      <c r="KY363" s="29"/>
      <c r="KZ363" s="29"/>
      <c r="LA363" s="29"/>
      <c r="LB363" s="29"/>
      <c r="LC363" s="29"/>
      <c r="LD363" s="29"/>
      <c r="LE363" s="29"/>
      <c r="LF363" s="29"/>
      <c r="LG363" s="29"/>
      <c r="LH363" s="29"/>
      <c r="LI363" s="29"/>
      <c r="LJ363" s="29"/>
      <c r="LK363" s="29"/>
      <c r="LL363" s="29"/>
      <c r="LM363" s="29"/>
      <c r="LN363" s="29"/>
      <c r="LO363" s="29"/>
      <c r="LP363" s="29"/>
      <c r="LQ363" s="29"/>
      <c r="LR363" s="29"/>
      <c r="LS363" s="29"/>
      <c r="LT363" s="29"/>
      <c r="LU363" s="29"/>
      <c r="LV363" s="29"/>
      <c r="LW363" s="29"/>
      <c r="LX363" s="29"/>
      <c r="LY363" s="29"/>
      <c r="LZ363" s="29"/>
      <c r="MA363" s="29"/>
      <c r="MB363" s="29"/>
      <c r="MC363" s="29"/>
      <c r="MD363" s="29"/>
      <c r="ME363" s="29"/>
      <c r="MF363" s="29"/>
      <c r="MG363" s="29"/>
      <c r="MH363" s="29"/>
      <c r="MI363" s="29"/>
      <c r="MJ363" s="29"/>
      <c r="MK363" s="29"/>
      <c r="ML363" s="29"/>
      <c r="MM363" s="29"/>
      <c r="MN363" s="29"/>
      <c r="MO363" s="29"/>
      <c r="MP363" s="29"/>
      <c r="MQ363" s="29"/>
      <c r="MR363" s="29"/>
      <c r="MS363" s="29"/>
      <c r="MT363" s="29"/>
      <c r="MU363" s="29"/>
      <c r="MV363" s="29"/>
      <c r="MW363" s="29"/>
      <c r="MX363" s="29"/>
      <c r="MY363" s="29"/>
      <c r="MZ363" s="29"/>
      <c r="NA363" s="29"/>
      <c r="NB363" s="29"/>
      <c r="NC363" s="29"/>
      <c r="ND363" s="29"/>
      <c r="NE363" s="29"/>
      <c r="NF363" s="29"/>
      <c r="NG363" s="29"/>
      <c r="NH363" s="29"/>
      <c r="NI363" s="29"/>
      <c r="NJ363" s="29"/>
      <c r="NK363" s="29"/>
      <c r="NL363" s="29"/>
      <c r="NM363" s="29"/>
      <c r="NN363" s="29"/>
      <c r="NO363" s="29"/>
      <c r="NP363" s="29"/>
      <c r="NQ363" s="29"/>
      <c r="NR363" s="29"/>
      <c r="NS363" s="29"/>
      <c r="NT363" s="29"/>
      <c r="NU363" s="29"/>
      <c r="NV363" s="29"/>
      <c r="NW363" s="29"/>
      <c r="NX363" s="29"/>
      <c r="NY363" s="29"/>
      <c r="NZ363" s="29"/>
      <c r="OA363" s="29"/>
      <c r="OB363" s="29"/>
      <c r="OC363" s="29"/>
      <c r="OD363" s="29"/>
      <c r="OE363" s="29"/>
      <c r="OF363" s="29"/>
      <c r="OG363" s="29"/>
      <c r="OH363" s="29"/>
      <c r="OI363" s="29"/>
      <c r="OJ363" s="29"/>
      <c r="OK363" s="29"/>
      <c r="OL363" s="29"/>
      <c r="OM363" s="29"/>
      <c r="ON363" s="29"/>
      <c r="OO363" s="29"/>
      <c r="OP363" s="29"/>
      <c r="OQ363" s="29"/>
      <c r="OR363" s="29"/>
      <c r="OS363" s="29"/>
      <c r="OT363" s="29"/>
      <c r="OU363" s="29"/>
      <c r="OV363" s="29"/>
      <c r="OW363" s="29"/>
      <c r="OX363" s="29"/>
      <c r="OY363" s="29"/>
      <c r="OZ363" s="29"/>
      <c r="PA363" s="29"/>
      <c r="PB363" s="29"/>
      <c r="PC363" s="29"/>
      <c r="PD363" s="29"/>
      <c r="PE363" s="29"/>
      <c r="PF363" s="29"/>
      <c r="PG363" s="29"/>
      <c r="PH363" s="29"/>
      <c r="PI363" s="29"/>
      <c r="PJ363" s="29"/>
      <c r="PK363" s="29"/>
      <c r="PL363" s="29"/>
      <c r="PM363" s="29"/>
      <c r="PN363" s="29"/>
      <c r="PO363" s="29"/>
      <c r="PP363" s="29"/>
      <c r="PQ363" s="29"/>
      <c r="PR363" s="29"/>
      <c r="PS363" s="29"/>
      <c r="PT363" s="29"/>
      <c r="PU363" s="29"/>
      <c r="PV363" s="29"/>
      <c r="PW363" s="29"/>
      <c r="PX363" s="29"/>
      <c r="PY363" s="29"/>
      <c r="PZ363" s="29"/>
      <c r="QA363" s="29"/>
      <c r="QB363" s="29"/>
      <c r="QC363" s="29"/>
      <c r="QD363" s="29"/>
      <c r="QE363" s="29"/>
      <c r="QF363" s="29"/>
      <c r="QG363" s="29"/>
      <c r="QH363" s="29"/>
      <c r="QI363" s="29"/>
      <c r="QJ363" s="29"/>
      <c r="QK363" s="29"/>
      <c r="QL363" s="29"/>
      <c r="QM363" s="29"/>
      <c r="QN363" s="29"/>
      <c r="QO363" s="29"/>
      <c r="QP363" s="29"/>
      <c r="QQ363" s="29"/>
      <c r="QR363" s="29"/>
      <c r="QS363" s="29"/>
      <c r="QT363" s="29"/>
      <c r="QU363" s="29"/>
      <c r="QV363" s="29"/>
      <c r="QW363" s="29"/>
      <c r="QX363" s="29"/>
      <c r="QY363" s="29"/>
      <c r="QZ363" s="29"/>
      <c r="RA363" s="29"/>
      <c r="RB363" s="29"/>
      <c r="RC363" s="29"/>
      <c r="RD363" s="29"/>
      <c r="RE363" s="29"/>
      <c r="RF363" s="29"/>
      <c r="RG363" s="29"/>
      <c r="RH363" s="29"/>
      <c r="RI363" s="29"/>
      <c r="RJ363" s="29"/>
      <c r="RK363" s="29"/>
      <c r="RL363" s="29"/>
      <c r="RM363" s="29"/>
      <c r="RN363" s="29"/>
      <c r="RO363" s="29"/>
      <c r="RP363" s="29"/>
      <c r="RQ363" s="29"/>
      <c r="RR363" s="29"/>
      <c r="RS363" s="29"/>
      <c r="RT363" s="29"/>
      <c r="RU363" s="29"/>
      <c r="RV363" s="29"/>
      <c r="RW363" s="29"/>
      <c r="RX363" s="29"/>
      <c r="RY363" s="29"/>
      <c r="RZ363" s="29"/>
      <c r="SA363" s="29"/>
      <c r="SB363" s="29"/>
      <c r="SC363" s="29"/>
      <c r="SD363" s="29"/>
      <c r="SE363" s="29"/>
      <c r="SF363" s="29"/>
      <c r="SG363" s="29"/>
      <c r="SH363" s="29"/>
      <c r="SI363" s="29"/>
      <c r="SJ363" s="29"/>
      <c r="SK363" s="29"/>
      <c r="SL363" s="29"/>
      <c r="SM363" s="29"/>
      <c r="SN363" s="29"/>
    </row>
    <row r="364" spans="1:508" s="31" customFormat="1" ht="34.5" customHeight="1" x14ac:dyDescent="0.25">
      <c r="A364" s="78" t="s">
        <v>218</v>
      </c>
      <c r="B364" s="78"/>
      <c r="C364" s="78"/>
      <c r="D364" s="108" t="s">
        <v>41</v>
      </c>
      <c r="E364" s="164">
        <f>SUM(E366+E367+E369+E370+E373+E374+E375+E376+E372+E371)</f>
        <v>185546060.56</v>
      </c>
      <c r="F364" s="164">
        <f t="shared" ref="F364:J364" si="144">SUM(F366+F367+F369+F370+F373+F374+F375+F376+F372+F371)</f>
        <v>15957600</v>
      </c>
      <c r="G364" s="164">
        <f t="shared" si="144"/>
        <v>614000</v>
      </c>
      <c r="H364" s="164">
        <f t="shared" si="144"/>
        <v>75534654.819999993</v>
      </c>
      <c r="I364" s="164">
        <f t="shared" si="144"/>
        <v>8952335.6799999997</v>
      </c>
      <c r="J364" s="164">
        <f t="shared" si="144"/>
        <v>236440.33</v>
      </c>
      <c r="K364" s="218">
        <f t="shared" si="114"/>
        <v>40.709382129713475</v>
      </c>
      <c r="L364" s="164">
        <f t="shared" ref="L364:W364" si="145">SUM(L366+L367+L369+L370+L373+L374+L375+L376+L372)</f>
        <v>248000</v>
      </c>
      <c r="M364" s="164">
        <f t="shared" si="145"/>
        <v>0</v>
      </c>
      <c r="N364" s="164">
        <f t="shared" si="145"/>
        <v>198000</v>
      </c>
      <c r="O364" s="164">
        <f t="shared" si="145"/>
        <v>0</v>
      </c>
      <c r="P364" s="164">
        <f t="shared" si="145"/>
        <v>0</v>
      </c>
      <c r="Q364" s="164">
        <f t="shared" si="145"/>
        <v>50000</v>
      </c>
      <c r="R364" s="164">
        <f t="shared" si="145"/>
        <v>86031</v>
      </c>
      <c r="S364" s="164">
        <f t="shared" si="145"/>
        <v>0</v>
      </c>
      <c r="T364" s="164">
        <f t="shared" si="145"/>
        <v>86031</v>
      </c>
      <c r="U364" s="164">
        <f t="shared" si="145"/>
        <v>0</v>
      </c>
      <c r="V364" s="164">
        <f t="shared" si="145"/>
        <v>0</v>
      </c>
      <c r="W364" s="164">
        <f t="shared" si="145"/>
        <v>0</v>
      </c>
      <c r="X364" s="218">
        <f t="shared" si="115"/>
        <v>34.689919354838707</v>
      </c>
      <c r="Y364" s="164">
        <f t="shared" si="119"/>
        <v>75620685.819999993</v>
      </c>
      <c r="Z364" s="23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  <c r="IV364" s="30"/>
      <c r="IW364" s="30"/>
      <c r="IX364" s="30"/>
      <c r="IY364" s="30"/>
      <c r="IZ364" s="30"/>
      <c r="JA364" s="30"/>
      <c r="JB364" s="30"/>
      <c r="JC364" s="30"/>
      <c r="JD364" s="30"/>
      <c r="JE364" s="30"/>
      <c r="JF364" s="30"/>
      <c r="JG364" s="30"/>
      <c r="JH364" s="30"/>
      <c r="JI364" s="30"/>
      <c r="JJ364" s="30"/>
      <c r="JK364" s="30"/>
      <c r="JL364" s="30"/>
      <c r="JM364" s="30"/>
      <c r="JN364" s="30"/>
      <c r="JO364" s="30"/>
      <c r="JP364" s="30"/>
      <c r="JQ364" s="30"/>
      <c r="JR364" s="30"/>
      <c r="JS364" s="30"/>
      <c r="JT364" s="30"/>
      <c r="JU364" s="30"/>
      <c r="JV364" s="30"/>
      <c r="JW364" s="30"/>
      <c r="JX364" s="30"/>
      <c r="JY364" s="30"/>
      <c r="JZ364" s="30"/>
      <c r="KA364" s="30"/>
      <c r="KB364" s="30"/>
      <c r="KC364" s="30"/>
      <c r="KD364" s="30"/>
      <c r="KE364" s="30"/>
      <c r="KF364" s="30"/>
      <c r="KG364" s="30"/>
      <c r="KH364" s="30"/>
      <c r="KI364" s="30"/>
      <c r="KJ364" s="30"/>
      <c r="KK364" s="30"/>
      <c r="KL364" s="30"/>
      <c r="KM364" s="30"/>
      <c r="KN364" s="30"/>
      <c r="KO364" s="30"/>
      <c r="KP364" s="30"/>
      <c r="KQ364" s="30"/>
      <c r="KR364" s="30"/>
      <c r="KS364" s="30"/>
      <c r="KT364" s="30"/>
      <c r="KU364" s="30"/>
      <c r="KV364" s="30"/>
      <c r="KW364" s="30"/>
      <c r="KX364" s="30"/>
      <c r="KY364" s="30"/>
      <c r="KZ364" s="30"/>
      <c r="LA364" s="30"/>
      <c r="LB364" s="30"/>
      <c r="LC364" s="30"/>
      <c r="LD364" s="30"/>
      <c r="LE364" s="30"/>
      <c r="LF364" s="30"/>
      <c r="LG364" s="30"/>
      <c r="LH364" s="30"/>
      <c r="LI364" s="30"/>
      <c r="LJ364" s="30"/>
      <c r="LK364" s="30"/>
      <c r="LL364" s="30"/>
      <c r="LM364" s="30"/>
      <c r="LN364" s="30"/>
      <c r="LO364" s="30"/>
      <c r="LP364" s="30"/>
      <c r="LQ364" s="30"/>
      <c r="LR364" s="30"/>
      <c r="LS364" s="30"/>
      <c r="LT364" s="30"/>
      <c r="LU364" s="30"/>
      <c r="LV364" s="30"/>
      <c r="LW364" s="30"/>
      <c r="LX364" s="30"/>
      <c r="LY364" s="30"/>
      <c r="LZ364" s="30"/>
      <c r="MA364" s="30"/>
      <c r="MB364" s="30"/>
      <c r="MC364" s="30"/>
      <c r="MD364" s="30"/>
      <c r="ME364" s="30"/>
      <c r="MF364" s="30"/>
      <c r="MG364" s="30"/>
      <c r="MH364" s="30"/>
      <c r="MI364" s="30"/>
      <c r="MJ364" s="30"/>
      <c r="MK364" s="30"/>
      <c r="ML364" s="30"/>
      <c r="MM364" s="30"/>
      <c r="MN364" s="30"/>
      <c r="MO364" s="30"/>
      <c r="MP364" s="30"/>
      <c r="MQ364" s="30"/>
      <c r="MR364" s="30"/>
      <c r="MS364" s="30"/>
      <c r="MT364" s="30"/>
      <c r="MU364" s="30"/>
      <c r="MV364" s="30"/>
      <c r="MW364" s="30"/>
      <c r="MX364" s="30"/>
      <c r="MY364" s="30"/>
      <c r="MZ364" s="30"/>
      <c r="NA364" s="30"/>
      <c r="NB364" s="30"/>
      <c r="NC364" s="30"/>
      <c r="ND364" s="30"/>
      <c r="NE364" s="30"/>
      <c r="NF364" s="30"/>
      <c r="NG364" s="30"/>
      <c r="NH364" s="30"/>
      <c r="NI364" s="30"/>
      <c r="NJ364" s="30"/>
      <c r="NK364" s="30"/>
      <c r="NL364" s="30"/>
      <c r="NM364" s="30"/>
      <c r="NN364" s="30"/>
      <c r="NO364" s="30"/>
      <c r="NP364" s="30"/>
      <c r="NQ364" s="30"/>
      <c r="NR364" s="30"/>
      <c r="NS364" s="30"/>
      <c r="NT364" s="30"/>
      <c r="NU364" s="30"/>
      <c r="NV364" s="30"/>
      <c r="NW364" s="30"/>
      <c r="NX364" s="30"/>
      <c r="NY364" s="30"/>
      <c r="NZ364" s="30"/>
      <c r="OA364" s="30"/>
      <c r="OB364" s="30"/>
      <c r="OC364" s="30"/>
      <c r="OD364" s="30"/>
      <c r="OE364" s="30"/>
      <c r="OF364" s="30"/>
      <c r="OG364" s="30"/>
      <c r="OH364" s="30"/>
      <c r="OI364" s="30"/>
      <c r="OJ364" s="30"/>
      <c r="OK364" s="30"/>
      <c r="OL364" s="30"/>
      <c r="OM364" s="30"/>
      <c r="ON364" s="30"/>
      <c r="OO364" s="30"/>
      <c r="OP364" s="30"/>
      <c r="OQ364" s="30"/>
      <c r="OR364" s="30"/>
      <c r="OS364" s="30"/>
      <c r="OT364" s="30"/>
      <c r="OU364" s="30"/>
      <c r="OV364" s="30"/>
      <c r="OW364" s="30"/>
      <c r="OX364" s="30"/>
      <c r="OY364" s="30"/>
      <c r="OZ364" s="30"/>
      <c r="PA364" s="30"/>
      <c r="PB364" s="30"/>
      <c r="PC364" s="30"/>
      <c r="PD364" s="30"/>
      <c r="PE364" s="30"/>
      <c r="PF364" s="30"/>
      <c r="PG364" s="30"/>
      <c r="PH364" s="30"/>
      <c r="PI364" s="30"/>
      <c r="PJ364" s="30"/>
      <c r="PK364" s="30"/>
      <c r="PL364" s="30"/>
      <c r="PM364" s="30"/>
      <c r="PN364" s="30"/>
      <c r="PO364" s="30"/>
      <c r="PP364" s="30"/>
      <c r="PQ364" s="30"/>
      <c r="PR364" s="30"/>
      <c r="PS364" s="30"/>
      <c r="PT364" s="30"/>
      <c r="PU364" s="30"/>
      <c r="PV364" s="30"/>
      <c r="PW364" s="30"/>
      <c r="PX364" s="30"/>
      <c r="PY364" s="30"/>
      <c r="PZ364" s="30"/>
      <c r="QA364" s="30"/>
      <c r="QB364" s="30"/>
      <c r="QC364" s="30"/>
      <c r="QD364" s="30"/>
      <c r="QE364" s="30"/>
      <c r="QF364" s="30"/>
      <c r="QG364" s="30"/>
      <c r="QH364" s="30"/>
      <c r="QI364" s="30"/>
      <c r="QJ364" s="30"/>
      <c r="QK364" s="30"/>
      <c r="QL364" s="30"/>
      <c r="QM364" s="30"/>
      <c r="QN364" s="30"/>
      <c r="QO364" s="30"/>
      <c r="QP364" s="30"/>
      <c r="QQ364" s="30"/>
      <c r="QR364" s="30"/>
      <c r="QS364" s="30"/>
      <c r="QT364" s="30"/>
      <c r="QU364" s="30"/>
      <c r="QV364" s="30"/>
      <c r="QW364" s="30"/>
      <c r="QX364" s="30"/>
      <c r="QY364" s="30"/>
      <c r="QZ364" s="30"/>
      <c r="RA364" s="30"/>
      <c r="RB364" s="30"/>
      <c r="RC364" s="30"/>
      <c r="RD364" s="30"/>
      <c r="RE364" s="30"/>
      <c r="RF364" s="30"/>
      <c r="RG364" s="30"/>
      <c r="RH364" s="30"/>
      <c r="RI364" s="30"/>
      <c r="RJ364" s="30"/>
      <c r="RK364" s="30"/>
      <c r="RL364" s="30"/>
      <c r="RM364" s="30"/>
      <c r="RN364" s="30"/>
      <c r="RO364" s="30"/>
      <c r="RP364" s="30"/>
      <c r="RQ364" s="30"/>
      <c r="RR364" s="30"/>
      <c r="RS364" s="30"/>
      <c r="RT364" s="30"/>
      <c r="RU364" s="30"/>
      <c r="RV364" s="30"/>
      <c r="RW364" s="30"/>
      <c r="RX364" s="30"/>
      <c r="RY364" s="30"/>
      <c r="RZ364" s="30"/>
      <c r="SA364" s="30"/>
      <c r="SB364" s="30"/>
      <c r="SC364" s="30"/>
      <c r="SD364" s="30"/>
      <c r="SE364" s="30"/>
      <c r="SF364" s="30"/>
      <c r="SG364" s="30"/>
      <c r="SH364" s="30"/>
      <c r="SI364" s="30"/>
      <c r="SJ364" s="30"/>
      <c r="SK364" s="30"/>
      <c r="SL364" s="30"/>
      <c r="SM364" s="30"/>
      <c r="SN364" s="30"/>
    </row>
    <row r="365" spans="1:508" s="31" customFormat="1" ht="157.5" hidden="1" customHeight="1" x14ac:dyDescent="0.25">
      <c r="A365" s="78"/>
      <c r="B365" s="78"/>
      <c r="C365" s="78"/>
      <c r="D365" s="94" t="s">
        <v>588</v>
      </c>
      <c r="E365" s="164">
        <f>E368</f>
        <v>0</v>
      </c>
      <c r="F365" s="164">
        <f t="shared" ref="F365:W365" si="146">F368</f>
        <v>0</v>
      </c>
      <c r="G365" s="164">
        <f t="shared" si="146"/>
        <v>0</v>
      </c>
      <c r="H365" s="164">
        <f t="shared" si="146"/>
        <v>0</v>
      </c>
      <c r="I365" s="164">
        <f t="shared" si="146"/>
        <v>0</v>
      </c>
      <c r="J365" s="164">
        <f t="shared" si="146"/>
        <v>0</v>
      </c>
      <c r="K365" s="218" t="e">
        <f t="shared" si="114"/>
        <v>#DIV/0!</v>
      </c>
      <c r="L365" s="164">
        <f t="shared" si="146"/>
        <v>0</v>
      </c>
      <c r="M365" s="164">
        <f t="shared" si="146"/>
        <v>0</v>
      </c>
      <c r="N365" s="164">
        <f t="shared" si="146"/>
        <v>0</v>
      </c>
      <c r="O365" s="164">
        <f t="shared" si="146"/>
        <v>0</v>
      </c>
      <c r="P365" s="164">
        <f t="shared" si="146"/>
        <v>0</v>
      </c>
      <c r="Q365" s="164">
        <f t="shared" si="146"/>
        <v>0</v>
      </c>
      <c r="R365" s="164">
        <f t="shared" si="146"/>
        <v>0</v>
      </c>
      <c r="S365" s="164">
        <f t="shared" si="146"/>
        <v>0</v>
      </c>
      <c r="T365" s="164">
        <f t="shared" si="146"/>
        <v>0</v>
      </c>
      <c r="U365" s="164">
        <f t="shared" si="146"/>
        <v>0</v>
      </c>
      <c r="V365" s="164">
        <f t="shared" si="146"/>
        <v>0</v>
      </c>
      <c r="W365" s="164">
        <f t="shared" si="146"/>
        <v>0</v>
      </c>
      <c r="X365" s="218" t="e">
        <f t="shared" si="115"/>
        <v>#DIV/0!</v>
      </c>
      <c r="Y365" s="164">
        <f t="shared" si="119"/>
        <v>0</v>
      </c>
      <c r="Z365" s="23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  <c r="IV365" s="30"/>
      <c r="IW365" s="30"/>
      <c r="IX365" s="30"/>
      <c r="IY365" s="30"/>
      <c r="IZ365" s="30"/>
      <c r="JA365" s="30"/>
      <c r="JB365" s="30"/>
      <c r="JC365" s="30"/>
      <c r="JD365" s="30"/>
      <c r="JE365" s="30"/>
      <c r="JF365" s="30"/>
      <c r="JG365" s="30"/>
      <c r="JH365" s="30"/>
      <c r="JI365" s="30"/>
      <c r="JJ365" s="30"/>
      <c r="JK365" s="30"/>
      <c r="JL365" s="30"/>
      <c r="JM365" s="30"/>
      <c r="JN365" s="30"/>
      <c r="JO365" s="30"/>
      <c r="JP365" s="30"/>
      <c r="JQ365" s="30"/>
      <c r="JR365" s="30"/>
      <c r="JS365" s="30"/>
      <c r="JT365" s="30"/>
      <c r="JU365" s="30"/>
      <c r="JV365" s="30"/>
      <c r="JW365" s="30"/>
      <c r="JX365" s="30"/>
      <c r="JY365" s="30"/>
      <c r="JZ365" s="30"/>
      <c r="KA365" s="30"/>
      <c r="KB365" s="30"/>
      <c r="KC365" s="30"/>
      <c r="KD365" s="30"/>
      <c r="KE365" s="30"/>
      <c r="KF365" s="30"/>
      <c r="KG365" s="30"/>
      <c r="KH365" s="30"/>
      <c r="KI365" s="30"/>
      <c r="KJ365" s="30"/>
      <c r="KK365" s="30"/>
      <c r="KL365" s="30"/>
      <c r="KM365" s="30"/>
      <c r="KN365" s="30"/>
      <c r="KO365" s="30"/>
      <c r="KP365" s="30"/>
      <c r="KQ365" s="30"/>
      <c r="KR365" s="30"/>
      <c r="KS365" s="30"/>
      <c r="KT365" s="30"/>
      <c r="KU365" s="30"/>
      <c r="KV365" s="30"/>
      <c r="KW365" s="30"/>
      <c r="KX365" s="30"/>
      <c r="KY365" s="30"/>
      <c r="KZ365" s="30"/>
      <c r="LA365" s="30"/>
      <c r="LB365" s="30"/>
      <c r="LC365" s="30"/>
      <c r="LD365" s="30"/>
      <c r="LE365" s="30"/>
      <c r="LF365" s="30"/>
      <c r="LG365" s="30"/>
      <c r="LH365" s="30"/>
      <c r="LI365" s="30"/>
      <c r="LJ365" s="30"/>
      <c r="LK365" s="30"/>
      <c r="LL365" s="30"/>
      <c r="LM365" s="30"/>
      <c r="LN365" s="30"/>
      <c r="LO365" s="30"/>
      <c r="LP365" s="30"/>
      <c r="LQ365" s="30"/>
      <c r="LR365" s="30"/>
      <c r="LS365" s="30"/>
      <c r="LT365" s="30"/>
      <c r="LU365" s="30"/>
      <c r="LV365" s="30"/>
      <c r="LW365" s="30"/>
      <c r="LX365" s="30"/>
      <c r="LY365" s="30"/>
      <c r="LZ365" s="30"/>
      <c r="MA365" s="30"/>
      <c r="MB365" s="30"/>
      <c r="MC365" s="30"/>
      <c r="MD365" s="30"/>
      <c r="ME365" s="30"/>
      <c r="MF365" s="30"/>
      <c r="MG365" s="30"/>
      <c r="MH365" s="30"/>
      <c r="MI365" s="30"/>
      <c r="MJ365" s="30"/>
      <c r="MK365" s="30"/>
      <c r="ML365" s="30"/>
      <c r="MM365" s="30"/>
      <c r="MN365" s="30"/>
      <c r="MO365" s="30"/>
      <c r="MP365" s="30"/>
      <c r="MQ365" s="30"/>
      <c r="MR365" s="30"/>
      <c r="MS365" s="30"/>
      <c r="MT365" s="30"/>
      <c r="MU365" s="30"/>
      <c r="MV365" s="30"/>
      <c r="MW365" s="30"/>
      <c r="MX365" s="30"/>
      <c r="MY365" s="30"/>
      <c r="MZ365" s="30"/>
      <c r="NA365" s="30"/>
      <c r="NB365" s="30"/>
      <c r="NC365" s="30"/>
      <c r="ND365" s="30"/>
      <c r="NE365" s="30"/>
      <c r="NF365" s="30"/>
      <c r="NG365" s="30"/>
      <c r="NH365" s="30"/>
      <c r="NI365" s="30"/>
      <c r="NJ365" s="30"/>
      <c r="NK365" s="30"/>
      <c r="NL365" s="30"/>
      <c r="NM365" s="30"/>
      <c r="NN365" s="30"/>
      <c r="NO365" s="30"/>
      <c r="NP365" s="30"/>
      <c r="NQ365" s="30"/>
      <c r="NR365" s="30"/>
      <c r="NS365" s="30"/>
      <c r="NT365" s="30"/>
      <c r="NU365" s="30"/>
      <c r="NV365" s="30"/>
      <c r="NW365" s="30"/>
      <c r="NX365" s="30"/>
      <c r="NY365" s="30"/>
      <c r="NZ365" s="30"/>
      <c r="OA365" s="30"/>
      <c r="OB365" s="30"/>
      <c r="OC365" s="30"/>
      <c r="OD365" s="30"/>
      <c r="OE365" s="30"/>
      <c r="OF365" s="30"/>
      <c r="OG365" s="30"/>
      <c r="OH365" s="30"/>
      <c r="OI365" s="30"/>
      <c r="OJ365" s="30"/>
      <c r="OK365" s="30"/>
      <c r="OL365" s="30"/>
      <c r="OM365" s="30"/>
      <c r="ON365" s="30"/>
      <c r="OO365" s="30"/>
      <c r="OP365" s="30"/>
      <c r="OQ365" s="30"/>
      <c r="OR365" s="30"/>
      <c r="OS365" s="30"/>
      <c r="OT365" s="30"/>
      <c r="OU365" s="30"/>
      <c r="OV365" s="30"/>
      <c r="OW365" s="30"/>
      <c r="OX365" s="30"/>
      <c r="OY365" s="30"/>
      <c r="OZ365" s="30"/>
      <c r="PA365" s="30"/>
      <c r="PB365" s="30"/>
      <c r="PC365" s="30"/>
      <c r="PD365" s="30"/>
      <c r="PE365" s="30"/>
      <c r="PF365" s="30"/>
      <c r="PG365" s="30"/>
      <c r="PH365" s="30"/>
      <c r="PI365" s="30"/>
      <c r="PJ365" s="30"/>
      <c r="PK365" s="30"/>
      <c r="PL365" s="30"/>
      <c r="PM365" s="30"/>
      <c r="PN365" s="30"/>
      <c r="PO365" s="30"/>
      <c r="PP365" s="30"/>
      <c r="PQ365" s="30"/>
      <c r="PR365" s="30"/>
      <c r="PS365" s="30"/>
      <c r="PT365" s="30"/>
      <c r="PU365" s="30"/>
      <c r="PV365" s="30"/>
      <c r="PW365" s="30"/>
      <c r="PX365" s="30"/>
      <c r="PY365" s="30"/>
      <c r="PZ365" s="30"/>
      <c r="QA365" s="30"/>
      <c r="QB365" s="30"/>
      <c r="QC365" s="30"/>
      <c r="QD365" s="30"/>
      <c r="QE365" s="30"/>
      <c r="QF365" s="30"/>
      <c r="QG365" s="30"/>
      <c r="QH365" s="30"/>
      <c r="QI365" s="30"/>
      <c r="QJ365" s="30"/>
      <c r="QK365" s="30"/>
      <c r="QL365" s="30"/>
      <c r="QM365" s="30"/>
      <c r="QN365" s="30"/>
      <c r="QO365" s="30"/>
      <c r="QP365" s="30"/>
      <c r="QQ365" s="30"/>
      <c r="QR365" s="30"/>
      <c r="QS365" s="30"/>
      <c r="QT365" s="30"/>
      <c r="QU365" s="30"/>
      <c r="QV365" s="30"/>
      <c r="QW365" s="30"/>
      <c r="QX365" s="30"/>
      <c r="QY365" s="30"/>
      <c r="QZ365" s="30"/>
      <c r="RA365" s="30"/>
      <c r="RB365" s="30"/>
      <c r="RC365" s="30"/>
      <c r="RD365" s="30"/>
      <c r="RE365" s="30"/>
      <c r="RF365" s="30"/>
      <c r="RG365" s="30"/>
      <c r="RH365" s="30"/>
      <c r="RI365" s="30"/>
      <c r="RJ365" s="30"/>
      <c r="RK365" s="30"/>
      <c r="RL365" s="30"/>
      <c r="RM365" s="30"/>
      <c r="RN365" s="30"/>
      <c r="RO365" s="30"/>
      <c r="RP365" s="30"/>
      <c r="RQ365" s="30"/>
      <c r="RR365" s="30"/>
      <c r="RS365" s="30"/>
      <c r="RT365" s="30"/>
      <c r="RU365" s="30"/>
      <c r="RV365" s="30"/>
      <c r="RW365" s="30"/>
      <c r="RX365" s="30"/>
      <c r="RY365" s="30"/>
      <c r="RZ365" s="30"/>
      <c r="SA365" s="30"/>
      <c r="SB365" s="30"/>
      <c r="SC365" s="30"/>
      <c r="SD365" s="30"/>
      <c r="SE365" s="30"/>
      <c r="SF365" s="30"/>
      <c r="SG365" s="30"/>
      <c r="SH365" s="30"/>
      <c r="SI365" s="30"/>
      <c r="SJ365" s="30"/>
      <c r="SK365" s="30"/>
      <c r="SL365" s="30"/>
      <c r="SM365" s="30"/>
      <c r="SN365" s="30"/>
    </row>
    <row r="366" spans="1:508" s="20" customFormat="1" ht="46.5" customHeight="1" x14ac:dyDescent="0.25">
      <c r="A366" s="52" t="s">
        <v>219</v>
      </c>
      <c r="B366" s="52" t="s">
        <v>118</v>
      </c>
      <c r="C366" s="52" t="s">
        <v>46</v>
      </c>
      <c r="D366" s="76" t="s">
        <v>486</v>
      </c>
      <c r="E366" s="165">
        <v>20953974</v>
      </c>
      <c r="F366" s="165">
        <v>15957600</v>
      </c>
      <c r="G366" s="165">
        <v>614000</v>
      </c>
      <c r="H366" s="165">
        <v>11570747.41</v>
      </c>
      <c r="I366" s="165">
        <v>8952335.6799999997</v>
      </c>
      <c r="J366" s="165">
        <v>236440.33</v>
      </c>
      <c r="K366" s="219">
        <f t="shared" si="114"/>
        <v>55.219823265982861</v>
      </c>
      <c r="L366" s="165">
        <f t="shared" ref="L366:L376" si="147">N366+Q366</f>
        <v>0</v>
      </c>
      <c r="M366" s="165"/>
      <c r="N366" s="165"/>
      <c r="O366" s="165"/>
      <c r="P366" s="165"/>
      <c r="Q366" s="165"/>
      <c r="R366" s="171">
        <f t="shared" ref="R366:R376" si="148">T366+W366</f>
        <v>0</v>
      </c>
      <c r="S366" s="171"/>
      <c r="T366" s="171"/>
      <c r="U366" s="171"/>
      <c r="V366" s="171"/>
      <c r="W366" s="171"/>
      <c r="X366" s="224"/>
      <c r="Y366" s="171">
        <f t="shared" si="119"/>
        <v>11570747.41</v>
      </c>
      <c r="Z366" s="239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  <c r="IX366" s="21"/>
      <c r="IY366" s="21"/>
      <c r="IZ366" s="21"/>
      <c r="JA366" s="21"/>
      <c r="JB366" s="21"/>
      <c r="JC366" s="21"/>
      <c r="JD366" s="21"/>
      <c r="JE366" s="21"/>
      <c r="JF366" s="21"/>
      <c r="JG366" s="21"/>
      <c r="JH366" s="21"/>
      <c r="JI366" s="21"/>
      <c r="JJ366" s="21"/>
      <c r="JK366" s="21"/>
      <c r="JL366" s="21"/>
      <c r="JM366" s="21"/>
      <c r="JN366" s="21"/>
      <c r="JO366" s="21"/>
      <c r="JP366" s="21"/>
      <c r="JQ366" s="21"/>
      <c r="JR366" s="21"/>
      <c r="JS366" s="21"/>
      <c r="JT366" s="21"/>
      <c r="JU366" s="21"/>
      <c r="JV366" s="21"/>
      <c r="JW366" s="21"/>
      <c r="JX366" s="21"/>
      <c r="JY366" s="21"/>
      <c r="JZ366" s="21"/>
      <c r="KA366" s="21"/>
      <c r="KB366" s="21"/>
      <c r="KC366" s="21"/>
      <c r="KD366" s="21"/>
      <c r="KE366" s="21"/>
      <c r="KF366" s="21"/>
      <c r="KG366" s="21"/>
      <c r="KH366" s="21"/>
      <c r="KI366" s="21"/>
      <c r="KJ366" s="21"/>
      <c r="KK366" s="21"/>
      <c r="KL366" s="21"/>
      <c r="KM366" s="21"/>
      <c r="KN366" s="21"/>
      <c r="KO366" s="21"/>
      <c r="KP366" s="21"/>
      <c r="KQ366" s="21"/>
      <c r="KR366" s="21"/>
      <c r="KS366" s="21"/>
      <c r="KT366" s="21"/>
      <c r="KU366" s="21"/>
      <c r="KV366" s="21"/>
      <c r="KW366" s="21"/>
      <c r="KX366" s="21"/>
      <c r="KY366" s="21"/>
      <c r="KZ366" s="21"/>
      <c r="LA366" s="21"/>
      <c r="LB366" s="21"/>
      <c r="LC366" s="21"/>
      <c r="LD366" s="21"/>
      <c r="LE366" s="21"/>
      <c r="LF366" s="21"/>
      <c r="LG366" s="21"/>
      <c r="LH366" s="21"/>
      <c r="LI366" s="21"/>
      <c r="LJ366" s="21"/>
      <c r="LK366" s="21"/>
      <c r="LL366" s="21"/>
      <c r="LM366" s="21"/>
      <c r="LN366" s="21"/>
      <c r="LO366" s="21"/>
      <c r="LP366" s="21"/>
      <c r="LQ366" s="21"/>
      <c r="LR366" s="21"/>
      <c r="LS366" s="21"/>
      <c r="LT366" s="21"/>
      <c r="LU366" s="21"/>
      <c r="LV366" s="21"/>
      <c r="LW366" s="21"/>
      <c r="LX366" s="21"/>
      <c r="LY366" s="21"/>
      <c r="LZ366" s="21"/>
      <c r="MA366" s="21"/>
      <c r="MB366" s="21"/>
      <c r="MC366" s="21"/>
      <c r="MD366" s="21"/>
      <c r="ME366" s="21"/>
      <c r="MF366" s="21"/>
      <c r="MG366" s="21"/>
      <c r="MH366" s="21"/>
      <c r="MI366" s="21"/>
      <c r="MJ366" s="21"/>
      <c r="MK366" s="21"/>
      <c r="ML366" s="21"/>
      <c r="MM366" s="21"/>
      <c r="MN366" s="21"/>
      <c r="MO366" s="21"/>
      <c r="MP366" s="21"/>
      <c r="MQ366" s="21"/>
      <c r="MR366" s="21"/>
      <c r="MS366" s="21"/>
      <c r="MT366" s="21"/>
      <c r="MU366" s="21"/>
      <c r="MV366" s="21"/>
      <c r="MW366" s="21"/>
      <c r="MX366" s="21"/>
      <c r="MY366" s="21"/>
      <c r="MZ366" s="21"/>
      <c r="NA366" s="21"/>
      <c r="NB366" s="21"/>
      <c r="NC366" s="21"/>
      <c r="ND366" s="21"/>
      <c r="NE366" s="21"/>
      <c r="NF366" s="21"/>
      <c r="NG366" s="21"/>
      <c r="NH366" s="21"/>
      <c r="NI366" s="21"/>
      <c r="NJ366" s="21"/>
      <c r="NK366" s="21"/>
      <c r="NL366" s="21"/>
      <c r="NM366" s="21"/>
      <c r="NN366" s="21"/>
      <c r="NO366" s="21"/>
      <c r="NP366" s="21"/>
      <c r="NQ366" s="21"/>
      <c r="NR366" s="21"/>
      <c r="NS366" s="21"/>
      <c r="NT366" s="21"/>
      <c r="NU366" s="21"/>
      <c r="NV366" s="21"/>
      <c r="NW366" s="21"/>
      <c r="NX366" s="21"/>
      <c r="NY366" s="21"/>
      <c r="NZ366" s="21"/>
      <c r="OA366" s="21"/>
      <c r="OB366" s="21"/>
      <c r="OC366" s="21"/>
      <c r="OD366" s="21"/>
      <c r="OE366" s="21"/>
      <c r="OF366" s="21"/>
      <c r="OG366" s="21"/>
      <c r="OH366" s="21"/>
      <c r="OI366" s="21"/>
      <c r="OJ366" s="21"/>
      <c r="OK366" s="21"/>
      <c r="OL366" s="21"/>
      <c r="OM366" s="21"/>
      <c r="ON366" s="21"/>
      <c r="OO366" s="21"/>
      <c r="OP366" s="21"/>
      <c r="OQ366" s="21"/>
      <c r="OR366" s="21"/>
      <c r="OS366" s="21"/>
      <c r="OT366" s="21"/>
      <c r="OU366" s="21"/>
      <c r="OV366" s="21"/>
      <c r="OW366" s="21"/>
      <c r="OX366" s="21"/>
      <c r="OY366" s="21"/>
      <c r="OZ366" s="21"/>
      <c r="PA366" s="21"/>
      <c r="PB366" s="21"/>
      <c r="PC366" s="21"/>
      <c r="PD366" s="21"/>
      <c r="PE366" s="21"/>
      <c r="PF366" s="21"/>
      <c r="PG366" s="21"/>
      <c r="PH366" s="21"/>
      <c r="PI366" s="21"/>
      <c r="PJ366" s="21"/>
      <c r="PK366" s="21"/>
      <c r="PL366" s="21"/>
      <c r="PM366" s="21"/>
      <c r="PN366" s="21"/>
      <c r="PO366" s="21"/>
      <c r="PP366" s="21"/>
      <c r="PQ366" s="21"/>
      <c r="PR366" s="21"/>
      <c r="PS366" s="21"/>
      <c r="PT366" s="21"/>
      <c r="PU366" s="21"/>
      <c r="PV366" s="21"/>
      <c r="PW366" s="21"/>
      <c r="PX366" s="21"/>
      <c r="PY366" s="21"/>
      <c r="PZ366" s="21"/>
      <c r="QA366" s="21"/>
      <c r="QB366" s="21"/>
      <c r="QC366" s="21"/>
      <c r="QD366" s="21"/>
      <c r="QE366" s="21"/>
      <c r="QF366" s="21"/>
      <c r="QG366" s="21"/>
      <c r="QH366" s="21"/>
      <c r="QI366" s="21"/>
      <c r="QJ366" s="21"/>
      <c r="QK366" s="21"/>
      <c r="QL366" s="21"/>
      <c r="QM366" s="21"/>
      <c r="QN366" s="21"/>
      <c r="QO366" s="21"/>
      <c r="QP366" s="21"/>
      <c r="QQ366" s="21"/>
      <c r="QR366" s="21"/>
      <c r="QS366" s="21"/>
      <c r="QT366" s="21"/>
      <c r="QU366" s="21"/>
      <c r="QV366" s="21"/>
      <c r="QW366" s="21"/>
      <c r="QX366" s="21"/>
      <c r="QY366" s="21"/>
      <c r="QZ366" s="21"/>
      <c r="RA366" s="21"/>
      <c r="RB366" s="21"/>
      <c r="RC366" s="21"/>
      <c r="RD366" s="21"/>
      <c r="RE366" s="21"/>
      <c r="RF366" s="21"/>
      <c r="RG366" s="21"/>
      <c r="RH366" s="21"/>
      <c r="RI366" s="21"/>
      <c r="RJ366" s="21"/>
      <c r="RK366" s="21"/>
      <c r="RL366" s="21"/>
      <c r="RM366" s="21"/>
      <c r="RN366" s="21"/>
      <c r="RO366" s="21"/>
      <c r="RP366" s="21"/>
      <c r="RQ366" s="21"/>
      <c r="RR366" s="21"/>
      <c r="RS366" s="21"/>
      <c r="RT366" s="21"/>
      <c r="RU366" s="21"/>
      <c r="RV366" s="21"/>
      <c r="RW366" s="21"/>
      <c r="RX366" s="21"/>
      <c r="RY366" s="21"/>
      <c r="RZ366" s="21"/>
      <c r="SA366" s="21"/>
      <c r="SB366" s="21"/>
      <c r="SC366" s="21"/>
      <c r="SD366" s="21"/>
      <c r="SE366" s="21"/>
      <c r="SF366" s="21"/>
      <c r="SG366" s="21"/>
      <c r="SH366" s="21"/>
      <c r="SI366" s="21"/>
      <c r="SJ366" s="21"/>
      <c r="SK366" s="21"/>
      <c r="SL366" s="21"/>
      <c r="SM366" s="21"/>
      <c r="SN366" s="21"/>
    </row>
    <row r="367" spans="1:508" s="20" customFormat="1" ht="141.75" hidden="1" customHeight="1" x14ac:dyDescent="0.25">
      <c r="A367" s="52" t="s">
        <v>590</v>
      </c>
      <c r="B367" s="52">
        <v>6072</v>
      </c>
      <c r="C367" s="52" t="s">
        <v>311</v>
      </c>
      <c r="D367" s="11" t="s">
        <v>587</v>
      </c>
      <c r="E367" s="165"/>
      <c r="F367" s="165"/>
      <c r="G367" s="165"/>
      <c r="H367" s="165"/>
      <c r="I367" s="165"/>
      <c r="J367" s="165"/>
      <c r="K367" s="219" t="e">
        <f t="shared" si="114"/>
        <v>#DIV/0!</v>
      </c>
      <c r="L367" s="165">
        <f t="shared" si="147"/>
        <v>0</v>
      </c>
      <c r="M367" s="165"/>
      <c r="N367" s="165"/>
      <c r="O367" s="165"/>
      <c r="P367" s="165"/>
      <c r="Q367" s="165"/>
      <c r="R367" s="171">
        <f t="shared" si="148"/>
        <v>0</v>
      </c>
      <c r="S367" s="171"/>
      <c r="T367" s="171"/>
      <c r="U367" s="171"/>
      <c r="V367" s="171"/>
      <c r="W367" s="171"/>
      <c r="X367" s="224" t="e">
        <f t="shared" si="115"/>
        <v>#DIV/0!</v>
      </c>
      <c r="Y367" s="171">
        <f t="shared" si="119"/>
        <v>0</v>
      </c>
      <c r="Z367" s="239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  <c r="IX367" s="21"/>
      <c r="IY367" s="21"/>
      <c r="IZ367" s="21"/>
      <c r="JA367" s="21"/>
      <c r="JB367" s="21"/>
      <c r="JC367" s="21"/>
      <c r="JD367" s="21"/>
      <c r="JE367" s="21"/>
      <c r="JF367" s="21"/>
      <c r="JG367" s="21"/>
      <c r="JH367" s="21"/>
      <c r="JI367" s="21"/>
      <c r="JJ367" s="21"/>
      <c r="JK367" s="21"/>
      <c r="JL367" s="21"/>
      <c r="JM367" s="21"/>
      <c r="JN367" s="21"/>
      <c r="JO367" s="21"/>
      <c r="JP367" s="21"/>
      <c r="JQ367" s="21"/>
      <c r="JR367" s="21"/>
      <c r="JS367" s="21"/>
      <c r="JT367" s="21"/>
      <c r="JU367" s="21"/>
      <c r="JV367" s="21"/>
      <c r="JW367" s="21"/>
      <c r="JX367" s="21"/>
      <c r="JY367" s="21"/>
      <c r="JZ367" s="21"/>
      <c r="KA367" s="21"/>
      <c r="KB367" s="21"/>
      <c r="KC367" s="21"/>
      <c r="KD367" s="21"/>
      <c r="KE367" s="21"/>
      <c r="KF367" s="21"/>
      <c r="KG367" s="21"/>
      <c r="KH367" s="21"/>
      <c r="KI367" s="21"/>
      <c r="KJ367" s="21"/>
      <c r="KK367" s="21"/>
      <c r="KL367" s="21"/>
      <c r="KM367" s="21"/>
      <c r="KN367" s="21"/>
      <c r="KO367" s="21"/>
      <c r="KP367" s="21"/>
      <c r="KQ367" s="21"/>
      <c r="KR367" s="21"/>
      <c r="KS367" s="21"/>
      <c r="KT367" s="21"/>
      <c r="KU367" s="21"/>
      <c r="KV367" s="21"/>
      <c r="KW367" s="21"/>
      <c r="KX367" s="21"/>
      <c r="KY367" s="21"/>
      <c r="KZ367" s="21"/>
      <c r="LA367" s="21"/>
      <c r="LB367" s="21"/>
      <c r="LC367" s="21"/>
      <c r="LD367" s="21"/>
      <c r="LE367" s="21"/>
      <c r="LF367" s="21"/>
      <c r="LG367" s="21"/>
      <c r="LH367" s="21"/>
      <c r="LI367" s="21"/>
      <c r="LJ367" s="21"/>
      <c r="LK367" s="21"/>
      <c r="LL367" s="21"/>
      <c r="LM367" s="21"/>
      <c r="LN367" s="21"/>
      <c r="LO367" s="21"/>
      <c r="LP367" s="21"/>
      <c r="LQ367" s="21"/>
      <c r="LR367" s="21"/>
      <c r="LS367" s="21"/>
      <c r="LT367" s="21"/>
      <c r="LU367" s="21"/>
      <c r="LV367" s="21"/>
      <c r="LW367" s="21"/>
      <c r="LX367" s="21"/>
      <c r="LY367" s="21"/>
      <c r="LZ367" s="21"/>
      <c r="MA367" s="21"/>
      <c r="MB367" s="21"/>
      <c r="MC367" s="21"/>
      <c r="MD367" s="21"/>
      <c r="ME367" s="21"/>
      <c r="MF367" s="21"/>
      <c r="MG367" s="21"/>
      <c r="MH367" s="21"/>
      <c r="MI367" s="21"/>
      <c r="MJ367" s="21"/>
      <c r="MK367" s="21"/>
      <c r="ML367" s="21"/>
      <c r="MM367" s="21"/>
      <c r="MN367" s="21"/>
      <c r="MO367" s="21"/>
      <c r="MP367" s="21"/>
      <c r="MQ367" s="21"/>
      <c r="MR367" s="21"/>
      <c r="MS367" s="21"/>
      <c r="MT367" s="21"/>
      <c r="MU367" s="21"/>
      <c r="MV367" s="21"/>
      <c r="MW367" s="21"/>
      <c r="MX367" s="21"/>
      <c r="MY367" s="21"/>
      <c r="MZ367" s="21"/>
      <c r="NA367" s="21"/>
      <c r="NB367" s="21"/>
      <c r="NC367" s="21"/>
      <c r="ND367" s="21"/>
      <c r="NE367" s="21"/>
      <c r="NF367" s="21"/>
      <c r="NG367" s="21"/>
      <c r="NH367" s="21"/>
      <c r="NI367" s="21"/>
      <c r="NJ367" s="21"/>
      <c r="NK367" s="21"/>
      <c r="NL367" s="21"/>
      <c r="NM367" s="21"/>
      <c r="NN367" s="21"/>
      <c r="NO367" s="21"/>
      <c r="NP367" s="21"/>
      <c r="NQ367" s="21"/>
      <c r="NR367" s="21"/>
      <c r="NS367" s="21"/>
      <c r="NT367" s="21"/>
      <c r="NU367" s="21"/>
      <c r="NV367" s="21"/>
      <c r="NW367" s="21"/>
      <c r="NX367" s="21"/>
      <c r="NY367" s="21"/>
      <c r="NZ367" s="21"/>
      <c r="OA367" s="21"/>
      <c r="OB367" s="21"/>
      <c r="OC367" s="21"/>
      <c r="OD367" s="21"/>
      <c r="OE367" s="21"/>
      <c r="OF367" s="21"/>
      <c r="OG367" s="21"/>
      <c r="OH367" s="21"/>
      <c r="OI367" s="21"/>
      <c r="OJ367" s="21"/>
      <c r="OK367" s="21"/>
      <c r="OL367" s="21"/>
      <c r="OM367" s="21"/>
      <c r="ON367" s="21"/>
      <c r="OO367" s="21"/>
      <c r="OP367" s="21"/>
      <c r="OQ367" s="21"/>
      <c r="OR367" s="21"/>
      <c r="OS367" s="21"/>
      <c r="OT367" s="21"/>
      <c r="OU367" s="21"/>
      <c r="OV367" s="21"/>
      <c r="OW367" s="21"/>
      <c r="OX367" s="21"/>
      <c r="OY367" s="21"/>
      <c r="OZ367" s="21"/>
      <c r="PA367" s="21"/>
      <c r="PB367" s="21"/>
      <c r="PC367" s="21"/>
      <c r="PD367" s="21"/>
      <c r="PE367" s="21"/>
      <c r="PF367" s="21"/>
      <c r="PG367" s="21"/>
      <c r="PH367" s="21"/>
      <c r="PI367" s="21"/>
      <c r="PJ367" s="21"/>
      <c r="PK367" s="21"/>
      <c r="PL367" s="21"/>
      <c r="PM367" s="21"/>
      <c r="PN367" s="21"/>
      <c r="PO367" s="21"/>
      <c r="PP367" s="21"/>
      <c r="PQ367" s="21"/>
      <c r="PR367" s="21"/>
      <c r="PS367" s="21"/>
      <c r="PT367" s="21"/>
      <c r="PU367" s="21"/>
      <c r="PV367" s="21"/>
      <c r="PW367" s="21"/>
      <c r="PX367" s="21"/>
      <c r="PY367" s="21"/>
      <c r="PZ367" s="21"/>
      <c r="QA367" s="21"/>
      <c r="QB367" s="21"/>
      <c r="QC367" s="21"/>
      <c r="QD367" s="21"/>
      <c r="QE367" s="21"/>
      <c r="QF367" s="21"/>
      <c r="QG367" s="21"/>
      <c r="QH367" s="21"/>
      <c r="QI367" s="21"/>
      <c r="QJ367" s="21"/>
      <c r="QK367" s="21"/>
      <c r="QL367" s="21"/>
      <c r="QM367" s="21"/>
      <c r="QN367" s="21"/>
      <c r="QO367" s="21"/>
      <c r="QP367" s="21"/>
      <c r="QQ367" s="21"/>
      <c r="QR367" s="21"/>
      <c r="QS367" s="21"/>
      <c r="QT367" s="21"/>
      <c r="QU367" s="21"/>
      <c r="QV367" s="21"/>
      <c r="QW367" s="21"/>
      <c r="QX367" s="21"/>
      <c r="QY367" s="21"/>
      <c r="QZ367" s="21"/>
      <c r="RA367" s="21"/>
      <c r="RB367" s="21"/>
      <c r="RC367" s="21"/>
      <c r="RD367" s="21"/>
      <c r="RE367" s="21"/>
      <c r="RF367" s="21"/>
      <c r="RG367" s="21"/>
      <c r="RH367" s="21"/>
      <c r="RI367" s="21"/>
      <c r="RJ367" s="21"/>
      <c r="RK367" s="21"/>
      <c r="RL367" s="21"/>
      <c r="RM367" s="21"/>
      <c r="RN367" s="21"/>
      <c r="RO367" s="21"/>
      <c r="RP367" s="21"/>
      <c r="RQ367" s="21"/>
      <c r="RR367" s="21"/>
      <c r="RS367" s="21"/>
      <c r="RT367" s="21"/>
      <c r="RU367" s="21"/>
      <c r="RV367" s="21"/>
      <c r="RW367" s="21"/>
      <c r="RX367" s="21"/>
      <c r="RY367" s="21"/>
      <c r="RZ367" s="21"/>
      <c r="SA367" s="21"/>
      <c r="SB367" s="21"/>
      <c r="SC367" s="21"/>
      <c r="SD367" s="21"/>
      <c r="SE367" s="21"/>
      <c r="SF367" s="21"/>
      <c r="SG367" s="21"/>
      <c r="SH367" s="21"/>
      <c r="SI367" s="21"/>
      <c r="SJ367" s="21"/>
      <c r="SK367" s="21"/>
      <c r="SL367" s="21"/>
      <c r="SM367" s="21"/>
      <c r="SN367" s="21"/>
    </row>
    <row r="368" spans="1:508" s="22" customFormat="1" ht="141.75" hidden="1" customHeight="1" x14ac:dyDescent="0.25">
      <c r="A368" s="67"/>
      <c r="B368" s="67"/>
      <c r="C368" s="67"/>
      <c r="D368" s="73" t="s">
        <v>588</v>
      </c>
      <c r="E368" s="166"/>
      <c r="F368" s="166"/>
      <c r="G368" s="166"/>
      <c r="H368" s="166"/>
      <c r="I368" s="166"/>
      <c r="J368" s="166"/>
      <c r="K368" s="220" t="e">
        <f t="shared" si="114"/>
        <v>#DIV/0!</v>
      </c>
      <c r="L368" s="166">
        <f t="shared" si="147"/>
        <v>0</v>
      </c>
      <c r="M368" s="166"/>
      <c r="N368" s="166"/>
      <c r="O368" s="166"/>
      <c r="P368" s="166"/>
      <c r="Q368" s="166"/>
      <c r="R368" s="173">
        <f t="shared" si="148"/>
        <v>0</v>
      </c>
      <c r="S368" s="173"/>
      <c r="T368" s="173"/>
      <c r="U368" s="173"/>
      <c r="V368" s="173"/>
      <c r="W368" s="173"/>
      <c r="X368" s="225" t="e">
        <f t="shared" si="115"/>
        <v>#DIV/0!</v>
      </c>
      <c r="Y368" s="173">
        <f t="shared" si="119"/>
        <v>0</v>
      </c>
      <c r="Z368" s="239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  <c r="IV368" s="27"/>
      <c r="IW368" s="27"/>
      <c r="IX368" s="27"/>
      <c r="IY368" s="27"/>
      <c r="IZ368" s="27"/>
      <c r="JA368" s="27"/>
      <c r="JB368" s="27"/>
      <c r="JC368" s="27"/>
      <c r="JD368" s="27"/>
      <c r="JE368" s="27"/>
      <c r="JF368" s="27"/>
      <c r="JG368" s="27"/>
      <c r="JH368" s="27"/>
      <c r="JI368" s="27"/>
      <c r="JJ368" s="27"/>
      <c r="JK368" s="27"/>
      <c r="JL368" s="27"/>
      <c r="JM368" s="27"/>
      <c r="JN368" s="27"/>
      <c r="JO368" s="27"/>
      <c r="JP368" s="27"/>
      <c r="JQ368" s="27"/>
      <c r="JR368" s="27"/>
      <c r="JS368" s="27"/>
      <c r="JT368" s="27"/>
      <c r="JU368" s="27"/>
      <c r="JV368" s="27"/>
      <c r="JW368" s="27"/>
      <c r="JX368" s="27"/>
      <c r="JY368" s="27"/>
      <c r="JZ368" s="27"/>
      <c r="KA368" s="27"/>
      <c r="KB368" s="27"/>
      <c r="KC368" s="27"/>
      <c r="KD368" s="27"/>
      <c r="KE368" s="27"/>
      <c r="KF368" s="27"/>
      <c r="KG368" s="27"/>
      <c r="KH368" s="27"/>
      <c r="KI368" s="27"/>
      <c r="KJ368" s="27"/>
      <c r="KK368" s="27"/>
      <c r="KL368" s="27"/>
      <c r="KM368" s="27"/>
      <c r="KN368" s="27"/>
      <c r="KO368" s="27"/>
      <c r="KP368" s="27"/>
      <c r="KQ368" s="27"/>
      <c r="KR368" s="27"/>
      <c r="KS368" s="27"/>
      <c r="KT368" s="27"/>
      <c r="KU368" s="27"/>
      <c r="KV368" s="27"/>
      <c r="KW368" s="27"/>
      <c r="KX368" s="27"/>
      <c r="KY368" s="27"/>
      <c r="KZ368" s="27"/>
      <c r="LA368" s="27"/>
      <c r="LB368" s="27"/>
      <c r="LC368" s="27"/>
      <c r="LD368" s="27"/>
      <c r="LE368" s="27"/>
      <c r="LF368" s="27"/>
      <c r="LG368" s="27"/>
      <c r="LH368" s="27"/>
      <c r="LI368" s="27"/>
      <c r="LJ368" s="27"/>
      <c r="LK368" s="27"/>
      <c r="LL368" s="27"/>
      <c r="LM368" s="27"/>
      <c r="LN368" s="27"/>
      <c r="LO368" s="27"/>
      <c r="LP368" s="27"/>
      <c r="LQ368" s="27"/>
      <c r="LR368" s="27"/>
      <c r="LS368" s="27"/>
      <c r="LT368" s="27"/>
      <c r="LU368" s="27"/>
      <c r="LV368" s="27"/>
      <c r="LW368" s="27"/>
      <c r="LX368" s="27"/>
      <c r="LY368" s="27"/>
      <c r="LZ368" s="27"/>
      <c r="MA368" s="27"/>
      <c r="MB368" s="27"/>
      <c r="MC368" s="27"/>
      <c r="MD368" s="27"/>
      <c r="ME368" s="27"/>
      <c r="MF368" s="27"/>
      <c r="MG368" s="27"/>
      <c r="MH368" s="27"/>
      <c r="MI368" s="27"/>
      <c r="MJ368" s="27"/>
      <c r="MK368" s="27"/>
      <c r="ML368" s="27"/>
      <c r="MM368" s="27"/>
      <c r="MN368" s="27"/>
      <c r="MO368" s="27"/>
      <c r="MP368" s="27"/>
      <c r="MQ368" s="27"/>
      <c r="MR368" s="27"/>
      <c r="MS368" s="27"/>
      <c r="MT368" s="27"/>
      <c r="MU368" s="27"/>
      <c r="MV368" s="27"/>
      <c r="MW368" s="27"/>
      <c r="MX368" s="27"/>
      <c r="MY368" s="27"/>
      <c r="MZ368" s="27"/>
      <c r="NA368" s="27"/>
      <c r="NB368" s="27"/>
      <c r="NC368" s="27"/>
      <c r="ND368" s="27"/>
      <c r="NE368" s="27"/>
      <c r="NF368" s="27"/>
      <c r="NG368" s="27"/>
      <c r="NH368" s="27"/>
      <c r="NI368" s="27"/>
      <c r="NJ368" s="27"/>
      <c r="NK368" s="27"/>
      <c r="NL368" s="27"/>
      <c r="NM368" s="27"/>
      <c r="NN368" s="27"/>
      <c r="NO368" s="27"/>
      <c r="NP368" s="27"/>
      <c r="NQ368" s="27"/>
      <c r="NR368" s="27"/>
      <c r="NS368" s="27"/>
      <c r="NT368" s="27"/>
      <c r="NU368" s="27"/>
      <c r="NV368" s="27"/>
      <c r="NW368" s="27"/>
      <c r="NX368" s="27"/>
      <c r="NY368" s="27"/>
      <c r="NZ368" s="27"/>
      <c r="OA368" s="27"/>
      <c r="OB368" s="27"/>
      <c r="OC368" s="27"/>
      <c r="OD368" s="27"/>
      <c r="OE368" s="27"/>
      <c r="OF368" s="27"/>
      <c r="OG368" s="27"/>
      <c r="OH368" s="27"/>
      <c r="OI368" s="27"/>
      <c r="OJ368" s="27"/>
      <c r="OK368" s="27"/>
      <c r="OL368" s="27"/>
      <c r="OM368" s="27"/>
      <c r="ON368" s="27"/>
      <c r="OO368" s="27"/>
      <c r="OP368" s="27"/>
      <c r="OQ368" s="27"/>
      <c r="OR368" s="27"/>
      <c r="OS368" s="27"/>
      <c r="OT368" s="27"/>
      <c r="OU368" s="27"/>
      <c r="OV368" s="27"/>
      <c r="OW368" s="27"/>
      <c r="OX368" s="27"/>
      <c r="OY368" s="27"/>
      <c r="OZ368" s="27"/>
      <c r="PA368" s="27"/>
      <c r="PB368" s="27"/>
      <c r="PC368" s="27"/>
      <c r="PD368" s="27"/>
      <c r="PE368" s="27"/>
      <c r="PF368" s="27"/>
      <c r="PG368" s="27"/>
      <c r="PH368" s="27"/>
      <c r="PI368" s="27"/>
      <c r="PJ368" s="27"/>
      <c r="PK368" s="27"/>
      <c r="PL368" s="27"/>
      <c r="PM368" s="27"/>
      <c r="PN368" s="27"/>
      <c r="PO368" s="27"/>
      <c r="PP368" s="27"/>
      <c r="PQ368" s="27"/>
      <c r="PR368" s="27"/>
      <c r="PS368" s="27"/>
      <c r="PT368" s="27"/>
      <c r="PU368" s="27"/>
      <c r="PV368" s="27"/>
      <c r="PW368" s="27"/>
      <c r="PX368" s="27"/>
      <c r="PY368" s="27"/>
      <c r="PZ368" s="27"/>
      <c r="QA368" s="27"/>
      <c r="QB368" s="27"/>
      <c r="QC368" s="27"/>
      <c r="QD368" s="27"/>
      <c r="QE368" s="27"/>
      <c r="QF368" s="27"/>
      <c r="QG368" s="27"/>
      <c r="QH368" s="27"/>
      <c r="QI368" s="27"/>
      <c r="QJ368" s="27"/>
      <c r="QK368" s="27"/>
      <c r="QL368" s="27"/>
      <c r="QM368" s="27"/>
      <c r="QN368" s="27"/>
      <c r="QO368" s="27"/>
      <c r="QP368" s="27"/>
      <c r="QQ368" s="27"/>
      <c r="QR368" s="27"/>
      <c r="QS368" s="27"/>
      <c r="QT368" s="27"/>
      <c r="QU368" s="27"/>
      <c r="QV368" s="27"/>
      <c r="QW368" s="27"/>
      <c r="QX368" s="27"/>
      <c r="QY368" s="27"/>
      <c r="QZ368" s="27"/>
      <c r="RA368" s="27"/>
      <c r="RB368" s="27"/>
      <c r="RC368" s="27"/>
      <c r="RD368" s="27"/>
      <c r="RE368" s="27"/>
      <c r="RF368" s="27"/>
      <c r="RG368" s="27"/>
      <c r="RH368" s="27"/>
      <c r="RI368" s="27"/>
      <c r="RJ368" s="27"/>
      <c r="RK368" s="27"/>
      <c r="RL368" s="27"/>
      <c r="RM368" s="27"/>
      <c r="RN368" s="27"/>
      <c r="RO368" s="27"/>
      <c r="RP368" s="27"/>
      <c r="RQ368" s="27"/>
      <c r="RR368" s="27"/>
      <c r="RS368" s="27"/>
      <c r="RT368" s="27"/>
      <c r="RU368" s="27"/>
      <c r="RV368" s="27"/>
      <c r="RW368" s="27"/>
      <c r="RX368" s="27"/>
      <c r="RY368" s="27"/>
      <c r="RZ368" s="27"/>
      <c r="SA368" s="27"/>
      <c r="SB368" s="27"/>
      <c r="SC368" s="27"/>
      <c r="SD368" s="27"/>
      <c r="SE368" s="27"/>
      <c r="SF368" s="27"/>
      <c r="SG368" s="27"/>
      <c r="SH368" s="27"/>
      <c r="SI368" s="27"/>
      <c r="SJ368" s="27"/>
      <c r="SK368" s="27"/>
      <c r="SL368" s="27"/>
      <c r="SM368" s="27"/>
      <c r="SN368" s="27"/>
    </row>
    <row r="369" spans="1:508" s="20" customFormat="1" ht="21" customHeight="1" x14ac:dyDescent="0.25">
      <c r="A369" s="52" t="s">
        <v>257</v>
      </c>
      <c r="B369" s="52" t="s">
        <v>2</v>
      </c>
      <c r="C369" s="52" t="s">
        <v>85</v>
      </c>
      <c r="D369" s="11" t="s">
        <v>419</v>
      </c>
      <c r="E369" s="165">
        <v>666700</v>
      </c>
      <c r="F369" s="165"/>
      <c r="G369" s="165"/>
      <c r="H369" s="165">
        <v>342039.56</v>
      </c>
      <c r="I369" s="165"/>
      <c r="J369" s="165"/>
      <c r="K369" s="219">
        <f t="shared" si="114"/>
        <v>51.30336883155843</v>
      </c>
      <c r="L369" s="165">
        <f t="shared" si="147"/>
        <v>0</v>
      </c>
      <c r="M369" s="165"/>
      <c r="N369" s="165"/>
      <c r="O369" s="165"/>
      <c r="P369" s="165"/>
      <c r="Q369" s="165"/>
      <c r="R369" s="171">
        <f t="shared" si="148"/>
        <v>0</v>
      </c>
      <c r="S369" s="171"/>
      <c r="T369" s="171"/>
      <c r="U369" s="171"/>
      <c r="V369" s="171"/>
      <c r="W369" s="171"/>
      <c r="X369" s="224"/>
      <c r="Y369" s="171">
        <f t="shared" si="119"/>
        <v>342039.56</v>
      </c>
      <c r="Z369" s="239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20" customFormat="1" ht="20.25" customHeight="1" x14ac:dyDescent="0.25">
      <c r="A370" s="52" t="s">
        <v>329</v>
      </c>
      <c r="B370" s="52" t="s">
        <v>238</v>
      </c>
      <c r="C370" s="52" t="s">
        <v>81</v>
      </c>
      <c r="D370" s="11" t="s">
        <v>17</v>
      </c>
      <c r="E370" s="165">
        <v>300000</v>
      </c>
      <c r="F370" s="165"/>
      <c r="G370" s="165"/>
      <c r="H370" s="165">
        <v>1590</v>
      </c>
      <c r="I370" s="165"/>
      <c r="J370" s="165"/>
      <c r="K370" s="219">
        <f t="shared" si="114"/>
        <v>0.53</v>
      </c>
      <c r="L370" s="165">
        <f t="shared" si="147"/>
        <v>0</v>
      </c>
      <c r="M370" s="165"/>
      <c r="N370" s="165"/>
      <c r="O370" s="165"/>
      <c r="P370" s="165"/>
      <c r="Q370" s="165"/>
      <c r="R370" s="171">
        <f t="shared" si="148"/>
        <v>0</v>
      </c>
      <c r="S370" s="171"/>
      <c r="T370" s="171"/>
      <c r="U370" s="171"/>
      <c r="V370" s="171"/>
      <c r="W370" s="171"/>
      <c r="X370" s="224"/>
      <c r="Y370" s="171">
        <f t="shared" si="119"/>
        <v>1590</v>
      </c>
      <c r="Z370" s="239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</row>
    <row r="371" spans="1:508" s="20" customFormat="1" ht="68.25" customHeight="1" x14ac:dyDescent="0.25">
      <c r="A371" s="52" t="s">
        <v>695</v>
      </c>
      <c r="B371" s="52"/>
      <c r="C371" s="52"/>
      <c r="D371" s="11" t="s">
        <v>360</v>
      </c>
      <c r="E371" s="165">
        <v>10000</v>
      </c>
      <c r="F371" s="165"/>
      <c r="G371" s="165"/>
      <c r="H371" s="165">
        <v>400</v>
      </c>
      <c r="I371" s="165"/>
      <c r="J371" s="165"/>
      <c r="K371" s="219">
        <f t="shared" si="114"/>
        <v>4</v>
      </c>
      <c r="L371" s="165"/>
      <c r="M371" s="165"/>
      <c r="N371" s="165"/>
      <c r="O371" s="165"/>
      <c r="P371" s="165"/>
      <c r="Q371" s="165"/>
      <c r="R371" s="171"/>
      <c r="S371" s="171"/>
      <c r="T371" s="171"/>
      <c r="U371" s="171"/>
      <c r="V371" s="171"/>
      <c r="W371" s="171"/>
      <c r="X371" s="224"/>
      <c r="Y371" s="171">
        <f t="shared" si="119"/>
        <v>400</v>
      </c>
      <c r="Z371" s="239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  <c r="IX371" s="21"/>
      <c r="IY371" s="21"/>
      <c r="IZ371" s="21"/>
      <c r="JA371" s="21"/>
      <c r="JB371" s="21"/>
      <c r="JC371" s="21"/>
      <c r="JD371" s="21"/>
      <c r="JE371" s="21"/>
      <c r="JF371" s="21"/>
      <c r="JG371" s="21"/>
      <c r="JH371" s="21"/>
      <c r="JI371" s="21"/>
      <c r="JJ371" s="21"/>
      <c r="JK371" s="21"/>
      <c r="JL371" s="21"/>
      <c r="JM371" s="21"/>
      <c r="JN371" s="21"/>
      <c r="JO371" s="21"/>
      <c r="JP371" s="21"/>
      <c r="JQ371" s="21"/>
      <c r="JR371" s="21"/>
      <c r="JS371" s="21"/>
      <c r="JT371" s="21"/>
      <c r="JU371" s="21"/>
      <c r="JV371" s="21"/>
      <c r="JW371" s="21"/>
      <c r="JX371" s="21"/>
      <c r="JY371" s="21"/>
      <c r="JZ371" s="21"/>
      <c r="KA371" s="21"/>
      <c r="KB371" s="21"/>
      <c r="KC371" s="21"/>
      <c r="KD371" s="21"/>
      <c r="KE371" s="21"/>
      <c r="KF371" s="21"/>
      <c r="KG371" s="21"/>
      <c r="KH371" s="21"/>
      <c r="KI371" s="21"/>
      <c r="KJ371" s="21"/>
      <c r="KK371" s="21"/>
      <c r="KL371" s="21"/>
      <c r="KM371" s="21"/>
      <c r="KN371" s="21"/>
      <c r="KO371" s="21"/>
      <c r="KP371" s="21"/>
      <c r="KQ371" s="21"/>
      <c r="KR371" s="21"/>
      <c r="KS371" s="21"/>
      <c r="KT371" s="21"/>
      <c r="KU371" s="21"/>
      <c r="KV371" s="21"/>
      <c r="KW371" s="21"/>
      <c r="KX371" s="21"/>
      <c r="KY371" s="21"/>
      <c r="KZ371" s="21"/>
      <c r="LA371" s="21"/>
      <c r="LB371" s="21"/>
      <c r="LC371" s="21"/>
      <c r="LD371" s="21"/>
      <c r="LE371" s="21"/>
      <c r="LF371" s="21"/>
      <c r="LG371" s="21"/>
      <c r="LH371" s="21"/>
      <c r="LI371" s="21"/>
      <c r="LJ371" s="21"/>
      <c r="LK371" s="21"/>
      <c r="LL371" s="21"/>
      <c r="LM371" s="21"/>
      <c r="LN371" s="21"/>
      <c r="LO371" s="21"/>
      <c r="LP371" s="21"/>
      <c r="LQ371" s="21"/>
      <c r="LR371" s="21"/>
      <c r="LS371" s="21"/>
      <c r="LT371" s="21"/>
      <c r="LU371" s="21"/>
      <c r="LV371" s="21"/>
      <c r="LW371" s="21"/>
      <c r="LX371" s="21"/>
      <c r="LY371" s="21"/>
      <c r="LZ371" s="21"/>
      <c r="MA371" s="21"/>
      <c r="MB371" s="21"/>
      <c r="MC371" s="21"/>
      <c r="MD371" s="21"/>
      <c r="ME371" s="21"/>
      <c r="MF371" s="21"/>
      <c r="MG371" s="21"/>
      <c r="MH371" s="21"/>
      <c r="MI371" s="21"/>
      <c r="MJ371" s="21"/>
      <c r="MK371" s="21"/>
      <c r="ML371" s="21"/>
      <c r="MM371" s="21"/>
      <c r="MN371" s="21"/>
      <c r="MO371" s="21"/>
      <c r="MP371" s="21"/>
      <c r="MQ371" s="21"/>
      <c r="MR371" s="21"/>
      <c r="MS371" s="21"/>
      <c r="MT371" s="21"/>
      <c r="MU371" s="21"/>
      <c r="MV371" s="21"/>
      <c r="MW371" s="21"/>
      <c r="MX371" s="21"/>
      <c r="MY371" s="21"/>
      <c r="MZ371" s="21"/>
      <c r="NA371" s="21"/>
      <c r="NB371" s="21"/>
      <c r="NC371" s="21"/>
      <c r="ND371" s="21"/>
      <c r="NE371" s="21"/>
      <c r="NF371" s="21"/>
      <c r="NG371" s="21"/>
      <c r="NH371" s="21"/>
      <c r="NI371" s="21"/>
      <c r="NJ371" s="21"/>
      <c r="NK371" s="21"/>
      <c r="NL371" s="21"/>
      <c r="NM371" s="21"/>
      <c r="NN371" s="21"/>
      <c r="NO371" s="21"/>
      <c r="NP371" s="21"/>
      <c r="NQ371" s="21"/>
      <c r="NR371" s="21"/>
      <c r="NS371" s="21"/>
      <c r="NT371" s="21"/>
      <c r="NU371" s="21"/>
      <c r="NV371" s="21"/>
      <c r="NW371" s="21"/>
      <c r="NX371" s="21"/>
      <c r="NY371" s="21"/>
      <c r="NZ371" s="21"/>
      <c r="OA371" s="21"/>
      <c r="OB371" s="21"/>
      <c r="OC371" s="21"/>
      <c r="OD371" s="21"/>
      <c r="OE371" s="21"/>
      <c r="OF371" s="21"/>
      <c r="OG371" s="21"/>
      <c r="OH371" s="21"/>
      <c r="OI371" s="21"/>
      <c r="OJ371" s="21"/>
      <c r="OK371" s="21"/>
      <c r="OL371" s="21"/>
      <c r="OM371" s="21"/>
      <c r="ON371" s="21"/>
      <c r="OO371" s="21"/>
      <c r="OP371" s="21"/>
      <c r="OQ371" s="21"/>
      <c r="OR371" s="21"/>
      <c r="OS371" s="21"/>
      <c r="OT371" s="21"/>
      <c r="OU371" s="21"/>
      <c r="OV371" s="21"/>
      <c r="OW371" s="21"/>
      <c r="OX371" s="21"/>
      <c r="OY371" s="21"/>
      <c r="OZ371" s="21"/>
      <c r="PA371" s="21"/>
      <c r="PB371" s="21"/>
      <c r="PC371" s="21"/>
      <c r="PD371" s="21"/>
      <c r="PE371" s="21"/>
      <c r="PF371" s="21"/>
      <c r="PG371" s="21"/>
      <c r="PH371" s="21"/>
      <c r="PI371" s="21"/>
      <c r="PJ371" s="21"/>
      <c r="PK371" s="21"/>
      <c r="PL371" s="21"/>
      <c r="PM371" s="21"/>
      <c r="PN371" s="21"/>
      <c r="PO371" s="21"/>
      <c r="PP371" s="21"/>
      <c r="PQ371" s="21"/>
      <c r="PR371" s="21"/>
      <c r="PS371" s="21"/>
      <c r="PT371" s="21"/>
      <c r="PU371" s="21"/>
      <c r="PV371" s="21"/>
      <c r="PW371" s="21"/>
      <c r="PX371" s="21"/>
      <c r="PY371" s="21"/>
      <c r="PZ371" s="21"/>
      <c r="QA371" s="21"/>
      <c r="QB371" s="21"/>
      <c r="QC371" s="21"/>
      <c r="QD371" s="21"/>
      <c r="QE371" s="21"/>
      <c r="QF371" s="21"/>
      <c r="QG371" s="21"/>
      <c r="QH371" s="21"/>
      <c r="QI371" s="21"/>
      <c r="QJ371" s="21"/>
      <c r="QK371" s="21"/>
      <c r="QL371" s="21"/>
      <c r="QM371" s="21"/>
      <c r="QN371" s="21"/>
      <c r="QO371" s="21"/>
      <c r="QP371" s="21"/>
      <c r="QQ371" s="21"/>
      <c r="QR371" s="21"/>
      <c r="QS371" s="21"/>
      <c r="QT371" s="21"/>
      <c r="QU371" s="21"/>
      <c r="QV371" s="21"/>
      <c r="QW371" s="21"/>
      <c r="QX371" s="21"/>
      <c r="QY371" s="21"/>
      <c r="QZ371" s="21"/>
      <c r="RA371" s="21"/>
      <c r="RB371" s="21"/>
      <c r="RC371" s="21"/>
      <c r="RD371" s="21"/>
      <c r="RE371" s="21"/>
      <c r="RF371" s="21"/>
      <c r="RG371" s="21"/>
      <c r="RH371" s="21"/>
      <c r="RI371" s="21"/>
      <c r="RJ371" s="21"/>
      <c r="RK371" s="21"/>
      <c r="RL371" s="21"/>
      <c r="RM371" s="21"/>
      <c r="RN371" s="21"/>
      <c r="RO371" s="21"/>
      <c r="RP371" s="21"/>
      <c r="RQ371" s="21"/>
      <c r="RR371" s="21"/>
      <c r="RS371" s="21"/>
      <c r="RT371" s="21"/>
      <c r="RU371" s="21"/>
      <c r="RV371" s="21"/>
      <c r="RW371" s="21"/>
      <c r="RX371" s="21"/>
      <c r="RY371" s="21"/>
      <c r="RZ371" s="21"/>
      <c r="SA371" s="21"/>
      <c r="SB371" s="21"/>
      <c r="SC371" s="21"/>
      <c r="SD371" s="21"/>
      <c r="SE371" s="21"/>
      <c r="SF371" s="21"/>
      <c r="SG371" s="21"/>
      <c r="SH371" s="21"/>
      <c r="SI371" s="21"/>
      <c r="SJ371" s="21"/>
      <c r="SK371" s="21"/>
      <c r="SL371" s="21"/>
      <c r="SM371" s="21"/>
      <c r="SN371" s="21"/>
    </row>
    <row r="372" spans="1:508" s="20" customFormat="1" ht="42.75" customHeight="1" x14ac:dyDescent="0.25">
      <c r="A372" s="52">
        <v>3718330</v>
      </c>
      <c r="B372" s="52">
        <v>8330</v>
      </c>
      <c r="C372" s="52" t="s">
        <v>91</v>
      </c>
      <c r="D372" s="11" t="s">
        <v>347</v>
      </c>
      <c r="E372" s="165">
        <v>108000</v>
      </c>
      <c r="F372" s="165"/>
      <c r="G372" s="165"/>
      <c r="H372" s="165">
        <v>28000</v>
      </c>
      <c r="I372" s="165"/>
      <c r="J372" s="165"/>
      <c r="K372" s="219">
        <f t="shared" si="114"/>
        <v>25.925925925925924</v>
      </c>
      <c r="L372" s="165">
        <f t="shared" si="147"/>
        <v>0</v>
      </c>
      <c r="M372" s="165"/>
      <c r="N372" s="165"/>
      <c r="O372" s="165"/>
      <c r="P372" s="165"/>
      <c r="Q372" s="165"/>
      <c r="R372" s="171">
        <f t="shared" si="148"/>
        <v>0</v>
      </c>
      <c r="S372" s="171"/>
      <c r="T372" s="171"/>
      <c r="U372" s="171"/>
      <c r="V372" s="171"/>
      <c r="W372" s="171"/>
      <c r="X372" s="224"/>
      <c r="Y372" s="171">
        <f t="shared" si="119"/>
        <v>28000</v>
      </c>
      <c r="Z372" s="239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  <c r="IX372" s="21"/>
      <c r="IY372" s="21"/>
      <c r="IZ372" s="21"/>
      <c r="JA372" s="21"/>
      <c r="JB372" s="21"/>
      <c r="JC372" s="21"/>
      <c r="JD372" s="21"/>
      <c r="JE372" s="21"/>
      <c r="JF372" s="21"/>
      <c r="JG372" s="21"/>
      <c r="JH372" s="21"/>
      <c r="JI372" s="21"/>
      <c r="JJ372" s="21"/>
      <c r="JK372" s="21"/>
      <c r="JL372" s="21"/>
      <c r="JM372" s="21"/>
      <c r="JN372" s="21"/>
      <c r="JO372" s="21"/>
      <c r="JP372" s="21"/>
      <c r="JQ372" s="21"/>
      <c r="JR372" s="21"/>
      <c r="JS372" s="21"/>
      <c r="JT372" s="21"/>
      <c r="JU372" s="21"/>
      <c r="JV372" s="21"/>
      <c r="JW372" s="21"/>
      <c r="JX372" s="21"/>
      <c r="JY372" s="21"/>
      <c r="JZ372" s="21"/>
      <c r="KA372" s="21"/>
      <c r="KB372" s="21"/>
      <c r="KC372" s="21"/>
      <c r="KD372" s="21"/>
      <c r="KE372" s="21"/>
      <c r="KF372" s="21"/>
      <c r="KG372" s="21"/>
      <c r="KH372" s="21"/>
      <c r="KI372" s="21"/>
      <c r="KJ372" s="21"/>
      <c r="KK372" s="21"/>
      <c r="KL372" s="21"/>
      <c r="KM372" s="21"/>
      <c r="KN372" s="21"/>
      <c r="KO372" s="21"/>
      <c r="KP372" s="21"/>
      <c r="KQ372" s="21"/>
      <c r="KR372" s="21"/>
      <c r="KS372" s="21"/>
      <c r="KT372" s="21"/>
      <c r="KU372" s="21"/>
      <c r="KV372" s="21"/>
      <c r="KW372" s="21"/>
      <c r="KX372" s="21"/>
      <c r="KY372" s="21"/>
      <c r="KZ372" s="21"/>
      <c r="LA372" s="21"/>
      <c r="LB372" s="21"/>
      <c r="LC372" s="21"/>
      <c r="LD372" s="21"/>
      <c r="LE372" s="21"/>
      <c r="LF372" s="21"/>
      <c r="LG372" s="21"/>
      <c r="LH372" s="21"/>
      <c r="LI372" s="21"/>
      <c r="LJ372" s="21"/>
      <c r="LK372" s="21"/>
      <c r="LL372" s="21"/>
      <c r="LM372" s="21"/>
      <c r="LN372" s="21"/>
      <c r="LO372" s="21"/>
      <c r="LP372" s="21"/>
      <c r="LQ372" s="21"/>
      <c r="LR372" s="21"/>
      <c r="LS372" s="21"/>
      <c r="LT372" s="21"/>
      <c r="LU372" s="21"/>
      <c r="LV372" s="21"/>
      <c r="LW372" s="21"/>
      <c r="LX372" s="21"/>
      <c r="LY372" s="21"/>
      <c r="LZ372" s="21"/>
      <c r="MA372" s="21"/>
      <c r="MB372" s="21"/>
      <c r="MC372" s="21"/>
      <c r="MD372" s="21"/>
      <c r="ME372" s="21"/>
      <c r="MF372" s="21"/>
      <c r="MG372" s="21"/>
      <c r="MH372" s="21"/>
      <c r="MI372" s="21"/>
      <c r="MJ372" s="21"/>
      <c r="MK372" s="21"/>
      <c r="ML372" s="21"/>
      <c r="MM372" s="21"/>
      <c r="MN372" s="21"/>
      <c r="MO372" s="21"/>
      <c r="MP372" s="21"/>
      <c r="MQ372" s="21"/>
      <c r="MR372" s="21"/>
      <c r="MS372" s="21"/>
      <c r="MT372" s="21"/>
      <c r="MU372" s="21"/>
      <c r="MV372" s="21"/>
      <c r="MW372" s="21"/>
      <c r="MX372" s="21"/>
      <c r="MY372" s="21"/>
      <c r="MZ372" s="21"/>
      <c r="NA372" s="21"/>
      <c r="NB372" s="21"/>
      <c r="NC372" s="21"/>
      <c r="ND372" s="21"/>
      <c r="NE372" s="21"/>
      <c r="NF372" s="21"/>
      <c r="NG372" s="21"/>
      <c r="NH372" s="21"/>
      <c r="NI372" s="21"/>
      <c r="NJ372" s="21"/>
      <c r="NK372" s="21"/>
      <c r="NL372" s="21"/>
      <c r="NM372" s="21"/>
      <c r="NN372" s="21"/>
      <c r="NO372" s="21"/>
      <c r="NP372" s="21"/>
      <c r="NQ372" s="21"/>
      <c r="NR372" s="21"/>
      <c r="NS372" s="21"/>
      <c r="NT372" s="21"/>
      <c r="NU372" s="21"/>
      <c r="NV372" s="21"/>
      <c r="NW372" s="21"/>
      <c r="NX372" s="21"/>
      <c r="NY372" s="21"/>
      <c r="NZ372" s="21"/>
      <c r="OA372" s="21"/>
      <c r="OB372" s="21"/>
      <c r="OC372" s="21"/>
      <c r="OD372" s="21"/>
      <c r="OE372" s="21"/>
      <c r="OF372" s="21"/>
      <c r="OG372" s="21"/>
      <c r="OH372" s="21"/>
      <c r="OI372" s="21"/>
      <c r="OJ372" s="21"/>
      <c r="OK372" s="21"/>
      <c r="OL372" s="21"/>
      <c r="OM372" s="21"/>
      <c r="ON372" s="21"/>
      <c r="OO372" s="21"/>
      <c r="OP372" s="21"/>
      <c r="OQ372" s="21"/>
      <c r="OR372" s="21"/>
      <c r="OS372" s="21"/>
      <c r="OT372" s="21"/>
      <c r="OU372" s="21"/>
      <c r="OV372" s="21"/>
      <c r="OW372" s="21"/>
      <c r="OX372" s="21"/>
      <c r="OY372" s="21"/>
      <c r="OZ372" s="21"/>
      <c r="PA372" s="21"/>
      <c r="PB372" s="21"/>
      <c r="PC372" s="21"/>
      <c r="PD372" s="21"/>
      <c r="PE372" s="21"/>
      <c r="PF372" s="21"/>
      <c r="PG372" s="21"/>
      <c r="PH372" s="21"/>
      <c r="PI372" s="21"/>
      <c r="PJ372" s="21"/>
      <c r="PK372" s="21"/>
      <c r="PL372" s="21"/>
      <c r="PM372" s="21"/>
      <c r="PN372" s="21"/>
      <c r="PO372" s="21"/>
      <c r="PP372" s="21"/>
      <c r="PQ372" s="21"/>
      <c r="PR372" s="21"/>
      <c r="PS372" s="21"/>
      <c r="PT372" s="21"/>
      <c r="PU372" s="21"/>
      <c r="PV372" s="21"/>
      <c r="PW372" s="21"/>
      <c r="PX372" s="21"/>
      <c r="PY372" s="21"/>
      <c r="PZ372" s="21"/>
      <c r="QA372" s="21"/>
      <c r="QB372" s="21"/>
      <c r="QC372" s="21"/>
      <c r="QD372" s="21"/>
      <c r="QE372" s="21"/>
      <c r="QF372" s="21"/>
      <c r="QG372" s="21"/>
      <c r="QH372" s="21"/>
      <c r="QI372" s="21"/>
      <c r="QJ372" s="21"/>
      <c r="QK372" s="21"/>
      <c r="QL372" s="21"/>
      <c r="QM372" s="21"/>
      <c r="QN372" s="21"/>
      <c r="QO372" s="21"/>
      <c r="QP372" s="21"/>
      <c r="QQ372" s="21"/>
      <c r="QR372" s="21"/>
      <c r="QS372" s="21"/>
      <c r="QT372" s="21"/>
      <c r="QU372" s="21"/>
      <c r="QV372" s="21"/>
      <c r="QW372" s="21"/>
      <c r="QX372" s="21"/>
      <c r="QY372" s="21"/>
      <c r="QZ372" s="21"/>
      <c r="RA372" s="21"/>
      <c r="RB372" s="21"/>
      <c r="RC372" s="21"/>
      <c r="RD372" s="21"/>
      <c r="RE372" s="21"/>
      <c r="RF372" s="21"/>
      <c r="RG372" s="21"/>
      <c r="RH372" s="21"/>
      <c r="RI372" s="21"/>
      <c r="RJ372" s="21"/>
      <c r="RK372" s="21"/>
      <c r="RL372" s="21"/>
      <c r="RM372" s="21"/>
      <c r="RN372" s="21"/>
      <c r="RO372" s="21"/>
      <c r="RP372" s="21"/>
      <c r="RQ372" s="21"/>
      <c r="RR372" s="21"/>
      <c r="RS372" s="21"/>
      <c r="RT372" s="21"/>
      <c r="RU372" s="21"/>
      <c r="RV372" s="21"/>
      <c r="RW372" s="21"/>
      <c r="RX372" s="21"/>
      <c r="RY372" s="21"/>
      <c r="RZ372" s="21"/>
      <c r="SA372" s="21"/>
      <c r="SB372" s="21"/>
      <c r="SC372" s="21"/>
      <c r="SD372" s="21"/>
      <c r="SE372" s="21"/>
      <c r="SF372" s="21"/>
      <c r="SG372" s="21"/>
      <c r="SH372" s="21"/>
      <c r="SI372" s="21"/>
      <c r="SJ372" s="21"/>
      <c r="SK372" s="21"/>
      <c r="SL372" s="21"/>
      <c r="SM372" s="21"/>
      <c r="SN372" s="21"/>
    </row>
    <row r="373" spans="1:508" s="20" customFormat="1" ht="30.75" customHeight="1" x14ac:dyDescent="0.25">
      <c r="A373" s="52" t="s">
        <v>220</v>
      </c>
      <c r="B373" s="52" t="s">
        <v>9</v>
      </c>
      <c r="C373" s="52" t="s">
        <v>91</v>
      </c>
      <c r="D373" s="11" t="s">
        <v>10</v>
      </c>
      <c r="E373" s="165"/>
      <c r="F373" s="165"/>
      <c r="G373" s="165"/>
      <c r="H373" s="165"/>
      <c r="I373" s="165"/>
      <c r="J373" s="165"/>
      <c r="K373" s="219"/>
      <c r="L373" s="165">
        <v>248000</v>
      </c>
      <c r="M373" s="165"/>
      <c r="N373" s="165">
        <v>198000</v>
      </c>
      <c r="O373" s="165"/>
      <c r="P373" s="165"/>
      <c r="Q373" s="165">
        <v>50000</v>
      </c>
      <c r="R373" s="171">
        <f t="shared" si="148"/>
        <v>86031</v>
      </c>
      <c r="S373" s="171"/>
      <c r="T373" s="171">
        <v>86031</v>
      </c>
      <c r="U373" s="171"/>
      <c r="V373" s="171"/>
      <c r="W373" s="171"/>
      <c r="X373" s="224">
        <f t="shared" si="115"/>
        <v>34.689919354838707</v>
      </c>
      <c r="Y373" s="171">
        <f t="shared" si="119"/>
        <v>86031</v>
      </c>
      <c r="Z373" s="239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  <c r="IW373" s="21"/>
      <c r="IX373" s="21"/>
      <c r="IY373" s="21"/>
      <c r="IZ373" s="21"/>
      <c r="JA373" s="21"/>
      <c r="JB373" s="21"/>
      <c r="JC373" s="21"/>
      <c r="JD373" s="21"/>
      <c r="JE373" s="21"/>
      <c r="JF373" s="21"/>
      <c r="JG373" s="21"/>
      <c r="JH373" s="21"/>
      <c r="JI373" s="21"/>
      <c r="JJ373" s="21"/>
      <c r="JK373" s="21"/>
      <c r="JL373" s="21"/>
      <c r="JM373" s="21"/>
      <c r="JN373" s="21"/>
      <c r="JO373" s="21"/>
      <c r="JP373" s="21"/>
      <c r="JQ373" s="21"/>
      <c r="JR373" s="21"/>
      <c r="JS373" s="21"/>
      <c r="JT373" s="21"/>
      <c r="JU373" s="21"/>
      <c r="JV373" s="21"/>
      <c r="JW373" s="21"/>
      <c r="JX373" s="21"/>
      <c r="JY373" s="21"/>
      <c r="JZ373" s="21"/>
      <c r="KA373" s="21"/>
      <c r="KB373" s="21"/>
      <c r="KC373" s="21"/>
      <c r="KD373" s="21"/>
      <c r="KE373" s="21"/>
      <c r="KF373" s="21"/>
      <c r="KG373" s="21"/>
      <c r="KH373" s="21"/>
      <c r="KI373" s="21"/>
      <c r="KJ373" s="21"/>
      <c r="KK373" s="21"/>
      <c r="KL373" s="21"/>
      <c r="KM373" s="21"/>
      <c r="KN373" s="21"/>
      <c r="KO373" s="21"/>
      <c r="KP373" s="21"/>
      <c r="KQ373" s="21"/>
      <c r="KR373" s="21"/>
      <c r="KS373" s="21"/>
      <c r="KT373" s="21"/>
      <c r="KU373" s="21"/>
      <c r="KV373" s="21"/>
      <c r="KW373" s="21"/>
      <c r="KX373" s="21"/>
      <c r="KY373" s="21"/>
      <c r="KZ373" s="21"/>
      <c r="LA373" s="21"/>
      <c r="LB373" s="21"/>
      <c r="LC373" s="21"/>
      <c r="LD373" s="21"/>
      <c r="LE373" s="21"/>
      <c r="LF373" s="21"/>
      <c r="LG373" s="21"/>
      <c r="LH373" s="21"/>
      <c r="LI373" s="21"/>
      <c r="LJ373" s="21"/>
      <c r="LK373" s="21"/>
      <c r="LL373" s="21"/>
      <c r="LM373" s="21"/>
      <c r="LN373" s="21"/>
      <c r="LO373" s="21"/>
      <c r="LP373" s="21"/>
      <c r="LQ373" s="21"/>
      <c r="LR373" s="21"/>
      <c r="LS373" s="21"/>
      <c r="LT373" s="21"/>
      <c r="LU373" s="21"/>
      <c r="LV373" s="21"/>
      <c r="LW373" s="21"/>
      <c r="LX373" s="21"/>
      <c r="LY373" s="21"/>
      <c r="LZ373" s="21"/>
      <c r="MA373" s="21"/>
      <c r="MB373" s="21"/>
      <c r="MC373" s="21"/>
      <c r="MD373" s="21"/>
      <c r="ME373" s="21"/>
      <c r="MF373" s="21"/>
      <c r="MG373" s="21"/>
      <c r="MH373" s="21"/>
      <c r="MI373" s="21"/>
      <c r="MJ373" s="21"/>
      <c r="MK373" s="21"/>
      <c r="ML373" s="21"/>
      <c r="MM373" s="21"/>
      <c r="MN373" s="21"/>
      <c r="MO373" s="21"/>
      <c r="MP373" s="21"/>
      <c r="MQ373" s="21"/>
      <c r="MR373" s="21"/>
      <c r="MS373" s="21"/>
      <c r="MT373" s="21"/>
      <c r="MU373" s="21"/>
      <c r="MV373" s="21"/>
      <c r="MW373" s="21"/>
      <c r="MX373" s="21"/>
      <c r="MY373" s="21"/>
      <c r="MZ373" s="21"/>
      <c r="NA373" s="21"/>
      <c r="NB373" s="21"/>
      <c r="NC373" s="21"/>
      <c r="ND373" s="21"/>
      <c r="NE373" s="21"/>
      <c r="NF373" s="21"/>
      <c r="NG373" s="21"/>
      <c r="NH373" s="21"/>
      <c r="NI373" s="21"/>
      <c r="NJ373" s="21"/>
      <c r="NK373" s="21"/>
      <c r="NL373" s="21"/>
      <c r="NM373" s="21"/>
      <c r="NN373" s="21"/>
      <c r="NO373" s="21"/>
      <c r="NP373" s="21"/>
      <c r="NQ373" s="21"/>
      <c r="NR373" s="21"/>
      <c r="NS373" s="21"/>
      <c r="NT373" s="21"/>
      <c r="NU373" s="21"/>
      <c r="NV373" s="21"/>
      <c r="NW373" s="21"/>
      <c r="NX373" s="21"/>
      <c r="NY373" s="21"/>
      <c r="NZ373" s="21"/>
      <c r="OA373" s="21"/>
      <c r="OB373" s="21"/>
      <c r="OC373" s="21"/>
      <c r="OD373" s="21"/>
      <c r="OE373" s="21"/>
      <c r="OF373" s="21"/>
      <c r="OG373" s="21"/>
      <c r="OH373" s="21"/>
      <c r="OI373" s="21"/>
      <c r="OJ373" s="21"/>
      <c r="OK373" s="21"/>
      <c r="OL373" s="21"/>
      <c r="OM373" s="21"/>
      <c r="ON373" s="21"/>
      <c r="OO373" s="21"/>
      <c r="OP373" s="21"/>
      <c r="OQ373" s="21"/>
      <c r="OR373" s="21"/>
      <c r="OS373" s="21"/>
      <c r="OT373" s="21"/>
      <c r="OU373" s="21"/>
      <c r="OV373" s="21"/>
      <c r="OW373" s="21"/>
      <c r="OX373" s="21"/>
      <c r="OY373" s="21"/>
      <c r="OZ373" s="21"/>
      <c r="PA373" s="21"/>
      <c r="PB373" s="21"/>
      <c r="PC373" s="21"/>
      <c r="PD373" s="21"/>
      <c r="PE373" s="21"/>
      <c r="PF373" s="21"/>
      <c r="PG373" s="21"/>
      <c r="PH373" s="21"/>
      <c r="PI373" s="21"/>
      <c r="PJ373" s="21"/>
      <c r="PK373" s="21"/>
      <c r="PL373" s="21"/>
      <c r="PM373" s="21"/>
      <c r="PN373" s="21"/>
      <c r="PO373" s="21"/>
      <c r="PP373" s="21"/>
      <c r="PQ373" s="21"/>
      <c r="PR373" s="21"/>
      <c r="PS373" s="21"/>
      <c r="PT373" s="21"/>
      <c r="PU373" s="21"/>
      <c r="PV373" s="21"/>
      <c r="PW373" s="21"/>
      <c r="PX373" s="21"/>
      <c r="PY373" s="21"/>
      <c r="PZ373" s="21"/>
      <c r="QA373" s="21"/>
      <c r="QB373" s="21"/>
      <c r="QC373" s="21"/>
      <c r="QD373" s="21"/>
      <c r="QE373" s="21"/>
      <c r="QF373" s="21"/>
      <c r="QG373" s="21"/>
      <c r="QH373" s="21"/>
      <c r="QI373" s="21"/>
      <c r="QJ373" s="21"/>
      <c r="QK373" s="21"/>
      <c r="QL373" s="21"/>
      <c r="QM373" s="21"/>
      <c r="QN373" s="21"/>
      <c r="QO373" s="21"/>
      <c r="QP373" s="21"/>
      <c r="QQ373" s="21"/>
      <c r="QR373" s="21"/>
      <c r="QS373" s="21"/>
      <c r="QT373" s="21"/>
      <c r="QU373" s="21"/>
      <c r="QV373" s="21"/>
      <c r="QW373" s="21"/>
      <c r="QX373" s="21"/>
      <c r="QY373" s="21"/>
      <c r="QZ373" s="21"/>
      <c r="RA373" s="21"/>
      <c r="RB373" s="21"/>
      <c r="RC373" s="21"/>
      <c r="RD373" s="21"/>
      <c r="RE373" s="21"/>
      <c r="RF373" s="21"/>
      <c r="RG373" s="21"/>
      <c r="RH373" s="21"/>
      <c r="RI373" s="21"/>
      <c r="RJ373" s="21"/>
      <c r="RK373" s="21"/>
      <c r="RL373" s="21"/>
      <c r="RM373" s="21"/>
      <c r="RN373" s="21"/>
      <c r="RO373" s="21"/>
      <c r="RP373" s="21"/>
      <c r="RQ373" s="21"/>
      <c r="RR373" s="21"/>
      <c r="RS373" s="21"/>
      <c r="RT373" s="21"/>
      <c r="RU373" s="21"/>
      <c r="RV373" s="21"/>
      <c r="RW373" s="21"/>
      <c r="RX373" s="21"/>
      <c r="RY373" s="21"/>
      <c r="RZ373" s="21"/>
      <c r="SA373" s="21"/>
      <c r="SB373" s="21"/>
      <c r="SC373" s="21"/>
      <c r="SD373" s="21"/>
      <c r="SE373" s="21"/>
      <c r="SF373" s="21"/>
      <c r="SG373" s="21"/>
      <c r="SH373" s="21"/>
      <c r="SI373" s="21"/>
      <c r="SJ373" s="21"/>
      <c r="SK373" s="21"/>
      <c r="SL373" s="21"/>
      <c r="SM373" s="21"/>
      <c r="SN373" s="21"/>
    </row>
    <row r="374" spans="1:508" s="20" customFormat="1" ht="21.75" customHeight="1" x14ac:dyDescent="0.25">
      <c r="A374" s="52" t="s">
        <v>221</v>
      </c>
      <c r="B374" s="52" t="s">
        <v>94</v>
      </c>
      <c r="C374" s="52" t="s">
        <v>89</v>
      </c>
      <c r="D374" s="11" t="s">
        <v>11</v>
      </c>
      <c r="E374" s="165">
        <v>1500809</v>
      </c>
      <c r="F374" s="165"/>
      <c r="G374" s="165"/>
      <c r="H374" s="165">
        <v>92677.85</v>
      </c>
      <c r="I374" s="165"/>
      <c r="J374" s="165"/>
      <c r="K374" s="219">
        <f t="shared" si="114"/>
        <v>6.1751928459917291</v>
      </c>
      <c r="L374" s="165">
        <f t="shared" si="147"/>
        <v>0</v>
      </c>
      <c r="M374" s="165"/>
      <c r="N374" s="165"/>
      <c r="O374" s="165"/>
      <c r="P374" s="165"/>
      <c r="Q374" s="165"/>
      <c r="R374" s="171">
        <f t="shared" si="148"/>
        <v>0</v>
      </c>
      <c r="S374" s="171"/>
      <c r="T374" s="171"/>
      <c r="U374" s="171"/>
      <c r="V374" s="171"/>
      <c r="W374" s="171"/>
      <c r="X374" s="224"/>
      <c r="Y374" s="171">
        <f t="shared" si="119"/>
        <v>92677.85</v>
      </c>
      <c r="Z374" s="239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  <c r="IV374" s="21"/>
      <c r="IW374" s="21"/>
      <c r="IX374" s="21"/>
      <c r="IY374" s="21"/>
      <c r="IZ374" s="21"/>
      <c r="JA374" s="21"/>
      <c r="JB374" s="21"/>
      <c r="JC374" s="21"/>
      <c r="JD374" s="21"/>
      <c r="JE374" s="21"/>
      <c r="JF374" s="21"/>
      <c r="JG374" s="21"/>
      <c r="JH374" s="21"/>
      <c r="JI374" s="21"/>
      <c r="JJ374" s="21"/>
      <c r="JK374" s="21"/>
      <c r="JL374" s="21"/>
      <c r="JM374" s="21"/>
      <c r="JN374" s="21"/>
      <c r="JO374" s="21"/>
      <c r="JP374" s="21"/>
      <c r="JQ374" s="21"/>
      <c r="JR374" s="21"/>
      <c r="JS374" s="21"/>
      <c r="JT374" s="21"/>
      <c r="JU374" s="21"/>
      <c r="JV374" s="21"/>
      <c r="JW374" s="21"/>
      <c r="JX374" s="21"/>
      <c r="JY374" s="21"/>
      <c r="JZ374" s="21"/>
      <c r="KA374" s="21"/>
      <c r="KB374" s="21"/>
      <c r="KC374" s="21"/>
      <c r="KD374" s="21"/>
      <c r="KE374" s="21"/>
      <c r="KF374" s="21"/>
      <c r="KG374" s="21"/>
      <c r="KH374" s="21"/>
      <c r="KI374" s="21"/>
      <c r="KJ374" s="21"/>
      <c r="KK374" s="21"/>
      <c r="KL374" s="21"/>
      <c r="KM374" s="21"/>
      <c r="KN374" s="21"/>
      <c r="KO374" s="21"/>
      <c r="KP374" s="21"/>
      <c r="KQ374" s="21"/>
      <c r="KR374" s="21"/>
      <c r="KS374" s="21"/>
      <c r="KT374" s="21"/>
      <c r="KU374" s="21"/>
      <c r="KV374" s="21"/>
      <c r="KW374" s="21"/>
      <c r="KX374" s="21"/>
      <c r="KY374" s="21"/>
      <c r="KZ374" s="21"/>
      <c r="LA374" s="21"/>
      <c r="LB374" s="21"/>
      <c r="LC374" s="21"/>
      <c r="LD374" s="21"/>
      <c r="LE374" s="21"/>
      <c r="LF374" s="21"/>
      <c r="LG374" s="21"/>
      <c r="LH374" s="21"/>
      <c r="LI374" s="21"/>
      <c r="LJ374" s="21"/>
      <c r="LK374" s="21"/>
      <c r="LL374" s="21"/>
      <c r="LM374" s="21"/>
      <c r="LN374" s="21"/>
      <c r="LO374" s="21"/>
      <c r="LP374" s="21"/>
      <c r="LQ374" s="21"/>
      <c r="LR374" s="21"/>
      <c r="LS374" s="21"/>
      <c r="LT374" s="21"/>
      <c r="LU374" s="21"/>
      <c r="LV374" s="21"/>
      <c r="LW374" s="21"/>
      <c r="LX374" s="21"/>
      <c r="LY374" s="21"/>
      <c r="LZ374" s="21"/>
      <c r="MA374" s="21"/>
      <c r="MB374" s="21"/>
      <c r="MC374" s="21"/>
      <c r="MD374" s="21"/>
      <c r="ME374" s="21"/>
      <c r="MF374" s="21"/>
      <c r="MG374" s="21"/>
      <c r="MH374" s="21"/>
      <c r="MI374" s="21"/>
      <c r="MJ374" s="21"/>
      <c r="MK374" s="21"/>
      <c r="ML374" s="21"/>
      <c r="MM374" s="21"/>
      <c r="MN374" s="21"/>
      <c r="MO374" s="21"/>
      <c r="MP374" s="21"/>
      <c r="MQ374" s="21"/>
      <c r="MR374" s="21"/>
      <c r="MS374" s="21"/>
      <c r="MT374" s="21"/>
      <c r="MU374" s="21"/>
      <c r="MV374" s="21"/>
      <c r="MW374" s="21"/>
      <c r="MX374" s="21"/>
      <c r="MY374" s="21"/>
      <c r="MZ374" s="21"/>
      <c r="NA374" s="21"/>
      <c r="NB374" s="21"/>
      <c r="NC374" s="21"/>
      <c r="ND374" s="21"/>
      <c r="NE374" s="21"/>
      <c r="NF374" s="21"/>
      <c r="NG374" s="21"/>
      <c r="NH374" s="21"/>
      <c r="NI374" s="21"/>
      <c r="NJ374" s="21"/>
      <c r="NK374" s="21"/>
      <c r="NL374" s="21"/>
      <c r="NM374" s="21"/>
      <c r="NN374" s="21"/>
      <c r="NO374" s="21"/>
      <c r="NP374" s="21"/>
      <c r="NQ374" s="21"/>
      <c r="NR374" s="21"/>
      <c r="NS374" s="21"/>
      <c r="NT374" s="21"/>
      <c r="NU374" s="21"/>
      <c r="NV374" s="21"/>
      <c r="NW374" s="21"/>
      <c r="NX374" s="21"/>
      <c r="NY374" s="21"/>
      <c r="NZ374" s="21"/>
      <c r="OA374" s="21"/>
      <c r="OB374" s="21"/>
      <c r="OC374" s="21"/>
      <c r="OD374" s="21"/>
      <c r="OE374" s="21"/>
      <c r="OF374" s="21"/>
      <c r="OG374" s="21"/>
      <c r="OH374" s="21"/>
      <c r="OI374" s="21"/>
      <c r="OJ374" s="21"/>
      <c r="OK374" s="21"/>
      <c r="OL374" s="21"/>
      <c r="OM374" s="21"/>
      <c r="ON374" s="21"/>
      <c r="OO374" s="21"/>
      <c r="OP374" s="21"/>
      <c r="OQ374" s="21"/>
      <c r="OR374" s="21"/>
      <c r="OS374" s="21"/>
      <c r="OT374" s="21"/>
      <c r="OU374" s="21"/>
      <c r="OV374" s="21"/>
      <c r="OW374" s="21"/>
      <c r="OX374" s="21"/>
      <c r="OY374" s="21"/>
      <c r="OZ374" s="21"/>
      <c r="PA374" s="21"/>
      <c r="PB374" s="21"/>
      <c r="PC374" s="21"/>
      <c r="PD374" s="21"/>
      <c r="PE374" s="21"/>
      <c r="PF374" s="21"/>
      <c r="PG374" s="21"/>
      <c r="PH374" s="21"/>
      <c r="PI374" s="21"/>
      <c r="PJ374" s="21"/>
      <c r="PK374" s="21"/>
      <c r="PL374" s="21"/>
      <c r="PM374" s="21"/>
      <c r="PN374" s="21"/>
      <c r="PO374" s="21"/>
      <c r="PP374" s="21"/>
      <c r="PQ374" s="21"/>
      <c r="PR374" s="21"/>
      <c r="PS374" s="21"/>
      <c r="PT374" s="21"/>
      <c r="PU374" s="21"/>
      <c r="PV374" s="21"/>
      <c r="PW374" s="21"/>
      <c r="PX374" s="21"/>
      <c r="PY374" s="21"/>
      <c r="PZ374" s="21"/>
      <c r="QA374" s="21"/>
      <c r="QB374" s="21"/>
      <c r="QC374" s="21"/>
      <c r="QD374" s="21"/>
      <c r="QE374" s="21"/>
      <c r="QF374" s="21"/>
      <c r="QG374" s="21"/>
      <c r="QH374" s="21"/>
      <c r="QI374" s="21"/>
      <c r="QJ374" s="21"/>
      <c r="QK374" s="21"/>
      <c r="QL374" s="21"/>
      <c r="QM374" s="21"/>
      <c r="QN374" s="21"/>
      <c r="QO374" s="21"/>
      <c r="QP374" s="21"/>
      <c r="QQ374" s="21"/>
      <c r="QR374" s="21"/>
      <c r="QS374" s="21"/>
      <c r="QT374" s="21"/>
      <c r="QU374" s="21"/>
      <c r="QV374" s="21"/>
      <c r="QW374" s="21"/>
      <c r="QX374" s="21"/>
      <c r="QY374" s="21"/>
      <c r="QZ374" s="21"/>
      <c r="RA374" s="21"/>
      <c r="RB374" s="21"/>
      <c r="RC374" s="21"/>
      <c r="RD374" s="21"/>
      <c r="RE374" s="21"/>
      <c r="RF374" s="21"/>
      <c r="RG374" s="21"/>
      <c r="RH374" s="21"/>
      <c r="RI374" s="21"/>
      <c r="RJ374" s="21"/>
      <c r="RK374" s="21"/>
      <c r="RL374" s="21"/>
      <c r="RM374" s="21"/>
      <c r="RN374" s="21"/>
      <c r="RO374" s="21"/>
      <c r="RP374" s="21"/>
      <c r="RQ374" s="21"/>
      <c r="RR374" s="21"/>
      <c r="RS374" s="21"/>
      <c r="RT374" s="21"/>
      <c r="RU374" s="21"/>
      <c r="RV374" s="21"/>
      <c r="RW374" s="21"/>
      <c r="RX374" s="21"/>
      <c r="RY374" s="21"/>
      <c r="RZ374" s="21"/>
      <c r="SA374" s="21"/>
      <c r="SB374" s="21"/>
      <c r="SC374" s="21"/>
      <c r="SD374" s="21"/>
      <c r="SE374" s="21"/>
      <c r="SF374" s="21"/>
      <c r="SG374" s="21"/>
      <c r="SH374" s="21"/>
      <c r="SI374" s="21"/>
      <c r="SJ374" s="21"/>
      <c r="SK374" s="21"/>
      <c r="SL374" s="21"/>
      <c r="SM374" s="21"/>
      <c r="SN374" s="21"/>
    </row>
    <row r="375" spans="1:508" s="20" customFormat="1" ht="22.5" customHeight="1" x14ac:dyDescent="0.25">
      <c r="A375" s="52" t="s">
        <v>508</v>
      </c>
      <c r="B375" s="52">
        <v>8710</v>
      </c>
      <c r="C375" s="52" t="s">
        <v>92</v>
      </c>
      <c r="D375" s="11" t="s">
        <v>509</v>
      </c>
      <c r="E375" s="165">
        <v>35008077.560000002</v>
      </c>
      <c r="F375" s="165"/>
      <c r="G375" s="165"/>
      <c r="H375" s="165"/>
      <c r="I375" s="165"/>
      <c r="J375" s="165"/>
      <c r="K375" s="219">
        <f t="shared" si="114"/>
        <v>0</v>
      </c>
      <c r="L375" s="165">
        <f t="shared" si="147"/>
        <v>0</v>
      </c>
      <c r="M375" s="165"/>
      <c r="N375" s="165"/>
      <c r="O375" s="165"/>
      <c r="P375" s="165"/>
      <c r="Q375" s="165"/>
      <c r="R375" s="171">
        <f t="shared" si="148"/>
        <v>0</v>
      </c>
      <c r="S375" s="171"/>
      <c r="T375" s="171"/>
      <c r="U375" s="171"/>
      <c r="V375" s="171"/>
      <c r="W375" s="171"/>
      <c r="X375" s="224"/>
      <c r="Y375" s="171">
        <f t="shared" si="119"/>
        <v>0</v>
      </c>
      <c r="Z375" s="239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  <c r="IV375" s="21"/>
      <c r="IW375" s="21"/>
      <c r="IX375" s="21"/>
      <c r="IY375" s="21"/>
      <c r="IZ375" s="21"/>
      <c r="JA375" s="21"/>
      <c r="JB375" s="21"/>
      <c r="JC375" s="21"/>
      <c r="JD375" s="21"/>
      <c r="JE375" s="21"/>
      <c r="JF375" s="21"/>
      <c r="JG375" s="21"/>
      <c r="JH375" s="21"/>
      <c r="JI375" s="21"/>
      <c r="JJ375" s="21"/>
      <c r="JK375" s="21"/>
      <c r="JL375" s="21"/>
      <c r="JM375" s="21"/>
      <c r="JN375" s="21"/>
      <c r="JO375" s="21"/>
      <c r="JP375" s="21"/>
      <c r="JQ375" s="21"/>
      <c r="JR375" s="21"/>
      <c r="JS375" s="21"/>
      <c r="JT375" s="21"/>
      <c r="JU375" s="21"/>
      <c r="JV375" s="21"/>
      <c r="JW375" s="21"/>
      <c r="JX375" s="21"/>
      <c r="JY375" s="21"/>
      <c r="JZ375" s="21"/>
      <c r="KA375" s="21"/>
      <c r="KB375" s="21"/>
      <c r="KC375" s="21"/>
      <c r="KD375" s="21"/>
      <c r="KE375" s="21"/>
      <c r="KF375" s="21"/>
      <c r="KG375" s="21"/>
      <c r="KH375" s="21"/>
      <c r="KI375" s="21"/>
      <c r="KJ375" s="21"/>
      <c r="KK375" s="21"/>
      <c r="KL375" s="21"/>
      <c r="KM375" s="21"/>
      <c r="KN375" s="21"/>
      <c r="KO375" s="21"/>
      <c r="KP375" s="21"/>
      <c r="KQ375" s="21"/>
      <c r="KR375" s="21"/>
      <c r="KS375" s="21"/>
      <c r="KT375" s="21"/>
      <c r="KU375" s="21"/>
      <c r="KV375" s="21"/>
      <c r="KW375" s="21"/>
      <c r="KX375" s="21"/>
      <c r="KY375" s="21"/>
      <c r="KZ375" s="21"/>
      <c r="LA375" s="21"/>
      <c r="LB375" s="21"/>
      <c r="LC375" s="21"/>
      <c r="LD375" s="21"/>
      <c r="LE375" s="21"/>
      <c r="LF375" s="21"/>
      <c r="LG375" s="21"/>
      <c r="LH375" s="21"/>
      <c r="LI375" s="21"/>
      <c r="LJ375" s="21"/>
      <c r="LK375" s="21"/>
      <c r="LL375" s="21"/>
      <c r="LM375" s="21"/>
      <c r="LN375" s="21"/>
      <c r="LO375" s="21"/>
      <c r="LP375" s="21"/>
      <c r="LQ375" s="21"/>
      <c r="LR375" s="21"/>
      <c r="LS375" s="21"/>
      <c r="LT375" s="21"/>
      <c r="LU375" s="21"/>
      <c r="LV375" s="21"/>
      <c r="LW375" s="21"/>
      <c r="LX375" s="21"/>
      <c r="LY375" s="21"/>
      <c r="LZ375" s="21"/>
      <c r="MA375" s="21"/>
      <c r="MB375" s="21"/>
      <c r="MC375" s="21"/>
      <c r="MD375" s="21"/>
      <c r="ME375" s="21"/>
      <c r="MF375" s="21"/>
      <c r="MG375" s="21"/>
      <c r="MH375" s="21"/>
      <c r="MI375" s="21"/>
      <c r="MJ375" s="21"/>
      <c r="MK375" s="21"/>
      <c r="ML375" s="21"/>
      <c r="MM375" s="21"/>
      <c r="MN375" s="21"/>
      <c r="MO375" s="21"/>
      <c r="MP375" s="21"/>
      <c r="MQ375" s="21"/>
      <c r="MR375" s="21"/>
      <c r="MS375" s="21"/>
      <c r="MT375" s="21"/>
      <c r="MU375" s="21"/>
      <c r="MV375" s="21"/>
      <c r="MW375" s="21"/>
      <c r="MX375" s="21"/>
      <c r="MY375" s="21"/>
      <c r="MZ375" s="21"/>
      <c r="NA375" s="21"/>
      <c r="NB375" s="21"/>
      <c r="NC375" s="21"/>
      <c r="ND375" s="21"/>
      <c r="NE375" s="21"/>
      <c r="NF375" s="21"/>
      <c r="NG375" s="21"/>
      <c r="NH375" s="21"/>
      <c r="NI375" s="21"/>
      <c r="NJ375" s="21"/>
      <c r="NK375" s="21"/>
      <c r="NL375" s="21"/>
      <c r="NM375" s="21"/>
      <c r="NN375" s="21"/>
      <c r="NO375" s="21"/>
      <c r="NP375" s="21"/>
      <c r="NQ375" s="21"/>
      <c r="NR375" s="21"/>
      <c r="NS375" s="21"/>
      <c r="NT375" s="21"/>
      <c r="NU375" s="21"/>
      <c r="NV375" s="21"/>
      <c r="NW375" s="21"/>
      <c r="NX375" s="21"/>
      <c r="NY375" s="21"/>
      <c r="NZ375" s="21"/>
      <c r="OA375" s="21"/>
      <c r="OB375" s="21"/>
      <c r="OC375" s="21"/>
      <c r="OD375" s="21"/>
      <c r="OE375" s="21"/>
      <c r="OF375" s="21"/>
      <c r="OG375" s="21"/>
      <c r="OH375" s="21"/>
      <c r="OI375" s="21"/>
      <c r="OJ375" s="21"/>
      <c r="OK375" s="21"/>
      <c r="OL375" s="21"/>
      <c r="OM375" s="21"/>
      <c r="ON375" s="21"/>
      <c r="OO375" s="21"/>
      <c r="OP375" s="21"/>
      <c r="OQ375" s="21"/>
      <c r="OR375" s="21"/>
      <c r="OS375" s="21"/>
      <c r="OT375" s="21"/>
      <c r="OU375" s="21"/>
      <c r="OV375" s="21"/>
      <c r="OW375" s="21"/>
      <c r="OX375" s="21"/>
      <c r="OY375" s="21"/>
      <c r="OZ375" s="21"/>
      <c r="PA375" s="21"/>
      <c r="PB375" s="21"/>
      <c r="PC375" s="21"/>
      <c r="PD375" s="21"/>
      <c r="PE375" s="21"/>
      <c r="PF375" s="21"/>
      <c r="PG375" s="21"/>
      <c r="PH375" s="21"/>
      <c r="PI375" s="21"/>
      <c r="PJ375" s="21"/>
      <c r="PK375" s="21"/>
      <c r="PL375" s="21"/>
      <c r="PM375" s="21"/>
      <c r="PN375" s="21"/>
      <c r="PO375" s="21"/>
      <c r="PP375" s="21"/>
      <c r="PQ375" s="21"/>
      <c r="PR375" s="21"/>
      <c r="PS375" s="21"/>
      <c r="PT375" s="21"/>
      <c r="PU375" s="21"/>
      <c r="PV375" s="21"/>
      <c r="PW375" s="21"/>
      <c r="PX375" s="21"/>
      <c r="PY375" s="21"/>
      <c r="PZ375" s="21"/>
      <c r="QA375" s="21"/>
      <c r="QB375" s="21"/>
      <c r="QC375" s="21"/>
      <c r="QD375" s="21"/>
      <c r="QE375" s="21"/>
      <c r="QF375" s="21"/>
      <c r="QG375" s="21"/>
      <c r="QH375" s="21"/>
      <c r="QI375" s="21"/>
      <c r="QJ375" s="21"/>
      <c r="QK375" s="21"/>
      <c r="QL375" s="21"/>
      <c r="QM375" s="21"/>
      <c r="QN375" s="21"/>
      <c r="QO375" s="21"/>
      <c r="QP375" s="21"/>
      <c r="QQ375" s="21"/>
      <c r="QR375" s="21"/>
      <c r="QS375" s="21"/>
      <c r="QT375" s="21"/>
      <c r="QU375" s="21"/>
      <c r="QV375" s="21"/>
      <c r="QW375" s="21"/>
      <c r="QX375" s="21"/>
      <c r="QY375" s="21"/>
      <c r="QZ375" s="21"/>
      <c r="RA375" s="21"/>
      <c r="RB375" s="21"/>
      <c r="RC375" s="21"/>
      <c r="RD375" s="21"/>
      <c r="RE375" s="21"/>
      <c r="RF375" s="21"/>
      <c r="RG375" s="21"/>
      <c r="RH375" s="21"/>
      <c r="RI375" s="21"/>
      <c r="RJ375" s="21"/>
      <c r="RK375" s="21"/>
      <c r="RL375" s="21"/>
      <c r="RM375" s="21"/>
      <c r="RN375" s="21"/>
      <c r="RO375" s="21"/>
      <c r="RP375" s="21"/>
      <c r="RQ375" s="21"/>
      <c r="RR375" s="21"/>
      <c r="RS375" s="21"/>
      <c r="RT375" s="21"/>
      <c r="RU375" s="21"/>
      <c r="RV375" s="21"/>
      <c r="RW375" s="21"/>
      <c r="RX375" s="21"/>
      <c r="RY375" s="21"/>
      <c r="RZ375" s="21"/>
      <c r="SA375" s="21"/>
      <c r="SB375" s="21"/>
      <c r="SC375" s="21"/>
      <c r="SD375" s="21"/>
      <c r="SE375" s="21"/>
      <c r="SF375" s="21"/>
      <c r="SG375" s="21"/>
      <c r="SH375" s="21"/>
      <c r="SI375" s="21"/>
      <c r="SJ375" s="21"/>
      <c r="SK375" s="21"/>
      <c r="SL375" s="21"/>
      <c r="SM375" s="21"/>
      <c r="SN375" s="21"/>
    </row>
    <row r="376" spans="1:508" s="20" customFormat="1" ht="24.75" customHeight="1" x14ac:dyDescent="0.25">
      <c r="A376" s="52" t="s">
        <v>231</v>
      </c>
      <c r="B376" s="52" t="s">
        <v>90</v>
      </c>
      <c r="C376" s="52" t="s">
        <v>45</v>
      </c>
      <c r="D376" s="11" t="s">
        <v>109</v>
      </c>
      <c r="E376" s="165">
        <v>126998500</v>
      </c>
      <c r="F376" s="165"/>
      <c r="G376" s="165"/>
      <c r="H376" s="165">
        <v>63499200</v>
      </c>
      <c r="I376" s="165"/>
      <c r="J376" s="165"/>
      <c r="K376" s="219">
        <f t="shared" si="114"/>
        <v>49.999960629456254</v>
      </c>
      <c r="L376" s="165">
        <f t="shared" si="147"/>
        <v>0</v>
      </c>
      <c r="M376" s="165"/>
      <c r="N376" s="165"/>
      <c r="O376" s="165"/>
      <c r="P376" s="165"/>
      <c r="Q376" s="165"/>
      <c r="R376" s="171">
        <f t="shared" si="148"/>
        <v>0</v>
      </c>
      <c r="S376" s="171"/>
      <c r="T376" s="171"/>
      <c r="U376" s="171"/>
      <c r="V376" s="171"/>
      <c r="W376" s="171"/>
      <c r="X376" s="224"/>
      <c r="Y376" s="171">
        <f t="shared" si="119"/>
        <v>63499200</v>
      </c>
      <c r="Z376" s="239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  <c r="IW376" s="21"/>
      <c r="IX376" s="21"/>
      <c r="IY376" s="21"/>
      <c r="IZ376" s="21"/>
      <c r="JA376" s="21"/>
      <c r="JB376" s="21"/>
      <c r="JC376" s="21"/>
      <c r="JD376" s="21"/>
      <c r="JE376" s="21"/>
      <c r="JF376" s="21"/>
      <c r="JG376" s="21"/>
      <c r="JH376" s="21"/>
      <c r="JI376" s="21"/>
      <c r="JJ376" s="21"/>
      <c r="JK376" s="21"/>
      <c r="JL376" s="21"/>
      <c r="JM376" s="21"/>
      <c r="JN376" s="21"/>
      <c r="JO376" s="21"/>
      <c r="JP376" s="21"/>
      <c r="JQ376" s="21"/>
      <c r="JR376" s="21"/>
      <c r="JS376" s="21"/>
      <c r="JT376" s="21"/>
      <c r="JU376" s="21"/>
      <c r="JV376" s="21"/>
      <c r="JW376" s="21"/>
      <c r="JX376" s="21"/>
      <c r="JY376" s="21"/>
      <c r="JZ376" s="21"/>
      <c r="KA376" s="21"/>
      <c r="KB376" s="21"/>
      <c r="KC376" s="21"/>
      <c r="KD376" s="21"/>
      <c r="KE376" s="21"/>
      <c r="KF376" s="21"/>
      <c r="KG376" s="21"/>
      <c r="KH376" s="21"/>
      <c r="KI376" s="21"/>
      <c r="KJ376" s="21"/>
      <c r="KK376" s="21"/>
      <c r="KL376" s="21"/>
      <c r="KM376" s="21"/>
      <c r="KN376" s="21"/>
      <c r="KO376" s="21"/>
      <c r="KP376" s="21"/>
      <c r="KQ376" s="21"/>
      <c r="KR376" s="21"/>
      <c r="KS376" s="21"/>
      <c r="KT376" s="21"/>
      <c r="KU376" s="21"/>
      <c r="KV376" s="21"/>
      <c r="KW376" s="21"/>
      <c r="KX376" s="21"/>
      <c r="KY376" s="21"/>
      <c r="KZ376" s="21"/>
      <c r="LA376" s="21"/>
      <c r="LB376" s="21"/>
      <c r="LC376" s="21"/>
      <c r="LD376" s="21"/>
      <c r="LE376" s="21"/>
      <c r="LF376" s="21"/>
      <c r="LG376" s="21"/>
      <c r="LH376" s="21"/>
      <c r="LI376" s="21"/>
      <c r="LJ376" s="21"/>
      <c r="LK376" s="21"/>
      <c r="LL376" s="21"/>
      <c r="LM376" s="21"/>
      <c r="LN376" s="21"/>
      <c r="LO376" s="21"/>
      <c r="LP376" s="21"/>
      <c r="LQ376" s="21"/>
      <c r="LR376" s="21"/>
      <c r="LS376" s="21"/>
      <c r="LT376" s="21"/>
      <c r="LU376" s="21"/>
      <c r="LV376" s="21"/>
      <c r="LW376" s="21"/>
      <c r="LX376" s="21"/>
      <c r="LY376" s="21"/>
      <c r="LZ376" s="21"/>
      <c r="MA376" s="21"/>
      <c r="MB376" s="21"/>
      <c r="MC376" s="21"/>
      <c r="MD376" s="21"/>
      <c r="ME376" s="21"/>
      <c r="MF376" s="21"/>
      <c r="MG376" s="21"/>
      <c r="MH376" s="21"/>
      <c r="MI376" s="21"/>
      <c r="MJ376" s="21"/>
      <c r="MK376" s="21"/>
      <c r="ML376" s="21"/>
      <c r="MM376" s="21"/>
      <c r="MN376" s="21"/>
      <c r="MO376" s="21"/>
      <c r="MP376" s="21"/>
      <c r="MQ376" s="21"/>
      <c r="MR376" s="21"/>
      <c r="MS376" s="21"/>
      <c r="MT376" s="21"/>
      <c r="MU376" s="21"/>
      <c r="MV376" s="21"/>
      <c r="MW376" s="21"/>
      <c r="MX376" s="21"/>
      <c r="MY376" s="21"/>
      <c r="MZ376" s="21"/>
      <c r="NA376" s="21"/>
      <c r="NB376" s="21"/>
      <c r="NC376" s="21"/>
      <c r="ND376" s="21"/>
      <c r="NE376" s="21"/>
      <c r="NF376" s="21"/>
      <c r="NG376" s="21"/>
      <c r="NH376" s="21"/>
      <c r="NI376" s="21"/>
      <c r="NJ376" s="21"/>
      <c r="NK376" s="21"/>
      <c r="NL376" s="21"/>
      <c r="NM376" s="21"/>
      <c r="NN376" s="21"/>
      <c r="NO376" s="21"/>
      <c r="NP376" s="21"/>
      <c r="NQ376" s="21"/>
      <c r="NR376" s="21"/>
      <c r="NS376" s="21"/>
      <c r="NT376" s="21"/>
      <c r="NU376" s="21"/>
      <c r="NV376" s="21"/>
      <c r="NW376" s="21"/>
      <c r="NX376" s="21"/>
      <c r="NY376" s="21"/>
      <c r="NZ376" s="21"/>
      <c r="OA376" s="21"/>
      <c r="OB376" s="21"/>
      <c r="OC376" s="21"/>
      <c r="OD376" s="21"/>
      <c r="OE376" s="21"/>
      <c r="OF376" s="21"/>
      <c r="OG376" s="21"/>
      <c r="OH376" s="21"/>
      <c r="OI376" s="21"/>
      <c r="OJ376" s="21"/>
      <c r="OK376" s="21"/>
      <c r="OL376" s="21"/>
      <c r="OM376" s="21"/>
      <c r="ON376" s="21"/>
      <c r="OO376" s="21"/>
      <c r="OP376" s="21"/>
      <c r="OQ376" s="21"/>
      <c r="OR376" s="21"/>
      <c r="OS376" s="21"/>
      <c r="OT376" s="21"/>
      <c r="OU376" s="21"/>
      <c r="OV376" s="21"/>
      <c r="OW376" s="21"/>
      <c r="OX376" s="21"/>
      <c r="OY376" s="21"/>
      <c r="OZ376" s="21"/>
      <c r="PA376" s="21"/>
      <c r="PB376" s="21"/>
      <c r="PC376" s="21"/>
      <c r="PD376" s="21"/>
      <c r="PE376" s="21"/>
      <c r="PF376" s="21"/>
      <c r="PG376" s="21"/>
      <c r="PH376" s="21"/>
      <c r="PI376" s="21"/>
      <c r="PJ376" s="21"/>
      <c r="PK376" s="21"/>
      <c r="PL376" s="21"/>
      <c r="PM376" s="21"/>
      <c r="PN376" s="21"/>
      <c r="PO376" s="21"/>
      <c r="PP376" s="21"/>
      <c r="PQ376" s="21"/>
      <c r="PR376" s="21"/>
      <c r="PS376" s="21"/>
      <c r="PT376" s="21"/>
      <c r="PU376" s="21"/>
      <c r="PV376" s="21"/>
      <c r="PW376" s="21"/>
      <c r="PX376" s="21"/>
      <c r="PY376" s="21"/>
      <c r="PZ376" s="21"/>
      <c r="QA376" s="21"/>
      <c r="QB376" s="21"/>
      <c r="QC376" s="21"/>
      <c r="QD376" s="21"/>
      <c r="QE376" s="21"/>
      <c r="QF376" s="21"/>
      <c r="QG376" s="21"/>
      <c r="QH376" s="21"/>
      <c r="QI376" s="21"/>
      <c r="QJ376" s="21"/>
      <c r="QK376" s="21"/>
      <c r="QL376" s="21"/>
      <c r="QM376" s="21"/>
      <c r="QN376" s="21"/>
      <c r="QO376" s="21"/>
      <c r="QP376" s="21"/>
      <c r="QQ376" s="21"/>
      <c r="QR376" s="21"/>
      <c r="QS376" s="21"/>
      <c r="QT376" s="21"/>
      <c r="QU376" s="21"/>
      <c r="QV376" s="21"/>
      <c r="QW376" s="21"/>
      <c r="QX376" s="21"/>
      <c r="QY376" s="21"/>
      <c r="QZ376" s="21"/>
      <c r="RA376" s="21"/>
      <c r="RB376" s="21"/>
      <c r="RC376" s="21"/>
      <c r="RD376" s="21"/>
      <c r="RE376" s="21"/>
      <c r="RF376" s="21"/>
      <c r="RG376" s="21"/>
      <c r="RH376" s="21"/>
      <c r="RI376" s="21"/>
      <c r="RJ376" s="21"/>
      <c r="RK376" s="21"/>
      <c r="RL376" s="21"/>
      <c r="RM376" s="21"/>
      <c r="RN376" s="21"/>
      <c r="RO376" s="21"/>
      <c r="RP376" s="21"/>
      <c r="RQ376" s="21"/>
      <c r="RR376" s="21"/>
      <c r="RS376" s="21"/>
      <c r="RT376" s="21"/>
      <c r="RU376" s="21"/>
      <c r="RV376" s="21"/>
      <c r="RW376" s="21"/>
      <c r="RX376" s="21"/>
      <c r="RY376" s="21"/>
      <c r="RZ376" s="21"/>
      <c r="SA376" s="21"/>
      <c r="SB376" s="21"/>
      <c r="SC376" s="21"/>
      <c r="SD376" s="21"/>
      <c r="SE376" s="21"/>
      <c r="SF376" s="21"/>
      <c r="SG376" s="21"/>
      <c r="SH376" s="21"/>
      <c r="SI376" s="21"/>
      <c r="SJ376" s="21"/>
      <c r="SK376" s="21"/>
      <c r="SL376" s="21"/>
      <c r="SM376" s="21"/>
      <c r="SN376" s="21"/>
    </row>
    <row r="377" spans="1:508" s="24" customFormat="1" ht="22.5" customHeight="1" x14ac:dyDescent="0.25">
      <c r="A377" s="87"/>
      <c r="B377" s="87"/>
      <c r="C377" s="87"/>
      <c r="D377" s="13" t="s">
        <v>405</v>
      </c>
      <c r="E377" s="163">
        <f t="shared" ref="E377:J377" si="149">E18+E68+E140+E181+E226+E234+E245+E303+E306+E332+E340+E347+E355+E363+E343</f>
        <v>2983572761.46</v>
      </c>
      <c r="F377" s="163">
        <f t="shared" si="149"/>
        <v>1208914548.28</v>
      </c>
      <c r="G377" s="163">
        <f t="shared" si="149"/>
        <v>202356724.28999999</v>
      </c>
      <c r="H377" s="163">
        <f t="shared" si="149"/>
        <v>1392937394.49</v>
      </c>
      <c r="I377" s="163">
        <f t="shared" si="149"/>
        <v>633129906.95000005</v>
      </c>
      <c r="J377" s="163">
        <f t="shared" si="149"/>
        <v>67441550.530000001</v>
      </c>
      <c r="K377" s="217">
        <f t="shared" si="114"/>
        <v>46.686892053819776</v>
      </c>
      <c r="L377" s="163">
        <f t="shared" ref="L377:Q377" si="150">L18+L68+L140+L181+L226+L234+L245+L303+L306+L332+L340+L347+L355+L363+L342</f>
        <v>944331815.24000001</v>
      </c>
      <c r="M377" s="163">
        <f t="shared" si="150"/>
        <v>836414987.61000001</v>
      </c>
      <c r="N377" s="163">
        <f t="shared" si="150"/>
        <v>101834757.63</v>
      </c>
      <c r="O377" s="163">
        <f t="shared" si="150"/>
        <v>9145692</v>
      </c>
      <c r="P377" s="163">
        <f t="shared" si="150"/>
        <v>6561045</v>
      </c>
      <c r="Q377" s="163">
        <f t="shared" si="150"/>
        <v>842497057.61000001</v>
      </c>
      <c r="R377" s="163">
        <f>R18+R68+R140+R181+R226+R234+R245+R303+R306+R332+R340+R347+R355+R363</f>
        <v>228619467.92999995</v>
      </c>
      <c r="S377" s="163">
        <f t="shared" ref="S377:W377" si="151">S18+S68+S140+S181+S226+S234+S245+S303+S306+S332+S340+S347+S355+S363</f>
        <v>155541438.23999998</v>
      </c>
      <c r="T377" s="163">
        <f t="shared" si="151"/>
        <v>53466259.280000001</v>
      </c>
      <c r="U377" s="163">
        <f t="shared" si="151"/>
        <v>4394577.5199999996</v>
      </c>
      <c r="V377" s="163">
        <f t="shared" si="151"/>
        <v>1562589.9500000002</v>
      </c>
      <c r="W377" s="163">
        <f t="shared" si="151"/>
        <v>175153208.65000001</v>
      </c>
      <c r="X377" s="217">
        <f t="shared" si="115"/>
        <v>24.209654301639386</v>
      </c>
      <c r="Y377" s="77">
        <f>R377+H377</f>
        <v>1621556862.4200001</v>
      </c>
      <c r="Z377" s="23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  <c r="IU377" s="29"/>
      <c r="IV377" s="29"/>
      <c r="IW377" s="29"/>
      <c r="IX377" s="29"/>
      <c r="IY377" s="29"/>
      <c r="IZ377" s="29"/>
      <c r="JA377" s="29"/>
      <c r="JB377" s="29"/>
      <c r="JC377" s="29"/>
      <c r="JD377" s="29"/>
      <c r="JE377" s="29"/>
      <c r="JF377" s="29"/>
      <c r="JG377" s="29"/>
      <c r="JH377" s="29"/>
      <c r="JI377" s="29"/>
      <c r="JJ377" s="29"/>
      <c r="JK377" s="29"/>
      <c r="JL377" s="29"/>
      <c r="JM377" s="29"/>
      <c r="JN377" s="29"/>
      <c r="JO377" s="29"/>
      <c r="JP377" s="29"/>
      <c r="JQ377" s="29"/>
      <c r="JR377" s="29"/>
      <c r="JS377" s="29"/>
      <c r="JT377" s="29"/>
      <c r="JU377" s="29"/>
      <c r="JV377" s="29"/>
      <c r="JW377" s="29"/>
      <c r="JX377" s="29"/>
      <c r="JY377" s="29"/>
      <c r="JZ377" s="29"/>
      <c r="KA377" s="29"/>
      <c r="KB377" s="29"/>
      <c r="KC377" s="29"/>
      <c r="KD377" s="29"/>
      <c r="KE377" s="29"/>
      <c r="KF377" s="29"/>
      <c r="KG377" s="29"/>
      <c r="KH377" s="29"/>
      <c r="KI377" s="29"/>
      <c r="KJ377" s="29"/>
      <c r="KK377" s="29"/>
      <c r="KL377" s="29"/>
      <c r="KM377" s="29"/>
      <c r="KN377" s="29"/>
      <c r="KO377" s="29"/>
      <c r="KP377" s="29"/>
      <c r="KQ377" s="29"/>
      <c r="KR377" s="29"/>
      <c r="KS377" s="29"/>
      <c r="KT377" s="29"/>
      <c r="KU377" s="29"/>
      <c r="KV377" s="29"/>
      <c r="KW377" s="29"/>
      <c r="KX377" s="29"/>
      <c r="KY377" s="29"/>
      <c r="KZ377" s="29"/>
      <c r="LA377" s="29"/>
      <c r="LB377" s="29"/>
      <c r="LC377" s="29"/>
      <c r="LD377" s="29"/>
      <c r="LE377" s="29"/>
      <c r="LF377" s="29"/>
      <c r="LG377" s="29"/>
      <c r="LH377" s="29"/>
      <c r="LI377" s="29"/>
      <c r="LJ377" s="29"/>
      <c r="LK377" s="29"/>
      <c r="LL377" s="29"/>
      <c r="LM377" s="29"/>
      <c r="LN377" s="29"/>
      <c r="LO377" s="29"/>
      <c r="LP377" s="29"/>
      <c r="LQ377" s="29"/>
      <c r="LR377" s="29"/>
      <c r="LS377" s="29"/>
      <c r="LT377" s="29"/>
      <c r="LU377" s="29"/>
      <c r="LV377" s="29"/>
      <c r="LW377" s="29"/>
      <c r="LX377" s="29"/>
      <c r="LY377" s="29"/>
      <c r="LZ377" s="29"/>
      <c r="MA377" s="29"/>
      <c r="MB377" s="29"/>
      <c r="MC377" s="29"/>
      <c r="MD377" s="29"/>
      <c r="ME377" s="29"/>
      <c r="MF377" s="29"/>
      <c r="MG377" s="29"/>
      <c r="MH377" s="29"/>
      <c r="MI377" s="29"/>
      <c r="MJ377" s="29"/>
      <c r="MK377" s="29"/>
      <c r="ML377" s="29"/>
      <c r="MM377" s="29"/>
      <c r="MN377" s="29"/>
      <c r="MO377" s="29"/>
      <c r="MP377" s="29"/>
      <c r="MQ377" s="29"/>
      <c r="MR377" s="29"/>
      <c r="MS377" s="29"/>
      <c r="MT377" s="29"/>
      <c r="MU377" s="29"/>
      <c r="MV377" s="29"/>
      <c r="MW377" s="29"/>
      <c r="MX377" s="29"/>
      <c r="MY377" s="29"/>
      <c r="MZ377" s="29"/>
      <c r="NA377" s="29"/>
      <c r="NB377" s="29"/>
      <c r="NC377" s="29"/>
      <c r="ND377" s="29"/>
      <c r="NE377" s="29"/>
      <c r="NF377" s="29"/>
      <c r="NG377" s="29"/>
      <c r="NH377" s="29"/>
      <c r="NI377" s="29"/>
      <c r="NJ377" s="29"/>
      <c r="NK377" s="29"/>
      <c r="NL377" s="29"/>
      <c r="NM377" s="29"/>
      <c r="NN377" s="29"/>
      <c r="NO377" s="29"/>
      <c r="NP377" s="29"/>
      <c r="NQ377" s="29"/>
      <c r="NR377" s="29"/>
      <c r="NS377" s="29"/>
      <c r="NT377" s="29"/>
      <c r="NU377" s="29"/>
      <c r="NV377" s="29"/>
      <c r="NW377" s="29"/>
      <c r="NX377" s="29"/>
      <c r="NY377" s="29"/>
      <c r="NZ377" s="29"/>
      <c r="OA377" s="29"/>
      <c r="OB377" s="29"/>
      <c r="OC377" s="29"/>
      <c r="OD377" s="29"/>
      <c r="OE377" s="29"/>
      <c r="OF377" s="29"/>
      <c r="OG377" s="29"/>
      <c r="OH377" s="29"/>
      <c r="OI377" s="29"/>
      <c r="OJ377" s="29"/>
      <c r="OK377" s="29"/>
      <c r="OL377" s="29"/>
      <c r="OM377" s="29"/>
      <c r="ON377" s="29"/>
      <c r="OO377" s="29"/>
      <c r="OP377" s="29"/>
      <c r="OQ377" s="29"/>
      <c r="OR377" s="29"/>
      <c r="OS377" s="29"/>
      <c r="OT377" s="29"/>
      <c r="OU377" s="29"/>
      <c r="OV377" s="29"/>
      <c r="OW377" s="29"/>
      <c r="OX377" s="29"/>
      <c r="OY377" s="29"/>
      <c r="OZ377" s="29"/>
      <c r="PA377" s="29"/>
      <c r="PB377" s="29"/>
      <c r="PC377" s="29"/>
      <c r="PD377" s="29"/>
      <c r="PE377" s="29"/>
      <c r="PF377" s="29"/>
      <c r="PG377" s="29"/>
      <c r="PH377" s="29"/>
      <c r="PI377" s="29"/>
      <c r="PJ377" s="29"/>
      <c r="PK377" s="29"/>
      <c r="PL377" s="29"/>
      <c r="PM377" s="29"/>
      <c r="PN377" s="29"/>
      <c r="PO377" s="29"/>
      <c r="PP377" s="29"/>
      <c r="PQ377" s="29"/>
      <c r="PR377" s="29"/>
      <c r="PS377" s="29"/>
      <c r="PT377" s="29"/>
      <c r="PU377" s="29"/>
      <c r="PV377" s="29"/>
      <c r="PW377" s="29"/>
      <c r="PX377" s="29"/>
      <c r="PY377" s="29"/>
      <c r="PZ377" s="29"/>
      <c r="QA377" s="29"/>
      <c r="QB377" s="29"/>
      <c r="QC377" s="29"/>
      <c r="QD377" s="29"/>
      <c r="QE377" s="29"/>
      <c r="QF377" s="29"/>
      <c r="QG377" s="29"/>
      <c r="QH377" s="29"/>
      <c r="QI377" s="29"/>
      <c r="QJ377" s="29"/>
      <c r="QK377" s="29"/>
      <c r="QL377" s="29"/>
      <c r="QM377" s="29"/>
      <c r="QN377" s="29"/>
      <c r="QO377" s="29"/>
      <c r="QP377" s="29"/>
      <c r="QQ377" s="29"/>
      <c r="QR377" s="29"/>
      <c r="QS377" s="29"/>
      <c r="QT377" s="29"/>
      <c r="QU377" s="29"/>
      <c r="QV377" s="29"/>
      <c r="QW377" s="29"/>
      <c r="QX377" s="29"/>
      <c r="QY377" s="29"/>
      <c r="QZ377" s="29"/>
      <c r="RA377" s="29"/>
      <c r="RB377" s="29"/>
      <c r="RC377" s="29"/>
      <c r="RD377" s="29"/>
      <c r="RE377" s="29"/>
      <c r="RF377" s="29"/>
      <c r="RG377" s="29"/>
      <c r="RH377" s="29"/>
      <c r="RI377" s="29"/>
      <c r="RJ377" s="29"/>
      <c r="RK377" s="29"/>
      <c r="RL377" s="29"/>
      <c r="RM377" s="29"/>
      <c r="RN377" s="29"/>
      <c r="RO377" s="29"/>
      <c r="RP377" s="29"/>
      <c r="RQ377" s="29"/>
      <c r="RR377" s="29"/>
      <c r="RS377" s="29"/>
      <c r="RT377" s="29"/>
      <c r="RU377" s="29"/>
      <c r="RV377" s="29"/>
      <c r="RW377" s="29"/>
      <c r="RX377" s="29"/>
      <c r="RY377" s="29"/>
      <c r="RZ377" s="29"/>
      <c r="SA377" s="29"/>
      <c r="SB377" s="29"/>
      <c r="SC377" s="29"/>
      <c r="SD377" s="29"/>
      <c r="SE377" s="29"/>
      <c r="SF377" s="29"/>
      <c r="SG377" s="29"/>
      <c r="SH377" s="29"/>
      <c r="SI377" s="29"/>
      <c r="SJ377" s="29"/>
      <c r="SK377" s="29"/>
      <c r="SL377" s="29"/>
      <c r="SM377" s="29"/>
      <c r="SN377" s="29"/>
    </row>
    <row r="378" spans="1:508" s="31" customFormat="1" ht="39.75" customHeight="1" x14ac:dyDescent="0.25">
      <c r="A378" s="78"/>
      <c r="B378" s="78"/>
      <c r="C378" s="78"/>
      <c r="D378" s="108" t="s">
        <v>398</v>
      </c>
      <c r="E378" s="164">
        <f t="shared" ref="E378:J378" si="152">E70+E71+E80+E308</f>
        <v>473819800</v>
      </c>
      <c r="F378" s="164">
        <f t="shared" si="152"/>
        <v>388381600</v>
      </c>
      <c r="G378" s="164">
        <f t="shared" si="152"/>
        <v>0</v>
      </c>
      <c r="H378" s="164">
        <f t="shared" si="152"/>
        <v>277954862.63</v>
      </c>
      <c r="I378" s="164">
        <f t="shared" si="152"/>
        <v>228550816.16</v>
      </c>
      <c r="J378" s="164">
        <f t="shared" si="152"/>
        <v>0</v>
      </c>
      <c r="K378" s="218">
        <f t="shared" si="114"/>
        <v>58.662568054353144</v>
      </c>
      <c r="L378" s="164">
        <f t="shared" ref="L378:W378" si="153">L70+L71+L80+L308</f>
        <v>0</v>
      </c>
      <c r="M378" s="164">
        <f t="shared" si="153"/>
        <v>0</v>
      </c>
      <c r="N378" s="164">
        <f t="shared" si="153"/>
        <v>0</v>
      </c>
      <c r="O378" s="164">
        <f t="shared" si="153"/>
        <v>0</v>
      </c>
      <c r="P378" s="164">
        <f t="shared" si="153"/>
        <v>0</v>
      </c>
      <c r="Q378" s="164">
        <f t="shared" si="153"/>
        <v>0</v>
      </c>
      <c r="R378" s="164">
        <f t="shared" si="153"/>
        <v>0</v>
      </c>
      <c r="S378" s="164">
        <f t="shared" si="153"/>
        <v>0</v>
      </c>
      <c r="T378" s="164">
        <f t="shared" si="153"/>
        <v>0</v>
      </c>
      <c r="U378" s="164">
        <f t="shared" si="153"/>
        <v>0</v>
      </c>
      <c r="V378" s="164">
        <f t="shared" si="153"/>
        <v>0</v>
      </c>
      <c r="W378" s="164">
        <f t="shared" si="153"/>
        <v>0</v>
      </c>
      <c r="X378" s="218"/>
      <c r="Y378" s="79">
        <f>R378+H378</f>
        <v>277954862.63</v>
      </c>
      <c r="Z378" s="23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  <c r="IV378" s="30"/>
      <c r="IW378" s="30"/>
      <c r="IX378" s="30"/>
      <c r="IY378" s="30"/>
      <c r="IZ378" s="30"/>
      <c r="JA378" s="30"/>
      <c r="JB378" s="30"/>
      <c r="JC378" s="30"/>
      <c r="JD378" s="30"/>
      <c r="JE378" s="30"/>
      <c r="JF378" s="30"/>
      <c r="JG378" s="30"/>
      <c r="JH378" s="30"/>
      <c r="JI378" s="30"/>
      <c r="JJ378" s="30"/>
      <c r="JK378" s="30"/>
      <c r="JL378" s="30"/>
      <c r="JM378" s="30"/>
      <c r="JN378" s="30"/>
      <c r="JO378" s="30"/>
      <c r="JP378" s="30"/>
      <c r="JQ378" s="30"/>
      <c r="JR378" s="30"/>
      <c r="JS378" s="30"/>
      <c r="JT378" s="30"/>
      <c r="JU378" s="30"/>
      <c r="JV378" s="30"/>
      <c r="JW378" s="30"/>
      <c r="JX378" s="30"/>
      <c r="JY378" s="30"/>
      <c r="JZ378" s="30"/>
      <c r="KA378" s="30"/>
      <c r="KB378" s="30"/>
      <c r="KC378" s="30"/>
      <c r="KD378" s="30"/>
      <c r="KE378" s="30"/>
      <c r="KF378" s="30"/>
      <c r="KG378" s="30"/>
      <c r="KH378" s="30"/>
      <c r="KI378" s="30"/>
      <c r="KJ378" s="30"/>
      <c r="KK378" s="30"/>
      <c r="KL378" s="30"/>
      <c r="KM378" s="30"/>
      <c r="KN378" s="30"/>
      <c r="KO378" s="30"/>
      <c r="KP378" s="30"/>
      <c r="KQ378" s="30"/>
      <c r="KR378" s="30"/>
      <c r="KS378" s="30"/>
      <c r="KT378" s="30"/>
      <c r="KU378" s="30"/>
      <c r="KV378" s="30"/>
      <c r="KW378" s="30"/>
      <c r="KX378" s="30"/>
      <c r="KY378" s="30"/>
      <c r="KZ378" s="30"/>
      <c r="LA378" s="30"/>
      <c r="LB378" s="30"/>
      <c r="LC378" s="30"/>
      <c r="LD378" s="30"/>
      <c r="LE378" s="30"/>
      <c r="LF378" s="30"/>
      <c r="LG378" s="30"/>
      <c r="LH378" s="30"/>
      <c r="LI378" s="30"/>
      <c r="LJ378" s="30"/>
      <c r="LK378" s="30"/>
      <c r="LL378" s="30"/>
      <c r="LM378" s="30"/>
      <c r="LN378" s="30"/>
      <c r="LO378" s="30"/>
      <c r="LP378" s="30"/>
      <c r="LQ378" s="30"/>
      <c r="LR378" s="30"/>
      <c r="LS378" s="30"/>
      <c r="LT378" s="30"/>
      <c r="LU378" s="30"/>
      <c r="LV378" s="30"/>
      <c r="LW378" s="30"/>
      <c r="LX378" s="30"/>
      <c r="LY378" s="30"/>
      <c r="LZ378" s="30"/>
      <c r="MA378" s="30"/>
      <c r="MB378" s="30"/>
      <c r="MC378" s="30"/>
      <c r="MD378" s="30"/>
      <c r="ME378" s="30"/>
      <c r="MF378" s="30"/>
      <c r="MG378" s="30"/>
      <c r="MH378" s="30"/>
      <c r="MI378" s="30"/>
      <c r="MJ378" s="30"/>
      <c r="MK378" s="30"/>
      <c r="ML378" s="30"/>
      <c r="MM378" s="30"/>
      <c r="MN378" s="30"/>
      <c r="MO378" s="30"/>
      <c r="MP378" s="30"/>
      <c r="MQ378" s="30"/>
      <c r="MR378" s="30"/>
      <c r="MS378" s="30"/>
      <c r="MT378" s="30"/>
      <c r="MU378" s="30"/>
      <c r="MV378" s="30"/>
      <c r="MW378" s="30"/>
      <c r="MX378" s="30"/>
      <c r="MY378" s="30"/>
      <c r="MZ378" s="30"/>
      <c r="NA378" s="30"/>
      <c r="NB378" s="30"/>
      <c r="NC378" s="30"/>
      <c r="ND378" s="30"/>
      <c r="NE378" s="30"/>
      <c r="NF378" s="30"/>
      <c r="NG378" s="30"/>
      <c r="NH378" s="30"/>
      <c r="NI378" s="30"/>
      <c r="NJ378" s="30"/>
      <c r="NK378" s="30"/>
      <c r="NL378" s="30"/>
      <c r="NM378" s="30"/>
      <c r="NN378" s="30"/>
      <c r="NO378" s="30"/>
      <c r="NP378" s="30"/>
      <c r="NQ378" s="30"/>
      <c r="NR378" s="30"/>
      <c r="NS378" s="30"/>
      <c r="NT378" s="30"/>
      <c r="NU378" s="30"/>
      <c r="NV378" s="30"/>
      <c r="NW378" s="30"/>
      <c r="NX378" s="30"/>
      <c r="NY378" s="30"/>
      <c r="NZ378" s="30"/>
      <c r="OA378" s="30"/>
      <c r="OB378" s="30"/>
      <c r="OC378" s="30"/>
      <c r="OD378" s="30"/>
      <c r="OE378" s="30"/>
      <c r="OF378" s="30"/>
      <c r="OG378" s="30"/>
      <c r="OH378" s="30"/>
      <c r="OI378" s="30"/>
      <c r="OJ378" s="30"/>
      <c r="OK378" s="30"/>
      <c r="OL378" s="30"/>
      <c r="OM378" s="30"/>
      <c r="ON378" s="30"/>
      <c r="OO378" s="30"/>
      <c r="OP378" s="30"/>
      <c r="OQ378" s="30"/>
      <c r="OR378" s="30"/>
      <c r="OS378" s="30"/>
      <c r="OT378" s="30"/>
      <c r="OU378" s="30"/>
      <c r="OV378" s="30"/>
      <c r="OW378" s="30"/>
      <c r="OX378" s="30"/>
      <c r="OY378" s="30"/>
      <c r="OZ378" s="30"/>
      <c r="PA378" s="30"/>
      <c r="PB378" s="30"/>
      <c r="PC378" s="30"/>
      <c r="PD378" s="30"/>
      <c r="PE378" s="30"/>
      <c r="PF378" s="30"/>
      <c r="PG378" s="30"/>
      <c r="PH378" s="30"/>
      <c r="PI378" s="30"/>
      <c r="PJ378" s="30"/>
      <c r="PK378" s="30"/>
      <c r="PL378" s="30"/>
      <c r="PM378" s="30"/>
      <c r="PN378" s="30"/>
      <c r="PO378" s="30"/>
      <c r="PP378" s="30"/>
      <c r="PQ378" s="30"/>
      <c r="PR378" s="30"/>
      <c r="PS378" s="30"/>
      <c r="PT378" s="30"/>
      <c r="PU378" s="30"/>
      <c r="PV378" s="30"/>
      <c r="PW378" s="30"/>
      <c r="PX378" s="30"/>
      <c r="PY378" s="30"/>
      <c r="PZ378" s="30"/>
      <c r="QA378" s="30"/>
      <c r="QB378" s="30"/>
      <c r="QC378" s="30"/>
      <c r="QD378" s="30"/>
      <c r="QE378" s="30"/>
      <c r="QF378" s="30"/>
      <c r="QG378" s="30"/>
      <c r="QH378" s="30"/>
      <c r="QI378" s="30"/>
      <c r="QJ378" s="30"/>
      <c r="QK378" s="30"/>
      <c r="QL378" s="30"/>
      <c r="QM378" s="30"/>
      <c r="QN378" s="30"/>
      <c r="QO378" s="30"/>
      <c r="QP378" s="30"/>
      <c r="QQ378" s="30"/>
      <c r="QR378" s="30"/>
      <c r="QS378" s="30"/>
      <c r="QT378" s="30"/>
      <c r="QU378" s="30"/>
      <c r="QV378" s="30"/>
      <c r="QW378" s="30"/>
      <c r="QX378" s="30"/>
      <c r="QY378" s="30"/>
      <c r="QZ378" s="30"/>
      <c r="RA378" s="30"/>
      <c r="RB378" s="30"/>
      <c r="RC378" s="30"/>
      <c r="RD378" s="30"/>
      <c r="RE378" s="30"/>
      <c r="RF378" s="30"/>
      <c r="RG378" s="30"/>
      <c r="RH378" s="30"/>
      <c r="RI378" s="30"/>
      <c r="RJ378" s="30"/>
      <c r="RK378" s="30"/>
      <c r="RL378" s="30"/>
      <c r="RM378" s="30"/>
      <c r="RN378" s="30"/>
      <c r="RO378" s="30"/>
      <c r="RP378" s="30"/>
      <c r="RQ378" s="30"/>
      <c r="RR378" s="30"/>
      <c r="RS378" s="30"/>
      <c r="RT378" s="30"/>
      <c r="RU378" s="30"/>
      <c r="RV378" s="30"/>
      <c r="RW378" s="30"/>
      <c r="RX378" s="30"/>
      <c r="RY378" s="30"/>
      <c r="RZ378" s="30"/>
      <c r="SA378" s="30"/>
      <c r="SB378" s="30"/>
      <c r="SC378" s="30"/>
      <c r="SD378" s="30"/>
      <c r="SE378" s="30"/>
      <c r="SF378" s="30"/>
      <c r="SG378" s="30"/>
      <c r="SH378" s="30"/>
      <c r="SI378" s="30"/>
      <c r="SJ378" s="30"/>
      <c r="SK378" s="30"/>
      <c r="SL378" s="30"/>
      <c r="SM378" s="30"/>
      <c r="SN378" s="30"/>
    </row>
    <row r="379" spans="1:508" s="31" customFormat="1" ht="37.5" customHeight="1" x14ac:dyDescent="0.25">
      <c r="A379" s="78"/>
      <c r="B379" s="78"/>
      <c r="C379" s="78"/>
      <c r="D379" s="108" t="s">
        <v>399</v>
      </c>
      <c r="E379" s="164">
        <f t="shared" ref="E379:J379" si="154">E20+E74+E76+E77+E145+E148+E185+E251</f>
        <v>9430244.459999999</v>
      </c>
      <c r="F379" s="164">
        <f t="shared" si="154"/>
        <v>3298876</v>
      </c>
      <c r="G379" s="164">
        <f t="shared" si="154"/>
        <v>0</v>
      </c>
      <c r="H379" s="164">
        <f t="shared" si="154"/>
        <v>3135815.3099999996</v>
      </c>
      <c r="I379" s="164">
        <f t="shared" si="154"/>
        <v>1571992.63</v>
      </c>
      <c r="J379" s="164">
        <f t="shared" si="154"/>
        <v>0</v>
      </c>
      <c r="K379" s="218">
        <f t="shared" si="114"/>
        <v>33.25274676919669</v>
      </c>
      <c r="L379" s="164">
        <f t="shared" ref="L379:W379" si="155">L20+L74+L76+L77+L145+L148+L185+L251</f>
        <v>0</v>
      </c>
      <c r="M379" s="164">
        <f t="shared" si="155"/>
        <v>0</v>
      </c>
      <c r="N379" s="164">
        <f t="shared" si="155"/>
        <v>0</v>
      </c>
      <c r="O379" s="164">
        <f t="shared" si="155"/>
        <v>0</v>
      </c>
      <c r="P379" s="164">
        <f t="shared" si="155"/>
        <v>0</v>
      </c>
      <c r="Q379" s="164">
        <f t="shared" si="155"/>
        <v>0</v>
      </c>
      <c r="R379" s="164">
        <f t="shared" si="155"/>
        <v>0</v>
      </c>
      <c r="S379" s="164">
        <f t="shared" si="155"/>
        <v>0</v>
      </c>
      <c r="T379" s="164">
        <f t="shared" si="155"/>
        <v>0</v>
      </c>
      <c r="U379" s="164">
        <f t="shared" si="155"/>
        <v>0</v>
      </c>
      <c r="V379" s="164">
        <f t="shared" si="155"/>
        <v>0</v>
      </c>
      <c r="W379" s="164">
        <f t="shared" si="155"/>
        <v>0</v>
      </c>
      <c r="X379" s="218"/>
      <c r="Y379" s="79">
        <f>R379+H379</f>
        <v>3135815.3099999996</v>
      </c>
      <c r="Z379" s="23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  <c r="IV379" s="30"/>
      <c r="IW379" s="30"/>
      <c r="IX379" s="30"/>
      <c r="IY379" s="30"/>
      <c r="IZ379" s="30"/>
      <c r="JA379" s="30"/>
      <c r="JB379" s="30"/>
      <c r="JC379" s="30"/>
      <c r="JD379" s="30"/>
      <c r="JE379" s="30"/>
      <c r="JF379" s="30"/>
      <c r="JG379" s="30"/>
      <c r="JH379" s="30"/>
      <c r="JI379" s="30"/>
      <c r="JJ379" s="30"/>
      <c r="JK379" s="30"/>
      <c r="JL379" s="30"/>
      <c r="JM379" s="30"/>
      <c r="JN379" s="30"/>
      <c r="JO379" s="30"/>
      <c r="JP379" s="30"/>
      <c r="JQ379" s="30"/>
      <c r="JR379" s="30"/>
      <c r="JS379" s="30"/>
      <c r="JT379" s="30"/>
      <c r="JU379" s="30"/>
      <c r="JV379" s="30"/>
      <c r="JW379" s="30"/>
      <c r="JX379" s="30"/>
      <c r="JY379" s="30"/>
      <c r="JZ379" s="30"/>
      <c r="KA379" s="30"/>
      <c r="KB379" s="30"/>
      <c r="KC379" s="30"/>
      <c r="KD379" s="30"/>
      <c r="KE379" s="30"/>
      <c r="KF379" s="30"/>
      <c r="KG379" s="30"/>
      <c r="KH379" s="30"/>
      <c r="KI379" s="30"/>
      <c r="KJ379" s="30"/>
      <c r="KK379" s="30"/>
      <c r="KL379" s="30"/>
      <c r="KM379" s="30"/>
      <c r="KN379" s="30"/>
      <c r="KO379" s="30"/>
      <c r="KP379" s="30"/>
      <c r="KQ379" s="30"/>
      <c r="KR379" s="30"/>
      <c r="KS379" s="30"/>
      <c r="KT379" s="30"/>
      <c r="KU379" s="30"/>
      <c r="KV379" s="30"/>
      <c r="KW379" s="30"/>
      <c r="KX379" s="30"/>
      <c r="KY379" s="30"/>
      <c r="KZ379" s="30"/>
      <c r="LA379" s="30"/>
      <c r="LB379" s="30"/>
      <c r="LC379" s="30"/>
      <c r="LD379" s="30"/>
      <c r="LE379" s="30"/>
      <c r="LF379" s="30"/>
      <c r="LG379" s="30"/>
      <c r="LH379" s="30"/>
      <c r="LI379" s="30"/>
      <c r="LJ379" s="30"/>
      <c r="LK379" s="30"/>
      <c r="LL379" s="30"/>
      <c r="LM379" s="30"/>
      <c r="LN379" s="30"/>
      <c r="LO379" s="30"/>
      <c r="LP379" s="30"/>
      <c r="LQ379" s="30"/>
      <c r="LR379" s="30"/>
      <c r="LS379" s="30"/>
      <c r="LT379" s="30"/>
      <c r="LU379" s="30"/>
      <c r="LV379" s="30"/>
      <c r="LW379" s="30"/>
      <c r="LX379" s="30"/>
      <c r="LY379" s="30"/>
      <c r="LZ379" s="30"/>
      <c r="MA379" s="30"/>
      <c r="MB379" s="30"/>
      <c r="MC379" s="30"/>
      <c r="MD379" s="30"/>
      <c r="ME379" s="30"/>
      <c r="MF379" s="30"/>
      <c r="MG379" s="30"/>
      <c r="MH379" s="30"/>
      <c r="MI379" s="30"/>
      <c r="MJ379" s="30"/>
      <c r="MK379" s="30"/>
      <c r="ML379" s="30"/>
      <c r="MM379" s="30"/>
      <c r="MN379" s="30"/>
      <c r="MO379" s="30"/>
      <c r="MP379" s="30"/>
      <c r="MQ379" s="30"/>
      <c r="MR379" s="30"/>
      <c r="MS379" s="30"/>
      <c r="MT379" s="30"/>
      <c r="MU379" s="30"/>
      <c r="MV379" s="30"/>
      <c r="MW379" s="30"/>
      <c r="MX379" s="30"/>
      <c r="MY379" s="30"/>
      <c r="MZ379" s="30"/>
      <c r="NA379" s="30"/>
      <c r="NB379" s="30"/>
      <c r="NC379" s="30"/>
      <c r="ND379" s="30"/>
      <c r="NE379" s="30"/>
      <c r="NF379" s="30"/>
      <c r="NG379" s="30"/>
      <c r="NH379" s="30"/>
      <c r="NI379" s="30"/>
      <c r="NJ379" s="30"/>
      <c r="NK379" s="30"/>
      <c r="NL379" s="30"/>
      <c r="NM379" s="30"/>
      <c r="NN379" s="30"/>
      <c r="NO379" s="30"/>
      <c r="NP379" s="30"/>
      <c r="NQ379" s="30"/>
      <c r="NR379" s="30"/>
      <c r="NS379" s="30"/>
      <c r="NT379" s="30"/>
      <c r="NU379" s="30"/>
      <c r="NV379" s="30"/>
      <c r="NW379" s="30"/>
      <c r="NX379" s="30"/>
      <c r="NY379" s="30"/>
      <c r="NZ379" s="30"/>
      <c r="OA379" s="30"/>
      <c r="OB379" s="30"/>
      <c r="OC379" s="30"/>
      <c r="OD379" s="30"/>
      <c r="OE379" s="30"/>
      <c r="OF379" s="30"/>
      <c r="OG379" s="30"/>
      <c r="OH379" s="30"/>
      <c r="OI379" s="30"/>
      <c r="OJ379" s="30"/>
      <c r="OK379" s="30"/>
      <c r="OL379" s="30"/>
      <c r="OM379" s="30"/>
      <c r="ON379" s="30"/>
      <c r="OO379" s="30"/>
      <c r="OP379" s="30"/>
      <c r="OQ379" s="30"/>
      <c r="OR379" s="30"/>
      <c r="OS379" s="30"/>
      <c r="OT379" s="30"/>
      <c r="OU379" s="30"/>
      <c r="OV379" s="30"/>
      <c r="OW379" s="30"/>
      <c r="OX379" s="30"/>
      <c r="OY379" s="30"/>
      <c r="OZ379" s="30"/>
      <c r="PA379" s="30"/>
      <c r="PB379" s="30"/>
      <c r="PC379" s="30"/>
      <c r="PD379" s="30"/>
      <c r="PE379" s="30"/>
      <c r="PF379" s="30"/>
      <c r="PG379" s="30"/>
      <c r="PH379" s="30"/>
      <c r="PI379" s="30"/>
      <c r="PJ379" s="30"/>
      <c r="PK379" s="30"/>
      <c r="PL379" s="30"/>
      <c r="PM379" s="30"/>
      <c r="PN379" s="30"/>
      <c r="PO379" s="30"/>
      <c r="PP379" s="30"/>
      <c r="PQ379" s="30"/>
      <c r="PR379" s="30"/>
      <c r="PS379" s="30"/>
      <c r="PT379" s="30"/>
      <c r="PU379" s="30"/>
      <c r="PV379" s="30"/>
      <c r="PW379" s="30"/>
      <c r="PX379" s="30"/>
      <c r="PY379" s="30"/>
      <c r="PZ379" s="30"/>
      <c r="QA379" s="30"/>
      <c r="QB379" s="30"/>
      <c r="QC379" s="30"/>
      <c r="QD379" s="30"/>
      <c r="QE379" s="30"/>
      <c r="QF379" s="30"/>
      <c r="QG379" s="30"/>
      <c r="QH379" s="30"/>
      <c r="QI379" s="30"/>
      <c r="QJ379" s="30"/>
      <c r="QK379" s="30"/>
      <c r="QL379" s="30"/>
      <c r="QM379" s="30"/>
      <c r="QN379" s="30"/>
      <c r="QO379" s="30"/>
      <c r="QP379" s="30"/>
      <c r="QQ379" s="30"/>
      <c r="QR379" s="30"/>
      <c r="QS379" s="30"/>
      <c r="QT379" s="30"/>
      <c r="QU379" s="30"/>
      <c r="QV379" s="30"/>
      <c r="QW379" s="30"/>
      <c r="QX379" s="30"/>
      <c r="QY379" s="30"/>
      <c r="QZ379" s="30"/>
      <c r="RA379" s="30"/>
      <c r="RB379" s="30"/>
      <c r="RC379" s="30"/>
      <c r="RD379" s="30"/>
      <c r="RE379" s="30"/>
      <c r="RF379" s="30"/>
      <c r="RG379" s="30"/>
      <c r="RH379" s="30"/>
      <c r="RI379" s="30"/>
      <c r="RJ379" s="30"/>
      <c r="RK379" s="30"/>
      <c r="RL379" s="30"/>
      <c r="RM379" s="30"/>
      <c r="RN379" s="30"/>
      <c r="RO379" s="30"/>
      <c r="RP379" s="30"/>
      <c r="RQ379" s="30"/>
      <c r="RR379" s="30"/>
      <c r="RS379" s="30"/>
      <c r="RT379" s="30"/>
      <c r="RU379" s="30"/>
      <c r="RV379" s="30"/>
      <c r="RW379" s="30"/>
      <c r="RX379" s="30"/>
      <c r="RY379" s="30"/>
      <c r="RZ379" s="30"/>
      <c r="SA379" s="30"/>
      <c r="SB379" s="30"/>
      <c r="SC379" s="30"/>
      <c r="SD379" s="30"/>
      <c r="SE379" s="30"/>
      <c r="SF379" s="30"/>
      <c r="SG379" s="30"/>
      <c r="SH379" s="30"/>
      <c r="SI379" s="30"/>
      <c r="SJ379" s="30"/>
      <c r="SK379" s="30"/>
      <c r="SL379" s="30"/>
      <c r="SM379" s="30"/>
      <c r="SN379" s="30"/>
    </row>
    <row r="380" spans="1:508" s="31" customFormat="1" ht="108.75" customHeight="1" x14ac:dyDescent="0.25">
      <c r="A380" s="78"/>
      <c r="B380" s="78"/>
      <c r="C380" s="78"/>
      <c r="D380" s="108" t="s">
        <v>698</v>
      </c>
      <c r="E380" s="164"/>
      <c r="F380" s="164"/>
      <c r="G380" s="164"/>
      <c r="H380" s="164"/>
      <c r="I380" s="164"/>
      <c r="J380" s="164"/>
      <c r="K380" s="218"/>
      <c r="L380" s="164">
        <f>L254</f>
        <v>7344000</v>
      </c>
      <c r="M380" s="164">
        <f t="shared" ref="M380:Q380" si="156">M254</f>
        <v>7344000</v>
      </c>
      <c r="N380" s="164">
        <f t="shared" si="156"/>
        <v>0</v>
      </c>
      <c r="O380" s="164">
        <f t="shared" si="156"/>
        <v>0</v>
      </c>
      <c r="P380" s="164">
        <f t="shared" si="156"/>
        <v>0</v>
      </c>
      <c r="Q380" s="164">
        <f t="shared" si="156"/>
        <v>7344000</v>
      </c>
      <c r="R380" s="164"/>
      <c r="S380" s="164"/>
      <c r="T380" s="164"/>
      <c r="U380" s="164"/>
      <c r="V380" s="164"/>
      <c r="W380" s="164"/>
      <c r="X380" s="218">
        <f t="shared" si="115"/>
        <v>0</v>
      </c>
      <c r="Y380" s="79"/>
      <c r="Z380" s="23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  <c r="IV380" s="30"/>
      <c r="IW380" s="30"/>
      <c r="IX380" s="30"/>
      <c r="IY380" s="30"/>
      <c r="IZ380" s="30"/>
      <c r="JA380" s="30"/>
      <c r="JB380" s="30"/>
      <c r="JC380" s="30"/>
      <c r="JD380" s="30"/>
      <c r="JE380" s="30"/>
      <c r="JF380" s="30"/>
      <c r="JG380" s="30"/>
      <c r="JH380" s="30"/>
      <c r="JI380" s="30"/>
      <c r="JJ380" s="30"/>
      <c r="JK380" s="30"/>
      <c r="JL380" s="30"/>
      <c r="JM380" s="30"/>
      <c r="JN380" s="30"/>
      <c r="JO380" s="30"/>
      <c r="JP380" s="30"/>
      <c r="JQ380" s="30"/>
      <c r="JR380" s="30"/>
      <c r="JS380" s="30"/>
      <c r="JT380" s="30"/>
      <c r="JU380" s="30"/>
      <c r="JV380" s="30"/>
      <c r="JW380" s="30"/>
      <c r="JX380" s="30"/>
      <c r="JY380" s="30"/>
      <c r="JZ380" s="30"/>
      <c r="KA380" s="30"/>
      <c r="KB380" s="30"/>
      <c r="KC380" s="30"/>
      <c r="KD380" s="30"/>
      <c r="KE380" s="30"/>
      <c r="KF380" s="30"/>
      <c r="KG380" s="30"/>
      <c r="KH380" s="30"/>
      <c r="KI380" s="30"/>
      <c r="KJ380" s="30"/>
      <c r="KK380" s="30"/>
      <c r="KL380" s="30"/>
      <c r="KM380" s="30"/>
      <c r="KN380" s="30"/>
      <c r="KO380" s="30"/>
      <c r="KP380" s="30"/>
      <c r="KQ380" s="30"/>
      <c r="KR380" s="30"/>
      <c r="KS380" s="30"/>
      <c r="KT380" s="30"/>
      <c r="KU380" s="30"/>
      <c r="KV380" s="30"/>
      <c r="KW380" s="30"/>
      <c r="KX380" s="30"/>
      <c r="KY380" s="30"/>
      <c r="KZ380" s="30"/>
      <c r="LA380" s="30"/>
      <c r="LB380" s="30"/>
      <c r="LC380" s="30"/>
      <c r="LD380" s="30"/>
      <c r="LE380" s="30"/>
      <c r="LF380" s="30"/>
      <c r="LG380" s="30"/>
      <c r="LH380" s="30"/>
      <c r="LI380" s="30"/>
      <c r="LJ380" s="30"/>
      <c r="LK380" s="30"/>
      <c r="LL380" s="30"/>
      <c r="LM380" s="30"/>
      <c r="LN380" s="30"/>
      <c r="LO380" s="30"/>
      <c r="LP380" s="30"/>
      <c r="LQ380" s="30"/>
      <c r="LR380" s="30"/>
      <c r="LS380" s="30"/>
      <c r="LT380" s="30"/>
      <c r="LU380" s="30"/>
      <c r="LV380" s="30"/>
      <c r="LW380" s="30"/>
      <c r="LX380" s="30"/>
      <c r="LY380" s="30"/>
      <c r="LZ380" s="30"/>
      <c r="MA380" s="30"/>
      <c r="MB380" s="30"/>
      <c r="MC380" s="30"/>
      <c r="MD380" s="30"/>
      <c r="ME380" s="30"/>
      <c r="MF380" s="30"/>
      <c r="MG380" s="30"/>
      <c r="MH380" s="30"/>
      <c r="MI380" s="30"/>
      <c r="MJ380" s="30"/>
      <c r="MK380" s="30"/>
      <c r="ML380" s="30"/>
      <c r="MM380" s="30"/>
      <c r="MN380" s="30"/>
      <c r="MO380" s="30"/>
      <c r="MP380" s="30"/>
      <c r="MQ380" s="30"/>
      <c r="MR380" s="30"/>
      <c r="MS380" s="30"/>
      <c r="MT380" s="30"/>
      <c r="MU380" s="30"/>
      <c r="MV380" s="30"/>
      <c r="MW380" s="30"/>
      <c r="MX380" s="30"/>
      <c r="MY380" s="30"/>
      <c r="MZ380" s="30"/>
      <c r="NA380" s="30"/>
      <c r="NB380" s="30"/>
      <c r="NC380" s="30"/>
      <c r="ND380" s="30"/>
      <c r="NE380" s="30"/>
      <c r="NF380" s="30"/>
      <c r="NG380" s="30"/>
      <c r="NH380" s="30"/>
      <c r="NI380" s="30"/>
      <c r="NJ380" s="30"/>
      <c r="NK380" s="30"/>
      <c r="NL380" s="30"/>
      <c r="NM380" s="30"/>
      <c r="NN380" s="30"/>
      <c r="NO380" s="30"/>
      <c r="NP380" s="30"/>
      <c r="NQ380" s="30"/>
      <c r="NR380" s="30"/>
      <c r="NS380" s="30"/>
      <c r="NT380" s="30"/>
      <c r="NU380" s="30"/>
      <c r="NV380" s="30"/>
      <c r="NW380" s="30"/>
      <c r="NX380" s="30"/>
      <c r="NY380" s="30"/>
      <c r="NZ380" s="30"/>
      <c r="OA380" s="30"/>
      <c r="OB380" s="30"/>
      <c r="OC380" s="30"/>
      <c r="OD380" s="30"/>
      <c r="OE380" s="30"/>
      <c r="OF380" s="30"/>
      <c r="OG380" s="30"/>
      <c r="OH380" s="30"/>
      <c r="OI380" s="30"/>
      <c r="OJ380" s="30"/>
      <c r="OK380" s="30"/>
      <c r="OL380" s="30"/>
      <c r="OM380" s="30"/>
      <c r="ON380" s="30"/>
      <c r="OO380" s="30"/>
      <c r="OP380" s="30"/>
      <c r="OQ380" s="30"/>
      <c r="OR380" s="30"/>
      <c r="OS380" s="30"/>
      <c r="OT380" s="30"/>
      <c r="OU380" s="30"/>
      <c r="OV380" s="30"/>
      <c r="OW380" s="30"/>
      <c r="OX380" s="30"/>
      <c r="OY380" s="30"/>
      <c r="OZ380" s="30"/>
      <c r="PA380" s="30"/>
      <c r="PB380" s="30"/>
      <c r="PC380" s="30"/>
      <c r="PD380" s="30"/>
      <c r="PE380" s="30"/>
      <c r="PF380" s="30"/>
      <c r="PG380" s="30"/>
      <c r="PH380" s="30"/>
      <c r="PI380" s="30"/>
      <c r="PJ380" s="30"/>
      <c r="PK380" s="30"/>
      <c r="PL380" s="30"/>
      <c r="PM380" s="30"/>
      <c r="PN380" s="30"/>
      <c r="PO380" s="30"/>
      <c r="PP380" s="30"/>
      <c r="PQ380" s="30"/>
      <c r="PR380" s="30"/>
      <c r="PS380" s="30"/>
      <c r="PT380" s="30"/>
      <c r="PU380" s="30"/>
      <c r="PV380" s="30"/>
      <c r="PW380" s="30"/>
      <c r="PX380" s="30"/>
      <c r="PY380" s="30"/>
      <c r="PZ380" s="30"/>
      <c r="QA380" s="30"/>
      <c r="QB380" s="30"/>
      <c r="QC380" s="30"/>
      <c r="QD380" s="30"/>
      <c r="QE380" s="30"/>
      <c r="QF380" s="30"/>
      <c r="QG380" s="30"/>
      <c r="QH380" s="30"/>
      <c r="QI380" s="30"/>
      <c r="QJ380" s="30"/>
      <c r="QK380" s="30"/>
      <c r="QL380" s="30"/>
      <c r="QM380" s="30"/>
      <c r="QN380" s="30"/>
      <c r="QO380" s="30"/>
      <c r="QP380" s="30"/>
      <c r="QQ380" s="30"/>
      <c r="QR380" s="30"/>
      <c r="QS380" s="30"/>
      <c r="QT380" s="30"/>
      <c r="QU380" s="30"/>
      <c r="QV380" s="30"/>
      <c r="QW380" s="30"/>
      <c r="QX380" s="30"/>
      <c r="QY380" s="30"/>
      <c r="QZ380" s="30"/>
      <c r="RA380" s="30"/>
      <c r="RB380" s="30"/>
      <c r="RC380" s="30"/>
      <c r="RD380" s="30"/>
      <c r="RE380" s="30"/>
      <c r="RF380" s="30"/>
      <c r="RG380" s="30"/>
      <c r="RH380" s="30"/>
      <c r="RI380" s="30"/>
      <c r="RJ380" s="30"/>
      <c r="RK380" s="30"/>
      <c r="RL380" s="30"/>
      <c r="RM380" s="30"/>
      <c r="RN380" s="30"/>
      <c r="RO380" s="30"/>
      <c r="RP380" s="30"/>
      <c r="RQ380" s="30"/>
      <c r="RR380" s="30"/>
      <c r="RS380" s="30"/>
      <c r="RT380" s="30"/>
      <c r="RU380" s="30"/>
      <c r="RV380" s="30"/>
      <c r="RW380" s="30"/>
      <c r="RX380" s="30"/>
      <c r="RY380" s="30"/>
      <c r="RZ380" s="30"/>
      <c r="SA380" s="30"/>
      <c r="SB380" s="30"/>
      <c r="SC380" s="30"/>
      <c r="SD380" s="30"/>
      <c r="SE380" s="30"/>
      <c r="SF380" s="30"/>
      <c r="SG380" s="30"/>
      <c r="SH380" s="30"/>
      <c r="SI380" s="30"/>
      <c r="SJ380" s="30"/>
      <c r="SK380" s="30"/>
      <c r="SL380" s="30"/>
      <c r="SM380" s="30"/>
      <c r="SN380" s="30"/>
    </row>
    <row r="381" spans="1:508" s="31" customFormat="1" ht="26.25" customHeight="1" x14ac:dyDescent="0.25">
      <c r="A381" s="78"/>
      <c r="B381" s="78"/>
      <c r="C381" s="78"/>
      <c r="D381" s="94" t="s">
        <v>416</v>
      </c>
      <c r="E381" s="164">
        <f t="shared" ref="E381:J381" si="157">E149+E309+E253</f>
        <v>0</v>
      </c>
      <c r="F381" s="164">
        <f t="shared" si="157"/>
        <v>0</v>
      </c>
      <c r="G381" s="164">
        <f t="shared" si="157"/>
        <v>0</v>
      </c>
      <c r="H381" s="164">
        <f t="shared" si="157"/>
        <v>0</v>
      </c>
      <c r="I381" s="164">
        <f t="shared" si="157"/>
        <v>0</v>
      </c>
      <c r="J381" s="164">
        <f t="shared" si="157"/>
        <v>0</v>
      </c>
      <c r="K381" s="218"/>
      <c r="L381" s="164">
        <f t="shared" ref="L381:W381" si="158">L149+L309+L253</f>
        <v>92214546</v>
      </c>
      <c r="M381" s="164">
        <f t="shared" si="158"/>
        <v>92214546</v>
      </c>
      <c r="N381" s="164">
        <f t="shared" si="158"/>
        <v>0</v>
      </c>
      <c r="O381" s="164">
        <f t="shared" si="158"/>
        <v>0</v>
      </c>
      <c r="P381" s="164">
        <f t="shared" si="158"/>
        <v>0</v>
      </c>
      <c r="Q381" s="164">
        <f t="shared" si="158"/>
        <v>92214546</v>
      </c>
      <c r="R381" s="164">
        <f t="shared" si="158"/>
        <v>0</v>
      </c>
      <c r="S381" s="164">
        <f t="shared" si="158"/>
        <v>0</v>
      </c>
      <c r="T381" s="164">
        <f t="shared" si="158"/>
        <v>0</v>
      </c>
      <c r="U381" s="164">
        <f t="shared" si="158"/>
        <v>0</v>
      </c>
      <c r="V381" s="164">
        <f t="shared" si="158"/>
        <v>0</v>
      </c>
      <c r="W381" s="164">
        <f t="shared" si="158"/>
        <v>0</v>
      </c>
      <c r="X381" s="218">
        <f t="shared" si="115"/>
        <v>0</v>
      </c>
      <c r="Y381" s="79">
        <f t="shared" ref="Y381" si="159">R381+H381</f>
        <v>0</v>
      </c>
      <c r="Z381" s="23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  <c r="IV381" s="30"/>
      <c r="IW381" s="30"/>
      <c r="IX381" s="30"/>
      <c r="IY381" s="30"/>
      <c r="IZ381" s="30"/>
      <c r="JA381" s="30"/>
      <c r="JB381" s="30"/>
      <c r="JC381" s="30"/>
      <c r="JD381" s="30"/>
      <c r="JE381" s="30"/>
      <c r="JF381" s="30"/>
      <c r="JG381" s="30"/>
      <c r="JH381" s="30"/>
      <c r="JI381" s="30"/>
      <c r="JJ381" s="30"/>
      <c r="JK381" s="30"/>
      <c r="JL381" s="30"/>
      <c r="JM381" s="30"/>
      <c r="JN381" s="30"/>
      <c r="JO381" s="30"/>
      <c r="JP381" s="30"/>
      <c r="JQ381" s="30"/>
      <c r="JR381" s="30"/>
      <c r="JS381" s="30"/>
      <c r="JT381" s="30"/>
      <c r="JU381" s="30"/>
      <c r="JV381" s="30"/>
      <c r="JW381" s="30"/>
      <c r="JX381" s="30"/>
      <c r="JY381" s="30"/>
      <c r="JZ381" s="30"/>
      <c r="KA381" s="30"/>
      <c r="KB381" s="30"/>
      <c r="KC381" s="30"/>
      <c r="KD381" s="30"/>
      <c r="KE381" s="30"/>
      <c r="KF381" s="30"/>
      <c r="KG381" s="30"/>
      <c r="KH381" s="30"/>
      <c r="KI381" s="30"/>
      <c r="KJ381" s="30"/>
      <c r="KK381" s="30"/>
      <c r="KL381" s="30"/>
      <c r="KM381" s="30"/>
      <c r="KN381" s="30"/>
      <c r="KO381" s="30"/>
      <c r="KP381" s="30"/>
      <c r="KQ381" s="30"/>
      <c r="KR381" s="30"/>
      <c r="KS381" s="30"/>
      <c r="KT381" s="30"/>
      <c r="KU381" s="30"/>
      <c r="KV381" s="30"/>
      <c r="KW381" s="30"/>
      <c r="KX381" s="30"/>
      <c r="KY381" s="30"/>
      <c r="KZ381" s="30"/>
      <c r="LA381" s="30"/>
      <c r="LB381" s="30"/>
      <c r="LC381" s="30"/>
      <c r="LD381" s="30"/>
      <c r="LE381" s="30"/>
      <c r="LF381" s="30"/>
      <c r="LG381" s="30"/>
      <c r="LH381" s="30"/>
      <c r="LI381" s="30"/>
      <c r="LJ381" s="30"/>
      <c r="LK381" s="30"/>
      <c r="LL381" s="30"/>
      <c r="LM381" s="30"/>
      <c r="LN381" s="30"/>
      <c r="LO381" s="30"/>
      <c r="LP381" s="30"/>
      <c r="LQ381" s="30"/>
      <c r="LR381" s="30"/>
      <c r="LS381" s="30"/>
      <c r="LT381" s="30"/>
      <c r="LU381" s="30"/>
      <c r="LV381" s="30"/>
      <c r="LW381" s="30"/>
      <c r="LX381" s="30"/>
      <c r="LY381" s="30"/>
      <c r="LZ381" s="30"/>
      <c r="MA381" s="30"/>
      <c r="MB381" s="30"/>
      <c r="MC381" s="30"/>
      <c r="MD381" s="30"/>
      <c r="ME381" s="30"/>
      <c r="MF381" s="30"/>
      <c r="MG381" s="30"/>
      <c r="MH381" s="30"/>
      <c r="MI381" s="30"/>
      <c r="MJ381" s="30"/>
      <c r="MK381" s="30"/>
      <c r="ML381" s="30"/>
      <c r="MM381" s="30"/>
      <c r="MN381" s="30"/>
      <c r="MO381" s="30"/>
      <c r="MP381" s="30"/>
      <c r="MQ381" s="30"/>
      <c r="MR381" s="30"/>
      <c r="MS381" s="30"/>
      <c r="MT381" s="30"/>
      <c r="MU381" s="30"/>
      <c r="MV381" s="30"/>
      <c r="MW381" s="30"/>
      <c r="MX381" s="30"/>
      <c r="MY381" s="30"/>
      <c r="MZ381" s="30"/>
      <c r="NA381" s="30"/>
      <c r="NB381" s="30"/>
      <c r="NC381" s="30"/>
      <c r="ND381" s="30"/>
      <c r="NE381" s="30"/>
      <c r="NF381" s="30"/>
      <c r="NG381" s="30"/>
      <c r="NH381" s="30"/>
      <c r="NI381" s="30"/>
      <c r="NJ381" s="30"/>
      <c r="NK381" s="30"/>
      <c r="NL381" s="30"/>
      <c r="NM381" s="30"/>
      <c r="NN381" s="30"/>
      <c r="NO381" s="30"/>
      <c r="NP381" s="30"/>
      <c r="NQ381" s="30"/>
      <c r="NR381" s="30"/>
      <c r="NS381" s="30"/>
      <c r="NT381" s="30"/>
      <c r="NU381" s="30"/>
      <c r="NV381" s="30"/>
      <c r="NW381" s="30"/>
      <c r="NX381" s="30"/>
      <c r="NY381" s="30"/>
      <c r="NZ381" s="30"/>
      <c r="OA381" s="30"/>
      <c r="OB381" s="30"/>
      <c r="OC381" s="30"/>
      <c r="OD381" s="30"/>
      <c r="OE381" s="30"/>
      <c r="OF381" s="30"/>
      <c r="OG381" s="30"/>
      <c r="OH381" s="30"/>
      <c r="OI381" s="30"/>
      <c r="OJ381" s="30"/>
      <c r="OK381" s="30"/>
      <c r="OL381" s="30"/>
      <c r="OM381" s="30"/>
      <c r="ON381" s="30"/>
      <c r="OO381" s="30"/>
      <c r="OP381" s="30"/>
      <c r="OQ381" s="30"/>
      <c r="OR381" s="30"/>
      <c r="OS381" s="30"/>
      <c r="OT381" s="30"/>
      <c r="OU381" s="30"/>
      <c r="OV381" s="30"/>
      <c r="OW381" s="30"/>
      <c r="OX381" s="30"/>
      <c r="OY381" s="30"/>
      <c r="OZ381" s="30"/>
      <c r="PA381" s="30"/>
      <c r="PB381" s="30"/>
      <c r="PC381" s="30"/>
      <c r="PD381" s="30"/>
      <c r="PE381" s="30"/>
      <c r="PF381" s="30"/>
      <c r="PG381" s="30"/>
      <c r="PH381" s="30"/>
      <c r="PI381" s="30"/>
      <c r="PJ381" s="30"/>
      <c r="PK381" s="30"/>
      <c r="PL381" s="30"/>
      <c r="PM381" s="30"/>
      <c r="PN381" s="30"/>
      <c r="PO381" s="30"/>
      <c r="PP381" s="30"/>
      <c r="PQ381" s="30"/>
      <c r="PR381" s="30"/>
      <c r="PS381" s="30"/>
      <c r="PT381" s="30"/>
      <c r="PU381" s="30"/>
      <c r="PV381" s="30"/>
      <c r="PW381" s="30"/>
      <c r="PX381" s="30"/>
      <c r="PY381" s="30"/>
      <c r="PZ381" s="30"/>
      <c r="QA381" s="30"/>
      <c r="QB381" s="30"/>
      <c r="QC381" s="30"/>
      <c r="QD381" s="30"/>
      <c r="QE381" s="30"/>
      <c r="QF381" s="30"/>
      <c r="QG381" s="30"/>
      <c r="QH381" s="30"/>
      <c r="QI381" s="30"/>
      <c r="QJ381" s="30"/>
      <c r="QK381" s="30"/>
      <c r="QL381" s="30"/>
      <c r="QM381" s="30"/>
      <c r="QN381" s="30"/>
      <c r="QO381" s="30"/>
      <c r="QP381" s="30"/>
      <c r="QQ381" s="30"/>
      <c r="QR381" s="30"/>
      <c r="QS381" s="30"/>
      <c r="QT381" s="30"/>
      <c r="QU381" s="30"/>
      <c r="QV381" s="30"/>
      <c r="QW381" s="30"/>
      <c r="QX381" s="30"/>
      <c r="QY381" s="30"/>
      <c r="QZ381" s="30"/>
      <c r="RA381" s="30"/>
      <c r="RB381" s="30"/>
      <c r="RC381" s="30"/>
      <c r="RD381" s="30"/>
      <c r="RE381" s="30"/>
      <c r="RF381" s="30"/>
      <c r="RG381" s="30"/>
      <c r="RH381" s="30"/>
      <c r="RI381" s="30"/>
      <c r="RJ381" s="30"/>
      <c r="RK381" s="30"/>
      <c r="RL381" s="30"/>
      <c r="RM381" s="30"/>
      <c r="RN381" s="30"/>
      <c r="RO381" s="30"/>
      <c r="RP381" s="30"/>
      <c r="RQ381" s="30"/>
      <c r="RR381" s="30"/>
      <c r="RS381" s="30"/>
      <c r="RT381" s="30"/>
      <c r="RU381" s="30"/>
      <c r="RV381" s="30"/>
      <c r="RW381" s="30"/>
      <c r="RX381" s="30"/>
      <c r="RY381" s="30"/>
      <c r="RZ381" s="30"/>
      <c r="SA381" s="30"/>
      <c r="SB381" s="30"/>
      <c r="SC381" s="30"/>
      <c r="SD381" s="30"/>
      <c r="SE381" s="30"/>
      <c r="SF381" s="30"/>
      <c r="SG381" s="30"/>
      <c r="SH381" s="30"/>
      <c r="SI381" s="30"/>
      <c r="SJ381" s="30"/>
      <c r="SK381" s="30"/>
      <c r="SL381" s="30"/>
      <c r="SM381" s="30"/>
      <c r="SN381" s="30"/>
    </row>
    <row r="382" spans="1:508" s="31" customFormat="1" ht="26.25" customHeight="1" x14ac:dyDescent="0.25">
      <c r="A382" s="78"/>
      <c r="B382" s="78"/>
      <c r="C382" s="78"/>
      <c r="D382" s="94" t="s">
        <v>696</v>
      </c>
      <c r="E382" s="164"/>
      <c r="F382" s="164"/>
      <c r="G382" s="164"/>
      <c r="H382" s="164">
        <f>H150</f>
        <v>0</v>
      </c>
      <c r="I382" s="164">
        <f>I150</f>
        <v>0</v>
      </c>
      <c r="J382" s="164">
        <f>J150</f>
        <v>0</v>
      </c>
      <c r="K382" s="218"/>
      <c r="L382" s="164">
        <f>L150+L82</f>
        <v>4590000</v>
      </c>
      <c r="M382" s="164">
        <f t="shared" ref="M382:Q382" si="160">M150+M82</f>
        <v>0</v>
      </c>
      <c r="N382" s="164">
        <f t="shared" si="160"/>
        <v>50000</v>
      </c>
      <c r="O382" s="164">
        <f t="shared" si="160"/>
        <v>0</v>
      </c>
      <c r="P382" s="164">
        <f t="shared" si="160"/>
        <v>0</v>
      </c>
      <c r="Q382" s="164">
        <f t="shared" si="160"/>
        <v>4540000</v>
      </c>
      <c r="R382" s="164">
        <f t="shared" ref="R382:W382" si="161">R150</f>
        <v>248535</v>
      </c>
      <c r="S382" s="164">
        <f t="shared" si="161"/>
        <v>0</v>
      </c>
      <c r="T382" s="164">
        <f t="shared" si="161"/>
        <v>0</v>
      </c>
      <c r="U382" s="164">
        <f t="shared" si="161"/>
        <v>0</v>
      </c>
      <c r="V382" s="164">
        <f t="shared" si="161"/>
        <v>0</v>
      </c>
      <c r="W382" s="164">
        <f t="shared" si="161"/>
        <v>248535</v>
      </c>
      <c r="X382" s="218">
        <f>R382/L382*100</f>
        <v>5.4147058823529406</v>
      </c>
      <c r="Y382" s="79">
        <f t="shared" ref="Y382" si="162">R382+H382</f>
        <v>248535</v>
      </c>
      <c r="Z382" s="23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  <c r="IV382" s="30"/>
      <c r="IW382" s="30"/>
      <c r="IX382" s="30"/>
      <c r="IY382" s="30"/>
      <c r="IZ382" s="30"/>
      <c r="JA382" s="30"/>
      <c r="JB382" s="30"/>
      <c r="JC382" s="30"/>
      <c r="JD382" s="30"/>
      <c r="JE382" s="30"/>
      <c r="JF382" s="30"/>
      <c r="JG382" s="30"/>
      <c r="JH382" s="30"/>
      <c r="JI382" s="30"/>
      <c r="JJ382" s="30"/>
      <c r="JK382" s="30"/>
      <c r="JL382" s="30"/>
      <c r="JM382" s="30"/>
      <c r="JN382" s="30"/>
      <c r="JO382" s="30"/>
      <c r="JP382" s="30"/>
      <c r="JQ382" s="30"/>
      <c r="JR382" s="30"/>
      <c r="JS382" s="30"/>
      <c r="JT382" s="30"/>
      <c r="JU382" s="30"/>
      <c r="JV382" s="30"/>
      <c r="JW382" s="30"/>
      <c r="JX382" s="30"/>
      <c r="JY382" s="30"/>
      <c r="JZ382" s="30"/>
      <c r="KA382" s="30"/>
      <c r="KB382" s="30"/>
      <c r="KC382" s="30"/>
      <c r="KD382" s="30"/>
      <c r="KE382" s="30"/>
      <c r="KF382" s="30"/>
      <c r="KG382" s="30"/>
      <c r="KH382" s="30"/>
      <c r="KI382" s="30"/>
      <c r="KJ382" s="30"/>
      <c r="KK382" s="30"/>
      <c r="KL382" s="30"/>
      <c r="KM382" s="30"/>
      <c r="KN382" s="30"/>
      <c r="KO382" s="30"/>
      <c r="KP382" s="30"/>
      <c r="KQ382" s="30"/>
      <c r="KR382" s="30"/>
      <c r="KS382" s="30"/>
      <c r="KT382" s="30"/>
      <c r="KU382" s="30"/>
      <c r="KV382" s="30"/>
      <c r="KW382" s="30"/>
      <c r="KX382" s="30"/>
      <c r="KY382" s="30"/>
      <c r="KZ382" s="30"/>
      <c r="LA382" s="30"/>
      <c r="LB382" s="30"/>
      <c r="LC382" s="30"/>
      <c r="LD382" s="30"/>
      <c r="LE382" s="30"/>
      <c r="LF382" s="30"/>
      <c r="LG382" s="30"/>
      <c r="LH382" s="30"/>
      <c r="LI382" s="30"/>
      <c r="LJ382" s="30"/>
      <c r="LK382" s="30"/>
      <c r="LL382" s="30"/>
      <c r="LM382" s="30"/>
      <c r="LN382" s="30"/>
      <c r="LO382" s="30"/>
      <c r="LP382" s="30"/>
      <c r="LQ382" s="30"/>
      <c r="LR382" s="30"/>
      <c r="LS382" s="30"/>
      <c r="LT382" s="30"/>
      <c r="LU382" s="30"/>
      <c r="LV382" s="30"/>
      <c r="LW382" s="30"/>
      <c r="LX382" s="30"/>
      <c r="LY382" s="30"/>
      <c r="LZ382" s="30"/>
      <c r="MA382" s="30"/>
      <c r="MB382" s="30"/>
      <c r="MC382" s="30"/>
      <c r="MD382" s="30"/>
      <c r="ME382" s="30"/>
      <c r="MF382" s="30"/>
      <c r="MG382" s="30"/>
      <c r="MH382" s="30"/>
      <c r="MI382" s="30"/>
      <c r="MJ382" s="30"/>
      <c r="MK382" s="30"/>
      <c r="ML382" s="30"/>
      <c r="MM382" s="30"/>
      <c r="MN382" s="30"/>
      <c r="MO382" s="30"/>
      <c r="MP382" s="30"/>
      <c r="MQ382" s="30"/>
      <c r="MR382" s="30"/>
      <c r="MS382" s="30"/>
      <c r="MT382" s="30"/>
      <c r="MU382" s="30"/>
      <c r="MV382" s="30"/>
      <c r="MW382" s="30"/>
      <c r="MX382" s="30"/>
      <c r="MY382" s="30"/>
      <c r="MZ382" s="30"/>
      <c r="NA382" s="30"/>
      <c r="NB382" s="30"/>
      <c r="NC382" s="30"/>
      <c r="ND382" s="30"/>
      <c r="NE382" s="30"/>
      <c r="NF382" s="30"/>
      <c r="NG382" s="30"/>
      <c r="NH382" s="30"/>
      <c r="NI382" s="30"/>
      <c r="NJ382" s="30"/>
      <c r="NK382" s="30"/>
      <c r="NL382" s="30"/>
      <c r="NM382" s="30"/>
      <c r="NN382" s="30"/>
      <c r="NO382" s="30"/>
      <c r="NP382" s="30"/>
      <c r="NQ382" s="30"/>
      <c r="NR382" s="30"/>
      <c r="NS382" s="30"/>
      <c r="NT382" s="30"/>
      <c r="NU382" s="30"/>
      <c r="NV382" s="30"/>
      <c r="NW382" s="30"/>
      <c r="NX382" s="30"/>
      <c r="NY382" s="30"/>
      <c r="NZ382" s="30"/>
      <c r="OA382" s="30"/>
      <c r="OB382" s="30"/>
      <c r="OC382" s="30"/>
      <c r="OD382" s="30"/>
      <c r="OE382" s="30"/>
      <c r="OF382" s="30"/>
      <c r="OG382" s="30"/>
      <c r="OH382" s="30"/>
      <c r="OI382" s="30"/>
      <c r="OJ382" s="30"/>
      <c r="OK382" s="30"/>
      <c r="OL382" s="30"/>
      <c r="OM382" s="30"/>
      <c r="ON382" s="30"/>
      <c r="OO382" s="30"/>
      <c r="OP382" s="30"/>
      <c r="OQ382" s="30"/>
      <c r="OR382" s="30"/>
      <c r="OS382" s="30"/>
      <c r="OT382" s="30"/>
      <c r="OU382" s="30"/>
      <c r="OV382" s="30"/>
      <c r="OW382" s="30"/>
      <c r="OX382" s="30"/>
      <c r="OY382" s="30"/>
      <c r="OZ382" s="30"/>
      <c r="PA382" s="30"/>
      <c r="PB382" s="30"/>
      <c r="PC382" s="30"/>
      <c r="PD382" s="30"/>
      <c r="PE382" s="30"/>
      <c r="PF382" s="30"/>
      <c r="PG382" s="30"/>
      <c r="PH382" s="30"/>
      <c r="PI382" s="30"/>
      <c r="PJ382" s="30"/>
      <c r="PK382" s="30"/>
      <c r="PL382" s="30"/>
      <c r="PM382" s="30"/>
      <c r="PN382" s="30"/>
      <c r="PO382" s="30"/>
      <c r="PP382" s="30"/>
      <c r="PQ382" s="30"/>
      <c r="PR382" s="30"/>
      <c r="PS382" s="30"/>
      <c r="PT382" s="30"/>
      <c r="PU382" s="30"/>
      <c r="PV382" s="30"/>
      <c r="PW382" s="30"/>
      <c r="PX382" s="30"/>
      <c r="PY382" s="30"/>
      <c r="PZ382" s="30"/>
      <c r="QA382" s="30"/>
      <c r="QB382" s="30"/>
      <c r="QC382" s="30"/>
      <c r="QD382" s="30"/>
      <c r="QE382" s="30"/>
      <c r="QF382" s="30"/>
      <c r="QG382" s="30"/>
      <c r="QH382" s="30"/>
      <c r="QI382" s="30"/>
      <c r="QJ382" s="30"/>
      <c r="QK382" s="30"/>
      <c r="QL382" s="30"/>
      <c r="QM382" s="30"/>
      <c r="QN382" s="30"/>
      <c r="QO382" s="30"/>
      <c r="QP382" s="30"/>
      <c r="QQ382" s="30"/>
      <c r="QR382" s="30"/>
      <c r="QS382" s="30"/>
      <c r="QT382" s="30"/>
      <c r="QU382" s="30"/>
      <c r="QV382" s="30"/>
      <c r="QW382" s="30"/>
      <c r="QX382" s="30"/>
      <c r="QY382" s="30"/>
      <c r="QZ382" s="30"/>
      <c r="RA382" s="30"/>
      <c r="RB382" s="30"/>
      <c r="RC382" s="30"/>
      <c r="RD382" s="30"/>
      <c r="RE382" s="30"/>
      <c r="RF382" s="30"/>
      <c r="RG382" s="30"/>
      <c r="RH382" s="30"/>
      <c r="RI382" s="30"/>
      <c r="RJ382" s="30"/>
      <c r="RK382" s="30"/>
      <c r="RL382" s="30"/>
      <c r="RM382" s="30"/>
      <c r="RN382" s="30"/>
      <c r="RO382" s="30"/>
      <c r="RP382" s="30"/>
      <c r="RQ382" s="30"/>
      <c r="RR382" s="30"/>
      <c r="RS382" s="30"/>
      <c r="RT382" s="30"/>
      <c r="RU382" s="30"/>
      <c r="RV382" s="30"/>
      <c r="RW382" s="30"/>
      <c r="RX382" s="30"/>
      <c r="RY382" s="30"/>
      <c r="RZ382" s="30"/>
      <c r="SA382" s="30"/>
      <c r="SB382" s="30"/>
      <c r="SC382" s="30"/>
      <c r="SD382" s="30"/>
      <c r="SE382" s="30"/>
      <c r="SF382" s="30"/>
      <c r="SG382" s="30"/>
      <c r="SH382" s="30"/>
      <c r="SI382" s="30"/>
      <c r="SJ382" s="30"/>
      <c r="SK382" s="30"/>
      <c r="SL382" s="30"/>
      <c r="SM382" s="30"/>
      <c r="SN382" s="30"/>
    </row>
    <row r="383" spans="1:508" s="24" customFormat="1" ht="28.5" customHeight="1" x14ac:dyDescent="0.25">
      <c r="A383" s="99"/>
      <c r="B383" s="99"/>
      <c r="C383" s="99"/>
      <c r="D383" s="116"/>
      <c r="E383" s="167"/>
      <c r="F383" s="167"/>
      <c r="G383" s="167"/>
      <c r="H383" s="167"/>
      <c r="I383" s="167"/>
      <c r="J383" s="167"/>
      <c r="K383" s="153"/>
      <c r="L383" s="167"/>
      <c r="M383" s="167"/>
      <c r="N383" s="167"/>
      <c r="O383" s="167"/>
      <c r="P383" s="167"/>
      <c r="Q383" s="167"/>
      <c r="R383" s="216"/>
      <c r="S383" s="216"/>
      <c r="T383" s="216"/>
      <c r="U383" s="216"/>
      <c r="V383" s="216"/>
      <c r="W383" s="216"/>
      <c r="X383" s="124"/>
      <c r="Y383" s="135"/>
      <c r="Z383" s="23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  <c r="IU383" s="29"/>
      <c r="IV383" s="29"/>
      <c r="IW383" s="29"/>
      <c r="IX383" s="29"/>
      <c r="IY383" s="29"/>
      <c r="IZ383" s="29"/>
      <c r="JA383" s="29"/>
      <c r="JB383" s="29"/>
      <c r="JC383" s="29"/>
      <c r="JD383" s="29"/>
      <c r="JE383" s="29"/>
      <c r="JF383" s="29"/>
      <c r="JG383" s="29"/>
      <c r="JH383" s="29"/>
      <c r="JI383" s="29"/>
      <c r="JJ383" s="29"/>
      <c r="JK383" s="29"/>
      <c r="JL383" s="29"/>
      <c r="JM383" s="29"/>
      <c r="JN383" s="29"/>
      <c r="JO383" s="29"/>
      <c r="JP383" s="29"/>
      <c r="JQ383" s="29"/>
      <c r="JR383" s="29"/>
      <c r="JS383" s="29"/>
      <c r="JT383" s="29"/>
      <c r="JU383" s="29"/>
      <c r="JV383" s="29"/>
      <c r="JW383" s="29"/>
      <c r="JX383" s="29"/>
      <c r="JY383" s="29"/>
      <c r="JZ383" s="29"/>
      <c r="KA383" s="29"/>
      <c r="KB383" s="29"/>
      <c r="KC383" s="29"/>
      <c r="KD383" s="29"/>
      <c r="KE383" s="29"/>
      <c r="KF383" s="29"/>
      <c r="KG383" s="29"/>
      <c r="KH383" s="29"/>
      <c r="KI383" s="29"/>
      <c r="KJ383" s="29"/>
      <c r="KK383" s="29"/>
      <c r="KL383" s="29"/>
      <c r="KM383" s="29"/>
      <c r="KN383" s="29"/>
      <c r="KO383" s="29"/>
      <c r="KP383" s="29"/>
      <c r="KQ383" s="29"/>
      <c r="KR383" s="29"/>
      <c r="KS383" s="29"/>
      <c r="KT383" s="29"/>
      <c r="KU383" s="29"/>
      <c r="KV383" s="29"/>
      <c r="KW383" s="29"/>
      <c r="KX383" s="29"/>
      <c r="KY383" s="29"/>
      <c r="KZ383" s="29"/>
      <c r="LA383" s="29"/>
      <c r="LB383" s="29"/>
      <c r="LC383" s="29"/>
      <c r="LD383" s="29"/>
      <c r="LE383" s="29"/>
      <c r="LF383" s="29"/>
      <c r="LG383" s="29"/>
      <c r="LH383" s="29"/>
      <c r="LI383" s="29"/>
      <c r="LJ383" s="29"/>
      <c r="LK383" s="29"/>
      <c r="LL383" s="29"/>
      <c r="LM383" s="29"/>
      <c r="LN383" s="29"/>
      <c r="LO383" s="29"/>
      <c r="LP383" s="29"/>
      <c r="LQ383" s="29"/>
      <c r="LR383" s="29"/>
      <c r="LS383" s="29"/>
      <c r="LT383" s="29"/>
      <c r="LU383" s="29"/>
      <c r="LV383" s="29"/>
      <c r="LW383" s="29"/>
      <c r="LX383" s="29"/>
      <c r="LY383" s="29"/>
      <c r="LZ383" s="29"/>
      <c r="MA383" s="29"/>
      <c r="MB383" s="29"/>
      <c r="MC383" s="29"/>
      <c r="MD383" s="29"/>
      <c r="ME383" s="29"/>
      <c r="MF383" s="29"/>
      <c r="MG383" s="29"/>
      <c r="MH383" s="29"/>
      <c r="MI383" s="29"/>
      <c r="MJ383" s="29"/>
      <c r="MK383" s="29"/>
      <c r="ML383" s="29"/>
      <c r="MM383" s="29"/>
      <c r="MN383" s="29"/>
      <c r="MO383" s="29"/>
      <c r="MP383" s="29"/>
      <c r="MQ383" s="29"/>
      <c r="MR383" s="29"/>
      <c r="MS383" s="29"/>
      <c r="MT383" s="29"/>
      <c r="MU383" s="29"/>
      <c r="MV383" s="29"/>
      <c r="MW383" s="29"/>
      <c r="MX383" s="29"/>
      <c r="MY383" s="29"/>
      <c r="MZ383" s="29"/>
      <c r="NA383" s="29"/>
      <c r="NB383" s="29"/>
      <c r="NC383" s="29"/>
      <c r="ND383" s="29"/>
      <c r="NE383" s="29"/>
      <c r="NF383" s="29"/>
      <c r="NG383" s="29"/>
      <c r="NH383" s="29"/>
      <c r="NI383" s="29"/>
      <c r="NJ383" s="29"/>
      <c r="NK383" s="29"/>
      <c r="NL383" s="29"/>
      <c r="NM383" s="29"/>
      <c r="NN383" s="29"/>
      <c r="NO383" s="29"/>
      <c r="NP383" s="29"/>
      <c r="NQ383" s="29"/>
      <c r="NR383" s="29"/>
      <c r="NS383" s="29"/>
      <c r="NT383" s="29"/>
      <c r="NU383" s="29"/>
      <c r="NV383" s="29"/>
      <c r="NW383" s="29"/>
      <c r="NX383" s="29"/>
      <c r="NY383" s="29"/>
      <c r="NZ383" s="29"/>
      <c r="OA383" s="29"/>
      <c r="OB383" s="29"/>
      <c r="OC383" s="29"/>
      <c r="OD383" s="29"/>
      <c r="OE383" s="29"/>
      <c r="OF383" s="29"/>
      <c r="OG383" s="29"/>
      <c r="OH383" s="29"/>
      <c r="OI383" s="29"/>
      <c r="OJ383" s="29"/>
      <c r="OK383" s="29"/>
      <c r="OL383" s="29"/>
      <c r="OM383" s="29"/>
      <c r="ON383" s="29"/>
      <c r="OO383" s="29"/>
      <c r="OP383" s="29"/>
      <c r="OQ383" s="29"/>
      <c r="OR383" s="29"/>
      <c r="OS383" s="29"/>
      <c r="OT383" s="29"/>
      <c r="OU383" s="29"/>
      <c r="OV383" s="29"/>
      <c r="OW383" s="29"/>
      <c r="OX383" s="29"/>
      <c r="OY383" s="29"/>
      <c r="OZ383" s="29"/>
      <c r="PA383" s="29"/>
      <c r="PB383" s="29"/>
      <c r="PC383" s="29"/>
      <c r="PD383" s="29"/>
      <c r="PE383" s="29"/>
      <c r="PF383" s="29"/>
      <c r="PG383" s="29"/>
      <c r="PH383" s="29"/>
      <c r="PI383" s="29"/>
      <c r="PJ383" s="29"/>
      <c r="PK383" s="29"/>
      <c r="PL383" s="29"/>
      <c r="PM383" s="29"/>
      <c r="PN383" s="29"/>
      <c r="PO383" s="29"/>
      <c r="PP383" s="29"/>
      <c r="PQ383" s="29"/>
      <c r="PR383" s="29"/>
      <c r="PS383" s="29"/>
      <c r="PT383" s="29"/>
      <c r="PU383" s="29"/>
      <c r="PV383" s="29"/>
      <c r="PW383" s="29"/>
      <c r="PX383" s="29"/>
      <c r="PY383" s="29"/>
      <c r="PZ383" s="29"/>
      <c r="QA383" s="29"/>
      <c r="QB383" s="29"/>
      <c r="QC383" s="29"/>
      <c r="QD383" s="29"/>
      <c r="QE383" s="29"/>
      <c r="QF383" s="29"/>
      <c r="QG383" s="29"/>
      <c r="QH383" s="29"/>
      <c r="QI383" s="29"/>
      <c r="QJ383" s="29"/>
      <c r="QK383" s="29"/>
      <c r="QL383" s="29"/>
      <c r="QM383" s="29"/>
      <c r="QN383" s="29"/>
      <c r="QO383" s="29"/>
      <c r="QP383" s="29"/>
      <c r="QQ383" s="29"/>
      <c r="QR383" s="29"/>
      <c r="QS383" s="29"/>
      <c r="QT383" s="29"/>
      <c r="QU383" s="29"/>
      <c r="QV383" s="29"/>
      <c r="QW383" s="29"/>
      <c r="QX383" s="29"/>
      <c r="QY383" s="29"/>
      <c r="QZ383" s="29"/>
      <c r="RA383" s="29"/>
      <c r="RB383" s="29"/>
      <c r="RC383" s="29"/>
      <c r="RD383" s="29"/>
      <c r="RE383" s="29"/>
      <c r="RF383" s="29"/>
      <c r="RG383" s="29"/>
      <c r="RH383" s="29"/>
      <c r="RI383" s="29"/>
      <c r="RJ383" s="29"/>
      <c r="RK383" s="29"/>
      <c r="RL383" s="29"/>
      <c r="RM383" s="29"/>
      <c r="RN383" s="29"/>
      <c r="RO383" s="29"/>
      <c r="RP383" s="29"/>
      <c r="RQ383" s="29"/>
      <c r="RR383" s="29"/>
      <c r="RS383" s="29"/>
      <c r="RT383" s="29"/>
      <c r="RU383" s="29"/>
      <c r="RV383" s="29"/>
      <c r="RW383" s="29"/>
      <c r="RX383" s="29"/>
      <c r="RY383" s="29"/>
      <c r="RZ383" s="29"/>
      <c r="SA383" s="29"/>
      <c r="SB383" s="29"/>
      <c r="SC383" s="29"/>
      <c r="SD383" s="29"/>
      <c r="SE383" s="29"/>
      <c r="SF383" s="29"/>
      <c r="SG383" s="29"/>
      <c r="SH383" s="29"/>
      <c r="SI383" s="29"/>
      <c r="SJ383" s="29"/>
      <c r="SK383" s="29"/>
      <c r="SL383" s="29"/>
      <c r="SM383" s="29"/>
      <c r="SN383" s="29"/>
    </row>
    <row r="384" spans="1:508" s="24" customFormat="1" ht="28.5" customHeight="1" x14ac:dyDescent="0.25">
      <c r="A384" s="99"/>
      <c r="B384" s="99"/>
      <c r="C384" s="99"/>
      <c r="D384" s="116"/>
      <c r="E384" s="167"/>
      <c r="F384" s="167"/>
      <c r="G384" s="167"/>
      <c r="H384" s="167"/>
      <c r="I384" s="167"/>
      <c r="J384" s="167"/>
      <c r="K384" s="153"/>
      <c r="L384" s="167"/>
      <c r="M384" s="167"/>
      <c r="N384" s="167"/>
      <c r="O384" s="167"/>
      <c r="P384" s="167"/>
      <c r="Q384" s="167"/>
      <c r="R384" s="216"/>
      <c r="S384" s="216"/>
      <c r="T384" s="216"/>
      <c r="U384" s="216"/>
      <c r="V384" s="216"/>
      <c r="W384" s="216"/>
      <c r="X384" s="124"/>
      <c r="Y384" s="135"/>
      <c r="Z384" s="23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  <c r="IW384" s="29"/>
      <c r="IX384" s="29"/>
      <c r="IY384" s="29"/>
      <c r="IZ384" s="29"/>
      <c r="JA384" s="29"/>
      <c r="JB384" s="29"/>
      <c r="JC384" s="29"/>
      <c r="JD384" s="29"/>
      <c r="JE384" s="29"/>
      <c r="JF384" s="29"/>
      <c r="JG384" s="29"/>
      <c r="JH384" s="29"/>
      <c r="JI384" s="29"/>
      <c r="JJ384" s="29"/>
      <c r="JK384" s="29"/>
      <c r="JL384" s="29"/>
      <c r="JM384" s="29"/>
      <c r="JN384" s="29"/>
      <c r="JO384" s="29"/>
      <c r="JP384" s="29"/>
      <c r="JQ384" s="29"/>
      <c r="JR384" s="29"/>
      <c r="JS384" s="29"/>
      <c r="JT384" s="29"/>
      <c r="JU384" s="29"/>
      <c r="JV384" s="29"/>
      <c r="JW384" s="29"/>
      <c r="JX384" s="29"/>
      <c r="JY384" s="29"/>
      <c r="JZ384" s="29"/>
      <c r="KA384" s="29"/>
      <c r="KB384" s="29"/>
      <c r="KC384" s="29"/>
      <c r="KD384" s="29"/>
      <c r="KE384" s="29"/>
      <c r="KF384" s="29"/>
      <c r="KG384" s="29"/>
      <c r="KH384" s="29"/>
      <c r="KI384" s="29"/>
      <c r="KJ384" s="29"/>
      <c r="KK384" s="29"/>
      <c r="KL384" s="29"/>
      <c r="KM384" s="29"/>
      <c r="KN384" s="29"/>
      <c r="KO384" s="29"/>
      <c r="KP384" s="29"/>
      <c r="KQ384" s="29"/>
      <c r="KR384" s="29"/>
      <c r="KS384" s="29"/>
      <c r="KT384" s="29"/>
      <c r="KU384" s="29"/>
      <c r="KV384" s="29"/>
      <c r="KW384" s="29"/>
      <c r="KX384" s="29"/>
      <c r="KY384" s="29"/>
      <c r="KZ384" s="29"/>
      <c r="LA384" s="29"/>
      <c r="LB384" s="29"/>
      <c r="LC384" s="29"/>
      <c r="LD384" s="29"/>
      <c r="LE384" s="29"/>
      <c r="LF384" s="29"/>
      <c r="LG384" s="29"/>
      <c r="LH384" s="29"/>
      <c r="LI384" s="29"/>
      <c r="LJ384" s="29"/>
      <c r="LK384" s="29"/>
      <c r="LL384" s="29"/>
      <c r="LM384" s="29"/>
      <c r="LN384" s="29"/>
      <c r="LO384" s="29"/>
      <c r="LP384" s="29"/>
      <c r="LQ384" s="29"/>
      <c r="LR384" s="29"/>
      <c r="LS384" s="29"/>
      <c r="LT384" s="29"/>
      <c r="LU384" s="29"/>
      <c r="LV384" s="29"/>
      <c r="LW384" s="29"/>
      <c r="LX384" s="29"/>
      <c r="LY384" s="29"/>
      <c r="LZ384" s="29"/>
      <c r="MA384" s="29"/>
      <c r="MB384" s="29"/>
      <c r="MC384" s="29"/>
      <c r="MD384" s="29"/>
      <c r="ME384" s="29"/>
      <c r="MF384" s="29"/>
      <c r="MG384" s="29"/>
      <c r="MH384" s="29"/>
      <c r="MI384" s="29"/>
      <c r="MJ384" s="29"/>
      <c r="MK384" s="29"/>
      <c r="ML384" s="29"/>
      <c r="MM384" s="29"/>
      <c r="MN384" s="29"/>
      <c r="MO384" s="29"/>
      <c r="MP384" s="29"/>
      <c r="MQ384" s="29"/>
      <c r="MR384" s="29"/>
      <c r="MS384" s="29"/>
      <c r="MT384" s="29"/>
      <c r="MU384" s="29"/>
      <c r="MV384" s="29"/>
      <c r="MW384" s="29"/>
      <c r="MX384" s="29"/>
      <c r="MY384" s="29"/>
      <c r="MZ384" s="29"/>
      <c r="NA384" s="29"/>
      <c r="NB384" s="29"/>
      <c r="NC384" s="29"/>
      <c r="ND384" s="29"/>
      <c r="NE384" s="29"/>
      <c r="NF384" s="29"/>
      <c r="NG384" s="29"/>
      <c r="NH384" s="29"/>
      <c r="NI384" s="29"/>
      <c r="NJ384" s="29"/>
      <c r="NK384" s="29"/>
      <c r="NL384" s="29"/>
      <c r="NM384" s="29"/>
      <c r="NN384" s="29"/>
      <c r="NO384" s="29"/>
      <c r="NP384" s="29"/>
      <c r="NQ384" s="29"/>
      <c r="NR384" s="29"/>
      <c r="NS384" s="29"/>
      <c r="NT384" s="29"/>
      <c r="NU384" s="29"/>
      <c r="NV384" s="29"/>
      <c r="NW384" s="29"/>
      <c r="NX384" s="29"/>
      <c r="NY384" s="29"/>
      <c r="NZ384" s="29"/>
      <c r="OA384" s="29"/>
      <c r="OB384" s="29"/>
      <c r="OC384" s="29"/>
      <c r="OD384" s="29"/>
      <c r="OE384" s="29"/>
      <c r="OF384" s="29"/>
      <c r="OG384" s="29"/>
      <c r="OH384" s="29"/>
      <c r="OI384" s="29"/>
      <c r="OJ384" s="29"/>
      <c r="OK384" s="29"/>
      <c r="OL384" s="29"/>
      <c r="OM384" s="29"/>
      <c r="ON384" s="29"/>
      <c r="OO384" s="29"/>
      <c r="OP384" s="29"/>
      <c r="OQ384" s="29"/>
      <c r="OR384" s="29"/>
      <c r="OS384" s="29"/>
      <c r="OT384" s="29"/>
      <c r="OU384" s="29"/>
      <c r="OV384" s="29"/>
      <c r="OW384" s="29"/>
      <c r="OX384" s="29"/>
      <c r="OY384" s="29"/>
      <c r="OZ384" s="29"/>
      <c r="PA384" s="29"/>
      <c r="PB384" s="29"/>
      <c r="PC384" s="29"/>
      <c r="PD384" s="29"/>
      <c r="PE384" s="29"/>
      <c r="PF384" s="29"/>
      <c r="PG384" s="29"/>
      <c r="PH384" s="29"/>
      <c r="PI384" s="29"/>
      <c r="PJ384" s="29"/>
      <c r="PK384" s="29"/>
      <c r="PL384" s="29"/>
      <c r="PM384" s="29"/>
      <c r="PN384" s="29"/>
      <c r="PO384" s="29"/>
      <c r="PP384" s="29"/>
      <c r="PQ384" s="29"/>
      <c r="PR384" s="29"/>
      <c r="PS384" s="29"/>
      <c r="PT384" s="29"/>
      <c r="PU384" s="29"/>
      <c r="PV384" s="29"/>
      <c r="PW384" s="29"/>
      <c r="PX384" s="29"/>
      <c r="PY384" s="29"/>
      <c r="PZ384" s="29"/>
      <c r="QA384" s="29"/>
      <c r="QB384" s="29"/>
      <c r="QC384" s="29"/>
      <c r="QD384" s="29"/>
      <c r="QE384" s="29"/>
      <c r="QF384" s="29"/>
      <c r="QG384" s="29"/>
      <c r="QH384" s="29"/>
      <c r="QI384" s="29"/>
      <c r="QJ384" s="29"/>
      <c r="QK384" s="29"/>
      <c r="QL384" s="29"/>
      <c r="QM384" s="29"/>
      <c r="QN384" s="29"/>
      <c r="QO384" s="29"/>
      <c r="QP384" s="29"/>
      <c r="QQ384" s="29"/>
      <c r="QR384" s="29"/>
      <c r="QS384" s="29"/>
      <c r="QT384" s="29"/>
      <c r="QU384" s="29"/>
      <c r="QV384" s="29"/>
      <c r="QW384" s="29"/>
      <c r="QX384" s="29"/>
      <c r="QY384" s="29"/>
      <c r="QZ384" s="29"/>
      <c r="RA384" s="29"/>
      <c r="RB384" s="29"/>
      <c r="RC384" s="29"/>
      <c r="RD384" s="29"/>
      <c r="RE384" s="29"/>
      <c r="RF384" s="29"/>
      <c r="RG384" s="29"/>
      <c r="RH384" s="29"/>
      <c r="RI384" s="29"/>
      <c r="RJ384" s="29"/>
      <c r="RK384" s="29"/>
      <c r="RL384" s="29"/>
      <c r="RM384" s="29"/>
      <c r="RN384" s="29"/>
      <c r="RO384" s="29"/>
      <c r="RP384" s="29"/>
      <c r="RQ384" s="29"/>
      <c r="RR384" s="29"/>
      <c r="RS384" s="29"/>
      <c r="RT384" s="29"/>
      <c r="RU384" s="29"/>
      <c r="RV384" s="29"/>
      <c r="RW384" s="29"/>
      <c r="RX384" s="29"/>
      <c r="RY384" s="29"/>
      <c r="RZ384" s="29"/>
      <c r="SA384" s="29"/>
      <c r="SB384" s="29"/>
      <c r="SC384" s="29"/>
      <c r="SD384" s="29"/>
      <c r="SE384" s="29"/>
      <c r="SF384" s="29"/>
      <c r="SG384" s="29"/>
      <c r="SH384" s="29"/>
      <c r="SI384" s="29"/>
      <c r="SJ384" s="29"/>
      <c r="SK384" s="29"/>
      <c r="SL384" s="29"/>
      <c r="SM384" s="29"/>
      <c r="SN384" s="29"/>
    </row>
    <row r="385" spans="1:508" s="24" customFormat="1" ht="28.5" customHeight="1" x14ac:dyDescent="0.25">
      <c r="A385" s="99"/>
      <c r="B385" s="99"/>
      <c r="C385" s="99"/>
      <c r="D385" s="116"/>
      <c r="E385" s="167"/>
      <c r="F385" s="167"/>
      <c r="G385" s="167"/>
      <c r="H385" s="167"/>
      <c r="I385" s="167"/>
      <c r="J385" s="167"/>
      <c r="K385" s="153"/>
      <c r="L385" s="167"/>
      <c r="M385" s="167"/>
      <c r="N385" s="167"/>
      <c r="O385" s="167"/>
      <c r="P385" s="167"/>
      <c r="Q385" s="167"/>
      <c r="R385" s="216"/>
      <c r="S385" s="216"/>
      <c r="T385" s="216"/>
      <c r="U385" s="216"/>
      <c r="V385" s="216"/>
      <c r="W385" s="216"/>
      <c r="X385" s="124"/>
      <c r="Y385" s="135"/>
      <c r="Z385" s="23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  <c r="IU385" s="29"/>
      <c r="IV385" s="29"/>
      <c r="IW385" s="29"/>
      <c r="IX385" s="29"/>
      <c r="IY385" s="29"/>
      <c r="IZ385" s="29"/>
      <c r="JA385" s="29"/>
      <c r="JB385" s="29"/>
      <c r="JC385" s="29"/>
      <c r="JD385" s="29"/>
      <c r="JE385" s="29"/>
      <c r="JF385" s="29"/>
      <c r="JG385" s="29"/>
      <c r="JH385" s="29"/>
      <c r="JI385" s="29"/>
      <c r="JJ385" s="29"/>
      <c r="JK385" s="29"/>
      <c r="JL385" s="29"/>
      <c r="JM385" s="29"/>
      <c r="JN385" s="29"/>
      <c r="JO385" s="29"/>
      <c r="JP385" s="29"/>
      <c r="JQ385" s="29"/>
      <c r="JR385" s="29"/>
      <c r="JS385" s="29"/>
      <c r="JT385" s="29"/>
      <c r="JU385" s="29"/>
      <c r="JV385" s="29"/>
      <c r="JW385" s="29"/>
      <c r="JX385" s="29"/>
      <c r="JY385" s="29"/>
      <c r="JZ385" s="29"/>
      <c r="KA385" s="29"/>
      <c r="KB385" s="29"/>
      <c r="KC385" s="29"/>
      <c r="KD385" s="29"/>
      <c r="KE385" s="29"/>
      <c r="KF385" s="29"/>
      <c r="KG385" s="29"/>
      <c r="KH385" s="29"/>
      <c r="KI385" s="29"/>
      <c r="KJ385" s="29"/>
      <c r="KK385" s="29"/>
      <c r="KL385" s="29"/>
      <c r="KM385" s="29"/>
      <c r="KN385" s="29"/>
      <c r="KO385" s="29"/>
      <c r="KP385" s="29"/>
      <c r="KQ385" s="29"/>
      <c r="KR385" s="29"/>
      <c r="KS385" s="29"/>
      <c r="KT385" s="29"/>
      <c r="KU385" s="29"/>
      <c r="KV385" s="29"/>
      <c r="KW385" s="29"/>
      <c r="KX385" s="29"/>
      <c r="KY385" s="29"/>
      <c r="KZ385" s="29"/>
      <c r="LA385" s="29"/>
      <c r="LB385" s="29"/>
      <c r="LC385" s="29"/>
      <c r="LD385" s="29"/>
      <c r="LE385" s="29"/>
      <c r="LF385" s="29"/>
      <c r="LG385" s="29"/>
      <c r="LH385" s="29"/>
      <c r="LI385" s="29"/>
      <c r="LJ385" s="29"/>
      <c r="LK385" s="29"/>
      <c r="LL385" s="29"/>
      <c r="LM385" s="29"/>
      <c r="LN385" s="29"/>
      <c r="LO385" s="29"/>
      <c r="LP385" s="29"/>
      <c r="LQ385" s="29"/>
      <c r="LR385" s="29"/>
      <c r="LS385" s="29"/>
      <c r="LT385" s="29"/>
      <c r="LU385" s="29"/>
      <c r="LV385" s="29"/>
      <c r="LW385" s="29"/>
      <c r="LX385" s="29"/>
      <c r="LY385" s="29"/>
      <c r="LZ385" s="29"/>
      <c r="MA385" s="29"/>
      <c r="MB385" s="29"/>
      <c r="MC385" s="29"/>
      <c r="MD385" s="29"/>
      <c r="ME385" s="29"/>
      <c r="MF385" s="29"/>
      <c r="MG385" s="29"/>
      <c r="MH385" s="29"/>
      <c r="MI385" s="29"/>
      <c r="MJ385" s="29"/>
      <c r="MK385" s="29"/>
      <c r="ML385" s="29"/>
      <c r="MM385" s="29"/>
      <c r="MN385" s="29"/>
      <c r="MO385" s="29"/>
      <c r="MP385" s="29"/>
      <c r="MQ385" s="29"/>
      <c r="MR385" s="29"/>
      <c r="MS385" s="29"/>
      <c r="MT385" s="29"/>
      <c r="MU385" s="29"/>
      <c r="MV385" s="29"/>
      <c r="MW385" s="29"/>
      <c r="MX385" s="29"/>
      <c r="MY385" s="29"/>
      <c r="MZ385" s="29"/>
      <c r="NA385" s="29"/>
      <c r="NB385" s="29"/>
      <c r="NC385" s="29"/>
      <c r="ND385" s="29"/>
      <c r="NE385" s="29"/>
      <c r="NF385" s="29"/>
      <c r="NG385" s="29"/>
      <c r="NH385" s="29"/>
      <c r="NI385" s="29"/>
      <c r="NJ385" s="29"/>
      <c r="NK385" s="29"/>
      <c r="NL385" s="29"/>
      <c r="NM385" s="29"/>
      <c r="NN385" s="29"/>
      <c r="NO385" s="29"/>
      <c r="NP385" s="29"/>
      <c r="NQ385" s="29"/>
      <c r="NR385" s="29"/>
      <c r="NS385" s="29"/>
      <c r="NT385" s="29"/>
      <c r="NU385" s="29"/>
      <c r="NV385" s="29"/>
      <c r="NW385" s="29"/>
      <c r="NX385" s="29"/>
      <c r="NY385" s="29"/>
      <c r="NZ385" s="29"/>
      <c r="OA385" s="29"/>
      <c r="OB385" s="29"/>
      <c r="OC385" s="29"/>
      <c r="OD385" s="29"/>
      <c r="OE385" s="29"/>
      <c r="OF385" s="29"/>
      <c r="OG385" s="29"/>
      <c r="OH385" s="29"/>
      <c r="OI385" s="29"/>
      <c r="OJ385" s="29"/>
      <c r="OK385" s="29"/>
      <c r="OL385" s="29"/>
      <c r="OM385" s="29"/>
      <c r="ON385" s="29"/>
      <c r="OO385" s="29"/>
      <c r="OP385" s="29"/>
      <c r="OQ385" s="29"/>
      <c r="OR385" s="29"/>
      <c r="OS385" s="29"/>
      <c r="OT385" s="29"/>
      <c r="OU385" s="29"/>
      <c r="OV385" s="29"/>
      <c r="OW385" s="29"/>
      <c r="OX385" s="29"/>
      <c r="OY385" s="29"/>
      <c r="OZ385" s="29"/>
      <c r="PA385" s="29"/>
      <c r="PB385" s="29"/>
      <c r="PC385" s="29"/>
      <c r="PD385" s="29"/>
      <c r="PE385" s="29"/>
      <c r="PF385" s="29"/>
      <c r="PG385" s="29"/>
      <c r="PH385" s="29"/>
      <c r="PI385" s="29"/>
      <c r="PJ385" s="29"/>
      <c r="PK385" s="29"/>
      <c r="PL385" s="29"/>
      <c r="PM385" s="29"/>
      <c r="PN385" s="29"/>
      <c r="PO385" s="29"/>
      <c r="PP385" s="29"/>
      <c r="PQ385" s="29"/>
      <c r="PR385" s="29"/>
      <c r="PS385" s="29"/>
      <c r="PT385" s="29"/>
      <c r="PU385" s="29"/>
      <c r="PV385" s="29"/>
      <c r="PW385" s="29"/>
      <c r="PX385" s="29"/>
      <c r="PY385" s="29"/>
      <c r="PZ385" s="29"/>
      <c r="QA385" s="29"/>
      <c r="QB385" s="29"/>
      <c r="QC385" s="29"/>
      <c r="QD385" s="29"/>
      <c r="QE385" s="29"/>
      <c r="QF385" s="29"/>
      <c r="QG385" s="29"/>
      <c r="QH385" s="29"/>
      <c r="QI385" s="29"/>
      <c r="QJ385" s="29"/>
      <c r="QK385" s="29"/>
      <c r="QL385" s="29"/>
      <c r="QM385" s="29"/>
      <c r="QN385" s="29"/>
      <c r="QO385" s="29"/>
      <c r="QP385" s="29"/>
      <c r="QQ385" s="29"/>
      <c r="QR385" s="29"/>
      <c r="QS385" s="29"/>
      <c r="QT385" s="29"/>
      <c r="QU385" s="29"/>
      <c r="QV385" s="29"/>
      <c r="QW385" s="29"/>
      <c r="QX385" s="29"/>
      <c r="QY385" s="29"/>
      <c r="QZ385" s="29"/>
      <c r="RA385" s="29"/>
      <c r="RB385" s="29"/>
      <c r="RC385" s="29"/>
      <c r="RD385" s="29"/>
      <c r="RE385" s="29"/>
      <c r="RF385" s="29"/>
      <c r="RG385" s="29"/>
      <c r="RH385" s="29"/>
      <c r="RI385" s="29"/>
      <c r="RJ385" s="29"/>
      <c r="RK385" s="29"/>
      <c r="RL385" s="29"/>
      <c r="RM385" s="29"/>
      <c r="RN385" s="29"/>
      <c r="RO385" s="29"/>
      <c r="RP385" s="29"/>
      <c r="RQ385" s="29"/>
      <c r="RR385" s="29"/>
      <c r="RS385" s="29"/>
      <c r="RT385" s="29"/>
      <c r="RU385" s="29"/>
      <c r="RV385" s="29"/>
      <c r="RW385" s="29"/>
      <c r="RX385" s="29"/>
      <c r="RY385" s="29"/>
      <c r="RZ385" s="29"/>
      <c r="SA385" s="29"/>
      <c r="SB385" s="29"/>
      <c r="SC385" s="29"/>
      <c r="SD385" s="29"/>
      <c r="SE385" s="29"/>
      <c r="SF385" s="29"/>
      <c r="SG385" s="29"/>
      <c r="SH385" s="29"/>
      <c r="SI385" s="29"/>
      <c r="SJ385" s="29"/>
      <c r="SK385" s="29"/>
      <c r="SL385" s="29"/>
      <c r="SM385" s="29"/>
      <c r="SN385" s="29"/>
    </row>
    <row r="386" spans="1:508" s="24" customFormat="1" ht="28.5" customHeight="1" x14ac:dyDescent="0.25">
      <c r="A386" s="99"/>
      <c r="B386" s="99"/>
      <c r="C386" s="99"/>
      <c r="D386" s="116"/>
      <c r="E386" s="167"/>
      <c r="F386" s="167"/>
      <c r="G386" s="167"/>
      <c r="H386" s="167"/>
      <c r="I386" s="167"/>
      <c r="J386" s="167"/>
      <c r="K386" s="153"/>
      <c r="L386" s="167"/>
      <c r="M386" s="167"/>
      <c r="N386" s="167"/>
      <c r="O386" s="167"/>
      <c r="P386" s="167"/>
      <c r="Q386" s="167"/>
      <c r="R386" s="216"/>
      <c r="S386" s="216"/>
      <c r="T386" s="216"/>
      <c r="U386" s="216"/>
      <c r="V386" s="216"/>
      <c r="W386" s="216"/>
      <c r="X386" s="124"/>
      <c r="Y386" s="135"/>
      <c r="Z386" s="23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  <c r="JD386" s="29"/>
      <c r="JE386" s="29"/>
      <c r="JF386" s="29"/>
      <c r="JG386" s="29"/>
      <c r="JH386" s="29"/>
      <c r="JI386" s="29"/>
      <c r="JJ386" s="29"/>
      <c r="JK386" s="29"/>
      <c r="JL386" s="29"/>
      <c r="JM386" s="29"/>
      <c r="JN386" s="29"/>
      <c r="JO386" s="29"/>
      <c r="JP386" s="29"/>
      <c r="JQ386" s="29"/>
      <c r="JR386" s="29"/>
      <c r="JS386" s="29"/>
      <c r="JT386" s="29"/>
      <c r="JU386" s="29"/>
      <c r="JV386" s="29"/>
      <c r="JW386" s="29"/>
      <c r="JX386" s="29"/>
      <c r="JY386" s="29"/>
      <c r="JZ386" s="29"/>
      <c r="KA386" s="29"/>
      <c r="KB386" s="29"/>
      <c r="KC386" s="29"/>
      <c r="KD386" s="29"/>
      <c r="KE386" s="29"/>
      <c r="KF386" s="29"/>
      <c r="KG386" s="29"/>
      <c r="KH386" s="29"/>
      <c r="KI386" s="29"/>
      <c r="KJ386" s="29"/>
      <c r="KK386" s="29"/>
      <c r="KL386" s="29"/>
      <c r="KM386" s="29"/>
      <c r="KN386" s="29"/>
      <c r="KO386" s="29"/>
      <c r="KP386" s="29"/>
      <c r="KQ386" s="29"/>
      <c r="KR386" s="29"/>
      <c r="KS386" s="29"/>
      <c r="KT386" s="29"/>
      <c r="KU386" s="29"/>
      <c r="KV386" s="29"/>
      <c r="KW386" s="29"/>
      <c r="KX386" s="29"/>
      <c r="KY386" s="29"/>
      <c r="KZ386" s="29"/>
      <c r="LA386" s="29"/>
      <c r="LB386" s="29"/>
      <c r="LC386" s="29"/>
      <c r="LD386" s="29"/>
      <c r="LE386" s="29"/>
      <c r="LF386" s="29"/>
      <c r="LG386" s="29"/>
      <c r="LH386" s="29"/>
      <c r="LI386" s="29"/>
      <c r="LJ386" s="29"/>
      <c r="LK386" s="29"/>
      <c r="LL386" s="29"/>
      <c r="LM386" s="29"/>
      <c r="LN386" s="29"/>
      <c r="LO386" s="29"/>
      <c r="LP386" s="29"/>
      <c r="LQ386" s="29"/>
      <c r="LR386" s="29"/>
      <c r="LS386" s="29"/>
      <c r="LT386" s="29"/>
      <c r="LU386" s="29"/>
      <c r="LV386" s="29"/>
      <c r="LW386" s="29"/>
      <c r="LX386" s="29"/>
      <c r="LY386" s="29"/>
      <c r="LZ386" s="29"/>
      <c r="MA386" s="29"/>
      <c r="MB386" s="29"/>
      <c r="MC386" s="29"/>
      <c r="MD386" s="29"/>
      <c r="ME386" s="29"/>
      <c r="MF386" s="29"/>
      <c r="MG386" s="29"/>
      <c r="MH386" s="29"/>
      <c r="MI386" s="29"/>
      <c r="MJ386" s="29"/>
      <c r="MK386" s="29"/>
      <c r="ML386" s="29"/>
      <c r="MM386" s="29"/>
      <c r="MN386" s="29"/>
      <c r="MO386" s="29"/>
      <c r="MP386" s="29"/>
      <c r="MQ386" s="29"/>
      <c r="MR386" s="29"/>
      <c r="MS386" s="29"/>
      <c r="MT386" s="29"/>
      <c r="MU386" s="29"/>
      <c r="MV386" s="29"/>
      <c r="MW386" s="29"/>
      <c r="MX386" s="29"/>
      <c r="MY386" s="29"/>
      <c r="MZ386" s="29"/>
      <c r="NA386" s="29"/>
      <c r="NB386" s="29"/>
      <c r="NC386" s="29"/>
      <c r="ND386" s="29"/>
      <c r="NE386" s="29"/>
      <c r="NF386" s="29"/>
      <c r="NG386" s="29"/>
      <c r="NH386" s="29"/>
      <c r="NI386" s="29"/>
      <c r="NJ386" s="29"/>
      <c r="NK386" s="29"/>
      <c r="NL386" s="29"/>
      <c r="NM386" s="29"/>
      <c r="NN386" s="29"/>
      <c r="NO386" s="29"/>
      <c r="NP386" s="29"/>
      <c r="NQ386" s="29"/>
      <c r="NR386" s="29"/>
      <c r="NS386" s="29"/>
      <c r="NT386" s="29"/>
      <c r="NU386" s="29"/>
      <c r="NV386" s="29"/>
      <c r="NW386" s="29"/>
      <c r="NX386" s="29"/>
      <c r="NY386" s="29"/>
      <c r="NZ386" s="29"/>
      <c r="OA386" s="29"/>
      <c r="OB386" s="29"/>
      <c r="OC386" s="29"/>
      <c r="OD386" s="29"/>
      <c r="OE386" s="29"/>
      <c r="OF386" s="29"/>
      <c r="OG386" s="29"/>
      <c r="OH386" s="29"/>
      <c r="OI386" s="29"/>
      <c r="OJ386" s="29"/>
      <c r="OK386" s="29"/>
      <c r="OL386" s="29"/>
      <c r="OM386" s="29"/>
      <c r="ON386" s="29"/>
      <c r="OO386" s="29"/>
      <c r="OP386" s="29"/>
      <c r="OQ386" s="29"/>
      <c r="OR386" s="29"/>
      <c r="OS386" s="29"/>
      <c r="OT386" s="29"/>
      <c r="OU386" s="29"/>
      <c r="OV386" s="29"/>
      <c r="OW386" s="29"/>
      <c r="OX386" s="29"/>
      <c r="OY386" s="29"/>
      <c r="OZ386" s="29"/>
      <c r="PA386" s="29"/>
      <c r="PB386" s="29"/>
      <c r="PC386" s="29"/>
      <c r="PD386" s="29"/>
      <c r="PE386" s="29"/>
      <c r="PF386" s="29"/>
      <c r="PG386" s="29"/>
      <c r="PH386" s="29"/>
      <c r="PI386" s="29"/>
      <c r="PJ386" s="29"/>
      <c r="PK386" s="29"/>
      <c r="PL386" s="29"/>
      <c r="PM386" s="29"/>
      <c r="PN386" s="29"/>
      <c r="PO386" s="29"/>
      <c r="PP386" s="29"/>
      <c r="PQ386" s="29"/>
      <c r="PR386" s="29"/>
      <c r="PS386" s="29"/>
      <c r="PT386" s="29"/>
      <c r="PU386" s="29"/>
      <c r="PV386" s="29"/>
      <c r="PW386" s="29"/>
      <c r="PX386" s="29"/>
      <c r="PY386" s="29"/>
      <c r="PZ386" s="29"/>
      <c r="QA386" s="29"/>
      <c r="QB386" s="29"/>
      <c r="QC386" s="29"/>
      <c r="QD386" s="29"/>
      <c r="QE386" s="29"/>
      <c r="QF386" s="29"/>
      <c r="QG386" s="29"/>
      <c r="QH386" s="29"/>
      <c r="QI386" s="29"/>
      <c r="QJ386" s="29"/>
      <c r="QK386" s="29"/>
      <c r="QL386" s="29"/>
      <c r="QM386" s="29"/>
      <c r="QN386" s="29"/>
      <c r="QO386" s="29"/>
      <c r="QP386" s="29"/>
      <c r="QQ386" s="29"/>
      <c r="QR386" s="29"/>
      <c r="QS386" s="29"/>
      <c r="QT386" s="29"/>
      <c r="QU386" s="29"/>
      <c r="QV386" s="29"/>
      <c r="QW386" s="29"/>
      <c r="QX386" s="29"/>
      <c r="QY386" s="29"/>
      <c r="QZ386" s="29"/>
      <c r="RA386" s="29"/>
      <c r="RB386" s="29"/>
      <c r="RC386" s="29"/>
      <c r="RD386" s="29"/>
      <c r="RE386" s="29"/>
      <c r="RF386" s="29"/>
      <c r="RG386" s="29"/>
      <c r="RH386" s="29"/>
      <c r="RI386" s="29"/>
      <c r="RJ386" s="29"/>
      <c r="RK386" s="29"/>
      <c r="RL386" s="29"/>
      <c r="RM386" s="29"/>
      <c r="RN386" s="29"/>
      <c r="RO386" s="29"/>
      <c r="RP386" s="29"/>
      <c r="RQ386" s="29"/>
      <c r="RR386" s="29"/>
      <c r="RS386" s="29"/>
      <c r="RT386" s="29"/>
      <c r="RU386" s="29"/>
      <c r="RV386" s="29"/>
      <c r="RW386" s="29"/>
      <c r="RX386" s="29"/>
      <c r="RY386" s="29"/>
      <c r="RZ386" s="29"/>
      <c r="SA386" s="29"/>
      <c r="SB386" s="29"/>
      <c r="SC386" s="29"/>
      <c r="SD386" s="29"/>
      <c r="SE386" s="29"/>
      <c r="SF386" s="29"/>
      <c r="SG386" s="29"/>
      <c r="SH386" s="29"/>
      <c r="SI386" s="29"/>
      <c r="SJ386" s="29"/>
      <c r="SK386" s="29"/>
      <c r="SL386" s="29"/>
      <c r="SM386" s="29"/>
      <c r="SN386" s="29"/>
    </row>
    <row r="387" spans="1:508" s="131" customFormat="1" ht="44.25" customHeight="1" x14ac:dyDescent="0.6">
      <c r="A387" s="130" t="s">
        <v>656</v>
      </c>
      <c r="B387" s="130"/>
      <c r="C387" s="130"/>
      <c r="D387" s="130"/>
      <c r="E387" s="175"/>
      <c r="F387" s="175"/>
      <c r="G387" s="175"/>
      <c r="H387" s="168"/>
      <c r="I387" s="168"/>
      <c r="J387" s="168"/>
      <c r="K387" s="154"/>
      <c r="L387" s="168"/>
      <c r="M387" s="168"/>
      <c r="N387" s="168"/>
      <c r="O387" s="168"/>
      <c r="P387" s="168"/>
      <c r="Q387" s="168"/>
      <c r="R387" s="168"/>
      <c r="S387" s="168"/>
      <c r="T387" s="168"/>
      <c r="U387" s="248" t="s">
        <v>657</v>
      </c>
      <c r="V387" s="248"/>
      <c r="W387" s="248"/>
      <c r="X387" s="248"/>
      <c r="Y387" s="248"/>
      <c r="Z387" s="239"/>
    </row>
    <row r="388" spans="1:508" s="125" customFormat="1" ht="20.25" customHeight="1" x14ac:dyDescent="0.3">
      <c r="A388" s="126"/>
      <c r="B388" s="127"/>
      <c r="C388" s="128"/>
      <c r="D388" s="129"/>
      <c r="E388" s="174"/>
      <c r="F388" s="174"/>
      <c r="G388" s="174"/>
      <c r="H388" s="194"/>
      <c r="I388" s="195"/>
      <c r="J388" s="195"/>
      <c r="K388" s="155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Y388" s="138"/>
      <c r="Z388" s="239"/>
    </row>
    <row r="389" spans="1:508" s="133" customFormat="1" ht="42" customHeight="1" x14ac:dyDescent="0.5">
      <c r="A389" s="132" t="s">
        <v>717</v>
      </c>
      <c r="E389" s="169"/>
      <c r="F389" s="169"/>
      <c r="G389" s="169"/>
      <c r="H389" s="197"/>
      <c r="I389" s="169"/>
      <c r="J389" s="169"/>
      <c r="K389" s="156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Y389" s="139"/>
      <c r="Z389" s="239"/>
    </row>
    <row r="390" spans="1:508" s="25" customFormat="1" ht="22.5" customHeight="1" x14ac:dyDescent="0.4">
      <c r="A390" s="49"/>
      <c r="B390" s="49"/>
      <c r="C390" s="49"/>
      <c r="D390" s="117"/>
      <c r="E390" s="157">
        <f>E377-'дод 5'!D277</f>
        <v>0</v>
      </c>
      <c r="F390" s="157">
        <f>F377-'дод 5'!E277</f>
        <v>0</v>
      </c>
      <c r="G390" s="157">
        <f>G377-'дод 5'!F277</f>
        <v>0</v>
      </c>
      <c r="H390" s="157">
        <f>H377-'дод 5'!G277</f>
        <v>0</v>
      </c>
      <c r="I390" s="157">
        <f>I377-'дод 5'!H277</f>
        <v>0</v>
      </c>
      <c r="J390" s="157">
        <f>J377-'дод 5'!I277</f>
        <v>0</v>
      </c>
      <c r="K390" s="157">
        <f>K377-'дод 5'!J277</f>
        <v>0</v>
      </c>
      <c r="L390" s="157">
        <f>L377-'дод 5'!K277</f>
        <v>0</v>
      </c>
      <c r="M390" s="157">
        <f>M377-'дод 5'!L277</f>
        <v>0</v>
      </c>
      <c r="N390" s="157">
        <f>N377-'дод 5'!M277</f>
        <v>0</v>
      </c>
      <c r="O390" s="157">
        <f>O377-'дод 5'!N277</f>
        <v>0</v>
      </c>
      <c r="P390" s="157">
        <f>P377-'дод 5'!O277</f>
        <v>0</v>
      </c>
      <c r="Q390" s="157">
        <f>Q377-'дод 5'!P277</f>
        <v>0</v>
      </c>
      <c r="R390" s="157">
        <f>R377-'дод 5'!Q277</f>
        <v>0</v>
      </c>
      <c r="S390" s="157">
        <f>S377-'дод 5'!R277</f>
        <v>0</v>
      </c>
      <c r="T390" s="157">
        <f>T377-'дод 5'!S277</f>
        <v>0</v>
      </c>
      <c r="U390" s="157">
        <f>U377-'дод 5'!T277</f>
        <v>0</v>
      </c>
      <c r="V390" s="157">
        <f>V377-'дод 5'!U277</f>
        <v>0</v>
      </c>
      <c r="W390" s="157">
        <f>W377-'дод 5'!V277</f>
        <v>0</v>
      </c>
      <c r="X390" s="134">
        <f>X377-'дод 5'!W277</f>
        <v>0</v>
      </c>
      <c r="Y390" s="140">
        <f>Y377-'дод 5'!X277</f>
        <v>0</v>
      </c>
      <c r="Z390" s="149"/>
    </row>
    <row r="391" spans="1:508" s="102" customFormat="1" ht="22.5" customHeight="1" x14ac:dyDescent="0.5">
      <c r="A391" s="100"/>
      <c r="B391" s="100"/>
      <c r="C391" s="100"/>
      <c r="D391" s="100"/>
      <c r="E391" s="157">
        <f>E378-'дод 5'!D278</f>
        <v>0</v>
      </c>
      <c r="F391" s="157">
        <f>F378-'дод 5'!E278</f>
        <v>0</v>
      </c>
      <c r="G391" s="157">
        <f>G378-'дод 5'!F278</f>
        <v>0</v>
      </c>
      <c r="H391" s="157">
        <f>H378-'дод 5'!G278</f>
        <v>0</v>
      </c>
      <c r="I391" s="157">
        <f>I378-'дод 5'!H278</f>
        <v>0</v>
      </c>
      <c r="J391" s="157">
        <f>J378-'дод 5'!I278</f>
        <v>0</v>
      </c>
      <c r="K391" s="157">
        <f>K378-'дод 5'!J278</f>
        <v>0</v>
      </c>
      <c r="L391" s="157">
        <f>L378-'дод 5'!K278</f>
        <v>0</v>
      </c>
      <c r="M391" s="157">
        <f>M378-'дод 5'!L278</f>
        <v>0</v>
      </c>
      <c r="N391" s="157">
        <f>N378-'дод 5'!M278</f>
        <v>0</v>
      </c>
      <c r="O391" s="157">
        <f>O378-'дод 5'!N278</f>
        <v>0</v>
      </c>
      <c r="P391" s="157">
        <f>P378-'дод 5'!O278</f>
        <v>0</v>
      </c>
      <c r="Q391" s="157">
        <f>Q378-'дод 5'!P278</f>
        <v>0</v>
      </c>
      <c r="R391" s="157">
        <f>R378-'дод 5'!Q278</f>
        <v>0</v>
      </c>
      <c r="S391" s="157">
        <f>S378-'дод 5'!R278</f>
        <v>0</v>
      </c>
      <c r="T391" s="157">
        <f>T378-'дод 5'!S278</f>
        <v>0</v>
      </c>
      <c r="U391" s="157">
        <f>U378-'дод 5'!T278</f>
        <v>0</v>
      </c>
      <c r="V391" s="157">
        <f>V378-'дод 5'!U278</f>
        <v>0</v>
      </c>
      <c r="W391" s="157">
        <f>W378-'дод 5'!V278</f>
        <v>0</v>
      </c>
      <c r="X391" s="134">
        <f>X378-'дод 5'!W278</f>
        <v>0</v>
      </c>
      <c r="Y391" s="140">
        <f>Y378-'дод 5'!X278</f>
        <v>0</v>
      </c>
      <c r="Z391" s="149"/>
    </row>
    <row r="392" spans="1:508" s="25" customFormat="1" ht="21.75" customHeight="1" x14ac:dyDescent="0.4">
      <c r="A392" s="49"/>
      <c r="B392" s="49"/>
      <c r="C392" s="49"/>
      <c r="D392" s="117"/>
      <c r="E392" s="157">
        <f>E379-'дод 5'!D279</f>
        <v>0</v>
      </c>
      <c r="F392" s="157">
        <f>F379-'дод 5'!E279</f>
        <v>0</v>
      </c>
      <c r="G392" s="157">
        <f>G379-'дод 5'!F279</f>
        <v>0</v>
      </c>
      <c r="H392" s="157">
        <f>H379-'дод 5'!G279</f>
        <v>0</v>
      </c>
      <c r="I392" s="157">
        <f>I379-'дод 5'!H279</f>
        <v>0</v>
      </c>
      <c r="J392" s="157">
        <f>J379-'дод 5'!I279</f>
        <v>0</v>
      </c>
      <c r="K392" s="157">
        <f>K379-'дод 5'!J279</f>
        <v>0</v>
      </c>
      <c r="L392" s="157">
        <f>L379-'дод 5'!K279</f>
        <v>0</v>
      </c>
      <c r="M392" s="157">
        <f>M379-'дод 5'!L279</f>
        <v>0</v>
      </c>
      <c r="N392" s="157">
        <f>N379-'дод 5'!M279</f>
        <v>0</v>
      </c>
      <c r="O392" s="157">
        <f>O379-'дод 5'!N279</f>
        <v>0</v>
      </c>
      <c r="P392" s="157">
        <f>P379-'дод 5'!O279</f>
        <v>0</v>
      </c>
      <c r="Q392" s="157">
        <f>Q379-'дод 5'!P279</f>
        <v>0</v>
      </c>
      <c r="R392" s="157">
        <f>R379-'дод 5'!Q279</f>
        <v>0</v>
      </c>
      <c r="S392" s="157">
        <f>S379-'дод 5'!R279</f>
        <v>0</v>
      </c>
      <c r="T392" s="157">
        <f>T379-'дод 5'!S279</f>
        <v>0</v>
      </c>
      <c r="U392" s="157">
        <f>U379-'дод 5'!T279</f>
        <v>0</v>
      </c>
      <c r="V392" s="157">
        <f>V379-'дод 5'!U279</f>
        <v>0</v>
      </c>
      <c r="W392" s="157">
        <f>W379-'дод 5'!V279</f>
        <v>0</v>
      </c>
      <c r="X392" s="141">
        <f>X379-'дод 5'!W279</f>
        <v>0</v>
      </c>
      <c r="Y392" s="140">
        <f>Y379-'дод 5'!X279</f>
        <v>0</v>
      </c>
      <c r="Z392" s="149"/>
    </row>
    <row r="393" spans="1:508" s="25" customFormat="1" ht="19.5" customHeight="1" x14ac:dyDescent="0.4">
      <c r="A393" s="49"/>
      <c r="B393" s="49"/>
      <c r="C393" s="49"/>
      <c r="D393" s="117"/>
      <c r="E393" s="157">
        <f>E381-'дод 5'!D281</f>
        <v>0</v>
      </c>
      <c r="F393" s="157">
        <f>F381-'дод 5'!E281</f>
        <v>0</v>
      </c>
      <c r="G393" s="157">
        <f>G381-'дод 5'!F281</f>
        <v>0</v>
      </c>
      <c r="H393" s="157">
        <f>H381-'дод 5'!G281</f>
        <v>0</v>
      </c>
      <c r="I393" s="157">
        <f>I381-'дод 5'!H281</f>
        <v>0</v>
      </c>
      <c r="J393" s="157">
        <f>J381-'дод 5'!I281</f>
        <v>0</v>
      </c>
      <c r="K393" s="157">
        <f>K381-'дод 5'!J281</f>
        <v>0</v>
      </c>
      <c r="L393" s="157">
        <f>L381-'дод 5'!K281</f>
        <v>0</v>
      </c>
      <c r="M393" s="157">
        <f>M381-'дод 5'!L281</f>
        <v>0</v>
      </c>
      <c r="N393" s="157">
        <f>N381-'дод 5'!M281</f>
        <v>0</v>
      </c>
      <c r="O393" s="157">
        <f>O381-'дод 5'!N281</f>
        <v>0</v>
      </c>
      <c r="P393" s="157">
        <f>P381-'дод 5'!O281</f>
        <v>0</v>
      </c>
      <c r="Q393" s="157">
        <f>Q381-'дод 5'!P281</f>
        <v>0</v>
      </c>
      <c r="R393" s="157">
        <f>R381-'дод 5'!Q281</f>
        <v>0</v>
      </c>
      <c r="S393" s="157">
        <f>S381-'дод 5'!R281</f>
        <v>0</v>
      </c>
      <c r="T393" s="157">
        <f>T381-'дод 5'!S281</f>
        <v>0</v>
      </c>
      <c r="U393" s="157">
        <f>U381-'дод 5'!T281</f>
        <v>0</v>
      </c>
      <c r="V393" s="157">
        <f>V381-'дод 5'!U281</f>
        <v>0</v>
      </c>
      <c r="W393" s="157">
        <f>W381-'дод 5'!V281</f>
        <v>0</v>
      </c>
      <c r="X393" s="134">
        <f>X381-'дод 5'!W281</f>
        <v>0</v>
      </c>
      <c r="Y393" s="140">
        <f>Y381-'дод 5'!X281</f>
        <v>0</v>
      </c>
      <c r="Z393" s="149"/>
    </row>
    <row r="394" spans="1:508" s="25" customFormat="1" x14ac:dyDescent="0.4">
      <c r="A394" s="49"/>
      <c r="B394" s="49"/>
      <c r="C394" s="49"/>
      <c r="D394" s="117"/>
      <c r="E394" s="161"/>
      <c r="F394" s="161"/>
      <c r="G394" s="161"/>
      <c r="H394" s="161"/>
      <c r="I394" s="161"/>
      <c r="J394" s="161"/>
      <c r="K394" s="151"/>
      <c r="L394" s="176"/>
      <c r="M394" s="176"/>
      <c r="N394" s="176"/>
      <c r="O394" s="176"/>
      <c r="P394" s="176"/>
      <c r="Q394" s="176"/>
      <c r="R394" s="206"/>
      <c r="S394" s="206"/>
      <c r="T394" s="206"/>
      <c r="U394" s="206"/>
      <c r="V394" s="206"/>
      <c r="W394" s="206"/>
      <c r="X394" s="118"/>
      <c r="Y394" s="137"/>
      <c r="Z394" s="149"/>
    </row>
    <row r="395" spans="1:508" s="25" customFormat="1" x14ac:dyDescent="0.4">
      <c r="A395" s="49"/>
      <c r="B395" s="49"/>
      <c r="C395" s="49"/>
      <c r="D395" s="117"/>
      <c r="E395" s="161"/>
      <c r="F395" s="161"/>
      <c r="G395" s="161"/>
      <c r="H395" s="161"/>
      <c r="I395" s="161"/>
      <c r="J395" s="161"/>
      <c r="K395" s="151"/>
      <c r="L395" s="176"/>
      <c r="M395" s="176"/>
      <c r="N395" s="176"/>
      <c r="O395" s="176"/>
      <c r="P395" s="176"/>
      <c r="Q395" s="176"/>
      <c r="R395" s="206"/>
      <c r="S395" s="206"/>
      <c r="T395" s="206"/>
      <c r="U395" s="206"/>
      <c r="V395" s="206"/>
      <c r="W395" s="206"/>
      <c r="X395" s="118"/>
      <c r="Y395" s="137"/>
      <c r="Z395" s="149"/>
    </row>
    <row r="396" spans="1:508" s="25" customFormat="1" x14ac:dyDescent="0.4">
      <c r="A396" s="49"/>
      <c r="B396" s="49"/>
      <c r="C396" s="49"/>
      <c r="D396" s="117"/>
      <c r="E396" s="161"/>
      <c r="F396" s="161"/>
      <c r="G396" s="161"/>
      <c r="H396" s="161"/>
      <c r="I396" s="161"/>
      <c r="J396" s="161"/>
      <c r="K396" s="151"/>
      <c r="L396" s="176"/>
      <c r="M396" s="176"/>
      <c r="N396" s="176"/>
      <c r="O396" s="176"/>
      <c r="P396" s="176"/>
      <c r="Q396" s="176"/>
      <c r="R396" s="206"/>
      <c r="S396" s="206"/>
      <c r="T396" s="206"/>
      <c r="U396" s="206"/>
      <c r="V396" s="206"/>
      <c r="W396" s="206"/>
      <c r="X396" s="118"/>
      <c r="Y396" s="137"/>
      <c r="Z396" s="149"/>
    </row>
    <row r="397" spans="1:508" s="25" customFormat="1" x14ac:dyDescent="0.4">
      <c r="A397" s="49"/>
      <c r="B397" s="49"/>
      <c r="C397" s="49"/>
      <c r="D397" s="117"/>
      <c r="E397" s="161"/>
      <c r="F397" s="161"/>
      <c r="G397" s="161"/>
      <c r="H397" s="161"/>
      <c r="I397" s="161"/>
      <c r="J397" s="161"/>
      <c r="K397" s="151"/>
      <c r="L397" s="176"/>
      <c r="M397" s="176"/>
      <c r="N397" s="176"/>
      <c r="O397" s="176"/>
      <c r="P397" s="176"/>
      <c r="Q397" s="176"/>
      <c r="R397" s="206"/>
      <c r="S397" s="206"/>
      <c r="T397" s="206"/>
      <c r="U397" s="206"/>
      <c r="V397" s="206"/>
      <c r="W397" s="206"/>
      <c r="X397" s="118"/>
      <c r="Y397" s="137"/>
      <c r="Z397" s="149"/>
    </row>
    <row r="398" spans="1:508" s="25" customFormat="1" x14ac:dyDescent="0.4">
      <c r="A398" s="49"/>
      <c r="B398" s="49"/>
      <c r="C398" s="49"/>
      <c r="D398" s="117"/>
      <c r="E398" s="161"/>
      <c r="F398" s="161"/>
      <c r="G398" s="161"/>
      <c r="H398" s="161"/>
      <c r="I398" s="161"/>
      <c r="J398" s="161"/>
      <c r="K398" s="151"/>
      <c r="L398" s="176"/>
      <c r="M398" s="176"/>
      <c r="N398" s="176"/>
      <c r="O398" s="176"/>
      <c r="P398" s="176"/>
      <c r="Q398" s="176"/>
      <c r="R398" s="206"/>
      <c r="S398" s="206"/>
      <c r="T398" s="206"/>
      <c r="U398" s="206"/>
      <c r="V398" s="206"/>
      <c r="W398" s="206"/>
      <c r="X398" s="118"/>
      <c r="Y398" s="137"/>
      <c r="Z398" s="149"/>
    </row>
    <row r="399" spans="1:508" s="25" customFormat="1" x14ac:dyDescent="0.4">
      <c r="A399" s="49"/>
      <c r="B399" s="49"/>
      <c r="C399" s="49"/>
      <c r="D399" s="117"/>
      <c r="E399" s="161"/>
      <c r="F399" s="161"/>
      <c r="G399" s="161"/>
      <c r="H399" s="161"/>
      <c r="I399" s="161"/>
      <c r="J399" s="161"/>
      <c r="K399" s="151"/>
      <c r="L399" s="176"/>
      <c r="M399" s="176"/>
      <c r="N399" s="176"/>
      <c r="O399" s="176"/>
      <c r="P399" s="176"/>
      <c r="Q399" s="176"/>
      <c r="R399" s="206"/>
      <c r="S399" s="206"/>
      <c r="T399" s="206"/>
      <c r="U399" s="206"/>
      <c r="V399" s="206"/>
      <c r="W399" s="206"/>
      <c r="X399" s="118"/>
      <c r="Y399" s="137"/>
      <c r="Z399" s="149"/>
    </row>
    <row r="400" spans="1:508" s="25" customFormat="1" x14ac:dyDescent="0.4">
      <c r="A400" s="49"/>
      <c r="B400" s="49"/>
      <c r="C400" s="49"/>
      <c r="D400" s="117"/>
      <c r="E400" s="161"/>
      <c r="F400" s="161"/>
      <c r="G400" s="161"/>
      <c r="H400" s="161"/>
      <c r="I400" s="161"/>
      <c r="J400" s="161"/>
      <c r="K400" s="151"/>
      <c r="L400" s="176"/>
      <c r="M400" s="176"/>
      <c r="N400" s="176"/>
      <c r="O400" s="176"/>
      <c r="P400" s="176"/>
      <c r="Q400" s="176"/>
      <c r="R400" s="206"/>
      <c r="S400" s="206"/>
      <c r="T400" s="206"/>
      <c r="U400" s="206"/>
      <c r="V400" s="206"/>
      <c r="W400" s="206"/>
      <c r="X400" s="118"/>
      <c r="Y400" s="137"/>
      <c r="Z400" s="149"/>
    </row>
    <row r="401" spans="1:26" s="25" customFormat="1" x14ac:dyDescent="0.4">
      <c r="A401" s="49"/>
      <c r="B401" s="49"/>
      <c r="C401" s="49"/>
      <c r="D401" s="117"/>
      <c r="E401" s="161"/>
      <c r="F401" s="161"/>
      <c r="G401" s="161"/>
      <c r="H401" s="161"/>
      <c r="I401" s="161"/>
      <c r="J401" s="161"/>
      <c r="K401" s="151"/>
      <c r="L401" s="176"/>
      <c r="M401" s="176"/>
      <c r="N401" s="176"/>
      <c r="O401" s="176"/>
      <c r="P401" s="176"/>
      <c r="Q401" s="176"/>
      <c r="R401" s="206"/>
      <c r="S401" s="206"/>
      <c r="T401" s="206"/>
      <c r="U401" s="206"/>
      <c r="V401" s="206"/>
      <c r="W401" s="206"/>
      <c r="X401" s="118"/>
      <c r="Y401" s="137"/>
      <c r="Z401" s="149"/>
    </row>
    <row r="402" spans="1:26" s="25" customFormat="1" x14ac:dyDescent="0.4">
      <c r="A402" s="49"/>
      <c r="B402" s="49"/>
      <c r="C402" s="49"/>
      <c r="D402" s="117"/>
      <c r="E402" s="161"/>
      <c r="F402" s="161"/>
      <c r="G402" s="161"/>
      <c r="H402" s="161"/>
      <c r="I402" s="161"/>
      <c r="J402" s="161"/>
      <c r="K402" s="151"/>
      <c r="L402" s="176"/>
      <c r="M402" s="176"/>
      <c r="N402" s="176"/>
      <c r="O402" s="176"/>
      <c r="P402" s="176"/>
      <c r="Q402" s="176"/>
      <c r="R402" s="206"/>
      <c r="S402" s="206"/>
      <c r="T402" s="206"/>
      <c r="U402" s="206"/>
      <c r="V402" s="206"/>
      <c r="W402" s="206"/>
      <c r="X402" s="118"/>
      <c r="Y402" s="137"/>
      <c r="Z402" s="149"/>
    </row>
    <row r="403" spans="1:26" s="25" customFormat="1" x14ac:dyDescent="0.4">
      <c r="A403" s="49"/>
      <c r="B403" s="49"/>
      <c r="C403" s="49"/>
      <c r="D403" s="117"/>
      <c r="E403" s="161"/>
      <c r="F403" s="161"/>
      <c r="G403" s="161"/>
      <c r="H403" s="161"/>
      <c r="I403" s="161"/>
      <c r="J403" s="161"/>
      <c r="K403" s="151"/>
      <c r="L403" s="176"/>
      <c r="M403" s="176"/>
      <c r="N403" s="176"/>
      <c r="O403" s="176"/>
      <c r="P403" s="176"/>
      <c r="Q403" s="176"/>
      <c r="R403" s="206"/>
      <c r="S403" s="206"/>
      <c r="T403" s="206"/>
      <c r="U403" s="206"/>
      <c r="V403" s="206"/>
      <c r="W403" s="206"/>
      <c r="X403" s="118"/>
      <c r="Y403" s="137"/>
      <c r="Z403" s="149"/>
    </row>
    <row r="404" spans="1:26" s="25" customFormat="1" x14ac:dyDescent="0.4">
      <c r="A404" s="49"/>
      <c r="B404" s="49"/>
      <c r="C404" s="49"/>
      <c r="D404" s="117"/>
      <c r="E404" s="161"/>
      <c r="F404" s="161"/>
      <c r="G404" s="161"/>
      <c r="H404" s="161"/>
      <c r="I404" s="161"/>
      <c r="J404" s="161"/>
      <c r="K404" s="151"/>
      <c r="L404" s="176"/>
      <c r="M404" s="176"/>
      <c r="N404" s="176"/>
      <c r="O404" s="176"/>
      <c r="P404" s="176"/>
      <c r="Q404" s="176"/>
      <c r="R404" s="206"/>
      <c r="S404" s="206"/>
      <c r="T404" s="206"/>
      <c r="U404" s="206"/>
      <c r="V404" s="206"/>
      <c r="W404" s="206"/>
      <c r="X404" s="118"/>
      <c r="Y404" s="137"/>
      <c r="Z404" s="149"/>
    </row>
    <row r="405" spans="1:26" s="25" customFormat="1" x14ac:dyDescent="0.4">
      <c r="A405" s="49"/>
      <c r="B405" s="49"/>
      <c r="C405" s="49"/>
      <c r="D405" s="117"/>
      <c r="E405" s="161"/>
      <c r="F405" s="161"/>
      <c r="G405" s="161"/>
      <c r="H405" s="161"/>
      <c r="I405" s="161"/>
      <c r="J405" s="161"/>
      <c r="K405" s="151"/>
      <c r="L405" s="176"/>
      <c r="M405" s="176"/>
      <c r="N405" s="176"/>
      <c r="O405" s="176"/>
      <c r="P405" s="176"/>
      <c r="Q405" s="176"/>
      <c r="R405" s="206"/>
      <c r="S405" s="206"/>
      <c r="T405" s="206"/>
      <c r="U405" s="206"/>
      <c r="V405" s="206"/>
      <c r="W405" s="206"/>
      <c r="X405" s="118"/>
      <c r="Y405" s="137"/>
      <c r="Z405" s="149"/>
    </row>
    <row r="406" spans="1:26" s="25" customFormat="1" x14ac:dyDescent="0.4">
      <c r="A406" s="49"/>
      <c r="B406" s="49"/>
      <c r="C406" s="49"/>
      <c r="D406" s="117"/>
      <c r="E406" s="161"/>
      <c r="F406" s="161"/>
      <c r="G406" s="161"/>
      <c r="H406" s="161"/>
      <c r="I406" s="161"/>
      <c r="J406" s="161"/>
      <c r="K406" s="151"/>
      <c r="L406" s="176"/>
      <c r="M406" s="176"/>
      <c r="N406" s="176"/>
      <c r="O406" s="176"/>
      <c r="P406" s="176"/>
      <c r="Q406" s="176"/>
      <c r="R406" s="206"/>
      <c r="S406" s="206"/>
      <c r="T406" s="206"/>
      <c r="U406" s="206"/>
      <c r="V406" s="206"/>
      <c r="W406" s="206"/>
      <c r="X406" s="118"/>
      <c r="Y406" s="137"/>
      <c r="Z406" s="149"/>
    </row>
    <row r="407" spans="1:26" s="25" customFormat="1" x14ac:dyDescent="0.4">
      <c r="A407" s="49"/>
      <c r="B407" s="49"/>
      <c r="C407" s="49"/>
      <c r="D407" s="117"/>
      <c r="E407" s="161"/>
      <c r="F407" s="161"/>
      <c r="G407" s="161"/>
      <c r="H407" s="161"/>
      <c r="I407" s="161"/>
      <c r="J407" s="161"/>
      <c r="K407" s="151"/>
      <c r="L407" s="176"/>
      <c r="M407" s="176"/>
      <c r="N407" s="176"/>
      <c r="O407" s="176"/>
      <c r="P407" s="176"/>
      <c r="Q407" s="176"/>
      <c r="R407" s="206"/>
      <c r="S407" s="206"/>
      <c r="T407" s="206"/>
      <c r="U407" s="206"/>
      <c r="V407" s="206"/>
      <c r="W407" s="206"/>
      <c r="X407" s="118"/>
      <c r="Y407" s="137"/>
      <c r="Z407" s="149"/>
    </row>
    <row r="408" spans="1:26" s="25" customFormat="1" x14ac:dyDescent="0.4">
      <c r="A408" s="49"/>
      <c r="B408" s="49"/>
      <c r="C408" s="49"/>
      <c r="D408" s="117"/>
      <c r="E408" s="161"/>
      <c r="F408" s="161"/>
      <c r="G408" s="161"/>
      <c r="H408" s="161"/>
      <c r="I408" s="161"/>
      <c r="J408" s="161"/>
      <c r="K408" s="151"/>
      <c r="L408" s="176"/>
      <c r="M408" s="176"/>
      <c r="N408" s="176"/>
      <c r="O408" s="176"/>
      <c r="P408" s="176"/>
      <c r="Q408" s="176"/>
      <c r="R408" s="206"/>
      <c r="S408" s="206"/>
      <c r="T408" s="206"/>
      <c r="U408" s="206"/>
      <c r="V408" s="206"/>
      <c r="W408" s="206"/>
      <c r="X408" s="118"/>
      <c r="Y408" s="137"/>
      <c r="Z408" s="149"/>
    </row>
    <row r="409" spans="1:26" s="25" customFormat="1" x14ac:dyDescent="0.4">
      <c r="A409" s="49"/>
      <c r="B409" s="49"/>
      <c r="C409" s="49"/>
      <c r="D409" s="117"/>
      <c r="E409" s="161"/>
      <c r="F409" s="161"/>
      <c r="G409" s="161"/>
      <c r="H409" s="161"/>
      <c r="I409" s="161"/>
      <c r="J409" s="161"/>
      <c r="K409" s="151"/>
      <c r="L409" s="176"/>
      <c r="M409" s="176"/>
      <c r="N409" s="176"/>
      <c r="O409" s="176"/>
      <c r="P409" s="176"/>
      <c r="Q409" s="176"/>
      <c r="R409" s="206"/>
      <c r="S409" s="206"/>
      <c r="T409" s="206"/>
      <c r="U409" s="206"/>
      <c r="V409" s="206"/>
      <c r="W409" s="206"/>
      <c r="X409" s="118"/>
      <c r="Y409" s="137"/>
      <c r="Z409" s="149"/>
    </row>
    <row r="410" spans="1:26" s="25" customFormat="1" x14ac:dyDescent="0.4">
      <c r="A410" s="49"/>
      <c r="B410" s="49"/>
      <c r="C410" s="49"/>
      <c r="D410" s="117"/>
      <c r="E410" s="161"/>
      <c r="F410" s="161"/>
      <c r="G410" s="161"/>
      <c r="H410" s="161"/>
      <c r="I410" s="161"/>
      <c r="J410" s="161"/>
      <c r="K410" s="151"/>
      <c r="L410" s="176"/>
      <c r="M410" s="176"/>
      <c r="N410" s="176"/>
      <c r="O410" s="176"/>
      <c r="P410" s="176"/>
      <c r="Q410" s="176"/>
      <c r="R410" s="206"/>
      <c r="S410" s="206"/>
      <c r="T410" s="206"/>
      <c r="U410" s="206"/>
      <c r="V410" s="206"/>
      <c r="W410" s="206"/>
      <c r="X410" s="118"/>
      <c r="Y410" s="137"/>
      <c r="Z410" s="149"/>
    </row>
    <row r="411" spans="1:26" s="25" customFormat="1" x14ac:dyDescent="0.4">
      <c r="A411" s="49"/>
      <c r="B411" s="49"/>
      <c r="C411" s="49"/>
      <c r="D411" s="117"/>
      <c r="E411" s="161"/>
      <c r="F411" s="161"/>
      <c r="G411" s="161"/>
      <c r="H411" s="161"/>
      <c r="I411" s="161"/>
      <c r="J411" s="161"/>
      <c r="K411" s="151"/>
      <c r="L411" s="176"/>
      <c r="M411" s="176"/>
      <c r="N411" s="176"/>
      <c r="O411" s="176"/>
      <c r="P411" s="176"/>
      <c r="Q411" s="176"/>
      <c r="R411" s="206"/>
      <c r="S411" s="206"/>
      <c r="T411" s="206"/>
      <c r="U411" s="206"/>
      <c r="V411" s="206"/>
      <c r="W411" s="206"/>
      <c r="X411" s="118"/>
      <c r="Y411" s="137"/>
      <c r="Z411" s="149"/>
    </row>
    <row r="412" spans="1:26" s="25" customFormat="1" x14ac:dyDescent="0.4">
      <c r="A412" s="49"/>
      <c r="B412" s="49"/>
      <c r="C412" s="49"/>
      <c r="D412" s="117"/>
      <c r="E412" s="161"/>
      <c r="F412" s="161"/>
      <c r="G412" s="161"/>
      <c r="H412" s="161"/>
      <c r="I412" s="161"/>
      <c r="J412" s="161"/>
      <c r="K412" s="151"/>
      <c r="L412" s="176"/>
      <c r="M412" s="176"/>
      <c r="N412" s="176"/>
      <c r="O412" s="176"/>
      <c r="P412" s="176"/>
      <c r="Q412" s="176"/>
      <c r="R412" s="206"/>
      <c r="S412" s="206"/>
      <c r="T412" s="206"/>
      <c r="U412" s="206"/>
      <c r="V412" s="206"/>
      <c r="W412" s="206"/>
      <c r="X412" s="118"/>
      <c r="Y412" s="137"/>
      <c r="Z412" s="149"/>
    </row>
    <row r="413" spans="1:26" s="25" customFormat="1" x14ac:dyDescent="0.4">
      <c r="A413" s="49"/>
      <c r="B413" s="49"/>
      <c r="C413" s="49"/>
      <c r="D413" s="117"/>
      <c r="E413" s="161"/>
      <c r="F413" s="161"/>
      <c r="G413" s="161"/>
      <c r="H413" s="161"/>
      <c r="I413" s="161"/>
      <c r="J413" s="161"/>
      <c r="K413" s="151"/>
      <c r="L413" s="176"/>
      <c r="M413" s="176"/>
      <c r="N413" s="176"/>
      <c r="O413" s="176"/>
      <c r="P413" s="176"/>
      <c r="Q413" s="176"/>
      <c r="R413" s="206"/>
      <c r="S413" s="206"/>
      <c r="T413" s="206"/>
      <c r="U413" s="206"/>
      <c r="V413" s="206"/>
      <c r="W413" s="206"/>
      <c r="X413" s="118"/>
      <c r="Y413" s="137"/>
      <c r="Z413" s="149"/>
    </row>
    <row r="414" spans="1:26" s="25" customFormat="1" x14ac:dyDescent="0.4">
      <c r="A414" s="49"/>
      <c r="B414" s="49"/>
      <c r="C414" s="49"/>
      <c r="D414" s="117"/>
      <c r="E414" s="161"/>
      <c r="F414" s="161"/>
      <c r="G414" s="161"/>
      <c r="H414" s="161"/>
      <c r="I414" s="161"/>
      <c r="J414" s="161"/>
      <c r="K414" s="151"/>
      <c r="L414" s="176"/>
      <c r="M414" s="176"/>
      <c r="N414" s="176"/>
      <c r="O414" s="176"/>
      <c r="P414" s="176"/>
      <c r="Q414" s="176"/>
      <c r="R414" s="206"/>
      <c r="S414" s="206"/>
      <c r="T414" s="206"/>
      <c r="U414" s="206"/>
      <c r="V414" s="206"/>
      <c r="W414" s="206"/>
      <c r="X414" s="118"/>
      <c r="Y414" s="137"/>
      <c r="Z414" s="149"/>
    </row>
    <row r="415" spans="1:26" s="25" customFormat="1" x14ac:dyDescent="0.4">
      <c r="A415" s="49"/>
      <c r="B415" s="49"/>
      <c r="C415" s="49"/>
      <c r="D415" s="117"/>
      <c r="E415" s="161"/>
      <c r="F415" s="161"/>
      <c r="G415" s="161"/>
      <c r="H415" s="161"/>
      <c r="I415" s="161"/>
      <c r="J415" s="161"/>
      <c r="K415" s="151"/>
      <c r="L415" s="176"/>
      <c r="M415" s="176"/>
      <c r="N415" s="176"/>
      <c r="O415" s="176"/>
      <c r="P415" s="176"/>
      <c r="Q415" s="176"/>
      <c r="R415" s="206"/>
      <c r="S415" s="206"/>
      <c r="T415" s="206"/>
      <c r="U415" s="206"/>
      <c r="V415" s="206"/>
      <c r="W415" s="206"/>
      <c r="X415" s="118"/>
      <c r="Y415" s="137"/>
      <c r="Z415" s="149"/>
    </row>
    <row r="416" spans="1:26" s="25" customFormat="1" x14ac:dyDescent="0.4">
      <c r="A416" s="49"/>
      <c r="B416" s="49"/>
      <c r="C416" s="49"/>
      <c r="D416" s="117"/>
      <c r="E416" s="161"/>
      <c r="F416" s="161"/>
      <c r="G416" s="161"/>
      <c r="H416" s="161"/>
      <c r="I416" s="161"/>
      <c r="J416" s="161"/>
      <c r="K416" s="151"/>
      <c r="L416" s="176"/>
      <c r="M416" s="176"/>
      <c r="N416" s="176"/>
      <c r="O416" s="176"/>
      <c r="P416" s="176"/>
      <c r="Q416" s="176"/>
      <c r="R416" s="206"/>
      <c r="S416" s="206"/>
      <c r="T416" s="206"/>
      <c r="U416" s="206"/>
      <c r="V416" s="206"/>
      <c r="W416" s="206"/>
      <c r="X416" s="118"/>
      <c r="Y416" s="137"/>
      <c r="Z416" s="149"/>
    </row>
    <row r="417" spans="1:26" s="25" customFormat="1" x14ac:dyDescent="0.4">
      <c r="A417" s="49"/>
      <c r="B417" s="49"/>
      <c r="C417" s="49"/>
      <c r="D417" s="117"/>
      <c r="E417" s="161"/>
      <c r="F417" s="161"/>
      <c r="G417" s="161"/>
      <c r="H417" s="161"/>
      <c r="I417" s="161"/>
      <c r="J417" s="161"/>
      <c r="K417" s="151"/>
      <c r="L417" s="176"/>
      <c r="M417" s="176"/>
      <c r="N417" s="176"/>
      <c r="O417" s="176"/>
      <c r="P417" s="176"/>
      <c r="Q417" s="176"/>
      <c r="R417" s="206"/>
      <c r="S417" s="206"/>
      <c r="T417" s="206"/>
      <c r="U417" s="206"/>
      <c r="V417" s="206"/>
      <c r="W417" s="206"/>
      <c r="X417" s="118"/>
      <c r="Y417" s="137"/>
      <c r="Z417" s="149"/>
    </row>
    <row r="418" spans="1:26" s="25" customFormat="1" x14ac:dyDescent="0.4">
      <c r="A418" s="49"/>
      <c r="B418" s="49"/>
      <c r="C418" s="49"/>
      <c r="D418" s="117"/>
      <c r="E418" s="161"/>
      <c r="F418" s="161"/>
      <c r="G418" s="161"/>
      <c r="H418" s="161"/>
      <c r="I418" s="161"/>
      <c r="J418" s="161"/>
      <c r="K418" s="151"/>
      <c r="L418" s="176"/>
      <c r="M418" s="176"/>
      <c r="N418" s="176"/>
      <c r="O418" s="176"/>
      <c r="P418" s="176"/>
      <c r="Q418" s="176"/>
      <c r="R418" s="206"/>
      <c r="S418" s="206"/>
      <c r="T418" s="206"/>
      <c r="U418" s="206"/>
      <c r="V418" s="206"/>
      <c r="W418" s="206"/>
      <c r="X418" s="118"/>
      <c r="Y418" s="137"/>
      <c r="Z418" s="149"/>
    </row>
    <row r="419" spans="1:26" s="25" customFormat="1" x14ac:dyDescent="0.4">
      <c r="A419" s="49"/>
      <c r="B419" s="49"/>
      <c r="C419" s="49"/>
      <c r="D419" s="117"/>
      <c r="E419" s="161"/>
      <c r="F419" s="161"/>
      <c r="G419" s="161"/>
      <c r="H419" s="161"/>
      <c r="I419" s="161"/>
      <c r="J419" s="161"/>
      <c r="K419" s="151"/>
      <c r="L419" s="176"/>
      <c r="M419" s="176"/>
      <c r="N419" s="176"/>
      <c r="O419" s="176"/>
      <c r="P419" s="176"/>
      <c r="Q419" s="176"/>
      <c r="R419" s="206"/>
      <c r="S419" s="206"/>
      <c r="T419" s="206"/>
      <c r="U419" s="206"/>
      <c r="V419" s="206"/>
      <c r="W419" s="206"/>
      <c r="X419" s="118"/>
      <c r="Y419" s="137"/>
      <c r="Z419" s="149"/>
    </row>
    <row r="420" spans="1:26" s="25" customFormat="1" x14ac:dyDescent="0.4">
      <c r="A420" s="49"/>
      <c r="B420" s="49"/>
      <c r="C420" s="49"/>
      <c r="D420" s="117"/>
      <c r="E420" s="161"/>
      <c r="F420" s="161"/>
      <c r="G420" s="161"/>
      <c r="H420" s="161"/>
      <c r="I420" s="161"/>
      <c r="J420" s="161"/>
      <c r="K420" s="151"/>
      <c r="L420" s="176"/>
      <c r="M420" s="176"/>
      <c r="N420" s="176"/>
      <c r="O420" s="176"/>
      <c r="P420" s="176"/>
      <c r="Q420" s="176"/>
      <c r="R420" s="206"/>
      <c r="S420" s="206"/>
      <c r="T420" s="206"/>
      <c r="U420" s="206"/>
      <c r="V420" s="206"/>
      <c r="W420" s="206"/>
      <c r="X420" s="118"/>
      <c r="Y420" s="137"/>
      <c r="Z420" s="149"/>
    </row>
    <row r="421" spans="1:26" s="25" customFormat="1" x14ac:dyDescent="0.4">
      <c r="A421" s="49"/>
      <c r="B421" s="49"/>
      <c r="C421" s="49"/>
      <c r="D421" s="117"/>
      <c r="E421" s="161"/>
      <c r="F421" s="161"/>
      <c r="G421" s="161"/>
      <c r="H421" s="161"/>
      <c r="I421" s="161"/>
      <c r="J421" s="161"/>
      <c r="K421" s="151"/>
      <c r="L421" s="176"/>
      <c r="M421" s="176"/>
      <c r="N421" s="176"/>
      <c r="O421" s="176"/>
      <c r="P421" s="176"/>
      <c r="Q421" s="176"/>
      <c r="R421" s="206"/>
      <c r="S421" s="206"/>
      <c r="T421" s="206"/>
      <c r="U421" s="206"/>
      <c r="V421" s="206"/>
      <c r="W421" s="206"/>
      <c r="X421" s="118"/>
      <c r="Y421" s="137"/>
      <c r="Z421" s="149"/>
    </row>
    <row r="422" spans="1:26" s="25" customFormat="1" x14ac:dyDescent="0.4">
      <c r="A422" s="49"/>
      <c r="B422" s="49"/>
      <c r="C422" s="49"/>
      <c r="D422" s="117"/>
      <c r="E422" s="161"/>
      <c r="F422" s="161"/>
      <c r="G422" s="161"/>
      <c r="H422" s="161"/>
      <c r="I422" s="161"/>
      <c r="J422" s="161"/>
      <c r="K422" s="151"/>
      <c r="L422" s="176"/>
      <c r="M422" s="176"/>
      <c r="N422" s="176"/>
      <c r="O422" s="176"/>
      <c r="P422" s="176"/>
      <c r="Q422" s="176"/>
      <c r="R422" s="206"/>
      <c r="S422" s="206"/>
      <c r="T422" s="206"/>
      <c r="U422" s="206"/>
      <c r="V422" s="206"/>
      <c r="W422" s="206"/>
      <c r="X422" s="118"/>
      <c r="Y422" s="137"/>
      <c r="Z422" s="149"/>
    </row>
    <row r="423" spans="1:26" s="25" customFormat="1" x14ac:dyDescent="0.4">
      <c r="A423" s="49"/>
      <c r="B423" s="49"/>
      <c r="C423" s="49"/>
      <c r="D423" s="117"/>
      <c r="E423" s="161"/>
      <c r="F423" s="161"/>
      <c r="G423" s="161"/>
      <c r="H423" s="161"/>
      <c r="I423" s="161"/>
      <c r="J423" s="161"/>
      <c r="K423" s="151"/>
      <c r="L423" s="176"/>
      <c r="M423" s="176"/>
      <c r="N423" s="176"/>
      <c r="O423" s="176"/>
      <c r="P423" s="176"/>
      <c r="Q423" s="176"/>
      <c r="R423" s="206"/>
      <c r="S423" s="206"/>
      <c r="T423" s="206"/>
      <c r="U423" s="206"/>
      <c r="V423" s="206"/>
      <c r="W423" s="206"/>
      <c r="X423" s="118"/>
      <c r="Y423" s="137"/>
      <c r="Z423" s="149"/>
    </row>
    <row r="424" spans="1:26" s="25" customFormat="1" x14ac:dyDescent="0.4">
      <c r="A424" s="49"/>
      <c r="B424" s="49"/>
      <c r="C424" s="49"/>
      <c r="D424" s="117"/>
      <c r="E424" s="161"/>
      <c r="F424" s="161"/>
      <c r="G424" s="161"/>
      <c r="H424" s="161"/>
      <c r="I424" s="161"/>
      <c r="J424" s="161"/>
      <c r="K424" s="151"/>
      <c r="L424" s="176"/>
      <c r="M424" s="176"/>
      <c r="N424" s="176"/>
      <c r="O424" s="176"/>
      <c r="P424" s="176"/>
      <c r="Q424" s="176"/>
      <c r="R424" s="206"/>
      <c r="S424" s="206"/>
      <c r="T424" s="206"/>
      <c r="U424" s="206"/>
      <c r="V424" s="206"/>
      <c r="W424" s="206"/>
      <c r="X424" s="118"/>
      <c r="Y424" s="137"/>
      <c r="Z424" s="149"/>
    </row>
    <row r="425" spans="1:26" s="25" customFormat="1" x14ac:dyDescent="0.4">
      <c r="A425" s="49"/>
      <c r="B425" s="49"/>
      <c r="C425" s="49"/>
      <c r="D425" s="117"/>
      <c r="E425" s="161"/>
      <c r="F425" s="161"/>
      <c r="G425" s="161"/>
      <c r="H425" s="161"/>
      <c r="I425" s="161"/>
      <c r="J425" s="161"/>
      <c r="K425" s="151"/>
      <c r="L425" s="176"/>
      <c r="M425" s="176"/>
      <c r="N425" s="176"/>
      <c r="O425" s="176"/>
      <c r="P425" s="176"/>
      <c r="Q425" s="176"/>
      <c r="R425" s="206"/>
      <c r="S425" s="206"/>
      <c r="T425" s="206"/>
      <c r="U425" s="206"/>
      <c r="V425" s="206"/>
      <c r="W425" s="206"/>
      <c r="X425" s="118"/>
      <c r="Y425" s="137"/>
      <c r="Z425" s="149"/>
    </row>
    <row r="426" spans="1:26" s="25" customFormat="1" x14ac:dyDescent="0.4">
      <c r="A426" s="49"/>
      <c r="B426" s="49"/>
      <c r="C426" s="49"/>
      <c r="D426" s="117"/>
      <c r="E426" s="161"/>
      <c r="F426" s="161"/>
      <c r="G426" s="161"/>
      <c r="H426" s="161"/>
      <c r="I426" s="161"/>
      <c r="J426" s="161"/>
      <c r="K426" s="151"/>
      <c r="L426" s="176"/>
      <c r="M426" s="176"/>
      <c r="N426" s="176"/>
      <c r="O426" s="176"/>
      <c r="P426" s="176"/>
      <c r="Q426" s="176"/>
      <c r="R426" s="206"/>
      <c r="S426" s="206"/>
      <c r="T426" s="206"/>
      <c r="U426" s="206"/>
      <c r="V426" s="206"/>
      <c r="W426" s="206"/>
      <c r="X426" s="118"/>
      <c r="Y426" s="137"/>
      <c r="Z426" s="149"/>
    </row>
    <row r="427" spans="1:26" s="25" customFormat="1" x14ac:dyDescent="0.4">
      <c r="A427" s="49"/>
      <c r="B427" s="49"/>
      <c r="C427" s="49"/>
      <c r="D427" s="117"/>
      <c r="E427" s="161"/>
      <c r="F427" s="161"/>
      <c r="G427" s="161"/>
      <c r="H427" s="161"/>
      <c r="I427" s="161"/>
      <c r="J427" s="161"/>
      <c r="K427" s="151"/>
      <c r="L427" s="176"/>
      <c r="M427" s="176"/>
      <c r="N427" s="176"/>
      <c r="O427" s="176"/>
      <c r="P427" s="176"/>
      <c r="Q427" s="176"/>
      <c r="R427" s="206"/>
      <c r="S427" s="206"/>
      <c r="T427" s="206"/>
      <c r="U427" s="206"/>
      <c r="V427" s="206"/>
      <c r="W427" s="206"/>
      <c r="X427" s="118"/>
      <c r="Y427" s="137"/>
      <c r="Z427" s="149"/>
    </row>
    <row r="428" spans="1:26" s="25" customFormat="1" x14ac:dyDescent="0.4">
      <c r="A428" s="49"/>
      <c r="B428" s="49"/>
      <c r="C428" s="49"/>
      <c r="D428" s="117"/>
      <c r="E428" s="161"/>
      <c r="F428" s="161"/>
      <c r="G428" s="161"/>
      <c r="H428" s="161"/>
      <c r="I428" s="161"/>
      <c r="J428" s="161"/>
      <c r="K428" s="151"/>
      <c r="L428" s="176"/>
      <c r="M428" s="176"/>
      <c r="N428" s="176"/>
      <c r="O428" s="176"/>
      <c r="P428" s="176"/>
      <c r="Q428" s="176"/>
      <c r="R428" s="206"/>
      <c r="S428" s="206"/>
      <c r="T428" s="206"/>
      <c r="U428" s="206"/>
      <c r="V428" s="206"/>
      <c r="W428" s="206"/>
      <c r="X428" s="118"/>
      <c r="Y428" s="137"/>
      <c r="Z428" s="149"/>
    </row>
    <row r="429" spans="1:26" s="25" customFormat="1" x14ac:dyDescent="0.4">
      <c r="A429" s="49"/>
      <c r="B429" s="49"/>
      <c r="C429" s="49"/>
      <c r="D429" s="117"/>
      <c r="E429" s="161"/>
      <c r="F429" s="161"/>
      <c r="G429" s="161"/>
      <c r="H429" s="161"/>
      <c r="I429" s="161"/>
      <c r="J429" s="161"/>
      <c r="K429" s="151"/>
      <c r="L429" s="176"/>
      <c r="M429" s="176"/>
      <c r="N429" s="176"/>
      <c r="O429" s="176"/>
      <c r="P429" s="176"/>
      <c r="Q429" s="176"/>
      <c r="R429" s="206"/>
      <c r="S429" s="206"/>
      <c r="T429" s="206"/>
      <c r="U429" s="206"/>
      <c r="V429" s="206"/>
      <c r="W429" s="206"/>
      <c r="X429" s="118"/>
      <c r="Y429" s="137"/>
      <c r="Z429" s="149"/>
    </row>
    <row r="430" spans="1:26" s="25" customFormat="1" x14ac:dyDescent="0.4">
      <c r="A430" s="49"/>
      <c r="B430" s="49"/>
      <c r="C430" s="49"/>
      <c r="D430" s="117"/>
      <c r="E430" s="161"/>
      <c r="F430" s="161"/>
      <c r="G430" s="161"/>
      <c r="H430" s="161"/>
      <c r="I430" s="161"/>
      <c r="J430" s="161"/>
      <c r="K430" s="151"/>
      <c r="L430" s="176"/>
      <c r="M430" s="176"/>
      <c r="N430" s="176"/>
      <c r="O430" s="176"/>
      <c r="P430" s="176"/>
      <c r="Q430" s="176"/>
      <c r="R430" s="206"/>
      <c r="S430" s="206"/>
      <c r="T430" s="206"/>
      <c r="U430" s="206"/>
      <c r="V430" s="206"/>
      <c r="W430" s="206"/>
      <c r="X430" s="118"/>
      <c r="Y430" s="137"/>
      <c r="Z430" s="149"/>
    </row>
    <row r="431" spans="1:26" s="25" customFormat="1" x14ac:dyDescent="0.4">
      <c r="A431" s="49"/>
      <c r="B431" s="49"/>
      <c r="C431" s="49"/>
      <c r="D431" s="117"/>
      <c r="E431" s="161"/>
      <c r="F431" s="161"/>
      <c r="G431" s="161"/>
      <c r="H431" s="161"/>
      <c r="I431" s="161"/>
      <c r="J431" s="161"/>
      <c r="K431" s="151"/>
      <c r="L431" s="176"/>
      <c r="M431" s="176"/>
      <c r="N431" s="176"/>
      <c r="O431" s="176"/>
      <c r="P431" s="176"/>
      <c r="Q431" s="176"/>
      <c r="R431" s="206"/>
      <c r="S431" s="206"/>
      <c r="T431" s="206"/>
      <c r="U431" s="206"/>
      <c r="V431" s="206"/>
      <c r="W431" s="206"/>
      <c r="X431" s="118"/>
      <c r="Y431" s="137"/>
      <c r="Z431" s="149"/>
    </row>
    <row r="432" spans="1:26" s="25" customFormat="1" x14ac:dyDescent="0.4">
      <c r="A432" s="49"/>
      <c r="B432" s="49"/>
      <c r="C432" s="49"/>
      <c r="D432" s="117"/>
      <c r="E432" s="161"/>
      <c r="F432" s="161"/>
      <c r="G432" s="161"/>
      <c r="H432" s="161"/>
      <c r="I432" s="161"/>
      <c r="J432" s="161"/>
      <c r="K432" s="151"/>
      <c r="L432" s="176"/>
      <c r="M432" s="176"/>
      <c r="N432" s="176"/>
      <c r="O432" s="176"/>
      <c r="P432" s="176"/>
      <c r="Q432" s="176"/>
      <c r="R432" s="206"/>
      <c r="S432" s="206"/>
      <c r="T432" s="206"/>
      <c r="U432" s="206"/>
      <c r="V432" s="206"/>
      <c r="W432" s="206"/>
      <c r="X432" s="118"/>
      <c r="Y432" s="137"/>
      <c r="Z432" s="149"/>
    </row>
    <row r="433" spans="1:26" s="25" customFormat="1" x14ac:dyDescent="0.4">
      <c r="A433" s="49"/>
      <c r="B433" s="49"/>
      <c r="C433" s="49"/>
      <c r="D433" s="117"/>
      <c r="E433" s="161"/>
      <c r="F433" s="161"/>
      <c r="G433" s="161"/>
      <c r="H433" s="161"/>
      <c r="I433" s="161"/>
      <c r="J433" s="161"/>
      <c r="K433" s="151"/>
      <c r="L433" s="176"/>
      <c r="M433" s="176"/>
      <c r="N433" s="176"/>
      <c r="O433" s="176"/>
      <c r="P433" s="176"/>
      <c r="Q433" s="176"/>
      <c r="R433" s="206"/>
      <c r="S433" s="206"/>
      <c r="T433" s="206"/>
      <c r="U433" s="206"/>
      <c r="V433" s="206"/>
      <c r="W433" s="206"/>
      <c r="X433" s="118"/>
      <c r="Y433" s="137"/>
      <c r="Z433" s="149"/>
    </row>
    <row r="434" spans="1:26" s="25" customFormat="1" x14ac:dyDescent="0.4">
      <c r="A434" s="49"/>
      <c r="B434" s="49"/>
      <c r="C434" s="49"/>
      <c r="D434" s="117"/>
      <c r="E434" s="161"/>
      <c r="F434" s="161"/>
      <c r="G434" s="161"/>
      <c r="H434" s="161"/>
      <c r="I434" s="161"/>
      <c r="J434" s="161"/>
      <c r="K434" s="151"/>
      <c r="L434" s="176"/>
      <c r="M434" s="176"/>
      <c r="N434" s="176"/>
      <c r="O434" s="176"/>
      <c r="P434" s="176"/>
      <c r="Q434" s="176"/>
      <c r="R434" s="206"/>
      <c r="S434" s="206"/>
      <c r="T434" s="206"/>
      <c r="U434" s="206"/>
      <c r="V434" s="206"/>
      <c r="W434" s="206"/>
      <c r="X434" s="118"/>
      <c r="Y434" s="137"/>
      <c r="Z434" s="149"/>
    </row>
    <row r="435" spans="1:26" s="25" customFormat="1" x14ac:dyDescent="0.4">
      <c r="A435" s="49"/>
      <c r="B435" s="49"/>
      <c r="C435" s="49"/>
      <c r="D435" s="117"/>
      <c r="E435" s="161"/>
      <c r="F435" s="161"/>
      <c r="G435" s="161"/>
      <c r="H435" s="161"/>
      <c r="I435" s="161"/>
      <c r="J435" s="161"/>
      <c r="K435" s="151"/>
      <c r="L435" s="176"/>
      <c r="M435" s="176"/>
      <c r="N435" s="176"/>
      <c r="O435" s="176"/>
      <c r="P435" s="176"/>
      <c r="Q435" s="176"/>
      <c r="R435" s="206"/>
      <c r="S435" s="206"/>
      <c r="T435" s="206"/>
      <c r="U435" s="206"/>
      <c r="V435" s="206"/>
      <c r="W435" s="206"/>
      <c r="X435" s="118"/>
      <c r="Y435" s="137"/>
      <c r="Z435" s="149"/>
    </row>
    <row r="436" spans="1:26" s="25" customFormat="1" x14ac:dyDescent="0.4">
      <c r="A436" s="49"/>
      <c r="B436" s="49"/>
      <c r="C436" s="49"/>
      <c r="D436" s="117"/>
      <c r="E436" s="161"/>
      <c r="F436" s="161"/>
      <c r="G436" s="161"/>
      <c r="H436" s="161"/>
      <c r="I436" s="161"/>
      <c r="J436" s="161"/>
      <c r="K436" s="151"/>
      <c r="L436" s="176"/>
      <c r="M436" s="176"/>
      <c r="N436" s="176"/>
      <c r="O436" s="176"/>
      <c r="P436" s="176"/>
      <c r="Q436" s="176"/>
      <c r="R436" s="206"/>
      <c r="S436" s="206"/>
      <c r="T436" s="206"/>
      <c r="U436" s="206"/>
      <c r="V436" s="206"/>
      <c r="W436" s="206"/>
      <c r="X436" s="118"/>
      <c r="Y436" s="137"/>
      <c r="Z436" s="149"/>
    </row>
    <row r="437" spans="1:26" s="25" customFormat="1" x14ac:dyDescent="0.4">
      <c r="A437" s="49"/>
      <c r="B437" s="49"/>
      <c r="C437" s="49"/>
      <c r="D437" s="117"/>
      <c r="E437" s="161"/>
      <c r="F437" s="161"/>
      <c r="G437" s="161"/>
      <c r="H437" s="161"/>
      <c r="I437" s="161"/>
      <c r="J437" s="161"/>
      <c r="K437" s="151"/>
      <c r="L437" s="176"/>
      <c r="M437" s="176"/>
      <c r="N437" s="176"/>
      <c r="O437" s="176"/>
      <c r="P437" s="176"/>
      <c r="Q437" s="176"/>
      <c r="R437" s="206"/>
      <c r="S437" s="206"/>
      <c r="T437" s="206"/>
      <c r="U437" s="206"/>
      <c r="V437" s="206"/>
      <c r="W437" s="206"/>
      <c r="X437" s="118"/>
      <c r="Y437" s="137"/>
      <c r="Z437" s="149"/>
    </row>
    <row r="438" spans="1:26" s="25" customFormat="1" x14ac:dyDescent="0.4">
      <c r="A438" s="49"/>
      <c r="B438" s="49"/>
      <c r="C438" s="49"/>
      <c r="D438" s="117"/>
      <c r="E438" s="161"/>
      <c r="F438" s="161"/>
      <c r="G438" s="161"/>
      <c r="H438" s="161"/>
      <c r="I438" s="161"/>
      <c r="J438" s="161"/>
      <c r="K438" s="151"/>
      <c r="L438" s="176"/>
      <c r="M438" s="176"/>
      <c r="N438" s="176"/>
      <c r="O438" s="176"/>
      <c r="P438" s="176"/>
      <c r="Q438" s="176"/>
      <c r="R438" s="206"/>
      <c r="S438" s="206"/>
      <c r="T438" s="206"/>
      <c r="U438" s="206"/>
      <c r="V438" s="206"/>
      <c r="W438" s="206"/>
      <c r="X438" s="118"/>
      <c r="Y438" s="137"/>
      <c r="Z438" s="149"/>
    </row>
    <row r="439" spans="1:26" s="25" customFormat="1" x14ac:dyDescent="0.4">
      <c r="A439" s="49"/>
      <c r="B439" s="49"/>
      <c r="C439" s="49"/>
      <c r="D439" s="117"/>
      <c r="E439" s="161"/>
      <c r="F439" s="161"/>
      <c r="G439" s="161"/>
      <c r="H439" s="161"/>
      <c r="I439" s="161"/>
      <c r="J439" s="161"/>
      <c r="K439" s="151"/>
      <c r="L439" s="176"/>
      <c r="M439" s="176"/>
      <c r="N439" s="176"/>
      <c r="O439" s="176"/>
      <c r="P439" s="176"/>
      <c r="Q439" s="176"/>
      <c r="R439" s="206"/>
      <c r="S439" s="206"/>
      <c r="T439" s="206"/>
      <c r="U439" s="206"/>
      <c r="V439" s="206"/>
      <c r="W439" s="206"/>
      <c r="X439" s="118"/>
      <c r="Y439" s="137"/>
      <c r="Z439" s="149"/>
    </row>
    <row r="440" spans="1:26" s="25" customFormat="1" x14ac:dyDescent="0.4">
      <c r="A440" s="49"/>
      <c r="B440" s="49"/>
      <c r="C440" s="49"/>
      <c r="D440" s="117"/>
      <c r="E440" s="161"/>
      <c r="F440" s="161"/>
      <c r="G440" s="161"/>
      <c r="H440" s="161"/>
      <c r="I440" s="161"/>
      <c r="J440" s="161"/>
      <c r="K440" s="151"/>
      <c r="L440" s="176"/>
      <c r="M440" s="176"/>
      <c r="N440" s="176"/>
      <c r="O440" s="176"/>
      <c r="P440" s="176"/>
      <c r="Q440" s="176"/>
      <c r="R440" s="206"/>
      <c r="S440" s="206"/>
      <c r="T440" s="206"/>
      <c r="U440" s="206"/>
      <c r="V440" s="206"/>
      <c r="W440" s="206"/>
      <c r="X440" s="118"/>
      <c r="Y440" s="137"/>
      <c r="Z440" s="149"/>
    </row>
    <row r="441" spans="1:26" s="25" customFormat="1" x14ac:dyDescent="0.4">
      <c r="A441" s="49"/>
      <c r="B441" s="49"/>
      <c r="C441" s="49"/>
      <c r="D441" s="117"/>
      <c r="E441" s="161"/>
      <c r="F441" s="161"/>
      <c r="G441" s="161"/>
      <c r="H441" s="161"/>
      <c r="I441" s="161"/>
      <c r="J441" s="161"/>
      <c r="K441" s="151"/>
      <c r="L441" s="176"/>
      <c r="M441" s="176"/>
      <c r="N441" s="176"/>
      <c r="O441" s="176"/>
      <c r="P441" s="176"/>
      <c r="Q441" s="176"/>
      <c r="R441" s="206"/>
      <c r="S441" s="206"/>
      <c r="T441" s="206"/>
      <c r="U441" s="206"/>
      <c r="V441" s="206"/>
      <c r="W441" s="206"/>
      <c r="X441" s="118"/>
      <c r="Y441" s="137"/>
      <c r="Z441" s="149"/>
    </row>
    <row r="442" spans="1:26" s="25" customFormat="1" x14ac:dyDescent="0.4">
      <c r="A442" s="49"/>
      <c r="B442" s="49"/>
      <c r="C442" s="49"/>
      <c r="D442" s="117"/>
      <c r="E442" s="161"/>
      <c r="F442" s="161"/>
      <c r="G442" s="161"/>
      <c r="H442" s="161"/>
      <c r="I442" s="161"/>
      <c r="J442" s="161"/>
      <c r="K442" s="151"/>
      <c r="L442" s="176"/>
      <c r="M442" s="176"/>
      <c r="N442" s="176"/>
      <c r="O442" s="176"/>
      <c r="P442" s="176"/>
      <c r="Q442" s="176"/>
      <c r="R442" s="206"/>
      <c r="S442" s="206"/>
      <c r="T442" s="206"/>
      <c r="U442" s="206"/>
      <c r="V442" s="206"/>
      <c r="W442" s="206"/>
      <c r="X442" s="118"/>
      <c r="Y442" s="137"/>
      <c r="Z442" s="149"/>
    </row>
    <row r="443" spans="1:26" s="25" customFormat="1" x14ac:dyDescent="0.4">
      <c r="A443" s="49"/>
      <c r="B443" s="49"/>
      <c r="C443" s="49"/>
      <c r="D443" s="117"/>
      <c r="E443" s="161"/>
      <c r="F443" s="161"/>
      <c r="G443" s="161"/>
      <c r="H443" s="161"/>
      <c r="I443" s="161"/>
      <c r="J443" s="161"/>
      <c r="K443" s="151"/>
      <c r="L443" s="176"/>
      <c r="M443" s="176"/>
      <c r="N443" s="176"/>
      <c r="O443" s="176"/>
      <c r="P443" s="176"/>
      <c r="Q443" s="176"/>
      <c r="R443" s="206"/>
      <c r="S443" s="206"/>
      <c r="T443" s="206"/>
      <c r="U443" s="206"/>
      <c r="V443" s="206"/>
      <c r="W443" s="206"/>
      <c r="X443" s="118"/>
      <c r="Y443" s="137"/>
      <c r="Z443" s="149"/>
    </row>
    <row r="444" spans="1:26" s="25" customFormat="1" x14ac:dyDescent="0.4">
      <c r="A444" s="49"/>
      <c r="B444" s="49"/>
      <c r="C444" s="49"/>
      <c r="D444" s="117"/>
      <c r="E444" s="161"/>
      <c r="F444" s="161"/>
      <c r="G444" s="161"/>
      <c r="H444" s="161"/>
      <c r="I444" s="161"/>
      <c r="J444" s="161"/>
      <c r="K444" s="151"/>
      <c r="L444" s="176"/>
      <c r="M444" s="176"/>
      <c r="N444" s="176"/>
      <c r="O444" s="176"/>
      <c r="P444" s="176"/>
      <c r="Q444" s="176"/>
      <c r="R444" s="206"/>
      <c r="S444" s="206"/>
      <c r="T444" s="206"/>
      <c r="U444" s="206"/>
      <c r="V444" s="206"/>
      <c r="W444" s="206"/>
      <c r="X444" s="118"/>
      <c r="Y444" s="137"/>
      <c r="Z444" s="149"/>
    </row>
    <row r="445" spans="1:26" s="25" customFormat="1" x14ac:dyDescent="0.4">
      <c r="A445" s="49"/>
      <c r="B445" s="49"/>
      <c r="C445" s="49"/>
      <c r="D445" s="117"/>
      <c r="E445" s="161"/>
      <c r="F445" s="161"/>
      <c r="G445" s="161"/>
      <c r="H445" s="161"/>
      <c r="I445" s="161"/>
      <c r="J445" s="161"/>
      <c r="K445" s="151"/>
      <c r="L445" s="176"/>
      <c r="M445" s="176"/>
      <c r="N445" s="176"/>
      <c r="O445" s="176"/>
      <c r="P445" s="176"/>
      <c r="Q445" s="176"/>
      <c r="R445" s="206"/>
      <c r="S445" s="206"/>
      <c r="T445" s="206"/>
      <c r="U445" s="206"/>
      <c r="V445" s="206"/>
      <c r="W445" s="206"/>
      <c r="X445" s="118"/>
      <c r="Y445" s="137"/>
      <c r="Z445" s="149"/>
    </row>
    <row r="446" spans="1:26" s="25" customFormat="1" x14ac:dyDescent="0.4">
      <c r="A446" s="49"/>
      <c r="B446" s="49"/>
      <c r="C446" s="49"/>
      <c r="D446" s="117"/>
      <c r="E446" s="161"/>
      <c r="F446" s="161"/>
      <c r="G446" s="161"/>
      <c r="H446" s="161"/>
      <c r="I446" s="161"/>
      <c r="J446" s="161"/>
      <c r="K446" s="151"/>
      <c r="L446" s="176"/>
      <c r="M446" s="176"/>
      <c r="N446" s="176"/>
      <c r="O446" s="176"/>
      <c r="P446" s="176"/>
      <c r="Q446" s="176"/>
      <c r="R446" s="206"/>
      <c r="S446" s="206"/>
      <c r="T446" s="206"/>
      <c r="U446" s="206"/>
      <c r="V446" s="206"/>
      <c r="W446" s="206"/>
      <c r="X446" s="118"/>
      <c r="Y446" s="137"/>
      <c r="Z446" s="149"/>
    </row>
    <row r="447" spans="1:26" s="25" customFormat="1" x14ac:dyDescent="0.4">
      <c r="A447" s="49"/>
      <c r="B447" s="49"/>
      <c r="C447" s="49"/>
      <c r="D447" s="117"/>
      <c r="E447" s="161"/>
      <c r="F447" s="161"/>
      <c r="G447" s="161"/>
      <c r="H447" s="161"/>
      <c r="I447" s="161"/>
      <c r="J447" s="161"/>
      <c r="K447" s="151"/>
      <c r="L447" s="176"/>
      <c r="M447" s="176"/>
      <c r="N447" s="176"/>
      <c r="O447" s="176"/>
      <c r="P447" s="176"/>
      <c r="Q447" s="176"/>
      <c r="R447" s="206"/>
      <c r="S447" s="206"/>
      <c r="T447" s="206"/>
      <c r="U447" s="206"/>
      <c r="V447" s="206"/>
      <c r="W447" s="206"/>
      <c r="X447" s="118"/>
      <c r="Y447" s="137"/>
      <c r="Z447" s="149"/>
    </row>
    <row r="448" spans="1:26" s="25" customFormat="1" x14ac:dyDescent="0.4">
      <c r="A448" s="49"/>
      <c r="B448" s="49"/>
      <c r="C448" s="49"/>
      <c r="D448" s="117"/>
      <c r="E448" s="161"/>
      <c r="F448" s="161"/>
      <c r="G448" s="161"/>
      <c r="H448" s="161"/>
      <c r="I448" s="161"/>
      <c r="J448" s="161"/>
      <c r="K448" s="151"/>
      <c r="L448" s="176"/>
      <c r="M448" s="176"/>
      <c r="N448" s="176"/>
      <c r="O448" s="176"/>
      <c r="P448" s="176"/>
      <c r="Q448" s="176"/>
      <c r="R448" s="206"/>
      <c r="S448" s="206"/>
      <c r="T448" s="206"/>
      <c r="U448" s="206"/>
      <c r="V448" s="206"/>
      <c r="W448" s="206"/>
      <c r="X448" s="118"/>
      <c r="Y448" s="137"/>
      <c r="Z448" s="149"/>
    </row>
    <row r="449" spans="1:26" s="25" customFormat="1" x14ac:dyDescent="0.4">
      <c r="A449" s="49"/>
      <c r="B449" s="49"/>
      <c r="C449" s="49"/>
      <c r="D449" s="117"/>
      <c r="E449" s="161"/>
      <c r="F449" s="161"/>
      <c r="G449" s="161"/>
      <c r="H449" s="161"/>
      <c r="I449" s="161"/>
      <c r="J449" s="161"/>
      <c r="K449" s="151"/>
      <c r="L449" s="176"/>
      <c r="M449" s="176"/>
      <c r="N449" s="176"/>
      <c r="O449" s="176"/>
      <c r="P449" s="176"/>
      <c r="Q449" s="176"/>
      <c r="R449" s="206"/>
      <c r="S449" s="206"/>
      <c r="T449" s="206"/>
      <c r="U449" s="206"/>
      <c r="V449" s="206"/>
      <c r="W449" s="206"/>
      <c r="X449" s="118"/>
      <c r="Y449" s="137"/>
      <c r="Z449" s="149"/>
    </row>
    <row r="450" spans="1:26" s="25" customFormat="1" x14ac:dyDescent="0.4">
      <c r="A450" s="49"/>
      <c r="B450" s="49"/>
      <c r="C450" s="49"/>
      <c r="D450" s="117"/>
      <c r="E450" s="161"/>
      <c r="F450" s="161"/>
      <c r="G450" s="161"/>
      <c r="H450" s="161"/>
      <c r="I450" s="161"/>
      <c r="J450" s="161"/>
      <c r="K450" s="151"/>
      <c r="L450" s="176"/>
      <c r="M450" s="176"/>
      <c r="N450" s="176"/>
      <c r="O450" s="176"/>
      <c r="P450" s="176"/>
      <c r="Q450" s="176"/>
      <c r="R450" s="206"/>
      <c r="S450" s="206"/>
      <c r="T450" s="206"/>
      <c r="U450" s="206"/>
      <c r="V450" s="206"/>
      <c r="W450" s="206"/>
      <c r="X450" s="118"/>
      <c r="Y450" s="137"/>
      <c r="Z450" s="149"/>
    </row>
    <row r="451" spans="1:26" s="25" customFormat="1" x14ac:dyDescent="0.4">
      <c r="A451" s="49"/>
      <c r="B451" s="49"/>
      <c r="C451" s="49"/>
      <c r="D451" s="117"/>
      <c r="E451" s="161"/>
      <c r="F451" s="161"/>
      <c r="G451" s="161"/>
      <c r="H451" s="161"/>
      <c r="I451" s="161"/>
      <c r="J451" s="161"/>
      <c r="K451" s="151"/>
      <c r="L451" s="176"/>
      <c r="M451" s="176"/>
      <c r="N451" s="176"/>
      <c r="O451" s="176"/>
      <c r="P451" s="176"/>
      <c r="Q451" s="176"/>
      <c r="R451" s="206"/>
      <c r="S451" s="206"/>
      <c r="T451" s="206"/>
      <c r="U451" s="206"/>
      <c r="V451" s="206"/>
      <c r="W451" s="206"/>
      <c r="X451" s="118"/>
      <c r="Y451" s="137"/>
      <c r="Z451" s="149"/>
    </row>
    <row r="452" spans="1:26" s="25" customFormat="1" x14ac:dyDescent="0.4">
      <c r="A452" s="49"/>
      <c r="B452" s="49"/>
      <c r="C452" s="49"/>
      <c r="D452" s="117"/>
      <c r="E452" s="161"/>
      <c r="F452" s="161"/>
      <c r="G452" s="161"/>
      <c r="H452" s="161"/>
      <c r="I452" s="161"/>
      <c r="J452" s="161"/>
      <c r="K452" s="151"/>
      <c r="L452" s="176"/>
      <c r="M452" s="176"/>
      <c r="N452" s="176"/>
      <c r="O452" s="176"/>
      <c r="P452" s="176"/>
      <c r="Q452" s="176"/>
      <c r="R452" s="206"/>
      <c r="S452" s="206"/>
      <c r="T452" s="206"/>
      <c r="U452" s="206"/>
      <c r="V452" s="206"/>
      <c r="W452" s="206"/>
      <c r="X452" s="118"/>
      <c r="Y452" s="137"/>
      <c r="Z452" s="149"/>
    </row>
    <row r="453" spans="1:26" s="25" customFormat="1" x14ac:dyDescent="0.4">
      <c r="A453" s="49"/>
      <c r="B453" s="49"/>
      <c r="C453" s="49"/>
      <c r="D453" s="117"/>
      <c r="E453" s="161"/>
      <c r="F453" s="161"/>
      <c r="G453" s="161"/>
      <c r="H453" s="161"/>
      <c r="I453" s="161"/>
      <c r="J453" s="161"/>
      <c r="K453" s="151"/>
      <c r="L453" s="176"/>
      <c r="M453" s="176"/>
      <c r="N453" s="176"/>
      <c r="O453" s="176"/>
      <c r="P453" s="176"/>
      <c r="Q453" s="176"/>
      <c r="R453" s="206"/>
      <c r="S453" s="206"/>
      <c r="T453" s="206"/>
      <c r="U453" s="206"/>
      <c r="V453" s="206"/>
      <c r="W453" s="206"/>
      <c r="X453" s="118"/>
      <c r="Y453" s="137"/>
      <c r="Z453" s="149"/>
    </row>
    <row r="454" spans="1:26" s="25" customFormat="1" x14ac:dyDescent="0.4">
      <c r="A454" s="49"/>
      <c r="B454" s="49"/>
      <c r="C454" s="49"/>
      <c r="D454" s="117"/>
      <c r="E454" s="161"/>
      <c r="F454" s="161"/>
      <c r="G454" s="161"/>
      <c r="H454" s="161"/>
      <c r="I454" s="161"/>
      <c r="J454" s="161"/>
      <c r="K454" s="151"/>
      <c r="L454" s="176"/>
      <c r="M454" s="176"/>
      <c r="N454" s="176"/>
      <c r="O454" s="176"/>
      <c r="P454" s="176"/>
      <c r="Q454" s="176"/>
      <c r="R454" s="206"/>
      <c r="S454" s="206"/>
      <c r="T454" s="206"/>
      <c r="U454" s="206"/>
      <c r="V454" s="206"/>
      <c r="W454" s="206"/>
      <c r="X454" s="118"/>
      <c r="Y454" s="137"/>
      <c r="Z454" s="149"/>
    </row>
    <row r="455" spans="1:26" s="25" customFormat="1" x14ac:dyDescent="0.4">
      <c r="A455" s="49"/>
      <c r="B455" s="49"/>
      <c r="C455" s="49"/>
      <c r="D455" s="117"/>
      <c r="E455" s="161"/>
      <c r="F455" s="161"/>
      <c r="G455" s="161"/>
      <c r="H455" s="161"/>
      <c r="I455" s="161"/>
      <c r="J455" s="161"/>
      <c r="K455" s="151"/>
      <c r="L455" s="176"/>
      <c r="M455" s="176"/>
      <c r="N455" s="176"/>
      <c r="O455" s="176"/>
      <c r="P455" s="176"/>
      <c r="Q455" s="176"/>
      <c r="R455" s="206"/>
      <c r="S455" s="206"/>
      <c r="T455" s="206"/>
      <c r="U455" s="206"/>
      <c r="V455" s="206"/>
      <c r="W455" s="206"/>
      <c r="X455" s="118"/>
      <c r="Y455" s="137"/>
      <c r="Z455" s="149"/>
    </row>
    <row r="456" spans="1:26" s="25" customFormat="1" x14ac:dyDescent="0.4">
      <c r="A456" s="49"/>
      <c r="B456" s="49"/>
      <c r="C456" s="49"/>
      <c r="D456" s="117"/>
      <c r="E456" s="161"/>
      <c r="F456" s="161"/>
      <c r="G456" s="161"/>
      <c r="H456" s="161"/>
      <c r="I456" s="161"/>
      <c r="J456" s="161"/>
      <c r="K456" s="151"/>
      <c r="L456" s="176"/>
      <c r="M456" s="176"/>
      <c r="N456" s="176"/>
      <c r="O456" s="176"/>
      <c r="P456" s="176"/>
      <c r="Q456" s="176"/>
      <c r="R456" s="206"/>
      <c r="S456" s="206"/>
      <c r="T456" s="206"/>
      <c r="U456" s="206"/>
      <c r="V456" s="206"/>
      <c r="W456" s="206"/>
      <c r="X456" s="118"/>
      <c r="Y456" s="137"/>
      <c r="Z456" s="149"/>
    </row>
    <row r="457" spans="1:26" s="25" customFormat="1" x14ac:dyDescent="0.4">
      <c r="A457" s="49"/>
      <c r="B457" s="49"/>
      <c r="C457" s="49"/>
      <c r="D457" s="117"/>
      <c r="E457" s="161"/>
      <c r="F457" s="161"/>
      <c r="G457" s="161"/>
      <c r="H457" s="161"/>
      <c r="I457" s="161"/>
      <c r="J457" s="161"/>
      <c r="K457" s="151"/>
      <c r="L457" s="176"/>
      <c r="M457" s="176"/>
      <c r="N457" s="176"/>
      <c r="O457" s="176"/>
      <c r="P457" s="176"/>
      <c r="Q457" s="176"/>
      <c r="R457" s="206"/>
      <c r="S457" s="206"/>
      <c r="T457" s="206"/>
      <c r="U457" s="206"/>
      <c r="V457" s="206"/>
      <c r="W457" s="206"/>
      <c r="X457" s="118"/>
      <c r="Y457" s="137"/>
      <c r="Z457" s="149"/>
    </row>
    <row r="458" spans="1:26" s="25" customFormat="1" x14ac:dyDescent="0.4">
      <c r="A458" s="49"/>
      <c r="B458" s="49"/>
      <c r="C458" s="49"/>
      <c r="D458" s="117"/>
      <c r="E458" s="161"/>
      <c r="F458" s="161"/>
      <c r="G458" s="161"/>
      <c r="H458" s="161"/>
      <c r="I458" s="161"/>
      <c r="J458" s="161"/>
      <c r="K458" s="151"/>
      <c r="L458" s="176"/>
      <c r="M458" s="176"/>
      <c r="N458" s="176"/>
      <c r="O458" s="176"/>
      <c r="P458" s="176"/>
      <c r="Q458" s="176"/>
      <c r="R458" s="206"/>
      <c r="S458" s="206"/>
      <c r="T458" s="206"/>
      <c r="U458" s="206"/>
      <c r="V458" s="206"/>
      <c r="W458" s="206"/>
      <c r="X458" s="118"/>
      <c r="Y458" s="137"/>
      <c r="Z458" s="149"/>
    </row>
    <row r="459" spans="1:26" s="25" customFormat="1" x14ac:dyDescent="0.4">
      <c r="A459" s="49"/>
      <c r="B459" s="49"/>
      <c r="C459" s="49"/>
      <c r="D459" s="117"/>
      <c r="E459" s="161"/>
      <c r="F459" s="161"/>
      <c r="G459" s="161"/>
      <c r="H459" s="161"/>
      <c r="I459" s="161"/>
      <c r="J459" s="161"/>
      <c r="K459" s="151"/>
      <c r="L459" s="176"/>
      <c r="M459" s="176"/>
      <c r="N459" s="176"/>
      <c r="O459" s="176"/>
      <c r="P459" s="176"/>
      <c r="Q459" s="176"/>
      <c r="R459" s="206"/>
      <c r="S459" s="206"/>
      <c r="T459" s="206"/>
      <c r="U459" s="206"/>
      <c r="V459" s="206"/>
      <c r="W459" s="206"/>
      <c r="X459" s="118"/>
      <c r="Y459" s="137"/>
      <c r="Z459" s="149"/>
    </row>
    <row r="460" spans="1:26" s="25" customFormat="1" x14ac:dyDescent="0.4">
      <c r="A460" s="49"/>
      <c r="B460" s="49"/>
      <c r="C460" s="49"/>
      <c r="D460" s="117"/>
      <c r="E460" s="161"/>
      <c r="F460" s="161"/>
      <c r="G460" s="161"/>
      <c r="H460" s="161"/>
      <c r="I460" s="161"/>
      <c r="J460" s="161"/>
      <c r="K460" s="151"/>
      <c r="L460" s="176"/>
      <c r="M460" s="176"/>
      <c r="N460" s="176"/>
      <c r="O460" s="176"/>
      <c r="P460" s="176"/>
      <c r="Q460" s="176"/>
      <c r="R460" s="206"/>
      <c r="S460" s="206"/>
      <c r="T460" s="206"/>
      <c r="U460" s="206"/>
      <c r="V460" s="206"/>
      <c r="W460" s="206"/>
      <c r="X460" s="118"/>
      <c r="Y460" s="137"/>
      <c r="Z460" s="149"/>
    </row>
    <row r="461" spans="1:26" s="25" customFormat="1" x14ac:dyDescent="0.4">
      <c r="A461" s="49"/>
      <c r="B461" s="49"/>
      <c r="C461" s="49"/>
      <c r="D461" s="117"/>
      <c r="E461" s="161"/>
      <c r="F461" s="161"/>
      <c r="G461" s="161"/>
      <c r="H461" s="161"/>
      <c r="I461" s="161"/>
      <c r="J461" s="161"/>
      <c r="K461" s="151"/>
      <c r="L461" s="176"/>
      <c r="M461" s="176"/>
      <c r="N461" s="176"/>
      <c r="O461" s="176"/>
      <c r="P461" s="176"/>
      <c r="Q461" s="176"/>
      <c r="R461" s="206"/>
      <c r="S461" s="206"/>
      <c r="T461" s="206"/>
      <c r="U461" s="206"/>
      <c r="V461" s="206"/>
      <c r="W461" s="206"/>
      <c r="X461" s="118"/>
      <c r="Y461" s="137"/>
      <c r="Z461" s="149"/>
    </row>
    <row r="462" spans="1:26" s="25" customFormat="1" x14ac:dyDescent="0.4">
      <c r="A462" s="49"/>
      <c r="B462" s="49"/>
      <c r="C462" s="49"/>
      <c r="D462" s="117"/>
      <c r="E462" s="161"/>
      <c r="F462" s="161"/>
      <c r="G462" s="161"/>
      <c r="H462" s="161"/>
      <c r="I462" s="161"/>
      <c r="J462" s="161"/>
      <c r="K462" s="151"/>
      <c r="L462" s="176"/>
      <c r="M462" s="176"/>
      <c r="N462" s="176"/>
      <c r="O462" s="176"/>
      <c r="P462" s="176"/>
      <c r="Q462" s="176"/>
      <c r="R462" s="206"/>
      <c r="S462" s="206"/>
      <c r="T462" s="206"/>
      <c r="U462" s="206"/>
      <c r="V462" s="206"/>
      <c r="W462" s="206"/>
      <c r="X462" s="118"/>
      <c r="Y462" s="137"/>
      <c r="Z462" s="149"/>
    </row>
    <row r="463" spans="1:26" s="25" customFormat="1" x14ac:dyDescent="0.4">
      <c r="A463" s="49"/>
      <c r="B463" s="49"/>
      <c r="C463" s="49"/>
      <c r="D463" s="117"/>
      <c r="E463" s="161"/>
      <c r="F463" s="161"/>
      <c r="G463" s="161"/>
      <c r="H463" s="161"/>
      <c r="I463" s="161"/>
      <c r="J463" s="161"/>
      <c r="K463" s="151"/>
      <c r="L463" s="176"/>
      <c r="M463" s="176"/>
      <c r="N463" s="176"/>
      <c r="O463" s="176"/>
      <c r="P463" s="176"/>
      <c r="Q463" s="176"/>
      <c r="R463" s="206"/>
      <c r="S463" s="206"/>
      <c r="T463" s="206"/>
      <c r="U463" s="206"/>
      <c r="V463" s="206"/>
      <c r="W463" s="206"/>
      <c r="X463" s="118"/>
      <c r="Y463" s="137"/>
      <c r="Z463" s="149"/>
    </row>
    <row r="464" spans="1:26" s="25" customFormat="1" x14ac:dyDescent="0.4">
      <c r="A464" s="49"/>
      <c r="B464" s="49"/>
      <c r="C464" s="49"/>
      <c r="D464" s="117"/>
      <c r="E464" s="161"/>
      <c r="F464" s="161"/>
      <c r="G464" s="161"/>
      <c r="H464" s="161"/>
      <c r="I464" s="161"/>
      <c r="J464" s="161"/>
      <c r="K464" s="151"/>
      <c r="L464" s="176"/>
      <c r="M464" s="176"/>
      <c r="N464" s="176"/>
      <c r="O464" s="176"/>
      <c r="P464" s="176"/>
      <c r="Q464" s="176"/>
      <c r="R464" s="206"/>
      <c r="S464" s="206"/>
      <c r="T464" s="206"/>
      <c r="U464" s="206"/>
      <c r="V464" s="206"/>
      <c r="W464" s="206"/>
      <c r="X464" s="118"/>
      <c r="Y464" s="137"/>
      <c r="Z464" s="149"/>
    </row>
    <row r="465" spans="1:26" s="25" customFormat="1" x14ac:dyDescent="0.4">
      <c r="A465" s="49"/>
      <c r="B465" s="49"/>
      <c r="C465" s="49"/>
      <c r="D465" s="117"/>
      <c r="E465" s="161"/>
      <c r="F465" s="161"/>
      <c r="G465" s="161"/>
      <c r="H465" s="161"/>
      <c r="I465" s="161"/>
      <c r="J465" s="161"/>
      <c r="K465" s="151"/>
      <c r="L465" s="176"/>
      <c r="M465" s="176"/>
      <c r="N465" s="176"/>
      <c r="O465" s="176"/>
      <c r="P465" s="176"/>
      <c r="Q465" s="176"/>
      <c r="R465" s="206"/>
      <c r="S465" s="206"/>
      <c r="T465" s="206"/>
      <c r="U465" s="206"/>
      <c r="V465" s="206"/>
      <c r="W465" s="206"/>
      <c r="X465" s="118"/>
      <c r="Y465" s="137"/>
      <c r="Z465" s="149"/>
    </row>
    <row r="466" spans="1:26" s="25" customFormat="1" x14ac:dyDescent="0.4">
      <c r="A466" s="49"/>
      <c r="B466" s="49"/>
      <c r="C466" s="49"/>
      <c r="D466" s="117"/>
      <c r="E466" s="161"/>
      <c r="F466" s="161"/>
      <c r="G466" s="161"/>
      <c r="H466" s="161"/>
      <c r="I466" s="161"/>
      <c r="J466" s="161"/>
      <c r="K466" s="151"/>
      <c r="L466" s="176"/>
      <c r="M466" s="176"/>
      <c r="N466" s="176"/>
      <c r="O466" s="176"/>
      <c r="P466" s="176"/>
      <c r="Q466" s="176"/>
      <c r="R466" s="206"/>
      <c r="S466" s="206"/>
      <c r="T466" s="206"/>
      <c r="U466" s="206"/>
      <c r="V466" s="206"/>
      <c r="W466" s="206"/>
      <c r="X466" s="118"/>
      <c r="Y466" s="137"/>
      <c r="Z466" s="149"/>
    </row>
    <row r="467" spans="1:26" s="25" customFormat="1" x14ac:dyDescent="0.4">
      <c r="A467" s="49"/>
      <c r="B467" s="49"/>
      <c r="C467" s="49"/>
      <c r="D467" s="117"/>
      <c r="E467" s="161"/>
      <c r="F467" s="161"/>
      <c r="G467" s="161"/>
      <c r="H467" s="161"/>
      <c r="I467" s="161"/>
      <c r="J467" s="161"/>
      <c r="K467" s="151"/>
      <c r="L467" s="176"/>
      <c r="M467" s="176"/>
      <c r="N467" s="176"/>
      <c r="O467" s="176"/>
      <c r="P467" s="176"/>
      <c r="Q467" s="176"/>
      <c r="R467" s="206"/>
      <c r="S467" s="206"/>
      <c r="T467" s="206"/>
      <c r="U467" s="206"/>
      <c r="V467" s="206"/>
      <c r="W467" s="206"/>
      <c r="X467" s="118"/>
      <c r="Y467" s="137"/>
      <c r="Z467" s="149"/>
    </row>
    <row r="468" spans="1:26" s="25" customFormat="1" x14ac:dyDescent="0.4">
      <c r="A468" s="49"/>
      <c r="B468" s="49"/>
      <c r="C468" s="49"/>
      <c r="D468" s="117"/>
      <c r="E468" s="161"/>
      <c r="F468" s="161"/>
      <c r="G468" s="161"/>
      <c r="H468" s="161"/>
      <c r="I468" s="161"/>
      <c r="J468" s="161"/>
      <c r="K468" s="151"/>
      <c r="L468" s="176"/>
      <c r="M468" s="176"/>
      <c r="N468" s="176"/>
      <c r="O468" s="176"/>
      <c r="P468" s="176"/>
      <c r="Q468" s="176"/>
      <c r="R468" s="206"/>
      <c r="S468" s="206"/>
      <c r="T468" s="206"/>
      <c r="U468" s="206"/>
      <c r="V468" s="206"/>
      <c r="W468" s="206"/>
      <c r="X468" s="118"/>
      <c r="Y468" s="137"/>
      <c r="Z468" s="149"/>
    </row>
    <row r="469" spans="1:26" s="25" customFormat="1" x14ac:dyDescent="0.4">
      <c r="A469" s="49"/>
      <c r="B469" s="49"/>
      <c r="C469" s="49"/>
      <c r="D469" s="117"/>
      <c r="E469" s="161"/>
      <c r="F469" s="161"/>
      <c r="G469" s="161"/>
      <c r="H469" s="161"/>
      <c r="I469" s="161"/>
      <c r="J469" s="161"/>
      <c r="K469" s="151"/>
      <c r="L469" s="176"/>
      <c r="M469" s="176"/>
      <c r="N469" s="176"/>
      <c r="O469" s="176"/>
      <c r="P469" s="176"/>
      <c r="Q469" s="176"/>
      <c r="R469" s="206"/>
      <c r="S469" s="206"/>
      <c r="T469" s="206"/>
      <c r="U469" s="206"/>
      <c r="V469" s="206"/>
      <c r="W469" s="206"/>
      <c r="X469" s="118"/>
      <c r="Y469" s="137"/>
      <c r="Z469" s="149"/>
    </row>
    <row r="470" spans="1:26" s="25" customFormat="1" x14ac:dyDescent="0.4">
      <c r="A470" s="49"/>
      <c r="B470" s="49"/>
      <c r="C470" s="49"/>
      <c r="D470" s="117"/>
      <c r="E470" s="161"/>
      <c r="F470" s="161"/>
      <c r="G470" s="161"/>
      <c r="H470" s="161"/>
      <c r="I470" s="161"/>
      <c r="J470" s="161"/>
      <c r="K470" s="151"/>
      <c r="L470" s="176"/>
      <c r="M470" s="176"/>
      <c r="N470" s="176"/>
      <c r="O470" s="176"/>
      <c r="P470" s="176"/>
      <c r="Q470" s="176"/>
      <c r="R470" s="206"/>
      <c r="S470" s="206"/>
      <c r="T470" s="206"/>
      <c r="U470" s="206"/>
      <c r="V470" s="206"/>
      <c r="W470" s="206"/>
      <c r="X470" s="118"/>
      <c r="Y470" s="137"/>
      <c r="Z470" s="149"/>
    </row>
    <row r="471" spans="1:26" s="25" customFormat="1" x14ac:dyDescent="0.4">
      <c r="A471" s="49"/>
      <c r="B471" s="49"/>
      <c r="C471" s="49"/>
      <c r="D471" s="117"/>
      <c r="E471" s="161"/>
      <c r="F471" s="161"/>
      <c r="G471" s="161"/>
      <c r="H471" s="161"/>
      <c r="I471" s="161"/>
      <c r="J471" s="161"/>
      <c r="K471" s="151"/>
      <c r="L471" s="176"/>
      <c r="M471" s="176"/>
      <c r="N471" s="176"/>
      <c r="O471" s="176"/>
      <c r="P471" s="176"/>
      <c r="Q471" s="176"/>
      <c r="R471" s="206"/>
      <c r="S471" s="206"/>
      <c r="T471" s="206"/>
      <c r="U471" s="206"/>
      <c r="V471" s="206"/>
      <c r="W471" s="206"/>
      <c r="X471" s="118"/>
      <c r="Y471" s="137"/>
      <c r="Z471" s="149"/>
    </row>
    <row r="472" spans="1:26" s="25" customFormat="1" x14ac:dyDescent="0.4">
      <c r="A472" s="49"/>
      <c r="B472" s="49"/>
      <c r="C472" s="49"/>
      <c r="D472" s="117"/>
      <c r="E472" s="161"/>
      <c r="F472" s="161"/>
      <c r="G472" s="161"/>
      <c r="H472" s="161"/>
      <c r="I472" s="161"/>
      <c r="J472" s="161"/>
      <c r="K472" s="151"/>
      <c r="L472" s="176"/>
      <c r="M472" s="176"/>
      <c r="N472" s="176"/>
      <c r="O472" s="176"/>
      <c r="P472" s="176"/>
      <c r="Q472" s="176"/>
      <c r="R472" s="206"/>
      <c r="S472" s="206"/>
      <c r="T472" s="206"/>
      <c r="U472" s="206"/>
      <c r="V472" s="206"/>
      <c r="W472" s="206"/>
      <c r="X472" s="118"/>
      <c r="Y472" s="137"/>
      <c r="Z472" s="149"/>
    </row>
    <row r="473" spans="1:26" s="25" customFormat="1" x14ac:dyDescent="0.4">
      <c r="A473" s="49"/>
      <c r="B473" s="49"/>
      <c r="C473" s="49"/>
      <c r="D473" s="117"/>
      <c r="E473" s="161"/>
      <c r="F473" s="161"/>
      <c r="G473" s="161"/>
      <c r="H473" s="161"/>
      <c r="I473" s="161"/>
      <c r="J473" s="161"/>
      <c r="K473" s="151"/>
      <c r="L473" s="176"/>
      <c r="M473" s="176"/>
      <c r="N473" s="176"/>
      <c r="O473" s="176"/>
      <c r="P473" s="176"/>
      <c r="Q473" s="176"/>
      <c r="R473" s="206"/>
      <c r="S473" s="206"/>
      <c r="T473" s="206"/>
      <c r="U473" s="206"/>
      <c r="V473" s="206"/>
      <c r="W473" s="206"/>
      <c r="X473" s="118"/>
      <c r="Y473" s="137"/>
      <c r="Z473" s="149"/>
    </row>
    <row r="474" spans="1:26" s="25" customFormat="1" x14ac:dyDescent="0.4">
      <c r="A474" s="49"/>
      <c r="B474" s="49"/>
      <c r="C474" s="49"/>
      <c r="D474" s="117"/>
      <c r="E474" s="161"/>
      <c r="F474" s="161"/>
      <c r="G474" s="161"/>
      <c r="H474" s="161"/>
      <c r="I474" s="161"/>
      <c r="J474" s="161"/>
      <c r="K474" s="151"/>
      <c r="L474" s="176"/>
      <c r="M474" s="176"/>
      <c r="N474" s="176"/>
      <c r="O474" s="176"/>
      <c r="P474" s="176"/>
      <c r="Q474" s="176"/>
      <c r="R474" s="206"/>
      <c r="S474" s="206"/>
      <c r="T474" s="206"/>
      <c r="U474" s="206"/>
      <c r="V474" s="206"/>
      <c r="W474" s="206"/>
      <c r="X474" s="118"/>
      <c r="Y474" s="137"/>
      <c r="Z474" s="149"/>
    </row>
    <row r="475" spans="1:26" s="25" customFormat="1" x14ac:dyDescent="0.4">
      <c r="A475" s="49"/>
      <c r="B475" s="49"/>
      <c r="C475" s="49"/>
      <c r="D475" s="117"/>
      <c r="E475" s="161"/>
      <c r="F475" s="161"/>
      <c r="G475" s="161"/>
      <c r="H475" s="161"/>
      <c r="I475" s="161"/>
      <c r="J475" s="161"/>
      <c r="K475" s="151"/>
      <c r="L475" s="176"/>
      <c r="M475" s="176"/>
      <c r="N475" s="176"/>
      <c r="O475" s="176"/>
      <c r="P475" s="176"/>
      <c r="Q475" s="176"/>
      <c r="R475" s="206"/>
      <c r="S475" s="206"/>
      <c r="T475" s="206"/>
      <c r="U475" s="206"/>
      <c r="V475" s="206"/>
      <c r="W475" s="206"/>
      <c r="X475" s="118"/>
      <c r="Y475" s="137"/>
      <c r="Z475" s="149"/>
    </row>
    <row r="476" spans="1:26" s="25" customFormat="1" x14ac:dyDescent="0.4">
      <c r="A476" s="49"/>
      <c r="B476" s="49"/>
      <c r="C476" s="49"/>
      <c r="D476" s="117"/>
      <c r="E476" s="161"/>
      <c r="F476" s="161"/>
      <c r="G476" s="161"/>
      <c r="H476" s="161"/>
      <c r="I476" s="161"/>
      <c r="J476" s="161"/>
      <c r="K476" s="151"/>
      <c r="L476" s="176"/>
      <c r="M476" s="176"/>
      <c r="N476" s="176"/>
      <c r="O476" s="176"/>
      <c r="P476" s="176"/>
      <c r="Q476" s="176"/>
      <c r="R476" s="206"/>
      <c r="S476" s="206"/>
      <c r="T476" s="206"/>
      <c r="U476" s="206"/>
      <c r="V476" s="206"/>
      <c r="W476" s="206"/>
      <c r="X476" s="118"/>
      <c r="Y476" s="137"/>
      <c r="Z476" s="149"/>
    </row>
    <row r="477" spans="1:26" s="25" customFormat="1" x14ac:dyDescent="0.4">
      <c r="A477" s="49"/>
      <c r="B477" s="49"/>
      <c r="C477" s="49"/>
      <c r="D477" s="117"/>
      <c r="E477" s="161"/>
      <c r="F477" s="161"/>
      <c r="G477" s="161"/>
      <c r="H477" s="161"/>
      <c r="I477" s="161"/>
      <c r="J477" s="161"/>
      <c r="K477" s="151"/>
      <c r="L477" s="176"/>
      <c r="M477" s="176"/>
      <c r="N477" s="176"/>
      <c r="O477" s="176"/>
      <c r="P477" s="176"/>
      <c r="Q477" s="176"/>
      <c r="R477" s="206"/>
      <c r="S477" s="206"/>
      <c r="T477" s="206"/>
      <c r="U477" s="206"/>
      <c r="V477" s="206"/>
      <c r="W477" s="206"/>
      <c r="X477" s="118"/>
      <c r="Y477" s="137"/>
      <c r="Z477" s="149"/>
    </row>
    <row r="478" spans="1:26" s="25" customFormat="1" x14ac:dyDescent="0.4">
      <c r="A478" s="49"/>
      <c r="B478" s="49"/>
      <c r="C478" s="49"/>
      <c r="D478" s="117"/>
      <c r="E478" s="161"/>
      <c r="F478" s="161"/>
      <c r="G478" s="161"/>
      <c r="H478" s="161"/>
      <c r="I478" s="161"/>
      <c r="J478" s="161"/>
      <c r="K478" s="151"/>
      <c r="L478" s="176"/>
      <c r="M478" s="176"/>
      <c r="N478" s="176"/>
      <c r="O478" s="176"/>
      <c r="P478" s="176"/>
      <c r="Q478" s="176"/>
      <c r="R478" s="206"/>
      <c r="S478" s="206"/>
      <c r="T478" s="206"/>
      <c r="U478" s="206"/>
      <c r="V478" s="206"/>
      <c r="W478" s="206"/>
      <c r="X478" s="118"/>
      <c r="Y478" s="137"/>
      <c r="Z478" s="149"/>
    </row>
    <row r="479" spans="1:26" s="25" customFormat="1" x14ac:dyDescent="0.4">
      <c r="A479" s="49"/>
      <c r="B479" s="49"/>
      <c r="C479" s="49"/>
      <c r="D479" s="117"/>
      <c r="E479" s="161"/>
      <c r="F479" s="161"/>
      <c r="G479" s="161"/>
      <c r="H479" s="161"/>
      <c r="I479" s="161"/>
      <c r="J479" s="161"/>
      <c r="K479" s="151"/>
      <c r="L479" s="176"/>
      <c r="M479" s="176"/>
      <c r="N479" s="176"/>
      <c r="O479" s="176"/>
      <c r="P479" s="176"/>
      <c r="Q479" s="176"/>
      <c r="R479" s="206"/>
      <c r="S479" s="206"/>
      <c r="T479" s="206"/>
      <c r="U479" s="206"/>
      <c r="V479" s="206"/>
      <c r="W479" s="206"/>
      <c r="X479" s="118"/>
      <c r="Y479" s="137"/>
      <c r="Z479" s="149"/>
    </row>
    <row r="480" spans="1:26" s="25" customFormat="1" x14ac:dyDescent="0.4">
      <c r="A480" s="49"/>
      <c r="B480" s="49"/>
      <c r="C480" s="49"/>
      <c r="D480" s="117"/>
      <c r="E480" s="161"/>
      <c r="F480" s="161"/>
      <c r="G480" s="161"/>
      <c r="H480" s="161"/>
      <c r="I480" s="161"/>
      <c r="J480" s="161"/>
      <c r="K480" s="151"/>
      <c r="L480" s="176"/>
      <c r="M480" s="176"/>
      <c r="N480" s="176"/>
      <c r="O480" s="176"/>
      <c r="P480" s="176"/>
      <c r="Q480" s="176"/>
      <c r="R480" s="206"/>
      <c r="S480" s="206"/>
      <c r="T480" s="206"/>
      <c r="U480" s="206"/>
      <c r="V480" s="206"/>
      <c r="W480" s="206"/>
      <c r="X480" s="118"/>
      <c r="Y480" s="137"/>
      <c r="Z480" s="149"/>
    </row>
    <row r="481" spans="1:26" s="25" customFormat="1" x14ac:dyDescent="0.4">
      <c r="A481" s="49"/>
      <c r="B481" s="49"/>
      <c r="C481" s="49"/>
      <c r="D481" s="117"/>
      <c r="E481" s="161"/>
      <c r="F481" s="161"/>
      <c r="G481" s="161"/>
      <c r="H481" s="161"/>
      <c r="I481" s="161"/>
      <c r="J481" s="161"/>
      <c r="K481" s="151"/>
      <c r="L481" s="176"/>
      <c r="M481" s="176"/>
      <c r="N481" s="176"/>
      <c r="O481" s="176"/>
      <c r="P481" s="176"/>
      <c r="Q481" s="176"/>
      <c r="R481" s="206"/>
      <c r="S481" s="206"/>
      <c r="T481" s="206"/>
      <c r="U481" s="206"/>
      <c r="V481" s="206"/>
      <c r="W481" s="206"/>
      <c r="X481" s="118"/>
      <c r="Y481" s="137"/>
      <c r="Z481" s="149"/>
    </row>
    <row r="482" spans="1:26" s="25" customFormat="1" x14ac:dyDescent="0.4">
      <c r="A482" s="49"/>
      <c r="B482" s="49"/>
      <c r="C482" s="49"/>
      <c r="D482" s="117"/>
      <c r="E482" s="161"/>
      <c r="F482" s="161"/>
      <c r="G482" s="161"/>
      <c r="H482" s="161"/>
      <c r="I482" s="161"/>
      <c r="J482" s="161"/>
      <c r="K482" s="151"/>
      <c r="L482" s="176"/>
      <c r="M482" s="176"/>
      <c r="N482" s="176"/>
      <c r="O482" s="176"/>
      <c r="P482" s="176"/>
      <c r="Q482" s="176"/>
      <c r="R482" s="206"/>
      <c r="S482" s="206"/>
      <c r="T482" s="206"/>
      <c r="U482" s="206"/>
      <c r="V482" s="206"/>
      <c r="W482" s="206"/>
      <c r="X482" s="118"/>
      <c r="Y482" s="137"/>
      <c r="Z482" s="149"/>
    </row>
    <row r="483" spans="1:26" s="25" customFormat="1" x14ac:dyDescent="0.4">
      <c r="A483" s="49"/>
      <c r="B483" s="49"/>
      <c r="C483" s="49"/>
      <c r="D483" s="117"/>
      <c r="E483" s="161"/>
      <c r="F483" s="161"/>
      <c r="G483" s="161"/>
      <c r="H483" s="161"/>
      <c r="I483" s="161"/>
      <c r="J483" s="161"/>
      <c r="K483" s="151"/>
      <c r="L483" s="176"/>
      <c r="M483" s="176"/>
      <c r="N483" s="176"/>
      <c r="O483" s="176"/>
      <c r="P483" s="176"/>
      <c r="Q483" s="176"/>
      <c r="R483" s="206"/>
      <c r="S483" s="206"/>
      <c r="T483" s="206"/>
      <c r="U483" s="206"/>
      <c r="V483" s="206"/>
      <c r="W483" s="206"/>
      <c r="X483" s="118"/>
      <c r="Y483" s="137"/>
      <c r="Z483" s="149"/>
    </row>
    <row r="484" spans="1:26" s="25" customFormat="1" x14ac:dyDescent="0.4">
      <c r="A484" s="49"/>
      <c r="B484" s="49"/>
      <c r="C484" s="49"/>
      <c r="D484" s="117"/>
      <c r="E484" s="161"/>
      <c r="F484" s="161"/>
      <c r="G484" s="161"/>
      <c r="H484" s="161"/>
      <c r="I484" s="161"/>
      <c r="J484" s="161"/>
      <c r="K484" s="151"/>
      <c r="L484" s="176"/>
      <c r="M484" s="176"/>
      <c r="N484" s="176"/>
      <c r="O484" s="176"/>
      <c r="P484" s="176"/>
      <c r="Q484" s="176"/>
      <c r="R484" s="206"/>
      <c r="S484" s="206"/>
      <c r="T484" s="206"/>
      <c r="U484" s="206"/>
      <c r="V484" s="206"/>
      <c r="W484" s="206"/>
      <c r="X484" s="118"/>
      <c r="Y484" s="137"/>
      <c r="Z484" s="149"/>
    </row>
    <row r="485" spans="1:26" s="25" customFormat="1" x14ac:dyDescent="0.4">
      <c r="A485" s="49"/>
      <c r="B485" s="49"/>
      <c r="C485" s="49"/>
      <c r="D485" s="117"/>
      <c r="E485" s="161"/>
      <c r="F485" s="161"/>
      <c r="G485" s="161"/>
      <c r="H485" s="161"/>
      <c r="I485" s="161"/>
      <c r="J485" s="161"/>
      <c r="K485" s="151"/>
      <c r="L485" s="176"/>
      <c r="M485" s="176"/>
      <c r="N485" s="176"/>
      <c r="O485" s="176"/>
      <c r="P485" s="176"/>
      <c r="Q485" s="176"/>
      <c r="R485" s="206"/>
      <c r="S485" s="206"/>
      <c r="T485" s="206"/>
      <c r="U485" s="206"/>
      <c r="V485" s="206"/>
      <c r="W485" s="206"/>
      <c r="X485" s="118"/>
      <c r="Y485" s="137"/>
      <c r="Z485" s="149"/>
    </row>
    <row r="486" spans="1:26" s="25" customFormat="1" x14ac:dyDescent="0.4">
      <c r="A486" s="49"/>
      <c r="B486" s="49"/>
      <c r="C486" s="49"/>
      <c r="D486" s="117"/>
      <c r="E486" s="161"/>
      <c r="F486" s="161"/>
      <c r="G486" s="161"/>
      <c r="H486" s="161"/>
      <c r="I486" s="161"/>
      <c r="J486" s="161"/>
      <c r="K486" s="151"/>
      <c r="L486" s="176"/>
      <c r="M486" s="176"/>
      <c r="N486" s="176"/>
      <c r="O486" s="176"/>
      <c r="P486" s="176"/>
      <c r="Q486" s="176"/>
      <c r="R486" s="206"/>
      <c r="S486" s="206"/>
      <c r="T486" s="206"/>
      <c r="U486" s="206"/>
      <c r="V486" s="206"/>
      <c r="W486" s="206"/>
      <c r="X486" s="118"/>
      <c r="Y486" s="137"/>
      <c r="Z486" s="149"/>
    </row>
    <row r="487" spans="1:26" s="25" customFormat="1" x14ac:dyDescent="0.4">
      <c r="A487" s="49"/>
      <c r="B487" s="49"/>
      <c r="C487" s="49"/>
      <c r="D487" s="117"/>
      <c r="E487" s="161"/>
      <c r="F487" s="161"/>
      <c r="G487" s="161"/>
      <c r="H487" s="161"/>
      <c r="I487" s="161"/>
      <c r="J487" s="161"/>
      <c r="K487" s="151"/>
      <c r="L487" s="176"/>
      <c r="M487" s="176"/>
      <c r="N487" s="176"/>
      <c r="O487" s="176"/>
      <c r="P487" s="176"/>
      <c r="Q487" s="176"/>
      <c r="R487" s="206"/>
      <c r="S487" s="206"/>
      <c r="T487" s="206"/>
      <c r="U487" s="206"/>
      <c r="V487" s="206"/>
      <c r="W487" s="206"/>
      <c r="X487" s="118"/>
      <c r="Y487" s="137"/>
      <c r="Z487" s="149"/>
    </row>
    <row r="488" spans="1:26" s="25" customFormat="1" x14ac:dyDescent="0.4">
      <c r="A488" s="49"/>
      <c r="B488" s="49"/>
      <c r="C488" s="49"/>
      <c r="D488" s="117"/>
      <c r="E488" s="161"/>
      <c r="F488" s="161"/>
      <c r="G488" s="161"/>
      <c r="H488" s="161"/>
      <c r="I488" s="161"/>
      <c r="J488" s="161"/>
      <c r="K488" s="151"/>
      <c r="L488" s="176"/>
      <c r="M488" s="176"/>
      <c r="N488" s="176"/>
      <c r="O488" s="176"/>
      <c r="P488" s="176"/>
      <c r="Q488" s="176"/>
      <c r="R488" s="206"/>
      <c r="S488" s="206"/>
      <c r="T488" s="206"/>
      <c r="U488" s="206"/>
      <c r="V488" s="206"/>
      <c r="W488" s="206"/>
      <c r="X488" s="118"/>
      <c r="Y488" s="137"/>
      <c r="Z488" s="149"/>
    </row>
    <row r="489" spans="1:26" s="25" customFormat="1" x14ac:dyDescent="0.4">
      <c r="A489" s="49"/>
      <c r="B489" s="49"/>
      <c r="C489" s="49"/>
      <c r="D489" s="117"/>
      <c r="E489" s="161"/>
      <c r="F489" s="161"/>
      <c r="G489" s="161"/>
      <c r="H489" s="161"/>
      <c r="I489" s="161"/>
      <c r="J489" s="161"/>
      <c r="K489" s="151"/>
      <c r="L489" s="176"/>
      <c r="M489" s="176"/>
      <c r="N489" s="176"/>
      <c r="O489" s="176"/>
      <c r="P489" s="176"/>
      <c r="Q489" s="176"/>
      <c r="R489" s="206"/>
      <c r="S489" s="206"/>
      <c r="T489" s="206"/>
      <c r="U489" s="206"/>
      <c r="V489" s="206"/>
      <c r="W489" s="206"/>
      <c r="X489" s="118"/>
      <c r="Y489" s="137"/>
      <c r="Z489" s="149"/>
    </row>
    <row r="490" spans="1:26" s="25" customFormat="1" x14ac:dyDescent="0.4">
      <c r="A490" s="49"/>
      <c r="B490" s="49"/>
      <c r="C490" s="49"/>
      <c r="D490" s="117"/>
      <c r="E490" s="161"/>
      <c r="F490" s="161"/>
      <c r="G490" s="161"/>
      <c r="H490" s="161"/>
      <c r="I490" s="161"/>
      <c r="J490" s="161"/>
      <c r="K490" s="151"/>
      <c r="L490" s="176"/>
      <c r="M490" s="176"/>
      <c r="N490" s="176"/>
      <c r="O490" s="176"/>
      <c r="P490" s="176"/>
      <c r="Q490" s="176"/>
      <c r="R490" s="206"/>
      <c r="S490" s="206"/>
      <c r="T490" s="206"/>
      <c r="U490" s="206"/>
      <c r="V490" s="206"/>
      <c r="W490" s="206"/>
      <c r="X490" s="118"/>
      <c r="Y490" s="137"/>
      <c r="Z490" s="149"/>
    </row>
    <row r="491" spans="1:26" s="25" customFormat="1" x14ac:dyDescent="0.4">
      <c r="A491" s="49"/>
      <c r="B491" s="49"/>
      <c r="C491" s="49"/>
      <c r="D491" s="117"/>
      <c r="E491" s="161"/>
      <c r="F491" s="161"/>
      <c r="G491" s="161"/>
      <c r="H491" s="161"/>
      <c r="I491" s="161"/>
      <c r="J491" s="161"/>
      <c r="K491" s="151"/>
      <c r="L491" s="176"/>
      <c r="M491" s="176"/>
      <c r="N491" s="176"/>
      <c r="O491" s="176"/>
      <c r="P491" s="176"/>
      <c r="Q491" s="176"/>
      <c r="R491" s="206"/>
      <c r="S491" s="206"/>
      <c r="T491" s="206"/>
      <c r="U491" s="206"/>
      <c r="V491" s="206"/>
      <c r="W491" s="206"/>
      <c r="X491" s="118"/>
      <c r="Y491" s="137"/>
      <c r="Z491" s="149"/>
    </row>
    <row r="492" spans="1:26" s="25" customFormat="1" x14ac:dyDescent="0.4">
      <c r="A492" s="49"/>
      <c r="B492" s="49"/>
      <c r="C492" s="49"/>
      <c r="D492" s="117"/>
      <c r="E492" s="161"/>
      <c r="F492" s="161"/>
      <c r="G492" s="161"/>
      <c r="H492" s="161"/>
      <c r="I492" s="161"/>
      <c r="J492" s="161"/>
      <c r="K492" s="151"/>
      <c r="L492" s="176"/>
      <c r="M492" s="176"/>
      <c r="N492" s="176"/>
      <c r="O492" s="176"/>
      <c r="P492" s="176"/>
      <c r="Q492" s="176"/>
      <c r="R492" s="206"/>
      <c r="S492" s="206"/>
      <c r="T492" s="206"/>
      <c r="U492" s="206"/>
      <c r="V492" s="206"/>
      <c r="W492" s="206"/>
      <c r="X492" s="118"/>
      <c r="Y492" s="137"/>
      <c r="Z492" s="149"/>
    </row>
    <row r="493" spans="1:26" s="25" customFormat="1" x14ac:dyDescent="0.4">
      <c r="A493" s="49"/>
      <c r="B493" s="49"/>
      <c r="C493" s="49"/>
      <c r="D493" s="117"/>
      <c r="E493" s="161"/>
      <c r="F493" s="161"/>
      <c r="G493" s="161"/>
      <c r="H493" s="161"/>
      <c r="I493" s="161"/>
      <c r="J493" s="161"/>
      <c r="K493" s="151"/>
      <c r="L493" s="176"/>
      <c r="M493" s="176"/>
      <c r="N493" s="176"/>
      <c r="O493" s="176"/>
      <c r="P493" s="176"/>
      <c r="Q493" s="176"/>
      <c r="R493" s="206"/>
      <c r="S493" s="206"/>
      <c r="T493" s="206"/>
      <c r="U493" s="206"/>
      <c r="V493" s="206"/>
      <c r="W493" s="206"/>
      <c r="X493" s="118"/>
      <c r="Y493" s="137"/>
      <c r="Z493" s="149"/>
    </row>
    <row r="494" spans="1:26" s="25" customFormat="1" x14ac:dyDescent="0.4">
      <c r="A494" s="49"/>
      <c r="B494" s="49"/>
      <c r="C494" s="49"/>
      <c r="D494" s="117"/>
      <c r="E494" s="161"/>
      <c r="F494" s="161"/>
      <c r="G494" s="161"/>
      <c r="H494" s="161"/>
      <c r="I494" s="161"/>
      <c r="J494" s="161"/>
      <c r="K494" s="151"/>
      <c r="L494" s="176"/>
      <c r="M494" s="176"/>
      <c r="N494" s="176"/>
      <c r="O494" s="176"/>
      <c r="P494" s="176"/>
      <c r="Q494" s="176"/>
      <c r="R494" s="206"/>
      <c r="S494" s="206"/>
      <c r="T494" s="206"/>
      <c r="U494" s="206"/>
      <c r="V494" s="206"/>
      <c r="W494" s="206"/>
      <c r="X494" s="118"/>
      <c r="Y494" s="137"/>
      <c r="Z494" s="149"/>
    </row>
    <row r="495" spans="1:26" s="25" customFormat="1" x14ac:dyDescent="0.4">
      <c r="A495" s="49"/>
      <c r="B495" s="49"/>
      <c r="C495" s="49"/>
      <c r="D495" s="117"/>
      <c r="E495" s="161"/>
      <c r="F495" s="161"/>
      <c r="G495" s="161"/>
      <c r="H495" s="161"/>
      <c r="I495" s="161"/>
      <c r="J495" s="161"/>
      <c r="K495" s="151"/>
      <c r="L495" s="176"/>
      <c r="M495" s="176"/>
      <c r="N495" s="176"/>
      <c r="O495" s="176"/>
      <c r="P495" s="176"/>
      <c r="Q495" s="176"/>
      <c r="R495" s="206"/>
      <c r="S495" s="206"/>
      <c r="T495" s="206"/>
      <c r="U495" s="206"/>
      <c r="V495" s="206"/>
      <c r="W495" s="206"/>
      <c r="X495" s="118"/>
      <c r="Y495" s="137"/>
      <c r="Z495" s="149"/>
    </row>
    <row r="496" spans="1:26" s="25" customFormat="1" x14ac:dyDescent="0.4">
      <c r="A496" s="49"/>
      <c r="B496" s="49"/>
      <c r="C496" s="49"/>
      <c r="D496" s="117"/>
      <c r="E496" s="161"/>
      <c r="F496" s="161"/>
      <c r="G496" s="161"/>
      <c r="H496" s="161"/>
      <c r="I496" s="161"/>
      <c r="J496" s="161"/>
      <c r="K496" s="151"/>
      <c r="L496" s="176"/>
      <c r="M496" s="176"/>
      <c r="N496" s="176"/>
      <c r="O496" s="176"/>
      <c r="P496" s="176"/>
      <c r="Q496" s="176"/>
      <c r="R496" s="206"/>
      <c r="S496" s="206"/>
      <c r="T496" s="206"/>
      <c r="U496" s="206"/>
      <c r="V496" s="206"/>
      <c r="W496" s="206"/>
      <c r="X496" s="118"/>
      <c r="Y496" s="137"/>
      <c r="Z496" s="149"/>
    </row>
    <row r="497" spans="1:26" s="25" customFormat="1" x14ac:dyDescent="0.4">
      <c r="A497" s="49"/>
      <c r="B497" s="49"/>
      <c r="C497" s="49"/>
      <c r="D497" s="117"/>
      <c r="E497" s="161"/>
      <c r="F497" s="161"/>
      <c r="G497" s="161"/>
      <c r="H497" s="161"/>
      <c r="I497" s="161"/>
      <c r="J497" s="161"/>
      <c r="K497" s="151"/>
      <c r="L497" s="176"/>
      <c r="M497" s="176"/>
      <c r="N497" s="176"/>
      <c r="O497" s="176"/>
      <c r="P497" s="176"/>
      <c r="Q497" s="176"/>
      <c r="R497" s="206"/>
      <c r="S497" s="206"/>
      <c r="T497" s="206"/>
      <c r="U497" s="206"/>
      <c r="V497" s="206"/>
      <c r="W497" s="206"/>
      <c r="X497" s="118"/>
      <c r="Y497" s="137"/>
      <c r="Z497" s="149"/>
    </row>
    <row r="498" spans="1:26" s="25" customFormat="1" x14ac:dyDescent="0.4">
      <c r="A498" s="49"/>
      <c r="B498" s="49"/>
      <c r="C498" s="49"/>
      <c r="D498" s="117"/>
      <c r="E498" s="161"/>
      <c r="F498" s="161"/>
      <c r="G498" s="161"/>
      <c r="H498" s="161"/>
      <c r="I498" s="161"/>
      <c r="J498" s="161"/>
      <c r="K498" s="151"/>
      <c r="L498" s="176"/>
      <c r="M498" s="176"/>
      <c r="N498" s="176"/>
      <c r="O498" s="176"/>
      <c r="P498" s="176"/>
      <c r="Q498" s="176"/>
      <c r="R498" s="206"/>
      <c r="S498" s="206"/>
      <c r="T498" s="206"/>
      <c r="U498" s="206"/>
      <c r="V498" s="206"/>
      <c r="W498" s="206"/>
      <c r="X498" s="118"/>
      <c r="Y498" s="137"/>
      <c r="Z498" s="149"/>
    </row>
    <row r="499" spans="1:26" s="25" customFormat="1" x14ac:dyDescent="0.4">
      <c r="A499" s="49"/>
      <c r="B499" s="49"/>
      <c r="C499" s="49"/>
      <c r="D499" s="117"/>
      <c r="E499" s="161"/>
      <c r="F499" s="161"/>
      <c r="G499" s="161"/>
      <c r="H499" s="161"/>
      <c r="I499" s="161"/>
      <c r="J499" s="161"/>
      <c r="K499" s="151"/>
      <c r="L499" s="176"/>
      <c r="M499" s="176"/>
      <c r="N499" s="176"/>
      <c r="O499" s="176"/>
      <c r="P499" s="176"/>
      <c r="Q499" s="176"/>
      <c r="R499" s="206"/>
      <c r="S499" s="206"/>
      <c r="T499" s="206"/>
      <c r="U499" s="206"/>
      <c r="V499" s="206"/>
      <c r="W499" s="206"/>
      <c r="X499" s="118"/>
      <c r="Y499" s="137"/>
      <c r="Z499" s="149"/>
    </row>
    <row r="500" spans="1:26" s="25" customFormat="1" x14ac:dyDescent="0.4">
      <c r="A500" s="49"/>
      <c r="B500" s="49"/>
      <c r="C500" s="49"/>
      <c r="D500" s="117"/>
      <c r="E500" s="161"/>
      <c r="F500" s="161"/>
      <c r="G500" s="161"/>
      <c r="H500" s="161"/>
      <c r="I500" s="161"/>
      <c r="J500" s="161"/>
      <c r="K500" s="151"/>
      <c r="L500" s="176"/>
      <c r="M500" s="176"/>
      <c r="N500" s="176"/>
      <c r="O500" s="176"/>
      <c r="P500" s="176"/>
      <c r="Q500" s="176"/>
      <c r="R500" s="206"/>
      <c r="S500" s="206"/>
      <c r="T500" s="206"/>
      <c r="U500" s="206"/>
      <c r="V500" s="206"/>
      <c r="W500" s="206"/>
      <c r="X500" s="118"/>
      <c r="Y500" s="137"/>
      <c r="Z500" s="149"/>
    </row>
    <row r="501" spans="1:26" s="25" customFormat="1" x14ac:dyDescent="0.4">
      <c r="A501" s="49"/>
      <c r="B501" s="49"/>
      <c r="C501" s="49"/>
      <c r="D501" s="117"/>
      <c r="E501" s="161"/>
      <c r="F501" s="161"/>
      <c r="G501" s="161"/>
      <c r="H501" s="161"/>
      <c r="I501" s="161"/>
      <c r="J501" s="161"/>
      <c r="K501" s="151"/>
      <c r="L501" s="176"/>
      <c r="M501" s="176"/>
      <c r="N501" s="176"/>
      <c r="O501" s="176"/>
      <c r="P501" s="176"/>
      <c r="Q501" s="176"/>
      <c r="R501" s="206"/>
      <c r="S501" s="206"/>
      <c r="T501" s="206"/>
      <c r="U501" s="206"/>
      <c r="V501" s="206"/>
      <c r="W501" s="206"/>
      <c r="X501" s="118"/>
      <c r="Y501" s="137"/>
      <c r="Z501" s="149"/>
    </row>
    <row r="502" spans="1:26" s="25" customFormat="1" x14ac:dyDescent="0.4">
      <c r="A502" s="49"/>
      <c r="B502" s="49"/>
      <c r="C502" s="49"/>
      <c r="D502" s="117"/>
      <c r="E502" s="161"/>
      <c r="F502" s="161"/>
      <c r="G502" s="161"/>
      <c r="H502" s="161"/>
      <c r="I502" s="161"/>
      <c r="J502" s="161"/>
      <c r="K502" s="151"/>
      <c r="L502" s="176"/>
      <c r="M502" s="176"/>
      <c r="N502" s="176"/>
      <c r="O502" s="176"/>
      <c r="P502" s="176"/>
      <c r="Q502" s="176"/>
      <c r="R502" s="206"/>
      <c r="S502" s="206"/>
      <c r="T502" s="206"/>
      <c r="U502" s="206"/>
      <c r="V502" s="206"/>
      <c r="W502" s="206"/>
      <c r="X502" s="118"/>
      <c r="Y502" s="137"/>
      <c r="Z502" s="149"/>
    </row>
    <row r="503" spans="1:26" s="25" customFormat="1" x14ac:dyDescent="0.4">
      <c r="A503" s="49"/>
      <c r="B503" s="49"/>
      <c r="C503" s="49"/>
      <c r="D503" s="117"/>
      <c r="E503" s="161"/>
      <c r="F503" s="161"/>
      <c r="G503" s="161"/>
      <c r="H503" s="161"/>
      <c r="I503" s="161"/>
      <c r="J503" s="161"/>
      <c r="K503" s="151"/>
      <c r="L503" s="176"/>
      <c r="M503" s="176"/>
      <c r="N503" s="176"/>
      <c r="O503" s="176"/>
      <c r="P503" s="176"/>
      <c r="Q503" s="176"/>
      <c r="R503" s="206"/>
      <c r="S503" s="206"/>
      <c r="T503" s="206"/>
      <c r="U503" s="206"/>
      <c r="V503" s="206"/>
      <c r="W503" s="206"/>
      <c r="X503" s="118"/>
      <c r="Y503" s="137"/>
      <c r="Z503" s="149"/>
    </row>
    <row r="504" spans="1:26" s="25" customFormat="1" x14ac:dyDescent="0.4">
      <c r="A504" s="49"/>
      <c r="B504" s="49"/>
      <c r="C504" s="49"/>
      <c r="D504" s="117"/>
      <c r="E504" s="161"/>
      <c r="F504" s="161"/>
      <c r="G504" s="161"/>
      <c r="H504" s="161"/>
      <c r="I504" s="161"/>
      <c r="J504" s="161"/>
      <c r="K504" s="151"/>
      <c r="L504" s="176"/>
      <c r="M504" s="176"/>
      <c r="N504" s="176"/>
      <c r="O504" s="176"/>
      <c r="P504" s="176"/>
      <c r="Q504" s="176"/>
      <c r="R504" s="206"/>
      <c r="S504" s="206"/>
      <c r="T504" s="206"/>
      <c r="U504" s="206"/>
      <c r="V504" s="206"/>
      <c r="W504" s="206"/>
      <c r="X504" s="118"/>
      <c r="Y504" s="137"/>
      <c r="Z504" s="149"/>
    </row>
    <row r="505" spans="1:26" s="25" customFormat="1" x14ac:dyDescent="0.4">
      <c r="A505" s="49"/>
      <c r="B505" s="49"/>
      <c r="C505" s="49"/>
      <c r="D505" s="117"/>
      <c r="E505" s="161"/>
      <c r="F505" s="161"/>
      <c r="G505" s="161"/>
      <c r="H505" s="161"/>
      <c r="I505" s="161"/>
      <c r="J505" s="161"/>
      <c r="K505" s="151"/>
      <c r="L505" s="176"/>
      <c r="M505" s="176"/>
      <c r="N505" s="176"/>
      <c r="O505" s="176"/>
      <c r="P505" s="176"/>
      <c r="Q505" s="176"/>
      <c r="R505" s="206"/>
      <c r="S505" s="206"/>
      <c r="T505" s="206"/>
      <c r="U505" s="206"/>
      <c r="V505" s="206"/>
      <c r="W505" s="206"/>
      <c r="X505" s="118"/>
      <c r="Y505" s="137"/>
      <c r="Z505" s="149"/>
    </row>
    <row r="506" spans="1:26" s="25" customFormat="1" x14ac:dyDescent="0.4">
      <c r="A506" s="49"/>
      <c r="B506" s="49"/>
      <c r="C506" s="49"/>
      <c r="D506" s="117"/>
      <c r="E506" s="161"/>
      <c r="F506" s="161"/>
      <c r="G506" s="161"/>
      <c r="H506" s="161"/>
      <c r="I506" s="161"/>
      <c r="J506" s="161"/>
      <c r="K506" s="151"/>
      <c r="L506" s="176"/>
      <c r="M506" s="176"/>
      <c r="N506" s="176"/>
      <c r="O506" s="176"/>
      <c r="P506" s="176"/>
      <c r="Q506" s="176"/>
      <c r="R506" s="206"/>
      <c r="S506" s="206"/>
      <c r="T506" s="206"/>
      <c r="U506" s="206"/>
      <c r="V506" s="206"/>
      <c r="W506" s="206"/>
      <c r="X506" s="118"/>
      <c r="Y506" s="137"/>
      <c r="Z506" s="149"/>
    </row>
    <row r="507" spans="1:26" s="25" customFormat="1" x14ac:dyDescent="0.4">
      <c r="A507" s="49"/>
      <c r="B507" s="49"/>
      <c r="C507" s="49"/>
      <c r="D507" s="117"/>
      <c r="E507" s="161"/>
      <c r="F507" s="161"/>
      <c r="G507" s="161"/>
      <c r="H507" s="161"/>
      <c r="I507" s="161"/>
      <c r="J507" s="161"/>
      <c r="K507" s="151"/>
      <c r="L507" s="176"/>
      <c r="M507" s="176"/>
      <c r="N507" s="176"/>
      <c r="O507" s="176"/>
      <c r="P507" s="176"/>
      <c r="Q507" s="176"/>
      <c r="R507" s="206"/>
      <c r="S507" s="206"/>
      <c r="T507" s="206"/>
      <c r="U507" s="206"/>
      <c r="V507" s="206"/>
      <c r="W507" s="206"/>
      <c r="X507" s="118"/>
      <c r="Y507" s="137"/>
      <c r="Z507" s="149"/>
    </row>
    <row r="508" spans="1:26" s="25" customFormat="1" x14ac:dyDescent="0.4">
      <c r="A508" s="49"/>
      <c r="B508" s="49"/>
      <c r="C508" s="49"/>
      <c r="D508" s="117"/>
      <c r="E508" s="161"/>
      <c r="F508" s="161"/>
      <c r="G508" s="161"/>
      <c r="H508" s="161"/>
      <c r="I508" s="161"/>
      <c r="J508" s="161"/>
      <c r="K508" s="151"/>
      <c r="L508" s="176"/>
      <c r="M508" s="176"/>
      <c r="N508" s="176"/>
      <c r="O508" s="176"/>
      <c r="P508" s="176"/>
      <c r="Q508" s="176"/>
      <c r="R508" s="206"/>
      <c r="S508" s="206"/>
      <c r="T508" s="206"/>
      <c r="U508" s="206"/>
      <c r="V508" s="206"/>
      <c r="W508" s="206"/>
      <c r="X508" s="118"/>
      <c r="Y508" s="137"/>
      <c r="Z508" s="149"/>
    </row>
    <row r="509" spans="1:26" s="25" customFormat="1" x14ac:dyDescent="0.4">
      <c r="A509" s="49"/>
      <c r="B509" s="49"/>
      <c r="C509" s="49"/>
      <c r="D509" s="117"/>
      <c r="E509" s="161"/>
      <c r="F509" s="161"/>
      <c r="G509" s="161"/>
      <c r="H509" s="161"/>
      <c r="I509" s="161"/>
      <c r="J509" s="161"/>
      <c r="K509" s="151"/>
      <c r="L509" s="176"/>
      <c r="M509" s="176"/>
      <c r="N509" s="176"/>
      <c r="O509" s="176"/>
      <c r="P509" s="176"/>
      <c r="Q509" s="176"/>
      <c r="R509" s="206"/>
      <c r="S509" s="206"/>
      <c r="T509" s="206"/>
      <c r="U509" s="206"/>
      <c r="V509" s="206"/>
      <c r="W509" s="206"/>
      <c r="X509" s="118"/>
      <c r="Y509" s="137"/>
      <c r="Z509" s="149"/>
    </row>
    <row r="510" spans="1:26" s="25" customFormat="1" x14ac:dyDescent="0.4">
      <c r="A510" s="49"/>
      <c r="B510" s="49"/>
      <c r="C510" s="49"/>
      <c r="D510" s="117"/>
      <c r="E510" s="161"/>
      <c r="F510" s="161"/>
      <c r="G510" s="161"/>
      <c r="H510" s="161"/>
      <c r="I510" s="161"/>
      <c r="J510" s="161"/>
      <c r="K510" s="151"/>
      <c r="L510" s="176"/>
      <c r="M510" s="176"/>
      <c r="N510" s="176"/>
      <c r="O510" s="176"/>
      <c r="P510" s="176"/>
      <c r="Q510" s="176"/>
      <c r="R510" s="206"/>
      <c r="S510" s="206"/>
      <c r="T510" s="206"/>
      <c r="U510" s="206"/>
      <c r="V510" s="206"/>
      <c r="W510" s="206"/>
      <c r="X510" s="118"/>
      <c r="Y510" s="137"/>
      <c r="Z510" s="149"/>
    </row>
    <row r="511" spans="1:26" s="25" customFormat="1" x14ac:dyDescent="0.4">
      <c r="A511" s="49"/>
      <c r="B511" s="49"/>
      <c r="C511" s="49"/>
      <c r="D511" s="117"/>
      <c r="E511" s="161"/>
      <c r="F511" s="161"/>
      <c r="G511" s="161"/>
      <c r="H511" s="161"/>
      <c r="I511" s="161"/>
      <c r="J511" s="161"/>
      <c r="K511" s="151"/>
      <c r="L511" s="176"/>
      <c r="M511" s="176"/>
      <c r="N511" s="176"/>
      <c r="O511" s="176"/>
      <c r="P511" s="176"/>
      <c r="Q511" s="176"/>
      <c r="R511" s="206"/>
      <c r="S511" s="206"/>
      <c r="T511" s="206"/>
      <c r="U511" s="206"/>
      <c r="V511" s="206"/>
      <c r="W511" s="206"/>
      <c r="X511" s="118"/>
      <c r="Y511" s="137"/>
      <c r="Z511" s="149"/>
    </row>
    <row r="512" spans="1:26" s="25" customFormat="1" x14ac:dyDescent="0.4">
      <c r="A512" s="49"/>
      <c r="B512" s="49"/>
      <c r="C512" s="49"/>
      <c r="D512" s="117"/>
      <c r="E512" s="161"/>
      <c r="F512" s="161"/>
      <c r="G512" s="161"/>
      <c r="H512" s="161"/>
      <c r="I512" s="161"/>
      <c r="J512" s="161"/>
      <c r="K512" s="151"/>
      <c r="L512" s="176"/>
      <c r="M512" s="176"/>
      <c r="N512" s="176"/>
      <c r="O512" s="176"/>
      <c r="P512" s="176"/>
      <c r="Q512" s="176"/>
      <c r="R512" s="206"/>
      <c r="S512" s="206"/>
      <c r="T512" s="206"/>
      <c r="U512" s="206"/>
      <c r="V512" s="206"/>
      <c r="W512" s="206"/>
      <c r="X512" s="118"/>
      <c r="Y512" s="137"/>
      <c r="Z512" s="149"/>
    </row>
    <row r="513" spans="1:26" s="25" customFormat="1" x14ac:dyDescent="0.4">
      <c r="A513" s="49"/>
      <c r="B513" s="49"/>
      <c r="C513" s="49"/>
      <c r="D513" s="117"/>
      <c r="E513" s="161"/>
      <c r="F513" s="161"/>
      <c r="G513" s="161"/>
      <c r="H513" s="161"/>
      <c r="I513" s="161"/>
      <c r="J513" s="161"/>
      <c r="K513" s="151"/>
      <c r="L513" s="176"/>
      <c r="M513" s="176"/>
      <c r="N513" s="176"/>
      <c r="O513" s="176"/>
      <c r="P513" s="176"/>
      <c r="Q513" s="176"/>
      <c r="R513" s="206"/>
      <c r="S513" s="206"/>
      <c r="T513" s="206"/>
      <c r="U513" s="206"/>
      <c r="V513" s="206"/>
      <c r="W513" s="206"/>
      <c r="X513" s="118"/>
      <c r="Y513" s="137"/>
      <c r="Z513" s="149"/>
    </row>
    <row r="514" spans="1:26" s="25" customFormat="1" x14ac:dyDescent="0.4">
      <c r="A514" s="49"/>
      <c r="B514" s="49"/>
      <c r="C514" s="49"/>
      <c r="D514" s="117"/>
      <c r="E514" s="161"/>
      <c r="F514" s="161"/>
      <c r="G514" s="161"/>
      <c r="H514" s="161"/>
      <c r="I514" s="161"/>
      <c r="J514" s="161"/>
      <c r="K514" s="151"/>
      <c r="L514" s="176"/>
      <c r="M514" s="176"/>
      <c r="N514" s="176"/>
      <c r="O514" s="176"/>
      <c r="P514" s="176"/>
      <c r="Q514" s="176"/>
      <c r="R514" s="206"/>
      <c r="S514" s="206"/>
      <c r="T514" s="206"/>
      <c r="U514" s="206"/>
      <c r="V514" s="206"/>
      <c r="W514" s="206"/>
      <c r="X514" s="118"/>
      <c r="Y514" s="137"/>
      <c r="Z514" s="149"/>
    </row>
    <row r="515" spans="1:26" s="25" customFormat="1" x14ac:dyDescent="0.4">
      <c r="A515" s="49"/>
      <c r="B515" s="49"/>
      <c r="C515" s="49"/>
      <c r="D515" s="117"/>
      <c r="E515" s="161"/>
      <c r="F515" s="161"/>
      <c r="G515" s="161"/>
      <c r="H515" s="161"/>
      <c r="I515" s="161"/>
      <c r="J515" s="161"/>
      <c r="K515" s="151"/>
      <c r="L515" s="176"/>
      <c r="M515" s="176"/>
      <c r="N515" s="176"/>
      <c r="O515" s="176"/>
      <c r="P515" s="176"/>
      <c r="Q515" s="176"/>
      <c r="R515" s="206"/>
      <c r="S515" s="206"/>
      <c r="T515" s="206"/>
      <c r="U515" s="206"/>
      <c r="V515" s="206"/>
      <c r="W515" s="206"/>
      <c r="X515" s="118"/>
      <c r="Y515" s="137"/>
      <c r="Z515" s="149"/>
    </row>
    <row r="516" spans="1:26" s="25" customFormat="1" x14ac:dyDescent="0.4">
      <c r="A516" s="49"/>
      <c r="B516" s="49"/>
      <c r="C516" s="49"/>
      <c r="D516" s="117"/>
      <c r="E516" s="161"/>
      <c r="F516" s="161"/>
      <c r="G516" s="161"/>
      <c r="H516" s="161"/>
      <c r="I516" s="161"/>
      <c r="J516" s="161"/>
      <c r="K516" s="151"/>
      <c r="L516" s="176"/>
      <c r="M516" s="176"/>
      <c r="N516" s="176"/>
      <c r="O516" s="176"/>
      <c r="P516" s="176"/>
      <c r="Q516" s="176"/>
      <c r="R516" s="206"/>
      <c r="S516" s="206"/>
      <c r="T516" s="206"/>
      <c r="U516" s="206"/>
      <c r="V516" s="206"/>
      <c r="W516" s="206"/>
      <c r="X516" s="118"/>
      <c r="Y516" s="137"/>
      <c r="Z516" s="149"/>
    </row>
    <row r="517" spans="1:26" s="25" customFormat="1" x14ac:dyDescent="0.4">
      <c r="A517" s="49"/>
      <c r="B517" s="49"/>
      <c r="C517" s="49"/>
      <c r="D517" s="117"/>
      <c r="E517" s="161"/>
      <c r="F517" s="161"/>
      <c r="G517" s="161"/>
      <c r="H517" s="161"/>
      <c r="I517" s="161"/>
      <c r="J517" s="161"/>
      <c r="K517" s="151"/>
      <c r="L517" s="176"/>
      <c r="M517" s="176"/>
      <c r="N517" s="176"/>
      <c r="O517" s="176"/>
      <c r="P517" s="176"/>
      <c r="Q517" s="176"/>
      <c r="R517" s="206"/>
      <c r="S517" s="206"/>
      <c r="T517" s="206"/>
      <c r="U517" s="206"/>
      <c r="V517" s="206"/>
      <c r="W517" s="206"/>
      <c r="X517" s="118"/>
      <c r="Y517" s="137"/>
      <c r="Z517" s="149"/>
    </row>
    <row r="518" spans="1:26" s="25" customFormat="1" x14ac:dyDescent="0.4">
      <c r="A518" s="49"/>
      <c r="B518" s="49"/>
      <c r="C518" s="49"/>
      <c r="D518" s="117"/>
      <c r="E518" s="161"/>
      <c r="F518" s="161"/>
      <c r="G518" s="161"/>
      <c r="H518" s="161"/>
      <c r="I518" s="161"/>
      <c r="J518" s="161"/>
      <c r="K518" s="151"/>
      <c r="L518" s="176"/>
      <c r="M518" s="176"/>
      <c r="N518" s="176"/>
      <c r="O518" s="176"/>
      <c r="P518" s="176"/>
      <c r="Q518" s="176"/>
      <c r="R518" s="206"/>
      <c r="S518" s="206"/>
      <c r="T518" s="206"/>
      <c r="U518" s="206"/>
      <c r="V518" s="206"/>
      <c r="W518" s="206"/>
      <c r="X518" s="118"/>
      <c r="Y518" s="137"/>
      <c r="Z518" s="149"/>
    </row>
    <row r="519" spans="1:26" s="25" customFormat="1" x14ac:dyDescent="0.4">
      <c r="A519" s="49"/>
      <c r="B519" s="49"/>
      <c r="C519" s="49"/>
      <c r="D519" s="117"/>
      <c r="E519" s="161"/>
      <c r="F519" s="161"/>
      <c r="G519" s="161"/>
      <c r="H519" s="161"/>
      <c r="I519" s="161"/>
      <c r="J519" s="161"/>
      <c r="K519" s="151"/>
      <c r="L519" s="176"/>
      <c r="M519" s="176"/>
      <c r="N519" s="176"/>
      <c r="O519" s="176"/>
      <c r="P519" s="176"/>
      <c r="Q519" s="176"/>
      <c r="R519" s="206"/>
      <c r="S519" s="206"/>
      <c r="T519" s="206"/>
      <c r="U519" s="206"/>
      <c r="V519" s="206"/>
      <c r="W519" s="206"/>
      <c r="X519" s="118"/>
      <c r="Y519" s="137"/>
      <c r="Z519" s="149"/>
    </row>
    <row r="520" spans="1:26" s="25" customFormat="1" x14ac:dyDescent="0.4">
      <c r="A520" s="49"/>
      <c r="B520" s="49"/>
      <c r="C520" s="49"/>
      <c r="D520" s="117"/>
      <c r="E520" s="161"/>
      <c r="F520" s="161"/>
      <c r="G520" s="161"/>
      <c r="H520" s="161"/>
      <c r="I520" s="161"/>
      <c r="J520" s="161"/>
      <c r="K520" s="151"/>
      <c r="L520" s="176"/>
      <c r="M520" s="176"/>
      <c r="N520" s="176"/>
      <c r="O520" s="176"/>
      <c r="P520" s="176"/>
      <c r="Q520" s="176"/>
      <c r="R520" s="206"/>
      <c r="S520" s="206"/>
      <c r="T520" s="206"/>
      <c r="U520" s="206"/>
      <c r="V520" s="206"/>
      <c r="W520" s="206"/>
      <c r="X520" s="118"/>
      <c r="Y520" s="137"/>
      <c r="Z520" s="149"/>
    </row>
    <row r="521" spans="1:26" s="25" customFormat="1" x14ac:dyDescent="0.4">
      <c r="A521" s="49"/>
      <c r="B521" s="49"/>
      <c r="C521" s="49"/>
      <c r="D521" s="117"/>
      <c r="E521" s="161"/>
      <c r="F521" s="161"/>
      <c r="G521" s="161"/>
      <c r="H521" s="161"/>
      <c r="I521" s="161"/>
      <c r="J521" s="161"/>
      <c r="K521" s="151"/>
      <c r="L521" s="176"/>
      <c r="M521" s="176"/>
      <c r="N521" s="176"/>
      <c r="O521" s="176"/>
      <c r="P521" s="176"/>
      <c r="Q521" s="176"/>
      <c r="R521" s="206"/>
      <c r="S521" s="206"/>
      <c r="T521" s="206"/>
      <c r="U521" s="206"/>
      <c r="V521" s="206"/>
      <c r="W521" s="206"/>
      <c r="X521" s="118"/>
      <c r="Y521" s="137"/>
      <c r="Z521" s="149"/>
    </row>
    <row r="522" spans="1:26" s="25" customFormat="1" x14ac:dyDescent="0.4">
      <c r="A522" s="49"/>
      <c r="B522" s="49"/>
      <c r="C522" s="49"/>
      <c r="D522" s="117"/>
      <c r="E522" s="161"/>
      <c r="F522" s="161"/>
      <c r="G522" s="161"/>
      <c r="H522" s="161"/>
      <c r="I522" s="161"/>
      <c r="J522" s="161"/>
      <c r="K522" s="151"/>
      <c r="L522" s="176"/>
      <c r="M522" s="176"/>
      <c r="N522" s="176"/>
      <c r="O522" s="176"/>
      <c r="P522" s="176"/>
      <c r="Q522" s="176"/>
      <c r="R522" s="206"/>
      <c r="S522" s="206"/>
      <c r="T522" s="206"/>
      <c r="U522" s="206"/>
      <c r="V522" s="206"/>
      <c r="W522" s="206"/>
      <c r="X522" s="118"/>
      <c r="Y522" s="137"/>
      <c r="Z522" s="149"/>
    </row>
    <row r="523" spans="1:26" s="25" customFormat="1" x14ac:dyDescent="0.4">
      <c r="A523" s="49"/>
      <c r="B523" s="49"/>
      <c r="C523" s="49"/>
      <c r="D523" s="117"/>
      <c r="E523" s="161"/>
      <c r="F523" s="161"/>
      <c r="G523" s="161"/>
      <c r="H523" s="161"/>
      <c r="I523" s="161"/>
      <c r="J523" s="161"/>
      <c r="K523" s="151"/>
      <c r="L523" s="176"/>
      <c r="M523" s="176"/>
      <c r="N523" s="176"/>
      <c r="O523" s="176"/>
      <c r="P523" s="176"/>
      <c r="Q523" s="176"/>
      <c r="R523" s="206"/>
      <c r="S523" s="206"/>
      <c r="T523" s="206"/>
      <c r="U523" s="206"/>
      <c r="V523" s="206"/>
      <c r="W523" s="206"/>
      <c r="X523" s="118"/>
      <c r="Y523" s="137"/>
      <c r="Z523" s="149"/>
    </row>
    <row r="524" spans="1:26" s="25" customFormat="1" x14ac:dyDescent="0.4">
      <c r="A524" s="49"/>
      <c r="B524" s="49"/>
      <c r="C524" s="49"/>
      <c r="D524" s="117"/>
      <c r="E524" s="161"/>
      <c r="F524" s="161"/>
      <c r="G524" s="161"/>
      <c r="H524" s="161"/>
      <c r="I524" s="161"/>
      <c r="J524" s="161"/>
      <c r="K524" s="151"/>
      <c r="L524" s="176"/>
      <c r="M524" s="176"/>
      <c r="N524" s="176"/>
      <c r="O524" s="176"/>
      <c r="P524" s="176"/>
      <c r="Q524" s="176"/>
      <c r="R524" s="206"/>
      <c r="S524" s="206"/>
      <c r="T524" s="206"/>
      <c r="U524" s="206"/>
      <c r="V524" s="206"/>
      <c r="W524" s="206"/>
      <c r="X524" s="118"/>
      <c r="Y524" s="137"/>
      <c r="Z524" s="149"/>
    </row>
    <row r="525" spans="1:26" s="25" customFormat="1" x14ac:dyDescent="0.4">
      <c r="A525" s="49"/>
      <c r="B525" s="49"/>
      <c r="C525" s="49"/>
      <c r="D525" s="117"/>
      <c r="E525" s="161"/>
      <c r="F525" s="161"/>
      <c r="G525" s="161"/>
      <c r="H525" s="161"/>
      <c r="I525" s="161"/>
      <c r="J525" s="161"/>
      <c r="K525" s="151"/>
      <c r="L525" s="176"/>
      <c r="M525" s="176"/>
      <c r="N525" s="176"/>
      <c r="O525" s="176"/>
      <c r="P525" s="176"/>
      <c r="Q525" s="176"/>
      <c r="R525" s="206"/>
      <c r="S525" s="206"/>
      <c r="T525" s="206"/>
      <c r="U525" s="206"/>
      <c r="V525" s="206"/>
      <c r="W525" s="206"/>
      <c r="X525" s="118"/>
      <c r="Y525" s="137"/>
      <c r="Z525" s="149"/>
    </row>
    <row r="526" spans="1:26" s="25" customFormat="1" x14ac:dyDescent="0.4">
      <c r="A526" s="49"/>
      <c r="B526" s="49"/>
      <c r="C526" s="49"/>
      <c r="D526" s="117"/>
      <c r="E526" s="161"/>
      <c r="F526" s="161"/>
      <c r="G526" s="161"/>
      <c r="H526" s="161"/>
      <c r="I526" s="161"/>
      <c r="J526" s="161"/>
      <c r="K526" s="151"/>
      <c r="L526" s="176"/>
      <c r="M526" s="176"/>
      <c r="N526" s="176"/>
      <c r="O526" s="176"/>
      <c r="P526" s="176"/>
      <c r="Q526" s="176"/>
      <c r="R526" s="206"/>
      <c r="S526" s="206"/>
      <c r="T526" s="206"/>
      <c r="U526" s="206"/>
      <c r="V526" s="206"/>
      <c r="W526" s="206"/>
      <c r="X526" s="118"/>
      <c r="Y526" s="137"/>
      <c r="Z526" s="149"/>
    </row>
    <row r="527" spans="1:26" s="25" customFormat="1" x14ac:dyDescent="0.4">
      <c r="A527" s="49"/>
      <c r="B527" s="49"/>
      <c r="C527" s="49"/>
      <c r="D527" s="117"/>
      <c r="E527" s="161"/>
      <c r="F527" s="161"/>
      <c r="G527" s="161"/>
      <c r="H527" s="161"/>
      <c r="I527" s="161"/>
      <c r="J527" s="161"/>
      <c r="K527" s="151"/>
      <c r="L527" s="176"/>
      <c r="M527" s="176"/>
      <c r="N527" s="176"/>
      <c r="O527" s="176"/>
      <c r="P527" s="176"/>
      <c r="Q527" s="176"/>
      <c r="R527" s="206"/>
      <c r="S527" s="206"/>
      <c r="T527" s="206"/>
      <c r="U527" s="206"/>
      <c r="V527" s="206"/>
      <c r="W527" s="206"/>
      <c r="X527" s="118"/>
      <c r="Y527" s="137"/>
      <c r="Z527" s="149"/>
    </row>
    <row r="528" spans="1:26" s="25" customFormat="1" x14ac:dyDescent="0.4">
      <c r="A528" s="49"/>
      <c r="B528" s="49"/>
      <c r="C528" s="49"/>
      <c r="D528" s="117"/>
      <c r="E528" s="161"/>
      <c r="F528" s="161"/>
      <c r="G528" s="161"/>
      <c r="H528" s="161"/>
      <c r="I528" s="161"/>
      <c r="J528" s="161"/>
      <c r="K528" s="151"/>
      <c r="L528" s="176"/>
      <c r="M528" s="176"/>
      <c r="N528" s="176"/>
      <c r="O528" s="176"/>
      <c r="P528" s="176"/>
      <c r="Q528" s="176"/>
      <c r="R528" s="206"/>
      <c r="S528" s="206"/>
      <c r="T528" s="206"/>
      <c r="U528" s="206"/>
      <c r="V528" s="206"/>
      <c r="W528" s="206"/>
      <c r="X528" s="118"/>
      <c r="Y528" s="137"/>
      <c r="Z528" s="149"/>
    </row>
    <row r="529" spans="1:26" s="25" customFormat="1" x14ac:dyDescent="0.4">
      <c r="A529" s="49"/>
      <c r="B529" s="49"/>
      <c r="C529" s="49"/>
      <c r="D529" s="117"/>
      <c r="E529" s="161"/>
      <c r="F529" s="161"/>
      <c r="G529" s="161"/>
      <c r="H529" s="161"/>
      <c r="I529" s="161"/>
      <c r="J529" s="161"/>
      <c r="K529" s="151"/>
      <c r="L529" s="176"/>
      <c r="M529" s="176"/>
      <c r="N529" s="176"/>
      <c r="O529" s="176"/>
      <c r="P529" s="176"/>
      <c r="Q529" s="176"/>
      <c r="R529" s="206"/>
      <c r="S529" s="206"/>
      <c r="T529" s="206"/>
      <c r="U529" s="206"/>
      <c r="V529" s="206"/>
      <c r="W529" s="206"/>
      <c r="X529" s="118"/>
      <c r="Y529" s="137"/>
      <c r="Z529" s="149"/>
    </row>
    <row r="530" spans="1:26" s="25" customFormat="1" x14ac:dyDescent="0.4">
      <c r="A530" s="49"/>
      <c r="B530" s="49"/>
      <c r="C530" s="49"/>
      <c r="D530" s="117"/>
      <c r="E530" s="161"/>
      <c r="F530" s="161"/>
      <c r="G530" s="161"/>
      <c r="H530" s="161"/>
      <c r="I530" s="161"/>
      <c r="J530" s="161"/>
      <c r="K530" s="151"/>
      <c r="L530" s="176"/>
      <c r="M530" s="176"/>
      <c r="N530" s="176"/>
      <c r="O530" s="176"/>
      <c r="P530" s="176"/>
      <c r="Q530" s="176"/>
      <c r="R530" s="206"/>
      <c r="S530" s="206"/>
      <c r="T530" s="206"/>
      <c r="U530" s="206"/>
      <c r="V530" s="206"/>
      <c r="W530" s="206"/>
      <c r="X530" s="118"/>
      <c r="Y530" s="137"/>
      <c r="Z530" s="149"/>
    </row>
    <row r="531" spans="1:26" s="25" customFormat="1" x14ac:dyDescent="0.4">
      <c r="A531" s="49"/>
      <c r="B531" s="49"/>
      <c r="C531" s="49"/>
      <c r="D531" s="117"/>
      <c r="E531" s="161"/>
      <c r="F531" s="161"/>
      <c r="G531" s="161"/>
      <c r="H531" s="161"/>
      <c r="I531" s="161"/>
      <c r="J531" s="161"/>
      <c r="K531" s="151"/>
      <c r="L531" s="176"/>
      <c r="M531" s="176"/>
      <c r="N531" s="176"/>
      <c r="O531" s="176"/>
      <c r="P531" s="176"/>
      <c r="Q531" s="176"/>
      <c r="R531" s="206"/>
      <c r="S531" s="206"/>
      <c r="T531" s="206"/>
      <c r="U531" s="206"/>
      <c r="V531" s="206"/>
      <c r="W531" s="206"/>
      <c r="X531" s="118"/>
      <c r="Y531" s="137"/>
      <c r="Z531" s="149"/>
    </row>
    <row r="532" spans="1:26" s="25" customFormat="1" x14ac:dyDescent="0.4">
      <c r="A532" s="49"/>
      <c r="B532" s="49"/>
      <c r="C532" s="49"/>
      <c r="D532" s="117"/>
      <c r="E532" s="161"/>
      <c r="F532" s="161"/>
      <c r="G532" s="161"/>
      <c r="H532" s="161"/>
      <c r="I532" s="161"/>
      <c r="J532" s="161"/>
      <c r="K532" s="151"/>
      <c r="L532" s="176"/>
      <c r="M532" s="176"/>
      <c r="N532" s="176"/>
      <c r="O532" s="176"/>
      <c r="P532" s="176"/>
      <c r="Q532" s="176"/>
      <c r="R532" s="206"/>
      <c r="S532" s="206"/>
      <c r="T532" s="206"/>
      <c r="U532" s="206"/>
      <c r="V532" s="206"/>
      <c r="W532" s="206"/>
      <c r="X532" s="118"/>
      <c r="Y532" s="137"/>
      <c r="Z532" s="149"/>
    </row>
    <row r="533" spans="1:26" s="25" customFormat="1" x14ac:dyDescent="0.4">
      <c r="A533" s="49"/>
      <c r="B533" s="49"/>
      <c r="C533" s="49"/>
      <c r="D533" s="117"/>
      <c r="E533" s="161"/>
      <c r="F533" s="161"/>
      <c r="G533" s="161"/>
      <c r="H533" s="161"/>
      <c r="I533" s="161"/>
      <c r="J533" s="161"/>
      <c r="K533" s="151"/>
      <c r="L533" s="176"/>
      <c r="M533" s="176"/>
      <c r="N533" s="176"/>
      <c r="O533" s="176"/>
      <c r="P533" s="176"/>
      <c r="Q533" s="176"/>
      <c r="R533" s="206"/>
      <c r="S533" s="206"/>
      <c r="T533" s="206"/>
      <c r="U533" s="206"/>
      <c r="V533" s="206"/>
      <c r="W533" s="206"/>
      <c r="X533" s="118"/>
      <c r="Y533" s="137"/>
      <c r="Z533" s="149"/>
    </row>
    <row r="534" spans="1:26" s="25" customFormat="1" x14ac:dyDescent="0.4">
      <c r="A534" s="49"/>
      <c r="B534" s="49"/>
      <c r="C534" s="49"/>
      <c r="D534" s="117"/>
      <c r="E534" s="161"/>
      <c r="F534" s="161"/>
      <c r="G534" s="161"/>
      <c r="H534" s="161"/>
      <c r="I534" s="161"/>
      <c r="J534" s="161"/>
      <c r="K534" s="151"/>
      <c r="L534" s="176"/>
      <c r="M534" s="176"/>
      <c r="N534" s="176"/>
      <c r="O534" s="176"/>
      <c r="P534" s="176"/>
      <c r="Q534" s="176"/>
      <c r="R534" s="206"/>
      <c r="S534" s="206"/>
      <c r="T534" s="206"/>
      <c r="U534" s="206"/>
      <c r="V534" s="206"/>
      <c r="W534" s="206"/>
      <c r="X534" s="118"/>
      <c r="Y534" s="137"/>
      <c r="Z534" s="149"/>
    </row>
    <row r="535" spans="1:26" s="25" customFormat="1" x14ac:dyDescent="0.4">
      <c r="A535" s="49"/>
      <c r="B535" s="49"/>
      <c r="C535" s="49"/>
      <c r="D535" s="117"/>
      <c r="E535" s="161"/>
      <c r="F535" s="161"/>
      <c r="G535" s="161"/>
      <c r="H535" s="161"/>
      <c r="I535" s="161"/>
      <c r="J535" s="161"/>
      <c r="K535" s="151"/>
      <c r="L535" s="176"/>
      <c r="M535" s="176"/>
      <c r="N535" s="176"/>
      <c r="O535" s="176"/>
      <c r="P535" s="176"/>
      <c r="Q535" s="176"/>
      <c r="R535" s="206"/>
      <c r="S535" s="206"/>
      <c r="T535" s="206"/>
      <c r="U535" s="206"/>
      <c r="V535" s="206"/>
      <c r="W535" s="206"/>
      <c r="X535" s="118"/>
      <c r="Y535" s="137"/>
      <c r="Z535" s="149"/>
    </row>
    <row r="536" spans="1:26" s="25" customFormat="1" x14ac:dyDescent="0.4">
      <c r="A536" s="49"/>
      <c r="B536" s="49"/>
      <c r="C536" s="49"/>
      <c r="D536" s="117"/>
      <c r="E536" s="161"/>
      <c r="F536" s="161"/>
      <c r="G536" s="161"/>
      <c r="H536" s="161"/>
      <c r="I536" s="161"/>
      <c r="J536" s="161"/>
      <c r="K536" s="151"/>
      <c r="L536" s="176"/>
      <c r="M536" s="176"/>
      <c r="N536" s="176"/>
      <c r="O536" s="176"/>
      <c r="P536" s="176"/>
      <c r="Q536" s="176"/>
      <c r="R536" s="206"/>
      <c r="S536" s="206"/>
      <c r="T536" s="206"/>
      <c r="U536" s="206"/>
      <c r="V536" s="206"/>
      <c r="W536" s="206"/>
      <c r="X536" s="118"/>
      <c r="Y536" s="137"/>
      <c r="Z536" s="149"/>
    </row>
    <row r="537" spans="1:26" s="25" customFormat="1" x14ac:dyDescent="0.4">
      <c r="A537" s="49"/>
      <c r="B537" s="49"/>
      <c r="C537" s="49"/>
      <c r="D537" s="117"/>
      <c r="E537" s="161"/>
      <c r="F537" s="161"/>
      <c r="G537" s="161"/>
      <c r="H537" s="161"/>
      <c r="I537" s="161"/>
      <c r="J537" s="161"/>
      <c r="K537" s="151"/>
      <c r="L537" s="176"/>
      <c r="M537" s="176"/>
      <c r="N537" s="176"/>
      <c r="O537" s="176"/>
      <c r="P537" s="176"/>
      <c r="Q537" s="176"/>
      <c r="R537" s="206"/>
      <c r="S537" s="206"/>
      <c r="T537" s="206"/>
      <c r="U537" s="206"/>
      <c r="V537" s="206"/>
      <c r="W537" s="206"/>
      <c r="X537" s="118"/>
      <c r="Y537" s="137"/>
      <c r="Z537" s="149"/>
    </row>
    <row r="538" spans="1:26" s="25" customFormat="1" x14ac:dyDescent="0.4">
      <c r="A538" s="49"/>
      <c r="B538" s="49"/>
      <c r="C538" s="49"/>
      <c r="D538" s="117"/>
      <c r="E538" s="161"/>
      <c r="F538" s="161"/>
      <c r="G538" s="161"/>
      <c r="H538" s="161"/>
      <c r="I538" s="161"/>
      <c r="J538" s="161"/>
      <c r="K538" s="151"/>
      <c r="L538" s="176"/>
      <c r="M538" s="176"/>
      <c r="N538" s="176"/>
      <c r="O538" s="176"/>
      <c r="P538" s="176"/>
      <c r="Q538" s="176"/>
      <c r="R538" s="206"/>
      <c r="S538" s="206"/>
      <c r="T538" s="206"/>
      <c r="U538" s="206"/>
      <c r="V538" s="206"/>
      <c r="W538" s="206"/>
      <c r="X538" s="118"/>
      <c r="Y538" s="137"/>
      <c r="Z538" s="149"/>
    </row>
    <row r="539" spans="1:26" s="25" customFormat="1" x14ac:dyDescent="0.4">
      <c r="A539" s="49"/>
      <c r="B539" s="49"/>
      <c r="C539" s="49"/>
      <c r="D539" s="117"/>
      <c r="E539" s="161"/>
      <c r="F539" s="161"/>
      <c r="G539" s="161"/>
      <c r="H539" s="161"/>
      <c r="I539" s="161"/>
      <c r="J539" s="161"/>
      <c r="K539" s="151"/>
      <c r="L539" s="176"/>
      <c r="M539" s="176"/>
      <c r="N539" s="176"/>
      <c r="O539" s="176"/>
      <c r="P539" s="176"/>
      <c r="Q539" s="176"/>
      <c r="R539" s="206"/>
      <c r="S539" s="206"/>
      <c r="T539" s="206"/>
      <c r="U539" s="206"/>
      <c r="V539" s="206"/>
      <c r="W539" s="206"/>
      <c r="X539" s="118"/>
      <c r="Y539" s="137"/>
      <c r="Z539" s="149"/>
    </row>
    <row r="540" spans="1:26" s="25" customFormat="1" x14ac:dyDescent="0.4">
      <c r="A540" s="49"/>
      <c r="B540" s="49"/>
      <c r="C540" s="49"/>
      <c r="D540" s="117"/>
      <c r="E540" s="161"/>
      <c r="F540" s="161"/>
      <c r="G540" s="161"/>
      <c r="H540" s="161"/>
      <c r="I540" s="161"/>
      <c r="J540" s="161"/>
      <c r="K540" s="151"/>
      <c r="L540" s="176"/>
      <c r="M540" s="176"/>
      <c r="N540" s="176"/>
      <c r="O540" s="176"/>
      <c r="P540" s="176"/>
      <c r="Q540" s="176"/>
      <c r="R540" s="206"/>
      <c r="S540" s="206"/>
      <c r="T540" s="206"/>
      <c r="U540" s="206"/>
      <c r="V540" s="206"/>
      <c r="W540" s="206"/>
      <c r="X540" s="118"/>
      <c r="Y540" s="137"/>
      <c r="Z540" s="149"/>
    </row>
    <row r="541" spans="1:26" s="25" customFormat="1" x14ac:dyDescent="0.4">
      <c r="A541" s="49"/>
      <c r="B541" s="49"/>
      <c r="C541" s="49"/>
      <c r="D541" s="117"/>
      <c r="E541" s="161"/>
      <c r="F541" s="161"/>
      <c r="G541" s="161"/>
      <c r="H541" s="161"/>
      <c r="I541" s="161"/>
      <c r="J541" s="161"/>
      <c r="K541" s="151"/>
      <c r="L541" s="176"/>
      <c r="M541" s="176"/>
      <c r="N541" s="176"/>
      <c r="O541" s="176"/>
      <c r="P541" s="176"/>
      <c r="Q541" s="176"/>
      <c r="R541" s="206"/>
      <c r="S541" s="206"/>
      <c r="T541" s="206"/>
      <c r="U541" s="206"/>
      <c r="V541" s="206"/>
      <c r="W541" s="206"/>
      <c r="X541" s="118"/>
      <c r="Y541" s="137"/>
      <c r="Z541" s="149"/>
    </row>
    <row r="542" spans="1:26" s="25" customFormat="1" x14ac:dyDescent="0.4">
      <c r="A542" s="49"/>
      <c r="B542" s="49"/>
      <c r="C542" s="49"/>
      <c r="D542" s="117"/>
      <c r="E542" s="161"/>
      <c r="F542" s="161"/>
      <c r="G542" s="161"/>
      <c r="H542" s="161"/>
      <c r="I542" s="161"/>
      <c r="J542" s="161"/>
      <c r="K542" s="151"/>
      <c r="L542" s="176"/>
      <c r="M542" s="176"/>
      <c r="N542" s="176"/>
      <c r="O542" s="176"/>
      <c r="P542" s="176"/>
      <c r="Q542" s="176"/>
      <c r="R542" s="206"/>
      <c r="S542" s="206"/>
      <c r="T542" s="206"/>
      <c r="U542" s="206"/>
      <c r="V542" s="206"/>
      <c r="W542" s="206"/>
      <c r="X542" s="118"/>
      <c r="Y542" s="137"/>
      <c r="Z542" s="149"/>
    </row>
    <row r="543" spans="1:26" s="25" customFormat="1" x14ac:dyDescent="0.4">
      <c r="A543" s="49"/>
      <c r="B543" s="49"/>
      <c r="C543" s="49"/>
      <c r="D543" s="117"/>
      <c r="E543" s="161"/>
      <c r="F543" s="161"/>
      <c r="G543" s="161"/>
      <c r="H543" s="161"/>
      <c r="I543" s="161"/>
      <c r="J543" s="161"/>
      <c r="K543" s="151"/>
      <c r="L543" s="176"/>
      <c r="M543" s="176"/>
      <c r="N543" s="176"/>
      <c r="O543" s="176"/>
      <c r="P543" s="176"/>
      <c r="Q543" s="176"/>
      <c r="R543" s="206"/>
      <c r="S543" s="206"/>
      <c r="T543" s="206"/>
      <c r="U543" s="206"/>
      <c r="V543" s="206"/>
      <c r="W543" s="206"/>
      <c r="X543" s="118"/>
      <c r="Y543" s="137"/>
      <c r="Z543" s="149"/>
    </row>
    <row r="544" spans="1:26" s="25" customFormat="1" x14ac:dyDescent="0.4">
      <c r="A544" s="49"/>
      <c r="B544" s="49"/>
      <c r="C544" s="49"/>
      <c r="D544" s="117"/>
      <c r="E544" s="161"/>
      <c r="F544" s="161"/>
      <c r="G544" s="161"/>
      <c r="H544" s="161"/>
      <c r="I544" s="161"/>
      <c r="J544" s="161"/>
      <c r="K544" s="151"/>
      <c r="L544" s="176"/>
      <c r="M544" s="176"/>
      <c r="N544" s="176"/>
      <c r="O544" s="176"/>
      <c r="P544" s="176"/>
      <c r="Q544" s="176"/>
      <c r="R544" s="206"/>
      <c r="S544" s="206"/>
      <c r="T544" s="206"/>
      <c r="U544" s="206"/>
      <c r="V544" s="206"/>
      <c r="W544" s="206"/>
      <c r="X544" s="118"/>
      <c r="Y544" s="137"/>
      <c r="Z544" s="149"/>
    </row>
    <row r="545" spans="1:26" s="25" customFormat="1" x14ac:dyDescent="0.4">
      <c r="A545" s="49"/>
      <c r="B545" s="49"/>
      <c r="C545" s="49"/>
      <c r="D545" s="117"/>
      <c r="E545" s="161"/>
      <c r="F545" s="161"/>
      <c r="G545" s="161"/>
      <c r="H545" s="161"/>
      <c r="I545" s="161"/>
      <c r="J545" s="161"/>
      <c r="K545" s="151"/>
      <c r="L545" s="176"/>
      <c r="M545" s="176"/>
      <c r="N545" s="176"/>
      <c r="O545" s="176"/>
      <c r="P545" s="176"/>
      <c r="Q545" s="176"/>
      <c r="R545" s="206"/>
      <c r="S545" s="206"/>
      <c r="T545" s="206"/>
      <c r="U545" s="206"/>
      <c r="V545" s="206"/>
      <c r="W545" s="206"/>
      <c r="X545" s="118"/>
      <c r="Y545" s="137"/>
      <c r="Z545" s="149"/>
    </row>
    <row r="546" spans="1:26" s="25" customFormat="1" x14ac:dyDescent="0.4">
      <c r="A546" s="49"/>
      <c r="B546" s="49"/>
      <c r="C546" s="49"/>
      <c r="D546" s="117"/>
      <c r="E546" s="161"/>
      <c r="F546" s="161"/>
      <c r="G546" s="161"/>
      <c r="H546" s="161"/>
      <c r="I546" s="161"/>
      <c r="J546" s="161"/>
      <c r="K546" s="151"/>
      <c r="L546" s="176"/>
      <c r="M546" s="176"/>
      <c r="N546" s="176"/>
      <c r="O546" s="176"/>
      <c r="P546" s="176"/>
      <c r="Q546" s="176"/>
      <c r="R546" s="206"/>
      <c r="S546" s="206"/>
      <c r="T546" s="206"/>
      <c r="U546" s="206"/>
      <c r="V546" s="206"/>
      <c r="W546" s="206"/>
      <c r="X546" s="118"/>
      <c r="Y546" s="137"/>
      <c r="Z546" s="149"/>
    </row>
    <row r="547" spans="1:26" s="25" customFormat="1" x14ac:dyDescent="0.4">
      <c r="A547" s="49"/>
      <c r="B547" s="49"/>
      <c r="C547" s="49"/>
      <c r="D547" s="117"/>
      <c r="E547" s="161"/>
      <c r="F547" s="161"/>
      <c r="G547" s="161"/>
      <c r="H547" s="161"/>
      <c r="I547" s="161"/>
      <c r="J547" s="161"/>
      <c r="K547" s="151"/>
      <c r="L547" s="176"/>
      <c r="M547" s="176"/>
      <c r="N547" s="176"/>
      <c r="O547" s="176"/>
      <c r="P547" s="176"/>
      <c r="Q547" s="176"/>
      <c r="R547" s="206"/>
      <c r="S547" s="206"/>
      <c r="T547" s="206"/>
      <c r="U547" s="206"/>
      <c r="V547" s="206"/>
      <c r="W547" s="206"/>
      <c r="X547" s="118"/>
      <c r="Y547" s="137"/>
      <c r="Z547" s="149"/>
    </row>
    <row r="548" spans="1:26" s="25" customFormat="1" x14ac:dyDescent="0.4">
      <c r="A548" s="49"/>
      <c r="B548" s="49"/>
      <c r="C548" s="49"/>
      <c r="D548" s="117"/>
      <c r="E548" s="161"/>
      <c r="F548" s="161"/>
      <c r="G548" s="161"/>
      <c r="H548" s="161"/>
      <c r="I548" s="161"/>
      <c r="J548" s="161"/>
      <c r="K548" s="151"/>
      <c r="L548" s="176"/>
      <c r="M548" s="176"/>
      <c r="N548" s="176"/>
      <c r="O548" s="176"/>
      <c r="P548" s="176"/>
      <c r="Q548" s="176"/>
      <c r="R548" s="206"/>
      <c r="S548" s="206"/>
      <c r="T548" s="206"/>
      <c r="U548" s="206"/>
      <c r="V548" s="206"/>
      <c r="W548" s="206"/>
      <c r="X548" s="118"/>
      <c r="Y548" s="137"/>
      <c r="Z548" s="149"/>
    </row>
    <row r="549" spans="1:26" s="25" customFormat="1" x14ac:dyDescent="0.4">
      <c r="A549" s="49"/>
      <c r="B549" s="49"/>
      <c r="C549" s="49"/>
      <c r="D549" s="117"/>
      <c r="E549" s="161"/>
      <c r="F549" s="161"/>
      <c r="G549" s="161"/>
      <c r="H549" s="161"/>
      <c r="I549" s="161"/>
      <c r="J549" s="161"/>
      <c r="K549" s="151"/>
      <c r="L549" s="176"/>
      <c r="M549" s="176"/>
      <c r="N549" s="176"/>
      <c r="O549" s="176"/>
      <c r="P549" s="176"/>
      <c r="Q549" s="176"/>
      <c r="R549" s="206"/>
      <c r="S549" s="206"/>
      <c r="T549" s="206"/>
      <c r="U549" s="206"/>
      <c r="V549" s="206"/>
      <c r="W549" s="206"/>
      <c r="X549" s="118"/>
      <c r="Y549" s="137"/>
      <c r="Z549" s="149"/>
    </row>
    <row r="550" spans="1:26" s="25" customFormat="1" x14ac:dyDescent="0.4">
      <c r="A550" s="49"/>
      <c r="B550" s="49"/>
      <c r="C550" s="49"/>
      <c r="D550" s="117"/>
      <c r="E550" s="161"/>
      <c r="F550" s="161"/>
      <c r="G550" s="161"/>
      <c r="H550" s="161"/>
      <c r="I550" s="161"/>
      <c r="J550" s="161"/>
      <c r="K550" s="151"/>
      <c r="L550" s="176"/>
      <c r="M550" s="176"/>
      <c r="N550" s="176"/>
      <c r="O550" s="176"/>
      <c r="P550" s="176"/>
      <c r="Q550" s="176"/>
      <c r="R550" s="206"/>
      <c r="S550" s="206"/>
      <c r="T550" s="206"/>
      <c r="U550" s="206"/>
      <c r="V550" s="206"/>
      <c r="W550" s="206"/>
      <c r="X550" s="118"/>
      <c r="Y550" s="137"/>
      <c r="Z550" s="149"/>
    </row>
    <row r="551" spans="1:26" s="25" customFormat="1" x14ac:dyDescent="0.4">
      <c r="A551" s="49"/>
      <c r="B551" s="49"/>
      <c r="C551" s="49"/>
      <c r="D551" s="117"/>
      <c r="E551" s="161"/>
      <c r="F551" s="161"/>
      <c r="G551" s="161"/>
      <c r="H551" s="161"/>
      <c r="I551" s="161"/>
      <c r="J551" s="161"/>
      <c r="K551" s="151"/>
      <c r="L551" s="176"/>
      <c r="M551" s="176"/>
      <c r="N551" s="176"/>
      <c r="O551" s="176"/>
      <c r="P551" s="176"/>
      <c r="Q551" s="176"/>
      <c r="R551" s="206"/>
      <c r="S551" s="206"/>
      <c r="T551" s="206"/>
      <c r="U551" s="206"/>
      <c r="V551" s="206"/>
      <c r="W551" s="206"/>
      <c r="X551" s="118"/>
      <c r="Y551" s="137"/>
      <c r="Z551" s="149"/>
    </row>
    <row r="552" spans="1:26" s="25" customFormat="1" x14ac:dyDescent="0.4">
      <c r="A552" s="49"/>
      <c r="B552" s="49"/>
      <c r="C552" s="49"/>
      <c r="D552" s="117"/>
      <c r="E552" s="161"/>
      <c r="F552" s="161"/>
      <c r="G552" s="161"/>
      <c r="H552" s="161"/>
      <c r="I552" s="161"/>
      <c r="J552" s="161"/>
      <c r="K552" s="151"/>
      <c r="L552" s="176"/>
      <c r="M552" s="176"/>
      <c r="N552" s="176"/>
      <c r="O552" s="176"/>
      <c r="P552" s="176"/>
      <c r="Q552" s="176"/>
      <c r="R552" s="206"/>
      <c r="S552" s="206"/>
      <c r="T552" s="206"/>
      <c r="U552" s="206"/>
      <c r="V552" s="206"/>
      <c r="W552" s="206"/>
      <c r="X552" s="118"/>
      <c r="Y552" s="137"/>
      <c r="Z552" s="149"/>
    </row>
    <row r="553" spans="1:26" s="25" customFormat="1" x14ac:dyDescent="0.4">
      <c r="A553" s="49"/>
      <c r="B553" s="49"/>
      <c r="C553" s="49"/>
      <c r="D553" s="117"/>
      <c r="E553" s="161"/>
      <c r="F553" s="161"/>
      <c r="G553" s="161"/>
      <c r="H553" s="161"/>
      <c r="I553" s="161"/>
      <c r="J553" s="161"/>
      <c r="K553" s="151"/>
      <c r="L553" s="176"/>
      <c r="M553" s="176"/>
      <c r="N553" s="176"/>
      <c r="O553" s="176"/>
      <c r="P553" s="176"/>
      <c r="Q553" s="176"/>
      <c r="R553" s="206"/>
      <c r="S553" s="206"/>
      <c r="T553" s="206"/>
      <c r="U553" s="206"/>
      <c r="V553" s="206"/>
      <c r="W553" s="206"/>
      <c r="X553" s="118"/>
      <c r="Y553" s="137"/>
      <c r="Z553" s="149"/>
    </row>
    <row r="554" spans="1:26" s="25" customFormat="1" x14ac:dyDescent="0.4">
      <c r="A554" s="49"/>
      <c r="B554" s="49"/>
      <c r="C554" s="49"/>
      <c r="D554" s="117"/>
      <c r="E554" s="161"/>
      <c r="F554" s="161"/>
      <c r="G554" s="161"/>
      <c r="H554" s="161"/>
      <c r="I554" s="161"/>
      <c r="J554" s="161"/>
      <c r="K554" s="151"/>
      <c r="L554" s="176"/>
      <c r="M554" s="176"/>
      <c r="N554" s="176"/>
      <c r="O554" s="176"/>
      <c r="P554" s="176"/>
      <c r="Q554" s="176"/>
      <c r="R554" s="206"/>
      <c r="S554" s="206"/>
      <c r="T554" s="206"/>
      <c r="U554" s="206"/>
      <c r="V554" s="206"/>
      <c r="W554" s="206"/>
      <c r="X554" s="118"/>
      <c r="Y554" s="137"/>
      <c r="Z554" s="149"/>
    </row>
    <row r="555" spans="1:26" s="25" customFormat="1" x14ac:dyDescent="0.4">
      <c r="A555" s="49"/>
      <c r="B555" s="49"/>
      <c r="C555" s="49"/>
      <c r="D555" s="117"/>
      <c r="E555" s="161"/>
      <c r="F555" s="161"/>
      <c r="G555" s="161"/>
      <c r="H555" s="161"/>
      <c r="I555" s="161"/>
      <c r="J555" s="161"/>
      <c r="K555" s="151"/>
      <c r="L555" s="176"/>
      <c r="M555" s="176"/>
      <c r="N555" s="176"/>
      <c r="O555" s="176"/>
      <c r="P555" s="176"/>
      <c r="Q555" s="176"/>
      <c r="R555" s="206"/>
      <c r="S555" s="206"/>
      <c r="T555" s="206"/>
      <c r="U555" s="206"/>
      <c r="V555" s="206"/>
      <c r="W555" s="206"/>
      <c r="X555" s="118"/>
      <c r="Y555" s="137"/>
      <c r="Z555" s="149"/>
    </row>
    <row r="556" spans="1:26" s="25" customFormat="1" x14ac:dyDescent="0.4">
      <c r="A556" s="49"/>
      <c r="B556" s="49"/>
      <c r="C556" s="49"/>
      <c r="D556" s="117"/>
      <c r="E556" s="161"/>
      <c r="F556" s="161"/>
      <c r="G556" s="161"/>
      <c r="H556" s="161"/>
      <c r="I556" s="161"/>
      <c r="J556" s="161"/>
      <c r="K556" s="151"/>
      <c r="L556" s="176"/>
      <c r="M556" s="176"/>
      <c r="N556" s="176"/>
      <c r="O556" s="176"/>
      <c r="P556" s="176"/>
      <c r="Q556" s="176"/>
      <c r="R556" s="206"/>
      <c r="S556" s="206"/>
      <c r="T556" s="206"/>
      <c r="U556" s="206"/>
      <c r="V556" s="206"/>
      <c r="W556" s="206"/>
      <c r="X556" s="118"/>
      <c r="Y556" s="137"/>
      <c r="Z556" s="149"/>
    </row>
    <row r="557" spans="1:26" s="25" customFormat="1" x14ac:dyDescent="0.4">
      <c r="A557" s="49"/>
      <c r="B557" s="49"/>
      <c r="C557" s="49"/>
      <c r="D557" s="117"/>
      <c r="E557" s="161"/>
      <c r="F557" s="161"/>
      <c r="G557" s="161"/>
      <c r="H557" s="161"/>
      <c r="I557" s="161"/>
      <c r="J557" s="161"/>
      <c r="K557" s="151"/>
      <c r="L557" s="176"/>
      <c r="M557" s="176"/>
      <c r="N557" s="176"/>
      <c r="O557" s="176"/>
      <c r="P557" s="176"/>
      <c r="Q557" s="176"/>
      <c r="R557" s="206"/>
      <c r="S557" s="206"/>
      <c r="T557" s="206"/>
      <c r="U557" s="206"/>
      <c r="V557" s="206"/>
      <c r="W557" s="206"/>
      <c r="X557" s="118"/>
      <c r="Y557" s="137"/>
      <c r="Z557" s="149"/>
    </row>
    <row r="558" spans="1:26" s="25" customFormat="1" x14ac:dyDescent="0.4">
      <c r="A558" s="49"/>
      <c r="B558" s="49"/>
      <c r="C558" s="49"/>
      <c r="D558" s="117"/>
      <c r="E558" s="161"/>
      <c r="F558" s="161"/>
      <c r="G558" s="161"/>
      <c r="H558" s="161"/>
      <c r="I558" s="161"/>
      <c r="J558" s="161"/>
      <c r="K558" s="151"/>
      <c r="L558" s="176"/>
      <c r="M558" s="176"/>
      <c r="N558" s="176"/>
      <c r="O558" s="176"/>
      <c r="P558" s="176"/>
      <c r="Q558" s="176"/>
      <c r="R558" s="206"/>
      <c r="S558" s="206"/>
      <c r="T558" s="206"/>
      <c r="U558" s="206"/>
      <c r="V558" s="206"/>
      <c r="W558" s="206"/>
      <c r="X558" s="118"/>
      <c r="Y558" s="137"/>
      <c r="Z558" s="149"/>
    </row>
    <row r="559" spans="1:26" s="25" customFormat="1" x14ac:dyDescent="0.4">
      <c r="A559" s="49"/>
      <c r="B559" s="49"/>
      <c r="C559" s="49"/>
      <c r="D559" s="117"/>
      <c r="E559" s="161"/>
      <c r="F559" s="161"/>
      <c r="G559" s="161"/>
      <c r="H559" s="161"/>
      <c r="I559" s="161"/>
      <c r="J559" s="161"/>
      <c r="K559" s="151"/>
      <c r="L559" s="176"/>
      <c r="M559" s="176"/>
      <c r="N559" s="176"/>
      <c r="O559" s="176"/>
      <c r="P559" s="176"/>
      <c r="Q559" s="176"/>
      <c r="R559" s="206"/>
      <c r="S559" s="206"/>
      <c r="T559" s="206"/>
      <c r="U559" s="206"/>
      <c r="V559" s="206"/>
      <c r="W559" s="206"/>
      <c r="X559" s="118"/>
      <c r="Y559" s="137"/>
      <c r="Z559" s="149"/>
    </row>
    <row r="560" spans="1:26" s="25" customFormat="1" x14ac:dyDescent="0.4">
      <c r="A560" s="49"/>
      <c r="B560" s="49"/>
      <c r="C560" s="49"/>
      <c r="D560" s="117"/>
      <c r="E560" s="161"/>
      <c r="F560" s="161"/>
      <c r="G560" s="161"/>
      <c r="H560" s="161"/>
      <c r="I560" s="161"/>
      <c r="J560" s="161"/>
      <c r="K560" s="151"/>
      <c r="L560" s="176"/>
      <c r="M560" s="176"/>
      <c r="N560" s="176"/>
      <c r="O560" s="176"/>
      <c r="P560" s="176"/>
      <c r="Q560" s="176"/>
      <c r="R560" s="206"/>
      <c r="S560" s="206"/>
      <c r="T560" s="206"/>
      <c r="U560" s="206"/>
      <c r="V560" s="206"/>
      <c r="W560" s="206"/>
      <c r="X560" s="118"/>
      <c r="Y560" s="137"/>
      <c r="Z560" s="149"/>
    </row>
    <row r="561" spans="1:26" s="25" customFormat="1" x14ac:dyDescent="0.4">
      <c r="A561" s="49"/>
      <c r="B561" s="49"/>
      <c r="C561" s="49"/>
      <c r="D561" s="117"/>
      <c r="E561" s="161"/>
      <c r="F561" s="161"/>
      <c r="G561" s="161"/>
      <c r="H561" s="161"/>
      <c r="I561" s="161"/>
      <c r="J561" s="161"/>
      <c r="K561" s="151"/>
      <c r="L561" s="176"/>
      <c r="M561" s="176"/>
      <c r="N561" s="176"/>
      <c r="O561" s="176"/>
      <c r="P561" s="176"/>
      <c r="Q561" s="176"/>
      <c r="R561" s="206"/>
      <c r="S561" s="206"/>
      <c r="T561" s="206"/>
      <c r="U561" s="206"/>
      <c r="V561" s="206"/>
      <c r="W561" s="206"/>
      <c r="X561" s="118"/>
      <c r="Y561" s="137"/>
      <c r="Z561" s="149"/>
    </row>
    <row r="562" spans="1:26" s="25" customFormat="1" x14ac:dyDescent="0.4">
      <c r="A562" s="49"/>
      <c r="B562" s="49"/>
      <c r="C562" s="49"/>
      <c r="D562" s="117"/>
      <c r="E562" s="161"/>
      <c r="F562" s="161"/>
      <c r="G562" s="161"/>
      <c r="H562" s="161"/>
      <c r="I562" s="161"/>
      <c r="J562" s="161"/>
      <c r="K562" s="151"/>
      <c r="L562" s="176"/>
      <c r="M562" s="176"/>
      <c r="N562" s="176"/>
      <c r="O562" s="176"/>
      <c r="P562" s="176"/>
      <c r="Q562" s="176"/>
      <c r="R562" s="206"/>
      <c r="S562" s="206"/>
      <c r="T562" s="206"/>
      <c r="U562" s="206"/>
      <c r="V562" s="206"/>
      <c r="W562" s="206"/>
      <c r="X562" s="118"/>
      <c r="Y562" s="137"/>
      <c r="Z562" s="149"/>
    </row>
    <row r="563" spans="1:26" s="25" customFormat="1" x14ac:dyDescent="0.4">
      <c r="A563" s="49"/>
      <c r="B563" s="49"/>
      <c r="C563" s="49"/>
      <c r="D563" s="117"/>
      <c r="E563" s="161"/>
      <c r="F563" s="161"/>
      <c r="G563" s="161"/>
      <c r="H563" s="161"/>
      <c r="I563" s="161"/>
      <c r="J563" s="161"/>
      <c r="K563" s="151"/>
      <c r="L563" s="176"/>
      <c r="M563" s="176"/>
      <c r="N563" s="176"/>
      <c r="O563" s="176"/>
      <c r="P563" s="176"/>
      <c r="Q563" s="176"/>
      <c r="R563" s="206"/>
      <c r="S563" s="206"/>
      <c r="T563" s="206"/>
      <c r="U563" s="206"/>
      <c r="V563" s="206"/>
      <c r="W563" s="206"/>
      <c r="X563" s="118"/>
      <c r="Y563" s="137"/>
      <c r="Z563" s="149"/>
    </row>
    <row r="564" spans="1:26" s="25" customFormat="1" x14ac:dyDescent="0.4">
      <c r="A564" s="49"/>
      <c r="B564" s="49"/>
      <c r="C564" s="49"/>
      <c r="D564" s="117"/>
      <c r="E564" s="161"/>
      <c r="F564" s="161"/>
      <c r="G564" s="161"/>
      <c r="H564" s="161"/>
      <c r="I564" s="161"/>
      <c r="J564" s="161"/>
      <c r="K564" s="151"/>
      <c r="L564" s="176"/>
      <c r="M564" s="176"/>
      <c r="N564" s="176"/>
      <c r="O564" s="176"/>
      <c r="P564" s="176"/>
      <c r="Q564" s="176"/>
      <c r="R564" s="206"/>
      <c r="S564" s="206"/>
      <c r="T564" s="206"/>
      <c r="U564" s="206"/>
      <c r="V564" s="206"/>
      <c r="W564" s="206"/>
      <c r="X564" s="118"/>
      <c r="Y564" s="137"/>
      <c r="Z564" s="149"/>
    </row>
    <row r="565" spans="1:26" s="25" customFormat="1" x14ac:dyDescent="0.4">
      <c r="A565" s="49"/>
      <c r="B565" s="49"/>
      <c r="C565" s="49"/>
      <c r="D565" s="117"/>
      <c r="E565" s="161"/>
      <c r="F565" s="161"/>
      <c r="G565" s="161"/>
      <c r="H565" s="161"/>
      <c r="I565" s="161"/>
      <c r="J565" s="161"/>
      <c r="K565" s="151"/>
      <c r="L565" s="176"/>
      <c r="M565" s="176"/>
      <c r="N565" s="176"/>
      <c r="O565" s="176"/>
      <c r="P565" s="176"/>
      <c r="Q565" s="176"/>
      <c r="R565" s="206"/>
      <c r="S565" s="206"/>
      <c r="T565" s="206"/>
      <c r="U565" s="206"/>
      <c r="V565" s="206"/>
      <c r="W565" s="206"/>
      <c r="X565" s="118"/>
      <c r="Y565" s="137"/>
      <c r="Z565" s="149"/>
    </row>
    <row r="566" spans="1:26" s="25" customFormat="1" x14ac:dyDescent="0.4">
      <c r="A566" s="49"/>
      <c r="B566" s="49"/>
      <c r="C566" s="49"/>
      <c r="D566" s="117"/>
      <c r="E566" s="161"/>
      <c r="F566" s="161"/>
      <c r="G566" s="161"/>
      <c r="H566" s="161"/>
      <c r="I566" s="161"/>
      <c r="J566" s="161"/>
      <c r="K566" s="151"/>
      <c r="L566" s="176"/>
      <c r="M566" s="176"/>
      <c r="N566" s="176"/>
      <c r="O566" s="176"/>
      <c r="P566" s="176"/>
      <c r="Q566" s="176"/>
      <c r="R566" s="206"/>
      <c r="S566" s="206"/>
      <c r="T566" s="206"/>
      <c r="U566" s="206"/>
      <c r="V566" s="206"/>
      <c r="W566" s="206"/>
      <c r="X566" s="118"/>
      <c r="Y566" s="137"/>
      <c r="Z566" s="149"/>
    </row>
    <row r="567" spans="1:26" s="25" customFormat="1" x14ac:dyDescent="0.4">
      <c r="A567" s="49"/>
      <c r="B567" s="49"/>
      <c r="C567" s="49"/>
      <c r="D567" s="117"/>
      <c r="E567" s="161"/>
      <c r="F567" s="161"/>
      <c r="G567" s="161"/>
      <c r="H567" s="161"/>
      <c r="I567" s="161"/>
      <c r="J567" s="161"/>
      <c r="K567" s="151"/>
      <c r="L567" s="176"/>
      <c r="M567" s="176"/>
      <c r="N567" s="176"/>
      <c r="O567" s="176"/>
      <c r="P567" s="176"/>
      <c r="Q567" s="176"/>
      <c r="R567" s="206"/>
      <c r="S567" s="206"/>
      <c r="T567" s="206"/>
      <c r="U567" s="206"/>
      <c r="V567" s="206"/>
      <c r="W567" s="206"/>
      <c r="X567" s="118"/>
      <c r="Y567" s="137"/>
      <c r="Z567" s="149"/>
    </row>
    <row r="568" spans="1:26" s="25" customFormat="1" x14ac:dyDescent="0.4">
      <c r="A568" s="49"/>
      <c r="B568" s="49"/>
      <c r="C568" s="49"/>
      <c r="D568" s="117"/>
      <c r="E568" s="161"/>
      <c r="F568" s="161"/>
      <c r="G568" s="161"/>
      <c r="H568" s="161"/>
      <c r="I568" s="161"/>
      <c r="J568" s="161"/>
      <c r="K568" s="151"/>
      <c r="L568" s="176"/>
      <c r="M568" s="176"/>
      <c r="N568" s="176"/>
      <c r="O568" s="176"/>
      <c r="P568" s="176"/>
      <c r="Q568" s="176"/>
      <c r="R568" s="206"/>
      <c r="S568" s="206"/>
      <c r="T568" s="206"/>
      <c r="U568" s="206"/>
      <c r="V568" s="206"/>
      <c r="W568" s="206"/>
      <c r="X568" s="118"/>
      <c r="Y568" s="137"/>
      <c r="Z568" s="149"/>
    </row>
    <row r="569" spans="1:26" s="25" customFormat="1" x14ac:dyDescent="0.4">
      <c r="A569" s="49"/>
      <c r="B569" s="49"/>
      <c r="C569" s="49"/>
      <c r="D569" s="117"/>
      <c r="E569" s="161"/>
      <c r="F569" s="161"/>
      <c r="G569" s="161"/>
      <c r="H569" s="161"/>
      <c r="I569" s="161"/>
      <c r="J569" s="161"/>
      <c r="K569" s="151"/>
      <c r="L569" s="176"/>
      <c r="M569" s="176"/>
      <c r="N569" s="176"/>
      <c r="O569" s="176"/>
      <c r="P569" s="176"/>
      <c r="Q569" s="176"/>
      <c r="R569" s="206"/>
      <c r="S569" s="206"/>
      <c r="T569" s="206"/>
      <c r="U569" s="206"/>
      <c r="V569" s="206"/>
      <c r="W569" s="206"/>
      <c r="X569" s="118"/>
      <c r="Y569" s="137"/>
      <c r="Z569" s="149"/>
    </row>
    <row r="570" spans="1:26" s="25" customFormat="1" x14ac:dyDescent="0.4">
      <c r="A570" s="49"/>
      <c r="B570" s="49"/>
      <c r="C570" s="49"/>
      <c r="D570" s="117"/>
      <c r="E570" s="161"/>
      <c r="F570" s="161"/>
      <c r="G570" s="161"/>
      <c r="H570" s="161"/>
      <c r="I570" s="161"/>
      <c r="J570" s="161"/>
      <c r="K570" s="151"/>
      <c r="L570" s="176"/>
      <c r="M570" s="176"/>
      <c r="N570" s="176"/>
      <c r="O570" s="176"/>
      <c r="P570" s="176"/>
      <c r="Q570" s="176"/>
      <c r="R570" s="206"/>
      <c r="S570" s="206"/>
      <c r="T570" s="206"/>
      <c r="U570" s="206"/>
      <c r="V570" s="206"/>
      <c r="W570" s="206"/>
      <c r="X570" s="118"/>
      <c r="Y570" s="137"/>
      <c r="Z570" s="149"/>
    </row>
    <row r="571" spans="1:26" s="25" customFormat="1" x14ac:dyDescent="0.4">
      <c r="A571" s="49"/>
      <c r="B571" s="49"/>
      <c r="C571" s="49"/>
      <c r="D571" s="117"/>
      <c r="E571" s="161"/>
      <c r="F571" s="161"/>
      <c r="G571" s="161"/>
      <c r="H571" s="161"/>
      <c r="I571" s="161"/>
      <c r="J571" s="161"/>
      <c r="K571" s="151"/>
      <c r="L571" s="176"/>
      <c r="M571" s="176"/>
      <c r="N571" s="176"/>
      <c r="O571" s="176"/>
      <c r="P571" s="176"/>
      <c r="Q571" s="176"/>
      <c r="R571" s="206"/>
      <c r="S571" s="206"/>
      <c r="T571" s="206"/>
      <c r="U571" s="206"/>
      <c r="V571" s="206"/>
      <c r="W571" s="206"/>
      <c r="X571" s="118"/>
      <c r="Y571" s="137"/>
      <c r="Z571" s="149"/>
    </row>
    <row r="572" spans="1:26" s="25" customFormat="1" x14ac:dyDescent="0.4">
      <c r="A572" s="49"/>
      <c r="B572" s="49"/>
      <c r="C572" s="49"/>
      <c r="D572" s="117"/>
      <c r="E572" s="161"/>
      <c r="F572" s="161"/>
      <c r="G572" s="161"/>
      <c r="H572" s="161"/>
      <c r="I572" s="161"/>
      <c r="J572" s="161"/>
      <c r="K572" s="151"/>
      <c r="L572" s="176"/>
      <c r="M572" s="176"/>
      <c r="N572" s="176"/>
      <c r="O572" s="176"/>
      <c r="P572" s="176"/>
      <c r="Q572" s="176"/>
      <c r="R572" s="206"/>
      <c r="S572" s="206"/>
      <c r="T572" s="206"/>
      <c r="U572" s="206"/>
      <c r="V572" s="206"/>
      <c r="W572" s="206"/>
      <c r="X572" s="118"/>
      <c r="Y572" s="137"/>
      <c r="Z572" s="149"/>
    </row>
    <row r="573" spans="1:26" s="25" customFormat="1" x14ac:dyDescent="0.4">
      <c r="A573" s="49"/>
      <c r="B573" s="49"/>
      <c r="C573" s="49"/>
      <c r="D573" s="117"/>
      <c r="E573" s="161"/>
      <c r="F573" s="161"/>
      <c r="G573" s="161"/>
      <c r="H573" s="161"/>
      <c r="I573" s="161"/>
      <c r="J573" s="161"/>
      <c r="K573" s="151"/>
      <c r="L573" s="176"/>
      <c r="M573" s="176"/>
      <c r="N573" s="176"/>
      <c r="O573" s="176"/>
      <c r="P573" s="176"/>
      <c r="Q573" s="176"/>
      <c r="R573" s="206"/>
      <c r="S573" s="206"/>
      <c r="T573" s="206"/>
      <c r="U573" s="206"/>
      <c r="V573" s="206"/>
      <c r="W573" s="206"/>
      <c r="X573" s="118"/>
      <c r="Y573" s="137"/>
      <c r="Z573" s="149"/>
    </row>
    <row r="574" spans="1:26" s="25" customFormat="1" x14ac:dyDescent="0.4">
      <c r="A574" s="49"/>
      <c r="B574" s="49"/>
      <c r="C574" s="49"/>
      <c r="D574" s="117"/>
      <c r="E574" s="161"/>
      <c r="F574" s="161"/>
      <c r="G574" s="161"/>
      <c r="H574" s="161"/>
      <c r="I574" s="161"/>
      <c r="J574" s="161"/>
      <c r="K574" s="151"/>
      <c r="L574" s="176"/>
      <c r="M574" s="176"/>
      <c r="N574" s="176"/>
      <c r="O574" s="176"/>
      <c r="P574" s="176"/>
      <c r="Q574" s="176"/>
      <c r="R574" s="206"/>
      <c r="S574" s="206"/>
      <c r="T574" s="206"/>
      <c r="U574" s="206"/>
      <c r="V574" s="206"/>
      <c r="W574" s="206"/>
      <c r="X574" s="118"/>
      <c r="Y574" s="137"/>
      <c r="Z574" s="149"/>
    </row>
    <row r="575" spans="1:26" s="25" customFormat="1" x14ac:dyDescent="0.4">
      <c r="A575" s="49"/>
      <c r="B575" s="49"/>
      <c r="C575" s="49"/>
      <c r="D575" s="117"/>
      <c r="E575" s="161"/>
      <c r="F575" s="161"/>
      <c r="G575" s="161"/>
      <c r="H575" s="161"/>
      <c r="I575" s="161"/>
      <c r="J575" s="161"/>
      <c r="K575" s="151"/>
      <c r="L575" s="176"/>
      <c r="M575" s="176"/>
      <c r="N575" s="176"/>
      <c r="O575" s="176"/>
      <c r="P575" s="176"/>
      <c r="Q575" s="176"/>
      <c r="R575" s="206"/>
      <c r="S575" s="206"/>
      <c r="T575" s="206"/>
      <c r="U575" s="206"/>
      <c r="V575" s="206"/>
      <c r="W575" s="206"/>
      <c r="X575" s="118"/>
      <c r="Y575" s="137"/>
      <c r="Z575" s="149"/>
    </row>
    <row r="576" spans="1:26" s="25" customFormat="1" x14ac:dyDescent="0.4">
      <c r="A576" s="49"/>
      <c r="B576" s="49"/>
      <c r="C576" s="49"/>
      <c r="D576" s="117"/>
      <c r="E576" s="161"/>
      <c r="F576" s="161"/>
      <c r="G576" s="161"/>
      <c r="H576" s="161"/>
      <c r="I576" s="161"/>
      <c r="J576" s="161"/>
      <c r="K576" s="151"/>
      <c r="L576" s="176"/>
      <c r="M576" s="176"/>
      <c r="N576" s="176"/>
      <c r="O576" s="176"/>
      <c r="P576" s="176"/>
      <c r="Q576" s="176"/>
      <c r="R576" s="206"/>
      <c r="S576" s="206"/>
      <c r="T576" s="206"/>
      <c r="U576" s="206"/>
      <c r="V576" s="206"/>
      <c r="W576" s="206"/>
      <c r="X576" s="118"/>
      <c r="Y576" s="137"/>
      <c r="Z576" s="149"/>
    </row>
    <row r="577" spans="1:26" s="25" customFormat="1" x14ac:dyDescent="0.4">
      <c r="A577" s="49"/>
      <c r="B577" s="49"/>
      <c r="C577" s="49"/>
      <c r="D577" s="117"/>
      <c r="E577" s="161"/>
      <c r="F577" s="161"/>
      <c r="G577" s="161"/>
      <c r="H577" s="161"/>
      <c r="I577" s="161"/>
      <c r="J577" s="161"/>
      <c r="K577" s="151"/>
      <c r="L577" s="176"/>
      <c r="M577" s="176"/>
      <c r="N577" s="176"/>
      <c r="O577" s="176"/>
      <c r="P577" s="176"/>
      <c r="Q577" s="176"/>
      <c r="R577" s="206"/>
      <c r="S577" s="206"/>
      <c r="T577" s="206"/>
      <c r="U577" s="206"/>
      <c r="V577" s="206"/>
      <c r="W577" s="206"/>
      <c r="X577" s="118"/>
      <c r="Y577" s="137"/>
      <c r="Z577" s="149"/>
    </row>
    <row r="578" spans="1:26" s="25" customFormat="1" x14ac:dyDescent="0.4">
      <c r="A578" s="49"/>
      <c r="B578" s="49"/>
      <c r="C578" s="49"/>
      <c r="D578" s="117"/>
      <c r="E578" s="161"/>
      <c r="F578" s="161"/>
      <c r="G578" s="161"/>
      <c r="H578" s="161"/>
      <c r="I578" s="161"/>
      <c r="J578" s="161"/>
      <c r="K578" s="151"/>
      <c r="L578" s="176"/>
      <c r="M578" s="176"/>
      <c r="N578" s="176"/>
      <c r="O578" s="176"/>
      <c r="P578" s="176"/>
      <c r="Q578" s="176"/>
      <c r="R578" s="206"/>
      <c r="S578" s="206"/>
      <c r="T578" s="206"/>
      <c r="U578" s="206"/>
      <c r="V578" s="206"/>
      <c r="W578" s="206"/>
      <c r="X578" s="118"/>
      <c r="Y578" s="137"/>
      <c r="Z578" s="149"/>
    </row>
    <row r="579" spans="1:26" s="25" customFormat="1" x14ac:dyDescent="0.4">
      <c r="A579" s="49"/>
      <c r="B579" s="49"/>
      <c r="C579" s="49"/>
      <c r="D579" s="117"/>
      <c r="E579" s="161"/>
      <c r="F579" s="161"/>
      <c r="G579" s="161"/>
      <c r="H579" s="161"/>
      <c r="I579" s="161"/>
      <c r="J579" s="161"/>
      <c r="K579" s="151"/>
      <c r="L579" s="176"/>
      <c r="M579" s="176"/>
      <c r="N579" s="176"/>
      <c r="O579" s="176"/>
      <c r="P579" s="176"/>
      <c r="Q579" s="176"/>
      <c r="R579" s="206"/>
      <c r="S579" s="206"/>
      <c r="T579" s="206"/>
      <c r="U579" s="206"/>
      <c r="V579" s="206"/>
      <c r="W579" s="206"/>
      <c r="X579" s="118"/>
      <c r="Y579" s="137"/>
      <c r="Z579" s="149"/>
    </row>
    <row r="580" spans="1:26" s="25" customFormat="1" x14ac:dyDescent="0.4">
      <c r="A580" s="49"/>
      <c r="B580" s="49"/>
      <c r="C580" s="49"/>
      <c r="D580" s="117"/>
      <c r="E580" s="161"/>
      <c r="F580" s="161"/>
      <c r="G580" s="161"/>
      <c r="H580" s="161"/>
      <c r="I580" s="161"/>
      <c r="J580" s="161"/>
      <c r="K580" s="151"/>
      <c r="L580" s="176"/>
      <c r="M580" s="176"/>
      <c r="N580" s="176"/>
      <c r="O580" s="176"/>
      <c r="P580" s="176"/>
      <c r="Q580" s="176"/>
      <c r="R580" s="206"/>
      <c r="S580" s="206"/>
      <c r="T580" s="206"/>
      <c r="U580" s="206"/>
      <c r="V580" s="206"/>
      <c r="W580" s="206"/>
      <c r="X580" s="118"/>
      <c r="Y580" s="137"/>
      <c r="Z580" s="149"/>
    </row>
    <row r="581" spans="1:26" s="25" customFormat="1" x14ac:dyDescent="0.4">
      <c r="A581" s="49"/>
      <c r="B581" s="49"/>
      <c r="C581" s="49"/>
      <c r="D581" s="117"/>
      <c r="E581" s="161"/>
      <c r="F581" s="161"/>
      <c r="G581" s="161"/>
      <c r="H581" s="161"/>
      <c r="I581" s="161"/>
      <c r="J581" s="161"/>
      <c r="K581" s="151"/>
      <c r="L581" s="176"/>
      <c r="M581" s="176"/>
      <c r="N581" s="176"/>
      <c r="O581" s="176"/>
      <c r="P581" s="176"/>
      <c r="Q581" s="176"/>
      <c r="R581" s="206"/>
      <c r="S581" s="206"/>
      <c r="T581" s="206"/>
      <c r="U581" s="206"/>
      <c r="V581" s="206"/>
      <c r="W581" s="206"/>
      <c r="X581" s="118"/>
      <c r="Y581" s="137"/>
      <c r="Z581" s="149"/>
    </row>
    <row r="582" spans="1:26" s="25" customFormat="1" x14ac:dyDescent="0.4">
      <c r="A582" s="49"/>
      <c r="B582" s="49"/>
      <c r="C582" s="49"/>
      <c r="D582" s="117"/>
      <c r="E582" s="161"/>
      <c r="F582" s="161"/>
      <c r="G582" s="161"/>
      <c r="H582" s="161"/>
      <c r="I582" s="161"/>
      <c r="J582" s="161"/>
      <c r="K582" s="151"/>
      <c r="L582" s="176"/>
      <c r="M582" s="176"/>
      <c r="N582" s="176"/>
      <c r="O582" s="176"/>
      <c r="P582" s="176"/>
      <c r="Q582" s="176"/>
      <c r="R582" s="206"/>
      <c r="S582" s="206"/>
      <c r="T582" s="206"/>
      <c r="U582" s="206"/>
      <c r="V582" s="206"/>
      <c r="W582" s="206"/>
      <c r="X582" s="118"/>
      <c r="Y582" s="137"/>
      <c r="Z582" s="149"/>
    </row>
    <row r="583" spans="1:26" s="25" customFormat="1" x14ac:dyDescent="0.4">
      <c r="A583" s="49"/>
      <c r="B583" s="49"/>
      <c r="C583" s="49"/>
      <c r="D583" s="117"/>
      <c r="E583" s="161"/>
      <c r="F583" s="161"/>
      <c r="G583" s="161"/>
      <c r="H583" s="161"/>
      <c r="I583" s="161"/>
      <c r="J583" s="161"/>
      <c r="K583" s="151"/>
      <c r="L583" s="176"/>
      <c r="M583" s="176"/>
      <c r="N583" s="176"/>
      <c r="O583" s="176"/>
      <c r="P583" s="176"/>
      <c r="Q583" s="176"/>
      <c r="R583" s="206"/>
      <c r="S583" s="206"/>
      <c r="T583" s="206"/>
      <c r="U583" s="206"/>
      <c r="V583" s="206"/>
      <c r="W583" s="206"/>
      <c r="X583" s="118"/>
      <c r="Y583" s="137"/>
      <c r="Z583" s="149"/>
    </row>
    <row r="584" spans="1:26" s="25" customFormat="1" x14ac:dyDescent="0.4">
      <c r="A584" s="49"/>
      <c r="B584" s="49"/>
      <c r="C584" s="49"/>
      <c r="D584" s="117"/>
      <c r="E584" s="161"/>
      <c r="F584" s="161"/>
      <c r="G584" s="161"/>
      <c r="H584" s="161"/>
      <c r="I584" s="161"/>
      <c r="J584" s="161"/>
      <c r="K584" s="151"/>
      <c r="L584" s="176"/>
      <c r="M584" s="176"/>
      <c r="N584" s="176"/>
      <c r="O584" s="176"/>
      <c r="P584" s="176"/>
      <c r="Q584" s="176"/>
      <c r="R584" s="206"/>
      <c r="S584" s="206"/>
      <c r="T584" s="206"/>
      <c r="U584" s="206"/>
      <c r="V584" s="206"/>
      <c r="W584" s="206"/>
      <c r="X584" s="118"/>
      <c r="Y584" s="137"/>
      <c r="Z584" s="149"/>
    </row>
    <row r="585" spans="1:26" s="25" customFormat="1" x14ac:dyDescent="0.4">
      <c r="A585" s="49"/>
      <c r="B585" s="49"/>
      <c r="C585" s="49"/>
      <c r="D585" s="117"/>
      <c r="E585" s="161"/>
      <c r="F585" s="161"/>
      <c r="G585" s="161"/>
      <c r="H585" s="161"/>
      <c r="I585" s="161"/>
      <c r="J585" s="161"/>
      <c r="K585" s="151"/>
      <c r="L585" s="176"/>
      <c r="M585" s="176"/>
      <c r="N585" s="176"/>
      <c r="O585" s="176"/>
      <c r="P585" s="176"/>
      <c r="Q585" s="176"/>
      <c r="R585" s="206"/>
      <c r="S585" s="206"/>
      <c r="T585" s="206"/>
      <c r="U585" s="206"/>
      <c r="V585" s="206"/>
      <c r="W585" s="206"/>
      <c r="X585" s="118"/>
      <c r="Y585" s="137"/>
      <c r="Z585" s="149"/>
    </row>
    <row r="586" spans="1:26" s="25" customFormat="1" x14ac:dyDescent="0.4">
      <c r="A586" s="49"/>
      <c r="B586" s="49"/>
      <c r="C586" s="49"/>
      <c r="D586" s="117"/>
      <c r="E586" s="161"/>
      <c r="F586" s="161"/>
      <c r="G586" s="161"/>
      <c r="H586" s="161"/>
      <c r="I586" s="161"/>
      <c r="J586" s="161"/>
      <c r="K586" s="151"/>
      <c r="L586" s="176"/>
      <c r="M586" s="176"/>
      <c r="N586" s="176"/>
      <c r="O586" s="176"/>
      <c r="P586" s="176"/>
      <c r="Q586" s="176"/>
      <c r="R586" s="206"/>
      <c r="S586" s="206"/>
      <c r="T586" s="206"/>
      <c r="U586" s="206"/>
      <c r="V586" s="206"/>
      <c r="W586" s="206"/>
      <c r="X586" s="118"/>
      <c r="Y586" s="137"/>
      <c r="Z586" s="149"/>
    </row>
    <row r="587" spans="1:26" s="25" customFormat="1" x14ac:dyDescent="0.4">
      <c r="A587" s="49"/>
      <c r="B587" s="49"/>
      <c r="C587" s="49"/>
      <c r="D587" s="117"/>
      <c r="E587" s="161"/>
      <c r="F587" s="161"/>
      <c r="G587" s="161"/>
      <c r="H587" s="161"/>
      <c r="I587" s="161"/>
      <c r="J587" s="161"/>
      <c r="K587" s="151"/>
      <c r="L587" s="176"/>
      <c r="M587" s="176"/>
      <c r="N587" s="176"/>
      <c r="O587" s="176"/>
      <c r="P587" s="176"/>
      <c r="Q587" s="176"/>
      <c r="R587" s="206"/>
      <c r="S587" s="206"/>
      <c r="T587" s="206"/>
      <c r="U587" s="206"/>
      <c r="V587" s="206"/>
      <c r="W587" s="206"/>
      <c r="X587" s="118"/>
      <c r="Y587" s="137"/>
      <c r="Z587" s="149"/>
    </row>
    <row r="588" spans="1:26" s="25" customFormat="1" x14ac:dyDescent="0.4">
      <c r="A588" s="49"/>
      <c r="B588" s="49"/>
      <c r="C588" s="49"/>
      <c r="D588" s="117"/>
      <c r="E588" s="161"/>
      <c r="F588" s="161"/>
      <c r="G588" s="161"/>
      <c r="H588" s="161"/>
      <c r="I588" s="161"/>
      <c r="J588" s="161"/>
      <c r="K588" s="151"/>
      <c r="L588" s="176"/>
      <c r="M588" s="176"/>
      <c r="N588" s="176"/>
      <c r="O588" s="176"/>
      <c r="P588" s="176"/>
      <c r="Q588" s="176"/>
      <c r="R588" s="206"/>
      <c r="S588" s="206"/>
      <c r="T588" s="206"/>
      <c r="U588" s="206"/>
      <c r="V588" s="206"/>
      <c r="W588" s="206"/>
      <c r="X588" s="118"/>
      <c r="Y588" s="137"/>
      <c r="Z588" s="149"/>
    </row>
    <row r="589" spans="1:26" s="25" customFormat="1" x14ac:dyDescent="0.4">
      <c r="A589" s="49"/>
      <c r="B589" s="49"/>
      <c r="C589" s="49"/>
      <c r="D589" s="117"/>
      <c r="E589" s="161"/>
      <c r="F589" s="161"/>
      <c r="G589" s="161"/>
      <c r="H589" s="161"/>
      <c r="I589" s="161"/>
      <c r="J589" s="161"/>
      <c r="K589" s="151"/>
      <c r="L589" s="176"/>
      <c r="M589" s="176"/>
      <c r="N589" s="176"/>
      <c r="O589" s="176"/>
      <c r="P589" s="176"/>
      <c r="Q589" s="176"/>
      <c r="R589" s="206"/>
      <c r="S589" s="206"/>
      <c r="T589" s="206"/>
      <c r="U589" s="206"/>
      <c r="V589" s="206"/>
      <c r="W589" s="206"/>
      <c r="X589" s="118"/>
      <c r="Y589" s="137"/>
      <c r="Z589" s="149"/>
    </row>
    <row r="590" spans="1:26" s="25" customFormat="1" x14ac:dyDescent="0.4">
      <c r="A590" s="49"/>
      <c r="B590" s="49"/>
      <c r="C590" s="49"/>
      <c r="D590" s="117"/>
      <c r="E590" s="161"/>
      <c r="F590" s="161"/>
      <c r="G590" s="161"/>
      <c r="H590" s="161"/>
      <c r="I590" s="161"/>
      <c r="J590" s="161"/>
      <c r="K590" s="151"/>
      <c r="L590" s="176"/>
      <c r="M590" s="176"/>
      <c r="N590" s="176"/>
      <c r="O590" s="176"/>
      <c r="P590" s="176"/>
      <c r="Q590" s="176"/>
      <c r="R590" s="206"/>
      <c r="S590" s="206"/>
      <c r="T590" s="206"/>
      <c r="U590" s="206"/>
      <c r="V590" s="206"/>
      <c r="W590" s="206"/>
      <c r="X590" s="118"/>
      <c r="Y590" s="137"/>
      <c r="Z590" s="149"/>
    </row>
    <row r="591" spans="1:26" s="25" customFormat="1" x14ac:dyDescent="0.4">
      <c r="A591" s="49"/>
      <c r="B591" s="49"/>
      <c r="C591" s="49"/>
      <c r="D591" s="117"/>
      <c r="E591" s="161"/>
      <c r="F591" s="161"/>
      <c r="G591" s="161"/>
      <c r="H591" s="161"/>
      <c r="I591" s="161"/>
      <c r="J591" s="161"/>
      <c r="K591" s="151"/>
      <c r="L591" s="176"/>
      <c r="M591" s="176"/>
      <c r="N591" s="176"/>
      <c r="O591" s="176"/>
      <c r="P591" s="176"/>
      <c r="Q591" s="176"/>
      <c r="R591" s="206"/>
      <c r="S591" s="206"/>
      <c r="T591" s="206"/>
      <c r="U591" s="206"/>
      <c r="V591" s="206"/>
      <c r="W591" s="206"/>
      <c r="X591" s="118"/>
      <c r="Y591" s="137"/>
      <c r="Z591" s="149"/>
    </row>
    <row r="592" spans="1:26" s="25" customFormat="1" x14ac:dyDescent="0.4">
      <c r="A592" s="49"/>
      <c r="B592" s="49"/>
      <c r="C592" s="49"/>
      <c r="D592" s="117"/>
      <c r="E592" s="161"/>
      <c r="F592" s="161"/>
      <c r="G592" s="161"/>
      <c r="H592" s="161"/>
      <c r="I592" s="161"/>
      <c r="J592" s="161"/>
      <c r="K592" s="151"/>
      <c r="L592" s="176"/>
      <c r="M592" s="176"/>
      <c r="N592" s="176"/>
      <c r="O592" s="176"/>
      <c r="P592" s="176"/>
      <c r="Q592" s="176"/>
      <c r="R592" s="206"/>
      <c r="S592" s="206"/>
      <c r="T592" s="206"/>
      <c r="U592" s="206"/>
      <c r="V592" s="206"/>
      <c r="W592" s="206"/>
      <c r="X592" s="118"/>
      <c r="Y592" s="137"/>
      <c r="Z592" s="149"/>
    </row>
    <row r="593" spans="1:26" s="25" customFormat="1" x14ac:dyDescent="0.4">
      <c r="A593" s="49"/>
      <c r="B593" s="49"/>
      <c r="C593" s="49"/>
      <c r="D593" s="117"/>
      <c r="E593" s="161"/>
      <c r="F593" s="161"/>
      <c r="G593" s="161"/>
      <c r="H593" s="161"/>
      <c r="I593" s="161"/>
      <c r="J593" s="161"/>
      <c r="K593" s="151"/>
      <c r="L593" s="176"/>
      <c r="M593" s="176"/>
      <c r="N593" s="176"/>
      <c r="O593" s="176"/>
      <c r="P593" s="176"/>
      <c r="Q593" s="176"/>
      <c r="R593" s="206"/>
      <c r="S593" s="206"/>
      <c r="T593" s="206"/>
      <c r="U593" s="206"/>
      <c r="V593" s="206"/>
      <c r="W593" s="206"/>
      <c r="X593" s="118"/>
      <c r="Y593" s="137"/>
      <c r="Z593" s="149"/>
    </row>
    <row r="594" spans="1:26" s="25" customFormat="1" x14ac:dyDescent="0.4">
      <c r="A594" s="49"/>
      <c r="B594" s="49"/>
      <c r="C594" s="49"/>
      <c r="D594" s="117"/>
      <c r="E594" s="161"/>
      <c r="F594" s="161"/>
      <c r="G594" s="161"/>
      <c r="H594" s="161"/>
      <c r="I594" s="161"/>
      <c r="J594" s="161"/>
      <c r="K594" s="151"/>
      <c r="L594" s="176"/>
      <c r="M594" s="176"/>
      <c r="N594" s="176"/>
      <c r="O594" s="176"/>
      <c r="P594" s="176"/>
      <c r="Q594" s="176"/>
      <c r="R594" s="206"/>
      <c r="S594" s="206"/>
      <c r="T594" s="206"/>
      <c r="U594" s="206"/>
      <c r="V594" s="206"/>
      <c r="W594" s="206"/>
      <c r="X594" s="118"/>
      <c r="Y594" s="137"/>
      <c r="Z594" s="149"/>
    </row>
    <row r="595" spans="1:26" s="25" customFormat="1" x14ac:dyDescent="0.4">
      <c r="A595" s="49"/>
      <c r="B595" s="49"/>
      <c r="C595" s="49"/>
      <c r="D595" s="117"/>
      <c r="E595" s="161"/>
      <c r="F595" s="161"/>
      <c r="G595" s="161"/>
      <c r="H595" s="161"/>
      <c r="I595" s="161"/>
      <c r="J595" s="161"/>
      <c r="K595" s="151"/>
      <c r="L595" s="176"/>
      <c r="M595" s="176"/>
      <c r="N595" s="176"/>
      <c r="O595" s="176"/>
      <c r="P595" s="176"/>
      <c r="Q595" s="176"/>
      <c r="R595" s="206"/>
      <c r="S595" s="206"/>
      <c r="T595" s="206"/>
      <c r="U595" s="206"/>
      <c r="V595" s="206"/>
      <c r="W595" s="206"/>
      <c r="X595" s="118"/>
      <c r="Y595" s="137"/>
      <c r="Z595" s="149"/>
    </row>
    <row r="596" spans="1:26" s="25" customFormat="1" x14ac:dyDescent="0.4">
      <c r="A596" s="49"/>
      <c r="B596" s="49"/>
      <c r="C596" s="49"/>
      <c r="D596" s="117"/>
      <c r="E596" s="161"/>
      <c r="F596" s="161"/>
      <c r="G596" s="161"/>
      <c r="H596" s="161"/>
      <c r="I596" s="161"/>
      <c r="J596" s="161"/>
      <c r="K596" s="151"/>
      <c r="L596" s="176"/>
      <c r="M596" s="176"/>
      <c r="N596" s="176"/>
      <c r="O596" s="176"/>
      <c r="P596" s="176"/>
      <c r="Q596" s="176"/>
      <c r="R596" s="206"/>
      <c r="S596" s="206"/>
      <c r="T596" s="206"/>
      <c r="U596" s="206"/>
      <c r="V596" s="206"/>
      <c r="W596" s="206"/>
      <c r="X596" s="118"/>
      <c r="Y596" s="137"/>
      <c r="Z596" s="149"/>
    </row>
    <row r="597" spans="1:26" s="25" customFormat="1" x14ac:dyDescent="0.4">
      <c r="A597" s="49"/>
      <c r="B597" s="49"/>
      <c r="C597" s="49"/>
      <c r="D597" s="117"/>
      <c r="E597" s="161"/>
      <c r="F597" s="161"/>
      <c r="G597" s="161"/>
      <c r="H597" s="161"/>
      <c r="I597" s="161"/>
      <c r="J597" s="161"/>
      <c r="K597" s="151"/>
      <c r="L597" s="176"/>
      <c r="M597" s="176"/>
      <c r="N597" s="176"/>
      <c r="O597" s="176"/>
      <c r="P597" s="176"/>
      <c r="Q597" s="176"/>
      <c r="R597" s="206"/>
      <c r="S597" s="206"/>
      <c r="T597" s="206"/>
      <c r="U597" s="206"/>
      <c r="V597" s="206"/>
      <c r="W597" s="206"/>
      <c r="X597" s="118"/>
      <c r="Y597" s="137"/>
      <c r="Z597" s="149"/>
    </row>
    <row r="598" spans="1:26" s="25" customFormat="1" x14ac:dyDescent="0.4">
      <c r="A598" s="49"/>
      <c r="B598" s="49"/>
      <c r="C598" s="49"/>
      <c r="D598" s="117"/>
      <c r="E598" s="161"/>
      <c r="F598" s="161"/>
      <c r="G598" s="161"/>
      <c r="H598" s="161"/>
      <c r="I598" s="161"/>
      <c r="J598" s="161"/>
      <c r="K598" s="151"/>
      <c r="L598" s="176"/>
      <c r="M598" s="176"/>
      <c r="N598" s="176"/>
      <c r="O598" s="176"/>
      <c r="P598" s="176"/>
      <c r="Q598" s="176"/>
      <c r="R598" s="206"/>
      <c r="S598" s="206"/>
      <c r="T598" s="206"/>
      <c r="U598" s="206"/>
      <c r="V598" s="206"/>
      <c r="W598" s="206"/>
      <c r="X598" s="118"/>
      <c r="Y598" s="137"/>
      <c r="Z598" s="149"/>
    </row>
    <row r="599" spans="1:26" s="25" customFormat="1" x14ac:dyDescent="0.4">
      <c r="A599" s="49"/>
      <c r="B599" s="49"/>
      <c r="C599" s="49"/>
      <c r="D599" s="117"/>
      <c r="E599" s="161"/>
      <c r="F599" s="161"/>
      <c r="G599" s="161"/>
      <c r="H599" s="161"/>
      <c r="I599" s="161"/>
      <c r="J599" s="161"/>
      <c r="K599" s="151"/>
      <c r="L599" s="176"/>
      <c r="M599" s="176"/>
      <c r="N599" s="176"/>
      <c r="O599" s="176"/>
      <c r="P599" s="176"/>
      <c r="Q599" s="176"/>
      <c r="R599" s="206"/>
      <c r="S599" s="206"/>
      <c r="T599" s="206"/>
      <c r="U599" s="206"/>
      <c r="V599" s="206"/>
      <c r="W599" s="206"/>
      <c r="X599" s="118"/>
      <c r="Y599" s="137"/>
      <c r="Z599" s="149"/>
    </row>
    <row r="600" spans="1:26" s="25" customFormat="1" x14ac:dyDescent="0.4">
      <c r="A600" s="49"/>
      <c r="B600" s="49"/>
      <c r="C600" s="49"/>
      <c r="D600" s="117"/>
      <c r="E600" s="161"/>
      <c r="F600" s="161"/>
      <c r="G600" s="161"/>
      <c r="H600" s="161"/>
      <c r="I600" s="161"/>
      <c r="J600" s="161"/>
      <c r="K600" s="151"/>
      <c r="L600" s="176"/>
      <c r="M600" s="176"/>
      <c r="N600" s="176"/>
      <c r="O600" s="176"/>
      <c r="P600" s="176"/>
      <c r="Q600" s="176"/>
      <c r="R600" s="206"/>
      <c r="S600" s="206"/>
      <c r="T600" s="206"/>
      <c r="U600" s="206"/>
      <c r="V600" s="206"/>
      <c r="W600" s="206"/>
      <c r="X600" s="118"/>
      <c r="Y600" s="137"/>
      <c r="Z600" s="149"/>
    </row>
    <row r="601" spans="1:26" s="25" customFormat="1" x14ac:dyDescent="0.4">
      <c r="A601" s="49"/>
      <c r="B601" s="49"/>
      <c r="C601" s="49"/>
      <c r="D601" s="117"/>
      <c r="E601" s="161"/>
      <c r="F601" s="161"/>
      <c r="G601" s="161"/>
      <c r="H601" s="161"/>
      <c r="I601" s="161"/>
      <c r="J601" s="161"/>
      <c r="K601" s="151"/>
      <c r="L601" s="176"/>
      <c r="M601" s="176"/>
      <c r="N601" s="176"/>
      <c r="O601" s="176"/>
      <c r="P601" s="176"/>
      <c r="Q601" s="176"/>
      <c r="R601" s="206"/>
      <c r="S601" s="206"/>
      <c r="T601" s="206"/>
      <c r="U601" s="206"/>
      <c r="V601" s="206"/>
      <c r="W601" s="206"/>
      <c r="X601" s="118"/>
      <c r="Y601" s="137"/>
      <c r="Z601" s="149"/>
    </row>
    <row r="602" spans="1:26" s="25" customFormat="1" x14ac:dyDescent="0.4">
      <c r="A602" s="49"/>
      <c r="B602" s="49"/>
      <c r="C602" s="49"/>
      <c r="D602" s="117"/>
      <c r="E602" s="161"/>
      <c r="F602" s="161"/>
      <c r="G602" s="161"/>
      <c r="H602" s="161"/>
      <c r="I602" s="161"/>
      <c r="J602" s="161"/>
      <c r="K602" s="151"/>
      <c r="L602" s="176"/>
      <c r="M602" s="176"/>
      <c r="N602" s="176"/>
      <c r="O602" s="176"/>
      <c r="P602" s="176"/>
      <c r="Q602" s="176"/>
      <c r="R602" s="206"/>
      <c r="S602" s="206"/>
      <c r="T602" s="206"/>
      <c r="U602" s="206"/>
      <c r="V602" s="206"/>
      <c r="W602" s="206"/>
      <c r="X602" s="118"/>
      <c r="Y602" s="137"/>
      <c r="Z602" s="149"/>
    </row>
    <row r="603" spans="1:26" s="25" customFormat="1" x14ac:dyDescent="0.4">
      <c r="A603" s="49"/>
      <c r="B603" s="49"/>
      <c r="C603" s="49"/>
      <c r="D603" s="117"/>
      <c r="E603" s="161"/>
      <c r="F603" s="161"/>
      <c r="G603" s="161"/>
      <c r="H603" s="161"/>
      <c r="I603" s="161"/>
      <c r="J603" s="161"/>
      <c r="K603" s="151"/>
      <c r="L603" s="176"/>
      <c r="M603" s="176"/>
      <c r="N603" s="176"/>
      <c r="O603" s="176"/>
      <c r="P603" s="176"/>
      <c r="Q603" s="176"/>
      <c r="R603" s="206"/>
      <c r="S603" s="206"/>
      <c r="T603" s="206"/>
      <c r="U603" s="206"/>
      <c r="V603" s="206"/>
      <c r="W603" s="206"/>
      <c r="X603" s="118"/>
      <c r="Y603" s="137"/>
      <c r="Z603" s="149"/>
    </row>
    <row r="604" spans="1:26" s="25" customFormat="1" x14ac:dyDescent="0.4">
      <c r="A604" s="49"/>
      <c r="B604" s="49"/>
      <c r="C604" s="49"/>
      <c r="D604" s="117"/>
      <c r="E604" s="161"/>
      <c r="F604" s="161"/>
      <c r="G604" s="161"/>
      <c r="H604" s="161"/>
      <c r="I604" s="161"/>
      <c r="J604" s="161"/>
      <c r="K604" s="151"/>
      <c r="L604" s="176"/>
      <c r="M604" s="176"/>
      <c r="N604" s="176"/>
      <c r="O604" s="176"/>
      <c r="P604" s="176"/>
      <c r="Q604" s="176"/>
      <c r="R604" s="206"/>
      <c r="S604" s="206"/>
      <c r="T604" s="206"/>
      <c r="U604" s="206"/>
      <c r="V604" s="206"/>
      <c r="W604" s="206"/>
      <c r="X604" s="118"/>
      <c r="Y604" s="137"/>
      <c r="Z604" s="149"/>
    </row>
    <row r="605" spans="1:26" s="25" customFormat="1" x14ac:dyDescent="0.4">
      <c r="A605" s="49"/>
      <c r="B605" s="49"/>
      <c r="C605" s="49"/>
      <c r="D605" s="117"/>
      <c r="E605" s="161"/>
      <c r="F605" s="161"/>
      <c r="G605" s="161"/>
      <c r="H605" s="161"/>
      <c r="I605" s="161"/>
      <c r="J605" s="161"/>
      <c r="K605" s="151"/>
      <c r="L605" s="176"/>
      <c r="M605" s="176"/>
      <c r="N605" s="176"/>
      <c r="O605" s="176"/>
      <c r="P605" s="176"/>
      <c r="Q605" s="176"/>
      <c r="R605" s="206"/>
      <c r="S605" s="206"/>
      <c r="T605" s="206"/>
      <c r="U605" s="206"/>
      <c r="V605" s="206"/>
      <c r="W605" s="206"/>
      <c r="X605" s="118"/>
      <c r="Y605" s="137"/>
      <c r="Z605" s="149"/>
    </row>
    <row r="606" spans="1:26" s="25" customFormat="1" x14ac:dyDescent="0.4">
      <c r="A606" s="49"/>
      <c r="B606" s="49"/>
      <c r="C606" s="49"/>
      <c r="D606" s="117"/>
      <c r="E606" s="161"/>
      <c r="F606" s="161"/>
      <c r="G606" s="161"/>
      <c r="H606" s="161"/>
      <c r="I606" s="161"/>
      <c r="J606" s="161"/>
      <c r="K606" s="151"/>
      <c r="L606" s="176"/>
      <c r="M606" s="176"/>
      <c r="N606" s="176"/>
      <c r="O606" s="176"/>
      <c r="P606" s="176"/>
      <c r="Q606" s="176"/>
      <c r="R606" s="206"/>
      <c r="S606" s="206"/>
      <c r="T606" s="206"/>
      <c r="U606" s="206"/>
      <c r="V606" s="206"/>
      <c r="W606" s="206"/>
      <c r="X606" s="118"/>
      <c r="Y606" s="137"/>
      <c r="Z606" s="149"/>
    </row>
    <row r="607" spans="1:26" s="25" customFormat="1" x14ac:dyDescent="0.4">
      <c r="A607" s="49"/>
      <c r="B607" s="49"/>
      <c r="C607" s="49"/>
      <c r="D607" s="117"/>
      <c r="E607" s="161"/>
      <c r="F607" s="161"/>
      <c r="G607" s="161"/>
      <c r="H607" s="161"/>
      <c r="I607" s="161"/>
      <c r="J607" s="161"/>
      <c r="K607" s="151"/>
      <c r="L607" s="176"/>
      <c r="M607" s="176"/>
      <c r="N607" s="176"/>
      <c r="O607" s="176"/>
      <c r="P607" s="176"/>
      <c r="Q607" s="176"/>
      <c r="R607" s="206"/>
      <c r="S607" s="206"/>
      <c r="T607" s="206"/>
      <c r="U607" s="206"/>
      <c r="V607" s="206"/>
      <c r="W607" s="206"/>
      <c r="X607" s="118"/>
      <c r="Y607" s="137"/>
      <c r="Z607" s="149"/>
    </row>
    <row r="608" spans="1:26" s="25" customFormat="1" x14ac:dyDescent="0.4">
      <c r="A608" s="49"/>
      <c r="B608" s="49"/>
      <c r="C608" s="49"/>
      <c r="D608" s="117"/>
      <c r="E608" s="161"/>
      <c r="F608" s="161"/>
      <c r="G608" s="161"/>
      <c r="H608" s="161"/>
      <c r="I608" s="161"/>
      <c r="J608" s="161"/>
      <c r="K608" s="151"/>
      <c r="L608" s="176"/>
      <c r="M608" s="176"/>
      <c r="N608" s="176"/>
      <c r="O608" s="176"/>
      <c r="P608" s="176"/>
      <c r="Q608" s="176"/>
      <c r="R608" s="206"/>
      <c r="S608" s="206"/>
      <c r="T608" s="206"/>
      <c r="U608" s="206"/>
      <c r="V608" s="206"/>
      <c r="W608" s="206"/>
      <c r="X608" s="118"/>
      <c r="Y608" s="137"/>
      <c r="Z608" s="149"/>
    </row>
    <row r="609" spans="1:26" s="25" customFormat="1" x14ac:dyDescent="0.4">
      <c r="A609" s="49"/>
      <c r="B609" s="49"/>
      <c r="C609" s="49"/>
      <c r="D609" s="117"/>
      <c r="E609" s="161"/>
      <c r="F609" s="161"/>
      <c r="G609" s="161"/>
      <c r="H609" s="161"/>
      <c r="I609" s="161"/>
      <c r="J609" s="161"/>
      <c r="K609" s="151"/>
      <c r="L609" s="176"/>
      <c r="M609" s="176"/>
      <c r="N609" s="176"/>
      <c r="O609" s="176"/>
      <c r="P609" s="176"/>
      <c r="Q609" s="176"/>
      <c r="R609" s="206"/>
      <c r="S609" s="206"/>
      <c r="T609" s="206"/>
      <c r="U609" s="206"/>
      <c r="V609" s="206"/>
      <c r="W609" s="206"/>
      <c r="X609" s="118"/>
      <c r="Y609" s="137"/>
      <c r="Z609" s="149"/>
    </row>
    <row r="610" spans="1:26" s="25" customFormat="1" x14ac:dyDescent="0.4">
      <c r="A610" s="49"/>
      <c r="B610" s="49"/>
      <c r="C610" s="49"/>
      <c r="D610" s="117"/>
      <c r="E610" s="161"/>
      <c r="F610" s="161"/>
      <c r="G610" s="161"/>
      <c r="H610" s="161"/>
      <c r="I610" s="161"/>
      <c r="J610" s="161"/>
      <c r="K610" s="151"/>
      <c r="L610" s="176"/>
      <c r="M610" s="176"/>
      <c r="N610" s="176"/>
      <c r="O610" s="176"/>
      <c r="P610" s="176"/>
      <c r="Q610" s="176"/>
      <c r="R610" s="206"/>
      <c r="S610" s="206"/>
      <c r="T610" s="206"/>
      <c r="U610" s="206"/>
      <c r="V610" s="206"/>
      <c r="W610" s="206"/>
      <c r="X610" s="118"/>
      <c r="Y610" s="137"/>
      <c r="Z610" s="149"/>
    </row>
    <row r="611" spans="1:26" s="25" customFormat="1" x14ac:dyDescent="0.4">
      <c r="A611" s="49"/>
      <c r="B611" s="49"/>
      <c r="C611" s="49"/>
      <c r="D611" s="117"/>
      <c r="E611" s="161"/>
      <c r="F611" s="161"/>
      <c r="G611" s="161"/>
      <c r="H611" s="161"/>
      <c r="I611" s="161"/>
      <c r="J611" s="161"/>
      <c r="K611" s="151"/>
      <c r="L611" s="176"/>
      <c r="M611" s="176"/>
      <c r="N611" s="176"/>
      <c r="O611" s="176"/>
      <c r="P611" s="176"/>
      <c r="Q611" s="176"/>
      <c r="R611" s="206"/>
      <c r="S611" s="206"/>
      <c r="T611" s="206"/>
      <c r="U611" s="206"/>
      <c r="V611" s="206"/>
      <c r="W611" s="206"/>
      <c r="X611" s="118"/>
      <c r="Y611" s="137"/>
      <c r="Z611" s="149"/>
    </row>
    <row r="612" spans="1:26" s="25" customFormat="1" x14ac:dyDescent="0.4">
      <c r="A612" s="49"/>
      <c r="B612" s="49"/>
      <c r="C612" s="49"/>
      <c r="D612" s="117"/>
      <c r="E612" s="161"/>
      <c r="F612" s="161"/>
      <c r="G612" s="161"/>
      <c r="H612" s="161"/>
      <c r="I612" s="161"/>
      <c r="J612" s="161"/>
      <c r="K612" s="151"/>
      <c r="L612" s="176"/>
      <c r="M612" s="176"/>
      <c r="N612" s="176"/>
      <c r="O612" s="176"/>
      <c r="P612" s="176"/>
      <c r="Q612" s="176"/>
      <c r="R612" s="206"/>
      <c r="S612" s="206"/>
      <c r="T612" s="206"/>
      <c r="U612" s="206"/>
      <c r="V612" s="206"/>
      <c r="W612" s="206"/>
      <c r="X612" s="118"/>
      <c r="Y612" s="137"/>
      <c r="Z612" s="149"/>
    </row>
    <row r="613" spans="1:26" s="25" customFormat="1" x14ac:dyDescent="0.4">
      <c r="A613" s="49"/>
      <c r="B613" s="49"/>
      <c r="C613" s="49"/>
      <c r="D613" s="117"/>
      <c r="E613" s="161"/>
      <c r="F613" s="161"/>
      <c r="G613" s="161"/>
      <c r="H613" s="161"/>
      <c r="I613" s="161"/>
      <c r="J613" s="161"/>
      <c r="K613" s="151"/>
      <c r="L613" s="176"/>
      <c r="M613" s="176"/>
      <c r="N613" s="176"/>
      <c r="O613" s="176"/>
      <c r="P613" s="176"/>
      <c r="Q613" s="176"/>
      <c r="R613" s="206"/>
      <c r="S613" s="206"/>
      <c r="T613" s="206"/>
      <c r="U613" s="206"/>
      <c r="V613" s="206"/>
      <c r="W613" s="206"/>
      <c r="X613" s="118"/>
      <c r="Y613" s="137"/>
      <c r="Z613" s="149"/>
    </row>
    <row r="614" spans="1:26" s="25" customFormat="1" x14ac:dyDescent="0.4">
      <c r="A614" s="49"/>
      <c r="B614" s="49"/>
      <c r="C614" s="49"/>
      <c r="D614" s="117"/>
      <c r="E614" s="161"/>
      <c r="F614" s="161"/>
      <c r="G614" s="161"/>
      <c r="H614" s="161"/>
      <c r="I614" s="161"/>
      <c r="J614" s="161"/>
      <c r="K614" s="151"/>
      <c r="L614" s="176"/>
      <c r="M614" s="176"/>
      <c r="N614" s="176"/>
      <c r="O614" s="176"/>
      <c r="P614" s="176"/>
      <c r="Q614" s="176"/>
      <c r="R614" s="206"/>
      <c r="S614" s="206"/>
      <c r="T614" s="206"/>
      <c r="U614" s="206"/>
      <c r="V614" s="206"/>
      <c r="W614" s="206"/>
      <c r="X614" s="118"/>
      <c r="Y614" s="137"/>
      <c r="Z614" s="149"/>
    </row>
    <row r="615" spans="1:26" s="25" customFormat="1" x14ac:dyDescent="0.4">
      <c r="A615" s="49"/>
      <c r="B615" s="49"/>
      <c r="C615" s="49"/>
      <c r="D615" s="117"/>
      <c r="E615" s="161"/>
      <c r="F615" s="161"/>
      <c r="G615" s="161"/>
      <c r="H615" s="161"/>
      <c r="I615" s="161"/>
      <c r="J615" s="161"/>
      <c r="K615" s="151"/>
      <c r="L615" s="176"/>
      <c r="M615" s="176"/>
      <c r="N615" s="176"/>
      <c r="O615" s="176"/>
      <c r="P615" s="176"/>
      <c r="Q615" s="176"/>
      <c r="R615" s="206"/>
      <c r="S615" s="206"/>
      <c r="T615" s="206"/>
      <c r="U615" s="206"/>
      <c r="V615" s="206"/>
      <c r="W615" s="206"/>
      <c r="X615" s="118"/>
      <c r="Y615" s="137"/>
      <c r="Z615" s="149"/>
    </row>
    <row r="616" spans="1:26" s="25" customFormat="1" x14ac:dyDescent="0.4">
      <c r="A616" s="49"/>
      <c r="B616" s="49"/>
      <c r="C616" s="49"/>
      <c r="D616" s="117"/>
      <c r="E616" s="161"/>
      <c r="F616" s="161"/>
      <c r="G616" s="161"/>
      <c r="H616" s="161"/>
      <c r="I616" s="161"/>
      <c r="J616" s="161"/>
      <c r="K616" s="151"/>
      <c r="L616" s="176"/>
      <c r="M616" s="176"/>
      <c r="N616" s="176"/>
      <c r="O616" s="176"/>
      <c r="P616" s="176"/>
      <c r="Q616" s="176"/>
      <c r="R616" s="206"/>
      <c r="S616" s="206"/>
      <c r="T616" s="206"/>
      <c r="U616" s="206"/>
      <c r="V616" s="206"/>
      <c r="W616" s="206"/>
      <c r="X616" s="118"/>
      <c r="Y616" s="137"/>
      <c r="Z616" s="149"/>
    </row>
    <row r="617" spans="1:26" s="25" customFormat="1" x14ac:dyDescent="0.4">
      <c r="A617" s="49"/>
      <c r="B617" s="49"/>
      <c r="C617" s="49"/>
      <c r="D617" s="117"/>
      <c r="E617" s="161"/>
      <c r="F617" s="161"/>
      <c r="G617" s="161"/>
      <c r="H617" s="161"/>
      <c r="I617" s="161"/>
      <c r="J617" s="161"/>
      <c r="K617" s="151"/>
      <c r="L617" s="176"/>
      <c r="M617" s="176"/>
      <c r="N617" s="176"/>
      <c r="O617" s="176"/>
      <c r="P617" s="176"/>
      <c r="Q617" s="176"/>
      <c r="R617" s="206"/>
      <c r="S617" s="206"/>
      <c r="T617" s="206"/>
      <c r="U617" s="206"/>
      <c r="V617" s="206"/>
      <c r="W617" s="206"/>
      <c r="X617" s="118"/>
      <c r="Y617" s="137"/>
      <c r="Z617" s="149"/>
    </row>
    <row r="618" spans="1:26" s="25" customFormat="1" x14ac:dyDescent="0.4">
      <c r="A618" s="49"/>
      <c r="B618" s="49"/>
      <c r="C618" s="49"/>
      <c r="D618" s="117"/>
      <c r="E618" s="161"/>
      <c r="F618" s="161"/>
      <c r="G618" s="161"/>
      <c r="H618" s="161"/>
      <c r="I618" s="161"/>
      <c r="J618" s="161"/>
      <c r="K618" s="151"/>
      <c r="L618" s="176"/>
      <c r="M618" s="176"/>
      <c r="N618" s="176"/>
      <c r="O618" s="176"/>
      <c r="P618" s="176"/>
      <c r="Q618" s="176"/>
      <c r="R618" s="206"/>
      <c r="S618" s="206"/>
      <c r="T618" s="206"/>
      <c r="U618" s="206"/>
      <c r="V618" s="206"/>
      <c r="W618" s="206"/>
      <c r="X618" s="118"/>
      <c r="Y618" s="137"/>
      <c r="Z618" s="149"/>
    </row>
    <row r="619" spans="1:26" s="25" customFormat="1" x14ac:dyDescent="0.4">
      <c r="A619" s="49"/>
      <c r="B619" s="49"/>
      <c r="C619" s="49"/>
      <c r="D619" s="117"/>
      <c r="E619" s="161"/>
      <c r="F619" s="161"/>
      <c r="G619" s="161"/>
      <c r="H619" s="161"/>
      <c r="I619" s="161"/>
      <c r="J619" s="161"/>
      <c r="K619" s="151"/>
      <c r="L619" s="176"/>
      <c r="M619" s="176"/>
      <c r="N619" s="176"/>
      <c r="O619" s="176"/>
      <c r="P619" s="176"/>
      <c r="Q619" s="176"/>
      <c r="R619" s="206"/>
      <c r="S619" s="206"/>
      <c r="T619" s="206"/>
      <c r="U619" s="206"/>
      <c r="V619" s="206"/>
      <c r="W619" s="206"/>
      <c r="X619" s="118"/>
      <c r="Y619" s="137"/>
      <c r="Z619" s="149"/>
    </row>
    <row r="620" spans="1:26" s="25" customFormat="1" x14ac:dyDescent="0.4">
      <c r="A620" s="49"/>
      <c r="B620" s="49"/>
      <c r="C620" s="49"/>
      <c r="D620" s="117"/>
      <c r="E620" s="161"/>
      <c r="F620" s="161"/>
      <c r="G620" s="161"/>
      <c r="H620" s="161"/>
      <c r="I620" s="161"/>
      <c r="J620" s="161"/>
      <c r="K620" s="151"/>
      <c r="L620" s="176"/>
      <c r="M620" s="176"/>
      <c r="N620" s="176"/>
      <c r="O620" s="176"/>
      <c r="P620" s="176"/>
      <c r="Q620" s="176"/>
      <c r="R620" s="206"/>
      <c r="S620" s="206"/>
      <c r="T620" s="206"/>
      <c r="U620" s="206"/>
      <c r="V620" s="206"/>
      <c r="W620" s="206"/>
      <c r="X620" s="118"/>
      <c r="Y620" s="137"/>
      <c r="Z620" s="149"/>
    </row>
    <row r="621" spans="1:26" s="25" customFormat="1" x14ac:dyDescent="0.4">
      <c r="A621" s="49"/>
      <c r="B621" s="49"/>
      <c r="C621" s="49"/>
      <c r="D621" s="117"/>
      <c r="E621" s="161"/>
      <c r="F621" s="161"/>
      <c r="G621" s="161"/>
      <c r="H621" s="161"/>
      <c r="I621" s="161"/>
      <c r="J621" s="161"/>
      <c r="K621" s="151"/>
      <c r="L621" s="176"/>
      <c r="M621" s="176"/>
      <c r="N621" s="176"/>
      <c r="O621" s="176"/>
      <c r="P621" s="176"/>
      <c r="Q621" s="176"/>
      <c r="R621" s="206"/>
      <c r="S621" s="206"/>
      <c r="T621" s="206"/>
      <c r="U621" s="206"/>
      <c r="V621" s="206"/>
      <c r="W621" s="206"/>
      <c r="X621" s="118"/>
      <c r="Y621" s="137"/>
      <c r="Z621" s="149"/>
    </row>
    <row r="622" spans="1:26" s="25" customFormat="1" x14ac:dyDescent="0.4">
      <c r="A622" s="49"/>
      <c r="B622" s="49"/>
      <c r="C622" s="49"/>
      <c r="D622" s="117"/>
      <c r="E622" s="161"/>
      <c r="F622" s="161"/>
      <c r="G622" s="161"/>
      <c r="H622" s="161"/>
      <c r="I622" s="161"/>
      <c r="J622" s="161"/>
      <c r="K622" s="151"/>
      <c r="L622" s="176"/>
      <c r="M622" s="176"/>
      <c r="N622" s="176"/>
      <c r="O622" s="176"/>
      <c r="P622" s="176"/>
      <c r="Q622" s="176"/>
      <c r="R622" s="206"/>
      <c r="S622" s="206"/>
      <c r="T622" s="206"/>
      <c r="U622" s="206"/>
      <c r="V622" s="206"/>
      <c r="W622" s="206"/>
      <c r="X622" s="118"/>
      <c r="Y622" s="137"/>
      <c r="Z622" s="149"/>
    </row>
    <row r="623" spans="1:26" s="25" customFormat="1" x14ac:dyDescent="0.4">
      <c r="A623" s="49"/>
      <c r="B623" s="49"/>
      <c r="C623" s="49"/>
      <c r="D623" s="117"/>
      <c r="E623" s="161"/>
      <c r="F623" s="161"/>
      <c r="G623" s="161"/>
      <c r="H623" s="161"/>
      <c r="I623" s="161"/>
      <c r="J623" s="161"/>
      <c r="K623" s="151"/>
      <c r="L623" s="176"/>
      <c r="M623" s="176"/>
      <c r="N623" s="176"/>
      <c r="O623" s="176"/>
      <c r="P623" s="176"/>
      <c r="Q623" s="176"/>
      <c r="R623" s="206"/>
      <c r="S623" s="206"/>
      <c r="T623" s="206"/>
      <c r="U623" s="206"/>
      <c r="V623" s="206"/>
      <c r="W623" s="206"/>
      <c r="X623" s="118"/>
      <c r="Y623" s="137"/>
      <c r="Z623" s="149"/>
    </row>
    <row r="624" spans="1:26" s="25" customFormat="1" x14ac:dyDescent="0.4">
      <c r="A624" s="49"/>
      <c r="B624" s="49"/>
      <c r="C624" s="49"/>
      <c r="D624" s="117"/>
      <c r="E624" s="161"/>
      <c r="F624" s="161"/>
      <c r="G624" s="161"/>
      <c r="H624" s="161"/>
      <c r="I624" s="161"/>
      <c r="J624" s="161"/>
      <c r="K624" s="151"/>
      <c r="L624" s="176"/>
      <c r="M624" s="176"/>
      <c r="N624" s="176"/>
      <c r="O624" s="176"/>
      <c r="P624" s="176"/>
      <c r="Q624" s="176"/>
      <c r="R624" s="206"/>
      <c r="S624" s="206"/>
      <c r="T624" s="206"/>
      <c r="U624" s="206"/>
      <c r="V624" s="206"/>
      <c r="W624" s="206"/>
      <c r="X624" s="118"/>
      <c r="Y624" s="137"/>
      <c r="Z624" s="149"/>
    </row>
    <row r="625" spans="1:26" s="25" customFormat="1" x14ac:dyDescent="0.4">
      <c r="A625" s="49"/>
      <c r="B625" s="49"/>
      <c r="C625" s="49"/>
      <c r="D625" s="117"/>
      <c r="E625" s="161"/>
      <c r="F625" s="161"/>
      <c r="G625" s="161"/>
      <c r="H625" s="161"/>
      <c r="I625" s="161"/>
      <c r="J625" s="161"/>
      <c r="K625" s="151"/>
      <c r="L625" s="176"/>
      <c r="M625" s="176"/>
      <c r="N625" s="176"/>
      <c r="O625" s="176"/>
      <c r="P625" s="176"/>
      <c r="Q625" s="176"/>
      <c r="R625" s="206"/>
      <c r="S625" s="206"/>
      <c r="T625" s="206"/>
      <c r="U625" s="206"/>
      <c r="V625" s="206"/>
      <c r="W625" s="206"/>
      <c r="X625" s="118"/>
      <c r="Y625" s="137"/>
      <c r="Z625" s="149"/>
    </row>
    <row r="626" spans="1:26" s="25" customFormat="1" x14ac:dyDescent="0.4">
      <c r="A626" s="49"/>
      <c r="B626" s="49"/>
      <c r="C626" s="49"/>
      <c r="D626" s="117"/>
      <c r="E626" s="161"/>
      <c r="F626" s="161"/>
      <c r="G626" s="161"/>
      <c r="H626" s="161"/>
      <c r="I626" s="161"/>
      <c r="J626" s="161"/>
      <c r="K626" s="151"/>
      <c r="L626" s="176"/>
      <c r="M626" s="176"/>
      <c r="N626" s="176"/>
      <c r="O626" s="176"/>
      <c r="P626" s="176"/>
      <c r="Q626" s="176"/>
      <c r="R626" s="206"/>
      <c r="S626" s="206"/>
      <c r="T626" s="206"/>
      <c r="U626" s="206"/>
      <c r="V626" s="206"/>
      <c r="W626" s="206"/>
      <c r="X626" s="118"/>
      <c r="Y626" s="137"/>
      <c r="Z626" s="149"/>
    </row>
    <row r="627" spans="1:26" s="25" customFormat="1" x14ac:dyDescent="0.4">
      <c r="A627" s="49"/>
      <c r="B627" s="49"/>
      <c r="C627" s="49"/>
      <c r="D627" s="117"/>
      <c r="E627" s="161"/>
      <c r="F627" s="161"/>
      <c r="G627" s="161"/>
      <c r="H627" s="161"/>
      <c r="I627" s="161"/>
      <c r="J627" s="161"/>
      <c r="K627" s="151"/>
      <c r="L627" s="176"/>
      <c r="M627" s="176"/>
      <c r="N627" s="176"/>
      <c r="O627" s="176"/>
      <c r="P627" s="176"/>
      <c r="Q627" s="176"/>
      <c r="R627" s="206"/>
      <c r="S627" s="206"/>
      <c r="T627" s="206"/>
      <c r="U627" s="206"/>
      <c r="V627" s="206"/>
      <c r="W627" s="206"/>
      <c r="X627" s="118"/>
      <c r="Y627" s="137"/>
      <c r="Z627" s="149"/>
    </row>
    <row r="628" spans="1:26" s="25" customFormat="1" x14ac:dyDescent="0.4">
      <c r="A628" s="49"/>
      <c r="B628" s="49"/>
      <c r="C628" s="49"/>
      <c r="D628" s="117"/>
      <c r="E628" s="161"/>
      <c r="F628" s="161"/>
      <c r="G628" s="161"/>
      <c r="H628" s="161"/>
      <c r="I628" s="161"/>
      <c r="J628" s="161"/>
      <c r="K628" s="151"/>
      <c r="L628" s="176"/>
      <c r="M628" s="176"/>
      <c r="N628" s="176"/>
      <c r="O628" s="176"/>
      <c r="P628" s="176"/>
      <c r="Q628" s="176"/>
      <c r="R628" s="206"/>
      <c r="S628" s="206"/>
      <c r="T628" s="206"/>
      <c r="U628" s="206"/>
      <c r="V628" s="206"/>
      <c r="W628" s="206"/>
      <c r="X628" s="118"/>
      <c r="Y628" s="137"/>
      <c r="Z628" s="149"/>
    </row>
    <row r="629" spans="1:26" s="25" customFormat="1" x14ac:dyDescent="0.4">
      <c r="A629" s="49"/>
      <c r="B629" s="49"/>
      <c r="C629" s="49"/>
      <c r="D629" s="117"/>
      <c r="E629" s="161"/>
      <c r="F629" s="161"/>
      <c r="G629" s="161"/>
      <c r="H629" s="161"/>
      <c r="I629" s="161"/>
      <c r="J629" s="161"/>
      <c r="K629" s="151"/>
      <c r="L629" s="176"/>
      <c r="M629" s="176"/>
      <c r="N629" s="176"/>
      <c r="O629" s="176"/>
      <c r="P629" s="176"/>
      <c r="Q629" s="176"/>
      <c r="R629" s="206"/>
      <c r="S629" s="206"/>
      <c r="T629" s="206"/>
      <c r="U629" s="206"/>
      <c r="V629" s="206"/>
      <c r="W629" s="206"/>
      <c r="X629" s="118"/>
      <c r="Y629" s="137"/>
      <c r="Z629" s="149"/>
    </row>
    <row r="630" spans="1:26" s="25" customFormat="1" x14ac:dyDescent="0.4">
      <c r="A630" s="49"/>
      <c r="B630" s="49"/>
      <c r="C630" s="49"/>
      <c r="D630" s="117"/>
      <c r="E630" s="161"/>
      <c r="F630" s="161"/>
      <c r="G630" s="161"/>
      <c r="H630" s="161"/>
      <c r="I630" s="161"/>
      <c r="J630" s="161"/>
      <c r="K630" s="151"/>
      <c r="L630" s="176"/>
      <c r="M630" s="176"/>
      <c r="N630" s="176"/>
      <c r="O630" s="176"/>
      <c r="P630" s="176"/>
      <c r="Q630" s="176"/>
      <c r="R630" s="206"/>
      <c r="S630" s="206"/>
      <c r="T630" s="206"/>
      <c r="U630" s="206"/>
      <c r="V630" s="206"/>
      <c r="W630" s="206"/>
      <c r="X630" s="118"/>
      <c r="Y630" s="137"/>
      <c r="Z630" s="149"/>
    </row>
    <row r="631" spans="1:26" s="25" customFormat="1" x14ac:dyDescent="0.4">
      <c r="A631" s="49"/>
      <c r="B631" s="49"/>
      <c r="C631" s="49"/>
      <c r="D631" s="117"/>
      <c r="E631" s="161"/>
      <c r="F631" s="161"/>
      <c r="G631" s="161"/>
      <c r="H631" s="161"/>
      <c r="I631" s="161"/>
      <c r="J631" s="161"/>
      <c r="K631" s="151"/>
      <c r="L631" s="176"/>
      <c r="M631" s="176"/>
      <c r="N631" s="176"/>
      <c r="O631" s="176"/>
      <c r="P631" s="176"/>
      <c r="Q631" s="176"/>
      <c r="R631" s="206"/>
      <c r="S631" s="206"/>
      <c r="T631" s="206"/>
      <c r="U631" s="206"/>
      <c r="V631" s="206"/>
      <c r="W631" s="206"/>
      <c r="X631" s="118"/>
      <c r="Y631" s="137"/>
      <c r="Z631" s="149"/>
    </row>
    <row r="632" spans="1:26" s="25" customFormat="1" x14ac:dyDescent="0.4">
      <c r="A632" s="49"/>
      <c r="B632" s="49"/>
      <c r="C632" s="49"/>
      <c r="D632" s="117"/>
      <c r="E632" s="161"/>
      <c r="F632" s="161"/>
      <c r="G632" s="161"/>
      <c r="H632" s="161"/>
      <c r="I632" s="161"/>
      <c r="J632" s="161"/>
      <c r="K632" s="151"/>
      <c r="L632" s="176"/>
      <c r="M632" s="176"/>
      <c r="N632" s="176"/>
      <c r="O632" s="176"/>
      <c r="P632" s="176"/>
      <c r="Q632" s="176"/>
      <c r="R632" s="206"/>
      <c r="S632" s="206"/>
      <c r="T632" s="206"/>
      <c r="U632" s="206"/>
      <c r="V632" s="206"/>
      <c r="W632" s="206"/>
      <c r="X632" s="118"/>
      <c r="Y632" s="137"/>
      <c r="Z632" s="149"/>
    </row>
    <row r="633" spans="1:26" s="25" customFormat="1" x14ac:dyDescent="0.4">
      <c r="A633" s="49"/>
      <c r="B633" s="49"/>
      <c r="C633" s="49"/>
      <c r="D633" s="117"/>
      <c r="E633" s="161"/>
      <c r="F633" s="161"/>
      <c r="G633" s="161"/>
      <c r="H633" s="161"/>
      <c r="I633" s="161"/>
      <c r="J633" s="161"/>
      <c r="K633" s="151"/>
      <c r="L633" s="176"/>
      <c r="M633" s="176"/>
      <c r="N633" s="176"/>
      <c r="O633" s="176"/>
      <c r="P633" s="176"/>
      <c r="Q633" s="176"/>
      <c r="R633" s="206"/>
      <c r="S633" s="206"/>
      <c r="T633" s="206"/>
      <c r="U633" s="206"/>
      <c r="V633" s="206"/>
      <c r="W633" s="206"/>
      <c r="X633" s="118"/>
      <c r="Y633" s="137"/>
      <c r="Z633" s="149"/>
    </row>
    <row r="634" spans="1:26" s="25" customFormat="1" x14ac:dyDescent="0.4">
      <c r="A634" s="49"/>
      <c r="B634" s="49"/>
      <c r="C634" s="49"/>
      <c r="D634" s="117"/>
      <c r="E634" s="161"/>
      <c r="F634" s="161"/>
      <c r="G634" s="161"/>
      <c r="H634" s="161"/>
      <c r="I634" s="161"/>
      <c r="J634" s="161"/>
      <c r="K634" s="151"/>
      <c r="L634" s="176"/>
      <c r="M634" s="176"/>
      <c r="N634" s="176"/>
      <c r="O634" s="176"/>
      <c r="P634" s="176"/>
      <c r="Q634" s="176"/>
      <c r="R634" s="206"/>
      <c r="S634" s="206"/>
      <c r="T634" s="206"/>
      <c r="U634" s="206"/>
      <c r="V634" s="206"/>
      <c r="W634" s="206"/>
      <c r="X634" s="118"/>
      <c r="Y634" s="137"/>
      <c r="Z634" s="149"/>
    </row>
    <row r="635" spans="1:26" s="25" customFormat="1" x14ac:dyDescent="0.4">
      <c r="A635" s="49"/>
      <c r="B635" s="49"/>
      <c r="C635" s="49"/>
      <c r="D635" s="117"/>
      <c r="E635" s="161"/>
      <c r="F635" s="161"/>
      <c r="G635" s="161"/>
      <c r="H635" s="161"/>
      <c r="I635" s="161"/>
      <c r="J635" s="161"/>
      <c r="K635" s="151"/>
      <c r="L635" s="176"/>
      <c r="M635" s="176"/>
      <c r="N635" s="176"/>
      <c r="O635" s="176"/>
      <c r="P635" s="176"/>
      <c r="Q635" s="176"/>
      <c r="R635" s="206"/>
      <c r="S635" s="206"/>
      <c r="T635" s="206"/>
      <c r="U635" s="206"/>
      <c r="V635" s="206"/>
      <c r="W635" s="206"/>
      <c r="X635" s="118"/>
      <c r="Y635" s="137"/>
      <c r="Z635" s="149"/>
    </row>
    <row r="636" spans="1:26" s="25" customFormat="1" x14ac:dyDescent="0.4">
      <c r="A636" s="49"/>
      <c r="B636" s="49"/>
      <c r="C636" s="49"/>
      <c r="D636" s="117"/>
      <c r="E636" s="161"/>
      <c r="F636" s="161"/>
      <c r="G636" s="161"/>
      <c r="H636" s="161"/>
      <c r="I636" s="161"/>
      <c r="J636" s="161"/>
      <c r="K636" s="151"/>
      <c r="L636" s="176"/>
      <c r="M636" s="176"/>
      <c r="N636" s="176"/>
      <c r="O636" s="176"/>
      <c r="P636" s="176"/>
      <c r="Q636" s="176"/>
      <c r="R636" s="206"/>
      <c r="S636" s="206"/>
      <c r="T636" s="206"/>
      <c r="U636" s="206"/>
      <c r="V636" s="206"/>
      <c r="W636" s="206"/>
      <c r="X636" s="118"/>
      <c r="Y636" s="137"/>
      <c r="Z636" s="149"/>
    </row>
    <row r="637" spans="1:26" s="25" customFormat="1" x14ac:dyDescent="0.4">
      <c r="A637" s="49"/>
      <c r="B637" s="49"/>
      <c r="C637" s="49"/>
      <c r="D637" s="117"/>
      <c r="E637" s="161"/>
      <c r="F637" s="161"/>
      <c r="G637" s="161"/>
      <c r="H637" s="161"/>
      <c r="I637" s="161"/>
      <c r="J637" s="161"/>
      <c r="K637" s="151"/>
      <c r="L637" s="176"/>
      <c r="M637" s="176"/>
      <c r="N637" s="176"/>
      <c r="O637" s="176"/>
      <c r="P637" s="176"/>
      <c r="Q637" s="176"/>
      <c r="R637" s="206"/>
      <c r="S637" s="206"/>
      <c r="T637" s="206"/>
      <c r="U637" s="206"/>
      <c r="V637" s="206"/>
      <c r="W637" s="206"/>
      <c r="X637" s="118"/>
      <c r="Y637" s="137"/>
      <c r="Z637" s="149"/>
    </row>
    <row r="638" spans="1:26" s="25" customFormat="1" x14ac:dyDescent="0.4">
      <c r="A638" s="49"/>
      <c r="B638" s="49"/>
      <c r="C638" s="49"/>
      <c r="D638" s="117"/>
      <c r="E638" s="161"/>
      <c r="F638" s="161"/>
      <c r="G638" s="161"/>
      <c r="H638" s="161"/>
      <c r="I638" s="161"/>
      <c r="J638" s="161"/>
      <c r="K638" s="151"/>
      <c r="L638" s="176"/>
      <c r="M638" s="176"/>
      <c r="N638" s="176"/>
      <c r="O638" s="176"/>
      <c r="P638" s="176"/>
      <c r="Q638" s="176"/>
      <c r="R638" s="206"/>
      <c r="S638" s="206"/>
      <c r="T638" s="206"/>
      <c r="U638" s="206"/>
      <c r="V638" s="206"/>
      <c r="W638" s="206"/>
      <c r="X638" s="118"/>
      <c r="Y638" s="137"/>
      <c r="Z638" s="149"/>
    </row>
    <row r="639" spans="1:26" s="25" customFormat="1" x14ac:dyDescent="0.4">
      <c r="A639" s="49"/>
      <c r="B639" s="49"/>
      <c r="C639" s="49"/>
      <c r="D639" s="117"/>
      <c r="E639" s="161"/>
      <c r="F639" s="161"/>
      <c r="G639" s="161"/>
      <c r="H639" s="161"/>
      <c r="I639" s="161"/>
      <c r="J639" s="161"/>
      <c r="K639" s="151"/>
      <c r="L639" s="176"/>
      <c r="M639" s="176"/>
      <c r="N639" s="176"/>
      <c r="O639" s="176"/>
      <c r="P639" s="176"/>
      <c r="Q639" s="176"/>
      <c r="R639" s="206"/>
      <c r="S639" s="206"/>
      <c r="T639" s="206"/>
      <c r="U639" s="206"/>
      <c r="V639" s="206"/>
      <c r="W639" s="206"/>
      <c r="X639" s="118"/>
      <c r="Y639" s="137"/>
      <c r="Z639" s="149"/>
    </row>
    <row r="640" spans="1:26" s="25" customFormat="1" x14ac:dyDescent="0.4">
      <c r="A640" s="49"/>
      <c r="B640" s="49"/>
      <c r="C640" s="49"/>
      <c r="D640" s="117"/>
      <c r="E640" s="161"/>
      <c r="F640" s="161"/>
      <c r="G640" s="161"/>
      <c r="H640" s="161"/>
      <c r="I640" s="161"/>
      <c r="J640" s="161"/>
      <c r="K640" s="151"/>
      <c r="L640" s="176"/>
      <c r="M640" s="176"/>
      <c r="N640" s="176"/>
      <c r="O640" s="176"/>
      <c r="P640" s="176"/>
      <c r="Q640" s="176"/>
      <c r="R640" s="206"/>
      <c r="S640" s="206"/>
      <c r="T640" s="206"/>
      <c r="U640" s="206"/>
      <c r="V640" s="206"/>
      <c r="W640" s="206"/>
      <c r="X640" s="118"/>
      <c r="Y640" s="137"/>
      <c r="Z640" s="149"/>
    </row>
    <row r="641" spans="1:26" s="25" customFormat="1" x14ac:dyDescent="0.4">
      <c r="A641" s="49"/>
      <c r="B641" s="49"/>
      <c r="C641" s="49"/>
      <c r="D641" s="117"/>
      <c r="E641" s="161"/>
      <c r="F641" s="161"/>
      <c r="G641" s="161"/>
      <c r="H641" s="161"/>
      <c r="I641" s="161"/>
      <c r="J641" s="161"/>
      <c r="K641" s="151"/>
      <c r="L641" s="176"/>
      <c r="M641" s="176"/>
      <c r="N641" s="176"/>
      <c r="O641" s="176"/>
      <c r="P641" s="176"/>
      <c r="Q641" s="176"/>
      <c r="R641" s="206"/>
      <c r="S641" s="206"/>
      <c r="T641" s="206"/>
      <c r="U641" s="206"/>
      <c r="V641" s="206"/>
      <c r="W641" s="206"/>
      <c r="X641" s="118"/>
      <c r="Y641" s="137"/>
      <c r="Z641" s="149"/>
    </row>
    <row r="642" spans="1:26" s="25" customFormat="1" x14ac:dyDescent="0.4">
      <c r="A642" s="49"/>
      <c r="B642" s="49"/>
      <c r="C642" s="49"/>
      <c r="D642" s="117"/>
      <c r="E642" s="161"/>
      <c r="F642" s="161"/>
      <c r="G642" s="161"/>
      <c r="H642" s="161"/>
      <c r="I642" s="161"/>
      <c r="J642" s="161"/>
      <c r="K642" s="151"/>
      <c r="L642" s="176"/>
      <c r="M642" s="176"/>
      <c r="N642" s="176"/>
      <c r="O642" s="176"/>
      <c r="P642" s="176"/>
      <c r="Q642" s="176"/>
      <c r="R642" s="206"/>
      <c r="S642" s="206"/>
      <c r="T642" s="206"/>
      <c r="U642" s="206"/>
      <c r="V642" s="206"/>
      <c r="W642" s="206"/>
      <c r="X642" s="118"/>
      <c r="Y642" s="137"/>
      <c r="Z642" s="149"/>
    </row>
    <row r="643" spans="1:26" s="25" customFormat="1" x14ac:dyDescent="0.4">
      <c r="A643" s="49"/>
      <c r="B643" s="49"/>
      <c r="C643" s="49"/>
      <c r="D643" s="117"/>
      <c r="E643" s="161"/>
      <c r="F643" s="161"/>
      <c r="G643" s="161"/>
      <c r="H643" s="161"/>
      <c r="I643" s="161"/>
      <c r="J643" s="161"/>
      <c r="K643" s="151"/>
      <c r="L643" s="176"/>
      <c r="M643" s="176"/>
      <c r="N643" s="176"/>
      <c r="O643" s="176"/>
      <c r="P643" s="176"/>
      <c r="Q643" s="176"/>
      <c r="R643" s="206"/>
      <c r="S643" s="206"/>
      <c r="T643" s="206"/>
      <c r="U643" s="206"/>
      <c r="V643" s="206"/>
      <c r="W643" s="206"/>
      <c r="X643" s="118"/>
      <c r="Y643" s="137"/>
      <c r="Z643" s="149"/>
    </row>
    <row r="644" spans="1:26" s="25" customFormat="1" x14ac:dyDescent="0.4">
      <c r="A644" s="49"/>
      <c r="B644" s="49"/>
      <c r="C644" s="49"/>
      <c r="D644" s="117"/>
      <c r="E644" s="161"/>
      <c r="F644" s="161"/>
      <c r="G644" s="161"/>
      <c r="H644" s="161"/>
      <c r="I644" s="161"/>
      <c r="J644" s="161"/>
      <c r="K644" s="151"/>
      <c r="L644" s="176"/>
      <c r="M644" s="176"/>
      <c r="N644" s="176"/>
      <c r="O644" s="176"/>
      <c r="P644" s="176"/>
      <c r="Q644" s="176"/>
      <c r="R644" s="206"/>
      <c r="S644" s="206"/>
      <c r="T644" s="206"/>
      <c r="U644" s="206"/>
      <c r="V644" s="206"/>
      <c r="W644" s="206"/>
      <c r="X644" s="118"/>
      <c r="Y644" s="137"/>
      <c r="Z644" s="149"/>
    </row>
    <row r="645" spans="1:26" s="25" customFormat="1" x14ac:dyDescent="0.4">
      <c r="A645" s="49"/>
      <c r="B645" s="49"/>
      <c r="C645" s="49"/>
      <c r="D645" s="117"/>
      <c r="E645" s="161"/>
      <c r="F645" s="161"/>
      <c r="G645" s="161"/>
      <c r="H645" s="161"/>
      <c r="I645" s="161"/>
      <c r="J645" s="161"/>
      <c r="K645" s="151"/>
      <c r="L645" s="176"/>
      <c r="M645" s="176"/>
      <c r="N645" s="176"/>
      <c r="O645" s="176"/>
      <c r="P645" s="176"/>
      <c r="Q645" s="176"/>
      <c r="R645" s="206"/>
      <c r="S645" s="206"/>
      <c r="T645" s="206"/>
      <c r="U645" s="206"/>
      <c r="V645" s="206"/>
      <c r="W645" s="206"/>
      <c r="X645" s="118"/>
      <c r="Y645" s="137"/>
      <c r="Z645" s="149"/>
    </row>
    <row r="646" spans="1:26" s="25" customFormat="1" x14ac:dyDescent="0.4">
      <c r="A646" s="49"/>
      <c r="B646" s="49"/>
      <c r="C646" s="49"/>
      <c r="D646" s="117"/>
      <c r="E646" s="161"/>
      <c r="F646" s="161"/>
      <c r="G646" s="161"/>
      <c r="H646" s="161"/>
      <c r="I646" s="161"/>
      <c r="J646" s="161"/>
      <c r="K646" s="151"/>
      <c r="L646" s="176"/>
      <c r="M646" s="176"/>
      <c r="N646" s="176"/>
      <c r="O646" s="176"/>
      <c r="P646" s="176"/>
      <c r="Q646" s="176"/>
      <c r="R646" s="206"/>
      <c r="S646" s="206"/>
      <c r="T646" s="206"/>
      <c r="U646" s="206"/>
      <c r="V646" s="206"/>
      <c r="W646" s="206"/>
      <c r="X646" s="118"/>
      <c r="Y646" s="137"/>
      <c r="Z646" s="149"/>
    </row>
    <row r="647" spans="1:26" s="25" customFormat="1" x14ac:dyDescent="0.4">
      <c r="A647" s="49"/>
      <c r="B647" s="49"/>
      <c r="C647" s="49"/>
      <c r="D647" s="117"/>
      <c r="E647" s="161"/>
      <c r="F647" s="161"/>
      <c r="G647" s="161"/>
      <c r="H647" s="161"/>
      <c r="I647" s="161"/>
      <c r="J647" s="161"/>
      <c r="K647" s="151"/>
      <c r="L647" s="176"/>
      <c r="M647" s="176"/>
      <c r="N647" s="176"/>
      <c r="O647" s="176"/>
      <c r="P647" s="176"/>
      <c r="Q647" s="176"/>
      <c r="R647" s="206"/>
      <c r="S647" s="206"/>
      <c r="T647" s="206"/>
      <c r="U647" s="206"/>
      <c r="V647" s="206"/>
      <c r="W647" s="206"/>
      <c r="X647" s="118"/>
      <c r="Y647" s="137"/>
      <c r="Z647" s="149"/>
    </row>
    <row r="648" spans="1:26" s="25" customFormat="1" x14ac:dyDescent="0.4">
      <c r="A648" s="49"/>
      <c r="B648" s="49"/>
      <c r="C648" s="49"/>
      <c r="D648" s="117"/>
      <c r="E648" s="161"/>
      <c r="F648" s="161"/>
      <c r="G648" s="161"/>
      <c r="H648" s="161"/>
      <c r="I648" s="161"/>
      <c r="J648" s="161"/>
      <c r="K648" s="151"/>
      <c r="L648" s="176"/>
      <c r="M648" s="176"/>
      <c r="N648" s="176"/>
      <c r="O648" s="176"/>
      <c r="P648" s="176"/>
      <c r="Q648" s="176"/>
      <c r="R648" s="206"/>
      <c r="S648" s="206"/>
      <c r="T648" s="206"/>
      <c r="U648" s="206"/>
      <c r="V648" s="206"/>
      <c r="W648" s="206"/>
      <c r="X648" s="118"/>
      <c r="Y648" s="137"/>
      <c r="Z648" s="149"/>
    </row>
    <row r="649" spans="1:26" s="25" customFormat="1" x14ac:dyDescent="0.4">
      <c r="A649" s="49"/>
      <c r="B649" s="49"/>
      <c r="C649" s="49"/>
      <c r="D649" s="117"/>
      <c r="E649" s="161"/>
      <c r="F649" s="161"/>
      <c r="G649" s="161"/>
      <c r="H649" s="161"/>
      <c r="I649" s="161"/>
      <c r="J649" s="161"/>
      <c r="K649" s="151"/>
      <c r="L649" s="176"/>
      <c r="M649" s="176"/>
      <c r="N649" s="176"/>
      <c r="O649" s="176"/>
      <c r="P649" s="176"/>
      <c r="Q649" s="176"/>
      <c r="R649" s="206"/>
      <c r="S649" s="206"/>
      <c r="T649" s="206"/>
      <c r="U649" s="206"/>
      <c r="V649" s="206"/>
      <c r="W649" s="206"/>
      <c r="X649" s="118"/>
      <c r="Y649" s="137"/>
      <c r="Z649" s="149"/>
    </row>
    <row r="650" spans="1:26" s="25" customFormat="1" x14ac:dyDescent="0.4">
      <c r="A650" s="49"/>
      <c r="B650" s="49"/>
      <c r="C650" s="49"/>
      <c r="D650" s="117"/>
      <c r="E650" s="161"/>
      <c r="F650" s="161"/>
      <c r="G650" s="161"/>
      <c r="H650" s="161"/>
      <c r="I650" s="161"/>
      <c r="J650" s="161"/>
      <c r="K650" s="151"/>
      <c r="L650" s="176"/>
      <c r="M650" s="176"/>
      <c r="N650" s="176"/>
      <c r="O650" s="176"/>
      <c r="P650" s="176"/>
      <c r="Q650" s="176"/>
      <c r="R650" s="206"/>
      <c r="S650" s="206"/>
      <c r="T650" s="206"/>
      <c r="U650" s="206"/>
      <c r="V650" s="206"/>
      <c r="W650" s="206"/>
      <c r="X650" s="118"/>
      <c r="Y650" s="137"/>
      <c r="Z650" s="149"/>
    </row>
    <row r="651" spans="1:26" s="25" customFormat="1" x14ac:dyDescent="0.4">
      <c r="A651" s="49"/>
      <c r="B651" s="49"/>
      <c r="C651" s="49"/>
      <c r="D651" s="117"/>
      <c r="E651" s="161"/>
      <c r="F651" s="161"/>
      <c r="G651" s="161"/>
      <c r="H651" s="161"/>
      <c r="I651" s="161"/>
      <c r="J651" s="161"/>
      <c r="K651" s="151"/>
      <c r="L651" s="176"/>
      <c r="M651" s="176"/>
      <c r="N651" s="176"/>
      <c r="O651" s="176"/>
      <c r="P651" s="176"/>
      <c r="Q651" s="176"/>
      <c r="R651" s="206"/>
      <c r="S651" s="206"/>
      <c r="T651" s="206"/>
      <c r="U651" s="206"/>
      <c r="V651" s="206"/>
      <c r="W651" s="206"/>
      <c r="X651" s="118"/>
      <c r="Y651" s="137"/>
      <c r="Z651" s="149"/>
    </row>
    <row r="652" spans="1:26" s="25" customFormat="1" x14ac:dyDescent="0.4">
      <c r="A652" s="49"/>
      <c r="B652" s="49"/>
      <c r="C652" s="49"/>
      <c r="D652" s="117"/>
      <c r="E652" s="161"/>
      <c r="F652" s="161"/>
      <c r="G652" s="161"/>
      <c r="H652" s="161"/>
      <c r="I652" s="161"/>
      <c r="J652" s="161"/>
      <c r="K652" s="151"/>
      <c r="L652" s="176"/>
      <c r="M652" s="176"/>
      <c r="N652" s="176"/>
      <c r="O652" s="176"/>
      <c r="P652" s="176"/>
      <c r="Q652" s="176"/>
      <c r="R652" s="206"/>
      <c r="S652" s="206"/>
      <c r="T652" s="206"/>
      <c r="U652" s="206"/>
      <c r="V652" s="206"/>
      <c r="W652" s="206"/>
      <c r="X652" s="118"/>
      <c r="Y652" s="137"/>
      <c r="Z652" s="149"/>
    </row>
    <row r="653" spans="1:26" s="25" customFormat="1" x14ac:dyDescent="0.4">
      <c r="A653" s="49"/>
      <c r="B653" s="49"/>
      <c r="C653" s="49"/>
      <c r="D653" s="117"/>
      <c r="E653" s="161"/>
      <c r="F653" s="161"/>
      <c r="G653" s="161"/>
      <c r="H653" s="161"/>
      <c r="I653" s="161"/>
      <c r="J653" s="161"/>
      <c r="K653" s="151"/>
      <c r="L653" s="176"/>
      <c r="M653" s="176"/>
      <c r="N653" s="176"/>
      <c r="O653" s="176"/>
      <c r="P653" s="176"/>
      <c r="Q653" s="176"/>
      <c r="R653" s="206"/>
      <c r="S653" s="206"/>
      <c r="T653" s="206"/>
      <c r="U653" s="206"/>
      <c r="V653" s="206"/>
      <c r="W653" s="206"/>
      <c r="X653" s="118"/>
      <c r="Y653" s="137"/>
      <c r="Z653" s="149"/>
    </row>
    <row r="654" spans="1:26" s="25" customFormat="1" x14ac:dyDescent="0.4">
      <c r="A654" s="49"/>
      <c r="B654" s="49"/>
      <c r="C654" s="49"/>
      <c r="D654" s="117"/>
      <c r="E654" s="161"/>
      <c r="F654" s="161"/>
      <c r="G654" s="161"/>
      <c r="H654" s="161"/>
      <c r="I654" s="161"/>
      <c r="J654" s="161"/>
      <c r="K654" s="151"/>
      <c r="L654" s="176"/>
      <c r="M654" s="176"/>
      <c r="N654" s="176"/>
      <c r="O654" s="176"/>
      <c r="P654" s="176"/>
      <c r="Q654" s="176"/>
      <c r="R654" s="206"/>
      <c r="S654" s="206"/>
      <c r="T654" s="206"/>
      <c r="U654" s="206"/>
      <c r="V654" s="206"/>
      <c r="W654" s="206"/>
      <c r="X654" s="118"/>
      <c r="Y654" s="137"/>
      <c r="Z654" s="149"/>
    </row>
    <row r="655" spans="1:26" s="25" customFormat="1" x14ac:dyDescent="0.4">
      <c r="A655" s="49"/>
      <c r="B655" s="49"/>
      <c r="C655" s="49"/>
      <c r="D655" s="117"/>
      <c r="E655" s="161"/>
      <c r="F655" s="161"/>
      <c r="G655" s="161"/>
      <c r="H655" s="161"/>
      <c r="I655" s="161"/>
      <c r="J655" s="161"/>
      <c r="K655" s="151"/>
      <c r="L655" s="176"/>
      <c r="M655" s="176"/>
      <c r="N655" s="176"/>
      <c r="O655" s="176"/>
      <c r="P655" s="176"/>
      <c r="Q655" s="176"/>
      <c r="R655" s="206"/>
      <c r="S655" s="206"/>
      <c r="T655" s="206"/>
      <c r="U655" s="206"/>
      <c r="V655" s="206"/>
      <c r="W655" s="206"/>
      <c r="X655" s="118"/>
      <c r="Y655" s="137"/>
      <c r="Z655" s="149"/>
    </row>
    <row r="656" spans="1:26" s="25" customFormat="1" x14ac:dyDescent="0.4">
      <c r="A656" s="49"/>
      <c r="B656" s="49"/>
      <c r="C656" s="49"/>
      <c r="D656" s="117"/>
      <c r="E656" s="161"/>
      <c r="F656" s="161"/>
      <c r="G656" s="161"/>
      <c r="H656" s="161"/>
      <c r="I656" s="161"/>
      <c r="J656" s="161"/>
      <c r="K656" s="151"/>
      <c r="L656" s="176"/>
      <c r="M656" s="176"/>
      <c r="N656" s="176"/>
      <c r="O656" s="176"/>
      <c r="P656" s="176"/>
      <c r="Q656" s="176"/>
      <c r="R656" s="206"/>
      <c r="S656" s="206"/>
      <c r="T656" s="206"/>
      <c r="U656" s="206"/>
      <c r="V656" s="206"/>
      <c r="W656" s="206"/>
      <c r="X656" s="118"/>
      <c r="Y656" s="137"/>
      <c r="Z656" s="149"/>
    </row>
    <row r="657" spans="1:26" s="25" customFormat="1" x14ac:dyDescent="0.4">
      <c r="A657" s="49"/>
      <c r="B657" s="49"/>
      <c r="C657" s="49"/>
      <c r="D657" s="117"/>
      <c r="E657" s="161"/>
      <c r="F657" s="161"/>
      <c r="G657" s="161"/>
      <c r="H657" s="161"/>
      <c r="I657" s="161"/>
      <c r="J657" s="161"/>
      <c r="K657" s="151"/>
      <c r="L657" s="176"/>
      <c r="M657" s="176"/>
      <c r="N657" s="176"/>
      <c r="O657" s="176"/>
      <c r="P657" s="176"/>
      <c r="Q657" s="176"/>
      <c r="R657" s="206"/>
      <c r="S657" s="206"/>
      <c r="T657" s="206"/>
      <c r="U657" s="206"/>
      <c r="V657" s="206"/>
      <c r="W657" s="206"/>
      <c r="X657" s="118"/>
      <c r="Y657" s="137"/>
      <c r="Z657" s="149"/>
    </row>
    <row r="658" spans="1:26" s="25" customFormat="1" x14ac:dyDescent="0.4">
      <c r="A658" s="49"/>
      <c r="B658" s="49"/>
      <c r="C658" s="49"/>
      <c r="D658" s="117"/>
      <c r="E658" s="161"/>
      <c r="F658" s="161"/>
      <c r="G658" s="161"/>
      <c r="H658" s="161"/>
      <c r="I658" s="161"/>
      <c r="J658" s="161"/>
      <c r="K658" s="151"/>
      <c r="L658" s="176"/>
      <c r="M658" s="176"/>
      <c r="N658" s="176"/>
      <c r="O658" s="176"/>
      <c r="P658" s="176"/>
      <c r="Q658" s="176"/>
      <c r="R658" s="206"/>
      <c r="S658" s="206"/>
      <c r="T658" s="206"/>
      <c r="U658" s="206"/>
      <c r="V658" s="206"/>
      <c r="W658" s="206"/>
      <c r="X658" s="118"/>
      <c r="Y658" s="137"/>
      <c r="Z658" s="149"/>
    </row>
    <row r="659" spans="1:26" s="25" customFormat="1" x14ac:dyDescent="0.4">
      <c r="A659" s="49"/>
      <c r="B659" s="49"/>
      <c r="C659" s="49"/>
      <c r="D659" s="117"/>
      <c r="E659" s="161"/>
      <c r="F659" s="161"/>
      <c r="G659" s="161"/>
      <c r="H659" s="161"/>
      <c r="I659" s="161"/>
      <c r="J659" s="161"/>
      <c r="K659" s="151"/>
      <c r="L659" s="176"/>
      <c r="M659" s="176"/>
      <c r="N659" s="176"/>
      <c r="O659" s="176"/>
      <c r="P659" s="176"/>
      <c r="Q659" s="176"/>
      <c r="R659" s="206"/>
      <c r="S659" s="206"/>
      <c r="T659" s="206"/>
      <c r="U659" s="206"/>
      <c r="V659" s="206"/>
      <c r="W659" s="206"/>
      <c r="X659" s="118"/>
      <c r="Y659" s="137"/>
      <c r="Z659" s="149"/>
    </row>
    <row r="660" spans="1:26" s="25" customFormat="1" x14ac:dyDescent="0.4">
      <c r="A660" s="49"/>
      <c r="B660" s="49"/>
      <c r="C660" s="49"/>
      <c r="D660" s="117"/>
      <c r="E660" s="161"/>
      <c r="F660" s="161"/>
      <c r="G660" s="161"/>
      <c r="H660" s="161"/>
      <c r="I660" s="161"/>
      <c r="J660" s="161"/>
      <c r="K660" s="151"/>
      <c r="L660" s="176"/>
      <c r="M660" s="176"/>
      <c r="N660" s="176"/>
      <c r="O660" s="176"/>
      <c r="P660" s="176"/>
      <c r="Q660" s="176"/>
      <c r="R660" s="206"/>
      <c r="S660" s="206"/>
      <c r="T660" s="206"/>
      <c r="U660" s="206"/>
      <c r="V660" s="206"/>
      <c r="W660" s="206"/>
      <c r="X660" s="118"/>
      <c r="Y660" s="137"/>
      <c r="Z660" s="149"/>
    </row>
    <row r="661" spans="1:26" s="25" customFormat="1" x14ac:dyDescent="0.4">
      <c r="A661" s="49"/>
      <c r="B661" s="49"/>
      <c r="C661" s="49"/>
      <c r="D661" s="117"/>
      <c r="E661" s="161"/>
      <c r="F661" s="161"/>
      <c r="G661" s="161"/>
      <c r="H661" s="161"/>
      <c r="I661" s="161"/>
      <c r="J661" s="161"/>
      <c r="K661" s="151"/>
      <c r="L661" s="176"/>
      <c r="M661" s="176"/>
      <c r="N661" s="176"/>
      <c r="O661" s="176"/>
      <c r="P661" s="176"/>
      <c r="Q661" s="176"/>
      <c r="R661" s="206"/>
      <c r="S661" s="206"/>
      <c r="T661" s="206"/>
      <c r="U661" s="206"/>
      <c r="V661" s="206"/>
      <c r="W661" s="206"/>
      <c r="X661" s="118"/>
      <c r="Y661" s="137"/>
      <c r="Z661" s="149"/>
    </row>
    <row r="662" spans="1:26" s="25" customFormat="1" x14ac:dyDescent="0.4">
      <c r="A662" s="49"/>
      <c r="B662" s="49"/>
      <c r="C662" s="49"/>
      <c r="D662" s="117"/>
      <c r="E662" s="161"/>
      <c r="F662" s="161"/>
      <c r="G662" s="161"/>
      <c r="H662" s="161"/>
      <c r="I662" s="161"/>
      <c r="J662" s="161"/>
      <c r="K662" s="151"/>
      <c r="L662" s="176"/>
      <c r="M662" s="176"/>
      <c r="N662" s="176"/>
      <c r="O662" s="176"/>
      <c r="P662" s="176"/>
      <c r="Q662" s="176"/>
      <c r="R662" s="206"/>
      <c r="S662" s="206"/>
      <c r="T662" s="206"/>
      <c r="U662" s="206"/>
      <c r="V662" s="206"/>
      <c r="W662" s="206"/>
      <c r="X662" s="118"/>
      <c r="Y662" s="137"/>
      <c r="Z662" s="149"/>
    </row>
    <row r="663" spans="1:26" s="25" customFormat="1" x14ac:dyDescent="0.4">
      <c r="A663" s="49"/>
      <c r="B663" s="49"/>
      <c r="C663" s="49"/>
      <c r="D663" s="117"/>
      <c r="E663" s="161"/>
      <c r="F663" s="161"/>
      <c r="G663" s="161"/>
      <c r="H663" s="161"/>
      <c r="I663" s="161"/>
      <c r="J663" s="161"/>
      <c r="K663" s="151"/>
      <c r="L663" s="176"/>
      <c r="M663" s="176"/>
      <c r="N663" s="176"/>
      <c r="O663" s="176"/>
      <c r="P663" s="176"/>
      <c r="Q663" s="176"/>
      <c r="R663" s="206"/>
      <c r="S663" s="206"/>
      <c r="T663" s="206"/>
      <c r="U663" s="206"/>
      <c r="V663" s="206"/>
      <c r="W663" s="206"/>
      <c r="X663" s="118"/>
      <c r="Y663" s="137"/>
      <c r="Z663" s="149"/>
    </row>
    <row r="664" spans="1:26" s="25" customFormat="1" x14ac:dyDescent="0.4">
      <c r="A664" s="49"/>
      <c r="B664" s="49"/>
      <c r="C664" s="49"/>
      <c r="D664" s="117"/>
      <c r="E664" s="161"/>
      <c r="F664" s="161"/>
      <c r="G664" s="161"/>
      <c r="H664" s="161"/>
      <c r="I664" s="161"/>
      <c r="J664" s="161"/>
      <c r="K664" s="151"/>
      <c r="L664" s="176"/>
      <c r="M664" s="176"/>
      <c r="N664" s="176"/>
      <c r="O664" s="176"/>
      <c r="P664" s="176"/>
      <c r="Q664" s="176"/>
      <c r="R664" s="206"/>
      <c r="S664" s="206"/>
      <c r="T664" s="206"/>
      <c r="U664" s="206"/>
      <c r="V664" s="206"/>
      <c r="W664" s="206"/>
      <c r="X664" s="118"/>
      <c r="Y664" s="137"/>
      <c r="Z664" s="149"/>
    </row>
    <row r="665" spans="1:26" s="25" customFormat="1" x14ac:dyDescent="0.4">
      <c r="A665" s="49"/>
      <c r="B665" s="49"/>
      <c r="C665" s="49"/>
      <c r="D665" s="117"/>
      <c r="E665" s="161"/>
      <c r="F665" s="161"/>
      <c r="G665" s="161"/>
      <c r="H665" s="161"/>
      <c r="I665" s="161"/>
      <c r="J665" s="161"/>
      <c r="K665" s="151"/>
      <c r="L665" s="176"/>
      <c r="M665" s="176"/>
      <c r="N665" s="176"/>
      <c r="O665" s="176"/>
      <c r="P665" s="176"/>
      <c r="Q665" s="176"/>
      <c r="R665" s="206"/>
      <c r="S665" s="206"/>
      <c r="T665" s="206"/>
      <c r="U665" s="206"/>
      <c r="V665" s="206"/>
      <c r="W665" s="206"/>
      <c r="X665" s="118"/>
      <c r="Y665" s="137"/>
      <c r="Z665" s="149"/>
    </row>
    <row r="666" spans="1:26" s="25" customFormat="1" x14ac:dyDescent="0.4">
      <c r="A666" s="49"/>
      <c r="B666" s="49"/>
      <c r="C666" s="49"/>
      <c r="D666" s="117"/>
      <c r="E666" s="161"/>
      <c r="F666" s="161"/>
      <c r="G666" s="161"/>
      <c r="H666" s="161"/>
      <c r="I666" s="161"/>
      <c r="J666" s="161"/>
      <c r="K666" s="151"/>
      <c r="L666" s="176"/>
      <c r="M666" s="176"/>
      <c r="N666" s="176"/>
      <c r="O666" s="176"/>
      <c r="P666" s="176"/>
      <c r="Q666" s="176"/>
      <c r="R666" s="206"/>
      <c r="S666" s="206"/>
      <c r="T666" s="206"/>
      <c r="U666" s="206"/>
      <c r="V666" s="206"/>
      <c r="W666" s="206"/>
      <c r="X666" s="118"/>
      <c r="Y666" s="137"/>
      <c r="Z666" s="149"/>
    </row>
    <row r="667" spans="1:26" s="25" customFormat="1" x14ac:dyDescent="0.4">
      <c r="A667" s="49"/>
      <c r="B667" s="49"/>
      <c r="C667" s="49"/>
      <c r="D667" s="117"/>
      <c r="E667" s="161"/>
      <c r="F667" s="161"/>
      <c r="G667" s="161"/>
      <c r="H667" s="161"/>
      <c r="I667" s="161"/>
      <c r="J667" s="161"/>
      <c r="K667" s="151"/>
      <c r="L667" s="176"/>
      <c r="M667" s="176"/>
      <c r="N667" s="176"/>
      <c r="O667" s="176"/>
      <c r="P667" s="176"/>
      <c r="Q667" s="176"/>
      <c r="R667" s="206"/>
      <c r="S667" s="206"/>
      <c r="T667" s="206"/>
      <c r="U667" s="206"/>
      <c r="V667" s="206"/>
      <c r="W667" s="206"/>
      <c r="X667" s="118"/>
      <c r="Y667" s="137"/>
      <c r="Z667" s="149"/>
    </row>
    <row r="668" spans="1:26" s="25" customFormat="1" x14ac:dyDescent="0.4">
      <c r="A668" s="49"/>
      <c r="B668" s="49"/>
      <c r="C668" s="49"/>
      <c r="D668" s="117"/>
      <c r="E668" s="161"/>
      <c r="F668" s="161"/>
      <c r="G668" s="161"/>
      <c r="H668" s="161"/>
      <c r="I668" s="161"/>
      <c r="J668" s="161"/>
      <c r="K668" s="151"/>
      <c r="L668" s="176"/>
      <c r="M668" s="176"/>
      <c r="N668" s="176"/>
      <c r="O668" s="176"/>
      <c r="P668" s="176"/>
      <c r="Q668" s="176"/>
      <c r="R668" s="206"/>
      <c r="S668" s="206"/>
      <c r="T668" s="206"/>
      <c r="U668" s="206"/>
      <c r="V668" s="206"/>
      <c r="W668" s="206"/>
      <c r="X668" s="118"/>
      <c r="Y668" s="137"/>
      <c r="Z668" s="149"/>
    </row>
    <row r="669" spans="1:26" s="25" customFormat="1" x14ac:dyDescent="0.4">
      <c r="A669" s="49"/>
      <c r="B669" s="49"/>
      <c r="C669" s="49"/>
      <c r="D669" s="117"/>
      <c r="E669" s="161"/>
      <c r="F669" s="161"/>
      <c r="G669" s="161"/>
      <c r="H669" s="161"/>
      <c r="I669" s="161"/>
      <c r="J669" s="161"/>
      <c r="K669" s="151"/>
      <c r="L669" s="176"/>
      <c r="M669" s="176"/>
      <c r="N669" s="176"/>
      <c r="O669" s="176"/>
      <c r="P669" s="176"/>
      <c r="Q669" s="176"/>
      <c r="R669" s="206"/>
      <c r="S669" s="206"/>
      <c r="T669" s="206"/>
      <c r="U669" s="206"/>
      <c r="V669" s="206"/>
      <c r="W669" s="206"/>
      <c r="X669" s="118"/>
      <c r="Y669" s="137"/>
      <c r="Z669" s="149"/>
    </row>
    <row r="670" spans="1:26" s="25" customFormat="1" x14ac:dyDescent="0.4">
      <c r="A670" s="49"/>
      <c r="B670" s="49"/>
      <c r="C670" s="49"/>
      <c r="D670" s="117"/>
      <c r="E670" s="161"/>
      <c r="F670" s="161"/>
      <c r="G670" s="161"/>
      <c r="H670" s="161"/>
      <c r="I670" s="161"/>
      <c r="J670" s="161"/>
      <c r="K670" s="151"/>
      <c r="L670" s="176"/>
      <c r="M670" s="176"/>
      <c r="N670" s="176"/>
      <c r="O670" s="176"/>
      <c r="P670" s="176"/>
      <c r="Q670" s="176"/>
      <c r="R670" s="206"/>
      <c r="S670" s="206"/>
      <c r="T670" s="206"/>
      <c r="U670" s="206"/>
      <c r="V670" s="206"/>
      <c r="W670" s="206"/>
      <c r="X670" s="118"/>
      <c r="Y670" s="137"/>
      <c r="Z670" s="149"/>
    </row>
    <row r="671" spans="1:26" s="25" customFormat="1" x14ac:dyDescent="0.4">
      <c r="A671" s="49"/>
      <c r="B671" s="49"/>
      <c r="C671" s="49"/>
      <c r="D671" s="117"/>
      <c r="E671" s="161"/>
      <c r="F671" s="161"/>
      <c r="G671" s="161"/>
      <c r="H671" s="161"/>
      <c r="I671" s="161"/>
      <c r="J671" s="161"/>
      <c r="K671" s="151"/>
      <c r="L671" s="176"/>
      <c r="M671" s="176"/>
      <c r="N671" s="176"/>
      <c r="O671" s="176"/>
      <c r="P671" s="176"/>
      <c r="Q671" s="176"/>
      <c r="R671" s="206"/>
      <c r="S671" s="206"/>
      <c r="T671" s="206"/>
      <c r="U671" s="206"/>
      <c r="V671" s="206"/>
      <c r="W671" s="206"/>
      <c r="X671" s="118"/>
      <c r="Y671" s="137"/>
      <c r="Z671" s="149"/>
    </row>
    <row r="672" spans="1:26" s="25" customFormat="1" x14ac:dyDescent="0.4">
      <c r="A672" s="49"/>
      <c r="B672" s="49"/>
      <c r="C672" s="49"/>
      <c r="D672" s="117"/>
      <c r="E672" s="161"/>
      <c r="F672" s="161"/>
      <c r="G672" s="161"/>
      <c r="H672" s="161"/>
      <c r="I672" s="161"/>
      <c r="J672" s="161"/>
      <c r="K672" s="151"/>
      <c r="L672" s="176"/>
      <c r="M672" s="176"/>
      <c r="N672" s="176"/>
      <c r="O672" s="176"/>
      <c r="P672" s="176"/>
      <c r="Q672" s="176"/>
      <c r="R672" s="206"/>
      <c r="S672" s="206"/>
      <c r="T672" s="206"/>
      <c r="U672" s="206"/>
      <c r="V672" s="206"/>
      <c r="W672" s="206"/>
      <c r="X672" s="118"/>
      <c r="Y672" s="137"/>
      <c r="Z672" s="149"/>
    </row>
    <row r="673" spans="1:26" s="25" customFormat="1" x14ac:dyDescent="0.4">
      <c r="A673" s="49"/>
      <c r="B673" s="49"/>
      <c r="C673" s="49"/>
      <c r="D673" s="117"/>
      <c r="E673" s="161"/>
      <c r="F673" s="161"/>
      <c r="G673" s="161"/>
      <c r="H673" s="161"/>
      <c r="I673" s="161"/>
      <c r="J673" s="161"/>
      <c r="K673" s="151"/>
      <c r="L673" s="176"/>
      <c r="M673" s="176"/>
      <c r="N673" s="176"/>
      <c r="O673" s="176"/>
      <c r="P673" s="176"/>
      <c r="Q673" s="176"/>
      <c r="R673" s="206"/>
      <c r="S673" s="206"/>
      <c r="T673" s="206"/>
      <c r="U673" s="206"/>
      <c r="V673" s="206"/>
      <c r="W673" s="206"/>
      <c r="X673" s="118"/>
      <c r="Y673" s="137"/>
      <c r="Z673" s="149"/>
    </row>
    <row r="674" spans="1:26" s="25" customFormat="1" x14ac:dyDescent="0.4">
      <c r="A674" s="49"/>
      <c r="B674" s="49"/>
      <c r="C674" s="49"/>
      <c r="D674" s="117"/>
      <c r="E674" s="161"/>
      <c r="F674" s="161"/>
      <c r="G674" s="161"/>
      <c r="H674" s="161"/>
      <c r="I674" s="161"/>
      <c r="J674" s="161"/>
      <c r="K674" s="151"/>
      <c r="L674" s="176"/>
      <c r="M674" s="176"/>
      <c r="N674" s="176"/>
      <c r="O674" s="176"/>
      <c r="P674" s="176"/>
      <c r="Q674" s="176"/>
      <c r="R674" s="206"/>
      <c r="S674" s="206"/>
      <c r="T674" s="206"/>
      <c r="U674" s="206"/>
      <c r="V674" s="206"/>
      <c r="W674" s="206"/>
      <c r="X674" s="118"/>
      <c r="Y674" s="137"/>
      <c r="Z674" s="149"/>
    </row>
    <row r="675" spans="1:26" s="25" customFormat="1" x14ac:dyDescent="0.4">
      <c r="A675" s="49"/>
      <c r="B675" s="49"/>
      <c r="C675" s="49"/>
      <c r="D675" s="117"/>
      <c r="E675" s="161"/>
      <c r="F675" s="161"/>
      <c r="G675" s="161"/>
      <c r="H675" s="161"/>
      <c r="I675" s="161"/>
      <c r="J675" s="161"/>
      <c r="K675" s="151"/>
      <c r="L675" s="176"/>
      <c r="M675" s="176"/>
      <c r="N675" s="176"/>
      <c r="O675" s="176"/>
      <c r="P675" s="176"/>
      <c r="Q675" s="176"/>
      <c r="R675" s="206"/>
      <c r="S675" s="206"/>
      <c r="T675" s="206"/>
      <c r="U675" s="206"/>
      <c r="V675" s="206"/>
      <c r="W675" s="206"/>
      <c r="X675" s="118"/>
      <c r="Y675" s="137"/>
      <c r="Z675" s="149"/>
    </row>
    <row r="676" spans="1:26" s="25" customFormat="1" x14ac:dyDescent="0.4">
      <c r="A676" s="49"/>
      <c r="B676" s="49"/>
      <c r="C676" s="49"/>
      <c r="D676" s="117"/>
      <c r="E676" s="161"/>
      <c r="F676" s="161"/>
      <c r="G676" s="161"/>
      <c r="H676" s="161"/>
      <c r="I676" s="161"/>
      <c r="J676" s="161"/>
      <c r="K676" s="151"/>
      <c r="L676" s="176"/>
      <c r="M676" s="176"/>
      <c r="N676" s="176"/>
      <c r="O676" s="176"/>
      <c r="P676" s="176"/>
      <c r="Q676" s="176"/>
      <c r="R676" s="206"/>
      <c r="S676" s="206"/>
      <c r="T676" s="206"/>
      <c r="U676" s="206"/>
      <c r="V676" s="206"/>
      <c r="W676" s="206"/>
      <c r="X676" s="118"/>
      <c r="Y676" s="137"/>
      <c r="Z676" s="149"/>
    </row>
    <row r="677" spans="1:26" s="25" customFormat="1" x14ac:dyDescent="0.4">
      <c r="A677" s="49"/>
      <c r="B677" s="49"/>
      <c r="C677" s="49"/>
      <c r="D677" s="117"/>
      <c r="E677" s="161"/>
      <c r="F677" s="161"/>
      <c r="G677" s="161"/>
      <c r="H677" s="161"/>
      <c r="I677" s="161"/>
      <c r="J677" s="161"/>
      <c r="K677" s="151"/>
      <c r="L677" s="176"/>
      <c r="M677" s="176"/>
      <c r="N677" s="176"/>
      <c r="O677" s="176"/>
      <c r="P677" s="176"/>
      <c r="Q677" s="176"/>
      <c r="R677" s="206"/>
      <c r="S677" s="206"/>
      <c r="T677" s="206"/>
      <c r="U677" s="206"/>
      <c r="V677" s="206"/>
      <c r="W677" s="206"/>
      <c r="X677" s="118"/>
      <c r="Y677" s="137"/>
      <c r="Z677" s="149"/>
    </row>
    <row r="678" spans="1:26" s="25" customFormat="1" x14ac:dyDescent="0.4">
      <c r="A678" s="49"/>
      <c r="B678" s="49"/>
      <c r="C678" s="49"/>
      <c r="D678" s="117"/>
      <c r="E678" s="161"/>
      <c r="F678" s="161"/>
      <c r="G678" s="161"/>
      <c r="H678" s="161"/>
      <c r="I678" s="161"/>
      <c r="J678" s="161"/>
      <c r="K678" s="151"/>
      <c r="L678" s="176"/>
      <c r="M678" s="176"/>
      <c r="N678" s="176"/>
      <c r="O678" s="176"/>
      <c r="P678" s="176"/>
      <c r="Q678" s="176"/>
      <c r="R678" s="206"/>
      <c r="S678" s="206"/>
      <c r="T678" s="206"/>
      <c r="U678" s="206"/>
      <c r="V678" s="206"/>
      <c r="W678" s="206"/>
      <c r="X678" s="118"/>
      <c r="Y678" s="137"/>
      <c r="Z678" s="149"/>
    </row>
    <row r="679" spans="1:26" s="25" customFormat="1" x14ac:dyDescent="0.4">
      <c r="A679" s="49"/>
      <c r="B679" s="49"/>
      <c r="C679" s="49"/>
      <c r="D679" s="117"/>
      <c r="E679" s="161"/>
      <c r="F679" s="161"/>
      <c r="G679" s="161"/>
      <c r="H679" s="161"/>
      <c r="I679" s="161"/>
      <c r="J679" s="161"/>
      <c r="K679" s="151"/>
      <c r="L679" s="176"/>
      <c r="M679" s="176"/>
      <c r="N679" s="176"/>
      <c r="O679" s="176"/>
      <c r="P679" s="176"/>
      <c r="Q679" s="176"/>
      <c r="R679" s="206"/>
      <c r="S679" s="206"/>
      <c r="T679" s="206"/>
      <c r="U679" s="206"/>
      <c r="V679" s="206"/>
      <c r="W679" s="206"/>
      <c r="X679" s="118"/>
      <c r="Y679" s="137"/>
      <c r="Z679" s="149"/>
    </row>
    <row r="680" spans="1:26" s="25" customFormat="1" x14ac:dyDescent="0.4">
      <c r="A680" s="49"/>
      <c r="B680" s="49"/>
      <c r="C680" s="49"/>
      <c r="D680" s="117"/>
      <c r="E680" s="161"/>
      <c r="F680" s="161"/>
      <c r="G680" s="161"/>
      <c r="H680" s="161"/>
      <c r="I680" s="161"/>
      <c r="J680" s="161"/>
      <c r="K680" s="151"/>
      <c r="L680" s="176"/>
      <c r="M680" s="176"/>
      <c r="N680" s="176"/>
      <c r="O680" s="176"/>
      <c r="P680" s="176"/>
      <c r="Q680" s="176"/>
      <c r="R680" s="206"/>
      <c r="S680" s="206"/>
      <c r="T680" s="206"/>
      <c r="U680" s="206"/>
      <c r="V680" s="206"/>
      <c r="W680" s="206"/>
      <c r="X680" s="118"/>
      <c r="Y680" s="137"/>
      <c r="Z680" s="149"/>
    </row>
    <row r="681" spans="1:26" s="25" customFormat="1" x14ac:dyDescent="0.4">
      <c r="A681" s="49"/>
      <c r="B681" s="49"/>
      <c r="C681" s="49"/>
      <c r="D681" s="117"/>
      <c r="E681" s="161"/>
      <c r="F681" s="161"/>
      <c r="G681" s="161"/>
      <c r="H681" s="161"/>
      <c r="I681" s="161"/>
      <c r="J681" s="161"/>
      <c r="K681" s="151"/>
      <c r="L681" s="176"/>
      <c r="M681" s="176"/>
      <c r="N681" s="176"/>
      <c r="O681" s="176"/>
      <c r="P681" s="176"/>
      <c r="Q681" s="176"/>
      <c r="R681" s="206"/>
      <c r="S681" s="206"/>
      <c r="T681" s="206"/>
      <c r="U681" s="206"/>
      <c r="V681" s="206"/>
      <c r="W681" s="206"/>
      <c r="X681" s="118"/>
      <c r="Y681" s="137"/>
      <c r="Z681" s="149"/>
    </row>
    <row r="682" spans="1:26" s="25" customFormat="1" x14ac:dyDescent="0.4">
      <c r="A682" s="49"/>
      <c r="B682" s="49"/>
      <c r="C682" s="49"/>
      <c r="D682" s="117"/>
      <c r="E682" s="161"/>
      <c r="F682" s="161"/>
      <c r="G682" s="161"/>
      <c r="H682" s="161"/>
      <c r="I682" s="161"/>
      <c r="J682" s="161"/>
      <c r="K682" s="151"/>
      <c r="L682" s="176"/>
      <c r="M682" s="176"/>
      <c r="N682" s="176"/>
      <c r="O682" s="176"/>
      <c r="P682" s="176"/>
      <c r="Q682" s="176"/>
      <c r="R682" s="206"/>
      <c r="S682" s="206"/>
      <c r="T682" s="206"/>
      <c r="U682" s="206"/>
      <c r="V682" s="206"/>
      <c r="W682" s="206"/>
      <c r="X682" s="118"/>
      <c r="Y682" s="137"/>
      <c r="Z682" s="149"/>
    </row>
    <row r="683" spans="1:26" s="25" customFormat="1" x14ac:dyDescent="0.4">
      <c r="A683" s="49"/>
      <c r="B683" s="49"/>
      <c r="C683" s="49"/>
      <c r="D683" s="117"/>
      <c r="E683" s="161"/>
      <c r="F683" s="161"/>
      <c r="G683" s="161"/>
      <c r="H683" s="161"/>
      <c r="I683" s="161"/>
      <c r="J683" s="161"/>
      <c r="K683" s="151"/>
      <c r="L683" s="176"/>
      <c r="M683" s="176"/>
      <c r="N683" s="176"/>
      <c r="O683" s="176"/>
      <c r="P683" s="176"/>
      <c r="Q683" s="176"/>
      <c r="R683" s="206"/>
      <c r="S683" s="206"/>
      <c r="T683" s="206"/>
      <c r="U683" s="206"/>
      <c r="V683" s="206"/>
      <c r="W683" s="206"/>
      <c r="X683" s="118"/>
      <c r="Y683" s="137"/>
      <c r="Z683" s="149"/>
    </row>
    <row r="684" spans="1:26" s="25" customFormat="1" x14ac:dyDescent="0.4">
      <c r="A684" s="49"/>
      <c r="B684" s="49"/>
      <c r="C684" s="49"/>
      <c r="D684" s="117"/>
      <c r="E684" s="161"/>
      <c r="F684" s="161"/>
      <c r="G684" s="161"/>
      <c r="H684" s="161"/>
      <c r="I684" s="161"/>
      <c r="J684" s="161"/>
      <c r="K684" s="151"/>
      <c r="L684" s="176"/>
      <c r="M684" s="176"/>
      <c r="N684" s="176"/>
      <c r="O684" s="176"/>
      <c r="P684" s="176"/>
      <c r="Q684" s="176"/>
      <c r="R684" s="206"/>
      <c r="S684" s="206"/>
      <c r="T684" s="206"/>
      <c r="U684" s="206"/>
      <c r="V684" s="206"/>
      <c r="W684" s="206"/>
      <c r="X684" s="118"/>
      <c r="Y684" s="137"/>
      <c r="Z684" s="149"/>
    </row>
    <row r="685" spans="1:26" s="25" customFormat="1" x14ac:dyDescent="0.4">
      <c r="A685" s="49"/>
      <c r="B685" s="49"/>
      <c r="C685" s="49"/>
      <c r="D685" s="117"/>
      <c r="E685" s="161"/>
      <c r="F685" s="161"/>
      <c r="G685" s="161"/>
      <c r="H685" s="161"/>
      <c r="I685" s="161"/>
      <c r="J685" s="161"/>
      <c r="K685" s="151"/>
      <c r="L685" s="176"/>
      <c r="M685" s="176"/>
      <c r="N685" s="176"/>
      <c r="O685" s="176"/>
      <c r="P685" s="176"/>
      <c r="Q685" s="176"/>
      <c r="R685" s="206"/>
      <c r="S685" s="206"/>
      <c r="T685" s="206"/>
      <c r="U685" s="206"/>
      <c r="V685" s="206"/>
      <c r="W685" s="206"/>
      <c r="X685" s="118"/>
      <c r="Y685" s="137"/>
      <c r="Z685" s="149"/>
    </row>
    <row r="686" spans="1:26" s="25" customFormat="1" x14ac:dyDescent="0.4">
      <c r="A686" s="49"/>
      <c r="B686" s="49"/>
      <c r="C686" s="49"/>
      <c r="D686" s="117"/>
      <c r="E686" s="161"/>
      <c r="F686" s="161"/>
      <c r="G686" s="161"/>
      <c r="H686" s="161"/>
      <c r="I686" s="161"/>
      <c r="J686" s="161"/>
      <c r="K686" s="151"/>
      <c r="L686" s="176"/>
      <c r="M686" s="176"/>
      <c r="N686" s="176"/>
      <c r="O686" s="176"/>
      <c r="P686" s="176"/>
      <c r="Q686" s="176"/>
      <c r="R686" s="206"/>
      <c r="S686" s="206"/>
      <c r="T686" s="206"/>
      <c r="U686" s="206"/>
      <c r="V686" s="206"/>
      <c r="W686" s="206"/>
      <c r="X686" s="118"/>
      <c r="Y686" s="137"/>
      <c r="Z686" s="149"/>
    </row>
    <row r="687" spans="1:26" s="25" customFormat="1" x14ac:dyDescent="0.4">
      <c r="A687" s="49"/>
      <c r="B687" s="49"/>
      <c r="C687" s="49"/>
      <c r="D687" s="117"/>
      <c r="E687" s="161"/>
      <c r="F687" s="161"/>
      <c r="G687" s="161"/>
      <c r="H687" s="161"/>
      <c r="I687" s="161"/>
      <c r="J687" s="161"/>
      <c r="K687" s="151"/>
      <c r="L687" s="176"/>
      <c r="M687" s="176"/>
      <c r="N687" s="176"/>
      <c r="O687" s="176"/>
      <c r="P687" s="176"/>
      <c r="Q687" s="176"/>
      <c r="R687" s="206"/>
      <c r="S687" s="206"/>
      <c r="T687" s="206"/>
      <c r="U687" s="206"/>
      <c r="V687" s="206"/>
      <c r="W687" s="206"/>
      <c r="X687" s="118"/>
      <c r="Y687" s="137"/>
      <c r="Z687" s="149"/>
    </row>
    <row r="688" spans="1:26" s="25" customFormat="1" x14ac:dyDescent="0.4">
      <c r="A688" s="49"/>
      <c r="B688" s="49"/>
      <c r="C688" s="49"/>
      <c r="D688" s="117"/>
      <c r="E688" s="161"/>
      <c r="F688" s="161"/>
      <c r="G688" s="161"/>
      <c r="H688" s="161"/>
      <c r="I688" s="161"/>
      <c r="J688" s="161"/>
      <c r="K688" s="151"/>
      <c r="L688" s="176"/>
      <c r="M688" s="176"/>
      <c r="N688" s="176"/>
      <c r="O688" s="176"/>
      <c r="P688" s="176"/>
      <c r="Q688" s="176"/>
      <c r="R688" s="206"/>
      <c r="S688" s="206"/>
      <c r="T688" s="206"/>
      <c r="U688" s="206"/>
      <c r="V688" s="206"/>
      <c r="W688" s="206"/>
      <c r="X688" s="118"/>
      <c r="Y688" s="137"/>
      <c r="Z688" s="149"/>
    </row>
    <row r="689" spans="1:26" s="25" customFormat="1" x14ac:dyDescent="0.4">
      <c r="A689" s="49"/>
      <c r="B689" s="49"/>
      <c r="C689" s="49"/>
      <c r="D689" s="117"/>
      <c r="E689" s="161"/>
      <c r="F689" s="161"/>
      <c r="G689" s="161"/>
      <c r="H689" s="161"/>
      <c r="I689" s="161"/>
      <c r="J689" s="161"/>
      <c r="K689" s="151"/>
      <c r="L689" s="176"/>
      <c r="M689" s="176"/>
      <c r="N689" s="176"/>
      <c r="O689" s="176"/>
      <c r="P689" s="176"/>
      <c r="Q689" s="176"/>
      <c r="R689" s="206"/>
      <c r="S689" s="206"/>
      <c r="T689" s="206"/>
      <c r="U689" s="206"/>
      <c r="V689" s="206"/>
      <c r="W689" s="206"/>
      <c r="X689" s="118"/>
      <c r="Y689" s="137"/>
      <c r="Z689" s="149"/>
    </row>
    <row r="690" spans="1:26" s="25" customFormat="1" x14ac:dyDescent="0.4">
      <c r="A690" s="49"/>
      <c r="B690" s="49"/>
      <c r="C690" s="49"/>
      <c r="D690" s="117"/>
      <c r="E690" s="161"/>
      <c r="F690" s="161"/>
      <c r="G690" s="161"/>
      <c r="H690" s="161"/>
      <c r="I690" s="161"/>
      <c r="J690" s="161"/>
      <c r="K690" s="151"/>
      <c r="L690" s="176"/>
      <c r="M690" s="176"/>
      <c r="N690" s="176"/>
      <c r="O690" s="176"/>
      <c r="P690" s="176"/>
      <c r="Q690" s="176"/>
      <c r="R690" s="206"/>
      <c r="S690" s="206"/>
      <c r="T690" s="206"/>
      <c r="U690" s="206"/>
      <c r="V690" s="206"/>
      <c r="W690" s="206"/>
      <c r="X690" s="118"/>
      <c r="Y690" s="137"/>
      <c r="Z690" s="149"/>
    </row>
    <row r="691" spans="1:26" s="25" customFormat="1" x14ac:dyDescent="0.4">
      <c r="A691" s="49"/>
      <c r="B691" s="49"/>
      <c r="C691" s="49"/>
      <c r="D691" s="117"/>
      <c r="E691" s="161"/>
      <c r="F691" s="161"/>
      <c r="G691" s="161"/>
      <c r="H691" s="161"/>
      <c r="I691" s="161"/>
      <c r="J691" s="161"/>
      <c r="K691" s="151"/>
      <c r="L691" s="176"/>
      <c r="M691" s="176"/>
      <c r="N691" s="176"/>
      <c r="O691" s="176"/>
      <c r="P691" s="176"/>
      <c r="Q691" s="176"/>
      <c r="R691" s="206"/>
      <c r="S691" s="206"/>
      <c r="T691" s="206"/>
      <c r="U691" s="206"/>
      <c r="V691" s="206"/>
      <c r="W691" s="206"/>
      <c r="X691" s="118"/>
      <c r="Y691" s="137"/>
      <c r="Z691" s="149"/>
    </row>
    <row r="692" spans="1:26" s="25" customFormat="1" x14ac:dyDescent="0.4">
      <c r="A692" s="49"/>
      <c r="B692" s="49"/>
      <c r="C692" s="49"/>
      <c r="D692" s="117"/>
      <c r="E692" s="161"/>
      <c r="F692" s="161"/>
      <c r="G692" s="161"/>
      <c r="H692" s="161"/>
      <c r="I692" s="161"/>
      <c r="J692" s="161"/>
      <c r="K692" s="151"/>
      <c r="L692" s="176"/>
      <c r="M692" s="176"/>
      <c r="N692" s="176"/>
      <c r="O692" s="176"/>
      <c r="P692" s="176"/>
      <c r="Q692" s="176"/>
      <c r="R692" s="206"/>
      <c r="S692" s="206"/>
      <c r="T692" s="206"/>
      <c r="U692" s="206"/>
      <c r="V692" s="206"/>
      <c r="W692" s="206"/>
      <c r="X692" s="118"/>
      <c r="Y692" s="137"/>
      <c r="Z692" s="149"/>
    </row>
    <row r="693" spans="1:26" s="25" customFormat="1" x14ac:dyDescent="0.4">
      <c r="A693" s="49"/>
      <c r="B693" s="49"/>
      <c r="C693" s="49"/>
      <c r="D693" s="117"/>
      <c r="E693" s="161"/>
      <c r="F693" s="161"/>
      <c r="G693" s="161"/>
      <c r="H693" s="161"/>
      <c r="I693" s="161"/>
      <c r="J693" s="161"/>
      <c r="K693" s="151"/>
      <c r="L693" s="176"/>
      <c r="M693" s="176"/>
      <c r="N693" s="176"/>
      <c r="O693" s="176"/>
      <c r="P693" s="176"/>
      <c r="Q693" s="176"/>
      <c r="R693" s="206"/>
      <c r="S693" s="206"/>
      <c r="T693" s="206"/>
      <c r="U693" s="206"/>
      <c r="V693" s="206"/>
      <c r="W693" s="206"/>
      <c r="X693" s="118"/>
      <c r="Y693" s="137"/>
      <c r="Z693" s="149"/>
    </row>
    <row r="694" spans="1:26" s="25" customFormat="1" x14ac:dyDescent="0.4">
      <c r="A694" s="49"/>
      <c r="B694" s="49"/>
      <c r="C694" s="49"/>
      <c r="D694" s="117"/>
      <c r="E694" s="161"/>
      <c r="F694" s="161"/>
      <c r="G694" s="161"/>
      <c r="H694" s="161"/>
      <c r="I694" s="161"/>
      <c r="J694" s="161"/>
      <c r="K694" s="151"/>
      <c r="L694" s="176"/>
      <c r="M694" s="176"/>
      <c r="N694" s="176"/>
      <c r="O694" s="176"/>
      <c r="P694" s="176"/>
      <c r="Q694" s="176"/>
      <c r="R694" s="206"/>
      <c r="S694" s="206"/>
      <c r="T694" s="206"/>
      <c r="U694" s="206"/>
      <c r="V694" s="206"/>
      <c r="W694" s="206"/>
      <c r="X694" s="118"/>
      <c r="Y694" s="137"/>
      <c r="Z694" s="149"/>
    </row>
    <row r="695" spans="1:26" s="25" customFormat="1" x14ac:dyDescent="0.4">
      <c r="A695" s="49"/>
      <c r="B695" s="49"/>
      <c r="C695" s="49"/>
      <c r="D695" s="117"/>
      <c r="E695" s="161"/>
      <c r="F695" s="161"/>
      <c r="G695" s="161"/>
      <c r="H695" s="161"/>
      <c r="I695" s="161"/>
      <c r="J695" s="161"/>
      <c r="K695" s="151"/>
      <c r="L695" s="176"/>
      <c r="M695" s="176"/>
      <c r="N695" s="176"/>
      <c r="O695" s="176"/>
      <c r="P695" s="176"/>
      <c r="Q695" s="176"/>
      <c r="R695" s="206"/>
      <c r="S695" s="206"/>
      <c r="T695" s="206"/>
      <c r="U695" s="206"/>
      <c r="V695" s="206"/>
      <c r="W695" s="206"/>
      <c r="X695" s="118"/>
      <c r="Y695" s="137"/>
      <c r="Z695" s="149"/>
    </row>
    <row r="696" spans="1:26" s="25" customFormat="1" x14ac:dyDescent="0.4">
      <c r="A696" s="49"/>
      <c r="B696" s="49"/>
      <c r="C696" s="49"/>
      <c r="D696" s="117"/>
      <c r="E696" s="161"/>
      <c r="F696" s="161"/>
      <c r="G696" s="161"/>
      <c r="H696" s="161"/>
      <c r="I696" s="161"/>
      <c r="J696" s="161"/>
      <c r="K696" s="151"/>
      <c r="L696" s="176"/>
      <c r="M696" s="176"/>
      <c r="N696" s="176"/>
      <c r="O696" s="176"/>
      <c r="P696" s="176"/>
      <c r="Q696" s="176"/>
      <c r="R696" s="206"/>
      <c r="S696" s="206"/>
      <c r="T696" s="206"/>
      <c r="U696" s="206"/>
      <c r="V696" s="206"/>
      <c r="W696" s="206"/>
      <c r="X696" s="118"/>
      <c r="Y696" s="137"/>
      <c r="Z696" s="149"/>
    </row>
    <row r="697" spans="1:26" s="25" customFormat="1" x14ac:dyDescent="0.4">
      <c r="A697" s="49"/>
      <c r="B697" s="49"/>
      <c r="C697" s="49"/>
      <c r="D697" s="117"/>
      <c r="E697" s="161"/>
      <c r="F697" s="161"/>
      <c r="G697" s="161"/>
      <c r="H697" s="161"/>
      <c r="I697" s="161"/>
      <c r="J697" s="161"/>
      <c r="K697" s="151"/>
      <c r="L697" s="176"/>
      <c r="M697" s="176"/>
      <c r="N697" s="176"/>
      <c r="O697" s="176"/>
      <c r="P697" s="176"/>
      <c r="Q697" s="176"/>
      <c r="R697" s="206"/>
      <c r="S697" s="206"/>
      <c r="T697" s="206"/>
      <c r="U697" s="206"/>
      <c r="V697" s="206"/>
      <c r="W697" s="206"/>
      <c r="X697" s="118"/>
      <c r="Y697" s="137"/>
      <c r="Z697" s="149"/>
    </row>
    <row r="698" spans="1:26" s="25" customFormat="1" x14ac:dyDescent="0.4">
      <c r="A698" s="49"/>
      <c r="B698" s="49"/>
      <c r="C698" s="49"/>
      <c r="D698" s="117"/>
      <c r="E698" s="161"/>
      <c r="F698" s="161"/>
      <c r="G698" s="161"/>
      <c r="H698" s="161"/>
      <c r="I698" s="161"/>
      <c r="J698" s="161"/>
      <c r="K698" s="151"/>
      <c r="L698" s="176"/>
      <c r="M698" s="176"/>
      <c r="N698" s="176"/>
      <c r="O698" s="176"/>
      <c r="P698" s="176"/>
      <c r="Q698" s="176"/>
      <c r="R698" s="206"/>
      <c r="S698" s="206"/>
      <c r="T698" s="206"/>
      <c r="U698" s="206"/>
      <c r="V698" s="206"/>
      <c r="W698" s="206"/>
      <c r="X698" s="118"/>
      <c r="Y698" s="137"/>
      <c r="Z698" s="149"/>
    </row>
    <row r="699" spans="1:26" s="25" customFormat="1" x14ac:dyDescent="0.4">
      <c r="A699" s="49"/>
      <c r="B699" s="49"/>
      <c r="C699" s="49"/>
      <c r="D699" s="117"/>
      <c r="E699" s="161"/>
      <c r="F699" s="161"/>
      <c r="G699" s="161"/>
      <c r="H699" s="161"/>
      <c r="I699" s="161"/>
      <c r="J699" s="161"/>
      <c r="K699" s="151"/>
      <c r="L699" s="176"/>
      <c r="M699" s="176"/>
      <c r="N699" s="176"/>
      <c r="O699" s="176"/>
      <c r="P699" s="176"/>
      <c r="Q699" s="176"/>
      <c r="R699" s="206"/>
      <c r="S699" s="206"/>
      <c r="T699" s="206"/>
      <c r="U699" s="206"/>
      <c r="V699" s="206"/>
      <c r="W699" s="206"/>
      <c r="X699" s="118"/>
      <c r="Y699" s="137"/>
      <c r="Z699" s="149"/>
    </row>
    <row r="700" spans="1:26" s="25" customFormat="1" x14ac:dyDescent="0.4">
      <c r="A700" s="49"/>
      <c r="B700" s="49"/>
      <c r="C700" s="49"/>
      <c r="D700" s="117"/>
      <c r="E700" s="161"/>
      <c r="F700" s="161"/>
      <c r="G700" s="161"/>
      <c r="H700" s="161"/>
      <c r="I700" s="161"/>
      <c r="J700" s="161"/>
      <c r="K700" s="151"/>
      <c r="L700" s="176"/>
      <c r="M700" s="176"/>
      <c r="N700" s="176"/>
      <c r="O700" s="176"/>
      <c r="P700" s="176"/>
      <c r="Q700" s="176"/>
      <c r="R700" s="206"/>
      <c r="S700" s="206"/>
      <c r="T700" s="206"/>
      <c r="U700" s="206"/>
      <c r="V700" s="206"/>
      <c r="W700" s="206"/>
      <c r="X700" s="118"/>
      <c r="Y700" s="137"/>
      <c r="Z700" s="149"/>
    </row>
    <row r="701" spans="1:26" s="25" customFormat="1" x14ac:dyDescent="0.4">
      <c r="A701" s="49"/>
      <c r="B701" s="49"/>
      <c r="C701" s="49"/>
      <c r="D701" s="117"/>
      <c r="E701" s="161"/>
      <c r="F701" s="161"/>
      <c r="G701" s="161"/>
      <c r="H701" s="161"/>
      <c r="I701" s="161"/>
      <c r="J701" s="161"/>
      <c r="K701" s="151"/>
      <c r="L701" s="176"/>
      <c r="M701" s="176"/>
      <c r="N701" s="176"/>
      <c r="O701" s="176"/>
      <c r="P701" s="176"/>
      <c r="Q701" s="176"/>
      <c r="R701" s="206"/>
      <c r="S701" s="206"/>
      <c r="T701" s="206"/>
      <c r="U701" s="206"/>
      <c r="V701" s="206"/>
      <c r="W701" s="206"/>
      <c r="X701" s="118"/>
      <c r="Y701" s="137"/>
      <c r="Z701" s="149"/>
    </row>
    <row r="702" spans="1:26" s="25" customFormat="1" x14ac:dyDescent="0.4">
      <c r="A702" s="49"/>
      <c r="B702" s="49"/>
      <c r="C702" s="49"/>
      <c r="D702" s="117"/>
      <c r="E702" s="161"/>
      <c r="F702" s="161"/>
      <c r="G702" s="161"/>
      <c r="H702" s="161"/>
      <c r="I702" s="161"/>
      <c r="J702" s="161"/>
      <c r="K702" s="151"/>
      <c r="L702" s="176"/>
      <c r="M702" s="176"/>
      <c r="N702" s="176"/>
      <c r="O702" s="176"/>
      <c r="P702" s="176"/>
      <c r="Q702" s="176"/>
      <c r="R702" s="206"/>
      <c r="S702" s="206"/>
      <c r="T702" s="206"/>
      <c r="U702" s="206"/>
      <c r="V702" s="206"/>
      <c r="W702" s="206"/>
      <c r="X702" s="118"/>
      <c r="Y702" s="137"/>
      <c r="Z702" s="149"/>
    </row>
    <row r="703" spans="1:26" s="25" customFormat="1" x14ac:dyDescent="0.4">
      <c r="A703" s="49"/>
      <c r="B703" s="49"/>
      <c r="C703" s="49"/>
      <c r="D703" s="117"/>
      <c r="E703" s="161"/>
      <c r="F703" s="161"/>
      <c r="G703" s="161"/>
      <c r="H703" s="161"/>
      <c r="I703" s="161"/>
      <c r="J703" s="161"/>
      <c r="K703" s="151"/>
      <c r="L703" s="176"/>
      <c r="M703" s="176"/>
      <c r="N703" s="176"/>
      <c r="O703" s="176"/>
      <c r="P703" s="176"/>
      <c r="Q703" s="176"/>
      <c r="R703" s="206"/>
      <c r="S703" s="206"/>
      <c r="T703" s="206"/>
      <c r="U703" s="206"/>
      <c r="V703" s="206"/>
      <c r="W703" s="206"/>
      <c r="X703" s="118"/>
      <c r="Y703" s="137"/>
      <c r="Z703" s="149"/>
    </row>
    <row r="704" spans="1:26" s="25" customFormat="1" x14ac:dyDescent="0.4">
      <c r="A704" s="49"/>
      <c r="B704" s="49"/>
      <c r="C704" s="49"/>
      <c r="D704" s="117"/>
      <c r="E704" s="161"/>
      <c r="F704" s="161"/>
      <c r="G704" s="161"/>
      <c r="H704" s="161"/>
      <c r="I704" s="161"/>
      <c r="J704" s="161"/>
      <c r="K704" s="151"/>
      <c r="L704" s="176"/>
      <c r="M704" s="176"/>
      <c r="N704" s="176"/>
      <c r="O704" s="176"/>
      <c r="P704" s="176"/>
      <c r="Q704" s="176"/>
      <c r="R704" s="206"/>
      <c r="S704" s="206"/>
      <c r="T704" s="206"/>
      <c r="U704" s="206"/>
      <c r="V704" s="206"/>
      <c r="W704" s="206"/>
      <c r="X704" s="118"/>
      <c r="Y704" s="137"/>
      <c r="Z704" s="149"/>
    </row>
    <row r="705" spans="1:26" s="25" customFormat="1" x14ac:dyDescent="0.4">
      <c r="A705" s="49"/>
      <c r="B705" s="49"/>
      <c r="C705" s="49"/>
      <c r="D705" s="117"/>
      <c r="E705" s="161"/>
      <c r="F705" s="161"/>
      <c r="G705" s="161"/>
      <c r="H705" s="161"/>
      <c r="I705" s="161"/>
      <c r="J705" s="161"/>
      <c r="K705" s="151"/>
      <c r="L705" s="176"/>
      <c r="M705" s="176"/>
      <c r="N705" s="176"/>
      <c r="O705" s="176"/>
      <c r="P705" s="176"/>
      <c r="Q705" s="176"/>
      <c r="R705" s="206"/>
      <c r="S705" s="206"/>
      <c r="T705" s="206"/>
      <c r="U705" s="206"/>
      <c r="V705" s="206"/>
      <c r="W705" s="206"/>
      <c r="X705" s="118"/>
      <c r="Y705" s="137"/>
      <c r="Z705" s="149"/>
    </row>
    <row r="706" spans="1:26" s="25" customFormat="1" x14ac:dyDescent="0.4">
      <c r="A706" s="49"/>
      <c r="B706" s="49"/>
      <c r="C706" s="49"/>
      <c r="D706" s="117"/>
      <c r="E706" s="161"/>
      <c r="F706" s="161"/>
      <c r="G706" s="161"/>
      <c r="H706" s="161"/>
      <c r="I706" s="161"/>
      <c r="J706" s="161"/>
      <c r="K706" s="151"/>
      <c r="L706" s="176"/>
      <c r="M706" s="176"/>
      <c r="N706" s="176"/>
      <c r="O706" s="176"/>
      <c r="P706" s="176"/>
      <c r="Q706" s="176"/>
      <c r="R706" s="206"/>
      <c r="S706" s="206"/>
      <c r="T706" s="206"/>
      <c r="U706" s="206"/>
      <c r="V706" s="206"/>
      <c r="W706" s="206"/>
      <c r="X706" s="118"/>
      <c r="Y706" s="137"/>
      <c r="Z706" s="149"/>
    </row>
    <row r="707" spans="1:26" s="25" customFormat="1" x14ac:dyDescent="0.4">
      <c r="A707" s="49"/>
      <c r="B707" s="49"/>
      <c r="C707" s="49"/>
      <c r="D707" s="117"/>
      <c r="E707" s="161"/>
      <c r="F707" s="161"/>
      <c r="G707" s="161"/>
      <c r="H707" s="161"/>
      <c r="I707" s="161"/>
      <c r="J707" s="161"/>
      <c r="K707" s="151"/>
      <c r="L707" s="176"/>
      <c r="M707" s="176"/>
      <c r="N707" s="176"/>
      <c r="O707" s="176"/>
      <c r="P707" s="176"/>
      <c r="Q707" s="176"/>
      <c r="R707" s="206"/>
      <c r="S707" s="206"/>
      <c r="T707" s="206"/>
      <c r="U707" s="206"/>
      <c r="V707" s="206"/>
      <c r="W707" s="206"/>
      <c r="X707" s="118"/>
      <c r="Y707" s="137"/>
      <c r="Z707" s="149"/>
    </row>
    <row r="708" spans="1:26" s="25" customFormat="1" x14ac:dyDescent="0.4">
      <c r="A708" s="49"/>
      <c r="B708" s="49"/>
      <c r="C708" s="49"/>
      <c r="D708" s="117"/>
      <c r="E708" s="161"/>
      <c r="F708" s="161"/>
      <c r="G708" s="161"/>
      <c r="H708" s="161"/>
      <c r="I708" s="161"/>
      <c r="J708" s="161"/>
      <c r="K708" s="151"/>
      <c r="L708" s="176"/>
      <c r="M708" s="176"/>
      <c r="N708" s="176"/>
      <c r="O708" s="176"/>
      <c r="P708" s="176"/>
      <c r="Q708" s="176"/>
      <c r="R708" s="206"/>
      <c r="S708" s="206"/>
      <c r="T708" s="206"/>
      <c r="U708" s="206"/>
      <c r="V708" s="206"/>
      <c r="W708" s="206"/>
      <c r="X708" s="118"/>
      <c r="Y708" s="137"/>
      <c r="Z708" s="149"/>
    </row>
    <row r="709" spans="1:26" s="25" customFormat="1" x14ac:dyDescent="0.4">
      <c r="A709" s="49"/>
      <c r="B709" s="49"/>
      <c r="C709" s="49"/>
      <c r="D709" s="117"/>
      <c r="E709" s="161"/>
      <c r="F709" s="161"/>
      <c r="G709" s="161"/>
      <c r="H709" s="161"/>
      <c r="I709" s="161"/>
      <c r="J709" s="161"/>
      <c r="K709" s="151"/>
      <c r="L709" s="176"/>
      <c r="M709" s="176"/>
      <c r="N709" s="176"/>
      <c r="O709" s="176"/>
      <c r="P709" s="176"/>
      <c r="Q709" s="176"/>
      <c r="R709" s="206"/>
      <c r="S709" s="206"/>
      <c r="T709" s="206"/>
      <c r="U709" s="206"/>
      <c r="V709" s="206"/>
      <c r="W709" s="206"/>
      <c r="X709" s="118"/>
      <c r="Y709" s="137"/>
      <c r="Z709" s="149"/>
    </row>
    <row r="710" spans="1:26" s="25" customFormat="1" x14ac:dyDescent="0.4">
      <c r="A710" s="49"/>
      <c r="B710" s="49"/>
      <c r="C710" s="49"/>
      <c r="D710" s="117"/>
      <c r="E710" s="161"/>
      <c r="F710" s="161"/>
      <c r="G710" s="161"/>
      <c r="H710" s="161"/>
      <c r="I710" s="161"/>
      <c r="J710" s="161"/>
      <c r="K710" s="151"/>
      <c r="L710" s="176"/>
      <c r="M710" s="176"/>
      <c r="N710" s="176"/>
      <c r="O710" s="176"/>
      <c r="P710" s="176"/>
      <c r="Q710" s="176"/>
      <c r="R710" s="206"/>
      <c r="S710" s="206"/>
      <c r="T710" s="206"/>
      <c r="U710" s="206"/>
      <c r="V710" s="206"/>
      <c r="W710" s="206"/>
      <c r="X710" s="118"/>
      <c r="Y710" s="137"/>
      <c r="Z710" s="149"/>
    </row>
    <row r="711" spans="1:26" s="25" customFormat="1" x14ac:dyDescent="0.4">
      <c r="A711" s="49"/>
      <c r="B711" s="49"/>
      <c r="C711" s="49"/>
      <c r="D711" s="117"/>
      <c r="E711" s="161"/>
      <c r="F711" s="161"/>
      <c r="G711" s="161"/>
      <c r="H711" s="161"/>
      <c r="I711" s="161"/>
      <c r="J711" s="161"/>
      <c r="K711" s="151"/>
      <c r="L711" s="176"/>
      <c r="M711" s="176"/>
      <c r="N711" s="176"/>
      <c r="O711" s="176"/>
      <c r="P711" s="176"/>
      <c r="Q711" s="176"/>
      <c r="R711" s="206"/>
      <c r="S711" s="206"/>
      <c r="T711" s="206"/>
      <c r="U711" s="206"/>
      <c r="V711" s="206"/>
      <c r="W711" s="206"/>
      <c r="X711" s="118"/>
      <c r="Y711" s="137"/>
      <c r="Z711" s="149"/>
    </row>
    <row r="712" spans="1:26" s="25" customFormat="1" x14ac:dyDescent="0.4">
      <c r="A712" s="49"/>
      <c r="B712" s="49"/>
      <c r="C712" s="49"/>
      <c r="D712" s="117"/>
      <c r="E712" s="161"/>
      <c r="F712" s="161"/>
      <c r="G712" s="161"/>
      <c r="H712" s="161"/>
      <c r="I712" s="161"/>
      <c r="J712" s="161"/>
      <c r="K712" s="151"/>
      <c r="L712" s="176"/>
      <c r="M712" s="176"/>
      <c r="N712" s="176"/>
      <c r="O712" s="176"/>
      <c r="P712" s="176"/>
      <c r="Q712" s="176"/>
      <c r="R712" s="206"/>
      <c r="S712" s="206"/>
      <c r="T712" s="206"/>
      <c r="U712" s="206"/>
      <c r="V712" s="206"/>
      <c r="W712" s="206"/>
      <c r="X712" s="118"/>
      <c r="Y712" s="137"/>
      <c r="Z712" s="149"/>
    </row>
    <row r="713" spans="1:26" s="25" customFormat="1" x14ac:dyDescent="0.4">
      <c r="A713" s="49"/>
      <c r="B713" s="49"/>
      <c r="C713" s="49"/>
      <c r="D713" s="117"/>
      <c r="E713" s="161"/>
      <c r="F713" s="161"/>
      <c r="G713" s="161"/>
      <c r="H713" s="161"/>
      <c r="I713" s="161"/>
      <c r="J713" s="161"/>
      <c r="K713" s="151"/>
      <c r="L713" s="176"/>
      <c r="M713" s="176"/>
      <c r="N713" s="176"/>
      <c r="O713" s="176"/>
      <c r="P713" s="176"/>
      <c r="Q713" s="176"/>
      <c r="R713" s="206"/>
      <c r="S713" s="206"/>
      <c r="T713" s="206"/>
      <c r="U713" s="206"/>
      <c r="V713" s="206"/>
      <c r="W713" s="206"/>
      <c r="X713" s="118"/>
      <c r="Y713" s="137"/>
      <c r="Z713" s="149"/>
    </row>
    <row r="714" spans="1:26" s="25" customFormat="1" x14ac:dyDescent="0.4">
      <c r="A714" s="49"/>
      <c r="B714" s="49"/>
      <c r="C714" s="49"/>
      <c r="D714" s="117"/>
      <c r="E714" s="161"/>
      <c r="F714" s="161"/>
      <c r="G714" s="161"/>
      <c r="H714" s="161"/>
      <c r="I714" s="161"/>
      <c r="J714" s="161"/>
      <c r="K714" s="151"/>
      <c r="L714" s="176"/>
      <c r="M714" s="176"/>
      <c r="N714" s="176"/>
      <c r="O714" s="176"/>
      <c r="P714" s="176"/>
      <c r="Q714" s="176"/>
      <c r="R714" s="206"/>
      <c r="S714" s="206"/>
      <c r="T714" s="206"/>
      <c r="U714" s="206"/>
      <c r="V714" s="206"/>
      <c r="W714" s="206"/>
      <c r="X714" s="118"/>
      <c r="Y714" s="137"/>
      <c r="Z714" s="149"/>
    </row>
    <row r="715" spans="1:26" s="25" customFormat="1" x14ac:dyDescent="0.4">
      <c r="A715" s="49"/>
      <c r="B715" s="49"/>
      <c r="C715" s="49"/>
      <c r="D715" s="117"/>
      <c r="E715" s="161"/>
      <c r="F715" s="161"/>
      <c r="G715" s="161"/>
      <c r="H715" s="161"/>
      <c r="I715" s="161"/>
      <c r="J715" s="161"/>
      <c r="K715" s="151"/>
      <c r="L715" s="176"/>
      <c r="M715" s="176"/>
      <c r="N715" s="176"/>
      <c r="O715" s="176"/>
      <c r="P715" s="176"/>
      <c r="Q715" s="176"/>
      <c r="R715" s="206"/>
      <c r="S715" s="206"/>
      <c r="T715" s="206"/>
      <c r="U715" s="206"/>
      <c r="V715" s="206"/>
      <c r="W715" s="206"/>
      <c r="X715" s="118"/>
      <c r="Y715" s="137"/>
      <c r="Z715" s="149"/>
    </row>
    <row r="716" spans="1:26" s="25" customFormat="1" x14ac:dyDescent="0.4">
      <c r="A716" s="49"/>
      <c r="B716" s="49"/>
      <c r="C716" s="49"/>
      <c r="D716" s="117"/>
      <c r="E716" s="161"/>
      <c r="F716" s="161"/>
      <c r="G716" s="161"/>
      <c r="H716" s="161"/>
      <c r="I716" s="161"/>
      <c r="J716" s="161"/>
      <c r="K716" s="151"/>
      <c r="L716" s="176"/>
      <c r="M716" s="176"/>
      <c r="N716" s="176"/>
      <c r="O716" s="176"/>
      <c r="P716" s="176"/>
      <c r="Q716" s="176"/>
      <c r="R716" s="206"/>
      <c r="S716" s="206"/>
      <c r="T716" s="206"/>
      <c r="U716" s="206"/>
      <c r="V716" s="206"/>
      <c r="W716" s="206"/>
      <c r="X716" s="118"/>
      <c r="Y716" s="137"/>
      <c r="Z716" s="149"/>
    </row>
    <row r="717" spans="1:26" s="25" customFormat="1" x14ac:dyDescent="0.4">
      <c r="A717" s="49"/>
      <c r="B717" s="49"/>
      <c r="C717" s="49"/>
      <c r="D717" s="117"/>
      <c r="E717" s="161"/>
      <c r="F717" s="161"/>
      <c r="G717" s="161"/>
      <c r="H717" s="161"/>
      <c r="I717" s="161"/>
      <c r="J717" s="161"/>
      <c r="K717" s="151"/>
      <c r="L717" s="176"/>
      <c r="M717" s="176"/>
      <c r="N717" s="176"/>
      <c r="O717" s="176"/>
      <c r="P717" s="176"/>
      <c r="Q717" s="176"/>
      <c r="R717" s="206"/>
      <c r="S717" s="206"/>
      <c r="T717" s="206"/>
      <c r="U717" s="206"/>
      <c r="V717" s="206"/>
      <c r="W717" s="206"/>
      <c r="X717" s="118"/>
      <c r="Y717" s="137"/>
      <c r="Z717" s="149"/>
    </row>
    <row r="718" spans="1:26" s="25" customFormat="1" x14ac:dyDescent="0.4">
      <c r="A718" s="49"/>
      <c r="B718" s="49"/>
      <c r="C718" s="49"/>
      <c r="D718" s="117"/>
      <c r="E718" s="161"/>
      <c r="F718" s="161"/>
      <c r="G718" s="161"/>
      <c r="H718" s="161"/>
      <c r="I718" s="161"/>
      <c r="J718" s="161"/>
      <c r="K718" s="151"/>
      <c r="L718" s="176"/>
      <c r="M718" s="176"/>
      <c r="N718" s="176"/>
      <c r="O718" s="176"/>
      <c r="P718" s="176"/>
      <c r="Q718" s="176"/>
      <c r="R718" s="206"/>
      <c r="S718" s="206"/>
      <c r="T718" s="206"/>
      <c r="U718" s="206"/>
      <c r="V718" s="206"/>
      <c r="W718" s="206"/>
      <c r="X718" s="118"/>
      <c r="Y718" s="137"/>
      <c r="Z718" s="149"/>
    </row>
    <row r="719" spans="1:26" s="25" customFormat="1" x14ac:dyDescent="0.4">
      <c r="A719" s="49"/>
      <c r="B719" s="49"/>
      <c r="C719" s="49"/>
      <c r="D719" s="117"/>
      <c r="E719" s="161"/>
      <c r="F719" s="161"/>
      <c r="G719" s="161"/>
      <c r="H719" s="161"/>
      <c r="I719" s="161"/>
      <c r="J719" s="161"/>
      <c r="K719" s="151"/>
      <c r="L719" s="176"/>
      <c r="M719" s="176"/>
      <c r="N719" s="176"/>
      <c r="O719" s="176"/>
      <c r="P719" s="176"/>
      <c r="Q719" s="176"/>
      <c r="R719" s="206"/>
      <c r="S719" s="206"/>
      <c r="T719" s="206"/>
      <c r="U719" s="206"/>
      <c r="V719" s="206"/>
      <c r="W719" s="206"/>
      <c r="X719" s="118"/>
      <c r="Y719" s="137"/>
      <c r="Z719" s="149"/>
    </row>
    <row r="720" spans="1:26" s="25" customFormat="1" x14ac:dyDescent="0.4">
      <c r="A720" s="49"/>
      <c r="B720" s="49"/>
      <c r="C720" s="49"/>
      <c r="D720" s="117"/>
      <c r="E720" s="161"/>
      <c r="F720" s="161"/>
      <c r="G720" s="161"/>
      <c r="H720" s="161"/>
      <c r="I720" s="161"/>
      <c r="J720" s="161"/>
      <c r="K720" s="151"/>
      <c r="L720" s="176"/>
      <c r="M720" s="176"/>
      <c r="N720" s="176"/>
      <c r="O720" s="176"/>
      <c r="P720" s="176"/>
      <c r="Q720" s="176"/>
      <c r="R720" s="206"/>
      <c r="S720" s="206"/>
      <c r="T720" s="206"/>
      <c r="U720" s="206"/>
      <c r="V720" s="206"/>
      <c r="W720" s="206"/>
      <c r="X720" s="118"/>
      <c r="Y720" s="137"/>
      <c r="Z720" s="149"/>
    </row>
    <row r="721" spans="1:26" s="25" customFormat="1" x14ac:dyDescent="0.4">
      <c r="A721" s="49"/>
      <c r="B721" s="49"/>
      <c r="C721" s="49"/>
      <c r="D721" s="117"/>
      <c r="E721" s="161"/>
      <c r="F721" s="161"/>
      <c r="G721" s="161"/>
      <c r="H721" s="161"/>
      <c r="I721" s="161"/>
      <c r="J721" s="161"/>
      <c r="K721" s="151"/>
      <c r="L721" s="176"/>
      <c r="M721" s="176"/>
      <c r="N721" s="176"/>
      <c r="O721" s="176"/>
      <c r="P721" s="176"/>
      <c r="Q721" s="176"/>
      <c r="R721" s="206"/>
      <c r="S721" s="206"/>
      <c r="T721" s="206"/>
      <c r="U721" s="206"/>
      <c r="V721" s="206"/>
      <c r="W721" s="206"/>
      <c r="X721" s="118"/>
      <c r="Y721" s="137"/>
      <c r="Z721" s="149"/>
    </row>
    <row r="722" spans="1:26" s="25" customFormat="1" x14ac:dyDescent="0.4">
      <c r="A722" s="49"/>
      <c r="B722" s="49"/>
      <c r="C722" s="49"/>
      <c r="D722" s="117"/>
      <c r="E722" s="161"/>
      <c r="F722" s="161"/>
      <c r="G722" s="161"/>
      <c r="H722" s="161"/>
      <c r="I722" s="161"/>
      <c r="J722" s="161"/>
      <c r="K722" s="151"/>
      <c r="L722" s="176"/>
      <c r="M722" s="176"/>
      <c r="N722" s="176"/>
      <c r="O722" s="176"/>
      <c r="P722" s="176"/>
      <c r="Q722" s="176"/>
      <c r="R722" s="206"/>
      <c r="S722" s="206"/>
      <c r="T722" s="206"/>
      <c r="U722" s="206"/>
      <c r="V722" s="206"/>
      <c r="W722" s="206"/>
      <c r="X722" s="118"/>
      <c r="Y722" s="137"/>
      <c r="Z722" s="149"/>
    </row>
    <row r="723" spans="1:26" s="25" customFormat="1" x14ac:dyDescent="0.4">
      <c r="A723" s="49"/>
      <c r="B723" s="49"/>
      <c r="C723" s="49"/>
      <c r="D723" s="117"/>
      <c r="E723" s="161"/>
      <c r="F723" s="161"/>
      <c r="G723" s="161"/>
      <c r="H723" s="161"/>
      <c r="I723" s="161"/>
      <c r="J723" s="161"/>
      <c r="K723" s="151"/>
      <c r="L723" s="176"/>
      <c r="M723" s="176"/>
      <c r="N723" s="176"/>
      <c r="O723" s="176"/>
      <c r="P723" s="176"/>
      <c r="Q723" s="176"/>
      <c r="R723" s="206"/>
      <c r="S723" s="206"/>
      <c r="T723" s="206"/>
      <c r="U723" s="206"/>
      <c r="V723" s="206"/>
      <c r="W723" s="206"/>
      <c r="X723" s="118"/>
      <c r="Y723" s="137"/>
      <c r="Z723" s="149"/>
    </row>
    <row r="724" spans="1:26" s="25" customFormat="1" x14ac:dyDescent="0.4">
      <c r="A724" s="49"/>
      <c r="B724" s="49"/>
      <c r="C724" s="49"/>
      <c r="D724" s="117"/>
      <c r="E724" s="161"/>
      <c r="F724" s="161"/>
      <c r="G724" s="161"/>
      <c r="H724" s="161"/>
      <c r="I724" s="161"/>
      <c r="J724" s="161"/>
      <c r="K724" s="151"/>
      <c r="L724" s="176"/>
      <c r="M724" s="176"/>
      <c r="N724" s="176"/>
      <c r="O724" s="176"/>
      <c r="P724" s="176"/>
      <c r="Q724" s="176"/>
      <c r="R724" s="206"/>
      <c r="S724" s="206"/>
      <c r="T724" s="206"/>
      <c r="U724" s="206"/>
      <c r="V724" s="206"/>
      <c r="W724" s="206"/>
      <c r="X724" s="118"/>
      <c r="Y724" s="137"/>
      <c r="Z724" s="149"/>
    </row>
    <row r="725" spans="1:26" s="25" customFormat="1" x14ac:dyDescent="0.4">
      <c r="A725" s="49"/>
      <c r="B725" s="49"/>
      <c r="C725" s="49"/>
      <c r="D725" s="117"/>
      <c r="E725" s="161"/>
      <c r="F725" s="161"/>
      <c r="G725" s="161"/>
      <c r="H725" s="161"/>
      <c r="I725" s="161"/>
      <c r="J725" s="161"/>
      <c r="K725" s="151"/>
      <c r="L725" s="176"/>
      <c r="M725" s="176"/>
      <c r="N725" s="176"/>
      <c r="O725" s="176"/>
      <c r="P725" s="176"/>
      <c r="Q725" s="176"/>
      <c r="R725" s="206"/>
      <c r="S725" s="206"/>
      <c r="T725" s="206"/>
      <c r="U725" s="206"/>
      <c r="V725" s="206"/>
      <c r="W725" s="206"/>
      <c r="X725" s="118"/>
      <c r="Y725" s="137"/>
      <c r="Z725" s="149"/>
    </row>
    <row r="726" spans="1:26" s="25" customFormat="1" x14ac:dyDescent="0.4">
      <c r="A726" s="49"/>
      <c r="B726" s="49"/>
      <c r="C726" s="49"/>
      <c r="D726" s="117"/>
      <c r="E726" s="161"/>
      <c r="F726" s="161"/>
      <c r="G726" s="161"/>
      <c r="H726" s="161"/>
      <c r="I726" s="161"/>
      <c r="J726" s="161"/>
      <c r="K726" s="151"/>
      <c r="L726" s="176"/>
      <c r="M726" s="176"/>
      <c r="N726" s="176"/>
      <c r="O726" s="176"/>
      <c r="P726" s="176"/>
      <c r="Q726" s="176"/>
      <c r="R726" s="206"/>
      <c r="S726" s="206"/>
      <c r="T726" s="206"/>
      <c r="U726" s="206"/>
      <c r="V726" s="206"/>
      <c r="W726" s="206"/>
      <c r="X726" s="118"/>
      <c r="Y726" s="137"/>
      <c r="Z726" s="149"/>
    </row>
    <row r="727" spans="1:26" s="25" customFormat="1" x14ac:dyDescent="0.4">
      <c r="A727" s="49"/>
      <c r="B727" s="49"/>
      <c r="C727" s="49"/>
      <c r="D727" s="117"/>
      <c r="E727" s="161"/>
      <c r="F727" s="161"/>
      <c r="G727" s="161"/>
      <c r="H727" s="161"/>
      <c r="I727" s="161"/>
      <c r="J727" s="161"/>
      <c r="K727" s="151"/>
      <c r="L727" s="176"/>
      <c r="M727" s="176"/>
      <c r="N727" s="176"/>
      <c r="O727" s="176"/>
      <c r="P727" s="176"/>
      <c r="Q727" s="176"/>
      <c r="R727" s="206"/>
      <c r="S727" s="206"/>
      <c r="T727" s="206"/>
      <c r="U727" s="206"/>
      <c r="V727" s="206"/>
      <c r="W727" s="206"/>
      <c r="X727" s="118"/>
      <c r="Y727" s="137"/>
      <c r="Z727" s="149"/>
    </row>
    <row r="728" spans="1:26" s="25" customFormat="1" x14ac:dyDescent="0.4">
      <c r="A728" s="49"/>
      <c r="B728" s="49"/>
      <c r="C728" s="49"/>
      <c r="D728" s="117"/>
      <c r="E728" s="161"/>
      <c r="F728" s="161"/>
      <c r="G728" s="161"/>
      <c r="H728" s="161"/>
      <c r="I728" s="161"/>
      <c r="J728" s="161"/>
      <c r="K728" s="151"/>
      <c r="L728" s="176"/>
      <c r="M728" s="176"/>
      <c r="N728" s="176"/>
      <c r="O728" s="176"/>
      <c r="P728" s="176"/>
      <c r="Q728" s="176"/>
      <c r="R728" s="206"/>
      <c r="S728" s="206"/>
      <c r="T728" s="206"/>
      <c r="U728" s="206"/>
      <c r="V728" s="206"/>
      <c r="W728" s="206"/>
      <c r="X728" s="118"/>
      <c r="Y728" s="137"/>
      <c r="Z728" s="149"/>
    </row>
    <row r="729" spans="1:26" s="25" customFormat="1" x14ac:dyDescent="0.4">
      <c r="A729" s="49"/>
      <c r="B729" s="49"/>
      <c r="C729" s="49"/>
      <c r="D729" s="117"/>
      <c r="E729" s="161"/>
      <c r="F729" s="161"/>
      <c r="G729" s="161"/>
      <c r="H729" s="161"/>
      <c r="I729" s="161"/>
      <c r="J729" s="161"/>
      <c r="K729" s="151"/>
      <c r="L729" s="176"/>
      <c r="M729" s="176"/>
      <c r="N729" s="176"/>
      <c r="O729" s="176"/>
      <c r="P729" s="176"/>
      <c r="Q729" s="176"/>
      <c r="R729" s="206"/>
      <c r="S729" s="206"/>
      <c r="T729" s="206"/>
      <c r="U729" s="206"/>
      <c r="V729" s="206"/>
      <c r="W729" s="206"/>
      <c r="X729" s="118"/>
      <c r="Y729" s="137"/>
      <c r="Z729" s="149"/>
    </row>
    <row r="730" spans="1:26" s="25" customFormat="1" x14ac:dyDescent="0.4">
      <c r="A730" s="49"/>
      <c r="B730" s="49"/>
      <c r="C730" s="49"/>
      <c r="D730" s="117"/>
      <c r="E730" s="161"/>
      <c r="F730" s="161"/>
      <c r="G730" s="161"/>
      <c r="H730" s="161"/>
      <c r="I730" s="161"/>
      <c r="J730" s="161"/>
      <c r="K730" s="151"/>
      <c r="L730" s="176"/>
      <c r="M730" s="176"/>
      <c r="N730" s="176"/>
      <c r="O730" s="176"/>
      <c r="P730" s="176"/>
      <c r="Q730" s="176"/>
      <c r="R730" s="206"/>
      <c r="S730" s="206"/>
      <c r="T730" s="206"/>
      <c r="U730" s="206"/>
      <c r="V730" s="206"/>
      <c r="W730" s="206"/>
      <c r="X730" s="118"/>
      <c r="Y730" s="137"/>
      <c r="Z730" s="149"/>
    </row>
    <row r="731" spans="1:26" s="25" customFormat="1" x14ac:dyDescent="0.4">
      <c r="A731" s="49"/>
      <c r="B731" s="49"/>
      <c r="C731" s="49"/>
      <c r="D731" s="117"/>
      <c r="E731" s="161"/>
      <c r="F731" s="161"/>
      <c r="G731" s="161"/>
      <c r="H731" s="161"/>
      <c r="I731" s="161"/>
      <c r="J731" s="161"/>
      <c r="K731" s="151"/>
      <c r="L731" s="176"/>
      <c r="M731" s="176"/>
      <c r="N731" s="176"/>
      <c r="O731" s="176"/>
      <c r="P731" s="176"/>
      <c r="Q731" s="176"/>
      <c r="R731" s="206"/>
      <c r="S731" s="206"/>
      <c r="T731" s="206"/>
      <c r="U731" s="206"/>
      <c r="V731" s="206"/>
      <c r="W731" s="206"/>
      <c r="X731" s="118"/>
      <c r="Y731" s="137"/>
      <c r="Z731" s="149"/>
    </row>
    <row r="732" spans="1:26" s="25" customFormat="1" x14ac:dyDescent="0.4">
      <c r="A732" s="49"/>
      <c r="B732" s="49"/>
      <c r="C732" s="49"/>
      <c r="D732" s="117"/>
      <c r="E732" s="161"/>
      <c r="F732" s="161"/>
      <c r="G732" s="161"/>
      <c r="H732" s="161"/>
      <c r="I732" s="161"/>
      <c r="J732" s="161"/>
      <c r="K732" s="151"/>
      <c r="L732" s="176"/>
      <c r="M732" s="176"/>
      <c r="N732" s="176"/>
      <c r="O732" s="176"/>
      <c r="P732" s="176"/>
      <c r="Q732" s="176"/>
      <c r="R732" s="206"/>
      <c r="S732" s="206"/>
      <c r="T732" s="206"/>
      <c r="U732" s="206"/>
      <c r="V732" s="206"/>
      <c r="W732" s="206"/>
      <c r="X732" s="118"/>
      <c r="Y732" s="137"/>
      <c r="Z732" s="149"/>
    </row>
    <row r="733" spans="1:26" s="25" customFormat="1" x14ac:dyDescent="0.4">
      <c r="A733" s="49"/>
      <c r="B733" s="49"/>
      <c r="C733" s="49"/>
      <c r="D733" s="117"/>
      <c r="E733" s="161"/>
      <c r="F733" s="161"/>
      <c r="G733" s="161"/>
      <c r="H733" s="161"/>
      <c r="I733" s="161"/>
      <c r="J733" s="161"/>
      <c r="K733" s="151"/>
      <c r="L733" s="176"/>
      <c r="M733" s="176"/>
      <c r="N733" s="176"/>
      <c r="O733" s="176"/>
      <c r="P733" s="176"/>
      <c r="Q733" s="176"/>
      <c r="R733" s="206"/>
      <c r="S733" s="206"/>
      <c r="T733" s="206"/>
      <c r="U733" s="206"/>
      <c r="V733" s="206"/>
      <c r="W733" s="206"/>
      <c r="X733" s="118"/>
      <c r="Y733" s="137"/>
      <c r="Z733" s="149"/>
    </row>
    <row r="734" spans="1:26" s="25" customFormat="1" x14ac:dyDescent="0.4">
      <c r="A734" s="49"/>
      <c r="B734" s="49"/>
      <c r="C734" s="49"/>
      <c r="D734" s="117"/>
      <c r="E734" s="161"/>
      <c r="F734" s="161"/>
      <c r="G734" s="161"/>
      <c r="H734" s="161"/>
      <c r="I734" s="161"/>
      <c r="J734" s="161"/>
      <c r="K734" s="151"/>
      <c r="L734" s="176"/>
      <c r="M734" s="176"/>
      <c r="N734" s="176"/>
      <c r="O734" s="176"/>
      <c r="P734" s="176"/>
      <c r="Q734" s="176"/>
      <c r="R734" s="206"/>
      <c r="S734" s="206"/>
      <c r="T734" s="206"/>
      <c r="U734" s="206"/>
      <c r="V734" s="206"/>
      <c r="W734" s="206"/>
      <c r="X734" s="118"/>
      <c r="Y734" s="137"/>
      <c r="Z734" s="149"/>
    </row>
    <row r="735" spans="1:26" s="25" customFormat="1" x14ac:dyDescent="0.4">
      <c r="A735" s="49"/>
      <c r="B735" s="49"/>
      <c r="C735" s="49"/>
      <c r="D735" s="117"/>
      <c r="E735" s="161"/>
      <c r="F735" s="161"/>
      <c r="G735" s="161"/>
      <c r="H735" s="161"/>
      <c r="I735" s="161"/>
      <c r="J735" s="161"/>
      <c r="K735" s="151"/>
      <c r="L735" s="176"/>
      <c r="M735" s="176"/>
      <c r="N735" s="176"/>
      <c r="O735" s="176"/>
      <c r="P735" s="176"/>
      <c r="Q735" s="176"/>
      <c r="R735" s="206"/>
      <c r="S735" s="206"/>
      <c r="T735" s="206"/>
      <c r="U735" s="206"/>
      <c r="V735" s="206"/>
      <c r="W735" s="206"/>
      <c r="X735" s="118"/>
      <c r="Y735" s="137"/>
      <c r="Z735" s="149"/>
    </row>
    <row r="736" spans="1:26" s="25" customFormat="1" x14ac:dyDescent="0.4">
      <c r="A736" s="49"/>
      <c r="B736" s="49"/>
      <c r="C736" s="49"/>
      <c r="D736" s="117"/>
      <c r="E736" s="161"/>
      <c r="F736" s="161"/>
      <c r="G736" s="161"/>
      <c r="H736" s="161"/>
      <c r="I736" s="161"/>
      <c r="J736" s="161"/>
      <c r="K736" s="151"/>
      <c r="L736" s="176"/>
      <c r="M736" s="176"/>
      <c r="N736" s="176"/>
      <c r="O736" s="176"/>
      <c r="P736" s="176"/>
      <c r="Q736" s="176"/>
      <c r="R736" s="206"/>
      <c r="S736" s="206"/>
      <c r="T736" s="206"/>
      <c r="U736" s="206"/>
      <c r="V736" s="206"/>
      <c r="W736" s="206"/>
      <c r="X736" s="118"/>
      <c r="Y736" s="137"/>
      <c r="Z736" s="149"/>
    </row>
    <row r="737" spans="1:26" s="25" customFormat="1" x14ac:dyDescent="0.4">
      <c r="A737" s="49"/>
      <c r="B737" s="49"/>
      <c r="C737" s="49"/>
      <c r="D737" s="117"/>
      <c r="E737" s="161"/>
      <c r="F737" s="161"/>
      <c r="G737" s="161"/>
      <c r="H737" s="161"/>
      <c r="I737" s="161"/>
      <c r="J737" s="161"/>
      <c r="K737" s="151"/>
      <c r="L737" s="176"/>
      <c r="M737" s="176"/>
      <c r="N737" s="176"/>
      <c r="O737" s="176"/>
      <c r="P737" s="176"/>
      <c r="Q737" s="176"/>
      <c r="R737" s="206"/>
      <c r="S737" s="206"/>
      <c r="T737" s="206"/>
      <c r="U737" s="206"/>
      <c r="V737" s="206"/>
      <c r="W737" s="206"/>
      <c r="X737" s="118"/>
      <c r="Y737" s="137"/>
      <c r="Z737" s="149"/>
    </row>
    <row r="738" spans="1:26" s="25" customFormat="1" x14ac:dyDescent="0.4">
      <c r="A738" s="49"/>
      <c r="B738" s="49"/>
      <c r="C738" s="49"/>
      <c r="D738" s="117"/>
      <c r="E738" s="161"/>
      <c r="F738" s="161"/>
      <c r="G738" s="161"/>
      <c r="H738" s="161"/>
      <c r="I738" s="161"/>
      <c r="J738" s="161"/>
      <c r="K738" s="151"/>
      <c r="L738" s="176"/>
      <c r="M738" s="176"/>
      <c r="N738" s="176"/>
      <c r="O738" s="176"/>
      <c r="P738" s="176"/>
      <c r="Q738" s="176"/>
      <c r="R738" s="206"/>
      <c r="S738" s="206"/>
      <c r="T738" s="206"/>
      <c r="U738" s="206"/>
      <c r="V738" s="206"/>
      <c r="W738" s="206"/>
      <c r="X738" s="118"/>
      <c r="Y738" s="137"/>
      <c r="Z738" s="149"/>
    </row>
    <row r="739" spans="1:26" s="25" customFormat="1" x14ac:dyDescent="0.4">
      <c r="A739" s="49"/>
      <c r="B739" s="49"/>
      <c r="C739" s="49"/>
      <c r="D739" s="117"/>
      <c r="E739" s="161"/>
      <c r="F739" s="161"/>
      <c r="G739" s="161"/>
      <c r="H739" s="161"/>
      <c r="I739" s="161"/>
      <c r="J739" s="161"/>
      <c r="K739" s="151"/>
      <c r="L739" s="176"/>
      <c r="M739" s="176"/>
      <c r="N739" s="176"/>
      <c r="O739" s="176"/>
      <c r="P739" s="176"/>
      <c r="Q739" s="176"/>
      <c r="R739" s="206"/>
      <c r="S739" s="206"/>
      <c r="T739" s="206"/>
      <c r="U739" s="206"/>
      <c r="V739" s="206"/>
      <c r="W739" s="206"/>
      <c r="X739" s="118"/>
      <c r="Y739" s="137"/>
      <c r="Z739" s="149"/>
    </row>
    <row r="740" spans="1:26" s="25" customFormat="1" x14ac:dyDescent="0.4">
      <c r="A740" s="49"/>
      <c r="B740" s="49"/>
      <c r="C740" s="49"/>
      <c r="D740" s="117"/>
      <c r="E740" s="161"/>
      <c r="F740" s="161"/>
      <c r="G740" s="161"/>
      <c r="H740" s="161"/>
      <c r="I740" s="161"/>
      <c r="J740" s="161"/>
      <c r="K740" s="151"/>
      <c r="L740" s="176"/>
      <c r="M740" s="176"/>
      <c r="N740" s="176"/>
      <c r="O740" s="176"/>
      <c r="P740" s="176"/>
      <c r="Q740" s="176"/>
      <c r="R740" s="206"/>
      <c r="S740" s="206"/>
      <c r="T740" s="206"/>
      <c r="U740" s="206"/>
      <c r="V740" s="206"/>
      <c r="W740" s="206"/>
      <c r="X740" s="118"/>
      <c r="Y740" s="137"/>
      <c r="Z740" s="149"/>
    </row>
    <row r="741" spans="1:26" s="25" customFormat="1" x14ac:dyDescent="0.4">
      <c r="A741" s="49"/>
      <c r="B741" s="49"/>
      <c r="C741" s="49"/>
      <c r="D741" s="117"/>
      <c r="E741" s="161"/>
      <c r="F741" s="161"/>
      <c r="G741" s="161"/>
      <c r="H741" s="161"/>
      <c r="I741" s="161"/>
      <c r="J741" s="161"/>
      <c r="K741" s="151"/>
      <c r="L741" s="176"/>
      <c r="M741" s="176"/>
      <c r="N741" s="176"/>
      <c r="O741" s="176"/>
      <c r="P741" s="176"/>
      <c r="Q741" s="176"/>
      <c r="R741" s="206"/>
      <c r="S741" s="206"/>
      <c r="T741" s="206"/>
      <c r="U741" s="206"/>
      <c r="V741" s="206"/>
      <c r="W741" s="206"/>
      <c r="X741" s="118"/>
      <c r="Y741" s="137"/>
      <c r="Z741" s="149"/>
    </row>
    <row r="742" spans="1:26" s="25" customFormat="1" x14ac:dyDescent="0.4">
      <c r="A742" s="49"/>
      <c r="B742" s="49"/>
      <c r="C742" s="49"/>
      <c r="D742" s="117"/>
      <c r="E742" s="161"/>
      <c r="F742" s="161"/>
      <c r="G742" s="161"/>
      <c r="H742" s="161"/>
      <c r="I742" s="161"/>
      <c r="J742" s="161"/>
      <c r="K742" s="151"/>
      <c r="L742" s="176"/>
      <c r="M742" s="176"/>
      <c r="N742" s="176"/>
      <c r="O742" s="176"/>
      <c r="P742" s="176"/>
      <c r="Q742" s="176"/>
      <c r="R742" s="206"/>
      <c r="S742" s="206"/>
      <c r="T742" s="206"/>
      <c r="U742" s="206"/>
      <c r="V742" s="206"/>
      <c r="W742" s="206"/>
      <c r="X742" s="118"/>
      <c r="Y742" s="137"/>
      <c r="Z742" s="149"/>
    </row>
    <row r="743" spans="1:26" s="25" customFormat="1" x14ac:dyDescent="0.4">
      <c r="A743" s="49"/>
      <c r="B743" s="49"/>
      <c r="C743" s="49"/>
      <c r="D743" s="117"/>
      <c r="E743" s="161"/>
      <c r="F743" s="161"/>
      <c r="G743" s="161"/>
      <c r="H743" s="161"/>
      <c r="I743" s="161"/>
      <c r="J743" s="161"/>
      <c r="K743" s="151"/>
      <c r="L743" s="176"/>
      <c r="M743" s="176"/>
      <c r="N743" s="176"/>
      <c r="O743" s="176"/>
      <c r="P743" s="176"/>
      <c r="Q743" s="176"/>
      <c r="R743" s="206"/>
      <c r="S743" s="206"/>
      <c r="T743" s="206"/>
      <c r="U743" s="206"/>
      <c r="V743" s="206"/>
      <c r="W743" s="206"/>
      <c r="X743" s="118"/>
      <c r="Y743" s="137"/>
      <c r="Z743" s="149"/>
    </row>
    <row r="744" spans="1:26" s="25" customFormat="1" x14ac:dyDescent="0.4">
      <c r="A744" s="49"/>
      <c r="B744" s="49"/>
      <c r="C744" s="49"/>
      <c r="D744" s="117"/>
      <c r="E744" s="161"/>
      <c r="F744" s="161"/>
      <c r="G744" s="161"/>
      <c r="H744" s="161"/>
      <c r="I744" s="161"/>
      <c r="J744" s="161"/>
      <c r="K744" s="151"/>
      <c r="L744" s="176"/>
      <c r="M744" s="176"/>
      <c r="N744" s="176"/>
      <c r="O744" s="176"/>
      <c r="P744" s="176"/>
      <c r="Q744" s="176"/>
      <c r="R744" s="206"/>
      <c r="S744" s="206"/>
      <c r="T744" s="206"/>
      <c r="U744" s="206"/>
      <c r="V744" s="206"/>
      <c r="W744" s="206"/>
      <c r="X744" s="118"/>
      <c r="Y744" s="137"/>
      <c r="Z744" s="149"/>
    </row>
    <row r="745" spans="1:26" s="25" customFormat="1" x14ac:dyDescent="0.4">
      <c r="A745" s="49"/>
      <c r="B745" s="49"/>
      <c r="C745" s="49"/>
      <c r="D745" s="117"/>
      <c r="E745" s="161"/>
      <c r="F745" s="161"/>
      <c r="G745" s="161"/>
      <c r="H745" s="161"/>
      <c r="I745" s="161"/>
      <c r="J745" s="161"/>
      <c r="K745" s="151"/>
      <c r="L745" s="176"/>
      <c r="M745" s="176"/>
      <c r="N745" s="176"/>
      <c r="O745" s="176"/>
      <c r="P745" s="176"/>
      <c r="Q745" s="176"/>
      <c r="R745" s="206"/>
      <c r="S745" s="206"/>
      <c r="T745" s="206"/>
      <c r="U745" s="206"/>
      <c r="V745" s="206"/>
      <c r="W745" s="206"/>
      <c r="X745" s="118"/>
      <c r="Y745" s="137"/>
      <c r="Z745" s="149"/>
    </row>
    <row r="746" spans="1:26" s="25" customFormat="1" x14ac:dyDescent="0.4">
      <c r="A746" s="49"/>
      <c r="B746" s="49"/>
      <c r="C746" s="49"/>
      <c r="D746" s="117"/>
      <c r="E746" s="161"/>
      <c r="F746" s="161"/>
      <c r="G746" s="161"/>
      <c r="H746" s="161"/>
      <c r="I746" s="161"/>
      <c r="J746" s="161"/>
      <c r="K746" s="151"/>
      <c r="L746" s="176"/>
      <c r="M746" s="176"/>
      <c r="N746" s="176"/>
      <c r="O746" s="176"/>
      <c r="P746" s="176"/>
      <c r="Q746" s="176"/>
      <c r="R746" s="206"/>
      <c r="S746" s="206"/>
      <c r="T746" s="206"/>
      <c r="U746" s="206"/>
      <c r="V746" s="206"/>
      <c r="W746" s="206"/>
      <c r="X746" s="118"/>
      <c r="Y746" s="137"/>
      <c r="Z746" s="149"/>
    </row>
    <row r="747" spans="1:26" s="25" customFormat="1" x14ac:dyDescent="0.4">
      <c r="A747" s="49"/>
      <c r="B747" s="49"/>
      <c r="C747" s="49"/>
      <c r="D747" s="117"/>
      <c r="E747" s="161"/>
      <c r="F747" s="161"/>
      <c r="G747" s="161"/>
      <c r="H747" s="161"/>
      <c r="I747" s="161"/>
      <c r="J747" s="161"/>
      <c r="K747" s="151"/>
      <c r="L747" s="176"/>
      <c r="M747" s="176"/>
      <c r="N747" s="176"/>
      <c r="O747" s="176"/>
      <c r="P747" s="176"/>
      <c r="Q747" s="176"/>
      <c r="R747" s="206"/>
      <c r="S747" s="206"/>
      <c r="T747" s="206"/>
      <c r="U747" s="206"/>
      <c r="V747" s="206"/>
      <c r="W747" s="206"/>
      <c r="X747" s="118"/>
      <c r="Y747" s="137"/>
      <c r="Z747" s="149"/>
    </row>
    <row r="748" spans="1:26" s="25" customFormat="1" x14ac:dyDescent="0.4">
      <c r="A748" s="49"/>
      <c r="B748" s="49"/>
      <c r="C748" s="49"/>
      <c r="D748" s="117"/>
      <c r="E748" s="161"/>
      <c r="F748" s="161"/>
      <c r="G748" s="161"/>
      <c r="H748" s="161"/>
      <c r="I748" s="161"/>
      <c r="J748" s="161"/>
      <c r="K748" s="151"/>
      <c r="L748" s="176"/>
      <c r="M748" s="176"/>
      <c r="N748" s="176"/>
      <c r="O748" s="176"/>
      <c r="P748" s="176"/>
      <c r="Q748" s="176"/>
      <c r="R748" s="206"/>
      <c r="S748" s="206"/>
      <c r="T748" s="206"/>
      <c r="U748" s="206"/>
      <c r="V748" s="206"/>
      <c r="W748" s="206"/>
      <c r="X748" s="118"/>
      <c r="Y748" s="137"/>
      <c r="Z748" s="149"/>
    </row>
    <row r="749" spans="1:26" s="25" customFormat="1" x14ac:dyDescent="0.4">
      <c r="A749" s="49"/>
      <c r="B749" s="49"/>
      <c r="C749" s="49"/>
      <c r="D749" s="117"/>
      <c r="E749" s="161"/>
      <c r="F749" s="161"/>
      <c r="G749" s="161"/>
      <c r="H749" s="161"/>
      <c r="I749" s="161"/>
      <c r="J749" s="161"/>
      <c r="K749" s="151"/>
      <c r="L749" s="176"/>
      <c r="M749" s="176"/>
      <c r="N749" s="176"/>
      <c r="O749" s="176"/>
      <c r="P749" s="176"/>
      <c r="Q749" s="176"/>
      <c r="R749" s="206"/>
      <c r="S749" s="206"/>
      <c r="T749" s="206"/>
      <c r="U749" s="206"/>
      <c r="V749" s="206"/>
      <c r="W749" s="206"/>
      <c r="X749" s="118"/>
      <c r="Y749" s="137"/>
      <c r="Z749" s="149"/>
    </row>
    <row r="750" spans="1:26" s="25" customFormat="1" x14ac:dyDescent="0.4">
      <c r="A750" s="49"/>
      <c r="B750" s="49"/>
      <c r="C750" s="49"/>
      <c r="D750" s="117"/>
      <c r="E750" s="161"/>
      <c r="F750" s="161"/>
      <c r="G750" s="161"/>
      <c r="H750" s="161"/>
      <c r="I750" s="161"/>
      <c r="J750" s="161"/>
      <c r="K750" s="151"/>
      <c r="L750" s="176"/>
      <c r="M750" s="176"/>
      <c r="N750" s="176"/>
      <c r="O750" s="176"/>
      <c r="P750" s="176"/>
      <c r="Q750" s="176"/>
      <c r="R750" s="206"/>
      <c r="S750" s="206"/>
      <c r="T750" s="206"/>
      <c r="U750" s="206"/>
      <c r="V750" s="206"/>
      <c r="W750" s="206"/>
      <c r="X750" s="118"/>
      <c r="Y750" s="137"/>
      <c r="Z750" s="149"/>
    </row>
    <row r="751" spans="1:26" s="25" customFormat="1" x14ac:dyDescent="0.4">
      <c r="A751" s="49"/>
      <c r="B751" s="49"/>
      <c r="C751" s="49"/>
      <c r="D751" s="117"/>
      <c r="E751" s="161"/>
      <c r="F751" s="161"/>
      <c r="G751" s="161"/>
      <c r="H751" s="161"/>
      <c r="I751" s="161"/>
      <c r="J751" s="161"/>
      <c r="K751" s="151"/>
      <c r="L751" s="176"/>
      <c r="M751" s="176"/>
      <c r="N751" s="176"/>
      <c r="O751" s="176"/>
      <c r="P751" s="176"/>
      <c r="Q751" s="176"/>
      <c r="R751" s="206"/>
      <c r="S751" s="206"/>
      <c r="T751" s="206"/>
      <c r="U751" s="206"/>
      <c r="V751" s="206"/>
      <c r="W751" s="206"/>
      <c r="X751" s="118"/>
      <c r="Y751" s="137"/>
      <c r="Z751" s="149"/>
    </row>
    <row r="752" spans="1:26" s="25" customFormat="1" x14ac:dyDescent="0.4">
      <c r="A752" s="49"/>
      <c r="B752" s="49"/>
      <c r="C752" s="49"/>
      <c r="D752" s="117"/>
      <c r="E752" s="161"/>
      <c r="F752" s="161"/>
      <c r="G752" s="161"/>
      <c r="H752" s="161"/>
      <c r="I752" s="161"/>
      <c r="J752" s="161"/>
      <c r="K752" s="151"/>
      <c r="L752" s="176"/>
      <c r="M752" s="176"/>
      <c r="N752" s="176"/>
      <c r="O752" s="176"/>
      <c r="P752" s="176"/>
      <c r="Q752" s="176"/>
      <c r="R752" s="206"/>
      <c r="S752" s="206"/>
      <c r="T752" s="206"/>
      <c r="U752" s="206"/>
      <c r="V752" s="206"/>
      <c r="W752" s="206"/>
      <c r="X752" s="118"/>
      <c r="Y752" s="137"/>
      <c r="Z752" s="149"/>
    </row>
    <row r="753" spans="1:26" s="25" customFormat="1" x14ac:dyDescent="0.4">
      <c r="A753" s="49"/>
      <c r="B753" s="49"/>
      <c r="C753" s="49"/>
      <c r="D753" s="117"/>
      <c r="E753" s="161"/>
      <c r="F753" s="161"/>
      <c r="G753" s="161"/>
      <c r="H753" s="161"/>
      <c r="I753" s="161"/>
      <c r="J753" s="161"/>
      <c r="K753" s="151"/>
      <c r="L753" s="176"/>
      <c r="M753" s="176"/>
      <c r="N753" s="176"/>
      <c r="O753" s="176"/>
      <c r="P753" s="176"/>
      <c r="Q753" s="176"/>
      <c r="R753" s="206"/>
      <c r="S753" s="206"/>
      <c r="T753" s="206"/>
      <c r="U753" s="206"/>
      <c r="V753" s="206"/>
      <c r="W753" s="206"/>
      <c r="X753" s="118"/>
      <c r="Y753" s="137"/>
      <c r="Z753" s="149"/>
    </row>
    <row r="754" spans="1:26" s="25" customFormat="1" x14ac:dyDescent="0.4">
      <c r="A754" s="49"/>
      <c r="B754" s="49"/>
      <c r="C754" s="49"/>
      <c r="D754" s="117"/>
      <c r="E754" s="161"/>
      <c r="F754" s="161"/>
      <c r="G754" s="161"/>
      <c r="H754" s="161"/>
      <c r="I754" s="161"/>
      <c r="J754" s="161"/>
      <c r="K754" s="151"/>
      <c r="L754" s="176"/>
      <c r="M754" s="176"/>
      <c r="N754" s="176"/>
      <c r="O754" s="176"/>
      <c r="P754" s="176"/>
      <c r="Q754" s="176"/>
      <c r="R754" s="206"/>
      <c r="S754" s="206"/>
      <c r="T754" s="206"/>
      <c r="U754" s="206"/>
      <c r="V754" s="206"/>
      <c r="W754" s="206"/>
      <c r="X754" s="118"/>
      <c r="Y754" s="137"/>
      <c r="Z754" s="149"/>
    </row>
    <row r="755" spans="1:26" s="25" customFormat="1" x14ac:dyDescent="0.4">
      <c r="A755" s="49"/>
      <c r="B755" s="49"/>
      <c r="C755" s="49"/>
      <c r="D755" s="117"/>
      <c r="E755" s="161"/>
      <c r="F755" s="161"/>
      <c r="G755" s="161"/>
      <c r="H755" s="161"/>
      <c r="I755" s="161"/>
      <c r="J755" s="161"/>
      <c r="K755" s="151"/>
      <c r="L755" s="176"/>
      <c r="M755" s="176"/>
      <c r="N755" s="176"/>
      <c r="O755" s="176"/>
      <c r="P755" s="176"/>
      <c r="Q755" s="176"/>
      <c r="R755" s="206"/>
      <c r="S755" s="206"/>
      <c r="T755" s="206"/>
      <c r="U755" s="206"/>
      <c r="V755" s="206"/>
      <c r="W755" s="206"/>
      <c r="X755" s="118"/>
      <c r="Y755" s="137"/>
      <c r="Z755" s="149"/>
    </row>
    <row r="756" spans="1:26" s="25" customFormat="1" x14ac:dyDescent="0.4">
      <c r="A756" s="49"/>
      <c r="B756" s="49"/>
      <c r="C756" s="49"/>
      <c r="D756" s="117"/>
      <c r="E756" s="161"/>
      <c r="F756" s="161"/>
      <c r="G756" s="161"/>
      <c r="H756" s="161"/>
      <c r="I756" s="161"/>
      <c r="J756" s="161"/>
      <c r="K756" s="151"/>
      <c r="L756" s="176"/>
      <c r="M756" s="176"/>
      <c r="N756" s="176"/>
      <c r="O756" s="176"/>
      <c r="P756" s="176"/>
      <c r="Q756" s="176"/>
      <c r="R756" s="206"/>
      <c r="S756" s="206"/>
      <c r="T756" s="206"/>
      <c r="U756" s="206"/>
      <c r="V756" s="206"/>
      <c r="W756" s="206"/>
      <c r="X756" s="118"/>
      <c r="Y756" s="137"/>
      <c r="Z756" s="149"/>
    </row>
    <row r="757" spans="1:26" s="25" customFormat="1" x14ac:dyDescent="0.4">
      <c r="A757" s="49"/>
      <c r="B757" s="49"/>
      <c r="C757" s="49"/>
      <c r="D757" s="117"/>
      <c r="E757" s="161"/>
      <c r="F757" s="161"/>
      <c r="G757" s="161"/>
      <c r="H757" s="161"/>
      <c r="I757" s="161"/>
      <c r="J757" s="161"/>
      <c r="K757" s="151"/>
      <c r="L757" s="176"/>
      <c r="M757" s="176"/>
      <c r="N757" s="176"/>
      <c r="O757" s="176"/>
      <c r="P757" s="176"/>
      <c r="Q757" s="176"/>
      <c r="R757" s="206"/>
      <c r="S757" s="206"/>
      <c r="T757" s="206"/>
      <c r="U757" s="206"/>
      <c r="V757" s="206"/>
      <c r="W757" s="206"/>
      <c r="X757" s="118"/>
      <c r="Y757" s="137"/>
      <c r="Z757" s="149"/>
    </row>
    <row r="758" spans="1:26" s="25" customFormat="1" x14ac:dyDescent="0.4">
      <c r="A758" s="49"/>
      <c r="B758" s="49"/>
      <c r="C758" s="49"/>
      <c r="D758" s="117"/>
      <c r="E758" s="161"/>
      <c r="F758" s="161"/>
      <c r="G758" s="161"/>
      <c r="H758" s="161"/>
      <c r="I758" s="161"/>
      <c r="J758" s="161"/>
      <c r="K758" s="151"/>
      <c r="L758" s="176"/>
      <c r="M758" s="176"/>
      <c r="N758" s="176"/>
      <c r="O758" s="176"/>
      <c r="P758" s="176"/>
      <c r="Q758" s="176"/>
      <c r="R758" s="206"/>
      <c r="S758" s="206"/>
      <c r="T758" s="206"/>
      <c r="U758" s="206"/>
      <c r="V758" s="206"/>
      <c r="W758" s="206"/>
      <c r="X758" s="118"/>
      <c r="Y758" s="137"/>
      <c r="Z758" s="149"/>
    </row>
    <row r="759" spans="1:26" s="25" customFormat="1" x14ac:dyDescent="0.4">
      <c r="A759" s="49"/>
      <c r="B759" s="49"/>
      <c r="C759" s="49"/>
      <c r="D759" s="117"/>
      <c r="E759" s="161"/>
      <c r="F759" s="161"/>
      <c r="G759" s="161"/>
      <c r="H759" s="161"/>
      <c r="I759" s="161"/>
      <c r="J759" s="161"/>
      <c r="K759" s="151"/>
      <c r="L759" s="176"/>
      <c r="M759" s="176"/>
      <c r="N759" s="176"/>
      <c r="O759" s="176"/>
      <c r="P759" s="176"/>
      <c r="Q759" s="176"/>
      <c r="R759" s="206"/>
      <c r="S759" s="206"/>
      <c r="T759" s="206"/>
      <c r="U759" s="206"/>
      <c r="V759" s="206"/>
      <c r="W759" s="206"/>
      <c r="X759" s="118"/>
      <c r="Y759" s="137"/>
      <c r="Z759" s="149"/>
    </row>
    <row r="760" spans="1:26" s="25" customFormat="1" x14ac:dyDescent="0.4">
      <c r="A760" s="49"/>
      <c r="B760" s="49"/>
      <c r="C760" s="49"/>
      <c r="D760" s="117"/>
      <c r="E760" s="161"/>
      <c r="F760" s="161"/>
      <c r="G760" s="161"/>
      <c r="H760" s="161"/>
      <c r="I760" s="161"/>
      <c r="J760" s="161"/>
      <c r="K760" s="151"/>
      <c r="L760" s="176"/>
      <c r="M760" s="176"/>
      <c r="N760" s="176"/>
      <c r="O760" s="176"/>
      <c r="P760" s="176"/>
      <c r="Q760" s="176"/>
      <c r="R760" s="206"/>
      <c r="S760" s="206"/>
      <c r="T760" s="206"/>
      <c r="U760" s="206"/>
      <c r="V760" s="206"/>
      <c r="W760" s="206"/>
      <c r="X760" s="118"/>
      <c r="Y760" s="137"/>
      <c r="Z760" s="149"/>
    </row>
    <row r="761" spans="1:26" s="25" customFormat="1" x14ac:dyDescent="0.4">
      <c r="A761" s="49"/>
      <c r="B761" s="49"/>
      <c r="C761" s="49"/>
      <c r="D761" s="117"/>
      <c r="E761" s="161"/>
      <c r="F761" s="161"/>
      <c r="G761" s="161"/>
      <c r="H761" s="161"/>
      <c r="I761" s="161"/>
      <c r="J761" s="161"/>
      <c r="K761" s="151"/>
      <c r="L761" s="176"/>
      <c r="M761" s="176"/>
      <c r="N761" s="176"/>
      <c r="O761" s="176"/>
      <c r="P761" s="176"/>
      <c r="Q761" s="176"/>
      <c r="R761" s="206"/>
      <c r="S761" s="206"/>
      <c r="T761" s="206"/>
      <c r="U761" s="206"/>
      <c r="V761" s="206"/>
      <c r="W761" s="206"/>
      <c r="X761" s="118"/>
      <c r="Y761" s="137"/>
      <c r="Z761" s="149"/>
    </row>
    <row r="762" spans="1:26" s="25" customFormat="1" x14ac:dyDescent="0.4">
      <c r="A762" s="49"/>
      <c r="B762" s="49"/>
      <c r="C762" s="49"/>
      <c r="D762" s="117"/>
      <c r="E762" s="161"/>
      <c r="F762" s="161"/>
      <c r="G762" s="161"/>
      <c r="H762" s="161"/>
      <c r="I762" s="161"/>
      <c r="J762" s="161"/>
      <c r="K762" s="151"/>
      <c r="L762" s="176"/>
      <c r="M762" s="176"/>
      <c r="N762" s="176"/>
      <c r="O762" s="176"/>
      <c r="P762" s="176"/>
      <c r="Q762" s="176"/>
      <c r="R762" s="206"/>
      <c r="S762" s="206"/>
      <c r="T762" s="206"/>
      <c r="U762" s="206"/>
      <c r="V762" s="206"/>
      <c r="W762" s="206"/>
      <c r="X762" s="118"/>
      <c r="Y762" s="137"/>
      <c r="Z762" s="149"/>
    </row>
    <row r="763" spans="1:26" s="25" customFormat="1" x14ac:dyDescent="0.4">
      <c r="A763" s="49"/>
      <c r="B763" s="49"/>
      <c r="C763" s="49"/>
      <c r="D763" s="117"/>
      <c r="E763" s="161"/>
      <c r="F763" s="161"/>
      <c r="G763" s="161"/>
      <c r="H763" s="161"/>
      <c r="I763" s="161"/>
      <c r="J763" s="161"/>
      <c r="K763" s="151"/>
      <c r="L763" s="176"/>
      <c r="M763" s="176"/>
      <c r="N763" s="176"/>
      <c r="O763" s="176"/>
      <c r="P763" s="176"/>
      <c r="Q763" s="176"/>
      <c r="R763" s="206"/>
      <c r="S763" s="206"/>
      <c r="T763" s="206"/>
      <c r="U763" s="206"/>
      <c r="V763" s="206"/>
      <c r="W763" s="206"/>
      <c r="X763" s="118"/>
      <c r="Y763" s="137"/>
      <c r="Z763" s="149"/>
    </row>
    <row r="764" spans="1:26" s="25" customFormat="1" x14ac:dyDescent="0.4">
      <c r="A764" s="49"/>
      <c r="B764" s="49"/>
      <c r="C764" s="49"/>
      <c r="D764" s="117"/>
      <c r="E764" s="161"/>
      <c r="F764" s="161"/>
      <c r="G764" s="161"/>
      <c r="H764" s="161"/>
      <c r="I764" s="161"/>
      <c r="J764" s="161"/>
      <c r="K764" s="151"/>
      <c r="L764" s="176"/>
      <c r="M764" s="176"/>
      <c r="N764" s="176"/>
      <c r="O764" s="176"/>
      <c r="P764" s="176"/>
      <c r="Q764" s="176"/>
      <c r="R764" s="206"/>
      <c r="S764" s="206"/>
      <c r="T764" s="206"/>
      <c r="U764" s="206"/>
      <c r="V764" s="206"/>
      <c r="W764" s="206"/>
      <c r="X764" s="118"/>
      <c r="Y764" s="137"/>
      <c r="Z764" s="149"/>
    </row>
    <row r="765" spans="1:26" s="25" customFormat="1" x14ac:dyDescent="0.4">
      <c r="A765" s="49"/>
      <c r="B765" s="49"/>
      <c r="C765" s="49"/>
      <c r="D765" s="117"/>
      <c r="E765" s="161"/>
      <c r="F765" s="161"/>
      <c r="G765" s="161"/>
      <c r="H765" s="161"/>
      <c r="I765" s="161"/>
      <c r="J765" s="161"/>
      <c r="K765" s="151"/>
      <c r="L765" s="176"/>
      <c r="M765" s="176"/>
      <c r="N765" s="176"/>
      <c r="O765" s="176"/>
      <c r="P765" s="176"/>
      <c r="Q765" s="176"/>
      <c r="R765" s="206"/>
      <c r="S765" s="206"/>
      <c r="T765" s="206"/>
      <c r="U765" s="206"/>
      <c r="V765" s="206"/>
      <c r="W765" s="206"/>
      <c r="X765" s="118"/>
      <c r="Y765" s="137"/>
      <c r="Z765" s="149"/>
    </row>
    <row r="766" spans="1:26" s="25" customFormat="1" x14ac:dyDescent="0.4">
      <c r="A766" s="49"/>
      <c r="B766" s="49"/>
      <c r="C766" s="49"/>
      <c r="D766" s="117"/>
      <c r="E766" s="161"/>
      <c r="F766" s="161"/>
      <c r="G766" s="161"/>
      <c r="H766" s="161"/>
      <c r="I766" s="161"/>
      <c r="J766" s="161"/>
      <c r="K766" s="151"/>
      <c r="L766" s="176"/>
      <c r="M766" s="176"/>
      <c r="N766" s="176"/>
      <c r="O766" s="176"/>
      <c r="P766" s="176"/>
      <c r="Q766" s="176"/>
      <c r="R766" s="206"/>
      <c r="S766" s="206"/>
      <c r="T766" s="206"/>
      <c r="U766" s="206"/>
      <c r="V766" s="206"/>
      <c r="W766" s="206"/>
      <c r="X766" s="118"/>
      <c r="Y766" s="137"/>
      <c r="Z766" s="149"/>
    </row>
    <row r="767" spans="1:26" s="25" customFormat="1" x14ac:dyDescent="0.4">
      <c r="A767" s="49"/>
      <c r="B767" s="49"/>
      <c r="C767" s="49"/>
      <c r="D767" s="117"/>
      <c r="E767" s="161"/>
      <c r="F767" s="161"/>
      <c r="G767" s="161"/>
      <c r="H767" s="161"/>
      <c r="I767" s="161"/>
      <c r="J767" s="161"/>
      <c r="K767" s="151"/>
      <c r="L767" s="176"/>
      <c r="M767" s="176"/>
      <c r="N767" s="176"/>
      <c r="O767" s="176"/>
      <c r="P767" s="176"/>
      <c r="Q767" s="176"/>
      <c r="R767" s="206"/>
      <c r="S767" s="206"/>
      <c r="T767" s="206"/>
      <c r="U767" s="206"/>
      <c r="V767" s="206"/>
      <c r="W767" s="206"/>
      <c r="X767" s="118"/>
      <c r="Y767" s="137"/>
      <c r="Z767" s="149"/>
    </row>
    <row r="768" spans="1:26" s="25" customFormat="1" x14ac:dyDescent="0.4">
      <c r="A768" s="49"/>
      <c r="B768" s="49"/>
      <c r="C768" s="49"/>
      <c r="D768" s="117"/>
      <c r="E768" s="161"/>
      <c r="F768" s="161"/>
      <c r="G768" s="161"/>
      <c r="H768" s="161"/>
      <c r="I768" s="161"/>
      <c r="J768" s="161"/>
      <c r="K768" s="151"/>
      <c r="L768" s="176"/>
      <c r="M768" s="176"/>
      <c r="N768" s="176"/>
      <c r="O768" s="176"/>
      <c r="P768" s="176"/>
      <c r="Q768" s="176"/>
      <c r="R768" s="206"/>
      <c r="S768" s="206"/>
      <c r="T768" s="206"/>
      <c r="U768" s="206"/>
      <c r="V768" s="206"/>
      <c r="W768" s="206"/>
      <c r="X768" s="118"/>
      <c r="Y768" s="137"/>
      <c r="Z768" s="149"/>
    </row>
    <row r="769" spans="1:26" s="25" customFormat="1" x14ac:dyDescent="0.4">
      <c r="A769" s="49"/>
      <c r="B769" s="49"/>
      <c r="C769" s="49"/>
      <c r="D769" s="117"/>
      <c r="E769" s="161"/>
      <c r="F769" s="161"/>
      <c r="G769" s="161"/>
      <c r="H769" s="161"/>
      <c r="I769" s="161"/>
      <c r="J769" s="161"/>
      <c r="K769" s="151"/>
      <c r="L769" s="176"/>
      <c r="M769" s="176"/>
      <c r="N769" s="176"/>
      <c r="O769" s="176"/>
      <c r="P769" s="176"/>
      <c r="Q769" s="176"/>
      <c r="R769" s="206"/>
      <c r="S769" s="206"/>
      <c r="T769" s="206"/>
      <c r="U769" s="206"/>
      <c r="V769" s="206"/>
      <c r="W769" s="206"/>
      <c r="X769" s="118"/>
      <c r="Y769" s="137"/>
      <c r="Z769" s="149"/>
    </row>
    <row r="770" spans="1:26" s="25" customFormat="1" x14ac:dyDescent="0.4">
      <c r="A770" s="49"/>
      <c r="B770" s="49"/>
      <c r="C770" s="49"/>
      <c r="D770" s="117"/>
      <c r="E770" s="161"/>
      <c r="F770" s="161"/>
      <c r="G770" s="161"/>
      <c r="H770" s="161"/>
      <c r="I770" s="161"/>
      <c r="J770" s="161"/>
      <c r="K770" s="151"/>
      <c r="L770" s="176"/>
      <c r="M770" s="176"/>
      <c r="N770" s="176"/>
      <c r="O770" s="176"/>
      <c r="P770" s="176"/>
      <c r="Q770" s="176"/>
      <c r="R770" s="206"/>
      <c r="S770" s="206"/>
      <c r="T770" s="206"/>
      <c r="U770" s="206"/>
      <c r="V770" s="206"/>
      <c r="W770" s="206"/>
      <c r="X770" s="118"/>
      <c r="Y770" s="137"/>
      <c r="Z770" s="149"/>
    </row>
    <row r="771" spans="1:26" s="25" customFormat="1" x14ac:dyDescent="0.4">
      <c r="A771" s="49"/>
      <c r="B771" s="49"/>
      <c r="C771" s="49"/>
      <c r="D771" s="117"/>
      <c r="E771" s="161"/>
      <c r="F771" s="161"/>
      <c r="G771" s="161"/>
      <c r="H771" s="161"/>
      <c r="I771" s="161"/>
      <c r="J771" s="161"/>
      <c r="K771" s="151"/>
      <c r="L771" s="176"/>
      <c r="M771" s="176"/>
      <c r="N771" s="176"/>
      <c r="O771" s="176"/>
      <c r="P771" s="176"/>
      <c r="Q771" s="176"/>
      <c r="R771" s="206"/>
      <c r="S771" s="206"/>
      <c r="T771" s="206"/>
      <c r="U771" s="206"/>
      <c r="V771" s="206"/>
      <c r="W771" s="206"/>
      <c r="X771" s="118"/>
      <c r="Y771" s="137"/>
      <c r="Z771" s="149"/>
    </row>
    <row r="772" spans="1:26" s="25" customFormat="1" x14ac:dyDescent="0.4">
      <c r="A772" s="49"/>
      <c r="B772" s="49"/>
      <c r="C772" s="49"/>
      <c r="D772" s="117"/>
      <c r="E772" s="161"/>
      <c r="F772" s="161"/>
      <c r="G772" s="161"/>
      <c r="H772" s="161"/>
      <c r="I772" s="161"/>
      <c r="J772" s="161"/>
      <c r="K772" s="151"/>
      <c r="L772" s="176"/>
      <c r="M772" s="176"/>
      <c r="N772" s="176"/>
      <c r="O772" s="176"/>
      <c r="P772" s="176"/>
      <c r="Q772" s="176"/>
      <c r="R772" s="206"/>
      <c r="S772" s="206"/>
      <c r="T772" s="206"/>
      <c r="U772" s="206"/>
      <c r="V772" s="206"/>
      <c r="W772" s="206"/>
      <c r="X772" s="118"/>
      <c r="Y772" s="137"/>
      <c r="Z772" s="149"/>
    </row>
    <row r="773" spans="1:26" s="25" customFormat="1" x14ac:dyDescent="0.4">
      <c r="A773" s="49"/>
      <c r="B773" s="49"/>
      <c r="C773" s="49"/>
      <c r="D773" s="117"/>
      <c r="E773" s="161"/>
      <c r="F773" s="161"/>
      <c r="G773" s="161"/>
      <c r="H773" s="161"/>
      <c r="I773" s="161"/>
      <c r="J773" s="161"/>
      <c r="K773" s="151"/>
      <c r="L773" s="176"/>
      <c r="M773" s="176"/>
      <c r="N773" s="176"/>
      <c r="O773" s="176"/>
      <c r="P773" s="176"/>
      <c r="Q773" s="176"/>
      <c r="R773" s="206"/>
      <c r="S773" s="206"/>
      <c r="T773" s="206"/>
      <c r="U773" s="206"/>
      <c r="V773" s="206"/>
      <c r="W773" s="206"/>
      <c r="X773" s="118"/>
      <c r="Y773" s="137"/>
      <c r="Z773" s="149"/>
    </row>
    <row r="774" spans="1:26" s="25" customFormat="1" x14ac:dyDescent="0.4">
      <c r="A774" s="49"/>
      <c r="B774" s="49"/>
      <c r="C774" s="49"/>
      <c r="D774" s="117"/>
      <c r="E774" s="161"/>
      <c r="F774" s="161"/>
      <c r="G774" s="161"/>
      <c r="H774" s="161"/>
      <c r="I774" s="161"/>
      <c r="J774" s="161"/>
      <c r="K774" s="151"/>
      <c r="L774" s="176"/>
      <c r="M774" s="176"/>
      <c r="N774" s="176"/>
      <c r="O774" s="176"/>
      <c r="P774" s="176"/>
      <c r="Q774" s="176"/>
      <c r="R774" s="206"/>
      <c r="S774" s="206"/>
      <c r="T774" s="206"/>
      <c r="U774" s="206"/>
      <c r="V774" s="206"/>
      <c r="W774" s="206"/>
      <c r="X774" s="118"/>
      <c r="Y774" s="137"/>
      <c r="Z774" s="149"/>
    </row>
    <row r="775" spans="1:26" s="25" customFormat="1" x14ac:dyDescent="0.4">
      <c r="A775" s="49"/>
      <c r="B775" s="49"/>
      <c r="C775" s="49"/>
      <c r="D775" s="117"/>
      <c r="E775" s="161"/>
      <c r="F775" s="161"/>
      <c r="G775" s="161"/>
      <c r="H775" s="161"/>
      <c r="I775" s="161"/>
      <c r="J775" s="161"/>
      <c r="K775" s="151"/>
      <c r="L775" s="176"/>
      <c r="M775" s="176"/>
      <c r="N775" s="176"/>
      <c r="O775" s="176"/>
      <c r="P775" s="176"/>
      <c r="Q775" s="176"/>
      <c r="R775" s="206"/>
      <c r="S775" s="206"/>
      <c r="T775" s="206"/>
      <c r="U775" s="206"/>
      <c r="V775" s="206"/>
      <c r="W775" s="206"/>
      <c r="X775" s="118"/>
      <c r="Y775" s="137"/>
      <c r="Z775" s="149"/>
    </row>
    <row r="776" spans="1:26" s="25" customFormat="1" x14ac:dyDescent="0.4">
      <c r="A776" s="49"/>
      <c r="B776" s="49"/>
      <c r="C776" s="49"/>
      <c r="D776" s="117"/>
      <c r="E776" s="161"/>
      <c r="F776" s="161"/>
      <c r="G776" s="161"/>
      <c r="H776" s="161"/>
      <c r="I776" s="161"/>
      <c r="J776" s="161"/>
      <c r="K776" s="151"/>
      <c r="L776" s="176"/>
      <c r="M776" s="176"/>
      <c r="N776" s="176"/>
      <c r="O776" s="176"/>
      <c r="P776" s="176"/>
      <c r="Q776" s="176"/>
      <c r="R776" s="206"/>
      <c r="S776" s="206"/>
      <c r="T776" s="206"/>
      <c r="U776" s="206"/>
      <c r="V776" s="206"/>
      <c r="W776" s="206"/>
      <c r="X776" s="118"/>
      <c r="Y776" s="137"/>
      <c r="Z776" s="149"/>
    </row>
    <row r="777" spans="1:26" s="25" customFormat="1" x14ac:dyDescent="0.4">
      <c r="A777" s="49"/>
      <c r="B777" s="49"/>
      <c r="C777" s="49"/>
      <c r="D777" s="117"/>
      <c r="E777" s="161"/>
      <c r="F777" s="161"/>
      <c r="G777" s="161"/>
      <c r="H777" s="161"/>
      <c r="I777" s="161"/>
      <c r="J777" s="161"/>
      <c r="K777" s="151"/>
      <c r="L777" s="176"/>
      <c r="M777" s="176"/>
      <c r="N777" s="176"/>
      <c r="O777" s="176"/>
      <c r="P777" s="176"/>
      <c r="Q777" s="176"/>
      <c r="R777" s="206"/>
      <c r="S777" s="206"/>
      <c r="T777" s="206"/>
      <c r="U777" s="206"/>
      <c r="V777" s="206"/>
      <c r="W777" s="206"/>
      <c r="X777" s="118"/>
      <c r="Y777" s="137"/>
      <c r="Z777" s="149"/>
    </row>
    <row r="778" spans="1:26" s="25" customFormat="1" x14ac:dyDescent="0.4">
      <c r="A778" s="49"/>
      <c r="B778" s="49"/>
      <c r="C778" s="49"/>
      <c r="D778" s="117"/>
      <c r="E778" s="161"/>
      <c r="F778" s="161"/>
      <c r="G778" s="161"/>
      <c r="H778" s="161"/>
      <c r="I778" s="161"/>
      <c r="J778" s="161"/>
      <c r="K778" s="151"/>
      <c r="L778" s="176"/>
      <c r="M778" s="176"/>
      <c r="N778" s="176"/>
      <c r="O778" s="176"/>
      <c r="P778" s="176"/>
      <c r="Q778" s="176"/>
      <c r="R778" s="206"/>
      <c r="S778" s="206"/>
      <c r="T778" s="206"/>
      <c r="U778" s="206"/>
      <c r="V778" s="206"/>
      <c r="W778" s="206"/>
      <c r="X778" s="118"/>
      <c r="Y778" s="137"/>
      <c r="Z778" s="149"/>
    </row>
    <row r="779" spans="1:26" s="25" customFormat="1" x14ac:dyDescent="0.4">
      <c r="A779" s="49"/>
      <c r="B779" s="49"/>
      <c r="C779" s="49"/>
      <c r="D779" s="117"/>
      <c r="E779" s="161"/>
      <c r="F779" s="161"/>
      <c r="G779" s="161"/>
      <c r="H779" s="161"/>
      <c r="I779" s="161"/>
      <c r="J779" s="161"/>
      <c r="K779" s="151"/>
      <c r="L779" s="176"/>
      <c r="M779" s="176"/>
      <c r="N779" s="176"/>
      <c r="O779" s="176"/>
      <c r="P779" s="176"/>
      <c r="Q779" s="176"/>
      <c r="R779" s="206"/>
      <c r="S779" s="206"/>
      <c r="T779" s="206"/>
      <c r="U779" s="206"/>
      <c r="V779" s="206"/>
      <c r="W779" s="206"/>
      <c r="X779" s="118"/>
      <c r="Y779" s="137"/>
      <c r="Z779" s="149"/>
    </row>
    <row r="780" spans="1:26" s="25" customFormat="1" x14ac:dyDescent="0.4">
      <c r="A780" s="49"/>
      <c r="B780" s="49"/>
      <c r="C780" s="49"/>
      <c r="D780" s="117"/>
      <c r="E780" s="161"/>
      <c r="F780" s="161"/>
      <c r="G780" s="161"/>
      <c r="H780" s="161"/>
      <c r="I780" s="161"/>
      <c r="J780" s="161"/>
      <c r="K780" s="151"/>
      <c r="L780" s="176"/>
      <c r="M780" s="176"/>
      <c r="N780" s="176"/>
      <c r="O780" s="176"/>
      <c r="P780" s="176"/>
      <c r="Q780" s="176"/>
      <c r="R780" s="206"/>
      <c r="S780" s="206"/>
      <c r="T780" s="206"/>
      <c r="U780" s="206"/>
      <c r="V780" s="206"/>
      <c r="W780" s="206"/>
      <c r="X780" s="118"/>
      <c r="Y780" s="137"/>
      <c r="Z780" s="149"/>
    </row>
    <row r="781" spans="1:26" s="25" customFormat="1" x14ac:dyDescent="0.4">
      <c r="A781" s="49"/>
      <c r="B781" s="49"/>
      <c r="C781" s="49"/>
      <c r="D781" s="117"/>
      <c r="E781" s="161"/>
      <c r="F781" s="161"/>
      <c r="G781" s="161"/>
      <c r="H781" s="161"/>
      <c r="I781" s="161"/>
      <c r="J781" s="161"/>
      <c r="K781" s="151"/>
      <c r="L781" s="176"/>
      <c r="M781" s="176"/>
      <c r="N781" s="176"/>
      <c r="O781" s="176"/>
      <c r="P781" s="176"/>
      <c r="Q781" s="176"/>
      <c r="R781" s="206"/>
      <c r="S781" s="206"/>
      <c r="T781" s="206"/>
      <c r="U781" s="206"/>
      <c r="V781" s="206"/>
      <c r="W781" s="206"/>
      <c r="X781" s="118"/>
      <c r="Y781" s="137"/>
      <c r="Z781" s="149"/>
    </row>
    <row r="782" spans="1:26" s="25" customFormat="1" x14ac:dyDescent="0.4">
      <c r="A782" s="49"/>
      <c r="B782" s="49"/>
      <c r="C782" s="49"/>
      <c r="D782" s="117"/>
      <c r="E782" s="161"/>
      <c r="F782" s="161"/>
      <c r="G782" s="161"/>
      <c r="H782" s="161"/>
      <c r="I782" s="161"/>
      <c r="J782" s="161"/>
      <c r="K782" s="151"/>
      <c r="L782" s="176"/>
      <c r="M782" s="176"/>
      <c r="N782" s="176"/>
      <c r="O782" s="176"/>
      <c r="P782" s="176"/>
      <c r="Q782" s="176"/>
      <c r="R782" s="206"/>
      <c r="S782" s="206"/>
      <c r="T782" s="206"/>
      <c r="U782" s="206"/>
      <c r="V782" s="206"/>
      <c r="W782" s="206"/>
      <c r="X782" s="118"/>
      <c r="Y782" s="137"/>
      <c r="Z782" s="149"/>
    </row>
    <row r="783" spans="1:26" s="25" customFormat="1" x14ac:dyDescent="0.4">
      <c r="A783" s="49"/>
      <c r="B783" s="49"/>
      <c r="C783" s="49"/>
      <c r="D783" s="117"/>
      <c r="E783" s="161"/>
      <c r="F783" s="161"/>
      <c r="G783" s="161"/>
      <c r="H783" s="161"/>
      <c r="I783" s="161"/>
      <c r="J783" s="161"/>
      <c r="K783" s="151"/>
      <c r="L783" s="176"/>
      <c r="M783" s="176"/>
      <c r="N783" s="176"/>
      <c r="O783" s="176"/>
      <c r="P783" s="176"/>
      <c r="Q783" s="176"/>
      <c r="R783" s="206"/>
      <c r="S783" s="206"/>
      <c r="T783" s="206"/>
      <c r="U783" s="206"/>
      <c r="V783" s="206"/>
      <c r="W783" s="206"/>
      <c r="X783" s="118"/>
      <c r="Y783" s="137"/>
      <c r="Z783" s="149"/>
    </row>
    <row r="784" spans="1:26" s="25" customFormat="1" x14ac:dyDescent="0.4">
      <c r="A784" s="49"/>
      <c r="B784" s="49"/>
      <c r="C784" s="49"/>
      <c r="D784" s="117"/>
      <c r="E784" s="161"/>
      <c r="F784" s="161"/>
      <c r="G784" s="161"/>
      <c r="H784" s="161"/>
      <c r="I784" s="161"/>
      <c r="J784" s="161"/>
      <c r="K784" s="151"/>
      <c r="L784" s="176"/>
      <c r="M784" s="176"/>
      <c r="N784" s="176"/>
      <c r="O784" s="176"/>
      <c r="P784" s="176"/>
      <c r="Q784" s="176"/>
      <c r="R784" s="206"/>
      <c r="S784" s="206"/>
      <c r="T784" s="206"/>
      <c r="U784" s="206"/>
      <c r="V784" s="206"/>
      <c r="W784" s="206"/>
      <c r="X784" s="118"/>
      <c r="Y784" s="137"/>
      <c r="Z784" s="149"/>
    </row>
    <row r="785" spans="1:26" s="25" customFormat="1" x14ac:dyDescent="0.4">
      <c r="A785" s="49"/>
      <c r="B785" s="49"/>
      <c r="C785" s="49"/>
      <c r="D785" s="117"/>
      <c r="E785" s="161"/>
      <c r="F785" s="161"/>
      <c r="G785" s="161"/>
      <c r="H785" s="161"/>
      <c r="I785" s="161"/>
      <c r="J785" s="161"/>
      <c r="K785" s="151"/>
      <c r="L785" s="176"/>
      <c r="M785" s="176"/>
      <c r="N785" s="176"/>
      <c r="O785" s="176"/>
      <c r="P785" s="176"/>
      <c r="Q785" s="176"/>
      <c r="R785" s="206"/>
      <c r="S785" s="206"/>
      <c r="T785" s="206"/>
      <c r="U785" s="206"/>
      <c r="V785" s="206"/>
      <c r="W785" s="206"/>
      <c r="X785" s="118"/>
      <c r="Y785" s="137"/>
      <c r="Z785" s="149"/>
    </row>
    <row r="786" spans="1:26" s="25" customFormat="1" x14ac:dyDescent="0.4">
      <c r="A786" s="49"/>
      <c r="B786" s="49"/>
      <c r="C786" s="49"/>
      <c r="D786" s="117"/>
      <c r="E786" s="161"/>
      <c r="F786" s="161"/>
      <c r="G786" s="161"/>
      <c r="H786" s="161"/>
      <c r="I786" s="161"/>
      <c r="J786" s="161"/>
      <c r="K786" s="151"/>
      <c r="L786" s="176"/>
      <c r="M786" s="176"/>
      <c r="N786" s="176"/>
      <c r="O786" s="176"/>
      <c r="P786" s="176"/>
      <c r="Q786" s="176"/>
      <c r="R786" s="206"/>
      <c r="S786" s="206"/>
      <c r="T786" s="206"/>
      <c r="U786" s="206"/>
      <c r="V786" s="206"/>
      <c r="W786" s="206"/>
      <c r="X786" s="118"/>
      <c r="Y786" s="137"/>
      <c r="Z786" s="149"/>
    </row>
    <row r="787" spans="1:26" s="25" customFormat="1" x14ac:dyDescent="0.4">
      <c r="A787" s="49"/>
      <c r="B787" s="49"/>
      <c r="C787" s="49"/>
      <c r="D787" s="117"/>
      <c r="E787" s="161"/>
      <c r="F787" s="161"/>
      <c r="G787" s="161"/>
      <c r="H787" s="161"/>
      <c r="I787" s="161"/>
      <c r="J787" s="161"/>
      <c r="K787" s="151"/>
      <c r="L787" s="176"/>
      <c r="M787" s="176"/>
      <c r="N787" s="176"/>
      <c r="O787" s="176"/>
      <c r="P787" s="176"/>
      <c r="Q787" s="176"/>
      <c r="R787" s="206"/>
      <c r="S787" s="206"/>
      <c r="T787" s="206"/>
      <c r="U787" s="206"/>
      <c r="V787" s="206"/>
      <c r="W787" s="206"/>
      <c r="X787" s="118"/>
      <c r="Y787" s="137"/>
      <c r="Z787" s="149"/>
    </row>
    <row r="788" spans="1:26" s="25" customFormat="1" x14ac:dyDescent="0.4">
      <c r="A788" s="49"/>
      <c r="B788" s="49"/>
      <c r="C788" s="49"/>
      <c r="D788" s="117"/>
      <c r="E788" s="161"/>
      <c r="F788" s="161"/>
      <c r="G788" s="161"/>
      <c r="H788" s="161"/>
      <c r="I788" s="161"/>
      <c r="J788" s="161"/>
      <c r="K788" s="151"/>
      <c r="L788" s="176"/>
      <c r="M788" s="176"/>
      <c r="N788" s="176"/>
      <c r="O788" s="176"/>
      <c r="P788" s="176"/>
      <c r="Q788" s="176"/>
      <c r="R788" s="206"/>
      <c r="S788" s="206"/>
      <c r="T788" s="206"/>
      <c r="U788" s="206"/>
      <c r="V788" s="206"/>
      <c r="W788" s="206"/>
      <c r="X788" s="118"/>
      <c r="Y788" s="137"/>
      <c r="Z788" s="149"/>
    </row>
    <row r="789" spans="1:26" s="25" customFormat="1" x14ac:dyDescent="0.4">
      <c r="A789" s="49"/>
      <c r="B789" s="49"/>
      <c r="C789" s="49"/>
      <c r="D789" s="117"/>
      <c r="E789" s="161"/>
      <c r="F789" s="161"/>
      <c r="G789" s="161"/>
      <c r="H789" s="161"/>
      <c r="I789" s="161"/>
      <c r="J789" s="161"/>
      <c r="K789" s="151"/>
      <c r="L789" s="176"/>
      <c r="M789" s="176"/>
      <c r="N789" s="176"/>
      <c r="O789" s="176"/>
      <c r="P789" s="176"/>
      <c r="Q789" s="176"/>
      <c r="R789" s="206"/>
      <c r="S789" s="206"/>
      <c r="T789" s="206"/>
      <c r="U789" s="206"/>
      <c r="V789" s="206"/>
      <c r="W789" s="206"/>
      <c r="X789" s="118"/>
      <c r="Y789" s="137"/>
      <c r="Z789" s="149"/>
    </row>
    <row r="790" spans="1:26" s="25" customFormat="1" x14ac:dyDescent="0.4">
      <c r="A790" s="49"/>
      <c r="B790" s="49"/>
      <c r="C790" s="49"/>
      <c r="D790" s="117"/>
      <c r="E790" s="161"/>
      <c r="F790" s="161"/>
      <c r="G790" s="161"/>
      <c r="H790" s="161"/>
      <c r="I790" s="161"/>
      <c r="J790" s="161"/>
      <c r="K790" s="151"/>
      <c r="L790" s="176"/>
      <c r="M790" s="176"/>
      <c r="N790" s="176"/>
      <c r="O790" s="176"/>
      <c r="P790" s="176"/>
      <c r="Q790" s="176"/>
      <c r="R790" s="206"/>
      <c r="S790" s="206"/>
      <c r="T790" s="206"/>
      <c r="U790" s="206"/>
      <c r="V790" s="206"/>
      <c r="W790" s="206"/>
      <c r="X790" s="118"/>
      <c r="Y790" s="137"/>
      <c r="Z790" s="149"/>
    </row>
    <row r="791" spans="1:26" s="25" customFormat="1" x14ac:dyDescent="0.4">
      <c r="A791" s="49"/>
      <c r="B791" s="49"/>
      <c r="C791" s="49"/>
      <c r="D791" s="117"/>
      <c r="E791" s="161"/>
      <c r="F791" s="161"/>
      <c r="G791" s="161"/>
      <c r="H791" s="161"/>
      <c r="I791" s="161"/>
      <c r="J791" s="161"/>
      <c r="K791" s="151"/>
      <c r="L791" s="176"/>
      <c r="M791" s="176"/>
      <c r="N791" s="176"/>
      <c r="O791" s="176"/>
      <c r="P791" s="176"/>
      <c r="Q791" s="176"/>
      <c r="R791" s="206"/>
      <c r="S791" s="206"/>
      <c r="T791" s="206"/>
      <c r="U791" s="206"/>
      <c r="V791" s="206"/>
      <c r="W791" s="206"/>
      <c r="X791" s="118"/>
      <c r="Y791" s="137"/>
      <c r="Z791" s="149"/>
    </row>
    <row r="792" spans="1:26" s="25" customFormat="1" x14ac:dyDescent="0.4">
      <c r="A792" s="49"/>
      <c r="B792" s="49"/>
      <c r="C792" s="49"/>
      <c r="D792" s="117"/>
      <c r="E792" s="161"/>
      <c r="F792" s="161"/>
      <c r="G792" s="161"/>
      <c r="H792" s="161"/>
      <c r="I792" s="161"/>
      <c r="J792" s="161"/>
      <c r="K792" s="151"/>
      <c r="L792" s="176"/>
      <c r="M792" s="176"/>
      <c r="N792" s="176"/>
      <c r="O792" s="176"/>
      <c r="P792" s="176"/>
      <c r="Q792" s="176"/>
      <c r="R792" s="206"/>
      <c r="S792" s="206"/>
      <c r="T792" s="206"/>
      <c r="U792" s="206"/>
      <c r="V792" s="206"/>
      <c r="W792" s="206"/>
      <c r="X792" s="118"/>
      <c r="Y792" s="137"/>
      <c r="Z792" s="149"/>
    </row>
    <row r="793" spans="1:26" s="25" customFormat="1" x14ac:dyDescent="0.4">
      <c r="A793" s="49"/>
      <c r="B793" s="49"/>
      <c r="C793" s="49"/>
      <c r="D793" s="117"/>
      <c r="E793" s="161"/>
      <c r="F793" s="161"/>
      <c r="G793" s="161"/>
      <c r="H793" s="161"/>
      <c r="I793" s="161"/>
      <c r="J793" s="161"/>
      <c r="K793" s="151"/>
      <c r="L793" s="176"/>
      <c r="M793" s="176"/>
      <c r="N793" s="176"/>
      <c r="O793" s="176"/>
      <c r="P793" s="176"/>
      <c r="Q793" s="176"/>
      <c r="R793" s="206"/>
      <c r="S793" s="206"/>
      <c r="T793" s="206"/>
      <c r="U793" s="206"/>
      <c r="V793" s="206"/>
      <c r="W793" s="206"/>
      <c r="X793" s="118"/>
      <c r="Y793" s="137"/>
      <c r="Z793" s="149"/>
    </row>
    <row r="794" spans="1:26" s="25" customFormat="1" x14ac:dyDescent="0.4">
      <c r="A794" s="49"/>
      <c r="B794" s="49"/>
      <c r="C794" s="49"/>
      <c r="D794" s="117"/>
      <c r="E794" s="161"/>
      <c r="F794" s="161"/>
      <c r="G794" s="161"/>
      <c r="H794" s="161"/>
      <c r="I794" s="161"/>
      <c r="J794" s="161"/>
      <c r="K794" s="151"/>
      <c r="L794" s="176"/>
      <c r="M794" s="176"/>
      <c r="N794" s="176"/>
      <c r="O794" s="176"/>
      <c r="P794" s="176"/>
      <c r="Q794" s="176"/>
      <c r="R794" s="206"/>
      <c r="S794" s="206"/>
      <c r="T794" s="206"/>
      <c r="U794" s="206"/>
      <c r="V794" s="206"/>
      <c r="W794" s="206"/>
      <c r="X794" s="118"/>
      <c r="Y794" s="137"/>
      <c r="Z794" s="149"/>
    </row>
    <row r="795" spans="1:26" s="25" customFormat="1" x14ac:dyDescent="0.4">
      <c r="A795" s="49"/>
      <c r="B795" s="49"/>
      <c r="C795" s="49"/>
      <c r="D795" s="117"/>
      <c r="E795" s="161"/>
      <c r="F795" s="161"/>
      <c r="G795" s="161"/>
      <c r="H795" s="161"/>
      <c r="I795" s="161"/>
      <c r="J795" s="161"/>
      <c r="K795" s="151"/>
      <c r="L795" s="176"/>
      <c r="M795" s="176"/>
      <c r="N795" s="176"/>
      <c r="O795" s="176"/>
      <c r="P795" s="176"/>
      <c r="Q795" s="176"/>
      <c r="R795" s="206"/>
      <c r="S795" s="206"/>
      <c r="T795" s="206"/>
      <c r="U795" s="206"/>
      <c r="V795" s="206"/>
      <c r="W795" s="206"/>
      <c r="X795" s="118"/>
      <c r="Y795" s="137"/>
      <c r="Z795" s="149"/>
    </row>
    <row r="796" spans="1:26" s="25" customFormat="1" x14ac:dyDescent="0.4">
      <c r="A796" s="49"/>
      <c r="B796" s="49"/>
      <c r="C796" s="49"/>
      <c r="D796" s="117"/>
      <c r="E796" s="161"/>
      <c r="F796" s="161"/>
      <c r="G796" s="161"/>
      <c r="H796" s="161"/>
      <c r="I796" s="161"/>
      <c r="J796" s="161"/>
      <c r="K796" s="151"/>
      <c r="L796" s="176"/>
      <c r="M796" s="176"/>
      <c r="N796" s="176"/>
      <c r="O796" s="176"/>
      <c r="P796" s="176"/>
      <c r="Q796" s="176"/>
      <c r="R796" s="206"/>
      <c r="S796" s="206"/>
      <c r="T796" s="206"/>
      <c r="U796" s="206"/>
      <c r="V796" s="206"/>
      <c r="W796" s="206"/>
      <c r="X796" s="118"/>
      <c r="Y796" s="137"/>
      <c r="Z796" s="149"/>
    </row>
    <row r="797" spans="1:26" s="25" customFormat="1" x14ac:dyDescent="0.4">
      <c r="A797" s="49"/>
      <c r="B797" s="49"/>
      <c r="C797" s="49"/>
      <c r="D797" s="117"/>
      <c r="E797" s="161"/>
      <c r="F797" s="161"/>
      <c r="G797" s="161"/>
      <c r="H797" s="161"/>
      <c r="I797" s="161"/>
      <c r="J797" s="161"/>
      <c r="K797" s="151"/>
      <c r="L797" s="176"/>
      <c r="M797" s="176"/>
      <c r="N797" s="176"/>
      <c r="O797" s="176"/>
      <c r="P797" s="176"/>
      <c r="Q797" s="176"/>
      <c r="R797" s="206"/>
      <c r="S797" s="206"/>
      <c r="T797" s="206"/>
      <c r="U797" s="206"/>
      <c r="V797" s="206"/>
      <c r="W797" s="206"/>
      <c r="X797" s="118"/>
      <c r="Y797" s="137"/>
      <c r="Z797" s="149"/>
    </row>
    <row r="798" spans="1:26" s="25" customFormat="1" x14ac:dyDescent="0.4">
      <c r="A798" s="49"/>
      <c r="B798" s="49"/>
      <c r="C798" s="49"/>
      <c r="D798" s="117"/>
      <c r="E798" s="161"/>
      <c r="F798" s="161"/>
      <c r="G798" s="161"/>
      <c r="H798" s="161"/>
      <c r="I798" s="161"/>
      <c r="J798" s="161"/>
      <c r="K798" s="151"/>
      <c r="L798" s="176"/>
      <c r="M798" s="176"/>
      <c r="N798" s="176"/>
      <c r="O798" s="176"/>
      <c r="P798" s="176"/>
      <c r="Q798" s="176"/>
      <c r="R798" s="206"/>
      <c r="S798" s="206"/>
      <c r="T798" s="206"/>
      <c r="U798" s="206"/>
      <c r="V798" s="206"/>
      <c r="W798" s="206"/>
      <c r="X798" s="118"/>
      <c r="Y798" s="137"/>
      <c r="Z798" s="149"/>
    </row>
    <row r="799" spans="1:26" s="25" customFormat="1" x14ac:dyDescent="0.4">
      <c r="A799" s="49"/>
      <c r="B799" s="49"/>
      <c r="C799" s="49"/>
      <c r="D799" s="117"/>
      <c r="E799" s="161"/>
      <c r="F799" s="161"/>
      <c r="G799" s="161"/>
      <c r="H799" s="161"/>
      <c r="I799" s="161"/>
      <c r="J799" s="161"/>
      <c r="K799" s="151"/>
      <c r="L799" s="176"/>
      <c r="M799" s="176"/>
      <c r="N799" s="176"/>
      <c r="O799" s="176"/>
      <c r="P799" s="176"/>
      <c r="Q799" s="176"/>
      <c r="R799" s="206"/>
      <c r="S799" s="206"/>
      <c r="T799" s="206"/>
      <c r="U799" s="206"/>
      <c r="V799" s="206"/>
      <c r="W799" s="206"/>
      <c r="X799" s="118"/>
      <c r="Y799" s="137"/>
      <c r="Z799" s="149"/>
    </row>
    <row r="800" spans="1:26" s="25" customFormat="1" x14ac:dyDescent="0.4">
      <c r="A800" s="49"/>
      <c r="B800" s="49"/>
      <c r="C800" s="49"/>
      <c r="D800" s="117"/>
      <c r="E800" s="161"/>
      <c r="F800" s="161"/>
      <c r="G800" s="161"/>
      <c r="H800" s="161"/>
      <c r="I800" s="161"/>
      <c r="J800" s="161"/>
      <c r="K800" s="151"/>
      <c r="L800" s="176"/>
      <c r="M800" s="176"/>
      <c r="N800" s="176"/>
      <c r="O800" s="176"/>
      <c r="P800" s="176"/>
      <c r="Q800" s="176"/>
      <c r="R800" s="206"/>
      <c r="S800" s="206"/>
      <c r="T800" s="206"/>
      <c r="U800" s="206"/>
      <c r="V800" s="206"/>
      <c r="W800" s="206"/>
      <c r="X800" s="118"/>
      <c r="Y800" s="137"/>
      <c r="Z800" s="149"/>
    </row>
    <row r="801" spans="1:26" s="25" customFormat="1" x14ac:dyDescent="0.4">
      <c r="A801" s="49"/>
      <c r="B801" s="49"/>
      <c r="C801" s="49"/>
      <c r="D801" s="117"/>
      <c r="E801" s="161"/>
      <c r="F801" s="161"/>
      <c r="G801" s="161"/>
      <c r="H801" s="161"/>
      <c r="I801" s="161"/>
      <c r="J801" s="161"/>
      <c r="K801" s="151"/>
      <c r="L801" s="176"/>
      <c r="M801" s="176"/>
      <c r="N801" s="176"/>
      <c r="O801" s="176"/>
      <c r="P801" s="176"/>
      <c r="Q801" s="176"/>
      <c r="R801" s="206"/>
      <c r="S801" s="206"/>
      <c r="T801" s="206"/>
      <c r="U801" s="206"/>
      <c r="V801" s="206"/>
      <c r="W801" s="206"/>
      <c r="X801" s="118"/>
      <c r="Y801" s="137"/>
      <c r="Z801" s="149"/>
    </row>
    <row r="802" spans="1:26" s="25" customFormat="1" x14ac:dyDescent="0.4">
      <c r="A802" s="49"/>
      <c r="B802" s="49"/>
      <c r="C802" s="49"/>
      <c r="D802" s="117"/>
      <c r="E802" s="161"/>
      <c r="F802" s="161"/>
      <c r="G802" s="161"/>
      <c r="H802" s="161"/>
      <c r="I802" s="161"/>
      <c r="J802" s="161"/>
      <c r="K802" s="151"/>
      <c r="L802" s="176"/>
      <c r="M802" s="176"/>
      <c r="N802" s="176"/>
      <c r="O802" s="176"/>
      <c r="P802" s="176"/>
      <c r="Q802" s="176"/>
      <c r="R802" s="206"/>
      <c r="S802" s="206"/>
      <c r="T802" s="206"/>
      <c r="U802" s="206"/>
      <c r="V802" s="206"/>
      <c r="W802" s="206"/>
      <c r="X802" s="118"/>
      <c r="Y802" s="137"/>
      <c r="Z802" s="149"/>
    </row>
    <row r="803" spans="1:26" s="25" customFormat="1" x14ac:dyDescent="0.4">
      <c r="A803" s="49"/>
      <c r="B803" s="49"/>
      <c r="C803" s="49"/>
      <c r="D803" s="117"/>
      <c r="E803" s="161"/>
      <c r="F803" s="161"/>
      <c r="G803" s="161"/>
      <c r="H803" s="161"/>
      <c r="I803" s="161"/>
      <c r="J803" s="161"/>
      <c r="K803" s="151"/>
      <c r="L803" s="176"/>
      <c r="M803" s="176"/>
      <c r="N803" s="176"/>
      <c r="O803" s="176"/>
      <c r="P803" s="176"/>
      <c r="Q803" s="176"/>
      <c r="R803" s="206"/>
      <c r="S803" s="206"/>
      <c r="T803" s="206"/>
      <c r="U803" s="206"/>
      <c r="V803" s="206"/>
      <c r="W803" s="206"/>
      <c r="X803" s="118"/>
      <c r="Y803" s="137"/>
      <c r="Z803" s="149"/>
    </row>
    <row r="804" spans="1:26" s="25" customFormat="1" x14ac:dyDescent="0.4">
      <c r="A804" s="49"/>
      <c r="B804" s="49"/>
      <c r="C804" s="49"/>
      <c r="D804" s="117"/>
      <c r="E804" s="161"/>
      <c r="F804" s="161"/>
      <c r="G804" s="161"/>
      <c r="H804" s="161"/>
      <c r="I804" s="161"/>
      <c r="J804" s="161"/>
      <c r="K804" s="151"/>
      <c r="L804" s="176"/>
      <c r="M804" s="176"/>
      <c r="N804" s="176"/>
      <c r="O804" s="176"/>
      <c r="P804" s="176"/>
      <c r="Q804" s="176"/>
      <c r="R804" s="206"/>
      <c r="S804" s="206"/>
      <c r="T804" s="206"/>
      <c r="U804" s="206"/>
      <c r="V804" s="206"/>
      <c r="W804" s="206"/>
      <c r="X804" s="118"/>
      <c r="Y804" s="137"/>
      <c r="Z804" s="149"/>
    </row>
    <row r="805" spans="1:26" s="25" customFormat="1" x14ac:dyDescent="0.4">
      <c r="A805" s="49"/>
      <c r="B805" s="49"/>
      <c r="C805" s="49"/>
      <c r="D805" s="117"/>
      <c r="E805" s="161"/>
      <c r="F805" s="161"/>
      <c r="G805" s="161"/>
      <c r="H805" s="161"/>
      <c r="I805" s="161"/>
      <c r="J805" s="161"/>
      <c r="K805" s="151"/>
      <c r="L805" s="176"/>
      <c r="M805" s="176"/>
      <c r="N805" s="176"/>
      <c r="O805" s="176"/>
      <c r="P805" s="176"/>
      <c r="Q805" s="176"/>
      <c r="R805" s="206"/>
      <c r="S805" s="206"/>
      <c r="T805" s="206"/>
      <c r="U805" s="206"/>
      <c r="V805" s="206"/>
      <c r="W805" s="206"/>
      <c r="X805" s="118"/>
      <c r="Y805" s="137"/>
      <c r="Z805" s="149"/>
    </row>
    <row r="806" spans="1:26" s="25" customFormat="1" x14ac:dyDescent="0.4">
      <c r="A806" s="49"/>
      <c r="B806" s="49"/>
      <c r="C806" s="49"/>
      <c r="D806" s="117"/>
      <c r="E806" s="161"/>
      <c r="F806" s="161"/>
      <c r="G806" s="161"/>
      <c r="H806" s="161"/>
      <c r="I806" s="161"/>
      <c r="J806" s="161"/>
      <c r="K806" s="151"/>
      <c r="L806" s="176"/>
      <c r="M806" s="176"/>
      <c r="N806" s="176"/>
      <c r="O806" s="176"/>
      <c r="P806" s="176"/>
      <c r="Q806" s="176"/>
      <c r="R806" s="206"/>
      <c r="S806" s="206"/>
      <c r="T806" s="206"/>
      <c r="U806" s="206"/>
      <c r="V806" s="206"/>
      <c r="W806" s="206"/>
      <c r="X806" s="118"/>
      <c r="Y806" s="137"/>
      <c r="Z806" s="149"/>
    </row>
    <row r="807" spans="1:26" s="25" customFormat="1" x14ac:dyDescent="0.4">
      <c r="A807" s="49"/>
      <c r="B807" s="49"/>
      <c r="C807" s="49"/>
      <c r="D807" s="117"/>
      <c r="E807" s="161"/>
      <c r="F807" s="161"/>
      <c r="G807" s="161"/>
      <c r="H807" s="161"/>
      <c r="I807" s="161"/>
      <c r="J807" s="161"/>
      <c r="K807" s="151"/>
      <c r="L807" s="176"/>
      <c r="M807" s="176"/>
      <c r="N807" s="176"/>
      <c r="O807" s="176"/>
      <c r="P807" s="176"/>
      <c r="Q807" s="176"/>
      <c r="R807" s="206"/>
      <c r="S807" s="206"/>
      <c r="T807" s="206"/>
      <c r="U807" s="206"/>
      <c r="V807" s="206"/>
      <c r="W807" s="206"/>
      <c r="X807" s="118"/>
      <c r="Y807" s="137"/>
      <c r="Z807" s="149"/>
    </row>
    <row r="808" spans="1:26" s="25" customFormat="1" x14ac:dyDescent="0.4">
      <c r="A808" s="49"/>
      <c r="B808" s="49"/>
      <c r="C808" s="49"/>
      <c r="D808" s="117"/>
      <c r="E808" s="161"/>
      <c r="F808" s="161"/>
      <c r="G808" s="161"/>
      <c r="H808" s="161"/>
      <c r="I808" s="161"/>
      <c r="J808" s="161"/>
      <c r="K808" s="151"/>
      <c r="L808" s="176"/>
      <c r="M808" s="176"/>
      <c r="N808" s="176"/>
      <c r="O808" s="176"/>
      <c r="P808" s="176"/>
      <c r="Q808" s="176"/>
      <c r="R808" s="206"/>
      <c r="S808" s="206"/>
      <c r="T808" s="206"/>
      <c r="U808" s="206"/>
      <c r="V808" s="206"/>
      <c r="W808" s="206"/>
      <c r="X808" s="118"/>
      <c r="Y808" s="137"/>
      <c r="Z808" s="149"/>
    </row>
    <row r="809" spans="1:26" s="25" customFormat="1" x14ac:dyDescent="0.4">
      <c r="A809" s="49"/>
      <c r="B809" s="49"/>
      <c r="C809" s="49"/>
      <c r="D809" s="117"/>
      <c r="E809" s="161"/>
      <c r="F809" s="161"/>
      <c r="G809" s="161"/>
      <c r="H809" s="161"/>
      <c r="I809" s="161"/>
      <c r="J809" s="161"/>
      <c r="K809" s="151"/>
      <c r="L809" s="176"/>
      <c r="M809" s="176"/>
      <c r="N809" s="176"/>
      <c r="O809" s="176"/>
      <c r="P809" s="176"/>
      <c r="Q809" s="176"/>
      <c r="R809" s="206"/>
      <c r="S809" s="206"/>
      <c r="T809" s="206"/>
      <c r="U809" s="206"/>
      <c r="V809" s="206"/>
      <c r="W809" s="206"/>
      <c r="X809" s="118"/>
      <c r="Y809" s="137"/>
      <c r="Z809" s="149"/>
    </row>
    <row r="810" spans="1:26" s="25" customFormat="1" x14ac:dyDescent="0.4">
      <c r="A810" s="49"/>
      <c r="B810" s="49"/>
      <c r="C810" s="49"/>
      <c r="D810" s="117"/>
      <c r="E810" s="161"/>
      <c r="F810" s="161"/>
      <c r="G810" s="161"/>
      <c r="H810" s="161"/>
      <c r="I810" s="161"/>
      <c r="J810" s="161"/>
      <c r="K810" s="151"/>
      <c r="L810" s="176"/>
      <c r="M810" s="176"/>
      <c r="N810" s="176"/>
      <c r="O810" s="176"/>
      <c r="P810" s="176"/>
      <c r="Q810" s="176"/>
      <c r="R810" s="206"/>
      <c r="S810" s="206"/>
      <c r="T810" s="206"/>
      <c r="U810" s="206"/>
      <c r="V810" s="206"/>
      <c r="W810" s="206"/>
      <c r="X810" s="118"/>
      <c r="Y810" s="137"/>
      <c r="Z810" s="149"/>
    </row>
    <row r="811" spans="1:26" s="25" customFormat="1" x14ac:dyDescent="0.4">
      <c r="A811" s="49"/>
      <c r="B811" s="49"/>
      <c r="C811" s="49"/>
      <c r="D811" s="117"/>
      <c r="E811" s="161"/>
      <c r="F811" s="161"/>
      <c r="G811" s="161"/>
      <c r="H811" s="161"/>
      <c r="I811" s="161"/>
      <c r="J811" s="161"/>
      <c r="K811" s="151"/>
      <c r="L811" s="176"/>
      <c r="M811" s="176"/>
      <c r="N811" s="176"/>
      <c r="O811" s="176"/>
      <c r="P811" s="176"/>
      <c r="Q811" s="176"/>
      <c r="R811" s="206"/>
      <c r="S811" s="206"/>
      <c r="T811" s="206"/>
      <c r="U811" s="206"/>
      <c r="V811" s="206"/>
      <c r="W811" s="206"/>
      <c r="X811" s="118"/>
      <c r="Y811" s="137"/>
      <c r="Z811" s="149"/>
    </row>
    <row r="812" spans="1:26" s="25" customFormat="1" x14ac:dyDescent="0.4">
      <c r="A812" s="49"/>
      <c r="B812" s="49"/>
      <c r="C812" s="49"/>
      <c r="D812" s="117"/>
      <c r="E812" s="161"/>
      <c r="F812" s="161"/>
      <c r="G812" s="161"/>
      <c r="H812" s="161"/>
      <c r="I812" s="161"/>
      <c r="J812" s="161"/>
      <c r="K812" s="151"/>
      <c r="L812" s="176"/>
      <c r="M812" s="176"/>
      <c r="N812" s="176"/>
      <c r="O812" s="176"/>
      <c r="P812" s="176"/>
      <c r="Q812" s="176"/>
      <c r="R812" s="206"/>
      <c r="S812" s="206"/>
      <c r="T812" s="206"/>
      <c r="U812" s="206"/>
      <c r="V812" s="206"/>
      <c r="W812" s="206"/>
      <c r="X812" s="118"/>
      <c r="Y812" s="137"/>
      <c r="Z812" s="149"/>
    </row>
    <row r="813" spans="1:26" s="25" customFormat="1" x14ac:dyDescent="0.4">
      <c r="A813" s="49"/>
      <c r="B813" s="49"/>
      <c r="C813" s="49"/>
      <c r="D813" s="117"/>
      <c r="E813" s="161"/>
      <c r="F813" s="161"/>
      <c r="G813" s="161"/>
      <c r="H813" s="161"/>
      <c r="I813" s="161"/>
      <c r="J813" s="161"/>
      <c r="K813" s="151"/>
      <c r="L813" s="176"/>
      <c r="M813" s="176"/>
      <c r="N813" s="176"/>
      <c r="O813" s="176"/>
      <c r="P813" s="176"/>
      <c r="Q813" s="176"/>
      <c r="R813" s="206"/>
      <c r="S813" s="206"/>
      <c r="T813" s="206"/>
      <c r="U813" s="206"/>
      <c r="V813" s="206"/>
      <c r="W813" s="206"/>
      <c r="X813" s="118"/>
      <c r="Y813" s="137"/>
      <c r="Z813" s="149"/>
    </row>
    <row r="814" spans="1:26" s="25" customFormat="1" x14ac:dyDescent="0.4">
      <c r="A814" s="49"/>
      <c r="B814" s="49"/>
      <c r="C814" s="49"/>
      <c r="D814" s="117"/>
      <c r="E814" s="161"/>
      <c r="F814" s="161"/>
      <c r="G814" s="161"/>
      <c r="H814" s="161"/>
      <c r="I814" s="161"/>
      <c r="J814" s="161"/>
      <c r="K814" s="151"/>
      <c r="L814" s="176"/>
      <c r="M814" s="176"/>
      <c r="N814" s="176"/>
      <c r="O814" s="176"/>
      <c r="P814" s="176"/>
      <c r="Q814" s="176"/>
      <c r="R814" s="206"/>
      <c r="S814" s="206"/>
      <c r="T814" s="206"/>
      <c r="U814" s="206"/>
      <c r="V814" s="206"/>
      <c r="W814" s="206"/>
      <c r="X814" s="118"/>
      <c r="Y814" s="137"/>
      <c r="Z814" s="149"/>
    </row>
    <row r="815" spans="1:26" s="25" customFormat="1" x14ac:dyDescent="0.4">
      <c r="A815" s="49"/>
      <c r="B815" s="49"/>
      <c r="C815" s="49"/>
      <c r="D815" s="117"/>
      <c r="E815" s="161"/>
      <c r="F815" s="161"/>
      <c r="G815" s="161"/>
      <c r="H815" s="161"/>
      <c r="I815" s="161"/>
      <c r="J815" s="161"/>
      <c r="K815" s="151"/>
      <c r="L815" s="176"/>
      <c r="M815" s="176"/>
      <c r="N815" s="176"/>
      <c r="O815" s="176"/>
      <c r="P815" s="176"/>
      <c r="Q815" s="176"/>
      <c r="R815" s="206"/>
      <c r="S815" s="206"/>
      <c r="T815" s="206"/>
      <c r="U815" s="206"/>
      <c r="V815" s="206"/>
      <c r="W815" s="206"/>
      <c r="X815" s="118"/>
      <c r="Y815" s="137"/>
      <c r="Z815" s="149"/>
    </row>
    <row r="816" spans="1:26" s="25" customFormat="1" x14ac:dyDescent="0.4">
      <c r="A816" s="49"/>
      <c r="B816" s="49"/>
      <c r="C816" s="49"/>
      <c r="D816" s="117"/>
      <c r="E816" s="161"/>
      <c r="F816" s="161"/>
      <c r="G816" s="161"/>
      <c r="H816" s="161"/>
      <c r="I816" s="161"/>
      <c r="J816" s="161"/>
      <c r="K816" s="151"/>
      <c r="L816" s="176"/>
      <c r="M816" s="176"/>
      <c r="N816" s="176"/>
      <c r="O816" s="176"/>
      <c r="P816" s="176"/>
      <c r="Q816" s="176"/>
      <c r="R816" s="206"/>
      <c r="S816" s="206"/>
      <c r="T816" s="206"/>
      <c r="U816" s="206"/>
      <c r="V816" s="206"/>
      <c r="W816" s="206"/>
      <c r="X816" s="118"/>
      <c r="Y816" s="137"/>
      <c r="Z816" s="149"/>
    </row>
    <row r="817" spans="1:26" s="25" customFormat="1" x14ac:dyDescent="0.4">
      <c r="A817" s="49"/>
      <c r="B817" s="49"/>
      <c r="C817" s="49"/>
      <c r="D817" s="117"/>
      <c r="E817" s="161"/>
      <c r="F817" s="161"/>
      <c r="G817" s="161"/>
      <c r="H817" s="161"/>
      <c r="I817" s="161"/>
      <c r="J817" s="161"/>
      <c r="K817" s="151"/>
      <c r="L817" s="176"/>
      <c r="M817" s="176"/>
      <c r="N817" s="176"/>
      <c r="O817" s="176"/>
      <c r="P817" s="176"/>
      <c r="Q817" s="176"/>
      <c r="R817" s="206"/>
      <c r="S817" s="206"/>
      <c r="T817" s="206"/>
      <c r="U817" s="206"/>
      <c r="V817" s="206"/>
      <c r="W817" s="206"/>
      <c r="X817" s="118"/>
      <c r="Y817" s="137"/>
      <c r="Z817" s="149"/>
    </row>
    <row r="818" spans="1:26" s="25" customFormat="1" x14ac:dyDescent="0.4">
      <c r="A818" s="49"/>
      <c r="B818" s="49"/>
      <c r="C818" s="49"/>
      <c r="D818" s="117"/>
      <c r="E818" s="161"/>
      <c r="F818" s="161"/>
      <c r="G818" s="161"/>
      <c r="H818" s="161"/>
      <c r="I818" s="161"/>
      <c r="J818" s="161"/>
      <c r="K818" s="151"/>
      <c r="L818" s="176"/>
      <c r="M818" s="176"/>
      <c r="N818" s="176"/>
      <c r="O818" s="176"/>
      <c r="P818" s="176"/>
      <c r="Q818" s="176"/>
      <c r="R818" s="206"/>
      <c r="S818" s="206"/>
      <c r="T818" s="206"/>
      <c r="U818" s="206"/>
      <c r="V818" s="206"/>
      <c r="W818" s="206"/>
      <c r="X818" s="118"/>
      <c r="Y818" s="137"/>
      <c r="Z818" s="149"/>
    </row>
    <row r="819" spans="1:26" s="25" customFormat="1" x14ac:dyDescent="0.4">
      <c r="A819" s="49"/>
      <c r="B819" s="49"/>
      <c r="C819" s="49"/>
      <c r="D819" s="117"/>
      <c r="E819" s="161"/>
      <c r="F819" s="161"/>
      <c r="G819" s="161"/>
      <c r="H819" s="161"/>
      <c r="I819" s="161"/>
      <c r="J819" s="161"/>
      <c r="K819" s="151"/>
      <c r="L819" s="176"/>
      <c r="M819" s="176"/>
      <c r="N819" s="176"/>
      <c r="O819" s="176"/>
      <c r="P819" s="176"/>
      <c r="Q819" s="176"/>
      <c r="R819" s="206"/>
      <c r="S819" s="206"/>
      <c r="T819" s="206"/>
      <c r="U819" s="206"/>
      <c r="V819" s="206"/>
      <c r="W819" s="206"/>
      <c r="X819" s="118"/>
      <c r="Y819" s="137"/>
      <c r="Z819" s="149"/>
    </row>
    <row r="820" spans="1:26" s="25" customFormat="1" x14ac:dyDescent="0.4">
      <c r="A820" s="49"/>
      <c r="B820" s="49"/>
      <c r="C820" s="49"/>
      <c r="D820" s="117"/>
      <c r="E820" s="161"/>
      <c r="F820" s="161"/>
      <c r="G820" s="161"/>
      <c r="H820" s="161"/>
      <c r="I820" s="161"/>
      <c r="J820" s="161"/>
      <c r="K820" s="151"/>
      <c r="L820" s="176"/>
      <c r="M820" s="176"/>
      <c r="N820" s="176"/>
      <c r="O820" s="176"/>
      <c r="P820" s="176"/>
      <c r="Q820" s="176"/>
      <c r="R820" s="206"/>
      <c r="S820" s="206"/>
      <c r="T820" s="206"/>
      <c r="U820" s="206"/>
      <c r="V820" s="206"/>
      <c r="W820" s="206"/>
      <c r="X820" s="118"/>
      <c r="Y820" s="137"/>
      <c r="Z820" s="149"/>
    </row>
    <row r="821" spans="1:26" s="25" customFormat="1" x14ac:dyDescent="0.4">
      <c r="A821" s="49"/>
      <c r="B821" s="49"/>
      <c r="C821" s="49"/>
      <c r="D821" s="117"/>
      <c r="E821" s="161"/>
      <c r="F821" s="161"/>
      <c r="G821" s="161"/>
      <c r="H821" s="161"/>
      <c r="I821" s="161"/>
      <c r="J821" s="161"/>
      <c r="K821" s="151"/>
      <c r="L821" s="176"/>
      <c r="M821" s="176"/>
      <c r="N821" s="176"/>
      <c r="O821" s="176"/>
      <c r="P821" s="176"/>
      <c r="Q821" s="176"/>
      <c r="R821" s="206"/>
      <c r="S821" s="206"/>
      <c r="T821" s="206"/>
      <c r="U821" s="206"/>
      <c r="V821" s="206"/>
      <c r="W821" s="206"/>
      <c r="X821" s="118"/>
      <c r="Y821" s="137"/>
      <c r="Z821" s="149"/>
    </row>
    <row r="822" spans="1:26" s="25" customFormat="1" x14ac:dyDescent="0.4">
      <c r="A822" s="49"/>
      <c r="B822" s="49"/>
      <c r="C822" s="49"/>
      <c r="D822" s="117"/>
      <c r="E822" s="161"/>
      <c r="F822" s="161"/>
      <c r="G822" s="161"/>
      <c r="H822" s="161"/>
      <c r="I822" s="161"/>
      <c r="J822" s="161"/>
      <c r="K822" s="151"/>
      <c r="L822" s="176"/>
      <c r="M822" s="176"/>
      <c r="N822" s="176"/>
      <c r="O822" s="176"/>
      <c r="P822" s="176"/>
      <c r="Q822" s="176"/>
      <c r="R822" s="206"/>
      <c r="S822" s="206"/>
      <c r="T822" s="206"/>
      <c r="U822" s="206"/>
      <c r="V822" s="206"/>
      <c r="W822" s="206"/>
      <c r="X822" s="118"/>
      <c r="Y822" s="137"/>
      <c r="Z822" s="149"/>
    </row>
    <row r="823" spans="1:26" s="25" customFormat="1" x14ac:dyDescent="0.4">
      <c r="A823" s="49"/>
      <c r="B823" s="49"/>
      <c r="C823" s="49"/>
      <c r="D823" s="117"/>
      <c r="E823" s="161"/>
      <c r="F823" s="161"/>
      <c r="G823" s="161"/>
      <c r="H823" s="161"/>
      <c r="I823" s="161"/>
      <c r="J823" s="161"/>
      <c r="K823" s="151"/>
      <c r="L823" s="176"/>
      <c r="M823" s="176"/>
      <c r="N823" s="176"/>
      <c r="O823" s="176"/>
      <c r="P823" s="176"/>
      <c r="Q823" s="176"/>
      <c r="R823" s="206"/>
      <c r="S823" s="206"/>
      <c r="T823" s="206"/>
      <c r="U823" s="206"/>
      <c r="V823" s="206"/>
      <c r="W823" s="206"/>
      <c r="X823" s="118"/>
      <c r="Y823" s="137"/>
      <c r="Z823" s="149"/>
    </row>
    <row r="824" spans="1:26" s="25" customFormat="1" x14ac:dyDescent="0.4">
      <c r="A824" s="49"/>
      <c r="B824" s="49"/>
      <c r="C824" s="49"/>
      <c r="D824" s="117"/>
      <c r="E824" s="161"/>
      <c r="F824" s="161"/>
      <c r="G824" s="161"/>
      <c r="H824" s="161"/>
      <c r="I824" s="161"/>
      <c r="J824" s="161"/>
      <c r="K824" s="151"/>
      <c r="L824" s="176"/>
      <c r="M824" s="176"/>
      <c r="N824" s="176"/>
      <c r="O824" s="176"/>
      <c r="P824" s="176"/>
      <c r="Q824" s="176"/>
      <c r="R824" s="206"/>
      <c r="S824" s="206"/>
      <c r="T824" s="206"/>
      <c r="U824" s="206"/>
      <c r="V824" s="206"/>
      <c r="W824" s="206"/>
      <c r="X824" s="118"/>
      <c r="Y824" s="137"/>
      <c r="Z824" s="149"/>
    </row>
    <row r="825" spans="1:26" s="25" customFormat="1" x14ac:dyDescent="0.4">
      <c r="A825" s="49"/>
      <c r="B825" s="49"/>
      <c r="C825" s="49"/>
      <c r="D825" s="117"/>
      <c r="E825" s="161"/>
      <c r="F825" s="161"/>
      <c r="G825" s="161"/>
      <c r="H825" s="161"/>
      <c r="I825" s="161"/>
      <c r="J825" s="161"/>
      <c r="K825" s="151"/>
      <c r="L825" s="176"/>
      <c r="M825" s="176"/>
      <c r="N825" s="176"/>
      <c r="O825" s="176"/>
      <c r="P825" s="176"/>
      <c r="Q825" s="176"/>
      <c r="R825" s="206"/>
      <c r="S825" s="206"/>
      <c r="T825" s="206"/>
      <c r="U825" s="206"/>
      <c r="V825" s="206"/>
      <c r="W825" s="206"/>
      <c r="X825" s="118"/>
      <c r="Y825" s="137"/>
      <c r="Z825" s="149"/>
    </row>
    <row r="826" spans="1:26" s="25" customFormat="1" x14ac:dyDescent="0.4">
      <c r="A826" s="49"/>
      <c r="B826" s="49"/>
      <c r="C826" s="49"/>
      <c r="D826" s="117"/>
      <c r="E826" s="161"/>
      <c r="F826" s="161"/>
      <c r="G826" s="161"/>
      <c r="H826" s="161"/>
      <c r="I826" s="161"/>
      <c r="J826" s="161"/>
      <c r="K826" s="151"/>
      <c r="L826" s="176"/>
      <c r="M826" s="176"/>
      <c r="N826" s="176"/>
      <c r="O826" s="176"/>
      <c r="P826" s="176"/>
      <c r="Q826" s="176"/>
      <c r="R826" s="206"/>
      <c r="S826" s="206"/>
      <c r="T826" s="206"/>
      <c r="U826" s="206"/>
      <c r="V826" s="206"/>
      <c r="W826" s="206"/>
      <c r="X826" s="118"/>
      <c r="Y826" s="137"/>
      <c r="Z826" s="149"/>
    </row>
    <row r="827" spans="1:26" s="25" customFormat="1" x14ac:dyDescent="0.4">
      <c r="A827" s="49"/>
      <c r="B827" s="49"/>
      <c r="C827" s="49"/>
      <c r="D827" s="117"/>
      <c r="E827" s="161"/>
      <c r="F827" s="161"/>
      <c r="G827" s="161"/>
      <c r="H827" s="161"/>
      <c r="I827" s="161"/>
      <c r="J827" s="161"/>
      <c r="K827" s="151"/>
      <c r="L827" s="176"/>
      <c r="M827" s="176"/>
      <c r="N827" s="176"/>
      <c r="O827" s="176"/>
      <c r="P827" s="176"/>
      <c r="Q827" s="176"/>
      <c r="R827" s="206"/>
      <c r="S827" s="206"/>
      <c r="T827" s="206"/>
      <c r="U827" s="206"/>
      <c r="V827" s="206"/>
      <c r="W827" s="206"/>
      <c r="X827" s="118"/>
      <c r="Y827" s="137"/>
      <c r="Z827" s="149"/>
    </row>
    <row r="828" spans="1:26" s="25" customFormat="1" x14ac:dyDescent="0.4">
      <c r="A828" s="49"/>
      <c r="B828" s="49"/>
      <c r="C828" s="49"/>
      <c r="D828" s="117"/>
      <c r="E828" s="161"/>
      <c r="F828" s="161"/>
      <c r="G828" s="161"/>
      <c r="H828" s="161"/>
      <c r="I828" s="161"/>
      <c r="J828" s="161"/>
      <c r="K828" s="151"/>
      <c r="L828" s="176"/>
      <c r="M828" s="176"/>
      <c r="N828" s="176"/>
      <c r="O828" s="176"/>
      <c r="P828" s="176"/>
      <c r="Q828" s="176"/>
      <c r="R828" s="206"/>
      <c r="S828" s="206"/>
      <c r="T828" s="206"/>
      <c r="U828" s="206"/>
      <c r="V828" s="206"/>
      <c r="W828" s="206"/>
      <c r="X828" s="118"/>
      <c r="Y828" s="137"/>
      <c r="Z828" s="149"/>
    </row>
    <row r="829" spans="1:26" s="25" customFormat="1" x14ac:dyDescent="0.4">
      <c r="A829" s="49"/>
      <c r="B829" s="49"/>
      <c r="C829" s="49"/>
      <c r="D829" s="117"/>
      <c r="E829" s="161"/>
      <c r="F829" s="161"/>
      <c r="G829" s="161"/>
      <c r="H829" s="161"/>
      <c r="I829" s="161"/>
      <c r="J829" s="161"/>
      <c r="K829" s="151"/>
      <c r="L829" s="176"/>
      <c r="M829" s="176"/>
      <c r="N829" s="176"/>
      <c r="O829" s="176"/>
      <c r="P829" s="176"/>
      <c r="Q829" s="176"/>
      <c r="R829" s="206"/>
      <c r="S829" s="206"/>
      <c r="T829" s="206"/>
      <c r="U829" s="206"/>
      <c r="V829" s="206"/>
      <c r="W829" s="206"/>
      <c r="X829" s="118"/>
      <c r="Y829" s="137"/>
      <c r="Z829" s="149"/>
    </row>
    <row r="830" spans="1:26" s="25" customFormat="1" x14ac:dyDescent="0.4">
      <c r="A830" s="49"/>
      <c r="B830" s="49"/>
      <c r="C830" s="49"/>
      <c r="D830" s="117"/>
      <c r="E830" s="161"/>
      <c r="F830" s="161"/>
      <c r="G830" s="161"/>
      <c r="H830" s="161"/>
      <c r="I830" s="161"/>
      <c r="J830" s="161"/>
      <c r="K830" s="151"/>
      <c r="L830" s="176"/>
      <c r="M830" s="176"/>
      <c r="N830" s="176"/>
      <c r="O830" s="176"/>
      <c r="P830" s="176"/>
      <c r="Q830" s="176"/>
      <c r="R830" s="206"/>
      <c r="S830" s="206"/>
      <c r="T830" s="206"/>
      <c r="U830" s="206"/>
      <c r="V830" s="206"/>
      <c r="W830" s="206"/>
      <c r="X830" s="118"/>
      <c r="Y830" s="137"/>
      <c r="Z830" s="149"/>
    </row>
    <row r="831" spans="1:26" s="25" customFormat="1" x14ac:dyDescent="0.4">
      <c r="A831" s="49"/>
      <c r="B831" s="49"/>
      <c r="C831" s="49"/>
      <c r="D831" s="117"/>
      <c r="E831" s="161"/>
      <c r="F831" s="161"/>
      <c r="G831" s="161"/>
      <c r="H831" s="161"/>
      <c r="I831" s="161"/>
      <c r="J831" s="161"/>
      <c r="K831" s="151"/>
      <c r="L831" s="176"/>
      <c r="M831" s="176"/>
      <c r="N831" s="176"/>
      <c r="O831" s="176"/>
      <c r="P831" s="176"/>
      <c r="Q831" s="176"/>
      <c r="R831" s="206"/>
      <c r="S831" s="206"/>
      <c r="T831" s="206"/>
      <c r="U831" s="206"/>
      <c r="V831" s="206"/>
      <c r="W831" s="206"/>
      <c r="X831" s="118"/>
      <c r="Y831" s="137"/>
      <c r="Z831" s="149"/>
    </row>
    <row r="832" spans="1:26" s="25" customFormat="1" x14ac:dyDescent="0.4">
      <c r="A832" s="49"/>
      <c r="B832" s="49"/>
      <c r="C832" s="49"/>
      <c r="D832" s="117"/>
      <c r="E832" s="161"/>
      <c r="F832" s="161"/>
      <c r="G832" s="161"/>
      <c r="H832" s="161"/>
      <c r="I832" s="161"/>
      <c r="J832" s="161"/>
      <c r="K832" s="151"/>
      <c r="L832" s="176"/>
      <c r="M832" s="176"/>
      <c r="N832" s="176"/>
      <c r="O832" s="176"/>
      <c r="P832" s="176"/>
      <c r="Q832" s="176"/>
      <c r="R832" s="206"/>
      <c r="S832" s="206"/>
      <c r="T832" s="206"/>
      <c r="U832" s="206"/>
      <c r="V832" s="206"/>
      <c r="W832" s="206"/>
      <c r="X832" s="118"/>
      <c r="Y832" s="137"/>
      <c r="Z832" s="149"/>
    </row>
    <row r="833" spans="1:26" s="25" customFormat="1" x14ac:dyDescent="0.4">
      <c r="A833" s="49"/>
      <c r="B833" s="49"/>
      <c r="C833" s="49"/>
      <c r="D833" s="117"/>
      <c r="E833" s="161"/>
      <c r="F833" s="161"/>
      <c r="G833" s="161"/>
      <c r="H833" s="161"/>
      <c r="I833" s="161"/>
      <c r="J833" s="161"/>
      <c r="K833" s="151"/>
      <c r="L833" s="176"/>
      <c r="M833" s="176"/>
      <c r="N833" s="176"/>
      <c r="O833" s="176"/>
      <c r="P833" s="176"/>
      <c r="Q833" s="176"/>
      <c r="R833" s="206"/>
      <c r="S833" s="206"/>
      <c r="T833" s="206"/>
      <c r="U833" s="206"/>
      <c r="V833" s="206"/>
      <c r="W833" s="206"/>
      <c r="X833" s="118"/>
      <c r="Y833" s="137"/>
      <c r="Z833" s="149"/>
    </row>
    <row r="834" spans="1:26" s="25" customFormat="1" x14ac:dyDescent="0.4">
      <c r="A834" s="49"/>
      <c r="B834" s="49"/>
      <c r="C834" s="49"/>
      <c r="D834" s="117"/>
      <c r="E834" s="161"/>
      <c r="F834" s="161"/>
      <c r="G834" s="161"/>
      <c r="H834" s="161"/>
      <c r="I834" s="161"/>
      <c r="J834" s="161"/>
      <c r="K834" s="151"/>
      <c r="L834" s="176"/>
      <c r="M834" s="176"/>
      <c r="N834" s="176"/>
      <c r="O834" s="176"/>
      <c r="P834" s="176"/>
      <c r="Q834" s="176"/>
      <c r="R834" s="206"/>
      <c r="S834" s="206"/>
      <c r="T834" s="206"/>
      <c r="U834" s="206"/>
      <c r="V834" s="206"/>
      <c r="W834" s="206"/>
      <c r="X834" s="118"/>
      <c r="Y834" s="137"/>
      <c r="Z834" s="149"/>
    </row>
    <row r="835" spans="1:26" s="25" customFormat="1" x14ac:dyDescent="0.4">
      <c r="A835" s="49"/>
      <c r="B835" s="49"/>
      <c r="C835" s="49"/>
      <c r="D835" s="117"/>
      <c r="E835" s="161"/>
      <c r="F835" s="161"/>
      <c r="G835" s="161"/>
      <c r="H835" s="161"/>
      <c r="I835" s="161"/>
      <c r="J835" s="161"/>
      <c r="K835" s="151"/>
      <c r="L835" s="176"/>
      <c r="M835" s="176"/>
      <c r="N835" s="176"/>
      <c r="O835" s="176"/>
      <c r="P835" s="176"/>
      <c r="Q835" s="176"/>
      <c r="R835" s="206"/>
      <c r="S835" s="206"/>
      <c r="T835" s="206"/>
      <c r="U835" s="206"/>
      <c r="V835" s="206"/>
      <c r="W835" s="206"/>
      <c r="X835" s="118"/>
      <c r="Y835" s="137"/>
      <c r="Z835" s="149"/>
    </row>
    <row r="836" spans="1:26" s="25" customFormat="1" x14ac:dyDescent="0.4">
      <c r="A836" s="49"/>
      <c r="B836" s="49"/>
      <c r="C836" s="49"/>
      <c r="D836" s="117"/>
      <c r="E836" s="161"/>
      <c r="F836" s="161"/>
      <c r="G836" s="161"/>
      <c r="H836" s="161"/>
      <c r="I836" s="161"/>
      <c r="J836" s="161"/>
      <c r="K836" s="151"/>
      <c r="L836" s="176"/>
      <c r="M836" s="176"/>
      <c r="N836" s="176"/>
      <c r="O836" s="176"/>
      <c r="P836" s="176"/>
      <c r="Q836" s="176"/>
      <c r="R836" s="206"/>
      <c r="S836" s="206"/>
      <c r="T836" s="206"/>
      <c r="U836" s="206"/>
      <c r="V836" s="206"/>
      <c r="W836" s="206"/>
      <c r="X836" s="118"/>
      <c r="Y836" s="137"/>
      <c r="Z836" s="149"/>
    </row>
    <row r="837" spans="1:26" s="25" customFormat="1" x14ac:dyDescent="0.4">
      <c r="A837" s="49"/>
      <c r="B837" s="49"/>
      <c r="C837" s="49"/>
      <c r="D837" s="117"/>
      <c r="E837" s="161"/>
      <c r="F837" s="161"/>
      <c r="G837" s="161"/>
      <c r="H837" s="161"/>
      <c r="I837" s="161"/>
      <c r="J837" s="161"/>
      <c r="K837" s="151"/>
      <c r="L837" s="176"/>
      <c r="M837" s="176"/>
      <c r="N837" s="176"/>
      <c r="O837" s="176"/>
      <c r="P837" s="176"/>
      <c r="Q837" s="176"/>
      <c r="R837" s="206"/>
      <c r="S837" s="206"/>
      <c r="T837" s="206"/>
      <c r="U837" s="206"/>
      <c r="V837" s="206"/>
      <c r="W837" s="206"/>
      <c r="X837" s="118"/>
      <c r="Y837" s="137"/>
      <c r="Z837" s="149"/>
    </row>
    <row r="838" spans="1:26" s="25" customFormat="1" x14ac:dyDescent="0.4">
      <c r="A838" s="49"/>
      <c r="B838" s="49"/>
      <c r="C838" s="49"/>
      <c r="D838" s="117"/>
      <c r="E838" s="161"/>
      <c r="F838" s="161"/>
      <c r="G838" s="161"/>
      <c r="H838" s="161"/>
      <c r="I838" s="161"/>
      <c r="J838" s="161"/>
      <c r="K838" s="151"/>
      <c r="L838" s="176"/>
      <c r="M838" s="176"/>
      <c r="N838" s="176"/>
      <c r="O838" s="176"/>
      <c r="P838" s="176"/>
      <c r="Q838" s="176"/>
      <c r="R838" s="206"/>
      <c r="S838" s="206"/>
      <c r="T838" s="206"/>
      <c r="U838" s="206"/>
      <c r="V838" s="206"/>
      <c r="W838" s="206"/>
      <c r="X838" s="118"/>
      <c r="Y838" s="137"/>
      <c r="Z838" s="149"/>
    </row>
    <row r="839" spans="1:26" s="25" customFormat="1" x14ac:dyDescent="0.4">
      <c r="A839" s="49"/>
      <c r="B839" s="49"/>
      <c r="C839" s="49"/>
      <c r="D839" s="117"/>
      <c r="E839" s="161"/>
      <c r="F839" s="161"/>
      <c r="G839" s="161"/>
      <c r="H839" s="161"/>
      <c r="I839" s="161"/>
      <c r="J839" s="161"/>
      <c r="K839" s="151"/>
      <c r="L839" s="176"/>
      <c r="M839" s="176"/>
      <c r="N839" s="176"/>
      <c r="O839" s="176"/>
      <c r="P839" s="176"/>
      <c r="Q839" s="176"/>
      <c r="R839" s="206"/>
      <c r="S839" s="206"/>
      <c r="T839" s="206"/>
      <c r="U839" s="206"/>
      <c r="V839" s="206"/>
      <c r="W839" s="206"/>
      <c r="X839" s="118"/>
      <c r="Y839" s="137"/>
      <c r="Z839" s="149"/>
    </row>
    <row r="840" spans="1:26" s="25" customFormat="1" x14ac:dyDescent="0.4">
      <c r="A840" s="49"/>
      <c r="B840" s="49"/>
      <c r="C840" s="49"/>
      <c r="D840" s="117"/>
      <c r="E840" s="161"/>
      <c r="F840" s="161"/>
      <c r="G840" s="161"/>
      <c r="H840" s="161"/>
      <c r="I840" s="161"/>
      <c r="J840" s="161"/>
      <c r="K840" s="151"/>
      <c r="L840" s="176"/>
      <c r="M840" s="176"/>
      <c r="N840" s="176"/>
      <c r="O840" s="176"/>
      <c r="P840" s="176"/>
      <c r="Q840" s="176"/>
      <c r="R840" s="206"/>
      <c r="S840" s="206"/>
      <c r="T840" s="206"/>
      <c r="U840" s="206"/>
      <c r="V840" s="206"/>
      <c r="W840" s="206"/>
      <c r="X840" s="118"/>
      <c r="Y840" s="137"/>
      <c r="Z840" s="149"/>
    </row>
    <row r="841" spans="1:26" s="25" customFormat="1" x14ac:dyDescent="0.4">
      <c r="A841" s="49"/>
      <c r="B841" s="49"/>
      <c r="C841" s="49"/>
      <c r="D841" s="117"/>
      <c r="E841" s="161"/>
      <c r="F841" s="161"/>
      <c r="G841" s="161"/>
      <c r="H841" s="161"/>
      <c r="I841" s="161"/>
      <c r="J841" s="161"/>
      <c r="K841" s="151"/>
      <c r="L841" s="176"/>
      <c r="M841" s="176"/>
      <c r="N841" s="176"/>
      <c r="O841" s="176"/>
      <c r="P841" s="176"/>
      <c r="Q841" s="176"/>
      <c r="R841" s="206"/>
      <c r="S841" s="206"/>
      <c r="T841" s="206"/>
      <c r="U841" s="206"/>
      <c r="V841" s="206"/>
      <c r="W841" s="206"/>
      <c r="X841" s="118"/>
      <c r="Y841" s="137"/>
      <c r="Z841" s="149"/>
    </row>
    <row r="842" spans="1:26" s="25" customFormat="1" x14ac:dyDescent="0.4">
      <c r="A842" s="49"/>
      <c r="B842" s="49"/>
      <c r="C842" s="49"/>
      <c r="D842" s="117"/>
      <c r="E842" s="161"/>
      <c r="F842" s="161"/>
      <c r="G842" s="161"/>
      <c r="H842" s="161"/>
      <c r="I842" s="161"/>
      <c r="J842" s="161"/>
      <c r="K842" s="151"/>
      <c r="L842" s="176"/>
      <c r="M842" s="176"/>
      <c r="N842" s="176"/>
      <c r="O842" s="176"/>
      <c r="P842" s="176"/>
      <c r="Q842" s="176"/>
      <c r="R842" s="206"/>
      <c r="S842" s="206"/>
      <c r="T842" s="206"/>
      <c r="U842" s="206"/>
      <c r="V842" s="206"/>
      <c r="W842" s="206"/>
      <c r="X842" s="118"/>
      <c r="Y842" s="137"/>
      <c r="Z842" s="149"/>
    </row>
    <row r="843" spans="1:26" s="25" customFormat="1" x14ac:dyDescent="0.4">
      <c r="A843" s="49"/>
      <c r="B843" s="49"/>
      <c r="C843" s="49"/>
      <c r="D843" s="117"/>
      <c r="E843" s="161"/>
      <c r="F843" s="161"/>
      <c r="G843" s="161"/>
      <c r="H843" s="161"/>
      <c r="I843" s="161"/>
      <c r="J843" s="161"/>
      <c r="K843" s="151"/>
      <c r="L843" s="176"/>
      <c r="M843" s="176"/>
      <c r="N843" s="176"/>
      <c r="O843" s="176"/>
      <c r="P843" s="176"/>
      <c r="Q843" s="176"/>
      <c r="R843" s="206"/>
      <c r="S843" s="206"/>
      <c r="T843" s="206"/>
      <c r="U843" s="206"/>
      <c r="V843" s="206"/>
      <c r="W843" s="206"/>
      <c r="X843" s="118"/>
      <c r="Y843" s="137"/>
      <c r="Z843" s="149"/>
    </row>
    <row r="844" spans="1:26" s="25" customFormat="1" x14ac:dyDescent="0.4">
      <c r="A844" s="49"/>
      <c r="B844" s="49"/>
      <c r="C844" s="49"/>
      <c r="D844" s="117"/>
      <c r="E844" s="161"/>
      <c r="F844" s="161"/>
      <c r="G844" s="161"/>
      <c r="H844" s="161"/>
      <c r="I844" s="161"/>
      <c r="J844" s="161"/>
      <c r="K844" s="151"/>
      <c r="L844" s="176"/>
      <c r="M844" s="176"/>
      <c r="N844" s="176"/>
      <c r="O844" s="176"/>
      <c r="P844" s="176"/>
      <c r="Q844" s="176"/>
      <c r="R844" s="206"/>
      <c r="S844" s="206"/>
      <c r="T844" s="206"/>
      <c r="U844" s="206"/>
      <c r="V844" s="206"/>
      <c r="W844" s="206"/>
      <c r="X844" s="118"/>
      <c r="Y844" s="137"/>
      <c r="Z844" s="149"/>
    </row>
    <row r="845" spans="1:26" s="25" customFormat="1" x14ac:dyDescent="0.4">
      <c r="A845" s="49"/>
      <c r="B845" s="49"/>
      <c r="C845" s="49"/>
      <c r="D845" s="117"/>
      <c r="E845" s="161"/>
      <c r="F845" s="161"/>
      <c r="G845" s="161"/>
      <c r="H845" s="161"/>
      <c r="I845" s="161"/>
      <c r="J845" s="161"/>
      <c r="K845" s="151"/>
      <c r="L845" s="176"/>
      <c r="M845" s="176"/>
      <c r="N845" s="176"/>
      <c r="O845" s="176"/>
      <c r="P845" s="176"/>
      <c r="Q845" s="176"/>
      <c r="R845" s="206"/>
      <c r="S845" s="206"/>
      <c r="T845" s="206"/>
      <c r="U845" s="206"/>
      <c r="V845" s="206"/>
      <c r="W845" s="206"/>
      <c r="X845" s="118"/>
      <c r="Y845" s="137"/>
      <c r="Z845" s="149"/>
    </row>
    <row r="846" spans="1:26" s="25" customFormat="1" x14ac:dyDescent="0.4">
      <c r="A846" s="49"/>
      <c r="B846" s="49"/>
      <c r="C846" s="49"/>
      <c r="D846" s="117"/>
      <c r="E846" s="161"/>
      <c r="F846" s="161"/>
      <c r="G846" s="161"/>
      <c r="H846" s="161"/>
      <c r="I846" s="161"/>
      <c r="J846" s="161"/>
      <c r="K846" s="151"/>
      <c r="L846" s="176"/>
      <c r="M846" s="176"/>
      <c r="N846" s="176"/>
      <c r="O846" s="176"/>
      <c r="P846" s="176"/>
      <c r="Q846" s="176"/>
      <c r="R846" s="206"/>
      <c r="S846" s="206"/>
      <c r="T846" s="206"/>
      <c r="U846" s="206"/>
      <c r="V846" s="206"/>
      <c r="W846" s="206"/>
      <c r="X846" s="118"/>
      <c r="Y846" s="137"/>
      <c r="Z846" s="149"/>
    </row>
    <row r="847" spans="1:26" s="25" customFormat="1" x14ac:dyDescent="0.4">
      <c r="A847" s="49"/>
      <c r="B847" s="49"/>
      <c r="C847" s="49"/>
      <c r="D847" s="117"/>
      <c r="E847" s="161"/>
      <c r="F847" s="161"/>
      <c r="G847" s="161"/>
      <c r="H847" s="161"/>
      <c r="I847" s="161"/>
      <c r="J847" s="161"/>
      <c r="K847" s="151"/>
      <c r="L847" s="176"/>
      <c r="M847" s="176"/>
      <c r="N847" s="176"/>
      <c r="O847" s="176"/>
      <c r="P847" s="176"/>
      <c r="Q847" s="176"/>
      <c r="R847" s="206"/>
      <c r="S847" s="206"/>
      <c r="T847" s="206"/>
      <c r="U847" s="206"/>
      <c r="V847" s="206"/>
      <c r="W847" s="206"/>
      <c r="X847" s="118"/>
      <c r="Y847" s="137"/>
      <c r="Z847" s="149"/>
    </row>
    <row r="848" spans="1:26" s="25" customFormat="1" x14ac:dyDescent="0.4">
      <c r="A848" s="49"/>
      <c r="B848" s="49"/>
      <c r="C848" s="49"/>
      <c r="D848" s="117"/>
      <c r="E848" s="161"/>
      <c r="F848" s="161"/>
      <c r="G848" s="161"/>
      <c r="H848" s="161"/>
      <c r="I848" s="161"/>
      <c r="J848" s="161"/>
      <c r="K848" s="151"/>
      <c r="L848" s="176"/>
      <c r="M848" s="176"/>
      <c r="N848" s="176"/>
      <c r="O848" s="176"/>
      <c r="P848" s="176"/>
      <c r="Q848" s="176"/>
      <c r="R848" s="206"/>
      <c r="S848" s="206"/>
      <c r="T848" s="206"/>
      <c r="U848" s="206"/>
      <c r="V848" s="206"/>
      <c r="W848" s="206"/>
      <c r="X848" s="118"/>
      <c r="Y848" s="137"/>
      <c r="Z848" s="149"/>
    </row>
    <row r="849" spans="1:26" s="25" customFormat="1" x14ac:dyDescent="0.4">
      <c r="A849" s="49"/>
      <c r="B849" s="49"/>
      <c r="C849" s="49"/>
      <c r="D849" s="117"/>
      <c r="E849" s="161"/>
      <c r="F849" s="161"/>
      <c r="G849" s="161"/>
      <c r="H849" s="161"/>
      <c r="I849" s="161"/>
      <c r="J849" s="161"/>
      <c r="K849" s="151"/>
      <c r="L849" s="176"/>
      <c r="M849" s="176"/>
      <c r="N849" s="176"/>
      <c r="O849" s="176"/>
      <c r="P849" s="176"/>
      <c r="Q849" s="176"/>
      <c r="R849" s="206"/>
      <c r="S849" s="206"/>
      <c r="T849" s="206"/>
      <c r="U849" s="206"/>
      <c r="V849" s="206"/>
      <c r="W849" s="206"/>
      <c r="X849" s="118"/>
      <c r="Y849" s="137"/>
      <c r="Z849" s="149"/>
    </row>
    <row r="850" spans="1:26" s="25" customFormat="1" x14ac:dyDescent="0.4">
      <c r="A850" s="49"/>
      <c r="B850" s="49"/>
      <c r="C850" s="49"/>
      <c r="D850" s="117"/>
      <c r="E850" s="161"/>
      <c r="F850" s="161"/>
      <c r="G850" s="161"/>
      <c r="H850" s="161"/>
      <c r="I850" s="161"/>
      <c r="J850" s="161"/>
      <c r="K850" s="151"/>
      <c r="L850" s="176"/>
      <c r="M850" s="176"/>
      <c r="N850" s="176"/>
      <c r="O850" s="176"/>
      <c r="P850" s="176"/>
      <c r="Q850" s="176"/>
      <c r="R850" s="206"/>
      <c r="S850" s="206"/>
      <c r="T850" s="206"/>
      <c r="U850" s="206"/>
      <c r="V850" s="206"/>
      <c r="W850" s="206"/>
      <c r="X850" s="118"/>
      <c r="Y850" s="137"/>
      <c r="Z850" s="149"/>
    </row>
    <row r="851" spans="1:26" s="25" customFormat="1" x14ac:dyDescent="0.4">
      <c r="A851" s="49"/>
      <c r="B851" s="49"/>
      <c r="C851" s="49"/>
      <c r="D851" s="117"/>
      <c r="E851" s="161"/>
      <c r="F851" s="161"/>
      <c r="G851" s="161"/>
      <c r="H851" s="161"/>
      <c r="I851" s="161"/>
      <c r="J851" s="161"/>
      <c r="K851" s="151"/>
      <c r="L851" s="176"/>
      <c r="M851" s="176"/>
      <c r="N851" s="176"/>
      <c r="O851" s="176"/>
      <c r="P851" s="176"/>
      <c r="Q851" s="176"/>
      <c r="R851" s="206"/>
      <c r="S851" s="206"/>
      <c r="T851" s="206"/>
      <c r="U851" s="206"/>
      <c r="V851" s="206"/>
      <c r="W851" s="206"/>
      <c r="X851" s="118"/>
      <c r="Y851" s="137"/>
      <c r="Z851" s="149"/>
    </row>
    <row r="852" spans="1:26" s="25" customFormat="1" x14ac:dyDescent="0.4">
      <c r="A852" s="49"/>
      <c r="B852" s="49"/>
      <c r="C852" s="49"/>
      <c r="D852" s="117"/>
      <c r="E852" s="161"/>
      <c r="F852" s="161"/>
      <c r="G852" s="161"/>
      <c r="H852" s="161"/>
      <c r="I852" s="161"/>
      <c r="J852" s="161"/>
      <c r="K852" s="151"/>
      <c r="L852" s="176"/>
      <c r="M852" s="176"/>
      <c r="N852" s="176"/>
      <c r="O852" s="176"/>
      <c r="P852" s="176"/>
      <c r="Q852" s="176"/>
      <c r="R852" s="206"/>
      <c r="S852" s="206"/>
      <c r="T852" s="206"/>
      <c r="U852" s="206"/>
      <c r="V852" s="206"/>
      <c r="W852" s="206"/>
      <c r="X852" s="118"/>
      <c r="Y852" s="137"/>
      <c r="Z852" s="149"/>
    </row>
    <row r="853" spans="1:26" s="25" customFormat="1" x14ac:dyDescent="0.4">
      <c r="A853" s="49"/>
      <c r="B853" s="49"/>
      <c r="C853" s="49"/>
      <c r="D853" s="117"/>
      <c r="E853" s="161"/>
      <c r="F853" s="161"/>
      <c r="G853" s="161"/>
      <c r="H853" s="161"/>
      <c r="I853" s="161"/>
      <c r="J853" s="161"/>
      <c r="K853" s="151"/>
      <c r="L853" s="176"/>
      <c r="M853" s="176"/>
      <c r="N853" s="176"/>
      <c r="O853" s="176"/>
      <c r="P853" s="176"/>
      <c r="Q853" s="176"/>
      <c r="R853" s="206"/>
      <c r="S853" s="206"/>
      <c r="T853" s="206"/>
      <c r="U853" s="206"/>
      <c r="V853" s="206"/>
      <c r="W853" s="206"/>
      <c r="X853" s="118"/>
      <c r="Y853" s="137"/>
      <c r="Z853" s="149"/>
    </row>
    <row r="854" spans="1:26" s="25" customFormat="1" x14ac:dyDescent="0.4">
      <c r="A854" s="49"/>
      <c r="B854" s="49"/>
      <c r="C854" s="49"/>
      <c r="D854" s="117"/>
      <c r="E854" s="161"/>
      <c r="F854" s="161"/>
      <c r="G854" s="161"/>
      <c r="H854" s="161"/>
      <c r="I854" s="161"/>
      <c r="J854" s="161"/>
      <c r="K854" s="151"/>
      <c r="L854" s="176"/>
      <c r="M854" s="176"/>
      <c r="N854" s="176"/>
      <c r="O854" s="176"/>
      <c r="P854" s="176"/>
      <c r="Q854" s="176"/>
      <c r="R854" s="206"/>
      <c r="S854" s="206"/>
      <c r="T854" s="206"/>
      <c r="U854" s="206"/>
      <c r="V854" s="206"/>
      <c r="W854" s="206"/>
      <c r="X854" s="118"/>
      <c r="Y854" s="137"/>
      <c r="Z854" s="149"/>
    </row>
    <row r="855" spans="1:26" s="25" customFormat="1" x14ac:dyDescent="0.4">
      <c r="A855" s="49"/>
      <c r="B855" s="49"/>
      <c r="C855" s="49"/>
      <c r="D855" s="117"/>
      <c r="E855" s="161"/>
      <c r="F855" s="161"/>
      <c r="G855" s="161"/>
      <c r="H855" s="161"/>
      <c r="I855" s="161"/>
      <c r="J855" s="161"/>
      <c r="K855" s="151"/>
      <c r="L855" s="176"/>
      <c r="M855" s="176"/>
      <c r="N855" s="176"/>
      <c r="O855" s="176"/>
      <c r="P855" s="176"/>
      <c r="Q855" s="176"/>
      <c r="R855" s="206"/>
      <c r="S855" s="206"/>
      <c r="T855" s="206"/>
      <c r="U855" s="206"/>
      <c r="V855" s="206"/>
      <c r="W855" s="206"/>
      <c r="X855" s="118"/>
      <c r="Y855" s="137"/>
      <c r="Z855" s="149"/>
    </row>
    <row r="856" spans="1:26" s="25" customFormat="1" x14ac:dyDescent="0.4">
      <c r="A856" s="49"/>
      <c r="B856" s="49"/>
      <c r="C856" s="49"/>
      <c r="D856" s="117"/>
      <c r="E856" s="161"/>
      <c r="F856" s="161"/>
      <c r="G856" s="161"/>
      <c r="H856" s="161"/>
      <c r="I856" s="161"/>
      <c r="J856" s="161"/>
      <c r="K856" s="151"/>
      <c r="L856" s="176"/>
      <c r="M856" s="176"/>
      <c r="N856" s="176"/>
      <c r="O856" s="176"/>
      <c r="P856" s="176"/>
      <c r="Q856" s="176"/>
      <c r="R856" s="206"/>
      <c r="S856" s="206"/>
      <c r="T856" s="206"/>
      <c r="U856" s="206"/>
      <c r="V856" s="206"/>
      <c r="W856" s="206"/>
      <c r="X856" s="118"/>
      <c r="Y856" s="137"/>
      <c r="Z856" s="149"/>
    </row>
    <row r="857" spans="1:26" s="25" customFormat="1" x14ac:dyDescent="0.4">
      <c r="A857" s="49"/>
      <c r="B857" s="49"/>
      <c r="C857" s="49"/>
      <c r="D857" s="117"/>
      <c r="E857" s="161"/>
      <c r="F857" s="161"/>
      <c r="G857" s="161"/>
      <c r="H857" s="161"/>
      <c r="I857" s="161"/>
      <c r="J857" s="161"/>
      <c r="K857" s="151"/>
      <c r="L857" s="176"/>
      <c r="M857" s="176"/>
      <c r="N857" s="176"/>
      <c r="O857" s="176"/>
      <c r="P857" s="176"/>
      <c r="Q857" s="176"/>
      <c r="R857" s="206"/>
      <c r="S857" s="206"/>
      <c r="T857" s="206"/>
      <c r="U857" s="206"/>
      <c r="V857" s="206"/>
      <c r="W857" s="206"/>
      <c r="X857" s="118"/>
      <c r="Y857" s="137"/>
      <c r="Z857" s="149"/>
    </row>
    <row r="858" spans="1:26" s="25" customFormat="1" x14ac:dyDescent="0.4">
      <c r="A858" s="49"/>
      <c r="B858" s="49"/>
      <c r="C858" s="49"/>
      <c r="D858" s="117"/>
      <c r="E858" s="161"/>
      <c r="F858" s="161"/>
      <c r="G858" s="161"/>
      <c r="H858" s="161"/>
      <c r="I858" s="161"/>
      <c r="J858" s="161"/>
      <c r="K858" s="151"/>
      <c r="L858" s="176"/>
      <c r="M858" s="176"/>
      <c r="N858" s="176"/>
      <c r="O858" s="176"/>
      <c r="P858" s="176"/>
      <c r="Q858" s="176"/>
      <c r="R858" s="206"/>
      <c r="S858" s="206"/>
      <c r="T858" s="206"/>
      <c r="U858" s="206"/>
      <c r="V858" s="206"/>
      <c r="W858" s="206"/>
      <c r="X858" s="118"/>
      <c r="Y858" s="137"/>
      <c r="Z858" s="149"/>
    </row>
    <row r="859" spans="1:26" s="25" customFormat="1" x14ac:dyDescent="0.4">
      <c r="A859" s="49"/>
      <c r="B859" s="49"/>
      <c r="C859" s="49"/>
      <c r="D859" s="117"/>
      <c r="E859" s="161"/>
      <c r="F859" s="161"/>
      <c r="G859" s="161"/>
      <c r="H859" s="161"/>
      <c r="I859" s="161"/>
      <c r="J859" s="161"/>
      <c r="K859" s="151"/>
      <c r="L859" s="176"/>
      <c r="M859" s="176"/>
      <c r="N859" s="176"/>
      <c r="O859" s="176"/>
      <c r="P859" s="176"/>
      <c r="Q859" s="176"/>
      <c r="R859" s="206"/>
      <c r="S859" s="206"/>
      <c r="T859" s="206"/>
      <c r="U859" s="206"/>
      <c r="V859" s="206"/>
      <c r="W859" s="206"/>
      <c r="X859" s="118"/>
      <c r="Y859" s="137"/>
      <c r="Z859" s="149"/>
    </row>
    <row r="860" spans="1:26" s="25" customFormat="1" x14ac:dyDescent="0.4">
      <c r="A860" s="49"/>
      <c r="B860" s="49"/>
      <c r="C860" s="49"/>
      <c r="D860" s="117"/>
      <c r="E860" s="161"/>
      <c r="F860" s="161"/>
      <c r="G860" s="161"/>
      <c r="H860" s="161"/>
      <c r="I860" s="161"/>
      <c r="J860" s="161"/>
      <c r="K860" s="151"/>
      <c r="L860" s="176"/>
      <c r="M860" s="176"/>
      <c r="N860" s="176"/>
      <c r="O860" s="176"/>
      <c r="P860" s="176"/>
      <c r="Q860" s="176"/>
      <c r="R860" s="206"/>
      <c r="S860" s="206"/>
      <c r="T860" s="206"/>
      <c r="U860" s="206"/>
      <c r="V860" s="206"/>
      <c r="W860" s="206"/>
      <c r="X860" s="118"/>
      <c r="Y860" s="137"/>
      <c r="Z860" s="149"/>
    </row>
    <row r="861" spans="1:26" s="25" customFormat="1" x14ac:dyDescent="0.4">
      <c r="A861" s="49"/>
      <c r="B861" s="49"/>
      <c r="C861" s="49"/>
      <c r="D861" s="117"/>
      <c r="E861" s="161"/>
      <c r="F861" s="161"/>
      <c r="G861" s="161"/>
      <c r="H861" s="161"/>
      <c r="I861" s="161"/>
      <c r="J861" s="161"/>
      <c r="K861" s="151"/>
      <c r="L861" s="176"/>
      <c r="M861" s="176"/>
      <c r="N861" s="176"/>
      <c r="O861" s="176"/>
      <c r="P861" s="176"/>
      <c r="Q861" s="176"/>
      <c r="R861" s="206"/>
      <c r="S861" s="206"/>
      <c r="T861" s="206"/>
      <c r="U861" s="206"/>
      <c r="V861" s="206"/>
      <c r="W861" s="206"/>
      <c r="X861" s="118"/>
      <c r="Y861" s="137"/>
      <c r="Z861" s="149"/>
    </row>
    <row r="862" spans="1:26" s="25" customFormat="1" x14ac:dyDescent="0.4">
      <c r="A862" s="49"/>
      <c r="B862" s="49"/>
      <c r="C862" s="49"/>
      <c r="D862" s="117"/>
      <c r="E862" s="161"/>
      <c r="F862" s="161"/>
      <c r="G862" s="161"/>
      <c r="H862" s="161"/>
      <c r="I862" s="161"/>
      <c r="J862" s="161"/>
      <c r="K862" s="151"/>
      <c r="L862" s="176"/>
      <c r="M862" s="176"/>
      <c r="N862" s="176"/>
      <c r="O862" s="176"/>
      <c r="P862" s="176"/>
      <c r="Q862" s="176"/>
      <c r="R862" s="206"/>
      <c r="S862" s="206"/>
      <c r="T862" s="206"/>
      <c r="U862" s="206"/>
      <c r="V862" s="206"/>
      <c r="W862" s="206"/>
      <c r="X862" s="118"/>
      <c r="Y862" s="137"/>
      <c r="Z862" s="149"/>
    </row>
    <row r="863" spans="1:26" s="25" customFormat="1" x14ac:dyDescent="0.4">
      <c r="A863" s="49"/>
      <c r="B863" s="49"/>
      <c r="C863" s="49"/>
      <c r="D863" s="117"/>
      <c r="E863" s="161"/>
      <c r="F863" s="161"/>
      <c r="G863" s="161"/>
      <c r="H863" s="161"/>
      <c r="I863" s="161"/>
      <c r="J863" s="161"/>
      <c r="K863" s="151"/>
      <c r="L863" s="176"/>
      <c r="M863" s="176"/>
      <c r="N863" s="176"/>
      <c r="O863" s="176"/>
      <c r="P863" s="176"/>
      <c r="Q863" s="176"/>
      <c r="R863" s="206"/>
      <c r="S863" s="206"/>
      <c r="T863" s="206"/>
      <c r="U863" s="206"/>
      <c r="V863" s="206"/>
      <c r="W863" s="206"/>
      <c r="X863" s="118"/>
      <c r="Y863" s="137"/>
      <c r="Z863" s="149"/>
    </row>
    <row r="864" spans="1:26" s="25" customFormat="1" x14ac:dyDescent="0.4">
      <c r="A864" s="49"/>
      <c r="B864" s="49"/>
      <c r="C864" s="49"/>
      <c r="D864" s="117"/>
      <c r="E864" s="161"/>
      <c r="F864" s="161"/>
      <c r="G864" s="161"/>
      <c r="H864" s="161"/>
      <c r="I864" s="161"/>
      <c r="J864" s="161"/>
      <c r="K864" s="151"/>
      <c r="L864" s="176"/>
      <c r="M864" s="176"/>
      <c r="N864" s="176"/>
      <c r="O864" s="176"/>
      <c r="P864" s="176"/>
      <c r="Q864" s="176"/>
      <c r="R864" s="206"/>
      <c r="S864" s="206"/>
      <c r="T864" s="206"/>
      <c r="U864" s="206"/>
      <c r="V864" s="206"/>
      <c r="W864" s="206"/>
      <c r="X864" s="118"/>
      <c r="Y864" s="137"/>
      <c r="Z864" s="149"/>
    </row>
    <row r="865" spans="1:26" s="25" customFormat="1" x14ac:dyDescent="0.4">
      <c r="A865" s="49"/>
      <c r="B865" s="49"/>
      <c r="C865" s="49"/>
      <c r="D865" s="117"/>
      <c r="E865" s="161"/>
      <c r="F865" s="161"/>
      <c r="G865" s="161"/>
      <c r="H865" s="161"/>
      <c r="I865" s="161"/>
      <c r="J865" s="161"/>
      <c r="K865" s="151"/>
      <c r="L865" s="176"/>
      <c r="M865" s="176"/>
      <c r="N865" s="176"/>
      <c r="O865" s="176"/>
      <c r="P865" s="176"/>
      <c r="Q865" s="176"/>
      <c r="R865" s="206"/>
      <c r="S865" s="206"/>
      <c r="T865" s="206"/>
      <c r="U865" s="206"/>
      <c r="V865" s="206"/>
      <c r="W865" s="206"/>
      <c r="X865" s="118"/>
      <c r="Y865" s="137"/>
      <c r="Z865" s="149"/>
    </row>
    <row r="866" spans="1:26" s="25" customFormat="1" x14ac:dyDescent="0.4">
      <c r="A866" s="49"/>
      <c r="B866" s="49"/>
      <c r="C866" s="49"/>
      <c r="D866" s="117"/>
      <c r="E866" s="161"/>
      <c r="F866" s="161"/>
      <c r="G866" s="161"/>
      <c r="H866" s="161"/>
      <c r="I866" s="161"/>
      <c r="J866" s="161"/>
      <c r="K866" s="151"/>
      <c r="L866" s="176"/>
      <c r="M866" s="176"/>
      <c r="N866" s="176"/>
      <c r="O866" s="176"/>
      <c r="P866" s="176"/>
      <c r="Q866" s="176"/>
      <c r="R866" s="206"/>
      <c r="S866" s="206"/>
      <c r="T866" s="206"/>
      <c r="U866" s="206"/>
      <c r="V866" s="206"/>
      <c r="W866" s="206"/>
      <c r="X866" s="118"/>
      <c r="Y866" s="137"/>
      <c r="Z866" s="149"/>
    </row>
    <row r="867" spans="1:26" s="25" customFormat="1" x14ac:dyDescent="0.4">
      <c r="A867" s="49"/>
      <c r="B867" s="49"/>
      <c r="C867" s="49"/>
      <c r="D867" s="117"/>
      <c r="E867" s="161"/>
      <c r="F867" s="161"/>
      <c r="G867" s="161"/>
      <c r="H867" s="161"/>
      <c r="I867" s="161"/>
      <c r="J867" s="161"/>
      <c r="K867" s="151"/>
      <c r="L867" s="176"/>
      <c r="M867" s="176"/>
      <c r="N867" s="176"/>
      <c r="O867" s="176"/>
      <c r="P867" s="176"/>
      <c r="Q867" s="176"/>
      <c r="R867" s="206"/>
      <c r="S867" s="206"/>
      <c r="T867" s="206"/>
      <c r="U867" s="206"/>
      <c r="V867" s="206"/>
      <c r="W867" s="206"/>
      <c r="X867" s="118"/>
      <c r="Y867" s="137"/>
      <c r="Z867" s="149"/>
    </row>
    <row r="868" spans="1:26" s="25" customFormat="1" x14ac:dyDescent="0.4">
      <c r="A868" s="49"/>
      <c r="B868" s="49"/>
      <c r="C868" s="49"/>
      <c r="D868" s="117"/>
      <c r="E868" s="161"/>
      <c r="F868" s="161"/>
      <c r="G868" s="161"/>
      <c r="H868" s="161"/>
      <c r="I868" s="161"/>
      <c r="J868" s="161"/>
      <c r="K868" s="151"/>
      <c r="L868" s="176"/>
      <c r="M868" s="176"/>
      <c r="N868" s="176"/>
      <c r="O868" s="176"/>
      <c r="P868" s="176"/>
      <c r="Q868" s="176"/>
      <c r="R868" s="206"/>
      <c r="S868" s="206"/>
      <c r="T868" s="206"/>
      <c r="U868" s="206"/>
      <c r="V868" s="206"/>
      <c r="W868" s="206"/>
      <c r="X868" s="118"/>
      <c r="Y868" s="137"/>
      <c r="Z868" s="149"/>
    </row>
    <row r="869" spans="1:26" s="25" customFormat="1" x14ac:dyDescent="0.4">
      <c r="A869" s="49"/>
      <c r="B869" s="49"/>
      <c r="C869" s="49"/>
      <c r="D869" s="117"/>
      <c r="E869" s="161"/>
      <c r="F869" s="161"/>
      <c r="G869" s="161"/>
      <c r="H869" s="161"/>
      <c r="I869" s="161"/>
      <c r="J869" s="161"/>
      <c r="K869" s="151"/>
      <c r="L869" s="176"/>
      <c r="M869" s="176"/>
      <c r="N869" s="176"/>
      <c r="O869" s="176"/>
      <c r="P869" s="176"/>
      <c r="Q869" s="176"/>
      <c r="R869" s="206"/>
      <c r="S869" s="206"/>
      <c r="T869" s="206"/>
      <c r="U869" s="206"/>
      <c r="V869" s="206"/>
      <c r="W869" s="206"/>
      <c r="X869" s="118"/>
      <c r="Y869" s="137"/>
      <c r="Z869" s="149"/>
    </row>
    <row r="870" spans="1:26" s="25" customFormat="1" x14ac:dyDescent="0.4">
      <c r="A870" s="49"/>
      <c r="B870" s="49"/>
      <c r="C870" s="49"/>
      <c r="D870" s="117"/>
      <c r="E870" s="161"/>
      <c r="F870" s="161"/>
      <c r="G870" s="161"/>
      <c r="H870" s="161"/>
      <c r="I870" s="161"/>
      <c r="J870" s="161"/>
      <c r="K870" s="151"/>
      <c r="L870" s="176"/>
      <c r="M870" s="176"/>
      <c r="N870" s="176"/>
      <c r="O870" s="176"/>
      <c r="P870" s="176"/>
      <c r="Q870" s="176"/>
      <c r="R870" s="206"/>
      <c r="S870" s="206"/>
      <c r="T870" s="206"/>
      <c r="U870" s="206"/>
      <c r="V870" s="206"/>
      <c r="W870" s="206"/>
      <c r="X870" s="118"/>
      <c r="Y870" s="137"/>
      <c r="Z870" s="149"/>
    </row>
    <row r="871" spans="1:26" s="25" customFormat="1" x14ac:dyDescent="0.4">
      <c r="A871" s="49"/>
      <c r="B871" s="49"/>
      <c r="C871" s="49"/>
      <c r="D871" s="117"/>
      <c r="E871" s="161"/>
      <c r="F871" s="161"/>
      <c r="G871" s="161"/>
      <c r="H871" s="161"/>
      <c r="I871" s="161"/>
      <c r="J871" s="161"/>
      <c r="K871" s="151"/>
      <c r="L871" s="176"/>
      <c r="M871" s="176"/>
      <c r="N871" s="176"/>
      <c r="O871" s="176"/>
      <c r="P871" s="176"/>
      <c r="Q871" s="176"/>
      <c r="R871" s="206"/>
      <c r="S871" s="206"/>
      <c r="T871" s="206"/>
      <c r="U871" s="206"/>
      <c r="V871" s="206"/>
      <c r="W871" s="206"/>
      <c r="X871" s="118"/>
      <c r="Y871" s="137"/>
      <c r="Z871" s="149"/>
    </row>
    <row r="872" spans="1:26" s="25" customFormat="1" x14ac:dyDescent="0.4">
      <c r="A872" s="49"/>
      <c r="B872" s="49"/>
      <c r="C872" s="49"/>
      <c r="D872" s="117"/>
      <c r="E872" s="161"/>
      <c r="F872" s="161"/>
      <c r="G872" s="161"/>
      <c r="H872" s="161"/>
      <c r="I872" s="161"/>
      <c r="J872" s="161"/>
      <c r="K872" s="151"/>
      <c r="L872" s="176"/>
      <c r="M872" s="176"/>
      <c r="N872" s="176"/>
      <c r="O872" s="176"/>
      <c r="P872" s="176"/>
      <c r="Q872" s="176"/>
      <c r="R872" s="206"/>
      <c r="S872" s="206"/>
      <c r="T872" s="206"/>
      <c r="U872" s="206"/>
      <c r="V872" s="206"/>
      <c r="W872" s="206"/>
      <c r="X872" s="118"/>
      <c r="Y872" s="137"/>
      <c r="Z872" s="149"/>
    </row>
    <row r="873" spans="1:26" s="25" customFormat="1" x14ac:dyDescent="0.4">
      <c r="A873" s="49"/>
      <c r="B873" s="49"/>
      <c r="C873" s="49"/>
      <c r="D873" s="117"/>
      <c r="E873" s="161"/>
      <c r="F873" s="161"/>
      <c r="G873" s="161"/>
      <c r="H873" s="161"/>
      <c r="I873" s="161"/>
      <c r="J873" s="161"/>
      <c r="K873" s="151"/>
      <c r="L873" s="176"/>
      <c r="M873" s="176"/>
      <c r="N873" s="176"/>
      <c r="O873" s="176"/>
      <c r="P873" s="176"/>
      <c r="Q873" s="176"/>
      <c r="R873" s="206"/>
      <c r="S873" s="206"/>
      <c r="T873" s="206"/>
      <c r="U873" s="206"/>
      <c r="V873" s="206"/>
      <c r="W873" s="206"/>
      <c r="X873" s="118"/>
      <c r="Y873" s="137"/>
      <c r="Z873" s="149"/>
    </row>
    <row r="874" spans="1:26" s="25" customFormat="1" x14ac:dyDescent="0.4">
      <c r="A874" s="49"/>
      <c r="B874" s="49"/>
      <c r="C874" s="49"/>
      <c r="D874" s="117"/>
      <c r="E874" s="161"/>
      <c r="F874" s="161"/>
      <c r="G874" s="161"/>
      <c r="H874" s="161"/>
      <c r="I874" s="161"/>
      <c r="J874" s="161"/>
      <c r="K874" s="151"/>
      <c r="L874" s="176"/>
      <c r="M874" s="176"/>
      <c r="N874" s="176"/>
      <c r="O874" s="176"/>
      <c r="P874" s="176"/>
      <c r="Q874" s="176"/>
      <c r="R874" s="206"/>
      <c r="S874" s="206"/>
      <c r="T874" s="206"/>
      <c r="U874" s="206"/>
      <c r="V874" s="206"/>
      <c r="W874" s="206"/>
      <c r="X874" s="118"/>
      <c r="Y874" s="137"/>
      <c r="Z874" s="149"/>
    </row>
    <row r="875" spans="1:26" s="25" customFormat="1" x14ac:dyDescent="0.4">
      <c r="A875" s="49"/>
      <c r="B875" s="49"/>
      <c r="C875" s="49"/>
      <c r="D875" s="117"/>
      <c r="E875" s="161"/>
      <c r="F875" s="161"/>
      <c r="G875" s="161"/>
      <c r="H875" s="161"/>
      <c r="I875" s="161"/>
      <c r="J875" s="161"/>
      <c r="K875" s="151"/>
      <c r="L875" s="176"/>
      <c r="M875" s="176"/>
      <c r="N875" s="176"/>
      <c r="O875" s="176"/>
      <c r="P875" s="176"/>
      <c r="Q875" s="176"/>
      <c r="R875" s="206"/>
      <c r="S875" s="206"/>
      <c r="T875" s="206"/>
      <c r="U875" s="206"/>
      <c r="V875" s="206"/>
      <c r="W875" s="206"/>
      <c r="X875" s="118"/>
      <c r="Y875" s="137"/>
      <c r="Z875" s="149"/>
    </row>
    <row r="876" spans="1:26" s="25" customFormat="1" x14ac:dyDescent="0.4">
      <c r="A876" s="49"/>
      <c r="B876" s="49"/>
      <c r="C876" s="49"/>
      <c r="D876" s="117"/>
      <c r="E876" s="161"/>
      <c r="F876" s="161"/>
      <c r="G876" s="161"/>
      <c r="H876" s="161"/>
      <c r="I876" s="161"/>
      <c r="J876" s="161"/>
      <c r="K876" s="151"/>
      <c r="L876" s="176"/>
      <c r="M876" s="176"/>
      <c r="N876" s="176"/>
      <c r="O876" s="176"/>
      <c r="P876" s="176"/>
      <c r="Q876" s="176"/>
      <c r="R876" s="206"/>
      <c r="S876" s="206"/>
      <c r="T876" s="206"/>
      <c r="U876" s="206"/>
      <c r="V876" s="206"/>
      <c r="W876" s="206"/>
      <c r="X876" s="118"/>
      <c r="Y876" s="137"/>
      <c r="Z876" s="149"/>
    </row>
    <row r="877" spans="1:26" s="25" customFormat="1" x14ac:dyDescent="0.4">
      <c r="A877" s="49"/>
      <c r="B877" s="49"/>
      <c r="C877" s="49"/>
      <c r="D877" s="117"/>
      <c r="E877" s="161"/>
      <c r="F877" s="161"/>
      <c r="G877" s="161"/>
      <c r="H877" s="161"/>
      <c r="I877" s="161"/>
      <c r="J877" s="161"/>
      <c r="K877" s="151"/>
      <c r="L877" s="176"/>
      <c r="M877" s="176"/>
      <c r="N877" s="176"/>
      <c r="O877" s="176"/>
      <c r="P877" s="176"/>
      <c r="Q877" s="176"/>
      <c r="R877" s="206"/>
      <c r="S877" s="206"/>
      <c r="T877" s="206"/>
      <c r="U877" s="206"/>
      <c r="V877" s="206"/>
      <c r="W877" s="206"/>
      <c r="X877" s="118"/>
      <c r="Y877" s="137"/>
      <c r="Z877" s="149"/>
    </row>
    <row r="878" spans="1:26" s="25" customFormat="1" x14ac:dyDescent="0.4">
      <c r="A878" s="49"/>
      <c r="B878" s="49"/>
      <c r="C878" s="49"/>
      <c r="D878" s="117"/>
      <c r="E878" s="161"/>
      <c r="F878" s="161"/>
      <c r="G878" s="161"/>
      <c r="H878" s="161"/>
      <c r="I878" s="161"/>
      <c r="J878" s="161"/>
      <c r="K878" s="151"/>
      <c r="L878" s="176"/>
      <c r="M878" s="176"/>
      <c r="N878" s="176"/>
      <c r="O878" s="176"/>
      <c r="P878" s="176"/>
      <c r="Q878" s="176"/>
      <c r="R878" s="206"/>
      <c r="S878" s="206"/>
      <c r="T878" s="206"/>
      <c r="U878" s="206"/>
      <c r="V878" s="206"/>
      <c r="W878" s="206"/>
      <c r="X878" s="118"/>
      <c r="Y878" s="137"/>
      <c r="Z878" s="149"/>
    </row>
    <row r="879" spans="1:26" s="25" customFormat="1" x14ac:dyDescent="0.4">
      <c r="A879" s="49"/>
      <c r="B879" s="49"/>
      <c r="C879" s="49"/>
      <c r="D879" s="117"/>
      <c r="E879" s="161"/>
      <c r="F879" s="161"/>
      <c r="G879" s="161"/>
      <c r="H879" s="161"/>
      <c r="I879" s="161"/>
      <c r="J879" s="161"/>
      <c r="K879" s="151"/>
      <c r="L879" s="176"/>
      <c r="M879" s="176"/>
      <c r="N879" s="176"/>
      <c r="O879" s="176"/>
      <c r="P879" s="176"/>
      <c r="Q879" s="176"/>
      <c r="R879" s="206"/>
      <c r="S879" s="206"/>
      <c r="T879" s="206"/>
      <c r="U879" s="206"/>
      <c r="V879" s="206"/>
      <c r="W879" s="206"/>
      <c r="X879" s="118"/>
      <c r="Y879" s="137"/>
      <c r="Z879" s="149"/>
    </row>
    <row r="880" spans="1:26" s="25" customFormat="1" x14ac:dyDescent="0.4">
      <c r="A880" s="49"/>
      <c r="B880" s="49"/>
      <c r="C880" s="49"/>
      <c r="D880" s="117"/>
      <c r="E880" s="161"/>
      <c r="F880" s="161"/>
      <c r="G880" s="161"/>
      <c r="H880" s="161"/>
      <c r="I880" s="161"/>
      <c r="J880" s="161"/>
      <c r="K880" s="151"/>
      <c r="L880" s="176"/>
      <c r="M880" s="176"/>
      <c r="N880" s="176"/>
      <c r="O880" s="176"/>
      <c r="P880" s="176"/>
      <c r="Q880" s="176"/>
      <c r="R880" s="206"/>
      <c r="S880" s="206"/>
      <c r="T880" s="206"/>
      <c r="U880" s="206"/>
      <c r="V880" s="206"/>
      <c r="W880" s="206"/>
      <c r="X880" s="118"/>
      <c r="Y880" s="137"/>
      <c r="Z880" s="149"/>
    </row>
    <row r="881" spans="1:26" s="25" customFormat="1" x14ac:dyDescent="0.4">
      <c r="A881" s="49"/>
      <c r="B881" s="49"/>
      <c r="C881" s="49"/>
      <c r="D881" s="117"/>
      <c r="E881" s="161"/>
      <c r="F881" s="161"/>
      <c r="G881" s="161"/>
      <c r="H881" s="161"/>
      <c r="I881" s="161"/>
      <c r="J881" s="161"/>
      <c r="K881" s="151"/>
      <c r="L881" s="176"/>
      <c r="M881" s="176"/>
      <c r="N881" s="176"/>
      <c r="O881" s="176"/>
      <c r="P881" s="176"/>
      <c r="Q881" s="176"/>
      <c r="R881" s="206"/>
      <c r="S881" s="206"/>
      <c r="T881" s="206"/>
      <c r="U881" s="206"/>
      <c r="V881" s="206"/>
      <c r="W881" s="206"/>
      <c r="X881" s="118"/>
      <c r="Y881" s="137"/>
      <c r="Z881" s="149"/>
    </row>
    <row r="882" spans="1:26" s="25" customFormat="1" x14ac:dyDescent="0.4">
      <c r="A882" s="49"/>
      <c r="B882" s="49"/>
      <c r="C882" s="49"/>
      <c r="D882" s="117"/>
      <c r="E882" s="161"/>
      <c r="F882" s="161"/>
      <c r="G882" s="161"/>
      <c r="H882" s="161"/>
      <c r="I882" s="161"/>
      <c r="J882" s="161"/>
      <c r="K882" s="151"/>
      <c r="L882" s="176"/>
      <c r="M882" s="176"/>
      <c r="N882" s="176"/>
      <c r="O882" s="176"/>
      <c r="P882" s="176"/>
      <c r="Q882" s="176"/>
      <c r="R882" s="206"/>
      <c r="S882" s="206"/>
      <c r="T882" s="206"/>
      <c r="U882" s="206"/>
      <c r="V882" s="206"/>
      <c r="W882" s="206"/>
      <c r="X882" s="118"/>
      <c r="Y882" s="137"/>
      <c r="Z882" s="149"/>
    </row>
    <row r="883" spans="1:26" s="25" customFormat="1" x14ac:dyDescent="0.4">
      <c r="A883" s="49"/>
      <c r="B883" s="49"/>
      <c r="C883" s="49"/>
      <c r="D883" s="117"/>
      <c r="E883" s="161"/>
      <c r="F883" s="161"/>
      <c r="G883" s="161"/>
      <c r="H883" s="161"/>
      <c r="I883" s="161"/>
      <c r="J883" s="161"/>
      <c r="K883" s="151"/>
      <c r="L883" s="176"/>
      <c r="M883" s="176"/>
      <c r="N883" s="176"/>
      <c r="O883" s="176"/>
      <c r="P883" s="176"/>
      <c r="Q883" s="176"/>
      <c r="R883" s="206"/>
      <c r="S883" s="206"/>
      <c r="T883" s="206"/>
      <c r="U883" s="206"/>
      <c r="V883" s="206"/>
      <c r="W883" s="206"/>
      <c r="X883" s="118"/>
      <c r="Y883" s="137"/>
      <c r="Z883" s="149"/>
    </row>
    <row r="884" spans="1:26" s="25" customFormat="1" x14ac:dyDescent="0.4">
      <c r="A884" s="49"/>
      <c r="B884" s="49"/>
      <c r="C884" s="49"/>
      <c r="D884" s="117"/>
      <c r="E884" s="161"/>
      <c r="F884" s="161"/>
      <c r="G884" s="161"/>
      <c r="H884" s="161"/>
      <c r="I884" s="161"/>
      <c r="J884" s="161"/>
      <c r="K884" s="151"/>
      <c r="L884" s="176"/>
      <c r="M884" s="176"/>
      <c r="N884" s="176"/>
      <c r="O884" s="176"/>
      <c r="P884" s="176"/>
      <c r="Q884" s="176"/>
      <c r="R884" s="206"/>
      <c r="S884" s="206"/>
      <c r="T884" s="206"/>
      <c r="U884" s="206"/>
      <c r="V884" s="206"/>
      <c r="W884" s="206"/>
      <c r="X884" s="118"/>
      <c r="Y884" s="137"/>
      <c r="Z884" s="149"/>
    </row>
    <row r="885" spans="1:26" s="25" customFormat="1" x14ac:dyDescent="0.4">
      <c r="A885" s="49"/>
      <c r="B885" s="49"/>
      <c r="C885" s="49"/>
      <c r="D885" s="117"/>
      <c r="E885" s="161"/>
      <c r="F885" s="161"/>
      <c r="G885" s="161"/>
      <c r="H885" s="161"/>
      <c r="I885" s="161"/>
      <c r="J885" s="161"/>
      <c r="K885" s="151"/>
      <c r="L885" s="176"/>
      <c r="M885" s="176"/>
      <c r="N885" s="176"/>
      <c r="O885" s="176"/>
      <c r="P885" s="176"/>
      <c r="Q885" s="176"/>
      <c r="R885" s="206"/>
      <c r="S885" s="206"/>
      <c r="T885" s="206"/>
      <c r="U885" s="206"/>
      <c r="V885" s="206"/>
      <c r="W885" s="206"/>
      <c r="X885" s="118"/>
      <c r="Y885" s="137"/>
      <c r="Z885" s="149"/>
    </row>
    <row r="886" spans="1:26" s="25" customFormat="1" x14ac:dyDescent="0.4">
      <c r="A886" s="49"/>
      <c r="B886" s="49"/>
      <c r="C886" s="49"/>
      <c r="D886" s="117"/>
      <c r="E886" s="161"/>
      <c r="F886" s="161"/>
      <c r="G886" s="161"/>
      <c r="H886" s="161"/>
      <c r="I886" s="161"/>
      <c r="J886" s="161"/>
      <c r="K886" s="151"/>
      <c r="L886" s="176"/>
      <c r="M886" s="176"/>
      <c r="N886" s="176"/>
      <c r="O886" s="176"/>
      <c r="P886" s="176"/>
      <c r="Q886" s="176"/>
      <c r="R886" s="206"/>
      <c r="S886" s="206"/>
      <c r="T886" s="206"/>
      <c r="U886" s="206"/>
      <c r="V886" s="206"/>
      <c r="W886" s="206"/>
      <c r="X886" s="118"/>
      <c r="Y886" s="137"/>
      <c r="Z886" s="149"/>
    </row>
    <row r="887" spans="1:26" s="25" customFormat="1" x14ac:dyDescent="0.4">
      <c r="A887" s="49"/>
      <c r="B887" s="49"/>
      <c r="C887" s="49"/>
      <c r="D887" s="117"/>
      <c r="E887" s="161"/>
      <c r="F887" s="161"/>
      <c r="G887" s="161"/>
      <c r="H887" s="161"/>
      <c r="I887" s="161"/>
      <c r="J887" s="161"/>
      <c r="K887" s="151"/>
      <c r="L887" s="176"/>
      <c r="M887" s="176"/>
      <c r="N887" s="176"/>
      <c r="O887" s="176"/>
      <c r="P887" s="176"/>
      <c r="Q887" s="176"/>
      <c r="R887" s="206"/>
      <c r="S887" s="206"/>
      <c r="T887" s="206"/>
      <c r="U887" s="206"/>
      <c r="V887" s="206"/>
      <c r="W887" s="206"/>
      <c r="X887" s="118"/>
      <c r="Y887" s="137"/>
      <c r="Z887" s="149"/>
    </row>
    <row r="888" spans="1:26" s="25" customFormat="1" x14ac:dyDescent="0.4">
      <c r="A888" s="49"/>
      <c r="B888" s="49"/>
      <c r="C888" s="49"/>
      <c r="D888" s="117"/>
      <c r="E888" s="161"/>
      <c r="F888" s="161"/>
      <c r="G888" s="161"/>
      <c r="H888" s="161"/>
      <c r="I888" s="161"/>
      <c r="J888" s="161"/>
      <c r="K888" s="151"/>
      <c r="L888" s="176"/>
      <c r="M888" s="176"/>
      <c r="N888" s="176"/>
      <c r="O888" s="176"/>
      <c r="P888" s="176"/>
      <c r="Q888" s="176"/>
      <c r="R888" s="206"/>
      <c r="S888" s="206"/>
      <c r="T888" s="206"/>
      <c r="U888" s="206"/>
      <c r="V888" s="206"/>
      <c r="W888" s="206"/>
      <c r="X888" s="118"/>
      <c r="Y888" s="137"/>
      <c r="Z888" s="149"/>
    </row>
    <row r="889" spans="1:26" s="25" customFormat="1" x14ac:dyDescent="0.4">
      <c r="A889" s="49"/>
      <c r="B889" s="49"/>
      <c r="C889" s="49"/>
      <c r="D889" s="117"/>
      <c r="E889" s="161"/>
      <c r="F889" s="161"/>
      <c r="G889" s="161"/>
      <c r="H889" s="161"/>
      <c r="I889" s="161"/>
      <c r="J889" s="161"/>
      <c r="K889" s="151"/>
      <c r="L889" s="176"/>
      <c r="M889" s="176"/>
      <c r="N889" s="176"/>
      <c r="O889" s="176"/>
      <c r="P889" s="176"/>
      <c r="Q889" s="176"/>
      <c r="R889" s="206"/>
      <c r="S889" s="206"/>
      <c r="T889" s="206"/>
      <c r="U889" s="206"/>
      <c r="V889" s="206"/>
      <c r="W889" s="206"/>
      <c r="X889" s="118"/>
      <c r="Y889" s="137"/>
      <c r="Z889" s="149"/>
    </row>
    <row r="890" spans="1:26" s="25" customFormat="1" x14ac:dyDescent="0.4">
      <c r="A890" s="49"/>
      <c r="B890" s="49"/>
      <c r="C890" s="49"/>
      <c r="D890" s="117"/>
      <c r="E890" s="161"/>
      <c r="F890" s="161"/>
      <c r="G890" s="161"/>
      <c r="H890" s="161"/>
      <c r="I890" s="161"/>
      <c r="J890" s="161"/>
      <c r="K890" s="151"/>
      <c r="L890" s="176"/>
      <c r="M890" s="176"/>
      <c r="N890" s="176"/>
      <c r="O890" s="176"/>
      <c r="P890" s="176"/>
      <c r="Q890" s="176"/>
      <c r="R890" s="206"/>
      <c r="S890" s="206"/>
      <c r="T890" s="206"/>
      <c r="U890" s="206"/>
      <c r="V890" s="206"/>
      <c r="W890" s="206"/>
      <c r="X890" s="118"/>
      <c r="Y890" s="137"/>
      <c r="Z890" s="149"/>
    </row>
    <row r="891" spans="1:26" s="25" customFormat="1" x14ac:dyDescent="0.4">
      <c r="A891" s="49"/>
      <c r="B891" s="49"/>
      <c r="C891" s="49"/>
      <c r="D891" s="117"/>
      <c r="E891" s="161"/>
      <c r="F891" s="161"/>
      <c r="G891" s="161"/>
      <c r="H891" s="161"/>
      <c r="I891" s="161"/>
      <c r="J891" s="161"/>
      <c r="K891" s="151"/>
      <c r="L891" s="176"/>
      <c r="M891" s="176"/>
      <c r="N891" s="176"/>
      <c r="O891" s="176"/>
      <c r="P891" s="176"/>
      <c r="Q891" s="176"/>
      <c r="R891" s="206"/>
      <c r="S891" s="206"/>
      <c r="T891" s="206"/>
      <c r="U891" s="206"/>
      <c r="V891" s="206"/>
      <c r="W891" s="206"/>
      <c r="X891" s="118"/>
      <c r="Y891" s="137"/>
      <c r="Z891" s="149"/>
    </row>
    <row r="892" spans="1:26" s="25" customFormat="1" x14ac:dyDescent="0.4">
      <c r="A892" s="49"/>
      <c r="B892" s="49"/>
      <c r="C892" s="49"/>
      <c r="D892" s="117"/>
      <c r="E892" s="161"/>
      <c r="F892" s="161"/>
      <c r="G892" s="161"/>
      <c r="H892" s="161"/>
      <c r="I892" s="161"/>
      <c r="J892" s="161"/>
      <c r="K892" s="151"/>
      <c r="L892" s="176"/>
      <c r="M892" s="176"/>
      <c r="N892" s="176"/>
      <c r="O892" s="176"/>
      <c r="P892" s="176"/>
      <c r="Q892" s="176"/>
      <c r="R892" s="206"/>
      <c r="S892" s="206"/>
      <c r="T892" s="206"/>
      <c r="U892" s="206"/>
      <c r="V892" s="206"/>
      <c r="W892" s="206"/>
      <c r="X892" s="118"/>
      <c r="Y892" s="137"/>
      <c r="Z892" s="149"/>
    </row>
    <row r="893" spans="1:26" s="25" customFormat="1" x14ac:dyDescent="0.4">
      <c r="A893" s="49"/>
      <c r="B893" s="49"/>
      <c r="C893" s="49"/>
      <c r="D893" s="117"/>
      <c r="E893" s="161"/>
      <c r="F893" s="161"/>
      <c r="G893" s="161"/>
      <c r="H893" s="161"/>
      <c r="I893" s="161"/>
      <c r="J893" s="161"/>
      <c r="K893" s="151"/>
      <c r="L893" s="176"/>
      <c r="M893" s="176"/>
      <c r="N893" s="176"/>
      <c r="O893" s="176"/>
      <c r="P893" s="176"/>
      <c r="Q893" s="176"/>
      <c r="R893" s="206"/>
      <c r="S893" s="206"/>
      <c r="T893" s="206"/>
      <c r="U893" s="206"/>
      <c r="V893" s="206"/>
      <c r="W893" s="206"/>
      <c r="X893" s="118"/>
      <c r="Y893" s="137"/>
      <c r="Z893" s="149"/>
    </row>
    <row r="894" spans="1:26" s="25" customFormat="1" x14ac:dyDescent="0.4">
      <c r="A894" s="49"/>
      <c r="B894" s="49"/>
      <c r="C894" s="49"/>
      <c r="D894" s="117"/>
      <c r="E894" s="161"/>
      <c r="F894" s="161"/>
      <c r="G894" s="161"/>
      <c r="H894" s="161"/>
      <c r="I894" s="161"/>
      <c r="J894" s="161"/>
      <c r="K894" s="151"/>
      <c r="L894" s="176"/>
      <c r="M894" s="176"/>
      <c r="N894" s="176"/>
      <c r="O894" s="176"/>
      <c r="P894" s="176"/>
      <c r="Q894" s="176"/>
      <c r="R894" s="206"/>
      <c r="S894" s="206"/>
      <c r="T894" s="206"/>
      <c r="U894" s="206"/>
      <c r="V894" s="206"/>
      <c r="W894" s="206"/>
      <c r="X894" s="118"/>
      <c r="Y894" s="137"/>
      <c r="Z894" s="149"/>
    </row>
    <row r="895" spans="1:26" s="25" customFormat="1" x14ac:dyDescent="0.4">
      <c r="A895" s="49"/>
      <c r="B895" s="49"/>
      <c r="C895" s="49"/>
      <c r="D895" s="117"/>
      <c r="E895" s="161"/>
      <c r="F895" s="161"/>
      <c r="G895" s="161"/>
      <c r="H895" s="161"/>
      <c r="I895" s="161"/>
      <c r="J895" s="161"/>
      <c r="K895" s="151"/>
      <c r="L895" s="176"/>
      <c r="M895" s="176"/>
      <c r="N895" s="176"/>
      <c r="O895" s="176"/>
      <c r="P895" s="176"/>
      <c r="Q895" s="176"/>
      <c r="R895" s="206"/>
      <c r="S895" s="206"/>
      <c r="T895" s="206"/>
      <c r="U895" s="206"/>
      <c r="V895" s="206"/>
      <c r="W895" s="206"/>
      <c r="X895" s="118"/>
      <c r="Y895" s="137"/>
      <c r="Z895" s="149"/>
    </row>
    <row r="896" spans="1:26" s="25" customFormat="1" x14ac:dyDescent="0.4">
      <c r="A896" s="49"/>
      <c r="B896" s="49"/>
      <c r="C896" s="49"/>
      <c r="D896" s="117"/>
      <c r="E896" s="161"/>
      <c r="F896" s="161"/>
      <c r="G896" s="161"/>
      <c r="H896" s="161"/>
      <c r="I896" s="161"/>
      <c r="J896" s="161"/>
      <c r="K896" s="151"/>
      <c r="L896" s="176"/>
      <c r="M896" s="176"/>
      <c r="N896" s="176"/>
      <c r="O896" s="176"/>
      <c r="P896" s="176"/>
      <c r="Q896" s="176"/>
      <c r="R896" s="206"/>
      <c r="S896" s="206"/>
      <c r="T896" s="206"/>
      <c r="U896" s="206"/>
      <c r="V896" s="206"/>
      <c r="W896" s="206"/>
      <c r="X896" s="118"/>
      <c r="Y896" s="137"/>
      <c r="Z896" s="149"/>
    </row>
    <row r="897" spans="1:26" s="25" customFormat="1" x14ac:dyDescent="0.4">
      <c r="A897" s="49"/>
      <c r="B897" s="49"/>
      <c r="C897" s="49"/>
      <c r="D897" s="117"/>
      <c r="E897" s="161"/>
      <c r="F897" s="161"/>
      <c r="G897" s="161"/>
      <c r="H897" s="161"/>
      <c r="I897" s="161"/>
      <c r="J897" s="161"/>
      <c r="K897" s="151"/>
      <c r="L897" s="176"/>
      <c r="M897" s="176"/>
      <c r="N897" s="176"/>
      <c r="O897" s="176"/>
      <c r="P897" s="176"/>
      <c r="Q897" s="176"/>
      <c r="R897" s="206"/>
      <c r="S897" s="206"/>
      <c r="T897" s="206"/>
      <c r="U897" s="206"/>
      <c r="V897" s="206"/>
      <c r="W897" s="206"/>
      <c r="X897" s="118"/>
      <c r="Y897" s="137"/>
      <c r="Z897" s="149"/>
    </row>
    <row r="898" spans="1:26" s="25" customFormat="1" x14ac:dyDescent="0.4">
      <c r="A898" s="49"/>
      <c r="B898" s="49"/>
      <c r="C898" s="49"/>
      <c r="D898" s="117"/>
      <c r="E898" s="161"/>
      <c r="F898" s="161"/>
      <c r="G898" s="161"/>
      <c r="H898" s="161"/>
      <c r="I898" s="161"/>
      <c r="J898" s="161"/>
      <c r="K898" s="151"/>
      <c r="L898" s="176"/>
      <c r="M898" s="176"/>
      <c r="N898" s="176"/>
      <c r="O898" s="176"/>
      <c r="P898" s="176"/>
      <c r="Q898" s="176"/>
      <c r="R898" s="206"/>
      <c r="S898" s="206"/>
      <c r="T898" s="206"/>
      <c r="U898" s="206"/>
      <c r="V898" s="206"/>
      <c r="W898" s="206"/>
      <c r="X898" s="118"/>
      <c r="Y898" s="137"/>
      <c r="Z898" s="149"/>
    </row>
    <row r="899" spans="1:26" s="25" customFormat="1" x14ac:dyDescent="0.4">
      <c r="A899" s="49"/>
      <c r="B899" s="49"/>
      <c r="C899" s="49"/>
      <c r="D899" s="117"/>
      <c r="E899" s="161"/>
      <c r="F899" s="161"/>
      <c r="G899" s="161"/>
      <c r="H899" s="161"/>
      <c r="I899" s="161"/>
      <c r="J899" s="161"/>
      <c r="K899" s="151"/>
      <c r="L899" s="176"/>
      <c r="M899" s="176"/>
      <c r="N899" s="176"/>
      <c r="O899" s="176"/>
      <c r="P899" s="176"/>
      <c r="Q899" s="176"/>
      <c r="R899" s="206"/>
      <c r="S899" s="206"/>
      <c r="T899" s="206"/>
      <c r="U899" s="206"/>
      <c r="V899" s="206"/>
      <c r="W899" s="206"/>
      <c r="X899" s="118"/>
      <c r="Y899" s="137"/>
      <c r="Z899" s="149"/>
    </row>
    <row r="900" spans="1:26" s="25" customFormat="1" x14ac:dyDescent="0.4">
      <c r="A900" s="49"/>
      <c r="B900" s="49"/>
      <c r="C900" s="49"/>
      <c r="D900" s="117"/>
      <c r="E900" s="161"/>
      <c r="F900" s="161"/>
      <c r="G900" s="161"/>
      <c r="H900" s="161"/>
      <c r="I900" s="161"/>
      <c r="J900" s="161"/>
      <c r="K900" s="151"/>
      <c r="L900" s="176"/>
      <c r="M900" s="176"/>
      <c r="N900" s="176"/>
      <c r="O900" s="176"/>
      <c r="P900" s="176"/>
      <c r="Q900" s="176"/>
      <c r="R900" s="206"/>
      <c r="S900" s="206"/>
      <c r="T900" s="206"/>
      <c r="U900" s="206"/>
      <c r="V900" s="206"/>
      <c r="W900" s="206"/>
      <c r="X900" s="118"/>
      <c r="Y900" s="137"/>
      <c r="Z900" s="149"/>
    </row>
    <row r="901" spans="1:26" s="25" customFormat="1" x14ac:dyDescent="0.4">
      <c r="A901" s="49"/>
      <c r="B901" s="49"/>
      <c r="C901" s="49"/>
      <c r="D901" s="117"/>
      <c r="E901" s="161"/>
      <c r="F901" s="161"/>
      <c r="G901" s="161"/>
      <c r="H901" s="161"/>
      <c r="I901" s="161"/>
      <c r="J901" s="161"/>
      <c r="K901" s="151"/>
      <c r="L901" s="176"/>
      <c r="M901" s="176"/>
      <c r="N901" s="176"/>
      <c r="O901" s="176"/>
      <c r="P901" s="176"/>
      <c r="Q901" s="176"/>
      <c r="R901" s="206"/>
      <c r="S901" s="206"/>
      <c r="T901" s="206"/>
      <c r="U901" s="206"/>
      <c r="V901" s="206"/>
      <c r="W901" s="206"/>
      <c r="X901" s="118"/>
      <c r="Y901" s="137"/>
      <c r="Z901" s="149"/>
    </row>
    <row r="902" spans="1:26" s="25" customFormat="1" x14ac:dyDescent="0.4">
      <c r="A902" s="49"/>
      <c r="B902" s="49"/>
      <c r="C902" s="49"/>
      <c r="D902" s="117"/>
      <c r="E902" s="161"/>
      <c r="F902" s="161"/>
      <c r="G902" s="161"/>
      <c r="H902" s="161"/>
      <c r="I902" s="161"/>
      <c r="J902" s="161"/>
      <c r="K902" s="151"/>
      <c r="L902" s="176"/>
      <c r="M902" s="176"/>
      <c r="N902" s="176"/>
      <c r="O902" s="176"/>
      <c r="P902" s="176"/>
      <c r="Q902" s="176"/>
      <c r="R902" s="206"/>
      <c r="S902" s="206"/>
      <c r="T902" s="206"/>
      <c r="U902" s="206"/>
      <c r="V902" s="206"/>
      <c r="W902" s="206"/>
      <c r="X902" s="118"/>
      <c r="Y902" s="137"/>
      <c r="Z902" s="149"/>
    </row>
    <row r="903" spans="1:26" s="25" customFormat="1" x14ac:dyDescent="0.4">
      <c r="A903" s="49"/>
      <c r="B903" s="49"/>
      <c r="C903" s="49"/>
      <c r="D903" s="117"/>
      <c r="E903" s="161"/>
      <c r="F903" s="161"/>
      <c r="G903" s="161"/>
      <c r="H903" s="161"/>
      <c r="I903" s="161"/>
      <c r="J903" s="161"/>
      <c r="K903" s="151"/>
      <c r="L903" s="176"/>
      <c r="M903" s="176"/>
      <c r="N903" s="176"/>
      <c r="O903" s="176"/>
      <c r="P903" s="176"/>
      <c r="Q903" s="176"/>
      <c r="R903" s="206"/>
      <c r="S903" s="206"/>
      <c r="T903" s="206"/>
      <c r="U903" s="206"/>
      <c r="V903" s="206"/>
      <c r="W903" s="206"/>
      <c r="X903" s="118"/>
      <c r="Y903" s="137"/>
      <c r="Z903" s="149"/>
    </row>
    <row r="904" spans="1:26" s="25" customFormat="1" x14ac:dyDescent="0.4">
      <c r="A904" s="49"/>
      <c r="B904" s="49"/>
      <c r="C904" s="49"/>
      <c r="D904" s="117"/>
      <c r="E904" s="161"/>
      <c r="F904" s="161"/>
      <c r="G904" s="161"/>
      <c r="H904" s="161"/>
      <c r="I904" s="161"/>
      <c r="J904" s="161"/>
      <c r="K904" s="151"/>
      <c r="L904" s="176"/>
      <c r="M904" s="176"/>
      <c r="N904" s="176"/>
      <c r="O904" s="176"/>
      <c r="P904" s="176"/>
      <c r="Q904" s="176"/>
      <c r="R904" s="206"/>
      <c r="S904" s="206"/>
      <c r="T904" s="206"/>
      <c r="U904" s="206"/>
      <c r="V904" s="206"/>
      <c r="W904" s="206"/>
      <c r="X904" s="118"/>
      <c r="Y904" s="137"/>
      <c r="Z904" s="149"/>
    </row>
    <row r="905" spans="1:26" s="25" customFormat="1" x14ac:dyDescent="0.4">
      <c r="A905" s="49"/>
      <c r="B905" s="49"/>
      <c r="C905" s="49"/>
      <c r="D905" s="117"/>
      <c r="E905" s="161"/>
      <c r="F905" s="161"/>
      <c r="G905" s="161"/>
      <c r="H905" s="161"/>
      <c r="I905" s="161"/>
      <c r="J905" s="161"/>
      <c r="K905" s="151"/>
      <c r="L905" s="176"/>
      <c r="M905" s="176"/>
      <c r="N905" s="176"/>
      <c r="O905" s="176"/>
      <c r="P905" s="176"/>
      <c r="Q905" s="176"/>
      <c r="R905" s="206"/>
      <c r="S905" s="206"/>
      <c r="T905" s="206"/>
      <c r="U905" s="206"/>
      <c r="V905" s="206"/>
      <c r="W905" s="206"/>
      <c r="X905" s="118"/>
      <c r="Y905" s="137"/>
      <c r="Z905" s="149"/>
    </row>
    <row r="906" spans="1:26" s="25" customFormat="1" x14ac:dyDescent="0.4">
      <c r="A906" s="49"/>
      <c r="B906" s="49"/>
      <c r="C906" s="49"/>
      <c r="D906" s="117"/>
      <c r="E906" s="161"/>
      <c r="F906" s="161"/>
      <c r="G906" s="161"/>
      <c r="H906" s="161"/>
      <c r="I906" s="161"/>
      <c r="J906" s="161"/>
      <c r="K906" s="151"/>
      <c r="L906" s="176"/>
      <c r="M906" s="176"/>
      <c r="N906" s="176"/>
      <c r="O906" s="176"/>
      <c r="P906" s="176"/>
      <c r="Q906" s="176"/>
      <c r="R906" s="206"/>
      <c r="S906" s="206"/>
      <c r="T906" s="206"/>
      <c r="U906" s="206"/>
      <c r="V906" s="206"/>
      <c r="W906" s="206"/>
      <c r="X906" s="118"/>
      <c r="Y906" s="137"/>
      <c r="Z906" s="149"/>
    </row>
    <row r="907" spans="1:26" s="25" customFormat="1" x14ac:dyDescent="0.4">
      <c r="A907" s="49"/>
      <c r="B907" s="49"/>
      <c r="C907" s="49"/>
      <c r="D907" s="117"/>
      <c r="E907" s="161"/>
      <c r="F907" s="161"/>
      <c r="G907" s="161"/>
      <c r="H907" s="161"/>
      <c r="I907" s="161"/>
      <c r="J907" s="161"/>
      <c r="K907" s="151"/>
      <c r="L907" s="176"/>
      <c r="M907" s="176"/>
      <c r="N907" s="176"/>
      <c r="O907" s="176"/>
      <c r="P907" s="176"/>
      <c r="Q907" s="176"/>
      <c r="R907" s="206"/>
      <c r="S907" s="206"/>
      <c r="T907" s="206"/>
      <c r="U907" s="206"/>
      <c r="V907" s="206"/>
      <c r="W907" s="206"/>
      <c r="X907" s="118"/>
      <c r="Y907" s="137"/>
      <c r="Z907" s="149"/>
    </row>
    <row r="908" spans="1:26" s="25" customFormat="1" x14ac:dyDescent="0.4">
      <c r="A908" s="49"/>
      <c r="B908" s="49"/>
      <c r="C908" s="49"/>
      <c r="D908" s="117"/>
      <c r="E908" s="161"/>
      <c r="F908" s="161"/>
      <c r="G908" s="161"/>
      <c r="H908" s="161"/>
      <c r="I908" s="161"/>
      <c r="J908" s="161"/>
      <c r="K908" s="151"/>
      <c r="L908" s="176"/>
      <c r="M908" s="176"/>
      <c r="N908" s="176"/>
      <c r="O908" s="176"/>
      <c r="P908" s="176"/>
      <c r="Q908" s="176"/>
      <c r="R908" s="206"/>
      <c r="S908" s="206"/>
      <c r="T908" s="206"/>
      <c r="U908" s="206"/>
      <c r="V908" s="206"/>
      <c r="W908" s="206"/>
      <c r="X908" s="118"/>
      <c r="Y908" s="137"/>
      <c r="Z908" s="149"/>
    </row>
    <row r="909" spans="1:26" s="25" customFormat="1" x14ac:dyDescent="0.4">
      <c r="A909" s="49"/>
      <c r="B909" s="49"/>
      <c r="C909" s="49"/>
      <c r="D909" s="117"/>
      <c r="E909" s="161"/>
      <c r="F909" s="161"/>
      <c r="G909" s="161"/>
      <c r="H909" s="161"/>
      <c r="I909" s="161"/>
      <c r="J909" s="161"/>
      <c r="K909" s="151"/>
      <c r="L909" s="176"/>
      <c r="M909" s="176"/>
      <c r="N909" s="176"/>
      <c r="O909" s="176"/>
      <c r="P909" s="176"/>
      <c r="Q909" s="176"/>
      <c r="R909" s="206"/>
      <c r="S909" s="206"/>
      <c r="T909" s="206"/>
      <c r="U909" s="206"/>
      <c r="V909" s="206"/>
      <c r="W909" s="206"/>
      <c r="X909" s="118"/>
      <c r="Y909" s="137"/>
      <c r="Z909" s="149"/>
    </row>
    <row r="910" spans="1:26" s="25" customFormat="1" x14ac:dyDescent="0.4">
      <c r="A910" s="49"/>
      <c r="B910" s="49"/>
      <c r="C910" s="49"/>
      <c r="D910" s="117"/>
      <c r="E910" s="161"/>
      <c r="F910" s="161"/>
      <c r="G910" s="161"/>
      <c r="H910" s="161"/>
      <c r="I910" s="161"/>
      <c r="J910" s="161"/>
      <c r="K910" s="151"/>
      <c r="L910" s="176"/>
      <c r="M910" s="176"/>
      <c r="N910" s="176"/>
      <c r="O910" s="176"/>
      <c r="P910" s="176"/>
      <c r="Q910" s="176"/>
      <c r="R910" s="206"/>
      <c r="S910" s="206"/>
      <c r="T910" s="206"/>
      <c r="U910" s="206"/>
      <c r="V910" s="206"/>
      <c r="W910" s="206"/>
      <c r="X910" s="118"/>
      <c r="Y910" s="137"/>
      <c r="Z910" s="149"/>
    </row>
    <row r="911" spans="1:26" s="25" customFormat="1" x14ac:dyDescent="0.4">
      <c r="A911" s="49"/>
      <c r="B911" s="49"/>
      <c r="C911" s="49"/>
      <c r="D911" s="117"/>
      <c r="E911" s="161"/>
      <c r="F911" s="161"/>
      <c r="G911" s="161"/>
      <c r="H911" s="161"/>
      <c r="I911" s="161"/>
      <c r="J911" s="161"/>
      <c r="K911" s="151"/>
      <c r="L911" s="176"/>
      <c r="M911" s="176"/>
      <c r="N911" s="176"/>
      <c r="O911" s="176"/>
      <c r="P911" s="176"/>
      <c r="Q911" s="176"/>
      <c r="R911" s="206"/>
      <c r="S911" s="206"/>
      <c r="T911" s="206"/>
      <c r="U911" s="206"/>
      <c r="V911" s="206"/>
      <c r="W911" s="206"/>
      <c r="X911" s="118"/>
      <c r="Y911" s="137"/>
      <c r="Z911" s="149"/>
    </row>
    <row r="912" spans="1:26" s="25" customFormat="1" x14ac:dyDescent="0.4">
      <c r="A912" s="49"/>
      <c r="B912" s="49"/>
      <c r="C912" s="49"/>
      <c r="D912" s="117"/>
      <c r="E912" s="161"/>
      <c r="F912" s="161"/>
      <c r="G912" s="161"/>
      <c r="H912" s="161"/>
      <c r="I912" s="161"/>
      <c r="J912" s="161"/>
      <c r="K912" s="151"/>
      <c r="L912" s="176"/>
      <c r="M912" s="176"/>
      <c r="N912" s="176"/>
      <c r="O912" s="176"/>
      <c r="P912" s="176"/>
      <c r="Q912" s="176"/>
      <c r="R912" s="206"/>
      <c r="S912" s="206"/>
      <c r="T912" s="206"/>
      <c r="U912" s="206"/>
      <c r="V912" s="206"/>
      <c r="W912" s="206"/>
      <c r="X912" s="118"/>
      <c r="Y912" s="137"/>
      <c r="Z912" s="149"/>
    </row>
    <row r="913" spans="1:26" s="25" customFormat="1" x14ac:dyDescent="0.4">
      <c r="A913" s="49"/>
      <c r="B913" s="49"/>
      <c r="C913" s="49"/>
      <c r="D913" s="117"/>
      <c r="E913" s="161"/>
      <c r="F913" s="161"/>
      <c r="G913" s="161"/>
      <c r="H913" s="161"/>
      <c r="I913" s="161"/>
      <c r="J913" s="161"/>
      <c r="K913" s="151"/>
      <c r="L913" s="176"/>
      <c r="M913" s="176"/>
      <c r="N913" s="176"/>
      <c r="O913" s="176"/>
      <c r="P913" s="176"/>
      <c r="Q913" s="176"/>
      <c r="R913" s="206"/>
      <c r="S913" s="206"/>
      <c r="T913" s="206"/>
      <c r="U913" s="206"/>
      <c r="V913" s="206"/>
      <c r="W913" s="206"/>
      <c r="X913" s="118"/>
      <c r="Y913" s="137"/>
      <c r="Z913" s="149"/>
    </row>
    <row r="914" spans="1:26" s="25" customFormat="1" x14ac:dyDescent="0.4">
      <c r="A914" s="49"/>
      <c r="B914" s="49"/>
      <c r="C914" s="49"/>
      <c r="D914" s="117"/>
      <c r="E914" s="161"/>
      <c r="F914" s="161"/>
      <c r="G914" s="161"/>
      <c r="H914" s="161"/>
      <c r="I914" s="161"/>
      <c r="J914" s="161"/>
      <c r="K914" s="151"/>
      <c r="L914" s="176"/>
      <c r="M914" s="176"/>
      <c r="N914" s="176"/>
      <c r="O914" s="176"/>
      <c r="P914" s="176"/>
      <c r="Q914" s="176"/>
      <c r="R914" s="206"/>
      <c r="S914" s="206"/>
      <c r="T914" s="206"/>
      <c r="U914" s="206"/>
      <c r="V914" s="206"/>
      <c r="W914" s="206"/>
      <c r="X914" s="118"/>
      <c r="Y914" s="137"/>
      <c r="Z914" s="149"/>
    </row>
    <row r="915" spans="1:26" s="25" customFormat="1" x14ac:dyDescent="0.4">
      <c r="A915" s="49"/>
      <c r="B915" s="49"/>
      <c r="C915" s="49"/>
      <c r="D915" s="117"/>
      <c r="E915" s="161"/>
      <c r="F915" s="161"/>
      <c r="G915" s="161"/>
      <c r="H915" s="161"/>
      <c r="I915" s="161"/>
      <c r="J915" s="161"/>
      <c r="K915" s="151"/>
      <c r="L915" s="176"/>
      <c r="M915" s="176"/>
      <c r="N915" s="176"/>
      <c r="O915" s="176"/>
      <c r="P915" s="176"/>
      <c r="Q915" s="176"/>
      <c r="R915" s="206"/>
      <c r="S915" s="206"/>
      <c r="T915" s="206"/>
      <c r="U915" s="206"/>
      <c r="V915" s="206"/>
      <c r="W915" s="206"/>
      <c r="X915" s="118"/>
      <c r="Y915" s="137"/>
      <c r="Z915" s="149"/>
    </row>
    <row r="916" spans="1:26" s="25" customFormat="1" x14ac:dyDescent="0.4">
      <c r="A916" s="49"/>
      <c r="B916" s="49"/>
      <c r="C916" s="49"/>
      <c r="D916" s="117"/>
      <c r="E916" s="161"/>
      <c r="F916" s="161"/>
      <c r="G916" s="161"/>
      <c r="H916" s="161"/>
      <c r="I916" s="161"/>
      <c r="J916" s="161"/>
      <c r="K916" s="151"/>
      <c r="L916" s="176"/>
      <c r="M916" s="176"/>
      <c r="N916" s="176"/>
      <c r="O916" s="176"/>
      <c r="P916" s="176"/>
      <c r="Q916" s="176"/>
      <c r="R916" s="206"/>
      <c r="S916" s="206"/>
      <c r="T916" s="206"/>
      <c r="U916" s="206"/>
      <c r="V916" s="206"/>
      <c r="W916" s="206"/>
      <c r="X916" s="118"/>
      <c r="Y916" s="137"/>
      <c r="Z916" s="149"/>
    </row>
    <row r="917" spans="1:26" s="25" customFormat="1" x14ac:dyDescent="0.4">
      <c r="A917" s="49"/>
      <c r="B917" s="49"/>
      <c r="C917" s="49"/>
      <c r="D917" s="117"/>
      <c r="E917" s="161"/>
      <c r="F917" s="161"/>
      <c r="G917" s="161"/>
      <c r="H917" s="161"/>
      <c r="I917" s="161"/>
      <c r="J917" s="161"/>
      <c r="K917" s="151"/>
      <c r="L917" s="176"/>
      <c r="M917" s="176"/>
      <c r="N917" s="176"/>
      <c r="O917" s="176"/>
      <c r="P917" s="176"/>
      <c r="Q917" s="176"/>
      <c r="R917" s="206"/>
      <c r="S917" s="206"/>
      <c r="T917" s="206"/>
      <c r="U917" s="206"/>
      <c r="V917" s="206"/>
      <c r="W917" s="206"/>
      <c r="X917" s="118"/>
      <c r="Y917" s="137"/>
      <c r="Z917" s="149"/>
    </row>
    <row r="918" spans="1:26" s="25" customFormat="1" x14ac:dyDescent="0.4">
      <c r="A918" s="49"/>
      <c r="B918" s="49"/>
      <c r="C918" s="49"/>
      <c r="D918" s="117"/>
      <c r="E918" s="161"/>
      <c r="F918" s="161"/>
      <c r="G918" s="161"/>
      <c r="H918" s="161"/>
      <c r="I918" s="161"/>
      <c r="J918" s="161"/>
      <c r="K918" s="151"/>
      <c r="L918" s="176"/>
      <c r="M918" s="176"/>
      <c r="N918" s="176"/>
      <c r="O918" s="176"/>
      <c r="P918" s="176"/>
      <c r="Q918" s="176"/>
      <c r="R918" s="206"/>
      <c r="S918" s="206"/>
      <c r="T918" s="206"/>
      <c r="U918" s="206"/>
      <c r="V918" s="206"/>
      <c r="W918" s="206"/>
      <c r="X918" s="118"/>
      <c r="Y918" s="137"/>
      <c r="Z918" s="149"/>
    </row>
    <row r="919" spans="1:26" s="25" customFormat="1" x14ac:dyDescent="0.4">
      <c r="A919" s="49"/>
      <c r="B919" s="49"/>
      <c r="C919" s="49"/>
      <c r="D919" s="117"/>
      <c r="E919" s="161"/>
      <c r="F919" s="161"/>
      <c r="G919" s="161"/>
      <c r="H919" s="161"/>
      <c r="I919" s="161"/>
      <c r="J919" s="161"/>
      <c r="K919" s="151"/>
      <c r="L919" s="176"/>
      <c r="M919" s="176"/>
      <c r="N919" s="176"/>
      <c r="O919" s="176"/>
      <c r="P919" s="176"/>
      <c r="Q919" s="176"/>
      <c r="R919" s="206"/>
      <c r="S919" s="206"/>
      <c r="T919" s="206"/>
      <c r="U919" s="206"/>
      <c r="V919" s="206"/>
      <c r="W919" s="206"/>
      <c r="X919" s="118"/>
      <c r="Y919" s="137"/>
      <c r="Z919" s="149"/>
    </row>
    <row r="920" spans="1:26" s="25" customFormat="1" x14ac:dyDescent="0.4">
      <c r="A920" s="49"/>
      <c r="B920" s="49"/>
      <c r="C920" s="49"/>
      <c r="D920" s="117"/>
      <c r="E920" s="161"/>
      <c r="F920" s="161"/>
      <c r="G920" s="161"/>
      <c r="H920" s="161"/>
      <c r="I920" s="161"/>
      <c r="J920" s="161"/>
      <c r="K920" s="151"/>
      <c r="L920" s="176"/>
      <c r="M920" s="176"/>
      <c r="N920" s="176"/>
      <c r="O920" s="176"/>
      <c r="P920" s="176"/>
      <c r="Q920" s="176"/>
      <c r="R920" s="206"/>
      <c r="S920" s="206"/>
      <c r="T920" s="206"/>
      <c r="U920" s="206"/>
      <c r="V920" s="206"/>
      <c r="W920" s="206"/>
      <c r="X920" s="118"/>
      <c r="Y920" s="137"/>
      <c r="Z920" s="149"/>
    </row>
    <row r="921" spans="1:26" s="25" customFormat="1" x14ac:dyDescent="0.4">
      <c r="A921" s="49"/>
      <c r="B921" s="49"/>
      <c r="C921" s="49"/>
      <c r="D921" s="117"/>
      <c r="E921" s="161"/>
      <c r="F921" s="161"/>
      <c r="G921" s="161"/>
      <c r="H921" s="161"/>
      <c r="I921" s="161"/>
      <c r="J921" s="161"/>
      <c r="K921" s="151"/>
      <c r="L921" s="176"/>
      <c r="M921" s="176"/>
      <c r="N921" s="176"/>
      <c r="O921" s="176"/>
      <c r="P921" s="176"/>
      <c r="Q921" s="176"/>
      <c r="R921" s="206"/>
      <c r="S921" s="206"/>
      <c r="T921" s="206"/>
      <c r="U921" s="206"/>
      <c r="V921" s="206"/>
      <c r="W921" s="206"/>
      <c r="X921" s="118"/>
      <c r="Y921" s="137"/>
      <c r="Z921" s="149"/>
    </row>
    <row r="922" spans="1:26" s="25" customFormat="1" x14ac:dyDescent="0.4">
      <c r="A922" s="49"/>
      <c r="B922" s="49"/>
      <c r="C922" s="49"/>
      <c r="D922" s="117"/>
      <c r="E922" s="161"/>
      <c r="F922" s="161"/>
      <c r="G922" s="161"/>
      <c r="H922" s="161"/>
      <c r="I922" s="161"/>
      <c r="J922" s="161"/>
      <c r="K922" s="151"/>
      <c r="L922" s="176"/>
      <c r="M922" s="176"/>
      <c r="N922" s="176"/>
      <c r="O922" s="176"/>
      <c r="P922" s="176"/>
      <c r="Q922" s="176"/>
      <c r="R922" s="206"/>
      <c r="S922" s="206"/>
      <c r="T922" s="206"/>
      <c r="U922" s="206"/>
      <c r="V922" s="206"/>
      <c r="W922" s="206"/>
      <c r="X922" s="118"/>
      <c r="Y922" s="137"/>
      <c r="Z922" s="149"/>
    </row>
    <row r="923" spans="1:26" s="25" customFormat="1" x14ac:dyDescent="0.4">
      <c r="A923" s="49"/>
      <c r="B923" s="49"/>
      <c r="C923" s="49"/>
      <c r="D923" s="117"/>
      <c r="E923" s="161"/>
      <c r="F923" s="161"/>
      <c r="G923" s="161"/>
      <c r="H923" s="161"/>
      <c r="I923" s="161"/>
      <c r="J923" s="161"/>
      <c r="K923" s="151"/>
      <c r="L923" s="176"/>
      <c r="M923" s="176"/>
      <c r="N923" s="176"/>
      <c r="O923" s="176"/>
      <c r="P923" s="176"/>
      <c r="Q923" s="176"/>
      <c r="R923" s="206"/>
      <c r="S923" s="206"/>
      <c r="T923" s="206"/>
      <c r="U923" s="206"/>
      <c r="V923" s="206"/>
      <c r="W923" s="206"/>
      <c r="X923" s="118"/>
      <c r="Y923" s="137"/>
      <c r="Z923" s="149"/>
    </row>
    <row r="924" spans="1:26" s="25" customFormat="1" x14ac:dyDescent="0.4">
      <c r="A924" s="49"/>
      <c r="B924" s="49"/>
      <c r="C924" s="49"/>
      <c r="D924" s="117"/>
      <c r="E924" s="161"/>
      <c r="F924" s="161"/>
      <c r="G924" s="161"/>
      <c r="H924" s="161"/>
      <c r="I924" s="161"/>
      <c r="J924" s="161"/>
      <c r="K924" s="151"/>
      <c r="L924" s="176"/>
      <c r="M924" s="176"/>
      <c r="N924" s="176"/>
      <c r="O924" s="176"/>
      <c r="P924" s="176"/>
      <c r="Q924" s="176"/>
      <c r="R924" s="206"/>
      <c r="S924" s="206"/>
      <c r="T924" s="206"/>
      <c r="U924" s="206"/>
      <c r="V924" s="206"/>
      <c r="W924" s="206"/>
      <c r="X924" s="118"/>
      <c r="Y924" s="137"/>
      <c r="Z924" s="149"/>
    </row>
    <row r="925" spans="1:26" s="25" customFormat="1" x14ac:dyDescent="0.4">
      <c r="A925" s="49"/>
      <c r="B925" s="49"/>
      <c r="C925" s="49"/>
      <c r="D925" s="117"/>
      <c r="E925" s="161"/>
      <c r="F925" s="161"/>
      <c r="G925" s="161"/>
      <c r="H925" s="161"/>
      <c r="I925" s="161"/>
      <c r="J925" s="161"/>
      <c r="K925" s="151"/>
      <c r="L925" s="176"/>
      <c r="M925" s="176"/>
      <c r="N925" s="176"/>
      <c r="O925" s="176"/>
      <c r="P925" s="176"/>
      <c r="Q925" s="176"/>
      <c r="R925" s="206"/>
      <c r="S925" s="206"/>
      <c r="T925" s="206"/>
      <c r="U925" s="206"/>
      <c r="V925" s="206"/>
      <c r="W925" s="206"/>
      <c r="X925" s="118"/>
      <c r="Y925" s="137"/>
      <c r="Z925" s="149"/>
    </row>
    <row r="926" spans="1:26" s="25" customFormat="1" x14ac:dyDescent="0.4">
      <c r="A926" s="49"/>
      <c r="B926" s="49"/>
      <c r="C926" s="49"/>
      <c r="D926" s="117"/>
      <c r="E926" s="161"/>
      <c r="F926" s="161"/>
      <c r="G926" s="161"/>
      <c r="H926" s="161"/>
      <c r="I926" s="161"/>
      <c r="J926" s="161"/>
      <c r="K926" s="151"/>
      <c r="L926" s="176"/>
      <c r="M926" s="176"/>
      <c r="N926" s="176"/>
      <c r="O926" s="176"/>
      <c r="P926" s="176"/>
      <c r="Q926" s="176"/>
      <c r="R926" s="206"/>
      <c r="S926" s="206"/>
      <c r="T926" s="206"/>
      <c r="U926" s="206"/>
      <c r="V926" s="206"/>
      <c r="W926" s="206"/>
      <c r="X926" s="118"/>
      <c r="Y926" s="137"/>
      <c r="Z926" s="149"/>
    </row>
    <row r="927" spans="1:26" s="25" customFormat="1" x14ac:dyDescent="0.4">
      <c r="A927" s="49"/>
      <c r="B927" s="49"/>
      <c r="C927" s="49"/>
      <c r="D927" s="117"/>
      <c r="E927" s="161"/>
      <c r="F927" s="161"/>
      <c r="G927" s="161"/>
      <c r="H927" s="161"/>
      <c r="I927" s="161"/>
      <c r="J927" s="161"/>
      <c r="K927" s="151"/>
      <c r="L927" s="176"/>
      <c r="M927" s="176"/>
      <c r="N927" s="176"/>
      <c r="O927" s="176"/>
      <c r="P927" s="176"/>
      <c r="Q927" s="176"/>
      <c r="R927" s="206"/>
      <c r="S927" s="206"/>
      <c r="T927" s="206"/>
      <c r="U927" s="206"/>
      <c r="V927" s="206"/>
      <c r="W927" s="206"/>
      <c r="X927" s="118"/>
      <c r="Y927" s="137"/>
      <c r="Z927" s="149"/>
    </row>
    <row r="928" spans="1:26" s="25" customFormat="1" x14ac:dyDescent="0.4">
      <c r="A928" s="49"/>
      <c r="B928" s="49"/>
      <c r="C928" s="49"/>
      <c r="D928" s="117"/>
      <c r="E928" s="161"/>
      <c r="F928" s="161"/>
      <c r="G928" s="161"/>
      <c r="H928" s="161"/>
      <c r="I928" s="161"/>
      <c r="J928" s="161"/>
      <c r="K928" s="151"/>
      <c r="L928" s="176"/>
      <c r="M928" s="176"/>
      <c r="N928" s="176"/>
      <c r="O928" s="176"/>
      <c r="P928" s="176"/>
      <c r="Q928" s="176"/>
      <c r="R928" s="206"/>
      <c r="S928" s="206"/>
      <c r="T928" s="206"/>
      <c r="U928" s="206"/>
      <c r="V928" s="206"/>
      <c r="W928" s="206"/>
      <c r="X928" s="118"/>
      <c r="Y928" s="137"/>
      <c r="Z928" s="149"/>
    </row>
    <row r="929" spans="1:26" s="25" customFormat="1" x14ac:dyDescent="0.4">
      <c r="A929" s="49"/>
      <c r="B929" s="49"/>
      <c r="C929" s="49"/>
      <c r="D929" s="117"/>
      <c r="E929" s="161"/>
      <c r="F929" s="161"/>
      <c r="G929" s="161"/>
      <c r="H929" s="161"/>
      <c r="I929" s="161"/>
      <c r="J929" s="161"/>
      <c r="K929" s="151"/>
      <c r="L929" s="176"/>
      <c r="M929" s="176"/>
      <c r="N929" s="176"/>
      <c r="O929" s="176"/>
      <c r="P929" s="176"/>
      <c r="Q929" s="176"/>
      <c r="R929" s="206"/>
      <c r="S929" s="206"/>
      <c r="T929" s="206"/>
      <c r="U929" s="206"/>
      <c r="V929" s="206"/>
      <c r="W929" s="206"/>
      <c r="X929" s="118"/>
      <c r="Y929" s="137"/>
      <c r="Z929" s="149"/>
    </row>
    <row r="930" spans="1:26" s="25" customFormat="1" x14ac:dyDescent="0.4">
      <c r="A930" s="49"/>
      <c r="B930" s="49"/>
      <c r="C930" s="49"/>
      <c r="D930" s="117"/>
      <c r="E930" s="161"/>
      <c r="F930" s="161"/>
      <c r="G930" s="161"/>
      <c r="H930" s="161"/>
      <c r="I930" s="161"/>
      <c r="J930" s="161"/>
      <c r="K930" s="151"/>
      <c r="L930" s="176"/>
      <c r="M930" s="176"/>
      <c r="N930" s="176"/>
      <c r="O930" s="176"/>
      <c r="P930" s="176"/>
      <c r="Q930" s="176"/>
      <c r="R930" s="206"/>
      <c r="S930" s="206"/>
      <c r="T930" s="206"/>
      <c r="U930" s="206"/>
      <c r="V930" s="206"/>
      <c r="W930" s="206"/>
      <c r="X930" s="118"/>
      <c r="Y930" s="137"/>
      <c r="Z930" s="149"/>
    </row>
    <row r="931" spans="1:26" s="25" customFormat="1" x14ac:dyDescent="0.4">
      <c r="A931" s="49"/>
      <c r="B931" s="49"/>
      <c r="C931" s="49"/>
      <c r="D931" s="117"/>
      <c r="E931" s="161"/>
      <c r="F931" s="161"/>
      <c r="G931" s="161"/>
      <c r="H931" s="161"/>
      <c r="I931" s="161"/>
      <c r="J931" s="161"/>
      <c r="K931" s="151"/>
      <c r="L931" s="176"/>
      <c r="M931" s="176"/>
      <c r="N931" s="176"/>
      <c r="O931" s="176"/>
      <c r="P931" s="176"/>
      <c r="Q931" s="176"/>
      <c r="R931" s="206"/>
      <c r="S931" s="206"/>
      <c r="T931" s="206"/>
      <c r="U931" s="206"/>
      <c r="V931" s="206"/>
      <c r="W931" s="206"/>
      <c r="X931" s="118"/>
      <c r="Y931" s="137"/>
      <c r="Z931" s="149"/>
    </row>
    <row r="932" spans="1:26" s="25" customFormat="1" x14ac:dyDescent="0.4">
      <c r="A932" s="49"/>
      <c r="B932" s="49"/>
      <c r="C932" s="49"/>
      <c r="D932" s="117"/>
      <c r="E932" s="161"/>
      <c r="F932" s="161"/>
      <c r="G932" s="161"/>
      <c r="H932" s="161"/>
      <c r="I932" s="161"/>
      <c r="J932" s="161"/>
      <c r="K932" s="151"/>
      <c r="L932" s="176"/>
      <c r="M932" s="176"/>
      <c r="N932" s="176"/>
      <c r="O932" s="176"/>
      <c r="P932" s="176"/>
      <c r="Q932" s="176"/>
      <c r="R932" s="206"/>
      <c r="S932" s="206"/>
      <c r="T932" s="206"/>
      <c r="U932" s="206"/>
      <c r="V932" s="206"/>
      <c r="W932" s="206"/>
      <c r="X932" s="118"/>
      <c r="Y932" s="137"/>
      <c r="Z932" s="149"/>
    </row>
    <row r="933" spans="1:26" s="25" customFormat="1" x14ac:dyDescent="0.4">
      <c r="A933" s="49"/>
      <c r="B933" s="49"/>
      <c r="C933" s="49"/>
      <c r="D933" s="117"/>
      <c r="E933" s="161"/>
      <c r="F933" s="161"/>
      <c r="G933" s="161"/>
      <c r="H933" s="161"/>
      <c r="I933" s="161"/>
      <c r="J933" s="161"/>
      <c r="K933" s="151"/>
      <c r="L933" s="176"/>
      <c r="M933" s="176"/>
      <c r="N933" s="176"/>
      <c r="O933" s="176"/>
      <c r="P933" s="176"/>
      <c r="Q933" s="176"/>
      <c r="R933" s="206"/>
      <c r="S933" s="206"/>
      <c r="T933" s="206"/>
      <c r="U933" s="206"/>
      <c r="V933" s="206"/>
      <c r="W933" s="206"/>
      <c r="X933" s="118"/>
      <c r="Y933" s="137"/>
      <c r="Z933" s="149"/>
    </row>
    <row r="934" spans="1:26" s="25" customFormat="1" x14ac:dyDescent="0.4">
      <c r="A934" s="49"/>
      <c r="B934" s="49"/>
      <c r="C934" s="49"/>
      <c r="D934" s="117"/>
      <c r="E934" s="161"/>
      <c r="F934" s="161"/>
      <c r="G934" s="161"/>
      <c r="H934" s="161"/>
      <c r="I934" s="161"/>
      <c r="J934" s="161"/>
      <c r="K934" s="151"/>
      <c r="L934" s="176"/>
      <c r="M934" s="176"/>
      <c r="N934" s="176"/>
      <c r="O934" s="176"/>
      <c r="P934" s="176"/>
      <c r="Q934" s="176"/>
      <c r="R934" s="206"/>
      <c r="S934" s="206"/>
      <c r="T934" s="206"/>
      <c r="U934" s="206"/>
      <c r="V934" s="206"/>
      <c r="W934" s="206"/>
      <c r="X934" s="118"/>
      <c r="Y934" s="137"/>
      <c r="Z934" s="149"/>
    </row>
    <row r="935" spans="1:26" s="25" customFormat="1" x14ac:dyDescent="0.4">
      <c r="A935" s="49"/>
      <c r="B935" s="49"/>
      <c r="C935" s="49"/>
      <c r="D935" s="117"/>
      <c r="E935" s="161"/>
      <c r="F935" s="161"/>
      <c r="G935" s="161"/>
      <c r="H935" s="161"/>
      <c r="I935" s="161"/>
      <c r="J935" s="161"/>
      <c r="K935" s="151"/>
      <c r="L935" s="176"/>
      <c r="M935" s="176"/>
      <c r="N935" s="176"/>
      <c r="O935" s="176"/>
      <c r="P935" s="176"/>
      <c r="Q935" s="176"/>
      <c r="R935" s="206"/>
      <c r="S935" s="206"/>
      <c r="T935" s="206"/>
      <c r="U935" s="206"/>
      <c r="V935" s="206"/>
      <c r="W935" s="206"/>
      <c r="X935" s="118"/>
      <c r="Y935" s="137"/>
      <c r="Z935" s="149"/>
    </row>
    <row r="936" spans="1:26" s="25" customFormat="1" x14ac:dyDescent="0.4">
      <c r="A936" s="49"/>
      <c r="B936" s="49"/>
      <c r="C936" s="49"/>
      <c r="D936" s="117"/>
      <c r="E936" s="161"/>
      <c r="F936" s="161"/>
      <c r="G936" s="161"/>
      <c r="H936" s="161"/>
      <c r="I936" s="161"/>
      <c r="J936" s="161"/>
      <c r="K936" s="151"/>
      <c r="L936" s="176"/>
      <c r="M936" s="176"/>
      <c r="N936" s="176"/>
      <c r="O936" s="176"/>
      <c r="P936" s="176"/>
      <c r="Q936" s="176"/>
      <c r="R936" s="206"/>
      <c r="S936" s="206"/>
      <c r="T936" s="206"/>
      <c r="U936" s="206"/>
      <c r="V936" s="206"/>
      <c r="W936" s="206"/>
      <c r="X936" s="118"/>
      <c r="Y936" s="137"/>
      <c r="Z936" s="149"/>
    </row>
    <row r="937" spans="1:26" s="25" customFormat="1" x14ac:dyDescent="0.4">
      <c r="A937" s="49"/>
      <c r="B937" s="49"/>
      <c r="C937" s="49"/>
      <c r="D937" s="117"/>
      <c r="E937" s="161"/>
      <c r="F937" s="161"/>
      <c r="G937" s="161"/>
      <c r="H937" s="161"/>
      <c r="I937" s="161"/>
      <c r="J937" s="161"/>
      <c r="K937" s="151"/>
      <c r="L937" s="176"/>
      <c r="M937" s="176"/>
      <c r="N937" s="176"/>
      <c r="O937" s="176"/>
      <c r="P937" s="176"/>
      <c r="Q937" s="176"/>
      <c r="R937" s="206"/>
      <c r="S937" s="206"/>
      <c r="T937" s="206"/>
      <c r="U937" s="206"/>
      <c r="V937" s="206"/>
      <c r="W937" s="206"/>
      <c r="X937" s="118"/>
      <c r="Y937" s="137"/>
      <c r="Z937" s="149"/>
    </row>
    <row r="938" spans="1:26" s="25" customFormat="1" x14ac:dyDescent="0.4">
      <c r="A938" s="49"/>
      <c r="B938" s="49"/>
      <c r="C938" s="49"/>
      <c r="D938" s="117"/>
      <c r="E938" s="161"/>
      <c r="F938" s="161"/>
      <c r="G938" s="161"/>
      <c r="H938" s="161"/>
      <c r="I938" s="161"/>
      <c r="J938" s="161"/>
      <c r="K938" s="151"/>
      <c r="L938" s="176"/>
      <c r="M938" s="176"/>
      <c r="N938" s="176"/>
      <c r="O938" s="176"/>
      <c r="P938" s="176"/>
      <c r="Q938" s="176"/>
      <c r="R938" s="206"/>
      <c r="S938" s="206"/>
      <c r="T938" s="206"/>
      <c r="U938" s="206"/>
      <c r="V938" s="206"/>
      <c r="W938" s="206"/>
      <c r="X938" s="118"/>
      <c r="Y938" s="137"/>
      <c r="Z938" s="149"/>
    </row>
    <row r="939" spans="1:26" s="25" customFormat="1" x14ac:dyDescent="0.4">
      <c r="A939" s="49"/>
      <c r="B939" s="49"/>
      <c r="C939" s="49"/>
      <c r="D939" s="117"/>
      <c r="E939" s="161"/>
      <c r="F939" s="161"/>
      <c r="G939" s="161"/>
      <c r="H939" s="161"/>
      <c r="I939" s="161"/>
      <c r="J939" s="161"/>
      <c r="K939" s="151"/>
      <c r="L939" s="176"/>
      <c r="M939" s="176"/>
      <c r="N939" s="176"/>
      <c r="O939" s="176"/>
      <c r="P939" s="176"/>
      <c r="Q939" s="176"/>
      <c r="R939" s="206"/>
      <c r="S939" s="206"/>
      <c r="T939" s="206"/>
      <c r="U939" s="206"/>
      <c r="V939" s="206"/>
      <c r="W939" s="206"/>
      <c r="X939" s="118"/>
      <c r="Y939" s="137"/>
      <c r="Z939" s="149"/>
    </row>
    <row r="940" spans="1:26" s="25" customFormat="1" x14ac:dyDescent="0.4">
      <c r="A940" s="49"/>
      <c r="B940" s="49"/>
      <c r="C940" s="49"/>
      <c r="D940" s="117"/>
      <c r="E940" s="161"/>
      <c r="F940" s="161"/>
      <c r="G940" s="161"/>
      <c r="H940" s="161"/>
      <c r="I940" s="161"/>
      <c r="J940" s="161"/>
      <c r="K940" s="151"/>
      <c r="L940" s="176"/>
      <c r="M940" s="176"/>
      <c r="N940" s="176"/>
      <c r="O940" s="176"/>
      <c r="P940" s="176"/>
      <c r="Q940" s="176"/>
      <c r="R940" s="206"/>
      <c r="S940" s="206"/>
      <c r="T940" s="206"/>
      <c r="U940" s="206"/>
      <c r="V940" s="206"/>
      <c r="W940" s="206"/>
      <c r="X940" s="118"/>
      <c r="Y940" s="137"/>
      <c r="Z940" s="149"/>
    </row>
    <row r="941" spans="1:26" s="25" customFormat="1" x14ac:dyDescent="0.4">
      <c r="A941" s="49"/>
      <c r="B941" s="49"/>
      <c r="C941" s="49"/>
      <c r="D941" s="117"/>
      <c r="E941" s="161"/>
      <c r="F941" s="161"/>
      <c r="G941" s="161"/>
      <c r="H941" s="161"/>
      <c r="I941" s="161"/>
      <c r="J941" s="161"/>
      <c r="K941" s="151"/>
      <c r="L941" s="176"/>
      <c r="M941" s="176"/>
      <c r="N941" s="176"/>
      <c r="O941" s="176"/>
      <c r="P941" s="176"/>
      <c r="Q941" s="176"/>
      <c r="R941" s="206"/>
      <c r="S941" s="206"/>
      <c r="T941" s="206"/>
      <c r="U941" s="206"/>
      <c r="V941" s="206"/>
      <c r="W941" s="206"/>
      <c r="X941" s="118"/>
      <c r="Y941" s="137"/>
      <c r="Z941" s="149"/>
    </row>
    <row r="942" spans="1:26" s="25" customFormat="1" x14ac:dyDescent="0.4">
      <c r="A942" s="49"/>
      <c r="B942" s="49"/>
      <c r="C942" s="49"/>
      <c r="D942" s="117"/>
      <c r="E942" s="161"/>
      <c r="F942" s="161"/>
      <c r="G942" s="161"/>
      <c r="H942" s="161"/>
      <c r="I942" s="161"/>
      <c r="J942" s="161"/>
      <c r="K942" s="151"/>
      <c r="L942" s="176"/>
      <c r="M942" s="176"/>
      <c r="N942" s="176"/>
      <c r="O942" s="176"/>
      <c r="P942" s="176"/>
      <c r="Q942" s="176"/>
      <c r="R942" s="206"/>
      <c r="S942" s="206"/>
      <c r="T942" s="206"/>
      <c r="U942" s="206"/>
      <c r="V942" s="206"/>
      <c r="W942" s="206"/>
      <c r="X942" s="118"/>
      <c r="Y942" s="137"/>
      <c r="Z942" s="149"/>
    </row>
    <row r="943" spans="1:26" s="25" customFormat="1" x14ac:dyDescent="0.4">
      <c r="A943" s="49"/>
      <c r="B943" s="49"/>
      <c r="C943" s="49"/>
      <c r="D943" s="117"/>
      <c r="E943" s="161"/>
      <c r="F943" s="161"/>
      <c r="G943" s="161"/>
      <c r="H943" s="161"/>
      <c r="I943" s="161"/>
      <c r="J943" s="161"/>
      <c r="K943" s="151"/>
      <c r="L943" s="176"/>
      <c r="M943" s="176"/>
      <c r="N943" s="176"/>
      <c r="O943" s="176"/>
      <c r="P943" s="176"/>
      <c r="Q943" s="176"/>
      <c r="R943" s="206"/>
      <c r="S943" s="206"/>
      <c r="T943" s="206"/>
      <c r="U943" s="206"/>
      <c r="V943" s="206"/>
      <c r="W943" s="206"/>
      <c r="X943" s="118"/>
      <c r="Y943" s="137"/>
      <c r="Z943" s="149"/>
    </row>
    <row r="944" spans="1:26" s="25" customFormat="1" x14ac:dyDescent="0.4">
      <c r="A944" s="49"/>
      <c r="B944" s="49"/>
      <c r="C944" s="49"/>
      <c r="D944" s="117"/>
      <c r="E944" s="161"/>
      <c r="F944" s="161"/>
      <c r="G944" s="161"/>
      <c r="H944" s="161"/>
      <c r="I944" s="161"/>
      <c r="J944" s="161"/>
      <c r="K944" s="151"/>
      <c r="L944" s="176"/>
      <c r="M944" s="176"/>
      <c r="N944" s="176"/>
      <c r="O944" s="176"/>
      <c r="P944" s="176"/>
      <c r="Q944" s="176"/>
      <c r="R944" s="206"/>
      <c r="S944" s="206"/>
      <c r="T944" s="206"/>
      <c r="U944" s="206"/>
      <c r="V944" s="206"/>
      <c r="W944" s="206"/>
      <c r="X944" s="118"/>
      <c r="Y944" s="137"/>
      <c r="Z944" s="149"/>
    </row>
    <row r="945" spans="1:26" s="25" customFormat="1" x14ac:dyDescent="0.4">
      <c r="A945" s="49"/>
      <c r="B945" s="49"/>
      <c r="C945" s="49"/>
      <c r="D945" s="117"/>
      <c r="E945" s="161"/>
      <c r="F945" s="161"/>
      <c r="G945" s="161"/>
      <c r="H945" s="161"/>
      <c r="I945" s="161"/>
      <c r="J945" s="161"/>
      <c r="K945" s="151"/>
      <c r="L945" s="176"/>
      <c r="M945" s="176"/>
      <c r="N945" s="176"/>
      <c r="O945" s="176"/>
      <c r="P945" s="176"/>
      <c r="Q945" s="176"/>
      <c r="R945" s="206"/>
      <c r="S945" s="206"/>
      <c r="T945" s="206"/>
      <c r="U945" s="206"/>
      <c r="V945" s="206"/>
      <c r="W945" s="206"/>
      <c r="X945" s="118"/>
      <c r="Y945" s="137"/>
      <c r="Z945" s="149"/>
    </row>
    <row r="946" spans="1:26" s="25" customFormat="1" x14ac:dyDescent="0.4">
      <c r="A946" s="49"/>
      <c r="B946" s="49"/>
      <c r="C946" s="49"/>
      <c r="D946" s="117"/>
      <c r="E946" s="161"/>
      <c r="F946" s="161"/>
      <c r="G946" s="161"/>
      <c r="H946" s="161"/>
      <c r="I946" s="161"/>
      <c r="J946" s="161"/>
      <c r="K946" s="151"/>
      <c r="L946" s="176"/>
      <c r="M946" s="176"/>
      <c r="N946" s="176"/>
      <c r="O946" s="176"/>
      <c r="P946" s="176"/>
      <c r="Q946" s="176"/>
      <c r="R946" s="206"/>
      <c r="S946" s="206"/>
      <c r="T946" s="206"/>
      <c r="U946" s="206"/>
      <c r="V946" s="206"/>
      <c r="W946" s="206"/>
      <c r="X946" s="118"/>
      <c r="Y946" s="137"/>
      <c r="Z946" s="149"/>
    </row>
    <row r="947" spans="1:26" s="25" customFormat="1" x14ac:dyDescent="0.4">
      <c r="A947" s="49"/>
      <c r="B947" s="49"/>
      <c r="C947" s="49"/>
      <c r="D947" s="117"/>
      <c r="E947" s="161"/>
      <c r="F947" s="161"/>
      <c r="G947" s="161"/>
      <c r="H947" s="161"/>
      <c r="I947" s="161"/>
      <c r="J947" s="161"/>
      <c r="K947" s="151"/>
      <c r="L947" s="176"/>
      <c r="M947" s="176"/>
      <c r="N947" s="176"/>
      <c r="O947" s="176"/>
      <c r="P947" s="176"/>
      <c r="Q947" s="176"/>
      <c r="R947" s="206"/>
      <c r="S947" s="206"/>
      <c r="T947" s="206"/>
      <c r="U947" s="206"/>
      <c r="V947" s="206"/>
      <c r="W947" s="206"/>
      <c r="X947" s="118"/>
      <c r="Y947" s="137"/>
      <c r="Z947" s="149"/>
    </row>
    <row r="948" spans="1:26" s="25" customFormat="1" x14ac:dyDescent="0.4">
      <c r="A948" s="49"/>
      <c r="B948" s="49"/>
      <c r="C948" s="49"/>
      <c r="D948" s="117"/>
      <c r="E948" s="161"/>
      <c r="F948" s="161"/>
      <c r="G948" s="161"/>
      <c r="H948" s="161"/>
      <c r="I948" s="161"/>
      <c r="J948" s="161"/>
      <c r="K948" s="151"/>
      <c r="L948" s="176"/>
      <c r="M948" s="176"/>
      <c r="N948" s="176"/>
      <c r="O948" s="176"/>
      <c r="P948" s="176"/>
      <c r="Q948" s="176"/>
      <c r="R948" s="206"/>
      <c r="S948" s="206"/>
      <c r="T948" s="206"/>
      <c r="U948" s="206"/>
      <c r="V948" s="206"/>
      <c r="W948" s="206"/>
      <c r="X948" s="118"/>
      <c r="Y948" s="137"/>
      <c r="Z948" s="149"/>
    </row>
    <row r="949" spans="1:26" s="25" customFormat="1" x14ac:dyDescent="0.4">
      <c r="A949" s="49"/>
      <c r="B949" s="49"/>
      <c r="C949" s="49"/>
      <c r="D949" s="117"/>
      <c r="E949" s="161"/>
      <c r="F949" s="161"/>
      <c r="G949" s="161"/>
      <c r="H949" s="161"/>
      <c r="I949" s="161"/>
      <c r="J949" s="161"/>
      <c r="K949" s="151"/>
      <c r="L949" s="176"/>
      <c r="M949" s="176"/>
      <c r="N949" s="176"/>
      <c r="O949" s="176"/>
      <c r="P949" s="176"/>
      <c r="Q949" s="176"/>
      <c r="R949" s="206"/>
      <c r="S949" s="206"/>
      <c r="T949" s="206"/>
      <c r="U949" s="206"/>
      <c r="V949" s="206"/>
      <c r="W949" s="206"/>
      <c r="X949" s="118"/>
      <c r="Y949" s="137"/>
      <c r="Z949" s="149"/>
    </row>
    <row r="950" spans="1:26" s="25" customFormat="1" x14ac:dyDescent="0.4">
      <c r="A950" s="49"/>
      <c r="B950" s="49"/>
      <c r="C950" s="49"/>
      <c r="D950" s="117"/>
      <c r="E950" s="161"/>
      <c r="F950" s="161"/>
      <c r="G950" s="161"/>
      <c r="H950" s="161"/>
      <c r="I950" s="161"/>
      <c r="J950" s="161"/>
      <c r="K950" s="151"/>
      <c r="L950" s="176"/>
      <c r="M950" s="176"/>
      <c r="N950" s="176"/>
      <c r="O950" s="176"/>
      <c r="P950" s="176"/>
      <c r="Q950" s="176"/>
      <c r="R950" s="206"/>
      <c r="S950" s="206"/>
      <c r="T950" s="206"/>
      <c r="U950" s="206"/>
      <c r="V950" s="206"/>
      <c r="W950" s="206"/>
      <c r="X950" s="118"/>
      <c r="Y950" s="137"/>
      <c r="Z950" s="149"/>
    </row>
    <row r="951" spans="1:26" s="25" customFormat="1" x14ac:dyDescent="0.4">
      <c r="A951" s="49"/>
      <c r="B951" s="49"/>
      <c r="C951" s="49"/>
      <c r="D951" s="117"/>
      <c r="E951" s="161"/>
      <c r="F951" s="161"/>
      <c r="G951" s="161"/>
      <c r="H951" s="161"/>
      <c r="I951" s="161"/>
      <c r="J951" s="161"/>
      <c r="K951" s="151"/>
      <c r="L951" s="176"/>
      <c r="M951" s="176"/>
      <c r="N951" s="176"/>
      <c r="O951" s="176"/>
      <c r="P951" s="176"/>
      <c r="Q951" s="176"/>
      <c r="R951" s="206"/>
      <c r="S951" s="206"/>
      <c r="T951" s="206"/>
      <c r="U951" s="206"/>
      <c r="V951" s="206"/>
      <c r="W951" s="206"/>
      <c r="X951" s="118"/>
      <c r="Y951" s="137"/>
      <c r="Z951" s="149"/>
    </row>
    <row r="952" spans="1:26" s="25" customFormat="1" x14ac:dyDescent="0.4">
      <c r="A952" s="49"/>
      <c r="B952" s="49"/>
      <c r="C952" s="49"/>
      <c r="D952" s="117"/>
      <c r="E952" s="161"/>
      <c r="F952" s="161"/>
      <c r="G952" s="161"/>
      <c r="H952" s="161"/>
      <c r="I952" s="161"/>
      <c r="J952" s="161"/>
      <c r="K952" s="151"/>
      <c r="L952" s="176"/>
      <c r="M952" s="176"/>
      <c r="N952" s="176"/>
      <c r="O952" s="176"/>
      <c r="P952" s="176"/>
      <c r="Q952" s="176"/>
      <c r="R952" s="206"/>
      <c r="S952" s="206"/>
      <c r="T952" s="206"/>
      <c r="U952" s="206"/>
      <c r="V952" s="206"/>
      <c r="W952" s="206"/>
      <c r="X952" s="118"/>
      <c r="Y952" s="137"/>
      <c r="Z952" s="149"/>
    </row>
    <row r="953" spans="1:26" s="25" customFormat="1" x14ac:dyDescent="0.4">
      <c r="A953" s="49"/>
      <c r="B953" s="49"/>
      <c r="C953" s="49"/>
      <c r="D953" s="117"/>
      <c r="E953" s="161"/>
      <c r="F953" s="161"/>
      <c r="G953" s="161"/>
      <c r="H953" s="161"/>
      <c r="I953" s="161"/>
      <c r="J953" s="161"/>
      <c r="K953" s="151"/>
      <c r="L953" s="176"/>
      <c r="M953" s="176"/>
      <c r="N953" s="176"/>
      <c r="O953" s="176"/>
      <c r="P953" s="176"/>
      <c r="Q953" s="176"/>
      <c r="R953" s="206"/>
      <c r="S953" s="206"/>
      <c r="T953" s="206"/>
      <c r="U953" s="206"/>
      <c r="V953" s="206"/>
      <c r="W953" s="206"/>
      <c r="X953" s="118"/>
      <c r="Y953" s="137"/>
      <c r="Z953" s="149"/>
    </row>
    <row r="954" spans="1:26" s="25" customFormat="1" x14ac:dyDescent="0.4">
      <c r="A954" s="49"/>
      <c r="B954" s="49"/>
      <c r="C954" s="49"/>
      <c r="D954" s="117"/>
      <c r="E954" s="161"/>
      <c r="F954" s="161"/>
      <c r="G954" s="161"/>
      <c r="H954" s="161"/>
      <c r="I954" s="161"/>
      <c r="J954" s="161"/>
      <c r="K954" s="151"/>
      <c r="L954" s="176"/>
      <c r="M954" s="176"/>
      <c r="N954" s="176"/>
      <c r="O954" s="176"/>
      <c r="P954" s="176"/>
      <c r="Q954" s="176"/>
      <c r="R954" s="206"/>
      <c r="S954" s="206"/>
      <c r="T954" s="206"/>
      <c r="U954" s="206"/>
      <c r="V954" s="206"/>
      <c r="W954" s="206"/>
      <c r="X954" s="118"/>
      <c r="Y954" s="137"/>
      <c r="Z954" s="149"/>
    </row>
    <row r="955" spans="1:26" s="25" customFormat="1" x14ac:dyDescent="0.4">
      <c r="A955" s="49"/>
      <c r="B955" s="49"/>
      <c r="C955" s="49"/>
      <c r="D955" s="117"/>
      <c r="E955" s="161"/>
      <c r="F955" s="161"/>
      <c r="G955" s="161"/>
      <c r="H955" s="161"/>
      <c r="I955" s="161"/>
      <c r="J955" s="161"/>
      <c r="K955" s="151"/>
      <c r="L955" s="176"/>
      <c r="M955" s="176"/>
      <c r="N955" s="176"/>
      <c r="O955" s="176"/>
      <c r="P955" s="176"/>
      <c r="Q955" s="176"/>
      <c r="R955" s="206"/>
      <c r="S955" s="206"/>
      <c r="T955" s="206"/>
      <c r="U955" s="206"/>
      <c r="V955" s="206"/>
      <c r="W955" s="206"/>
      <c r="X955" s="118"/>
      <c r="Y955" s="137"/>
      <c r="Z955" s="149"/>
    </row>
    <row r="956" spans="1:26" s="25" customFormat="1" x14ac:dyDescent="0.4">
      <c r="A956" s="49"/>
      <c r="B956" s="49"/>
      <c r="C956" s="49"/>
      <c r="D956" s="117"/>
      <c r="E956" s="161"/>
      <c r="F956" s="161"/>
      <c r="G956" s="161"/>
      <c r="H956" s="161"/>
      <c r="I956" s="161"/>
      <c r="J956" s="161"/>
      <c r="K956" s="151"/>
      <c r="L956" s="176"/>
      <c r="M956" s="176"/>
      <c r="N956" s="176"/>
      <c r="O956" s="176"/>
      <c r="P956" s="176"/>
      <c r="Q956" s="176"/>
      <c r="R956" s="206"/>
      <c r="S956" s="206"/>
      <c r="T956" s="206"/>
      <c r="U956" s="206"/>
      <c r="V956" s="206"/>
      <c r="W956" s="206"/>
      <c r="X956" s="118"/>
      <c r="Y956" s="137"/>
      <c r="Z956" s="149"/>
    </row>
    <row r="957" spans="1:26" s="25" customFormat="1" x14ac:dyDescent="0.4">
      <c r="A957" s="49"/>
      <c r="B957" s="49"/>
      <c r="C957" s="49"/>
      <c r="D957" s="117"/>
      <c r="E957" s="161"/>
      <c r="F957" s="161"/>
      <c r="G957" s="161"/>
      <c r="H957" s="161"/>
      <c r="I957" s="161"/>
      <c r="J957" s="161"/>
      <c r="K957" s="151"/>
      <c r="L957" s="176"/>
      <c r="M957" s="176"/>
      <c r="N957" s="176"/>
      <c r="O957" s="176"/>
      <c r="P957" s="176"/>
      <c r="Q957" s="176"/>
      <c r="R957" s="206"/>
      <c r="S957" s="206"/>
      <c r="T957" s="206"/>
      <c r="U957" s="206"/>
      <c r="V957" s="206"/>
      <c r="W957" s="206"/>
      <c r="X957" s="118"/>
      <c r="Y957" s="137"/>
      <c r="Z957" s="149"/>
    </row>
    <row r="958" spans="1:26" s="25" customFormat="1" x14ac:dyDescent="0.4">
      <c r="A958" s="49"/>
      <c r="B958" s="49"/>
      <c r="C958" s="49"/>
      <c r="D958" s="117"/>
      <c r="E958" s="161"/>
      <c r="F958" s="161"/>
      <c r="G958" s="161"/>
      <c r="H958" s="161"/>
      <c r="I958" s="161"/>
      <c r="J958" s="161"/>
      <c r="K958" s="151"/>
      <c r="L958" s="176"/>
      <c r="M958" s="176"/>
      <c r="N958" s="176"/>
      <c r="O958" s="176"/>
      <c r="P958" s="176"/>
      <c r="Q958" s="176"/>
      <c r="R958" s="206"/>
      <c r="S958" s="206"/>
      <c r="T958" s="206"/>
      <c r="U958" s="206"/>
      <c r="V958" s="206"/>
      <c r="W958" s="206"/>
      <c r="X958" s="118"/>
      <c r="Y958" s="137"/>
      <c r="Z958" s="149"/>
    </row>
    <row r="959" spans="1:26" s="25" customFormat="1" x14ac:dyDescent="0.4">
      <c r="A959" s="49"/>
      <c r="B959" s="49"/>
      <c r="C959" s="49"/>
      <c r="D959" s="117"/>
      <c r="E959" s="161"/>
      <c r="F959" s="161"/>
      <c r="G959" s="161"/>
      <c r="H959" s="161"/>
      <c r="I959" s="161"/>
      <c r="J959" s="161"/>
      <c r="K959" s="151"/>
      <c r="L959" s="176"/>
      <c r="M959" s="176"/>
      <c r="N959" s="176"/>
      <c r="O959" s="176"/>
      <c r="P959" s="176"/>
      <c r="Q959" s="176"/>
      <c r="R959" s="206"/>
      <c r="S959" s="206"/>
      <c r="T959" s="206"/>
      <c r="U959" s="206"/>
      <c r="V959" s="206"/>
      <c r="W959" s="206"/>
      <c r="X959" s="118"/>
      <c r="Y959" s="137"/>
      <c r="Z959" s="149"/>
    </row>
    <row r="960" spans="1:26" s="25" customFormat="1" x14ac:dyDescent="0.4">
      <c r="A960" s="49"/>
      <c r="B960" s="49"/>
      <c r="C960" s="49"/>
      <c r="D960" s="117"/>
      <c r="E960" s="161"/>
      <c r="F960" s="161"/>
      <c r="G960" s="161"/>
      <c r="H960" s="161"/>
      <c r="I960" s="161"/>
      <c r="J960" s="161"/>
      <c r="K960" s="151"/>
      <c r="L960" s="176"/>
      <c r="M960" s="176"/>
      <c r="N960" s="176"/>
      <c r="O960" s="176"/>
      <c r="P960" s="176"/>
      <c r="Q960" s="176"/>
      <c r="R960" s="206"/>
      <c r="S960" s="206"/>
      <c r="T960" s="206"/>
      <c r="U960" s="206"/>
      <c r="V960" s="206"/>
      <c r="W960" s="206"/>
      <c r="X960" s="118"/>
      <c r="Y960" s="137"/>
      <c r="Z960" s="149"/>
    </row>
    <row r="961" spans="1:26" s="25" customFormat="1" x14ac:dyDescent="0.4">
      <c r="A961" s="49"/>
      <c r="B961" s="49"/>
      <c r="C961" s="49"/>
      <c r="D961" s="117"/>
      <c r="E961" s="161"/>
      <c r="F961" s="161"/>
      <c r="G961" s="161"/>
      <c r="H961" s="161"/>
      <c r="I961" s="161"/>
      <c r="J961" s="161"/>
      <c r="K961" s="151"/>
      <c r="L961" s="176"/>
      <c r="M961" s="176"/>
      <c r="N961" s="176"/>
      <c r="O961" s="176"/>
      <c r="P961" s="176"/>
      <c r="Q961" s="176"/>
      <c r="R961" s="206"/>
      <c r="S961" s="206"/>
      <c r="T961" s="206"/>
      <c r="U961" s="206"/>
      <c r="V961" s="206"/>
      <c r="W961" s="206"/>
      <c r="X961" s="118"/>
      <c r="Y961" s="137"/>
      <c r="Z961" s="149"/>
    </row>
    <row r="962" spans="1:26" s="25" customFormat="1" x14ac:dyDescent="0.4">
      <c r="A962" s="49"/>
      <c r="B962" s="49"/>
      <c r="C962" s="49"/>
      <c r="D962" s="117"/>
      <c r="E962" s="161"/>
      <c r="F962" s="161"/>
      <c r="G962" s="161"/>
      <c r="H962" s="161"/>
      <c r="I962" s="161"/>
      <c r="J962" s="161"/>
      <c r="K962" s="151"/>
      <c r="L962" s="176"/>
      <c r="M962" s="176"/>
      <c r="N962" s="176"/>
      <c r="O962" s="176"/>
      <c r="P962" s="176"/>
      <c r="Q962" s="176"/>
      <c r="R962" s="206"/>
      <c r="S962" s="206"/>
      <c r="T962" s="206"/>
      <c r="U962" s="206"/>
      <c r="V962" s="206"/>
      <c r="W962" s="206"/>
      <c r="X962" s="118"/>
      <c r="Y962" s="137"/>
      <c r="Z962" s="149"/>
    </row>
    <row r="963" spans="1:26" s="25" customFormat="1" x14ac:dyDescent="0.4">
      <c r="A963" s="49"/>
      <c r="B963" s="49"/>
      <c r="C963" s="49"/>
      <c r="D963" s="117"/>
      <c r="E963" s="161"/>
      <c r="F963" s="161"/>
      <c r="G963" s="161"/>
      <c r="H963" s="161"/>
      <c r="I963" s="161"/>
      <c r="J963" s="161"/>
      <c r="K963" s="151"/>
      <c r="L963" s="176"/>
      <c r="M963" s="176"/>
      <c r="N963" s="176"/>
      <c r="O963" s="176"/>
      <c r="P963" s="176"/>
      <c r="Q963" s="176"/>
      <c r="R963" s="206"/>
      <c r="S963" s="206"/>
      <c r="T963" s="206"/>
      <c r="U963" s="206"/>
      <c r="V963" s="206"/>
      <c r="W963" s="206"/>
      <c r="X963" s="118"/>
      <c r="Y963" s="137"/>
      <c r="Z963" s="149"/>
    </row>
    <row r="964" spans="1:26" s="25" customFormat="1" x14ac:dyDescent="0.4">
      <c r="A964" s="49"/>
      <c r="B964" s="49"/>
      <c r="C964" s="49"/>
      <c r="D964" s="117"/>
      <c r="E964" s="161"/>
      <c r="F964" s="161"/>
      <c r="G964" s="161"/>
      <c r="H964" s="161"/>
      <c r="I964" s="161"/>
      <c r="J964" s="161"/>
      <c r="K964" s="151"/>
      <c r="L964" s="176"/>
      <c r="M964" s="176"/>
      <c r="N964" s="176"/>
      <c r="O964" s="176"/>
      <c r="P964" s="176"/>
      <c r="Q964" s="176"/>
      <c r="R964" s="206"/>
      <c r="S964" s="206"/>
      <c r="T964" s="206"/>
      <c r="U964" s="206"/>
      <c r="V964" s="206"/>
      <c r="W964" s="206"/>
      <c r="X964" s="118"/>
      <c r="Y964" s="137"/>
      <c r="Z964" s="149"/>
    </row>
    <row r="965" spans="1:26" s="25" customFormat="1" x14ac:dyDescent="0.4">
      <c r="A965" s="49"/>
      <c r="B965" s="49"/>
      <c r="C965" s="49"/>
      <c r="D965" s="117"/>
      <c r="E965" s="161"/>
      <c r="F965" s="161"/>
      <c r="G965" s="161"/>
      <c r="H965" s="161"/>
      <c r="I965" s="161"/>
      <c r="J965" s="161"/>
      <c r="K965" s="151"/>
      <c r="L965" s="176"/>
      <c r="M965" s="176"/>
      <c r="N965" s="176"/>
      <c r="O965" s="176"/>
      <c r="P965" s="176"/>
      <c r="Q965" s="176"/>
      <c r="R965" s="206"/>
      <c r="S965" s="206"/>
      <c r="T965" s="206"/>
      <c r="U965" s="206"/>
      <c r="V965" s="206"/>
      <c r="W965" s="206"/>
      <c r="X965" s="118"/>
      <c r="Y965" s="137"/>
      <c r="Z965" s="149"/>
    </row>
    <row r="966" spans="1:26" s="25" customFormat="1" x14ac:dyDescent="0.4">
      <c r="A966" s="49"/>
      <c r="B966" s="49"/>
      <c r="C966" s="49"/>
      <c r="D966" s="117"/>
      <c r="E966" s="161"/>
      <c r="F966" s="161"/>
      <c r="G966" s="161"/>
      <c r="H966" s="161"/>
      <c r="I966" s="161"/>
      <c r="J966" s="161"/>
      <c r="K966" s="151"/>
      <c r="L966" s="176"/>
      <c r="M966" s="176"/>
      <c r="N966" s="176"/>
      <c r="O966" s="176"/>
      <c r="P966" s="176"/>
      <c r="Q966" s="176"/>
      <c r="R966" s="206"/>
      <c r="S966" s="206"/>
      <c r="T966" s="206"/>
      <c r="U966" s="206"/>
      <c r="V966" s="206"/>
      <c r="W966" s="206"/>
      <c r="X966" s="118"/>
      <c r="Y966" s="137"/>
      <c r="Z966" s="149"/>
    </row>
    <row r="967" spans="1:26" s="25" customFormat="1" x14ac:dyDescent="0.4">
      <c r="A967" s="49"/>
      <c r="B967" s="49"/>
      <c r="C967" s="49"/>
      <c r="D967" s="117"/>
      <c r="E967" s="161"/>
      <c r="F967" s="161"/>
      <c r="G967" s="161"/>
      <c r="H967" s="161"/>
      <c r="I967" s="161"/>
      <c r="J967" s="161"/>
      <c r="K967" s="151"/>
      <c r="L967" s="176"/>
      <c r="M967" s="176"/>
      <c r="N967" s="176"/>
      <c r="O967" s="176"/>
      <c r="P967" s="176"/>
      <c r="Q967" s="176"/>
      <c r="R967" s="206"/>
      <c r="S967" s="206"/>
      <c r="T967" s="206"/>
      <c r="U967" s="206"/>
      <c r="V967" s="206"/>
      <c r="W967" s="206"/>
      <c r="X967" s="118"/>
      <c r="Y967" s="137"/>
      <c r="Z967" s="149"/>
    </row>
    <row r="968" spans="1:26" s="25" customFormat="1" x14ac:dyDescent="0.4">
      <c r="A968" s="49"/>
      <c r="B968" s="49"/>
      <c r="C968" s="49"/>
      <c r="D968" s="117"/>
      <c r="E968" s="161"/>
      <c r="F968" s="161"/>
      <c r="G968" s="161"/>
      <c r="H968" s="161"/>
      <c r="I968" s="161"/>
      <c r="J968" s="161"/>
      <c r="K968" s="151"/>
      <c r="L968" s="176"/>
      <c r="M968" s="176"/>
      <c r="N968" s="176"/>
      <c r="O968" s="176"/>
      <c r="P968" s="176"/>
      <c r="Q968" s="176"/>
      <c r="R968" s="206"/>
      <c r="S968" s="206"/>
      <c r="T968" s="206"/>
      <c r="U968" s="206"/>
      <c r="V968" s="206"/>
      <c r="W968" s="206"/>
      <c r="X968" s="118"/>
      <c r="Y968" s="137"/>
      <c r="Z968" s="149"/>
    </row>
    <row r="969" spans="1:26" s="25" customFormat="1" x14ac:dyDescent="0.4">
      <c r="A969" s="49"/>
      <c r="B969" s="49"/>
      <c r="C969" s="49"/>
      <c r="D969" s="117"/>
      <c r="E969" s="161"/>
      <c r="F969" s="161"/>
      <c r="G969" s="161"/>
      <c r="H969" s="161"/>
      <c r="I969" s="161"/>
      <c r="J969" s="161"/>
      <c r="K969" s="151"/>
      <c r="L969" s="176"/>
      <c r="M969" s="176"/>
      <c r="N969" s="176"/>
      <c r="O969" s="176"/>
      <c r="P969" s="176"/>
      <c r="Q969" s="176"/>
      <c r="R969" s="206"/>
      <c r="S969" s="206"/>
      <c r="T969" s="206"/>
      <c r="U969" s="206"/>
      <c r="V969" s="206"/>
      <c r="W969" s="206"/>
      <c r="X969" s="118"/>
      <c r="Y969" s="137"/>
      <c r="Z969" s="149"/>
    </row>
    <row r="970" spans="1:26" s="25" customFormat="1" x14ac:dyDescent="0.4">
      <c r="A970" s="49"/>
      <c r="B970" s="49"/>
      <c r="C970" s="49"/>
      <c r="D970" s="117"/>
      <c r="E970" s="161"/>
      <c r="F970" s="161"/>
      <c r="G970" s="161"/>
      <c r="H970" s="161"/>
      <c r="I970" s="161"/>
      <c r="J970" s="161"/>
      <c r="K970" s="151"/>
      <c r="L970" s="176"/>
      <c r="M970" s="176"/>
      <c r="N970" s="176"/>
      <c r="O970" s="176"/>
      <c r="P970" s="176"/>
      <c r="Q970" s="176"/>
      <c r="R970" s="206"/>
      <c r="S970" s="206"/>
      <c r="T970" s="206"/>
      <c r="U970" s="206"/>
      <c r="V970" s="206"/>
      <c r="W970" s="206"/>
      <c r="X970" s="118"/>
      <c r="Y970" s="137"/>
      <c r="Z970" s="149"/>
    </row>
    <row r="971" spans="1:26" s="25" customFormat="1" x14ac:dyDescent="0.4">
      <c r="A971" s="49"/>
      <c r="B971" s="49"/>
      <c r="C971" s="49"/>
      <c r="D971" s="117"/>
      <c r="E971" s="161"/>
      <c r="F971" s="161"/>
      <c r="G971" s="161"/>
      <c r="H971" s="161"/>
      <c r="I971" s="161"/>
      <c r="J971" s="161"/>
      <c r="K971" s="151"/>
      <c r="L971" s="176"/>
      <c r="M971" s="176"/>
      <c r="N971" s="176"/>
      <c r="O971" s="176"/>
      <c r="P971" s="176"/>
      <c r="Q971" s="176"/>
      <c r="R971" s="206"/>
      <c r="S971" s="206"/>
      <c r="T971" s="206"/>
      <c r="U971" s="206"/>
      <c r="V971" s="206"/>
      <c r="W971" s="206"/>
      <c r="X971" s="118"/>
      <c r="Y971" s="137"/>
      <c r="Z971" s="149"/>
    </row>
    <row r="972" spans="1:26" s="25" customFormat="1" x14ac:dyDescent="0.4">
      <c r="A972" s="49"/>
      <c r="B972" s="49"/>
      <c r="C972" s="49"/>
      <c r="D972" s="117"/>
      <c r="E972" s="161"/>
      <c r="F972" s="161"/>
      <c r="G972" s="161"/>
      <c r="H972" s="161"/>
      <c r="I972" s="161"/>
      <c r="J972" s="161"/>
      <c r="K972" s="151"/>
      <c r="L972" s="176"/>
      <c r="M972" s="176"/>
      <c r="N972" s="176"/>
      <c r="O972" s="176"/>
      <c r="P972" s="176"/>
      <c r="Q972" s="176"/>
      <c r="R972" s="206"/>
      <c r="S972" s="206"/>
      <c r="T972" s="206"/>
      <c r="U972" s="206"/>
      <c r="V972" s="206"/>
      <c r="W972" s="206"/>
      <c r="X972" s="118"/>
      <c r="Y972" s="137"/>
      <c r="Z972" s="149"/>
    </row>
    <row r="973" spans="1:26" s="25" customFormat="1" x14ac:dyDescent="0.4">
      <c r="A973" s="49"/>
      <c r="B973" s="49"/>
      <c r="C973" s="49"/>
      <c r="D973" s="117"/>
      <c r="E973" s="161"/>
      <c r="F973" s="161"/>
      <c r="G973" s="161"/>
      <c r="H973" s="161"/>
      <c r="I973" s="161"/>
      <c r="J973" s="161"/>
      <c r="K973" s="151"/>
      <c r="L973" s="176"/>
      <c r="M973" s="176"/>
      <c r="N973" s="176"/>
      <c r="O973" s="176"/>
      <c r="P973" s="176"/>
      <c r="Q973" s="176"/>
      <c r="R973" s="206"/>
      <c r="S973" s="206"/>
      <c r="T973" s="206"/>
      <c r="U973" s="206"/>
      <c r="V973" s="206"/>
      <c r="W973" s="206"/>
      <c r="X973" s="118"/>
      <c r="Y973" s="137"/>
      <c r="Z973" s="149"/>
    </row>
    <row r="974" spans="1:26" s="25" customFormat="1" x14ac:dyDescent="0.4">
      <c r="A974" s="49"/>
      <c r="B974" s="49"/>
      <c r="C974" s="49"/>
      <c r="D974" s="117"/>
      <c r="E974" s="161"/>
      <c r="F974" s="161"/>
      <c r="G974" s="161"/>
      <c r="H974" s="161"/>
      <c r="I974" s="161"/>
      <c r="J974" s="161"/>
      <c r="K974" s="151"/>
      <c r="L974" s="176"/>
      <c r="M974" s="176"/>
      <c r="N974" s="176"/>
      <c r="O974" s="176"/>
      <c r="P974" s="176"/>
      <c r="Q974" s="176"/>
      <c r="R974" s="206"/>
      <c r="S974" s="206"/>
      <c r="T974" s="206"/>
      <c r="U974" s="206"/>
      <c r="V974" s="206"/>
      <c r="W974" s="206"/>
      <c r="X974" s="118"/>
      <c r="Y974" s="137"/>
      <c r="Z974" s="149"/>
    </row>
    <row r="975" spans="1:26" s="25" customFormat="1" x14ac:dyDescent="0.4">
      <c r="A975" s="49"/>
      <c r="B975" s="49"/>
      <c r="C975" s="49"/>
      <c r="D975" s="117"/>
      <c r="E975" s="161"/>
      <c r="F975" s="161"/>
      <c r="G975" s="161"/>
      <c r="H975" s="161"/>
      <c r="I975" s="161"/>
      <c r="J975" s="161"/>
      <c r="K975" s="151"/>
      <c r="L975" s="176"/>
      <c r="M975" s="176"/>
      <c r="N975" s="176"/>
      <c r="O975" s="176"/>
      <c r="P975" s="176"/>
      <c r="Q975" s="176"/>
      <c r="R975" s="206"/>
      <c r="S975" s="206"/>
      <c r="T975" s="206"/>
      <c r="U975" s="206"/>
      <c r="V975" s="206"/>
      <c r="W975" s="206"/>
      <c r="X975" s="118"/>
      <c r="Y975" s="137"/>
      <c r="Z975" s="149"/>
    </row>
    <row r="976" spans="1:26" s="25" customFormat="1" x14ac:dyDescent="0.4">
      <c r="A976" s="49"/>
      <c r="B976" s="49"/>
      <c r="C976" s="49"/>
      <c r="D976" s="117"/>
      <c r="E976" s="161"/>
      <c r="F976" s="161"/>
      <c r="G976" s="161"/>
      <c r="H976" s="161"/>
      <c r="I976" s="161"/>
      <c r="J976" s="161"/>
      <c r="K976" s="151"/>
      <c r="L976" s="176"/>
      <c r="M976" s="176"/>
      <c r="N976" s="176"/>
      <c r="O976" s="176"/>
      <c r="P976" s="176"/>
      <c r="Q976" s="176"/>
      <c r="R976" s="206"/>
      <c r="S976" s="206"/>
      <c r="T976" s="206"/>
      <c r="U976" s="206"/>
      <c r="V976" s="206"/>
      <c r="W976" s="206"/>
      <c r="X976" s="118"/>
      <c r="Y976" s="137"/>
      <c r="Z976" s="149"/>
    </row>
    <row r="977" spans="1:26" s="25" customFormat="1" x14ac:dyDescent="0.4">
      <c r="A977" s="49"/>
      <c r="B977" s="49"/>
      <c r="C977" s="49"/>
      <c r="D977" s="117"/>
      <c r="E977" s="161"/>
      <c r="F977" s="161"/>
      <c r="G977" s="161"/>
      <c r="H977" s="161"/>
      <c r="I977" s="161"/>
      <c r="J977" s="161"/>
      <c r="K977" s="151"/>
      <c r="L977" s="176"/>
      <c r="M977" s="176"/>
      <c r="N977" s="176"/>
      <c r="O977" s="176"/>
      <c r="P977" s="176"/>
      <c r="Q977" s="176"/>
      <c r="R977" s="206"/>
      <c r="S977" s="206"/>
      <c r="T977" s="206"/>
      <c r="U977" s="206"/>
      <c r="V977" s="206"/>
      <c r="W977" s="206"/>
      <c r="X977" s="118"/>
      <c r="Y977" s="137"/>
      <c r="Z977" s="149"/>
    </row>
    <row r="978" spans="1:26" s="25" customFormat="1" x14ac:dyDescent="0.4">
      <c r="A978" s="49"/>
      <c r="B978" s="49"/>
      <c r="C978" s="49"/>
      <c r="D978" s="117"/>
      <c r="E978" s="161"/>
      <c r="F978" s="161"/>
      <c r="G978" s="161"/>
      <c r="H978" s="161"/>
      <c r="I978" s="161"/>
      <c r="J978" s="161"/>
      <c r="K978" s="151"/>
      <c r="L978" s="176"/>
      <c r="M978" s="176"/>
      <c r="N978" s="176"/>
      <c r="O978" s="176"/>
      <c r="P978" s="176"/>
      <c r="Q978" s="176"/>
      <c r="R978" s="206"/>
      <c r="S978" s="206"/>
      <c r="T978" s="206"/>
      <c r="U978" s="206"/>
      <c r="V978" s="206"/>
      <c r="W978" s="206"/>
      <c r="X978" s="118"/>
      <c r="Y978" s="137"/>
      <c r="Z978" s="149"/>
    </row>
    <row r="979" spans="1:26" s="25" customFormat="1" x14ac:dyDescent="0.4">
      <c r="A979" s="49"/>
      <c r="B979" s="49"/>
      <c r="C979" s="49"/>
      <c r="D979" s="117"/>
      <c r="E979" s="161"/>
      <c r="F979" s="161"/>
      <c r="G979" s="161"/>
      <c r="H979" s="161"/>
      <c r="I979" s="161"/>
      <c r="J979" s="161"/>
      <c r="K979" s="151"/>
      <c r="L979" s="176"/>
      <c r="M979" s="176"/>
      <c r="N979" s="176"/>
      <c r="O979" s="176"/>
      <c r="P979" s="176"/>
      <c r="Q979" s="176"/>
      <c r="R979" s="206"/>
      <c r="S979" s="206"/>
      <c r="T979" s="206"/>
      <c r="U979" s="206"/>
      <c r="V979" s="206"/>
      <c r="W979" s="206"/>
      <c r="X979" s="118"/>
      <c r="Y979" s="137"/>
      <c r="Z979" s="149"/>
    </row>
    <row r="980" spans="1:26" s="25" customFormat="1" x14ac:dyDescent="0.4">
      <c r="A980" s="49"/>
      <c r="B980" s="49"/>
      <c r="C980" s="49"/>
      <c r="D980" s="117"/>
      <c r="E980" s="161"/>
      <c r="F980" s="161"/>
      <c r="G980" s="161"/>
      <c r="H980" s="161"/>
      <c r="I980" s="161"/>
      <c r="J980" s="161"/>
      <c r="K980" s="151"/>
      <c r="L980" s="176"/>
      <c r="M980" s="176"/>
      <c r="N980" s="176"/>
      <c r="O980" s="176"/>
      <c r="P980" s="176"/>
      <c r="Q980" s="176"/>
      <c r="R980" s="206"/>
      <c r="S980" s="206"/>
      <c r="T980" s="206"/>
      <c r="U980" s="206"/>
      <c r="V980" s="206"/>
      <c r="W980" s="206"/>
      <c r="X980" s="118"/>
      <c r="Y980" s="137"/>
      <c r="Z980" s="149"/>
    </row>
    <row r="981" spans="1:26" s="25" customFormat="1" x14ac:dyDescent="0.4">
      <c r="A981" s="49"/>
      <c r="B981" s="49"/>
      <c r="C981" s="49"/>
      <c r="D981" s="117"/>
      <c r="E981" s="161"/>
      <c r="F981" s="161"/>
      <c r="G981" s="161"/>
      <c r="H981" s="161"/>
      <c r="I981" s="161"/>
      <c r="J981" s="161"/>
      <c r="K981" s="151"/>
      <c r="L981" s="176"/>
      <c r="M981" s="176"/>
      <c r="N981" s="176"/>
      <c r="O981" s="176"/>
      <c r="P981" s="176"/>
      <c r="Q981" s="176"/>
      <c r="R981" s="206"/>
      <c r="S981" s="206"/>
      <c r="T981" s="206"/>
      <c r="U981" s="206"/>
      <c r="V981" s="206"/>
      <c r="W981" s="206"/>
      <c r="X981" s="118"/>
      <c r="Y981" s="137"/>
      <c r="Z981" s="149"/>
    </row>
    <row r="982" spans="1:26" s="25" customFormat="1" x14ac:dyDescent="0.4">
      <c r="A982" s="49"/>
      <c r="B982" s="49"/>
      <c r="C982" s="49"/>
      <c r="D982" s="117"/>
      <c r="E982" s="161"/>
      <c r="F982" s="161"/>
      <c r="G982" s="161"/>
      <c r="H982" s="161"/>
      <c r="I982" s="161"/>
      <c r="J982" s="161"/>
      <c r="K982" s="151"/>
      <c r="L982" s="176"/>
      <c r="M982" s="176"/>
      <c r="N982" s="176"/>
      <c r="O982" s="176"/>
      <c r="P982" s="176"/>
      <c r="Q982" s="176"/>
      <c r="R982" s="206"/>
      <c r="S982" s="206"/>
      <c r="T982" s="206"/>
      <c r="U982" s="206"/>
      <c r="V982" s="206"/>
      <c r="W982" s="206"/>
      <c r="X982" s="118"/>
      <c r="Y982" s="137"/>
      <c r="Z982" s="149"/>
    </row>
    <row r="983" spans="1:26" s="25" customFormat="1" x14ac:dyDescent="0.4">
      <c r="A983" s="49"/>
      <c r="B983" s="49"/>
      <c r="C983" s="49"/>
      <c r="D983" s="117"/>
      <c r="E983" s="161"/>
      <c r="F983" s="161"/>
      <c r="G983" s="161"/>
      <c r="H983" s="161"/>
      <c r="I983" s="161"/>
      <c r="J983" s="161"/>
      <c r="K983" s="151"/>
      <c r="L983" s="176"/>
      <c r="M983" s="176"/>
      <c r="N983" s="176"/>
      <c r="O983" s="176"/>
      <c r="P983" s="176"/>
      <c r="Q983" s="176"/>
      <c r="R983" s="206"/>
      <c r="S983" s="206"/>
      <c r="T983" s="206"/>
      <c r="U983" s="206"/>
      <c r="V983" s="206"/>
      <c r="W983" s="206"/>
      <c r="X983" s="118"/>
      <c r="Y983" s="137"/>
      <c r="Z983" s="149"/>
    </row>
    <row r="984" spans="1:26" s="25" customFormat="1" x14ac:dyDescent="0.4">
      <c r="A984" s="49"/>
      <c r="B984" s="49"/>
      <c r="C984" s="49"/>
      <c r="D984" s="117"/>
      <c r="E984" s="161"/>
      <c r="F984" s="161"/>
      <c r="G984" s="161"/>
      <c r="H984" s="161"/>
      <c r="I984" s="161"/>
      <c r="J984" s="161"/>
      <c r="K984" s="151"/>
      <c r="L984" s="176"/>
      <c r="M984" s="176"/>
      <c r="N984" s="176"/>
      <c r="O984" s="176"/>
      <c r="P984" s="176"/>
      <c r="Q984" s="176"/>
      <c r="R984" s="206"/>
      <c r="S984" s="206"/>
      <c r="T984" s="206"/>
      <c r="U984" s="206"/>
      <c r="V984" s="206"/>
      <c r="W984" s="206"/>
      <c r="X984" s="118"/>
      <c r="Y984" s="137"/>
      <c r="Z984" s="149"/>
    </row>
    <row r="985" spans="1:26" s="25" customFormat="1" x14ac:dyDescent="0.4">
      <c r="A985" s="49"/>
      <c r="B985" s="49"/>
      <c r="C985" s="49"/>
      <c r="D985" s="117"/>
      <c r="E985" s="161"/>
      <c r="F985" s="161"/>
      <c r="G985" s="161"/>
      <c r="H985" s="161"/>
      <c r="I985" s="161"/>
      <c r="J985" s="161"/>
      <c r="K985" s="151"/>
      <c r="L985" s="176"/>
      <c r="M985" s="176"/>
      <c r="N985" s="176"/>
      <c r="O985" s="176"/>
      <c r="P985" s="176"/>
      <c r="Q985" s="176"/>
      <c r="R985" s="206"/>
      <c r="S985" s="206"/>
      <c r="T985" s="206"/>
      <c r="U985" s="206"/>
      <c r="V985" s="206"/>
      <c r="W985" s="206"/>
      <c r="X985" s="118"/>
      <c r="Y985" s="137"/>
      <c r="Z985" s="149"/>
    </row>
    <row r="986" spans="1:26" s="25" customFormat="1" x14ac:dyDescent="0.4">
      <c r="A986" s="49"/>
      <c r="B986" s="49"/>
      <c r="C986" s="49"/>
      <c r="D986" s="117"/>
      <c r="E986" s="161"/>
      <c r="F986" s="161"/>
      <c r="G986" s="161"/>
      <c r="H986" s="161"/>
      <c r="I986" s="161"/>
      <c r="J986" s="161"/>
      <c r="K986" s="151"/>
      <c r="L986" s="176"/>
      <c r="M986" s="176"/>
      <c r="N986" s="176"/>
      <c r="O986" s="176"/>
      <c r="P986" s="176"/>
      <c r="Q986" s="176"/>
      <c r="R986" s="206"/>
      <c r="S986" s="206"/>
      <c r="T986" s="206"/>
      <c r="U986" s="206"/>
      <c r="V986" s="206"/>
      <c r="W986" s="206"/>
      <c r="X986" s="118"/>
      <c r="Y986" s="137"/>
      <c r="Z986" s="149"/>
    </row>
    <row r="987" spans="1:26" s="25" customFormat="1" x14ac:dyDescent="0.4">
      <c r="A987" s="49"/>
      <c r="B987" s="49"/>
      <c r="C987" s="49"/>
      <c r="D987" s="117"/>
      <c r="E987" s="161"/>
      <c r="F987" s="161"/>
      <c r="G987" s="161"/>
      <c r="H987" s="161"/>
      <c r="I987" s="161"/>
      <c r="J987" s="161"/>
      <c r="K987" s="151"/>
      <c r="L987" s="176"/>
      <c r="M987" s="176"/>
      <c r="N987" s="176"/>
      <c r="O987" s="176"/>
      <c r="P987" s="176"/>
      <c r="Q987" s="176"/>
      <c r="R987" s="206"/>
      <c r="S987" s="206"/>
      <c r="T987" s="206"/>
      <c r="U987" s="206"/>
      <c r="V987" s="206"/>
      <c r="W987" s="206"/>
      <c r="X987" s="118"/>
      <c r="Y987" s="137"/>
      <c r="Z987" s="149"/>
    </row>
    <row r="988" spans="1:26" s="25" customFormat="1" x14ac:dyDescent="0.4">
      <c r="A988" s="49"/>
      <c r="B988" s="49"/>
      <c r="C988" s="49"/>
      <c r="D988" s="117"/>
      <c r="E988" s="161"/>
      <c r="F988" s="161"/>
      <c r="G988" s="161"/>
      <c r="H988" s="161"/>
      <c r="I988" s="161"/>
      <c r="J988" s="161"/>
      <c r="K988" s="151"/>
      <c r="L988" s="176"/>
      <c r="M988" s="176"/>
      <c r="N988" s="176"/>
      <c r="O988" s="176"/>
      <c r="P988" s="176"/>
      <c r="Q988" s="176"/>
      <c r="R988" s="206"/>
      <c r="S988" s="206"/>
      <c r="T988" s="206"/>
      <c r="U988" s="206"/>
      <c r="V988" s="206"/>
      <c r="W988" s="206"/>
      <c r="X988" s="118"/>
      <c r="Y988" s="137"/>
      <c r="Z988" s="149"/>
    </row>
    <row r="989" spans="1:26" s="25" customFormat="1" x14ac:dyDescent="0.4">
      <c r="A989" s="49"/>
      <c r="B989" s="49"/>
      <c r="C989" s="49"/>
      <c r="D989" s="117"/>
      <c r="E989" s="161"/>
      <c r="F989" s="161"/>
      <c r="G989" s="161"/>
      <c r="H989" s="161"/>
      <c r="I989" s="161"/>
      <c r="J989" s="161"/>
      <c r="K989" s="151"/>
      <c r="L989" s="176"/>
      <c r="M989" s="176"/>
      <c r="N989" s="176"/>
      <c r="O989" s="176"/>
      <c r="P989" s="176"/>
      <c r="Q989" s="176"/>
      <c r="R989" s="206"/>
      <c r="S989" s="206"/>
      <c r="T989" s="206"/>
      <c r="U989" s="206"/>
      <c r="V989" s="206"/>
      <c r="W989" s="206"/>
      <c r="X989" s="118"/>
      <c r="Y989" s="137"/>
      <c r="Z989" s="149"/>
    </row>
    <row r="990" spans="1:26" s="25" customFormat="1" x14ac:dyDescent="0.4">
      <c r="A990" s="49"/>
      <c r="B990" s="49"/>
      <c r="C990" s="49"/>
      <c r="D990" s="117"/>
      <c r="E990" s="161"/>
      <c r="F990" s="161"/>
      <c r="G990" s="161"/>
      <c r="H990" s="161"/>
      <c r="I990" s="161"/>
      <c r="J990" s="161"/>
      <c r="K990" s="151"/>
      <c r="L990" s="176"/>
      <c r="M990" s="176"/>
      <c r="N990" s="176"/>
      <c r="O990" s="176"/>
      <c r="P990" s="176"/>
      <c r="Q990" s="176"/>
      <c r="R990" s="206"/>
      <c r="S990" s="206"/>
      <c r="T990" s="206"/>
      <c r="U990" s="206"/>
      <c r="V990" s="206"/>
      <c r="W990" s="206"/>
      <c r="X990" s="118"/>
      <c r="Y990" s="137"/>
      <c r="Z990" s="149"/>
    </row>
    <row r="991" spans="1:26" s="25" customFormat="1" x14ac:dyDescent="0.4">
      <c r="A991" s="49"/>
      <c r="B991" s="49"/>
      <c r="C991" s="49"/>
      <c r="D991" s="117"/>
      <c r="E991" s="161"/>
      <c r="F991" s="161"/>
      <c r="G991" s="161"/>
      <c r="H991" s="161"/>
      <c r="I991" s="161"/>
      <c r="J991" s="161"/>
      <c r="K991" s="151"/>
      <c r="L991" s="176"/>
      <c r="M991" s="176"/>
      <c r="N991" s="176"/>
      <c r="O991" s="176"/>
      <c r="P991" s="176"/>
      <c r="Q991" s="176"/>
      <c r="R991" s="206"/>
      <c r="S991" s="206"/>
      <c r="T991" s="206"/>
      <c r="U991" s="206"/>
      <c r="V991" s="206"/>
      <c r="W991" s="206"/>
      <c r="X991" s="118"/>
      <c r="Y991" s="137"/>
      <c r="Z991" s="149"/>
    </row>
    <row r="992" spans="1:26" s="25" customFormat="1" x14ac:dyDescent="0.4">
      <c r="A992" s="49"/>
      <c r="B992" s="49"/>
      <c r="C992" s="49"/>
      <c r="D992" s="117"/>
      <c r="E992" s="161"/>
      <c r="F992" s="161"/>
      <c r="G992" s="161"/>
      <c r="H992" s="161"/>
      <c r="I992" s="161"/>
      <c r="J992" s="161"/>
      <c r="K992" s="151"/>
      <c r="L992" s="176"/>
      <c r="M992" s="176"/>
      <c r="N992" s="176"/>
      <c r="O992" s="176"/>
      <c r="P992" s="176"/>
      <c r="Q992" s="176"/>
      <c r="R992" s="206"/>
      <c r="S992" s="206"/>
      <c r="T992" s="206"/>
      <c r="U992" s="206"/>
      <c r="V992" s="206"/>
      <c r="W992" s="206"/>
      <c r="X992" s="118"/>
      <c r="Y992" s="137"/>
      <c r="Z992" s="149"/>
    </row>
    <row r="993" spans="1:26" s="25" customFormat="1" x14ac:dyDescent="0.4">
      <c r="A993" s="49"/>
      <c r="B993" s="49"/>
      <c r="C993" s="49"/>
      <c r="D993" s="117"/>
      <c r="E993" s="161"/>
      <c r="F993" s="161"/>
      <c r="G993" s="161"/>
      <c r="H993" s="161"/>
      <c r="I993" s="161"/>
      <c r="J993" s="161"/>
      <c r="K993" s="151"/>
      <c r="L993" s="176"/>
      <c r="M993" s="176"/>
      <c r="N993" s="176"/>
      <c r="O993" s="176"/>
      <c r="P993" s="176"/>
      <c r="Q993" s="176"/>
      <c r="R993" s="206"/>
      <c r="S993" s="206"/>
      <c r="T993" s="206"/>
      <c r="U993" s="206"/>
      <c r="V993" s="206"/>
      <c r="W993" s="206"/>
      <c r="X993" s="118"/>
      <c r="Y993" s="137"/>
      <c r="Z993" s="149"/>
    </row>
    <row r="994" spans="1:26" s="25" customFormat="1" x14ac:dyDescent="0.4">
      <c r="A994" s="49"/>
      <c r="B994" s="49"/>
      <c r="C994" s="49"/>
      <c r="D994" s="117"/>
      <c r="E994" s="161"/>
      <c r="F994" s="161"/>
      <c r="G994" s="161"/>
      <c r="H994" s="161"/>
      <c r="I994" s="161"/>
      <c r="J994" s="161"/>
      <c r="K994" s="151"/>
      <c r="L994" s="176"/>
      <c r="M994" s="176"/>
      <c r="N994" s="176"/>
      <c r="O994" s="176"/>
      <c r="P994" s="176"/>
      <c r="Q994" s="176"/>
      <c r="R994" s="206"/>
      <c r="S994" s="206"/>
      <c r="T994" s="206"/>
      <c r="U994" s="206"/>
      <c r="V994" s="206"/>
      <c r="W994" s="206"/>
      <c r="X994" s="118"/>
      <c r="Y994" s="137"/>
      <c r="Z994" s="149"/>
    </row>
    <row r="995" spans="1:26" s="25" customFormat="1" x14ac:dyDescent="0.4">
      <c r="A995" s="49"/>
      <c r="B995" s="49"/>
      <c r="C995" s="49"/>
      <c r="D995" s="117"/>
      <c r="E995" s="161"/>
      <c r="F995" s="161"/>
      <c r="G995" s="161"/>
      <c r="H995" s="161"/>
      <c r="I995" s="161"/>
      <c r="J995" s="161"/>
      <c r="K995" s="151"/>
      <c r="L995" s="176"/>
      <c r="M995" s="176"/>
      <c r="N995" s="176"/>
      <c r="O995" s="176"/>
      <c r="P995" s="176"/>
      <c r="Q995" s="176"/>
      <c r="R995" s="206"/>
      <c r="S995" s="206"/>
      <c r="T995" s="206"/>
      <c r="U995" s="206"/>
      <c r="V995" s="206"/>
      <c r="W995" s="206"/>
      <c r="X995" s="118"/>
      <c r="Y995" s="137"/>
      <c r="Z995" s="149"/>
    </row>
    <row r="996" spans="1:26" s="25" customFormat="1" x14ac:dyDescent="0.4">
      <c r="A996" s="49"/>
      <c r="B996" s="49"/>
      <c r="C996" s="49"/>
      <c r="D996" s="117"/>
      <c r="E996" s="161"/>
      <c r="F996" s="161"/>
      <c r="G996" s="161"/>
      <c r="H996" s="161"/>
      <c r="I996" s="161"/>
      <c r="J996" s="161"/>
      <c r="K996" s="151"/>
      <c r="L996" s="176"/>
      <c r="M996" s="176"/>
      <c r="N996" s="176"/>
      <c r="O996" s="176"/>
      <c r="P996" s="176"/>
      <c r="Q996" s="176"/>
      <c r="R996" s="206"/>
      <c r="S996" s="206"/>
      <c r="T996" s="206"/>
      <c r="U996" s="206"/>
      <c r="V996" s="206"/>
      <c r="W996" s="206"/>
      <c r="X996" s="118"/>
      <c r="Y996" s="137"/>
      <c r="Z996" s="149"/>
    </row>
    <row r="997" spans="1:26" s="25" customFormat="1" x14ac:dyDescent="0.4">
      <c r="A997" s="49"/>
      <c r="B997" s="49"/>
      <c r="C997" s="49"/>
      <c r="D997" s="117"/>
      <c r="E997" s="161"/>
      <c r="F997" s="161"/>
      <c r="G997" s="161"/>
      <c r="H997" s="161"/>
      <c r="I997" s="161"/>
      <c r="J997" s="161"/>
      <c r="K997" s="151"/>
      <c r="L997" s="176"/>
      <c r="M997" s="176"/>
      <c r="N997" s="176"/>
      <c r="O997" s="176"/>
      <c r="P997" s="176"/>
      <c r="Q997" s="176"/>
      <c r="R997" s="206"/>
      <c r="S997" s="206"/>
      <c r="T997" s="206"/>
      <c r="U997" s="206"/>
      <c r="V997" s="206"/>
      <c r="W997" s="206"/>
      <c r="X997" s="118"/>
      <c r="Y997" s="137"/>
      <c r="Z997" s="149"/>
    </row>
    <row r="998" spans="1:26" s="25" customFormat="1" x14ac:dyDescent="0.4">
      <c r="A998" s="49"/>
      <c r="B998" s="49"/>
      <c r="C998" s="49"/>
      <c r="D998" s="117"/>
      <c r="E998" s="161"/>
      <c r="F998" s="161"/>
      <c r="G998" s="161"/>
      <c r="H998" s="161"/>
      <c r="I998" s="161"/>
      <c r="J998" s="161"/>
      <c r="K998" s="151"/>
      <c r="L998" s="176"/>
      <c r="M998" s="176"/>
      <c r="N998" s="176"/>
      <c r="O998" s="176"/>
      <c r="P998" s="176"/>
      <c r="Q998" s="176"/>
      <c r="R998" s="206"/>
      <c r="S998" s="206"/>
      <c r="T998" s="206"/>
      <c r="U998" s="206"/>
      <c r="V998" s="206"/>
      <c r="W998" s="206"/>
      <c r="X998" s="118"/>
      <c r="Y998" s="137"/>
      <c r="Z998" s="149"/>
    </row>
    <row r="999" spans="1:26" s="25" customFormat="1" x14ac:dyDescent="0.4">
      <c r="A999" s="49"/>
      <c r="B999" s="49"/>
      <c r="C999" s="49"/>
      <c r="D999" s="117"/>
      <c r="E999" s="161"/>
      <c r="F999" s="161"/>
      <c r="G999" s="161"/>
      <c r="H999" s="161"/>
      <c r="I999" s="161"/>
      <c r="J999" s="161"/>
      <c r="K999" s="151"/>
      <c r="L999" s="176"/>
      <c r="M999" s="176"/>
      <c r="N999" s="176"/>
      <c r="O999" s="176"/>
      <c r="P999" s="176"/>
      <c r="Q999" s="176"/>
      <c r="R999" s="206"/>
      <c r="S999" s="206"/>
      <c r="T999" s="206"/>
      <c r="U999" s="206"/>
      <c r="V999" s="206"/>
      <c r="W999" s="206"/>
      <c r="X999" s="118"/>
      <c r="Y999" s="137"/>
      <c r="Z999" s="149"/>
    </row>
    <row r="1000" spans="1:26" s="25" customFormat="1" x14ac:dyDescent="0.4">
      <c r="A1000" s="49"/>
      <c r="B1000" s="49"/>
      <c r="C1000" s="49"/>
      <c r="D1000" s="117"/>
      <c r="E1000" s="161"/>
      <c r="F1000" s="161"/>
      <c r="G1000" s="161"/>
      <c r="H1000" s="161"/>
      <c r="I1000" s="161"/>
      <c r="J1000" s="161"/>
      <c r="K1000" s="151"/>
      <c r="L1000" s="176"/>
      <c r="M1000" s="176"/>
      <c r="N1000" s="176"/>
      <c r="O1000" s="176"/>
      <c r="P1000" s="176"/>
      <c r="Q1000" s="176"/>
      <c r="R1000" s="206"/>
      <c r="S1000" s="206"/>
      <c r="T1000" s="206"/>
      <c r="U1000" s="206"/>
      <c r="V1000" s="206"/>
      <c r="W1000" s="206"/>
      <c r="X1000" s="118"/>
      <c r="Y1000" s="137"/>
      <c r="Z1000" s="149"/>
    </row>
    <row r="1001" spans="1:26" s="25" customFormat="1" x14ac:dyDescent="0.4">
      <c r="A1001" s="49"/>
      <c r="B1001" s="49"/>
      <c r="C1001" s="49"/>
      <c r="D1001" s="117"/>
      <c r="E1001" s="161"/>
      <c r="F1001" s="161"/>
      <c r="G1001" s="161"/>
      <c r="H1001" s="161"/>
      <c r="I1001" s="161"/>
      <c r="J1001" s="161"/>
      <c r="K1001" s="151"/>
      <c r="L1001" s="176"/>
      <c r="M1001" s="176"/>
      <c r="N1001" s="176"/>
      <c r="O1001" s="176"/>
      <c r="P1001" s="176"/>
      <c r="Q1001" s="176"/>
      <c r="R1001" s="206"/>
      <c r="S1001" s="206"/>
      <c r="T1001" s="206"/>
      <c r="U1001" s="206"/>
      <c r="V1001" s="206"/>
      <c r="W1001" s="206"/>
      <c r="X1001" s="118"/>
      <c r="Y1001" s="137"/>
      <c r="Z1001" s="149"/>
    </row>
    <row r="1002" spans="1:26" s="25" customFormat="1" x14ac:dyDescent="0.4">
      <c r="A1002" s="49"/>
      <c r="B1002" s="49"/>
      <c r="C1002" s="49"/>
      <c r="D1002" s="117"/>
      <c r="E1002" s="161"/>
      <c r="F1002" s="161"/>
      <c r="G1002" s="161"/>
      <c r="H1002" s="161"/>
      <c r="I1002" s="161"/>
      <c r="J1002" s="161"/>
      <c r="K1002" s="151"/>
      <c r="L1002" s="176"/>
      <c r="M1002" s="176"/>
      <c r="N1002" s="176"/>
      <c r="O1002" s="176"/>
      <c r="P1002" s="176"/>
      <c r="Q1002" s="176"/>
      <c r="R1002" s="206"/>
      <c r="S1002" s="206"/>
      <c r="T1002" s="206"/>
      <c r="U1002" s="206"/>
      <c r="V1002" s="206"/>
      <c r="W1002" s="206"/>
      <c r="X1002" s="118"/>
      <c r="Y1002" s="137"/>
      <c r="Z1002" s="149"/>
    </row>
    <row r="1003" spans="1:26" s="25" customFormat="1" x14ac:dyDescent="0.4">
      <c r="A1003" s="49"/>
      <c r="B1003" s="49"/>
      <c r="C1003" s="49"/>
      <c r="D1003" s="117"/>
      <c r="E1003" s="161"/>
      <c r="F1003" s="161"/>
      <c r="G1003" s="161"/>
      <c r="H1003" s="161"/>
      <c r="I1003" s="161"/>
      <c r="J1003" s="161"/>
      <c r="K1003" s="151"/>
      <c r="L1003" s="176"/>
      <c r="M1003" s="176"/>
      <c r="N1003" s="176"/>
      <c r="O1003" s="176"/>
      <c r="P1003" s="176"/>
      <c r="Q1003" s="176"/>
      <c r="R1003" s="206"/>
      <c r="S1003" s="206"/>
      <c r="T1003" s="206"/>
      <c r="U1003" s="206"/>
      <c r="V1003" s="206"/>
      <c r="W1003" s="206"/>
      <c r="X1003" s="118"/>
      <c r="Y1003" s="137"/>
      <c r="Z1003" s="149"/>
    </row>
    <row r="1004" spans="1:26" s="25" customFormat="1" x14ac:dyDescent="0.4">
      <c r="A1004" s="49"/>
      <c r="B1004" s="49"/>
      <c r="C1004" s="49"/>
      <c r="D1004" s="117"/>
      <c r="E1004" s="161"/>
      <c r="F1004" s="161"/>
      <c r="G1004" s="161"/>
      <c r="H1004" s="161"/>
      <c r="I1004" s="161"/>
      <c r="J1004" s="161"/>
      <c r="K1004" s="151"/>
      <c r="L1004" s="176"/>
      <c r="M1004" s="176"/>
      <c r="N1004" s="176"/>
      <c r="O1004" s="176"/>
      <c r="P1004" s="176"/>
      <c r="Q1004" s="176"/>
      <c r="R1004" s="206"/>
      <c r="S1004" s="206"/>
      <c r="T1004" s="206"/>
      <c r="U1004" s="206"/>
      <c r="V1004" s="206"/>
      <c r="W1004" s="206"/>
      <c r="X1004" s="118"/>
      <c r="Y1004" s="137"/>
      <c r="Z1004" s="149"/>
    </row>
    <row r="1005" spans="1:26" s="25" customFormat="1" x14ac:dyDescent="0.4">
      <c r="A1005" s="49"/>
      <c r="B1005" s="49"/>
      <c r="C1005" s="49"/>
      <c r="D1005" s="117"/>
      <c r="E1005" s="161"/>
      <c r="F1005" s="161"/>
      <c r="G1005" s="161"/>
      <c r="H1005" s="161"/>
      <c r="I1005" s="161"/>
      <c r="J1005" s="161"/>
      <c r="K1005" s="151"/>
      <c r="L1005" s="176"/>
      <c r="M1005" s="176"/>
      <c r="N1005" s="176"/>
      <c r="O1005" s="176"/>
      <c r="P1005" s="176"/>
      <c r="Q1005" s="176"/>
      <c r="R1005" s="206"/>
      <c r="S1005" s="206"/>
      <c r="T1005" s="206"/>
      <c r="U1005" s="206"/>
      <c r="V1005" s="206"/>
      <c r="W1005" s="206"/>
      <c r="X1005" s="118"/>
      <c r="Y1005" s="137"/>
      <c r="Z1005" s="149"/>
    </row>
    <row r="1006" spans="1:26" s="25" customFormat="1" x14ac:dyDescent="0.4">
      <c r="A1006" s="49"/>
      <c r="B1006" s="49"/>
      <c r="C1006" s="49"/>
      <c r="D1006" s="117"/>
      <c r="E1006" s="161"/>
      <c r="F1006" s="161"/>
      <c r="G1006" s="161"/>
      <c r="H1006" s="161"/>
      <c r="I1006" s="161"/>
      <c r="J1006" s="161"/>
      <c r="K1006" s="151"/>
      <c r="L1006" s="176"/>
      <c r="M1006" s="176"/>
      <c r="N1006" s="176"/>
      <c r="O1006" s="176"/>
      <c r="P1006" s="176"/>
      <c r="Q1006" s="176"/>
      <c r="R1006" s="206"/>
      <c r="S1006" s="206"/>
      <c r="T1006" s="206"/>
      <c r="U1006" s="206"/>
      <c r="V1006" s="206"/>
      <c r="W1006" s="206"/>
      <c r="X1006" s="118"/>
      <c r="Y1006" s="137"/>
      <c r="Z1006" s="149"/>
    </row>
    <row r="1007" spans="1:26" s="25" customFormat="1" x14ac:dyDescent="0.4">
      <c r="A1007" s="49"/>
      <c r="B1007" s="49"/>
      <c r="C1007" s="49"/>
      <c r="D1007" s="117"/>
      <c r="E1007" s="161"/>
      <c r="F1007" s="161"/>
      <c r="G1007" s="161"/>
      <c r="H1007" s="161"/>
      <c r="I1007" s="161"/>
      <c r="J1007" s="161"/>
      <c r="K1007" s="151"/>
      <c r="L1007" s="176"/>
      <c r="M1007" s="176"/>
      <c r="N1007" s="176"/>
      <c r="O1007" s="176"/>
      <c r="P1007" s="176"/>
      <c r="Q1007" s="176"/>
      <c r="R1007" s="206"/>
      <c r="S1007" s="206"/>
      <c r="T1007" s="206"/>
      <c r="U1007" s="206"/>
      <c r="V1007" s="206"/>
      <c r="W1007" s="206"/>
      <c r="X1007" s="118"/>
      <c r="Y1007" s="137"/>
      <c r="Z1007" s="149"/>
    </row>
    <row r="1008" spans="1:26" s="25" customFormat="1" x14ac:dyDescent="0.4">
      <c r="A1008" s="49"/>
      <c r="B1008" s="49"/>
      <c r="C1008" s="49"/>
      <c r="D1008" s="117"/>
      <c r="E1008" s="161"/>
      <c r="F1008" s="161"/>
      <c r="G1008" s="161"/>
      <c r="H1008" s="161"/>
      <c r="I1008" s="161"/>
      <c r="J1008" s="161"/>
      <c r="K1008" s="151"/>
      <c r="L1008" s="176"/>
      <c r="M1008" s="176"/>
      <c r="N1008" s="176"/>
      <c r="O1008" s="176"/>
      <c r="P1008" s="176"/>
      <c r="Q1008" s="176"/>
      <c r="R1008" s="206"/>
      <c r="S1008" s="206"/>
      <c r="T1008" s="206"/>
      <c r="U1008" s="206"/>
      <c r="V1008" s="206"/>
      <c r="W1008" s="206"/>
      <c r="X1008" s="118"/>
      <c r="Y1008" s="137"/>
      <c r="Z1008" s="149"/>
    </row>
    <row r="1009" spans="1:26" s="25" customFormat="1" x14ac:dyDescent="0.4">
      <c r="A1009" s="49"/>
      <c r="B1009" s="49"/>
      <c r="C1009" s="49"/>
      <c r="D1009" s="117"/>
      <c r="E1009" s="161"/>
      <c r="F1009" s="161"/>
      <c r="G1009" s="161"/>
      <c r="H1009" s="161"/>
      <c r="I1009" s="161"/>
      <c r="J1009" s="161"/>
      <c r="K1009" s="151"/>
      <c r="L1009" s="176"/>
      <c r="M1009" s="176"/>
      <c r="N1009" s="176"/>
      <c r="O1009" s="176"/>
      <c r="P1009" s="176"/>
      <c r="Q1009" s="176"/>
      <c r="R1009" s="206"/>
      <c r="S1009" s="206"/>
      <c r="T1009" s="206"/>
      <c r="U1009" s="206"/>
      <c r="V1009" s="206"/>
      <c r="W1009" s="206"/>
      <c r="X1009" s="118"/>
      <c r="Y1009" s="137"/>
      <c r="Z1009" s="149"/>
    </row>
    <row r="1010" spans="1:26" s="25" customFormat="1" x14ac:dyDescent="0.4">
      <c r="A1010" s="49"/>
      <c r="B1010" s="49"/>
      <c r="C1010" s="49"/>
      <c r="D1010" s="117"/>
      <c r="E1010" s="161"/>
      <c r="F1010" s="161"/>
      <c r="G1010" s="161"/>
      <c r="H1010" s="161"/>
      <c r="I1010" s="161"/>
      <c r="J1010" s="161"/>
      <c r="K1010" s="151"/>
      <c r="L1010" s="176"/>
      <c r="M1010" s="176"/>
      <c r="N1010" s="176"/>
      <c r="O1010" s="176"/>
      <c r="P1010" s="176"/>
      <c r="Q1010" s="176"/>
      <c r="R1010" s="206"/>
      <c r="S1010" s="206"/>
      <c r="T1010" s="206"/>
      <c r="U1010" s="206"/>
      <c r="V1010" s="206"/>
      <c r="W1010" s="206"/>
      <c r="X1010" s="118"/>
      <c r="Y1010" s="137"/>
      <c r="Z1010" s="149"/>
    </row>
    <row r="1011" spans="1:26" s="25" customFormat="1" x14ac:dyDescent="0.4">
      <c r="A1011" s="49"/>
      <c r="B1011" s="49"/>
      <c r="C1011" s="49"/>
      <c r="D1011" s="117"/>
      <c r="E1011" s="161"/>
      <c r="F1011" s="161"/>
      <c r="G1011" s="161"/>
      <c r="H1011" s="161"/>
      <c r="I1011" s="161"/>
      <c r="J1011" s="161"/>
      <c r="K1011" s="151"/>
      <c r="L1011" s="176"/>
      <c r="M1011" s="176"/>
      <c r="N1011" s="176"/>
      <c r="O1011" s="176"/>
      <c r="P1011" s="176"/>
      <c r="Q1011" s="176"/>
      <c r="R1011" s="206"/>
      <c r="S1011" s="206"/>
      <c r="T1011" s="206"/>
      <c r="U1011" s="206"/>
      <c r="V1011" s="206"/>
      <c r="W1011" s="206"/>
      <c r="X1011" s="118"/>
      <c r="Y1011" s="137"/>
      <c r="Z1011" s="149"/>
    </row>
    <row r="1012" spans="1:26" s="25" customFormat="1" x14ac:dyDescent="0.4">
      <c r="A1012" s="49"/>
      <c r="B1012" s="49"/>
      <c r="C1012" s="49"/>
      <c r="D1012" s="117"/>
      <c r="E1012" s="161"/>
      <c r="F1012" s="161"/>
      <c r="G1012" s="161"/>
      <c r="H1012" s="161"/>
      <c r="I1012" s="161"/>
      <c r="J1012" s="161"/>
      <c r="K1012" s="151"/>
      <c r="L1012" s="176"/>
      <c r="M1012" s="176"/>
      <c r="N1012" s="176"/>
      <c r="O1012" s="176"/>
      <c r="P1012" s="176"/>
      <c r="Q1012" s="176"/>
      <c r="R1012" s="206"/>
      <c r="S1012" s="206"/>
      <c r="T1012" s="206"/>
      <c r="U1012" s="206"/>
      <c r="V1012" s="206"/>
      <c r="W1012" s="206"/>
      <c r="X1012" s="118"/>
      <c r="Y1012" s="137"/>
      <c r="Z1012" s="149"/>
    </row>
    <row r="1013" spans="1:26" s="25" customFormat="1" x14ac:dyDescent="0.4">
      <c r="A1013" s="49"/>
      <c r="B1013" s="49"/>
      <c r="C1013" s="49"/>
      <c r="D1013" s="117"/>
      <c r="E1013" s="161"/>
      <c r="F1013" s="161"/>
      <c r="G1013" s="161"/>
      <c r="H1013" s="161"/>
      <c r="I1013" s="161"/>
      <c r="J1013" s="161"/>
      <c r="K1013" s="151"/>
      <c r="L1013" s="176"/>
      <c r="M1013" s="176"/>
      <c r="N1013" s="176"/>
      <c r="O1013" s="176"/>
      <c r="P1013" s="176"/>
      <c r="Q1013" s="176"/>
      <c r="R1013" s="206"/>
      <c r="S1013" s="206"/>
      <c r="T1013" s="206"/>
      <c r="U1013" s="206"/>
      <c r="V1013" s="206"/>
      <c r="W1013" s="206"/>
      <c r="X1013" s="118"/>
      <c r="Y1013" s="137"/>
      <c r="Z1013" s="149"/>
    </row>
    <row r="1014" spans="1:26" s="25" customFormat="1" x14ac:dyDescent="0.4">
      <c r="A1014" s="49"/>
      <c r="B1014" s="49"/>
      <c r="C1014" s="49"/>
      <c r="D1014" s="117"/>
      <c r="E1014" s="161"/>
      <c r="F1014" s="161"/>
      <c r="G1014" s="161"/>
      <c r="H1014" s="161"/>
      <c r="I1014" s="161"/>
      <c r="J1014" s="161"/>
      <c r="K1014" s="151"/>
      <c r="L1014" s="176"/>
      <c r="M1014" s="176"/>
      <c r="N1014" s="176"/>
      <c r="O1014" s="176"/>
      <c r="P1014" s="176"/>
      <c r="Q1014" s="176"/>
      <c r="R1014" s="206"/>
      <c r="S1014" s="206"/>
      <c r="T1014" s="206"/>
      <c r="U1014" s="206"/>
      <c r="V1014" s="206"/>
      <c r="W1014" s="206"/>
      <c r="X1014" s="118"/>
      <c r="Y1014" s="137"/>
      <c r="Z1014" s="149"/>
    </row>
    <row r="1015" spans="1:26" s="25" customFormat="1" x14ac:dyDescent="0.4">
      <c r="A1015" s="49"/>
      <c r="B1015" s="49"/>
      <c r="C1015" s="49"/>
      <c r="D1015" s="117"/>
      <c r="E1015" s="161"/>
      <c r="F1015" s="161"/>
      <c r="G1015" s="161"/>
      <c r="H1015" s="161"/>
      <c r="I1015" s="161"/>
      <c r="J1015" s="161"/>
      <c r="K1015" s="151"/>
      <c r="L1015" s="176"/>
      <c r="M1015" s="176"/>
      <c r="N1015" s="176"/>
      <c r="O1015" s="176"/>
      <c r="P1015" s="176"/>
      <c r="Q1015" s="176"/>
      <c r="R1015" s="206"/>
      <c r="S1015" s="206"/>
      <c r="T1015" s="206"/>
      <c r="U1015" s="206"/>
      <c r="V1015" s="206"/>
      <c r="W1015" s="206"/>
      <c r="X1015" s="118"/>
      <c r="Y1015" s="137"/>
      <c r="Z1015" s="149"/>
    </row>
    <row r="1016" spans="1:26" s="25" customFormat="1" x14ac:dyDescent="0.4">
      <c r="A1016" s="49"/>
      <c r="B1016" s="49"/>
      <c r="C1016" s="49"/>
      <c r="D1016" s="117"/>
      <c r="E1016" s="161"/>
      <c r="F1016" s="161"/>
      <c r="G1016" s="161"/>
      <c r="H1016" s="161"/>
      <c r="I1016" s="161"/>
      <c r="J1016" s="161"/>
      <c r="K1016" s="151"/>
      <c r="L1016" s="176"/>
      <c r="M1016" s="176"/>
      <c r="N1016" s="176"/>
      <c r="O1016" s="176"/>
      <c r="P1016" s="176"/>
      <c r="Q1016" s="176"/>
      <c r="R1016" s="206"/>
      <c r="S1016" s="206"/>
      <c r="T1016" s="206"/>
      <c r="U1016" s="206"/>
      <c r="V1016" s="206"/>
      <c r="W1016" s="206"/>
      <c r="X1016" s="118"/>
      <c r="Y1016" s="137"/>
      <c r="Z1016" s="149"/>
    </row>
    <row r="1017" spans="1:26" s="25" customFormat="1" x14ac:dyDescent="0.4">
      <c r="A1017" s="49"/>
      <c r="B1017" s="49"/>
      <c r="C1017" s="49"/>
      <c r="D1017" s="117"/>
      <c r="E1017" s="161"/>
      <c r="F1017" s="161"/>
      <c r="G1017" s="161"/>
      <c r="H1017" s="161"/>
      <c r="I1017" s="161"/>
      <c r="J1017" s="161"/>
      <c r="K1017" s="151"/>
      <c r="L1017" s="176"/>
      <c r="M1017" s="176"/>
      <c r="N1017" s="176"/>
      <c r="O1017" s="176"/>
      <c r="P1017" s="176"/>
      <c r="Q1017" s="176"/>
      <c r="R1017" s="206"/>
      <c r="S1017" s="206"/>
      <c r="T1017" s="206"/>
      <c r="U1017" s="206"/>
      <c r="V1017" s="206"/>
      <c r="W1017" s="206"/>
      <c r="X1017" s="118"/>
      <c r="Y1017" s="137"/>
      <c r="Z1017" s="149"/>
    </row>
    <row r="1018" spans="1:26" s="25" customFormat="1" x14ac:dyDescent="0.4">
      <c r="A1018" s="49"/>
      <c r="B1018" s="49"/>
      <c r="C1018" s="49"/>
      <c r="D1018" s="117"/>
      <c r="E1018" s="161"/>
      <c r="F1018" s="161"/>
      <c r="G1018" s="161"/>
      <c r="H1018" s="161"/>
      <c r="I1018" s="161"/>
      <c r="J1018" s="161"/>
      <c r="K1018" s="151"/>
      <c r="L1018" s="176"/>
      <c r="M1018" s="176"/>
      <c r="N1018" s="176"/>
      <c r="O1018" s="176"/>
      <c r="P1018" s="176"/>
      <c r="Q1018" s="176"/>
      <c r="R1018" s="206"/>
      <c r="S1018" s="206"/>
      <c r="T1018" s="206"/>
      <c r="U1018" s="206"/>
      <c r="V1018" s="206"/>
      <c r="W1018" s="206"/>
      <c r="X1018" s="118"/>
      <c r="Y1018" s="137"/>
      <c r="Z1018" s="149"/>
    </row>
    <row r="1019" spans="1:26" s="25" customFormat="1" x14ac:dyDescent="0.4">
      <c r="A1019" s="49"/>
      <c r="B1019" s="49"/>
      <c r="C1019" s="49"/>
      <c r="D1019" s="117"/>
      <c r="E1019" s="161"/>
      <c r="F1019" s="161"/>
      <c r="G1019" s="161"/>
      <c r="H1019" s="161"/>
      <c r="I1019" s="161"/>
      <c r="J1019" s="161"/>
      <c r="K1019" s="151"/>
      <c r="L1019" s="176"/>
      <c r="M1019" s="176"/>
      <c r="N1019" s="176"/>
      <c r="O1019" s="176"/>
      <c r="P1019" s="176"/>
      <c r="Q1019" s="176"/>
      <c r="R1019" s="206"/>
      <c r="S1019" s="206"/>
      <c r="T1019" s="206"/>
      <c r="U1019" s="206"/>
      <c r="V1019" s="206"/>
      <c r="W1019" s="206"/>
      <c r="X1019" s="118"/>
      <c r="Y1019" s="137"/>
      <c r="Z1019" s="149"/>
    </row>
    <row r="1020" spans="1:26" s="25" customFormat="1" x14ac:dyDescent="0.4">
      <c r="A1020" s="49"/>
      <c r="B1020" s="49"/>
      <c r="C1020" s="49"/>
      <c r="D1020" s="117"/>
      <c r="E1020" s="161"/>
      <c r="F1020" s="161"/>
      <c r="G1020" s="161"/>
      <c r="H1020" s="161"/>
      <c r="I1020" s="161"/>
      <c r="J1020" s="161"/>
      <c r="K1020" s="151"/>
      <c r="L1020" s="176"/>
      <c r="M1020" s="176"/>
      <c r="N1020" s="176"/>
      <c r="O1020" s="176"/>
      <c r="P1020" s="176"/>
      <c r="Q1020" s="176"/>
      <c r="R1020" s="206"/>
      <c r="S1020" s="206"/>
      <c r="T1020" s="206"/>
      <c r="U1020" s="206"/>
      <c r="V1020" s="206"/>
      <c r="W1020" s="206"/>
      <c r="X1020" s="118"/>
      <c r="Y1020" s="137"/>
      <c r="Z1020" s="149"/>
    </row>
    <row r="1021" spans="1:26" s="25" customFormat="1" x14ac:dyDescent="0.4">
      <c r="A1021" s="49"/>
      <c r="B1021" s="49"/>
      <c r="C1021" s="49"/>
      <c r="D1021" s="117"/>
      <c r="E1021" s="161"/>
      <c r="F1021" s="161"/>
      <c r="G1021" s="161"/>
      <c r="H1021" s="161"/>
      <c r="I1021" s="161"/>
      <c r="J1021" s="161"/>
      <c r="K1021" s="151"/>
      <c r="L1021" s="176"/>
      <c r="M1021" s="176"/>
      <c r="N1021" s="176"/>
      <c r="O1021" s="176"/>
      <c r="P1021" s="176"/>
      <c r="Q1021" s="176"/>
      <c r="R1021" s="206"/>
      <c r="S1021" s="206"/>
      <c r="T1021" s="206"/>
      <c r="U1021" s="206"/>
      <c r="V1021" s="206"/>
      <c r="W1021" s="206"/>
      <c r="X1021" s="118"/>
      <c r="Y1021" s="137"/>
      <c r="Z1021" s="149"/>
    </row>
    <row r="1022" spans="1:26" s="25" customFormat="1" x14ac:dyDescent="0.4">
      <c r="A1022" s="49"/>
      <c r="B1022" s="49"/>
      <c r="C1022" s="49"/>
      <c r="D1022" s="117"/>
      <c r="E1022" s="161"/>
      <c r="F1022" s="161"/>
      <c r="G1022" s="161"/>
      <c r="H1022" s="161"/>
      <c r="I1022" s="161"/>
      <c r="J1022" s="161"/>
      <c r="K1022" s="151"/>
      <c r="L1022" s="176"/>
      <c r="M1022" s="176"/>
      <c r="N1022" s="176"/>
      <c r="O1022" s="176"/>
      <c r="P1022" s="176"/>
      <c r="Q1022" s="176"/>
      <c r="R1022" s="206"/>
      <c r="S1022" s="206"/>
      <c r="T1022" s="206"/>
      <c r="U1022" s="206"/>
      <c r="V1022" s="206"/>
      <c r="W1022" s="206"/>
      <c r="X1022" s="118"/>
      <c r="Y1022" s="137"/>
      <c r="Z1022" s="149"/>
    </row>
    <row r="1023" spans="1:26" s="25" customFormat="1" x14ac:dyDescent="0.4">
      <c r="A1023" s="49"/>
      <c r="B1023" s="49"/>
      <c r="C1023" s="49"/>
      <c r="D1023" s="117"/>
      <c r="E1023" s="161"/>
      <c r="F1023" s="161"/>
      <c r="G1023" s="161"/>
      <c r="H1023" s="161"/>
      <c r="I1023" s="161"/>
      <c r="J1023" s="161"/>
      <c r="K1023" s="151"/>
      <c r="L1023" s="176"/>
      <c r="M1023" s="176"/>
      <c r="N1023" s="176"/>
      <c r="O1023" s="176"/>
      <c r="P1023" s="176"/>
      <c r="Q1023" s="176"/>
      <c r="R1023" s="206"/>
      <c r="S1023" s="206"/>
      <c r="T1023" s="206"/>
      <c r="U1023" s="206"/>
      <c r="V1023" s="206"/>
      <c r="W1023" s="206"/>
      <c r="X1023" s="118"/>
      <c r="Y1023" s="137"/>
      <c r="Z1023" s="149"/>
    </row>
    <row r="1024" spans="1:26" s="25" customFormat="1" x14ac:dyDescent="0.4">
      <c r="A1024" s="49"/>
      <c r="B1024" s="49"/>
      <c r="C1024" s="49"/>
      <c r="D1024" s="117"/>
      <c r="E1024" s="161"/>
      <c r="F1024" s="161"/>
      <c r="G1024" s="161"/>
      <c r="H1024" s="161"/>
      <c r="I1024" s="161"/>
      <c r="J1024" s="161"/>
      <c r="K1024" s="151"/>
      <c r="L1024" s="176"/>
      <c r="M1024" s="176"/>
      <c r="N1024" s="176"/>
      <c r="O1024" s="176"/>
      <c r="P1024" s="176"/>
      <c r="Q1024" s="176"/>
      <c r="R1024" s="206"/>
      <c r="S1024" s="206"/>
      <c r="T1024" s="206"/>
      <c r="U1024" s="206"/>
      <c r="V1024" s="206"/>
      <c r="W1024" s="206"/>
      <c r="X1024" s="118"/>
      <c r="Y1024" s="137"/>
      <c r="Z1024" s="149"/>
    </row>
    <row r="1025" spans="1:26" s="25" customFormat="1" x14ac:dyDescent="0.4">
      <c r="A1025" s="49"/>
      <c r="B1025" s="49"/>
      <c r="C1025" s="49"/>
      <c r="D1025" s="117"/>
      <c r="E1025" s="161"/>
      <c r="F1025" s="161"/>
      <c r="G1025" s="161"/>
      <c r="H1025" s="161"/>
      <c r="I1025" s="161"/>
      <c r="J1025" s="161"/>
      <c r="K1025" s="151"/>
      <c r="L1025" s="176"/>
      <c r="M1025" s="176"/>
      <c r="N1025" s="176"/>
      <c r="O1025" s="176"/>
      <c r="P1025" s="176"/>
      <c r="Q1025" s="176"/>
      <c r="R1025" s="206"/>
      <c r="S1025" s="206"/>
      <c r="T1025" s="206"/>
      <c r="U1025" s="206"/>
      <c r="V1025" s="206"/>
      <c r="W1025" s="206"/>
      <c r="X1025" s="118"/>
      <c r="Y1025" s="137"/>
      <c r="Z1025" s="149"/>
    </row>
    <row r="1026" spans="1:26" s="25" customFormat="1" x14ac:dyDescent="0.4">
      <c r="A1026" s="49"/>
      <c r="B1026" s="49"/>
      <c r="C1026" s="49"/>
      <c r="D1026" s="117"/>
      <c r="E1026" s="161"/>
      <c r="F1026" s="161"/>
      <c r="G1026" s="161"/>
      <c r="H1026" s="161"/>
      <c r="I1026" s="161"/>
      <c r="J1026" s="161"/>
      <c r="K1026" s="151"/>
      <c r="L1026" s="176"/>
      <c r="M1026" s="176"/>
      <c r="N1026" s="176"/>
      <c r="O1026" s="176"/>
      <c r="P1026" s="176"/>
      <c r="Q1026" s="176"/>
      <c r="R1026" s="206"/>
      <c r="S1026" s="206"/>
      <c r="T1026" s="206"/>
      <c r="U1026" s="206"/>
      <c r="V1026" s="206"/>
      <c r="W1026" s="206"/>
      <c r="X1026" s="118"/>
      <c r="Y1026" s="137"/>
      <c r="Z1026" s="149"/>
    </row>
    <row r="1027" spans="1:26" s="25" customFormat="1" x14ac:dyDescent="0.4">
      <c r="A1027" s="49"/>
      <c r="B1027" s="49"/>
      <c r="C1027" s="49"/>
      <c r="D1027" s="117"/>
      <c r="E1027" s="161"/>
      <c r="F1027" s="161"/>
      <c r="G1027" s="161"/>
      <c r="H1027" s="161"/>
      <c r="I1027" s="161"/>
      <c r="J1027" s="161"/>
      <c r="K1027" s="151"/>
      <c r="L1027" s="176"/>
      <c r="M1027" s="176"/>
      <c r="N1027" s="176"/>
      <c r="O1027" s="176"/>
      <c r="P1027" s="176"/>
      <c r="Q1027" s="176"/>
      <c r="R1027" s="206"/>
      <c r="S1027" s="206"/>
      <c r="T1027" s="206"/>
      <c r="U1027" s="206"/>
      <c r="V1027" s="206"/>
      <c r="W1027" s="206"/>
      <c r="X1027" s="118"/>
      <c r="Y1027" s="137"/>
      <c r="Z1027" s="149"/>
    </row>
    <row r="1028" spans="1:26" s="25" customFormat="1" x14ac:dyDescent="0.4">
      <c r="A1028" s="49"/>
      <c r="B1028" s="49"/>
      <c r="C1028" s="49"/>
      <c r="D1028" s="117"/>
      <c r="E1028" s="161"/>
      <c r="F1028" s="161"/>
      <c r="G1028" s="161"/>
      <c r="H1028" s="161"/>
      <c r="I1028" s="161"/>
      <c r="J1028" s="161"/>
      <c r="K1028" s="151"/>
      <c r="L1028" s="176"/>
      <c r="M1028" s="176"/>
      <c r="N1028" s="176"/>
      <c r="O1028" s="176"/>
      <c r="P1028" s="176"/>
      <c r="Q1028" s="176"/>
      <c r="R1028" s="206"/>
      <c r="S1028" s="206"/>
      <c r="T1028" s="206"/>
      <c r="U1028" s="206"/>
      <c r="V1028" s="206"/>
      <c r="W1028" s="206"/>
      <c r="X1028" s="118"/>
      <c r="Y1028" s="137"/>
      <c r="Z1028" s="149"/>
    </row>
    <row r="1029" spans="1:26" s="25" customFormat="1" x14ac:dyDescent="0.4">
      <c r="A1029" s="49"/>
      <c r="B1029" s="49"/>
      <c r="C1029" s="49"/>
      <c r="D1029" s="117"/>
      <c r="E1029" s="161"/>
      <c r="F1029" s="161"/>
      <c r="G1029" s="161"/>
      <c r="H1029" s="161"/>
      <c r="I1029" s="161"/>
      <c r="J1029" s="161"/>
      <c r="K1029" s="151"/>
      <c r="L1029" s="176"/>
      <c r="M1029" s="176"/>
      <c r="N1029" s="176"/>
      <c r="O1029" s="176"/>
      <c r="P1029" s="176"/>
      <c r="Q1029" s="176"/>
      <c r="R1029" s="206"/>
      <c r="S1029" s="206"/>
      <c r="T1029" s="206"/>
      <c r="U1029" s="206"/>
      <c r="V1029" s="206"/>
      <c r="W1029" s="206"/>
      <c r="X1029" s="118"/>
      <c r="Y1029" s="137"/>
      <c r="Z1029" s="149"/>
    </row>
    <row r="1030" spans="1:26" s="25" customFormat="1" x14ac:dyDescent="0.4">
      <c r="A1030" s="49"/>
      <c r="B1030" s="49"/>
      <c r="C1030" s="49"/>
      <c r="D1030" s="117"/>
      <c r="E1030" s="161"/>
      <c r="F1030" s="161"/>
      <c r="G1030" s="161"/>
      <c r="H1030" s="161"/>
      <c r="I1030" s="161"/>
      <c r="J1030" s="161"/>
      <c r="K1030" s="151"/>
      <c r="L1030" s="176"/>
      <c r="M1030" s="176"/>
      <c r="N1030" s="176"/>
      <c r="O1030" s="176"/>
      <c r="P1030" s="176"/>
      <c r="Q1030" s="176"/>
      <c r="R1030" s="206"/>
      <c r="S1030" s="206"/>
      <c r="T1030" s="206"/>
      <c r="U1030" s="206"/>
      <c r="V1030" s="206"/>
      <c r="W1030" s="206"/>
      <c r="X1030" s="118"/>
      <c r="Y1030" s="137"/>
      <c r="Z1030" s="149"/>
    </row>
    <row r="1031" spans="1:26" s="25" customFormat="1" x14ac:dyDescent="0.4">
      <c r="A1031" s="49"/>
      <c r="B1031" s="49"/>
      <c r="C1031" s="49"/>
      <c r="D1031" s="117"/>
      <c r="E1031" s="161"/>
      <c r="F1031" s="161"/>
      <c r="G1031" s="161"/>
      <c r="H1031" s="161"/>
      <c r="I1031" s="161"/>
      <c r="J1031" s="161"/>
      <c r="K1031" s="151"/>
      <c r="L1031" s="176"/>
      <c r="M1031" s="176"/>
      <c r="N1031" s="176"/>
      <c r="O1031" s="176"/>
      <c r="P1031" s="176"/>
      <c r="Q1031" s="176"/>
      <c r="R1031" s="206"/>
      <c r="S1031" s="206"/>
      <c r="T1031" s="206"/>
      <c r="U1031" s="206"/>
      <c r="V1031" s="206"/>
      <c r="W1031" s="206"/>
      <c r="X1031" s="118"/>
      <c r="Y1031" s="137"/>
      <c r="Z1031" s="149"/>
    </row>
    <row r="1032" spans="1:26" s="25" customFormat="1" x14ac:dyDescent="0.4">
      <c r="A1032" s="49"/>
      <c r="B1032" s="49"/>
      <c r="C1032" s="49"/>
      <c r="D1032" s="117"/>
      <c r="E1032" s="161"/>
      <c r="F1032" s="161"/>
      <c r="G1032" s="161"/>
      <c r="H1032" s="161"/>
      <c r="I1032" s="161"/>
      <c r="J1032" s="161"/>
      <c r="K1032" s="151"/>
      <c r="L1032" s="176"/>
      <c r="M1032" s="176"/>
      <c r="N1032" s="176"/>
      <c r="O1032" s="176"/>
      <c r="P1032" s="176"/>
      <c r="Q1032" s="176"/>
      <c r="R1032" s="206"/>
      <c r="S1032" s="206"/>
      <c r="T1032" s="206"/>
      <c r="U1032" s="206"/>
      <c r="V1032" s="206"/>
      <c r="W1032" s="206"/>
      <c r="X1032" s="118"/>
      <c r="Y1032" s="137"/>
      <c r="Z1032" s="149"/>
    </row>
    <row r="1033" spans="1:26" s="25" customFormat="1" x14ac:dyDescent="0.4">
      <c r="A1033" s="49"/>
      <c r="B1033" s="49"/>
      <c r="C1033" s="49"/>
      <c r="D1033" s="117"/>
      <c r="E1033" s="161"/>
      <c r="F1033" s="161"/>
      <c r="G1033" s="161"/>
      <c r="H1033" s="161"/>
      <c r="I1033" s="161"/>
      <c r="J1033" s="161"/>
      <c r="K1033" s="151"/>
      <c r="L1033" s="176"/>
      <c r="M1033" s="176"/>
      <c r="N1033" s="176"/>
      <c r="O1033" s="176"/>
      <c r="P1033" s="176"/>
      <c r="Q1033" s="176"/>
      <c r="R1033" s="206"/>
      <c r="S1033" s="206"/>
      <c r="T1033" s="206"/>
      <c r="U1033" s="206"/>
      <c r="V1033" s="206"/>
      <c r="W1033" s="206"/>
      <c r="X1033" s="118"/>
      <c r="Y1033" s="137"/>
      <c r="Z1033" s="149"/>
    </row>
    <row r="1034" spans="1:26" s="25" customFormat="1" x14ac:dyDescent="0.4">
      <c r="A1034" s="49"/>
      <c r="B1034" s="49"/>
      <c r="C1034" s="49"/>
      <c r="D1034" s="117"/>
      <c r="E1034" s="161"/>
      <c r="F1034" s="161"/>
      <c r="G1034" s="161"/>
      <c r="H1034" s="161"/>
      <c r="I1034" s="161"/>
      <c r="J1034" s="161"/>
      <c r="K1034" s="151"/>
      <c r="L1034" s="176"/>
      <c r="M1034" s="176"/>
      <c r="N1034" s="176"/>
      <c r="O1034" s="176"/>
      <c r="P1034" s="176"/>
      <c r="Q1034" s="176"/>
      <c r="R1034" s="206"/>
      <c r="S1034" s="206"/>
      <c r="T1034" s="206"/>
      <c r="U1034" s="206"/>
      <c r="V1034" s="206"/>
      <c r="W1034" s="206"/>
      <c r="X1034" s="118"/>
      <c r="Y1034" s="137"/>
      <c r="Z1034" s="149"/>
    </row>
    <row r="1035" spans="1:26" s="25" customFormat="1" x14ac:dyDescent="0.4">
      <c r="A1035" s="49"/>
      <c r="B1035" s="49"/>
      <c r="C1035" s="49"/>
      <c r="D1035" s="117"/>
      <c r="E1035" s="161"/>
      <c r="F1035" s="161"/>
      <c r="G1035" s="161"/>
      <c r="H1035" s="161"/>
      <c r="I1035" s="161"/>
      <c r="J1035" s="161"/>
      <c r="K1035" s="151"/>
      <c r="L1035" s="176"/>
      <c r="M1035" s="176"/>
      <c r="N1035" s="176"/>
      <c r="O1035" s="176"/>
      <c r="P1035" s="176"/>
      <c r="Q1035" s="176"/>
      <c r="R1035" s="206"/>
      <c r="S1035" s="206"/>
      <c r="T1035" s="206"/>
      <c r="U1035" s="206"/>
      <c r="V1035" s="206"/>
      <c r="W1035" s="206"/>
      <c r="X1035" s="118"/>
      <c r="Y1035" s="137"/>
      <c r="Z1035" s="149"/>
    </row>
    <row r="1036" spans="1:26" s="25" customFormat="1" x14ac:dyDescent="0.4">
      <c r="A1036" s="49"/>
      <c r="B1036" s="49"/>
      <c r="C1036" s="49"/>
      <c r="D1036" s="117"/>
      <c r="E1036" s="161"/>
      <c r="F1036" s="161"/>
      <c r="G1036" s="161"/>
      <c r="H1036" s="161"/>
      <c r="I1036" s="161"/>
      <c r="J1036" s="161"/>
      <c r="K1036" s="151"/>
      <c r="L1036" s="176"/>
      <c r="M1036" s="176"/>
      <c r="N1036" s="176"/>
      <c r="O1036" s="176"/>
      <c r="P1036" s="176"/>
      <c r="Q1036" s="176"/>
      <c r="R1036" s="206"/>
      <c r="S1036" s="206"/>
      <c r="T1036" s="206"/>
      <c r="U1036" s="206"/>
      <c r="V1036" s="206"/>
      <c r="W1036" s="206"/>
      <c r="X1036" s="118"/>
      <c r="Y1036" s="137"/>
      <c r="Z1036" s="149"/>
    </row>
    <row r="1037" spans="1:26" s="25" customFormat="1" x14ac:dyDescent="0.4">
      <c r="A1037" s="49"/>
      <c r="B1037" s="49"/>
      <c r="C1037" s="49"/>
      <c r="D1037" s="117"/>
      <c r="E1037" s="161"/>
      <c r="F1037" s="161"/>
      <c r="G1037" s="161"/>
      <c r="H1037" s="161"/>
      <c r="I1037" s="161"/>
      <c r="J1037" s="161"/>
      <c r="K1037" s="151"/>
      <c r="L1037" s="176"/>
      <c r="M1037" s="176"/>
      <c r="N1037" s="176"/>
      <c r="O1037" s="176"/>
      <c r="P1037" s="176"/>
      <c r="Q1037" s="176"/>
      <c r="R1037" s="206"/>
      <c r="S1037" s="206"/>
      <c r="T1037" s="206"/>
      <c r="U1037" s="206"/>
      <c r="V1037" s="206"/>
      <c r="W1037" s="206"/>
      <c r="X1037" s="118"/>
      <c r="Y1037" s="137"/>
      <c r="Z1037" s="149"/>
    </row>
    <row r="1038" spans="1:26" s="25" customFormat="1" x14ac:dyDescent="0.4">
      <c r="A1038" s="49"/>
      <c r="B1038" s="49"/>
      <c r="C1038" s="49"/>
      <c r="D1038" s="117"/>
      <c r="E1038" s="161"/>
      <c r="F1038" s="161"/>
      <c r="G1038" s="161"/>
      <c r="H1038" s="161"/>
      <c r="I1038" s="161"/>
      <c r="J1038" s="161"/>
      <c r="K1038" s="151"/>
      <c r="L1038" s="176"/>
      <c r="M1038" s="176"/>
      <c r="N1038" s="176"/>
      <c r="O1038" s="176"/>
      <c r="P1038" s="176"/>
      <c r="Q1038" s="176"/>
      <c r="R1038" s="206"/>
      <c r="S1038" s="206"/>
      <c r="T1038" s="206"/>
      <c r="U1038" s="206"/>
      <c r="V1038" s="206"/>
      <c r="W1038" s="206"/>
      <c r="X1038" s="118"/>
      <c r="Y1038" s="137"/>
      <c r="Z1038" s="149"/>
    </row>
    <row r="1039" spans="1:26" s="25" customFormat="1" x14ac:dyDescent="0.4">
      <c r="A1039" s="49"/>
      <c r="B1039" s="49"/>
      <c r="C1039" s="49"/>
      <c r="D1039" s="117"/>
      <c r="E1039" s="161"/>
      <c r="F1039" s="161"/>
      <c r="G1039" s="161"/>
      <c r="H1039" s="161"/>
      <c r="I1039" s="161"/>
      <c r="J1039" s="161"/>
      <c r="K1039" s="151"/>
      <c r="L1039" s="176"/>
      <c r="M1039" s="176"/>
      <c r="N1039" s="176"/>
      <c r="O1039" s="176"/>
      <c r="P1039" s="176"/>
      <c r="Q1039" s="176"/>
      <c r="R1039" s="206"/>
      <c r="S1039" s="206"/>
      <c r="T1039" s="206"/>
      <c r="U1039" s="206"/>
      <c r="V1039" s="206"/>
      <c r="W1039" s="206"/>
      <c r="X1039" s="118"/>
      <c r="Y1039" s="137"/>
      <c r="Z1039" s="149"/>
    </row>
    <row r="1040" spans="1:26" s="25" customFormat="1" x14ac:dyDescent="0.4">
      <c r="A1040" s="49"/>
      <c r="B1040" s="49"/>
      <c r="C1040" s="49"/>
      <c r="D1040" s="117"/>
      <c r="E1040" s="161"/>
      <c r="F1040" s="161"/>
      <c r="G1040" s="161"/>
      <c r="H1040" s="161"/>
      <c r="I1040" s="161"/>
      <c r="J1040" s="161"/>
      <c r="K1040" s="151"/>
      <c r="L1040" s="176"/>
      <c r="M1040" s="176"/>
      <c r="N1040" s="176"/>
      <c r="O1040" s="176"/>
      <c r="P1040" s="176"/>
      <c r="Q1040" s="176"/>
      <c r="R1040" s="206"/>
      <c r="S1040" s="206"/>
      <c r="T1040" s="206"/>
      <c r="U1040" s="206"/>
      <c r="V1040" s="206"/>
      <c r="W1040" s="206"/>
      <c r="X1040" s="118"/>
      <c r="Y1040" s="137"/>
      <c r="Z1040" s="149"/>
    </row>
    <row r="1041" spans="1:26" s="25" customFormat="1" x14ac:dyDescent="0.4">
      <c r="A1041" s="49"/>
      <c r="B1041" s="49"/>
      <c r="C1041" s="49"/>
      <c r="D1041" s="117"/>
      <c r="E1041" s="161"/>
      <c r="F1041" s="161"/>
      <c r="G1041" s="161"/>
      <c r="H1041" s="161"/>
      <c r="I1041" s="161"/>
      <c r="J1041" s="161"/>
      <c r="K1041" s="151"/>
      <c r="L1041" s="176"/>
      <c r="M1041" s="176"/>
      <c r="N1041" s="176"/>
      <c r="O1041" s="176"/>
      <c r="P1041" s="176"/>
      <c r="Q1041" s="176"/>
      <c r="R1041" s="206"/>
      <c r="S1041" s="206"/>
      <c r="T1041" s="206"/>
      <c r="U1041" s="206"/>
      <c r="V1041" s="206"/>
      <c r="W1041" s="206"/>
      <c r="X1041" s="118"/>
      <c r="Y1041" s="137"/>
      <c r="Z1041" s="149"/>
    </row>
    <row r="1042" spans="1:26" s="25" customFormat="1" x14ac:dyDescent="0.4">
      <c r="A1042" s="49"/>
      <c r="B1042" s="49"/>
      <c r="C1042" s="49"/>
      <c r="D1042" s="117"/>
      <c r="E1042" s="161"/>
      <c r="F1042" s="161"/>
      <c r="G1042" s="161"/>
      <c r="H1042" s="161"/>
      <c r="I1042" s="161"/>
      <c r="J1042" s="161"/>
      <c r="K1042" s="151"/>
      <c r="L1042" s="176"/>
      <c r="M1042" s="176"/>
      <c r="N1042" s="176"/>
      <c r="O1042" s="176"/>
      <c r="P1042" s="176"/>
      <c r="Q1042" s="176"/>
      <c r="R1042" s="206"/>
      <c r="S1042" s="206"/>
      <c r="T1042" s="206"/>
      <c r="U1042" s="206"/>
      <c r="V1042" s="206"/>
      <c r="W1042" s="206"/>
      <c r="X1042" s="118"/>
      <c r="Y1042" s="137"/>
      <c r="Z1042" s="149"/>
    </row>
    <row r="1043" spans="1:26" s="25" customFormat="1" x14ac:dyDescent="0.4">
      <c r="A1043" s="49"/>
      <c r="B1043" s="49"/>
      <c r="C1043" s="49"/>
      <c r="D1043" s="117"/>
      <c r="E1043" s="161"/>
      <c r="F1043" s="161"/>
      <c r="G1043" s="161"/>
      <c r="H1043" s="161"/>
      <c r="I1043" s="161"/>
      <c r="J1043" s="161"/>
      <c r="K1043" s="151"/>
      <c r="L1043" s="176"/>
      <c r="M1043" s="176"/>
      <c r="N1043" s="176"/>
      <c r="O1043" s="176"/>
      <c r="P1043" s="176"/>
      <c r="Q1043" s="176"/>
      <c r="R1043" s="206"/>
      <c r="S1043" s="206"/>
      <c r="T1043" s="206"/>
      <c r="U1043" s="206"/>
      <c r="V1043" s="206"/>
      <c r="W1043" s="206"/>
      <c r="X1043" s="118"/>
      <c r="Y1043" s="137"/>
      <c r="Z1043" s="149"/>
    </row>
    <row r="1044" spans="1:26" s="25" customFormat="1" x14ac:dyDescent="0.4">
      <c r="A1044" s="49"/>
      <c r="B1044" s="49"/>
      <c r="C1044" s="49"/>
      <c r="D1044" s="117"/>
      <c r="E1044" s="161"/>
      <c r="F1044" s="161"/>
      <c r="G1044" s="161"/>
      <c r="H1044" s="161"/>
      <c r="I1044" s="161"/>
      <c r="J1044" s="161"/>
      <c r="K1044" s="151"/>
      <c r="L1044" s="176"/>
      <c r="M1044" s="176"/>
      <c r="N1044" s="176"/>
      <c r="O1044" s="176"/>
      <c r="P1044" s="176"/>
      <c r="Q1044" s="176"/>
      <c r="R1044" s="206"/>
      <c r="S1044" s="206"/>
      <c r="T1044" s="206"/>
      <c r="U1044" s="206"/>
      <c r="V1044" s="206"/>
      <c r="W1044" s="206"/>
      <c r="X1044" s="118"/>
      <c r="Y1044" s="137"/>
      <c r="Z1044" s="149"/>
    </row>
    <row r="1045" spans="1:26" s="25" customFormat="1" x14ac:dyDescent="0.4">
      <c r="A1045" s="49"/>
      <c r="B1045" s="49"/>
      <c r="C1045" s="49"/>
      <c r="D1045" s="117"/>
      <c r="E1045" s="161"/>
      <c r="F1045" s="161"/>
      <c r="G1045" s="161"/>
      <c r="H1045" s="161"/>
      <c r="I1045" s="161"/>
      <c r="J1045" s="161"/>
      <c r="K1045" s="151"/>
      <c r="L1045" s="176"/>
      <c r="M1045" s="176"/>
      <c r="N1045" s="176"/>
      <c r="O1045" s="176"/>
      <c r="P1045" s="176"/>
      <c r="Q1045" s="176"/>
      <c r="R1045" s="206"/>
      <c r="S1045" s="206"/>
      <c r="T1045" s="206"/>
      <c r="U1045" s="206"/>
      <c r="V1045" s="206"/>
      <c r="W1045" s="206"/>
      <c r="X1045" s="118"/>
      <c r="Y1045" s="137"/>
      <c r="Z1045" s="149"/>
    </row>
    <row r="1046" spans="1:26" s="25" customFormat="1" x14ac:dyDescent="0.4">
      <c r="A1046" s="49"/>
      <c r="B1046" s="49"/>
      <c r="C1046" s="49"/>
      <c r="D1046" s="117"/>
      <c r="E1046" s="161"/>
      <c r="F1046" s="161"/>
      <c r="G1046" s="161"/>
      <c r="H1046" s="161"/>
      <c r="I1046" s="161"/>
      <c r="J1046" s="161"/>
      <c r="K1046" s="151"/>
      <c r="L1046" s="176"/>
      <c r="M1046" s="176"/>
      <c r="N1046" s="176"/>
      <c r="O1046" s="176"/>
      <c r="P1046" s="176"/>
      <c r="Q1046" s="176"/>
      <c r="R1046" s="206"/>
      <c r="S1046" s="206"/>
      <c r="T1046" s="206"/>
      <c r="U1046" s="206"/>
      <c r="V1046" s="206"/>
      <c r="W1046" s="206"/>
      <c r="X1046" s="118"/>
      <c r="Y1046" s="137"/>
      <c r="Z1046" s="149"/>
    </row>
    <row r="1047" spans="1:26" s="25" customFormat="1" x14ac:dyDescent="0.4">
      <c r="A1047" s="49"/>
      <c r="B1047" s="49"/>
      <c r="C1047" s="49"/>
      <c r="D1047" s="117"/>
      <c r="E1047" s="161"/>
      <c r="F1047" s="161"/>
      <c r="G1047" s="161"/>
      <c r="H1047" s="161"/>
      <c r="I1047" s="161"/>
      <c r="J1047" s="161"/>
      <c r="K1047" s="151"/>
      <c r="L1047" s="176"/>
      <c r="M1047" s="176"/>
      <c r="N1047" s="176"/>
      <c r="O1047" s="176"/>
      <c r="P1047" s="176"/>
      <c r="Q1047" s="176"/>
      <c r="R1047" s="206"/>
      <c r="S1047" s="206"/>
      <c r="T1047" s="206"/>
      <c r="U1047" s="206"/>
      <c r="V1047" s="206"/>
      <c r="W1047" s="206"/>
      <c r="X1047" s="118"/>
      <c r="Y1047" s="137"/>
      <c r="Z1047" s="149"/>
    </row>
    <row r="1048" spans="1:26" s="25" customFormat="1" x14ac:dyDescent="0.4">
      <c r="A1048" s="49"/>
      <c r="B1048" s="49"/>
      <c r="C1048" s="49"/>
      <c r="D1048" s="117"/>
      <c r="E1048" s="161"/>
      <c r="F1048" s="161"/>
      <c r="G1048" s="161"/>
      <c r="H1048" s="161"/>
      <c r="I1048" s="161"/>
      <c r="J1048" s="161"/>
      <c r="K1048" s="151"/>
      <c r="L1048" s="176"/>
      <c r="M1048" s="176"/>
      <c r="N1048" s="176"/>
      <c r="O1048" s="176"/>
      <c r="P1048" s="176"/>
      <c r="Q1048" s="176"/>
      <c r="R1048" s="206"/>
      <c r="S1048" s="206"/>
      <c r="T1048" s="206"/>
      <c r="U1048" s="206"/>
      <c r="V1048" s="206"/>
      <c r="W1048" s="206"/>
      <c r="X1048" s="118"/>
      <c r="Y1048" s="137"/>
      <c r="Z1048" s="149"/>
    </row>
    <row r="1049" spans="1:26" s="25" customFormat="1" x14ac:dyDescent="0.4">
      <c r="A1049" s="49"/>
      <c r="B1049" s="49"/>
      <c r="C1049" s="49"/>
      <c r="D1049" s="117"/>
      <c r="E1049" s="161"/>
      <c r="F1049" s="161"/>
      <c r="G1049" s="161"/>
      <c r="H1049" s="161"/>
      <c r="I1049" s="161"/>
      <c r="J1049" s="161"/>
      <c r="K1049" s="151"/>
      <c r="L1049" s="176"/>
      <c r="M1049" s="176"/>
      <c r="N1049" s="176"/>
      <c r="O1049" s="176"/>
      <c r="P1049" s="176"/>
      <c r="Q1049" s="176"/>
      <c r="R1049" s="206"/>
      <c r="S1049" s="206"/>
      <c r="T1049" s="206"/>
      <c r="U1049" s="206"/>
      <c r="V1049" s="206"/>
      <c r="W1049" s="206"/>
      <c r="X1049" s="118"/>
      <c r="Y1049" s="137"/>
      <c r="Z1049" s="149"/>
    </row>
    <row r="1050" spans="1:26" s="25" customFormat="1" x14ac:dyDescent="0.4">
      <c r="A1050" s="49"/>
      <c r="B1050" s="49"/>
      <c r="C1050" s="49"/>
      <c r="D1050" s="117"/>
      <c r="E1050" s="161"/>
      <c r="F1050" s="161"/>
      <c r="G1050" s="161"/>
      <c r="H1050" s="161"/>
      <c r="I1050" s="161"/>
      <c r="J1050" s="161"/>
      <c r="K1050" s="151"/>
      <c r="L1050" s="176"/>
      <c r="M1050" s="176"/>
      <c r="N1050" s="176"/>
      <c r="O1050" s="176"/>
      <c r="P1050" s="176"/>
      <c r="Q1050" s="176"/>
      <c r="R1050" s="206"/>
      <c r="S1050" s="206"/>
      <c r="T1050" s="206"/>
      <c r="U1050" s="206"/>
      <c r="V1050" s="206"/>
      <c r="W1050" s="206"/>
      <c r="X1050" s="118"/>
      <c r="Y1050" s="137"/>
      <c r="Z1050" s="149"/>
    </row>
    <row r="1051" spans="1:26" s="25" customFormat="1" x14ac:dyDescent="0.4">
      <c r="A1051" s="49"/>
      <c r="B1051" s="49"/>
      <c r="C1051" s="49"/>
      <c r="D1051" s="117"/>
      <c r="E1051" s="161"/>
      <c r="F1051" s="161"/>
      <c r="G1051" s="161"/>
      <c r="H1051" s="161"/>
      <c r="I1051" s="161"/>
      <c r="J1051" s="161"/>
      <c r="K1051" s="151"/>
      <c r="L1051" s="176"/>
      <c r="M1051" s="176"/>
      <c r="N1051" s="176"/>
      <c r="O1051" s="176"/>
      <c r="P1051" s="176"/>
      <c r="Q1051" s="176"/>
      <c r="R1051" s="206"/>
      <c r="S1051" s="206"/>
      <c r="T1051" s="206"/>
      <c r="U1051" s="206"/>
      <c r="V1051" s="206"/>
      <c r="W1051" s="206"/>
      <c r="X1051" s="118"/>
      <c r="Y1051" s="137"/>
      <c r="Z1051" s="149"/>
    </row>
    <row r="1052" spans="1:26" s="25" customFormat="1" x14ac:dyDescent="0.4">
      <c r="A1052" s="49"/>
      <c r="B1052" s="49"/>
      <c r="C1052" s="49"/>
      <c r="D1052" s="117"/>
      <c r="E1052" s="161"/>
      <c r="F1052" s="161"/>
      <c r="G1052" s="161"/>
      <c r="H1052" s="161"/>
      <c r="I1052" s="161"/>
      <c r="J1052" s="161"/>
      <c r="K1052" s="151"/>
      <c r="L1052" s="176"/>
      <c r="M1052" s="176"/>
      <c r="N1052" s="176"/>
      <c r="O1052" s="176"/>
      <c r="P1052" s="176"/>
      <c r="Q1052" s="176"/>
      <c r="R1052" s="206"/>
      <c r="S1052" s="206"/>
      <c r="T1052" s="206"/>
      <c r="U1052" s="206"/>
      <c r="V1052" s="206"/>
      <c r="W1052" s="206"/>
      <c r="X1052" s="118"/>
      <c r="Y1052" s="137"/>
      <c r="Z1052" s="149"/>
    </row>
    <row r="1053" spans="1:26" s="25" customFormat="1" x14ac:dyDescent="0.4">
      <c r="A1053" s="49"/>
      <c r="B1053" s="49"/>
      <c r="C1053" s="49"/>
      <c r="D1053" s="117"/>
      <c r="E1053" s="161"/>
      <c r="F1053" s="161"/>
      <c r="G1053" s="161"/>
      <c r="H1053" s="161"/>
      <c r="I1053" s="161"/>
      <c r="J1053" s="161"/>
      <c r="K1053" s="151"/>
      <c r="L1053" s="176"/>
      <c r="M1053" s="176"/>
      <c r="N1053" s="176"/>
      <c r="O1053" s="176"/>
      <c r="P1053" s="176"/>
      <c r="Q1053" s="176"/>
      <c r="R1053" s="206"/>
      <c r="S1053" s="206"/>
      <c r="T1053" s="206"/>
      <c r="U1053" s="206"/>
      <c r="V1053" s="206"/>
      <c r="W1053" s="206"/>
      <c r="X1053" s="118"/>
      <c r="Y1053" s="137"/>
      <c r="Z1053" s="149"/>
    </row>
    <row r="1054" spans="1:26" s="25" customFormat="1" x14ac:dyDescent="0.4">
      <c r="A1054" s="49"/>
      <c r="B1054" s="49"/>
      <c r="C1054" s="49"/>
      <c r="D1054" s="117"/>
      <c r="E1054" s="161"/>
      <c r="F1054" s="161"/>
      <c r="G1054" s="161"/>
      <c r="H1054" s="161"/>
      <c r="I1054" s="161"/>
      <c r="J1054" s="161"/>
      <c r="K1054" s="151"/>
      <c r="L1054" s="176"/>
      <c r="M1054" s="176"/>
      <c r="N1054" s="176"/>
      <c r="O1054" s="176"/>
      <c r="P1054" s="176"/>
      <c r="Q1054" s="176"/>
      <c r="R1054" s="206"/>
      <c r="S1054" s="206"/>
      <c r="T1054" s="206"/>
      <c r="U1054" s="206"/>
      <c r="V1054" s="206"/>
      <c r="W1054" s="206"/>
      <c r="X1054" s="118"/>
      <c r="Y1054" s="137"/>
      <c r="Z1054" s="149"/>
    </row>
    <row r="1055" spans="1:26" s="25" customFormat="1" x14ac:dyDescent="0.4">
      <c r="A1055" s="49"/>
      <c r="B1055" s="49"/>
      <c r="C1055" s="49"/>
      <c r="D1055" s="117"/>
      <c r="E1055" s="161"/>
      <c r="F1055" s="161"/>
      <c r="G1055" s="161"/>
      <c r="H1055" s="161"/>
      <c r="I1055" s="161"/>
      <c r="J1055" s="161"/>
      <c r="K1055" s="151"/>
      <c r="L1055" s="176"/>
      <c r="M1055" s="176"/>
      <c r="N1055" s="176"/>
      <c r="O1055" s="176"/>
      <c r="P1055" s="176"/>
      <c r="Q1055" s="176"/>
      <c r="R1055" s="206"/>
      <c r="S1055" s="206"/>
      <c r="T1055" s="206"/>
      <c r="U1055" s="206"/>
      <c r="V1055" s="206"/>
      <c r="W1055" s="206"/>
      <c r="X1055" s="118"/>
      <c r="Y1055" s="137"/>
      <c r="Z1055" s="149"/>
    </row>
    <row r="1056" spans="1:26" s="25" customFormat="1" x14ac:dyDescent="0.4">
      <c r="A1056" s="49"/>
      <c r="B1056" s="49"/>
      <c r="C1056" s="49"/>
      <c r="D1056" s="117"/>
      <c r="E1056" s="161"/>
      <c r="F1056" s="161"/>
      <c r="G1056" s="161"/>
      <c r="H1056" s="161"/>
      <c r="I1056" s="161"/>
      <c r="J1056" s="161"/>
      <c r="K1056" s="151"/>
      <c r="L1056" s="176"/>
      <c r="M1056" s="176"/>
      <c r="N1056" s="176"/>
      <c r="O1056" s="176"/>
      <c r="P1056" s="176"/>
      <c r="Q1056" s="176"/>
      <c r="R1056" s="206"/>
      <c r="S1056" s="206"/>
      <c r="T1056" s="206"/>
      <c r="U1056" s="206"/>
      <c r="V1056" s="206"/>
      <c r="W1056" s="206"/>
      <c r="X1056" s="118"/>
      <c r="Y1056" s="137"/>
      <c r="Z1056" s="149"/>
    </row>
    <row r="1057" spans="1:26" s="25" customFormat="1" x14ac:dyDescent="0.4">
      <c r="A1057" s="49"/>
      <c r="B1057" s="49"/>
      <c r="C1057" s="49"/>
      <c r="D1057" s="117"/>
      <c r="E1057" s="161"/>
      <c r="F1057" s="161"/>
      <c r="G1057" s="161"/>
      <c r="H1057" s="161"/>
      <c r="I1057" s="161"/>
      <c r="J1057" s="161"/>
      <c r="K1057" s="151"/>
      <c r="L1057" s="176"/>
      <c r="M1057" s="176"/>
      <c r="N1057" s="176"/>
      <c r="O1057" s="176"/>
      <c r="P1057" s="176"/>
      <c r="Q1057" s="176"/>
      <c r="R1057" s="206"/>
      <c r="S1057" s="206"/>
      <c r="T1057" s="206"/>
      <c r="U1057" s="206"/>
      <c r="V1057" s="206"/>
      <c r="W1057" s="206"/>
      <c r="X1057" s="118"/>
      <c r="Y1057" s="137"/>
      <c r="Z1057" s="149"/>
    </row>
    <row r="1058" spans="1:26" s="25" customFormat="1" x14ac:dyDescent="0.4">
      <c r="A1058" s="49"/>
      <c r="B1058" s="49"/>
      <c r="C1058" s="49"/>
      <c r="D1058" s="117"/>
      <c r="E1058" s="161"/>
      <c r="F1058" s="161"/>
      <c r="G1058" s="161"/>
      <c r="H1058" s="161"/>
      <c r="I1058" s="161"/>
      <c r="J1058" s="161"/>
      <c r="K1058" s="151"/>
      <c r="L1058" s="176"/>
      <c r="M1058" s="176"/>
      <c r="N1058" s="176"/>
      <c r="O1058" s="176"/>
      <c r="P1058" s="176"/>
      <c r="Q1058" s="176"/>
      <c r="R1058" s="206"/>
      <c r="S1058" s="206"/>
      <c r="T1058" s="206"/>
      <c r="U1058" s="206"/>
      <c r="V1058" s="206"/>
      <c r="W1058" s="206"/>
      <c r="X1058" s="118"/>
      <c r="Y1058" s="137"/>
      <c r="Z1058" s="149"/>
    </row>
    <row r="1059" spans="1:26" s="25" customFormat="1" x14ac:dyDescent="0.4">
      <c r="A1059" s="49"/>
      <c r="B1059" s="49"/>
      <c r="C1059" s="49"/>
      <c r="D1059" s="117"/>
      <c r="E1059" s="161"/>
      <c r="F1059" s="161"/>
      <c r="G1059" s="161"/>
      <c r="H1059" s="161"/>
      <c r="I1059" s="161"/>
      <c r="J1059" s="161"/>
      <c r="K1059" s="151"/>
      <c r="L1059" s="176"/>
      <c r="M1059" s="176"/>
      <c r="N1059" s="176"/>
      <c r="O1059" s="176"/>
      <c r="P1059" s="176"/>
      <c r="Q1059" s="176"/>
      <c r="R1059" s="206"/>
      <c r="S1059" s="206"/>
      <c r="T1059" s="206"/>
      <c r="U1059" s="206"/>
      <c r="V1059" s="206"/>
      <c r="W1059" s="206"/>
      <c r="X1059" s="118"/>
      <c r="Y1059" s="137"/>
      <c r="Z1059" s="149"/>
    </row>
    <row r="1060" spans="1:26" s="25" customFormat="1" x14ac:dyDescent="0.4">
      <c r="A1060" s="49"/>
      <c r="B1060" s="49"/>
      <c r="C1060" s="49"/>
      <c r="D1060" s="117"/>
      <c r="E1060" s="161"/>
      <c r="F1060" s="161"/>
      <c r="G1060" s="161"/>
      <c r="H1060" s="161"/>
      <c r="I1060" s="161"/>
      <c r="J1060" s="161"/>
      <c r="K1060" s="151"/>
      <c r="L1060" s="176"/>
      <c r="M1060" s="176"/>
      <c r="N1060" s="176"/>
      <c r="O1060" s="176"/>
      <c r="P1060" s="176"/>
      <c r="Q1060" s="176"/>
      <c r="R1060" s="206"/>
      <c r="S1060" s="206"/>
      <c r="T1060" s="206"/>
      <c r="U1060" s="206"/>
      <c r="V1060" s="206"/>
      <c r="W1060" s="206"/>
      <c r="X1060" s="118"/>
      <c r="Y1060" s="137"/>
      <c r="Z1060" s="149"/>
    </row>
    <row r="1061" spans="1:26" s="25" customFormat="1" x14ac:dyDescent="0.4">
      <c r="A1061" s="49"/>
      <c r="B1061" s="49"/>
      <c r="C1061" s="49"/>
      <c r="D1061" s="117"/>
      <c r="E1061" s="161"/>
      <c r="F1061" s="161"/>
      <c r="G1061" s="161"/>
      <c r="H1061" s="161"/>
      <c r="I1061" s="161"/>
      <c r="J1061" s="161"/>
      <c r="K1061" s="151"/>
      <c r="L1061" s="176"/>
      <c r="M1061" s="176"/>
      <c r="N1061" s="176"/>
      <c r="O1061" s="176"/>
      <c r="P1061" s="176"/>
      <c r="Q1061" s="176"/>
      <c r="R1061" s="206"/>
      <c r="S1061" s="206"/>
      <c r="T1061" s="206"/>
      <c r="U1061" s="206"/>
      <c r="V1061" s="206"/>
      <c r="W1061" s="206"/>
      <c r="X1061" s="118"/>
      <c r="Y1061" s="137"/>
      <c r="Z1061" s="149"/>
    </row>
    <row r="1062" spans="1:26" s="25" customFormat="1" x14ac:dyDescent="0.4">
      <c r="A1062" s="49"/>
      <c r="B1062" s="49"/>
      <c r="C1062" s="49"/>
      <c r="D1062" s="117"/>
      <c r="E1062" s="161"/>
      <c r="F1062" s="161"/>
      <c r="G1062" s="161"/>
      <c r="H1062" s="161"/>
      <c r="I1062" s="161"/>
      <c r="J1062" s="161"/>
      <c r="K1062" s="151"/>
      <c r="L1062" s="176"/>
      <c r="M1062" s="176"/>
      <c r="N1062" s="176"/>
      <c r="O1062" s="176"/>
      <c r="P1062" s="176"/>
      <c r="Q1062" s="176"/>
      <c r="R1062" s="206"/>
      <c r="S1062" s="206"/>
      <c r="T1062" s="206"/>
      <c r="U1062" s="206"/>
      <c r="V1062" s="206"/>
      <c r="W1062" s="206"/>
      <c r="X1062" s="118"/>
      <c r="Y1062" s="137"/>
      <c r="Z1062" s="149"/>
    </row>
    <row r="1063" spans="1:26" s="25" customFormat="1" x14ac:dyDescent="0.4">
      <c r="A1063" s="49"/>
      <c r="B1063" s="49"/>
      <c r="C1063" s="49"/>
      <c r="D1063" s="117"/>
      <c r="E1063" s="161"/>
      <c r="F1063" s="161"/>
      <c r="G1063" s="161"/>
      <c r="H1063" s="161"/>
      <c r="I1063" s="161"/>
      <c r="J1063" s="161"/>
      <c r="K1063" s="151"/>
      <c r="L1063" s="176"/>
      <c r="M1063" s="176"/>
      <c r="N1063" s="176"/>
      <c r="O1063" s="176"/>
      <c r="P1063" s="176"/>
      <c r="Q1063" s="176"/>
      <c r="R1063" s="206"/>
      <c r="S1063" s="206"/>
      <c r="T1063" s="206"/>
      <c r="U1063" s="206"/>
      <c r="V1063" s="206"/>
      <c r="W1063" s="206"/>
      <c r="X1063" s="118"/>
      <c r="Y1063" s="137"/>
      <c r="Z1063" s="149"/>
    </row>
    <row r="1064" spans="1:26" s="25" customFormat="1" x14ac:dyDescent="0.4">
      <c r="A1064" s="49"/>
      <c r="B1064" s="49"/>
      <c r="C1064" s="49"/>
      <c r="D1064" s="117"/>
      <c r="E1064" s="161"/>
      <c r="F1064" s="161"/>
      <c r="G1064" s="161"/>
      <c r="H1064" s="161"/>
      <c r="I1064" s="161"/>
      <c r="J1064" s="161"/>
      <c r="K1064" s="151"/>
      <c r="L1064" s="176"/>
      <c r="M1064" s="176"/>
      <c r="N1064" s="176"/>
      <c r="O1064" s="176"/>
      <c r="P1064" s="176"/>
      <c r="Q1064" s="176"/>
      <c r="R1064" s="206"/>
      <c r="S1064" s="206"/>
      <c r="T1064" s="206"/>
      <c r="U1064" s="206"/>
      <c r="V1064" s="206"/>
      <c r="W1064" s="206"/>
      <c r="X1064" s="118"/>
      <c r="Y1064" s="137"/>
      <c r="Z1064" s="149"/>
    </row>
    <row r="1065" spans="1:26" s="25" customFormat="1" x14ac:dyDescent="0.4">
      <c r="A1065" s="49"/>
      <c r="B1065" s="49"/>
      <c r="C1065" s="49"/>
      <c r="D1065" s="117"/>
      <c r="E1065" s="161"/>
      <c r="F1065" s="161"/>
      <c r="G1065" s="161"/>
      <c r="H1065" s="161"/>
      <c r="I1065" s="161"/>
      <c r="J1065" s="161"/>
      <c r="K1065" s="151"/>
      <c r="L1065" s="176"/>
      <c r="M1065" s="176"/>
      <c r="N1065" s="176"/>
      <c r="O1065" s="176"/>
      <c r="P1065" s="176"/>
      <c r="Q1065" s="176"/>
      <c r="R1065" s="206"/>
      <c r="S1065" s="206"/>
      <c r="T1065" s="206"/>
      <c r="U1065" s="206"/>
      <c r="V1065" s="206"/>
      <c r="W1065" s="206"/>
      <c r="X1065" s="118"/>
      <c r="Y1065" s="137"/>
      <c r="Z1065" s="149"/>
    </row>
    <row r="1066" spans="1:26" s="25" customFormat="1" x14ac:dyDescent="0.4">
      <c r="A1066" s="49"/>
      <c r="B1066" s="49"/>
      <c r="C1066" s="49"/>
      <c r="D1066" s="117"/>
      <c r="E1066" s="161"/>
      <c r="F1066" s="161"/>
      <c r="G1066" s="161"/>
      <c r="H1066" s="161"/>
      <c r="I1066" s="161"/>
      <c r="J1066" s="161"/>
      <c r="K1066" s="151"/>
      <c r="L1066" s="176"/>
      <c r="M1066" s="176"/>
      <c r="N1066" s="176"/>
      <c r="O1066" s="176"/>
      <c r="P1066" s="176"/>
      <c r="Q1066" s="176"/>
      <c r="R1066" s="206"/>
      <c r="S1066" s="206"/>
      <c r="T1066" s="206"/>
      <c r="U1066" s="206"/>
      <c r="V1066" s="206"/>
      <c r="W1066" s="206"/>
      <c r="X1066" s="118"/>
      <c r="Y1066" s="137"/>
      <c r="Z1066" s="149"/>
    </row>
    <row r="1067" spans="1:26" s="25" customFormat="1" x14ac:dyDescent="0.4">
      <c r="A1067" s="49"/>
      <c r="B1067" s="49"/>
      <c r="C1067" s="49"/>
      <c r="D1067" s="117"/>
      <c r="E1067" s="161"/>
      <c r="F1067" s="161"/>
      <c r="G1067" s="161"/>
      <c r="H1067" s="161"/>
      <c r="I1067" s="161"/>
      <c r="J1067" s="161"/>
      <c r="K1067" s="151"/>
      <c r="L1067" s="176"/>
      <c r="M1067" s="176"/>
      <c r="N1067" s="176"/>
      <c r="O1067" s="176"/>
      <c r="P1067" s="176"/>
      <c r="Q1067" s="176"/>
      <c r="R1067" s="206"/>
      <c r="S1067" s="206"/>
      <c r="T1067" s="206"/>
      <c r="U1067" s="206"/>
      <c r="V1067" s="206"/>
      <c r="W1067" s="206"/>
      <c r="X1067" s="118"/>
      <c r="Y1067" s="137"/>
      <c r="Z1067" s="149"/>
    </row>
    <row r="1068" spans="1:26" s="25" customFormat="1" x14ac:dyDescent="0.4">
      <c r="A1068" s="49"/>
      <c r="B1068" s="49"/>
      <c r="C1068" s="49"/>
      <c r="D1068" s="117"/>
      <c r="E1068" s="161"/>
      <c r="F1068" s="161"/>
      <c r="G1068" s="161"/>
      <c r="H1068" s="161"/>
      <c r="I1068" s="161"/>
      <c r="J1068" s="161"/>
      <c r="K1068" s="151"/>
      <c r="L1068" s="176"/>
      <c r="M1068" s="176"/>
      <c r="N1068" s="176"/>
      <c r="O1068" s="176"/>
      <c r="P1068" s="176"/>
      <c r="Q1068" s="176"/>
      <c r="R1068" s="206"/>
      <c r="S1068" s="206"/>
      <c r="T1068" s="206"/>
      <c r="U1068" s="206"/>
      <c r="V1068" s="206"/>
      <c r="W1068" s="206"/>
      <c r="X1068" s="118"/>
      <c r="Y1068" s="137"/>
      <c r="Z1068" s="149"/>
    </row>
    <row r="1069" spans="1:26" s="25" customFormat="1" x14ac:dyDescent="0.4">
      <c r="A1069" s="49"/>
      <c r="B1069" s="49"/>
      <c r="C1069" s="49"/>
      <c r="D1069" s="117"/>
      <c r="E1069" s="161"/>
      <c r="F1069" s="161"/>
      <c r="G1069" s="161"/>
      <c r="H1069" s="161"/>
      <c r="I1069" s="161"/>
      <c r="J1069" s="161"/>
      <c r="K1069" s="151"/>
      <c r="L1069" s="176"/>
      <c r="M1069" s="176"/>
      <c r="N1069" s="176"/>
      <c r="O1069" s="176"/>
      <c r="P1069" s="176"/>
      <c r="Q1069" s="176"/>
      <c r="R1069" s="206"/>
      <c r="S1069" s="206"/>
      <c r="T1069" s="206"/>
      <c r="U1069" s="206"/>
      <c r="V1069" s="206"/>
      <c r="W1069" s="206"/>
      <c r="X1069" s="118"/>
      <c r="Y1069" s="137"/>
      <c r="Z1069" s="149"/>
    </row>
    <row r="1070" spans="1:26" s="25" customFormat="1" x14ac:dyDescent="0.4">
      <c r="A1070" s="49"/>
      <c r="B1070" s="49"/>
      <c r="C1070" s="49"/>
      <c r="D1070" s="117"/>
      <c r="E1070" s="161"/>
      <c r="F1070" s="161"/>
      <c r="G1070" s="161"/>
      <c r="H1070" s="161"/>
      <c r="I1070" s="161"/>
      <c r="J1070" s="161"/>
      <c r="K1070" s="151"/>
      <c r="L1070" s="176"/>
      <c r="M1070" s="176"/>
      <c r="N1070" s="176"/>
      <c r="O1070" s="176"/>
      <c r="P1070" s="176"/>
      <c r="Q1070" s="176"/>
      <c r="R1070" s="206"/>
      <c r="S1070" s="206"/>
      <c r="T1070" s="206"/>
      <c r="U1070" s="206"/>
      <c r="V1070" s="206"/>
      <c r="W1070" s="206"/>
      <c r="X1070" s="118"/>
      <c r="Y1070" s="137"/>
      <c r="Z1070" s="149"/>
    </row>
    <row r="1071" spans="1:26" s="25" customFormat="1" x14ac:dyDescent="0.4">
      <c r="A1071" s="49"/>
      <c r="B1071" s="49"/>
      <c r="C1071" s="49"/>
      <c r="D1071" s="117"/>
      <c r="E1071" s="161"/>
      <c r="F1071" s="161"/>
      <c r="G1071" s="161"/>
      <c r="H1071" s="161"/>
      <c r="I1071" s="161"/>
      <c r="J1071" s="161"/>
      <c r="K1071" s="151"/>
      <c r="L1071" s="176"/>
      <c r="M1071" s="176"/>
      <c r="N1071" s="176"/>
      <c r="O1071" s="176"/>
      <c r="P1071" s="176"/>
      <c r="Q1071" s="176"/>
      <c r="R1071" s="206"/>
      <c r="S1071" s="206"/>
      <c r="T1071" s="206"/>
      <c r="U1071" s="206"/>
      <c r="V1071" s="206"/>
      <c r="W1071" s="206"/>
      <c r="X1071" s="118"/>
      <c r="Y1071" s="137"/>
      <c r="Z1071" s="149"/>
    </row>
    <row r="1072" spans="1:26" s="25" customFormat="1" x14ac:dyDescent="0.4">
      <c r="A1072" s="49"/>
      <c r="B1072" s="49"/>
      <c r="C1072" s="49"/>
      <c r="D1072" s="117"/>
      <c r="E1072" s="161"/>
      <c r="F1072" s="161"/>
      <c r="G1072" s="161"/>
      <c r="H1072" s="161"/>
      <c r="I1072" s="161"/>
      <c r="J1072" s="161"/>
      <c r="K1072" s="151"/>
      <c r="L1072" s="176"/>
      <c r="M1072" s="176"/>
      <c r="N1072" s="176"/>
      <c r="O1072" s="176"/>
      <c r="P1072" s="176"/>
      <c r="Q1072" s="176"/>
      <c r="R1072" s="206"/>
      <c r="S1072" s="206"/>
      <c r="T1072" s="206"/>
      <c r="U1072" s="206"/>
      <c r="V1072" s="206"/>
      <c r="W1072" s="206"/>
      <c r="X1072" s="118"/>
      <c r="Y1072" s="137"/>
      <c r="Z1072" s="149"/>
    </row>
    <row r="1073" spans="1:26" s="25" customFormat="1" x14ac:dyDescent="0.4">
      <c r="A1073" s="49"/>
      <c r="B1073" s="49"/>
      <c r="C1073" s="49"/>
      <c r="D1073" s="117"/>
      <c r="E1073" s="161"/>
      <c r="F1073" s="161"/>
      <c r="G1073" s="161"/>
      <c r="H1073" s="161"/>
      <c r="I1073" s="161"/>
      <c r="J1073" s="161"/>
      <c r="K1073" s="151"/>
      <c r="L1073" s="176"/>
      <c r="M1073" s="176"/>
      <c r="N1073" s="176"/>
      <c r="O1073" s="176"/>
      <c r="P1073" s="176"/>
      <c r="Q1073" s="176"/>
      <c r="R1073" s="206"/>
      <c r="S1073" s="206"/>
      <c r="T1073" s="206"/>
      <c r="U1073" s="206"/>
      <c r="V1073" s="206"/>
      <c r="W1073" s="206"/>
      <c r="X1073" s="118"/>
      <c r="Y1073" s="137"/>
      <c r="Z1073" s="149"/>
    </row>
    <row r="1074" spans="1:26" s="25" customFormat="1" x14ac:dyDescent="0.4">
      <c r="A1074" s="49"/>
      <c r="B1074" s="49"/>
      <c r="C1074" s="49"/>
      <c r="D1074" s="117"/>
      <c r="E1074" s="161"/>
      <c r="F1074" s="161"/>
      <c r="G1074" s="161"/>
      <c r="H1074" s="161"/>
      <c r="I1074" s="161"/>
      <c r="J1074" s="161"/>
      <c r="K1074" s="151"/>
      <c r="L1074" s="176"/>
      <c r="M1074" s="176"/>
      <c r="N1074" s="176"/>
      <c r="O1074" s="176"/>
      <c r="P1074" s="176"/>
      <c r="Q1074" s="176"/>
      <c r="R1074" s="206"/>
      <c r="S1074" s="206"/>
      <c r="T1074" s="206"/>
      <c r="U1074" s="206"/>
      <c r="V1074" s="206"/>
      <c r="W1074" s="206"/>
      <c r="X1074" s="118"/>
      <c r="Y1074" s="137"/>
      <c r="Z1074" s="149"/>
    </row>
    <row r="1075" spans="1:26" s="25" customFormat="1" x14ac:dyDescent="0.4">
      <c r="A1075" s="49"/>
      <c r="B1075" s="49"/>
      <c r="C1075" s="49"/>
      <c r="D1075" s="117"/>
      <c r="E1075" s="161"/>
      <c r="F1075" s="161"/>
      <c r="G1075" s="161"/>
      <c r="H1075" s="161"/>
      <c r="I1075" s="161"/>
      <c r="J1075" s="161"/>
      <c r="K1075" s="151"/>
      <c r="L1075" s="176"/>
      <c r="M1075" s="176"/>
      <c r="N1075" s="176"/>
      <c r="O1075" s="176"/>
      <c r="P1075" s="176"/>
      <c r="Q1075" s="176"/>
      <c r="R1075" s="206"/>
      <c r="S1075" s="206"/>
      <c r="T1075" s="206"/>
      <c r="U1075" s="206"/>
      <c r="V1075" s="206"/>
      <c r="W1075" s="206"/>
      <c r="X1075" s="118"/>
      <c r="Y1075" s="137"/>
      <c r="Z1075" s="149"/>
    </row>
    <row r="1076" spans="1:26" s="25" customFormat="1" x14ac:dyDescent="0.4">
      <c r="A1076" s="49"/>
      <c r="B1076" s="49"/>
      <c r="C1076" s="49"/>
      <c r="D1076" s="117"/>
      <c r="E1076" s="161"/>
      <c r="F1076" s="161"/>
      <c r="G1076" s="161"/>
      <c r="H1076" s="161"/>
      <c r="I1076" s="161"/>
      <c r="J1076" s="161"/>
      <c r="K1076" s="151"/>
      <c r="L1076" s="176"/>
      <c r="M1076" s="176"/>
      <c r="N1076" s="176"/>
      <c r="O1076" s="176"/>
      <c r="P1076" s="176"/>
      <c r="Q1076" s="176"/>
      <c r="R1076" s="206"/>
      <c r="S1076" s="206"/>
      <c r="T1076" s="206"/>
      <c r="U1076" s="206"/>
      <c r="V1076" s="206"/>
      <c r="W1076" s="206"/>
      <c r="X1076" s="118"/>
      <c r="Y1076" s="137"/>
      <c r="Z1076" s="149"/>
    </row>
    <row r="1077" spans="1:26" s="25" customFormat="1" x14ac:dyDescent="0.4">
      <c r="A1077" s="49"/>
      <c r="B1077" s="49"/>
      <c r="C1077" s="49"/>
      <c r="D1077" s="117"/>
      <c r="E1077" s="161"/>
      <c r="F1077" s="161"/>
      <c r="G1077" s="161"/>
      <c r="H1077" s="161"/>
      <c r="I1077" s="161"/>
      <c r="J1077" s="161"/>
      <c r="K1077" s="151"/>
      <c r="L1077" s="176"/>
      <c r="M1077" s="176"/>
      <c r="N1077" s="176"/>
      <c r="O1077" s="176"/>
      <c r="P1077" s="176"/>
      <c r="Q1077" s="176"/>
      <c r="R1077" s="206"/>
      <c r="S1077" s="206"/>
      <c r="T1077" s="206"/>
      <c r="U1077" s="206"/>
      <c r="V1077" s="206"/>
      <c r="W1077" s="206"/>
      <c r="X1077" s="118"/>
      <c r="Y1077" s="137"/>
      <c r="Z1077" s="149"/>
    </row>
    <row r="1078" spans="1:26" s="25" customFormat="1" x14ac:dyDescent="0.4">
      <c r="A1078" s="49"/>
      <c r="B1078" s="49"/>
      <c r="C1078" s="49"/>
      <c r="D1078" s="117"/>
      <c r="E1078" s="161"/>
      <c r="F1078" s="161"/>
      <c r="G1078" s="161"/>
      <c r="H1078" s="161"/>
      <c r="I1078" s="161"/>
      <c r="J1078" s="161"/>
      <c r="K1078" s="151"/>
      <c r="L1078" s="176"/>
      <c r="M1078" s="176"/>
      <c r="N1078" s="176"/>
      <c r="O1078" s="176"/>
      <c r="P1078" s="176"/>
      <c r="Q1078" s="176"/>
      <c r="R1078" s="206"/>
      <c r="S1078" s="206"/>
      <c r="T1078" s="206"/>
      <c r="U1078" s="206"/>
      <c r="V1078" s="206"/>
      <c r="W1078" s="206"/>
      <c r="X1078" s="118"/>
      <c r="Y1078" s="137"/>
      <c r="Z1078" s="149"/>
    </row>
    <row r="1079" spans="1:26" s="25" customFormat="1" x14ac:dyDescent="0.4">
      <c r="A1079" s="49"/>
      <c r="B1079" s="49"/>
      <c r="C1079" s="49"/>
      <c r="D1079" s="117"/>
      <c r="E1079" s="161"/>
      <c r="F1079" s="161"/>
      <c r="G1079" s="161"/>
      <c r="H1079" s="161"/>
      <c r="I1079" s="161"/>
      <c r="J1079" s="161"/>
      <c r="K1079" s="151"/>
      <c r="L1079" s="176"/>
      <c r="M1079" s="176"/>
      <c r="N1079" s="176"/>
      <c r="O1079" s="176"/>
      <c r="P1079" s="176"/>
      <c r="Q1079" s="176"/>
      <c r="R1079" s="206"/>
      <c r="S1079" s="206"/>
      <c r="T1079" s="206"/>
      <c r="U1079" s="206"/>
      <c r="V1079" s="206"/>
      <c r="W1079" s="206"/>
      <c r="X1079" s="118"/>
      <c r="Y1079" s="137"/>
      <c r="Z1079" s="149"/>
    </row>
    <row r="1080" spans="1:26" s="25" customFormat="1" x14ac:dyDescent="0.4">
      <c r="A1080" s="49"/>
      <c r="B1080" s="49"/>
      <c r="C1080" s="49"/>
      <c r="D1080" s="117"/>
      <c r="E1080" s="161"/>
      <c r="F1080" s="161"/>
      <c r="G1080" s="161"/>
      <c r="H1080" s="161"/>
      <c r="I1080" s="161"/>
      <c r="J1080" s="161"/>
      <c r="K1080" s="151"/>
      <c r="L1080" s="176"/>
      <c r="M1080" s="176"/>
      <c r="N1080" s="176"/>
      <c r="O1080" s="176"/>
      <c r="P1080" s="176"/>
      <c r="Q1080" s="176"/>
      <c r="R1080" s="206"/>
      <c r="S1080" s="206"/>
      <c r="T1080" s="206"/>
      <c r="U1080" s="206"/>
      <c r="V1080" s="206"/>
      <c r="W1080" s="206"/>
      <c r="X1080" s="118"/>
      <c r="Y1080" s="137"/>
      <c r="Z1080" s="149"/>
    </row>
    <row r="1081" spans="1:26" s="25" customFormat="1" x14ac:dyDescent="0.4">
      <c r="A1081" s="49"/>
      <c r="B1081" s="49"/>
      <c r="C1081" s="49"/>
      <c r="D1081" s="117"/>
      <c r="E1081" s="161"/>
      <c r="F1081" s="161"/>
      <c r="G1081" s="161"/>
      <c r="H1081" s="161"/>
      <c r="I1081" s="161"/>
      <c r="J1081" s="161"/>
      <c r="K1081" s="151"/>
      <c r="L1081" s="176"/>
      <c r="M1081" s="176"/>
      <c r="N1081" s="176"/>
      <c r="O1081" s="176"/>
      <c r="P1081" s="176"/>
      <c r="Q1081" s="176"/>
      <c r="R1081" s="206"/>
      <c r="S1081" s="206"/>
      <c r="T1081" s="206"/>
      <c r="U1081" s="206"/>
      <c r="V1081" s="206"/>
      <c r="W1081" s="206"/>
      <c r="X1081" s="118"/>
      <c r="Y1081" s="137"/>
      <c r="Z1081" s="149"/>
    </row>
    <row r="1082" spans="1:26" s="25" customFormat="1" x14ac:dyDescent="0.4">
      <c r="A1082" s="49"/>
      <c r="B1082" s="49"/>
      <c r="C1082" s="49"/>
      <c r="D1082" s="117"/>
      <c r="E1082" s="161"/>
      <c r="F1082" s="161"/>
      <c r="G1082" s="161"/>
      <c r="H1082" s="161"/>
      <c r="I1082" s="161"/>
      <c r="J1082" s="161"/>
      <c r="K1082" s="151"/>
      <c r="L1082" s="176"/>
      <c r="M1082" s="176"/>
      <c r="N1082" s="176"/>
      <c r="O1082" s="176"/>
      <c r="P1082" s="176"/>
      <c r="Q1082" s="176"/>
      <c r="R1082" s="206"/>
      <c r="S1082" s="206"/>
      <c r="T1082" s="206"/>
      <c r="U1082" s="206"/>
      <c r="V1082" s="206"/>
      <c r="W1082" s="206"/>
      <c r="X1082" s="118"/>
      <c r="Y1082" s="137"/>
      <c r="Z1082" s="149"/>
    </row>
    <row r="1083" spans="1:26" s="25" customFormat="1" x14ac:dyDescent="0.4">
      <c r="A1083" s="49"/>
      <c r="B1083" s="49"/>
      <c r="C1083" s="49"/>
      <c r="D1083" s="117"/>
      <c r="E1083" s="161"/>
      <c r="F1083" s="161"/>
      <c r="G1083" s="161"/>
      <c r="H1083" s="161"/>
      <c r="I1083" s="161"/>
      <c r="J1083" s="161"/>
      <c r="K1083" s="151"/>
      <c r="L1083" s="176"/>
      <c r="M1083" s="176"/>
      <c r="N1083" s="176"/>
      <c r="O1083" s="176"/>
      <c r="P1083" s="176"/>
      <c r="Q1083" s="176"/>
      <c r="R1083" s="206"/>
      <c r="S1083" s="206"/>
      <c r="T1083" s="206"/>
      <c r="U1083" s="206"/>
      <c r="V1083" s="206"/>
      <c r="W1083" s="206"/>
      <c r="X1083" s="118"/>
      <c r="Y1083" s="137"/>
      <c r="Z1083" s="149"/>
    </row>
    <row r="1084" spans="1:26" s="25" customFormat="1" x14ac:dyDescent="0.4">
      <c r="A1084" s="49"/>
      <c r="B1084" s="49"/>
      <c r="C1084" s="49"/>
      <c r="D1084" s="117"/>
      <c r="E1084" s="161"/>
      <c r="F1084" s="161"/>
      <c r="G1084" s="161"/>
      <c r="H1084" s="161"/>
      <c r="I1084" s="161"/>
      <c r="J1084" s="161"/>
      <c r="K1084" s="151"/>
      <c r="L1084" s="176"/>
      <c r="M1084" s="176"/>
      <c r="N1084" s="176"/>
      <c r="O1084" s="176"/>
      <c r="P1084" s="176"/>
      <c r="Q1084" s="176"/>
      <c r="R1084" s="206"/>
      <c r="S1084" s="206"/>
      <c r="T1084" s="206"/>
      <c r="U1084" s="206"/>
      <c r="V1084" s="206"/>
      <c r="W1084" s="206"/>
      <c r="X1084" s="118"/>
      <c r="Y1084" s="137"/>
      <c r="Z1084" s="149"/>
    </row>
    <row r="1085" spans="1:26" s="25" customFormat="1" x14ac:dyDescent="0.4">
      <c r="A1085" s="49"/>
      <c r="B1085" s="49"/>
      <c r="C1085" s="49"/>
      <c r="D1085" s="117"/>
      <c r="E1085" s="161"/>
      <c r="F1085" s="161"/>
      <c r="G1085" s="161"/>
      <c r="H1085" s="161"/>
      <c r="I1085" s="161"/>
      <c r="J1085" s="161"/>
      <c r="K1085" s="151"/>
      <c r="L1085" s="176"/>
      <c r="M1085" s="176"/>
      <c r="N1085" s="176"/>
      <c r="O1085" s="176"/>
      <c r="P1085" s="176"/>
      <c r="Q1085" s="176"/>
      <c r="R1085" s="206"/>
      <c r="S1085" s="206"/>
      <c r="T1085" s="206"/>
      <c r="U1085" s="206"/>
      <c r="V1085" s="206"/>
      <c r="W1085" s="206"/>
      <c r="X1085" s="118"/>
      <c r="Y1085" s="137"/>
      <c r="Z1085" s="149"/>
    </row>
    <row r="1086" spans="1:26" s="25" customFormat="1" x14ac:dyDescent="0.4">
      <c r="A1086" s="49"/>
      <c r="B1086" s="49"/>
      <c r="C1086" s="49"/>
      <c r="D1086" s="117"/>
      <c r="E1086" s="161"/>
      <c r="F1086" s="161"/>
      <c r="G1086" s="161"/>
      <c r="H1086" s="161"/>
      <c r="I1086" s="161"/>
      <c r="J1086" s="161"/>
      <c r="K1086" s="151"/>
      <c r="L1086" s="176"/>
      <c r="M1086" s="176"/>
      <c r="N1086" s="176"/>
      <c r="O1086" s="176"/>
      <c r="P1086" s="176"/>
      <c r="Q1086" s="176"/>
      <c r="R1086" s="206"/>
      <c r="S1086" s="206"/>
      <c r="T1086" s="206"/>
      <c r="U1086" s="206"/>
      <c r="V1086" s="206"/>
      <c r="W1086" s="206"/>
      <c r="X1086" s="118"/>
      <c r="Y1086" s="137"/>
      <c r="Z1086" s="149"/>
    </row>
    <row r="1087" spans="1:26" s="25" customFormat="1" x14ac:dyDescent="0.4">
      <c r="A1087" s="49"/>
      <c r="B1087" s="49"/>
      <c r="C1087" s="49"/>
      <c r="D1087" s="117"/>
      <c r="E1087" s="161"/>
      <c r="F1087" s="161"/>
      <c r="G1087" s="161"/>
      <c r="H1087" s="161"/>
      <c r="I1087" s="161"/>
      <c r="J1087" s="161"/>
      <c r="K1087" s="151"/>
      <c r="L1087" s="176"/>
      <c r="M1087" s="176"/>
      <c r="N1087" s="176"/>
      <c r="O1087" s="176"/>
      <c r="P1087" s="176"/>
      <c r="Q1087" s="176"/>
      <c r="R1087" s="206"/>
      <c r="S1087" s="206"/>
      <c r="T1087" s="206"/>
      <c r="U1087" s="206"/>
      <c r="V1087" s="206"/>
      <c r="W1087" s="206"/>
      <c r="X1087" s="118"/>
      <c r="Y1087" s="137"/>
      <c r="Z1087" s="149"/>
    </row>
    <row r="1088" spans="1:26" s="25" customFormat="1" x14ac:dyDescent="0.4">
      <c r="A1088" s="49"/>
      <c r="B1088" s="49"/>
      <c r="C1088" s="49"/>
      <c r="D1088" s="117"/>
      <c r="E1088" s="161"/>
      <c r="F1088" s="161"/>
      <c r="G1088" s="161"/>
      <c r="H1088" s="161"/>
      <c r="I1088" s="161"/>
      <c r="J1088" s="161"/>
      <c r="K1088" s="151"/>
      <c r="L1088" s="176"/>
      <c r="M1088" s="176"/>
      <c r="N1088" s="176"/>
      <c r="O1088" s="176"/>
      <c r="P1088" s="176"/>
      <c r="Q1088" s="176"/>
      <c r="R1088" s="206"/>
      <c r="S1088" s="206"/>
      <c r="T1088" s="206"/>
      <c r="U1088" s="206"/>
      <c r="V1088" s="206"/>
      <c r="W1088" s="206"/>
      <c r="X1088" s="118"/>
      <c r="Y1088" s="137"/>
      <c r="Z1088" s="149"/>
    </row>
    <row r="1089" spans="1:26" s="25" customFormat="1" x14ac:dyDescent="0.4">
      <c r="A1089" s="49"/>
      <c r="B1089" s="49"/>
      <c r="C1089" s="49"/>
      <c r="D1089" s="117"/>
      <c r="E1089" s="161"/>
      <c r="F1089" s="161"/>
      <c r="G1089" s="161"/>
      <c r="H1089" s="161"/>
      <c r="I1089" s="161"/>
      <c r="J1089" s="161"/>
      <c r="K1089" s="151"/>
      <c r="L1089" s="176"/>
      <c r="M1089" s="176"/>
      <c r="N1089" s="176"/>
      <c r="O1089" s="176"/>
      <c r="P1089" s="176"/>
      <c r="Q1089" s="176"/>
      <c r="R1089" s="206"/>
      <c r="S1089" s="206"/>
      <c r="T1089" s="206"/>
      <c r="U1089" s="206"/>
      <c r="V1089" s="206"/>
      <c r="W1089" s="206"/>
      <c r="X1089" s="118"/>
      <c r="Y1089" s="137"/>
      <c r="Z1089" s="149"/>
    </row>
    <row r="1090" spans="1:26" s="25" customFormat="1" x14ac:dyDescent="0.4">
      <c r="A1090" s="49"/>
      <c r="B1090" s="49"/>
      <c r="C1090" s="49"/>
      <c r="D1090" s="117"/>
      <c r="E1090" s="161"/>
      <c r="F1090" s="161"/>
      <c r="G1090" s="161"/>
      <c r="H1090" s="161"/>
      <c r="I1090" s="161"/>
      <c r="J1090" s="161"/>
      <c r="K1090" s="151"/>
      <c r="L1090" s="176"/>
      <c r="M1090" s="176"/>
      <c r="N1090" s="176"/>
      <c r="O1090" s="176"/>
      <c r="P1090" s="176"/>
      <c r="Q1090" s="176"/>
      <c r="R1090" s="206"/>
      <c r="S1090" s="206"/>
      <c r="T1090" s="206"/>
      <c r="U1090" s="206"/>
      <c r="V1090" s="206"/>
      <c r="W1090" s="206"/>
      <c r="X1090" s="118"/>
      <c r="Y1090" s="137"/>
      <c r="Z1090" s="149"/>
    </row>
    <row r="1091" spans="1:26" s="25" customFormat="1" x14ac:dyDescent="0.4">
      <c r="A1091" s="49"/>
      <c r="B1091" s="49"/>
      <c r="C1091" s="49"/>
      <c r="D1091" s="117"/>
      <c r="E1091" s="161"/>
      <c r="F1091" s="161"/>
      <c r="G1091" s="161"/>
      <c r="H1091" s="161"/>
      <c r="I1091" s="161"/>
      <c r="J1091" s="161"/>
      <c r="K1091" s="151"/>
      <c r="L1091" s="176"/>
      <c r="M1091" s="176"/>
      <c r="N1091" s="176"/>
      <c r="O1091" s="176"/>
      <c r="P1091" s="176"/>
      <c r="Q1091" s="176"/>
      <c r="R1091" s="206"/>
      <c r="S1091" s="206"/>
      <c r="T1091" s="206"/>
      <c r="U1091" s="206"/>
      <c r="V1091" s="206"/>
      <c r="W1091" s="206"/>
      <c r="X1091" s="118"/>
      <c r="Y1091" s="137"/>
      <c r="Z1091" s="149"/>
    </row>
    <row r="1092" spans="1:26" s="25" customFormat="1" x14ac:dyDescent="0.4">
      <c r="A1092" s="49"/>
      <c r="B1092" s="49"/>
      <c r="C1092" s="49"/>
      <c r="D1092" s="117"/>
      <c r="E1092" s="161"/>
      <c r="F1092" s="161"/>
      <c r="G1092" s="161"/>
      <c r="H1092" s="161"/>
      <c r="I1092" s="161"/>
      <c r="J1092" s="161"/>
      <c r="K1092" s="151"/>
      <c r="L1092" s="176"/>
      <c r="M1092" s="176"/>
      <c r="N1092" s="176"/>
      <c r="O1092" s="176"/>
      <c r="P1092" s="176"/>
      <c r="Q1092" s="176"/>
      <c r="R1092" s="206"/>
      <c r="S1092" s="206"/>
      <c r="T1092" s="206"/>
      <c r="U1092" s="206"/>
      <c r="V1092" s="206"/>
      <c r="W1092" s="206"/>
      <c r="X1092" s="118"/>
      <c r="Y1092" s="137"/>
      <c r="Z1092" s="149"/>
    </row>
    <row r="1093" spans="1:26" s="25" customFormat="1" x14ac:dyDescent="0.4">
      <c r="A1093" s="49"/>
      <c r="B1093" s="49"/>
      <c r="C1093" s="49"/>
      <c r="D1093" s="117"/>
      <c r="E1093" s="161"/>
      <c r="F1093" s="161"/>
      <c r="G1093" s="161"/>
      <c r="H1093" s="161"/>
      <c r="I1093" s="161"/>
      <c r="J1093" s="161"/>
      <c r="K1093" s="151"/>
      <c r="L1093" s="176"/>
      <c r="M1093" s="176"/>
      <c r="N1093" s="176"/>
      <c r="O1093" s="176"/>
      <c r="P1093" s="176"/>
      <c r="Q1093" s="176"/>
      <c r="R1093" s="206"/>
      <c r="S1093" s="206"/>
      <c r="T1093" s="206"/>
      <c r="U1093" s="206"/>
      <c r="V1093" s="206"/>
      <c r="W1093" s="206"/>
      <c r="X1093" s="118"/>
      <c r="Y1093" s="137"/>
      <c r="Z1093" s="149"/>
    </row>
    <row r="1094" spans="1:26" s="25" customFormat="1" x14ac:dyDescent="0.4">
      <c r="A1094" s="49"/>
      <c r="B1094" s="49"/>
      <c r="C1094" s="49"/>
      <c r="D1094" s="117"/>
      <c r="E1094" s="161"/>
      <c r="F1094" s="161"/>
      <c r="G1094" s="161"/>
      <c r="H1094" s="161"/>
      <c r="I1094" s="161"/>
      <c r="J1094" s="161"/>
      <c r="K1094" s="151"/>
      <c r="L1094" s="176"/>
      <c r="M1094" s="176"/>
      <c r="N1094" s="176"/>
      <c r="O1094" s="176"/>
      <c r="P1094" s="176"/>
      <c r="Q1094" s="176"/>
      <c r="R1094" s="206"/>
      <c r="S1094" s="206"/>
      <c r="T1094" s="206"/>
      <c r="U1094" s="206"/>
      <c r="V1094" s="206"/>
      <c r="W1094" s="206"/>
      <c r="X1094" s="118"/>
      <c r="Y1094" s="137"/>
      <c r="Z1094" s="149"/>
    </row>
    <row r="1095" spans="1:26" s="25" customFormat="1" x14ac:dyDescent="0.4">
      <c r="A1095" s="49"/>
      <c r="B1095" s="49"/>
      <c r="C1095" s="49"/>
      <c r="D1095" s="117"/>
      <c r="E1095" s="161"/>
      <c r="F1095" s="161"/>
      <c r="G1095" s="161"/>
      <c r="H1095" s="161"/>
      <c r="I1095" s="161"/>
      <c r="J1095" s="161"/>
      <c r="K1095" s="151"/>
      <c r="L1095" s="176"/>
      <c r="M1095" s="176"/>
      <c r="N1095" s="176"/>
      <c r="O1095" s="176"/>
      <c r="P1095" s="176"/>
      <c r="Q1095" s="176"/>
      <c r="R1095" s="206"/>
      <c r="S1095" s="206"/>
      <c r="T1095" s="206"/>
      <c r="U1095" s="206"/>
      <c r="V1095" s="206"/>
      <c r="W1095" s="206"/>
      <c r="X1095" s="118"/>
      <c r="Y1095" s="137"/>
      <c r="Z1095" s="149"/>
    </row>
    <row r="1096" spans="1:26" s="25" customFormat="1" x14ac:dyDescent="0.4">
      <c r="A1096" s="49"/>
      <c r="B1096" s="49"/>
      <c r="C1096" s="49"/>
      <c r="D1096" s="117"/>
      <c r="E1096" s="161"/>
      <c r="F1096" s="161"/>
      <c r="G1096" s="161"/>
      <c r="H1096" s="161"/>
      <c r="I1096" s="161"/>
      <c r="J1096" s="161"/>
      <c r="K1096" s="151"/>
      <c r="L1096" s="176"/>
      <c r="M1096" s="176"/>
      <c r="N1096" s="176"/>
      <c r="O1096" s="176"/>
      <c r="P1096" s="176"/>
      <c r="Q1096" s="176"/>
      <c r="R1096" s="206"/>
      <c r="S1096" s="206"/>
      <c r="T1096" s="206"/>
      <c r="U1096" s="206"/>
      <c r="V1096" s="206"/>
      <c r="W1096" s="206"/>
      <c r="X1096" s="118"/>
      <c r="Y1096" s="137"/>
      <c r="Z1096" s="149"/>
    </row>
    <row r="1097" spans="1:26" s="25" customFormat="1" x14ac:dyDescent="0.4">
      <c r="A1097" s="49"/>
      <c r="B1097" s="49"/>
      <c r="C1097" s="49"/>
      <c r="D1097" s="117"/>
      <c r="E1097" s="161"/>
      <c r="F1097" s="161"/>
      <c r="G1097" s="161"/>
      <c r="H1097" s="161"/>
      <c r="I1097" s="161"/>
      <c r="J1097" s="161"/>
      <c r="K1097" s="151"/>
      <c r="L1097" s="176"/>
      <c r="M1097" s="176"/>
      <c r="N1097" s="176"/>
      <c r="O1097" s="176"/>
      <c r="P1097" s="176"/>
      <c r="Q1097" s="176"/>
      <c r="R1097" s="206"/>
      <c r="S1097" s="206"/>
      <c r="T1097" s="206"/>
      <c r="U1097" s="206"/>
      <c r="V1097" s="206"/>
      <c r="W1097" s="206"/>
      <c r="X1097" s="118"/>
      <c r="Y1097" s="137"/>
      <c r="Z1097" s="149"/>
    </row>
    <row r="1098" spans="1:26" s="25" customFormat="1" x14ac:dyDescent="0.4">
      <c r="A1098" s="49"/>
      <c r="B1098" s="49"/>
      <c r="C1098" s="49"/>
      <c r="D1098" s="117"/>
      <c r="E1098" s="161"/>
      <c r="F1098" s="161"/>
      <c r="G1098" s="161"/>
      <c r="H1098" s="161"/>
      <c r="I1098" s="161"/>
      <c r="J1098" s="161"/>
      <c r="K1098" s="151"/>
      <c r="L1098" s="176"/>
      <c r="M1098" s="176"/>
      <c r="N1098" s="176"/>
      <c r="O1098" s="176"/>
      <c r="P1098" s="176"/>
      <c r="Q1098" s="176"/>
      <c r="R1098" s="206"/>
      <c r="S1098" s="206"/>
      <c r="T1098" s="206"/>
      <c r="U1098" s="206"/>
      <c r="V1098" s="206"/>
      <c r="W1098" s="206"/>
      <c r="X1098" s="118"/>
      <c r="Y1098" s="137"/>
      <c r="Z1098" s="149"/>
    </row>
    <row r="1099" spans="1:26" s="25" customFormat="1" x14ac:dyDescent="0.4">
      <c r="A1099" s="49"/>
      <c r="B1099" s="49"/>
      <c r="C1099" s="49"/>
      <c r="D1099" s="117"/>
      <c r="E1099" s="161"/>
      <c r="F1099" s="161"/>
      <c r="G1099" s="161"/>
      <c r="H1099" s="161"/>
      <c r="I1099" s="161"/>
      <c r="J1099" s="161"/>
      <c r="K1099" s="151"/>
      <c r="L1099" s="176"/>
      <c r="M1099" s="176"/>
      <c r="N1099" s="176"/>
      <c r="O1099" s="176"/>
      <c r="P1099" s="176"/>
      <c r="Q1099" s="176"/>
      <c r="R1099" s="206"/>
      <c r="S1099" s="206"/>
      <c r="T1099" s="206"/>
      <c r="U1099" s="206"/>
      <c r="V1099" s="206"/>
      <c r="W1099" s="206"/>
      <c r="X1099" s="118"/>
      <c r="Y1099" s="137"/>
      <c r="Z1099" s="149"/>
    </row>
    <row r="1100" spans="1:26" s="25" customFormat="1" x14ac:dyDescent="0.4">
      <c r="A1100" s="49"/>
      <c r="B1100" s="49"/>
      <c r="C1100" s="49"/>
      <c r="D1100" s="117"/>
      <c r="E1100" s="161"/>
      <c r="F1100" s="161"/>
      <c r="G1100" s="161"/>
      <c r="H1100" s="161"/>
      <c r="I1100" s="161"/>
      <c r="J1100" s="161"/>
      <c r="K1100" s="151"/>
      <c r="L1100" s="176"/>
      <c r="M1100" s="176"/>
      <c r="N1100" s="176"/>
      <c r="O1100" s="176"/>
      <c r="P1100" s="176"/>
      <c r="Q1100" s="176"/>
      <c r="R1100" s="206"/>
      <c r="S1100" s="206"/>
      <c r="T1100" s="206"/>
      <c r="U1100" s="206"/>
      <c r="V1100" s="206"/>
      <c r="W1100" s="206"/>
      <c r="X1100" s="118"/>
      <c r="Y1100" s="137"/>
      <c r="Z1100" s="149"/>
    </row>
    <row r="1101" spans="1:26" s="25" customFormat="1" x14ac:dyDescent="0.4">
      <c r="A1101" s="49"/>
      <c r="B1101" s="49"/>
      <c r="C1101" s="49"/>
      <c r="D1101" s="117"/>
      <c r="E1101" s="161"/>
      <c r="F1101" s="161"/>
      <c r="G1101" s="161"/>
      <c r="H1101" s="161"/>
      <c r="I1101" s="161"/>
      <c r="J1101" s="161"/>
      <c r="K1101" s="151"/>
      <c r="L1101" s="176"/>
      <c r="M1101" s="176"/>
      <c r="N1101" s="176"/>
      <c r="O1101" s="176"/>
      <c r="P1101" s="176"/>
      <c r="Q1101" s="176"/>
      <c r="R1101" s="206"/>
      <c r="S1101" s="206"/>
      <c r="T1101" s="206"/>
      <c r="U1101" s="206"/>
      <c r="V1101" s="206"/>
      <c r="W1101" s="206"/>
      <c r="X1101" s="118"/>
      <c r="Y1101" s="137"/>
      <c r="Z1101" s="149"/>
    </row>
    <row r="1102" spans="1:26" s="25" customFormat="1" x14ac:dyDescent="0.4">
      <c r="A1102" s="49"/>
      <c r="B1102" s="49"/>
      <c r="C1102" s="49"/>
      <c r="D1102" s="117"/>
      <c r="E1102" s="161"/>
      <c r="F1102" s="161"/>
      <c r="G1102" s="161"/>
      <c r="H1102" s="161"/>
      <c r="I1102" s="161"/>
      <c r="J1102" s="161"/>
      <c r="K1102" s="151"/>
      <c r="L1102" s="176"/>
      <c r="M1102" s="176"/>
      <c r="N1102" s="176"/>
      <c r="O1102" s="176"/>
      <c r="P1102" s="176"/>
      <c r="Q1102" s="176"/>
      <c r="R1102" s="206"/>
      <c r="S1102" s="206"/>
      <c r="T1102" s="206"/>
      <c r="U1102" s="206"/>
      <c r="V1102" s="206"/>
      <c r="W1102" s="206"/>
      <c r="X1102" s="118"/>
      <c r="Y1102" s="137"/>
      <c r="Z1102" s="149"/>
    </row>
    <row r="1103" spans="1:26" s="25" customFormat="1" x14ac:dyDescent="0.4">
      <c r="A1103" s="49"/>
      <c r="B1103" s="49"/>
      <c r="C1103" s="49"/>
      <c r="D1103" s="117"/>
      <c r="E1103" s="161"/>
      <c r="F1103" s="161"/>
      <c r="G1103" s="161"/>
      <c r="H1103" s="161"/>
      <c r="I1103" s="161"/>
      <c r="J1103" s="161"/>
      <c r="K1103" s="151"/>
      <c r="L1103" s="176"/>
      <c r="M1103" s="176"/>
      <c r="N1103" s="176"/>
      <c r="O1103" s="176"/>
      <c r="P1103" s="176"/>
      <c r="Q1103" s="176"/>
      <c r="R1103" s="206"/>
      <c r="S1103" s="206"/>
      <c r="T1103" s="206"/>
      <c r="U1103" s="206"/>
      <c r="V1103" s="206"/>
      <c r="W1103" s="206"/>
      <c r="X1103" s="118"/>
      <c r="Y1103" s="137"/>
      <c r="Z1103" s="149"/>
    </row>
    <row r="1104" spans="1:26" s="25" customFormat="1" x14ac:dyDescent="0.4">
      <c r="A1104" s="49"/>
      <c r="B1104" s="49"/>
      <c r="C1104" s="49"/>
      <c r="D1104" s="117"/>
      <c r="E1104" s="161"/>
      <c r="F1104" s="161"/>
      <c r="G1104" s="161"/>
      <c r="H1104" s="161"/>
      <c r="I1104" s="161"/>
      <c r="J1104" s="161"/>
      <c r="K1104" s="151"/>
      <c r="L1104" s="176"/>
      <c r="M1104" s="176"/>
      <c r="N1104" s="176"/>
      <c r="O1104" s="176"/>
      <c r="P1104" s="176"/>
      <c r="Q1104" s="176"/>
      <c r="R1104" s="206"/>
      <c r="S1104" s="206"/>
      <c r="T1104" s="206"/>
      <c r="U1104" s="206"/>
      <c r="V1104" s="206"/>
      <c r="W1104" s="206"/>
      <c r="X1104" s="118"/>
      <c r="Y1104" s="137"/>
      <c r="Z1104" s="149"/>
    </row>
    <row r="1105" spans="1:26" s="25" customFormat="1" x14ac:dyDescent="0.4">
      <c r="A1105" s="49"/>
      <c r="B1105" s="49"/>
      <c r="C1105" s="49"/>
      <c r="D1105" s="117"/>
      <c r="E1105" s="161"/>
      <c r="F1105" s="161"/>
      <c r="G1105" s="161"/>
      <c r="H1105" s="161"/>
      <c r="I1105" s="161"/>
      <c r="J1105" s="161"/>
      <c r="K1105" s="151"/>
      <c r="L1105" s="176"/>
      <c r="M1105" s="176"/>
      <c r="N1105" s="176"/>
      <c r="O1105" s="176"/>
      <c r="P1105" s="176"/>
      <c r="Q1105" s="176"/>
      <c r="R1105" s="206"/>
      <c r="S1105" s="206"/>
      <c r="T1105" s="206"/>
      <c r="U1105" s="206"/>
      <c r="V1105" s="206"/>
      <c r="W1105" s="206"/>
      <c r="X1105" s="118"/>
      <c r="Y1105" s="137"/>
      <c r="Z1105" s="149"/>
    </row>
    <row r="1106" spans="1:26" s="25" customFormat="1" x14ac:dyDescent="0.4">
      <c r="A1106" s="49"/>
      <c r="B1106" s="49"/>
      <c r="C1106" s="49"/>
      <c r="D1106" s="117"/>
      <c r="E1106" s="161"/>
      <c r="F1106" s="161"/>
      <c r="G1106" s="161"/>
      <c r="H1106" s="161"/>
      <c r="I1106" s="161"/>
      <c r="J1106" s="161"/>
      <c r="K1106" s="151"/>
      <c r="L1106" s="176"/>
      <c r="M1106" s="176"/>
      <c r="N1106" s="176"/>
      <c r="O1106" s="176"/>
      <c r="P1106" s="176"/>
      <c r="Q1106" s="176"/>
      <c r="R1106" s="206"/>
      <c r="S1106" s="206"/>
      <c r="T1106" s="206"/>
      <c r="U1106" s="206"/>
      <c r="V1106" s="206"/>
      <c r="W1106" s="206"/>
      <c r="X1106" s="118"/>
      <c r="Y1106" s="137"/>
      <c r="Z1106" s="149"/>
    </row>
    <row r="1107" spans="1:26" s="25" customFormat="1" x14ac:dyDescent="0.4">
      <c r="A1107" s="49"/>
      <c r="B1107" s="49"/>
      <c r="C1107" s="49"/>
      <c r="D1107" s="117"/>
      <c r="E1107" s="161"/>
      <c r="F1107" s="161"/>
      <c r="G1107" s="161"/>
      <c r="H1107" s="161"/>
      <c r="I1107" s="161"/>
      <c r="J1107" s="161"/>
      <c r="K1107" s="151"/>
      <c r="L1107" s="176"/>
      <c r="M1107" s="176"/>
      <c r="N1107" s="176"/>
      <c r="O1107" s="176"/>
      <c r="P1107" s="176"/>
      <c r="Q1107" s="176"/>
      <c r="R1107" s="206"/>
      <c r="S1107" s="206"/>
      <c r="T1107" s="206"/>
      <c r="U1107" s="206"/>
      <c r="V1107" s="206"/>
      <c r="W1107" s="206"/>
      <c r="X1107" s="118"/>
      <c r="Y1107" s="137"/>
      <c r="Z1107" s="149"/>
    </row>
    <row r="1108" spans="1:26" s="25" customFormat="1" x14ac:dyDescent="0.4">
      <c r="A1108" s="49"/>
      <c r="B1108" s="49"/>
      <c r="C1108" s="49"/>
      <c r="D1108" s="117"/>
      <c r="E1108" s="161"/>
      <c r="F1108" s="161"/>
      <c r="G1108" s="161"/>
      <c r="H1108" s="161"/>
      <c r="I1108" s="161"/>
      <c r="J1108" s="161"/>
      <c r="K1108" s="151"/>
      <c r="L1108" s="176"/>
      <c r="M1108" s="176"/>
      <c r="N1108" s="176"/>
      <c r="O1108" s="176"/>
      <c r="P1108" s="176"/>
      <c r="Q1108" s="176"/>
      <c r="R1108" s="206"/>
      <c r="S1108" s="206"/>
      <c r="T1108" s="206"/>
      <c r="U1108" s="206"/>
      <c r="V1108" s="206"/>
      <c r="W1108" s="206"/>
      <c r="X1108" s="118"/>
      <c r="Y1108" s="137"/>
      <c r="Z1108" s="149"/>
    </row>
    <row r="1109" spans="1:26" s="25" customFormat="1" x14ac:dyDescent="0.4">
      <c r="A1109" s="49"/>
      <c r="B1109" s="49"/>
      <c r="C1109" s="49"/>
      <c r="D1109" s="117"/>
      <c r="E1109" s="161"/>
      <c r="F1109" s="161"/>
      <c r="G1109" s="161"/>
      <c r="H1109" s="161"/>
      <c r="I1109" s="161"/>
      <c r="J1109" s="161"/>
      <c r="K1109" s="151"/>
      <c r="L1109" s="176"/>
      <c r="M1109" s="176"/>
      <c r="N1109" s="176"/>
      <c r="O1109" s="176"/>
      <c r="P1109" s="176"/>
      <c r="Q1109" s="176"/>
      <c r="R1109" s="206"/>
      <c r="S1109" s="206"/>
      <c r="T1109" s="206"/>
      <c r="U1109" s="206"/>
      <c r="V1109" s="206"/>
      <c r="W1109" s="206"/>
      <c r="X1109" s="118"/>
      <c r="Y1109" s="137"/>
      <c r="Z1109" s="149"/>
    </row>
    <row r="1110" spans="1:26" s="25" customFormat="1" x14ac:dyDescent="0.4">
      <c r="A1110" s="49"/>
      <c r="B1110" s="49"/>
      <c r="C1110" s="49"/>
      <c r="D1110" s="117"/>
      <c r="E1110" s="161"/>
      <c r="F1110" s="161"/>
      <c r="G1110" s="161"/>
      <c r="H1110" s="161"/>
      <c r="I1110" s="161"/>
      <c r="J1110" s="161"/>
      <c r="K1110" s="151"/>
      <c r="L1110" s="176"/>
      <c r="M1110" s="176"/>
      <c r="N1110" s="176"/>
      <c r="O1110" s="176"/>
      <c r="P1110" s="176"/>
      <c r="Q1110" s="176"/>
      <c r="R1110" s="206"/>
      <c r="S1110" s="206"/>
      <c r="T1110" s="206"/>
      <c r="U1110" s="206"/>
      <c r="V1110" s="206"/>
      <c r="W1110" s="206"/>
      <c r="X1110" s="118"/>
      <c r="Y1110" s="137"/>
      <c r="Z1110" s="149"/>
    </row>
    <row r="1111" spans="1:26" s="25" customFormat="1" x14ac:dyDescent="0.4">
      <c r="A1111" s="49"/>
      <c r="B1111" s="49"/>
      <c r="C1111" s="49"/>
      <c r="D1111" s="117"/>
      <c r="E1111" s="161"/>
      <c r="F1111" s="161"/>
      <c r="G1111" s="161"/>
      <c r="H1111" s="161"/>
      <c r="I1111" s="161"/>
      <c r="J1111" s="161"/>
      <c r="K1111" s="151"/>
      <c r="L1111" s="176"/>
      <c r="M1111" s="176"/>
      <c r="N1111" s="176"/>
      <c r="O1111" s="176"/>
      <c r="P1111" s="176"/>
      <c r="Q1111" s="176"/>
      <c r="R1111" s="206"/>
      <c r="S1111" s="206"/>
      <c r="T1111" s="206"/>
      <c r="U1111" s="206"/>
      <c r="V1111" s="206"/>
      <c r="W1111" s="206"/>
      <c r="X1111" s="118"/>
      <c r="Y1111" s="137"/>
      <c r="Z1111" s="149"/>
    </row>
    <row r="1112" spans="1:26" s="25" customFormat="1" x14ac:dyDescent="0.4">
      <c r="A1112" s="49"/>
      <c r="B1112" s="49"/>
      <c r="C1112" s="49"/>
      <c r="D1112" s="117"/>
      <c r="E1112" s="161"/>
      <c r="F1112" s="161"/>
      <c r="G1112" s="161"/>
      <c r="H1112" s="161"/>
      <c r="I1112" s="161"/>
      <c r="J1112" s="161"/>
      <c r="K1112" s="151"/>
      <c r="L1112" s="176"/>
      <c r="M1112" s="176"/>
      <c r="N1112" s="176"/>
      <c r="O1112" s="176"/>
      <c r="P1112" s="176"/>
      <c r="Q1112" s="176"/>
      <c r="R1112" s="206"/>
      <c r="S1112" s="206"/>
      <c r="T1112" s="206"/>
      <c r="U1112" s="206"/>
      <c r="V1112" s="206"/>
      <c r="W1112" s="206"/>
      <c r="X1112" s="118"/>
      <c r="Y1112" s="137"/>
      <c r="Z1112" s="149"/>
    </row>
    <row r="1113" spans="1:26" s="25" customFormat="1" x14ac:dyDescent="0.4">
      <c r="A1113" s="49"/>
      <c r="B1113" s="49"/>
      <c r="C1113" s="49"/>
      <c r="D1113" s="117"/>
      <c r="E1113" s="161"/>
      <c r="F1113" s="161"/>
      <c r="G1113" s="161"/>
      <c r="H1113" s="161"/>
      <c r="I1113" s="161"/>
      <c r="J1113" s="161"/>
      <c r="K1113" s="151"/>
      <c r="L1113" s="176"/>
      <c r="M1113" s="176"/>
      <c r="N1113" s="176"/>
      <c r="O1113" s="176"/>
      <c r="P1113" s="176"/>
      <c r="Q1113" s="176"/>
      <c r="R1113" s="206"/>
      <c r="S1113" s="206"/>
      <c r="T1113" s="206"/>
      <c r="U1113" s="206"/>
      <c r="V1113" s="206"/>
      <c r="W1113" s="206"/>
      <c r="X1113" s="118"/>
      <c r="Y1113" s="137"/>
      <c r="Z1113" s="149"/>
    </row>
    <row r="1114" spans="1:26" s="25" customFormat="1" x14ac:dyDescent="0.4">
      <c r="A1114" s="49"/>
      <c r="B1114" s="49"/>
      <c r="C1114" s="49"/>
      <c r="D1114" s="117"/>
      <c r="E1114" s="161"/>
      <c r="F1114" s="161"/>
      <c r="G1114" s="161"/>
      <c r="H1114" s="161"/>
      <c r="I1114" s="161"/>
      <c r="J1114" s="161"/>
      <c r="K1114" s="151"/>
      <c r="L1114" s="176"/>
      <c r="M1114" s="176"/>
      <c r="N1114" s="176"/>
      <c r="O1114" s="176"/>
      <c r="P1114" s="176"/>
      <c r="Q1114" s="176"/>
      <c r="R1114" s="206"/>
      <c r="S1114" s="206"/>
      <c r="T1114" s="206"/>
      <c r="U1114" s="206"/>
      <c r="V1114" s="206"/>
      <c r="W1114" s="206"/>
      <c r="X1114" s="118"/>
      <c r="Y1114" s="137"/>
      <c r="Z1114" s="149"/>
    </row>
    <row r="1115" spans="1:26" s="25" customFormat="1" x14ac:dyDescent="0.4">
      <c r="A1115" s="49"/>
      <c r="B1115" s="49"/>
      <c r="C1115" s="49"/>
      <c r="D1115" s="117"/>
      <c r="E1115" s="161"/>
      <c r="F1115" s="161"/>
      <c r="G1115" s="161"/>
      <c r="H1115" s="161"/>
      <c r="I1115" s="161"/>
      <c r="J1115" s="161"/>
      <c r="K1115" s="151"/>
      <c r="L1115" s="176"/>
      <c r="M1115" s="176"/>
      <c r="N1115" s="176"/>
      <c r="O1115" s="176"/>
      <c r="P1115" s="176"/>
      <c r="Q1115" s="176"/>
      <c r="R1115" s="206"/>
      <c r="S1115" s="206"/>
      <c r="T1115" s="206"/>
      <c r="U1115" s="206"/>
      <c r="V1115" s="206"/>
      <c r="W1115" s="206"/>
      <c r="X1115" s="118"/>
      <c r="Y1115" s="137"/>
      <c r="Z1115" s="149"/>
    </row>
    <row r="1116" spans="1:26" s="25" customFormat="1" x14ac:dyDescent="0.4">
      <c r="A1116" s="49"/>
      <c r="B1116" s="49"/>
      <c r="C1116" s="49"/>
      <c r="D1116" s="117"/>
      <c r="E1116" s="161"/>
      <c r="F1116" s="161"/>
      <c r="G1116" s="161"/>
      <c r="H1116" s="161"/>
      <c r="I1116" s="161"/>
      <c r="J1116" s="161"/>
      <c r="K1116" s="151"/>
      <c r="L1116" s="176"/>
      <c r="M1116" s="176"/>
      <c r="N1116" s="176"/>
      <c r="O1116" s="176"/>
      <c r="P1116" s="176"/>
      <c r="Q1116" s="176"/>
      <c r="R1116" s="206"/>
      <c r="S1116" s="206"/>
      <c r="T1116" s="206"/>
      <c r="U1116" s="206"/>
      <c r="V1116" s="206"/>
      <c r="W1116" s="206"/>
      <c r="X1116" s="118"/>
      <c r="Y1116" s="137"/>
      <c r="Z1116" s="149"/>
    </row>
    <row r="1117" spans="1:26" s="25" customFormat="1" x14ac:dyDescent="0.4">
      <c r="A1117" s="49"/>
      <c r="B1117" s="49"/>
      <c r="C1117" s="49"/>
      <c r="D1117" s="117"/>
      <c r="E1117" s="161"/>
      <c r="F1117" s="161"/>
      <c r="G1117" s="161"/>
      <c r="H1117" s="161"/>
      <c r="I1117" s="161"/>
      <c r="J1117" s="161"/>
      <c r="K1117" s="151"/>
      <c r="L1117" s="176"/>
      <c r="M1117" s="176"/>
      <c r="N1117" s="176"/>
      <c r="O1117" s="176"/>
      <c r="P1117" s="176"/>
      <c r="Q1117" s="176"/>
      <c r="R1117" s="206"/>
      <c r="S1117" s="206"/>
      <c r="T1117" s="206"/>
      <c r="U1117" s="206"/>
      <c r="V1117" s="206"/>
      <c r="W1117" s="206"/>
      <c r="X1117" s="118"/>
      <c r="Y1117" s="137"/>
      <c r="Z1117" s="149"/>
    </row>
    <row r="1118" spans="1:26" s="25" customFormat="1" x14ac:dyDescent="0.4">
      <c r="A1118" s="49"/>
      <c r="B1118" s="49"/>
      <c r="C1118" s="49"/>
      <c r="D1118" s="117"/>
      <c r="E1118" s="161"/>
      <c r="F1118" s="161"/>
      <c r="G1118" s="161"/>
      <c r="H1118" s="161"/>
      <c r="I1118" s="161"/>
      <c r="J1118" s="161"/>
      <c r="K1118" s="151"/>
      <c r="L1118" s="176"/>
      <c r="M1118" s="176"/>
      <c r="N1118" s="176"/>
      <c r="O1118" s="176"/>
      <c r="P1118" s="176"/>
      <c r="Q1118" s="176"/>
      <c r="R1118" s="206"/>
      <c r="S1118" s="206"/>
      <c r="T1118" s="206"/>
      <c r="U1118" s="206"/>
      <c r="V1118" s="206"/>
      <c r="W1118" s="206"/>
      <c r="X1118" s="118"/>
      <c r="Y1118" s="137"/>
      <c r="Z1118" s="149"/>
    </row>
    <row r="1119" spans="1:26" s="25" customFormat="1" x14ac:dyDescent="0.4">
      <c r="A1119" s="49"/>
      <c r="B1119" s="49"/>
      <c r="C1119" s="49"/>
      <c r="D1119" s="117"/>
      <c r="E1119" s="161"/>
      <c r="F1119" s="161"/>
      <c r="G1119" s="161"/>
      <c r="H1119" s="161"/>
      <c r="I1119" s="161"/>
      <c r="J1119" s="161"/>
      <c r="K1119" s="151"/>
      <c r="L1119" s="176"/>
      <c r="M1119" s="176"/>
      <c r="N1119" s="176"/>
      <c r="O1119" s="176"/>
      <c r="P1119" s="176"/>
      <c r="Q1119" s="176"/>
      <c r="R1119" s="206"/>
      <c r="S1119" s="206"/>
      <c r="T1119" s="206"/>
      <c r="U1119" s="206"/>
      <c r="V1119" s="206"/>
      <c r="W1119" s="206"/>
      <c r="X1119" s="118"/>
      <c r="Y1119" s="137"/>
      <c r="Z1119" s="149"/>
    </row>
    <row r="1120" spans="1:26" s="25" customFormat="1" x14ac:dyDescent="0.4">
      <c r="A1120" s="49"/>
      <c r="B1120" s="49"/>
      <c r="C1120" s="49"/>
      <c r="D1120" s="117"/>
      <c r="E1120" s="161"/>
      <c r="F1120" s="161"/>
      <c r="G1120" s="161"/>
      <c r="H1120" s="161"/>
      <c r="I1120" s="161"/>
      <c r="J1120" s="161"/>
      <c r="K1120" s="151"/>
      <c r="L1120" s="176"/>
      <c r="M1120" s="176"/>
      <c r="N1120" s="176"/>
      <c r="O1120" s="176"/>
      <c r="P1120" s="176"/>
      <c r="Q1120" s="176"/>
      <c r="R1120" s="206"/>
      <c r="S1120" s="206"/>
      <c r="T1120" s="206"/>
      <c r="U1120" s="206"/>
      <c r="V1120" s="206"/>
      <c r="W1120" s="206"/>
      <c r="X1120" s="118"/>
      <c r="Y1120" s="137"/>
      <c r="Z1120" s="149"/>
    </row>
    <row r="1121" spans="1:26" s="25" customFormat="1" x14ac:dyDescent="0.4">
      <c r="A1121" s="49"/>
      <c r="B1121" s="49"/>
      <c r="C1121" s="49"/>
      <c r="D1121" s="117"/>
      <c r="E1121" s="161"/>
      <c r="F1121" s="161"/>
      <c r="G1121" s="161"/>
      <c r="H1121" s="161"/>
      <c r="I1121" s="161"/>
      <c r="J1121" s="161"/>
      <c r="K1121" s="151"/>
      <c r="L1121" s="176"/>
      <c r="M1121" s="176"/>
      <c r="N1121" s="176"/>
      <c r="O1121" s="176"/>
      <c r="P1121" s="176"/>
      <c r="Q1121" s="176"/>
      <c r="R1121" s="206"/>
      <c r="S1121" s="206"/>
      <c r="T1121" s="206"/>
      <c r="U1121" s="206"/>
      <c r="V1121" s="206"/>
      <c r="W1121" s="206"/>
      <c r="X1121" s="118"/>
      <c r="Y1121" s="137"/>
      <c r="Z1121" s="149"/>
    </row>
    <row r="1122" spans="1:26" s="25" customFormat="1" x14ac:dyDescent="0.4">
      <c r="A1122" s="49"/>
      <c r="B1122" s="49"/>
      <c r="C1122" s="49"/>
      <c r="D1122" s="117"/>
      <c r="E1122" s="161"/>
      <c r="F1122" s="161"/>
      <c r="G1122" s="161"/>
      <c r="H1122" s="161"/>
      <c r="I1122" s="161"/>
      <c r="J1122" s="161"/>
      <c r="K1122" s="151"/>
      <c r="L1122" s="176"/>
      <c r="M1122" s="176"/>
      <c r="N1122" s="176"/>
      <c r="O1122" s="176"/>
      <c r="P1122" s="176"/>
      <c r="Q1122" s="176"/>
      <c r="R1122" s="206"/>
      <c r="S1122" s="206"/>
      <c r="T1122" s="206"/>
      <c r="U1122" s="206"/>
      <c r="V1122" s="206"/>
      <c r="W1122" s="206"/>
      <c r="X1122" s="118"/>
      <c r="Y1122" s="137"/>
      <c r="Z1122" s="149"/>
    </row>
    <row r="1123" spans="1:26" s="25" customFormat="1" x14ac:dyDescent="0.4">
      <c r="A1123" s="49"/>
      <c r="B1123" s="49"/>
      <c r="C1123" s="49"/>
      <c r="D1123" s="117"/>
      <c r="E1123" s="161"/>
      <c r="F1123" s="161"/>
      <c r="G1123" s="161"/>
      <c r="H1123" s="161"/>
      <c r="I1123" s="161"/>
      <c r="J1123" s="161"/>
      <c r="K1123" s="151"/>
      <c r="L1123" s="176"/>
      <c r="M1123" s="176"/>
      <c r="N1123" s="176"/>
      <c r="O1123" s="176"/>
      <c r="P1123" s="176"/>
      <c r="Q1123" s="176"/>
      <c r="R1123" s="206"/>
      <c r="S1123" s="206"/>
      <c r="T1123" s="206"/>
      <c r="U1123" s="206"/>
      <c r="V1123" s="206"/>
      <c r="W1123" s="206"/>
      <c r="X1123" s="118"/>
      <c r="Y1123" s="137"/>
      <c r="Z1123" s="149"/>
    </row>
    <row r="1124" spans="1:26" s="25" customFormat="1" x14ac:dyDescent="0.4">
      <c r="A1124" s="49"/>
      <c r="B1124" s="49"/>
      <c r="C1124" s="49"/>
      <c r="D1124" s="117"/>
      <c r="E1124" s="161"/>
      <c r="F1124" s="161"/>
      <c r="G1124" s="161"/>
      <c r="H1124" s="161"/>
      <c r="I1124" s="161"/>
      <c r="J1124" s="161"/>
      <c r="K1124" s="151"/>
      <c r="L1124" s="176"/>
      <c r="M1124" s="176"/>
      <c r="N1124" s="176"/>
      <c r="O1124" s="176"/>
      <c r="P1124" s="176"/>
      <c r="Q1124" s="176"/>
      <c r="R1124" s="206"/>
      <c r="S1124" s="206"/>
      <c r="T1124" s="206"/>
      <c r="U1124" s="206"/>
      <c r="V1124" s="206"/>
      <c r="W1124" s="206"/>
      <c r="X1124" s="118"/>
      <c r="Y1124" s="137"/>
      <c r="Z1124" s="149"/>
    </row>
    <row r="1125" spans="1:26" s="25" customFormat="1" x14ac:dyDescent="0.4">
      <c r="A1125" s="49"/>
      <c r="B1125" s="49"/>
      <c r="C1125" s="49"/>
      <c r="D1125" s="117"/>
      <c r="E1125" s="161"/>
      <c r="F1125" s="161"/>
      <c r="G1125" s="161"/>
      <c r="H1125" s="161"/>
      <c r="I1125" s="161"/>
      <c r="J1125" s="161"/>
      <c r="K1125" s="151"/>
      <c r="L1125" s="176"/>
      <c r="M1125" s="176"/>
      <c r="N1125" s="176"/>
      <c r="O1125" s="176"/>
      <c r="P1125" s="176"/>
      <c r="Q1125" s="176"/>
      <c r="R1125" s="206"/>
      <c r="S1125" s="206"/>
      <c r="T1125" s="206"/>
      <c r="U1125" s="206"/>
      <c r="V1125" s="206"/>
      <c r="W1125" s="206"/>
      <c r="X1125" s="118"/>
      <c r="Y1125" s="137"/>
      <c r="Z1125" s="149"/>
    </row>
    <row r="1126" spans="1:26" s="25" customFormat="1" x14ac:dyDescent="0.4">
      <c r="A1126" s="49"/>
      <c r="B1126" s="49"/>
      <c r="C1126" s="49"/>
      <c r="D1126" s="117"/>
      <c r="E1126" s="161"/>
      <c r="F1126" s="161"/>
      <c r="G1126" s="161"/>
      <c r="H1126" s="161"/>
      <c r="I1126" s="161"/>
      <c r="J1126" s="161"/>
      <c r="K1126" s="151"/>
      <c r="L1126" s="176"/>
      <c r="M1126" s="176"/>
      <c r="N1126" s="176"/>
      <c r="O1126" s="176"/>
      <c r="P1126" s="176"/>
      <c r="Q1126" s="176"/>
      <c r="R1126" s="206"/>
      <c r="S1126" s="206"/>
      <c r="T1126" s="206"/>
      <c r="U1126" s="206"/>
      <c r="V1126" s="206"/>
      <c r="W1126" s="206"/>
      <c r="X1126" s="118"/>
      <c r="Y1126" s="137"/>
      <c r="Z1126" s="149"/>
    </row>
    <row r="1127" spans="1:26" s="25" customFormat="1" x14ac:dyDescent="0.4">
      <c r="A1127" s="49"/>
      <c r="B1127" s="49"/>
      <c r="C1127" s="49"/>
      <c r="D1127" s="117"/>
      <c r="E1127" s="161"/>
      <c r="F1127" s="161"/>
      <c r="G1127" s="161"/>
      <c r="H1127" s="161"/>
      <c r="I1127" s="161"/>
      <c r="J1127" s="161"/>
      <c r="K1127" s="151"/>
      <c r="L1127" s="176"/>
      <c r="M1127" s="176"/>
      <c r="N1127" s="176"/>
      <c r="O1127" s="176"/>
      <c r="P1127" s="176"/>
      <c r="Q1127" s="176"/>
      <c r="R1127" s="206"/>
      <c r="S1127" s="206"/>
      <c r="T1127" s="206"/>
      <c r="U1127" s="206"/>
      <c r="V1127" s="206"/>
      <c r="W1127" s="206"/>
      <c r="X1127" s="118"/>
      <c r="Y1127" s="137"/>
      <c r="Z1127" s="149"/>
    </row>
    <row r="1128" spans="1:26" s="25" customFormat="1" x14ac:dyDescent="0.4">
      <c r="A1128" s="49"/>
      <c r="B1128" s="49"/>
      <c r="C1128" s="49"/>
      <c r="D1128" s="117"/>
      <c r="E1128" s="161"/>
      <c r="F1128" s="161"/>
      <c r="G1128" s="161"/>
      <c r="H1128" s="161"/>
      <c r="I1128" s="161"/>
      <c r="J1128" s="161"/>
      <c r="K1128" s="151"/>
      <c r="L1128" s="176"/>
      <c r="M1128" s="176"/>
      <c r="N1128" s="176"/>
      <c r="O1128" s="176"/>
      <c r="P1128" s="176"/>
      <c r="Q1128" s="176"/>
      <c r="R1128" s="206"/>
      <c r="S1128" s="206"/>
      <c r="T1128" s="206"/>
      <c r="U1128" s="206"/>
      <c r="V1128" s="206"/>
      <c r="W1128" s="206"/>
      <c r="X1128" s="118"/>
      <c r="Y1128" s="137"/>
      <c r="Z1128" s="149"/>
    </row>
    <row r="1129" spans="1:26" s="25" customFormat="1" x14ac:dyDescent="0.4">
      <c r="A1129" s="49"/>
      <c r="B1129" s="49"/>
      <c r="C1129" s="49"/>
      <c r="D1129" s="117"/>
      <c r="E1129" s="161"/>
      <c r="F1129" s="161"/>
      <c r="G1129" s="161"/>
      <c r="H1129" s="161"/>
      <c r="I1129" s="161"/>
      <c r="J1129" s="161"/>
      <c r="K1129" s="151"/>
      <c r="L1129" s="176"/>
      <c r="M1129" s="176"/>
      <c r="N1129" s="176"/>
      <c r="O1129" s="176"/>
      <c r="P1129" s="176"/>
      <c r="Q1129" s="176"/>
      <c r="R1129" s="206"/>
      <c r="S1129" s="206"/>
      <c r="T1129" s="206"/>
      <c r="U1129" s="206"/>
      <c r="V1129" s="206"/>
      <c r="W1129" s="206"/>
      <c r="X1129" s="118"/>
      <c r="Y1129" s="137"/>
      <c r="Z1129" s="149"/>
    </row>
    <row r="1130" spans="1:26" s="25" customFormat="1" x14ac:dyDescent="0.4">
      <c r="A1130" s="49"/>
      <c r="B1130" s="49"/>
      <c r="C1130" s="49"/>
      <c r="D1130" s="117"/>
      <c r="E1130" s="161"/>
      <c r="F1130" s="161"/>
      <c r="G1130" s="161"/>
      <c r="H1130" s="161"/>
      <c r="I1130" s="161"/>
      <c r="J1130" s="161"/>
      <c r="K1130" s="151"/>
      <c r="L1130" s="176"/>
      <c r="M1130" s="176"/>
      <c r="N1130" s="176"/>
      <c r="O1130" s="176"/>
      <c r="P1130" s="176"/>
      <c r="Q1130" s="176"/>
      <c r="R1130" s="206"/>
      <c r="S1130" s="206"/>
      <c r="T1130" s="206"/>
      <c r="U1130" s="206"/>
      <c r="V1130" s="206"/>
      <c r="W1130" s="206"/>
      <c r="X1130" s="118"/>
      <c r="Y1130" s="137"/>
      <c r="Z1130" s="149"/>
    </row>
    <row r="1131" spans="1:26" s="25" customFormat="1" x14ac:dyDescent="0.4">
      <c r="A1131" s="49"/>
      <c r="B1131" s="49"/>
      <c r="C1131" s="49"/>
      <c r="D1131" s="117"/>
      <c r="E1131" s="161"/>
      <c r="F1131" s="161"/>
      <c r="G1131" s="161"/>
      <c r="H1131" s="161"/>
      <c r="I1131" s="161"/>
      <c r="J1131" s="161"/>
      <c r="K1131" s="151"/>
      <c r="L1131" s="176"/>
      <c r="M1131" s="176"/>
      <c r="N1131" s="176"/>
      <c r="O1131" s="176"/>
      <c r="P1131" s="176"/>
      <c r="Q1131" s="176"/>
      <c r="R1131" s="206"/>
      <c r="S1131" s="206"/>
      <c r="T1131" s="206"/>
      <c r="U1131" s="206"/>
      <c r="V1131" s="206"/>
      <c r="W1131" s="206"/>
      <c r="X1131" s="118"/>
      <c r="Y1131" s="137"/>
      <c r="Z1131" s="149"/>
    </row>
    <row r="1132" spans="1:26" s="25" customFormat="1" x14ac:dyDescent="0.4">
      <c r="A1132" s="49"/>
      <c r="B1132" s="49"/>
      <c r="C1132" s="49"/>
      <c r="D1132" s="117"/>
      <c r="E1132" s="161"/>
      <c r="F1132" s="161"/>
      <c r="G1132" s="161"/>
      <c r="H1132" s="161"/>
      <c r="I1132" s="161"/>
      <c r="J1132" s="161"/>
      <c r="K1132" s="151"/>
      <c r="L1132" s="176"/>
      <c r="M1132" s="176"/>
      <c r="N1132" s="176"/>
      <c r="O1132" s="176"/>
      <c r="P1132" s="176"/>
      <c r="Q1132" s="176"/>
      <c r="R1132" s="206"/>
      <c r="S1132" s="206"/>
      <c r="T1132" s="206"/>
      <c r="U1132" s="206"/>
      <c r="V1132" s="206"/>
      <c r="W1132" s="206"/>
      <c r="X1132" s="118"/>
      <c r="Y1132" s="137"/>
      <c r="Z1132" s="149"/>
    </row>
    <row r="1133" spans="1:26" s="25" customFormat="1" x14ac:dyDescent="0.4">
      <c r="A1133" s="49"/>
      <c r="B1133" s="49"/>
      <c r="C1133" s="49"/>
      <c r="D1133" s="117"/>
      <c r="E1133" s="161"/>
      <c r="F1133" s="161"/>
      <c r="G1133" s="161"/>
      <c r="H1133" s="161"/>
      <c r="I1133" s="161"/>
      <c r="J1133" s="161"/>
      <c r="K1133" s="151"/>
      <c r="L1133" s="176"/>
      <c r="M1133" s="176"/>
      <c r="N1133" s="176"/>
      <c r="O1133" s="176"/>
      <c r="P1133" s="176"/>
      <c r="Q1133" s="176"/>
      <c r="R1133" s="206"/>
      <c r="S1133" s="206"/>
      <c r="T1133" s="206"/>
      <c r="U1133" s="206"/>
      <c r="V1133" s="206"/>
      <c r="W1133" s="206"/>
      <c r="X1133" s="118"/>
      <c r="Y1133" s="137"/>
      <c r="Z1133" s="149"/>
    </row>
    <row r="1134" spans="1:26" s="25" customFormat="1" x14ac:dyDescent="0.4">
      <c r="A1134" s="49"/>
      <c r="B1134" s="49"/>
      <c r="C1134" s="49"/>
      <c r="D1134" s="117"/>
      <c r="E1134" s="161"/>
      <c r="F1134" s="161"/>
      <c r="G1134" s="161"/>
      <c r="H1134" s="161"/>
      <c r="I1134" s="161"/>
      <c r="J1134" s="161"/>
      <c r="K1134" s="151"/>
      <c r="L1134" s="176"/>
      <c r="M1134" s="176"/>
      <c r="N1134" s="176"/>
      <c r="O1134" s="176"/>
      <c r="P1134" s="176"/>
      <c r="Q1134" s="176"/>
      <c r="R1134" s="206"/>
      <c r="S1134" s="206"/>
      <c r="T1134" s="206"/>
      <c r="U1134" s="206"/>
      <c r="V1134" s="206"/>
      <c r="W1134" s="206"/>
      <c r="X1134" s="118"/>
      <c r="Y1134" s="137"/>
      <c r="Z1134" s="149"/>
    </row>
    <row r="1135" spans="1:26" s="25" customFormat="1" x14ac:dyDescent="0.4">
      <c r="A1135" s="49"/>
      <c r="B1135" s="49"/>
      <c r="C1135" s="49"/>
      <c r="D1135" s="117"/>
      <c r="E1135" s="161"/>
      <c r="F1135" s="161"/>
      <c r="G1135" s="161"/>
      <c r="H1135" s="161"/>
      <c r="I1135" s="161"/>
      <c r="J1135" s="161"/>
      <c r="K1135" s="151"/>
      <c r="L1135" s="176"/>
      <c r="M1135" s="176"/>
      <c r="N1135" s="176"/>
      <c r="O1135" s="176"/>
      <c r="P1135" s="176"/>
      <c r="Q1135" s="176"/>
      <c r="R1135" s="206"/>
      <c r="S1135" s="206"/>
      <c r="T1135" s="206"/>
      <c r="U1135" s="206"/>
      <c r="V1135" s="206"/>
      <c r="W1135" s="206"/>
      <c r="X1135" s="118"/>
      <c r="Y1135" s="137"/>
      <c r="Z1135" s="149"/>
    </row>
    <row r="1136" spans="1:26" s="25" customFormat="1" x14ac:dyDescent="0.4">
      <c r="A1136" s="49"/>
      <c r="B1136" s="49"/>
      <c r="C1136" s="49"/>
      <c r="D1136" s="117"/>
      <c r="E1136" s="161"/>
      <c r="F1136" s="161"/>
      <c r="G1136" s="161"/>
      <c r="H1136" s="161"/>
      <c r="I1136" s="161"/>
      <c r="J1136" s="161"/>
      <c r="K1136" s="151"/>
      <c r="L1136" s="176"/>
      <c r="M1136" s="176"/>
      <c r="N1136" s="176"/>
      <c r="O1136" s="176"/>
      <c r="P1136" s="176"/>
      <c r="Q1136" s="176"/>
      <c r="R1136" s="206"/>
      <c r="S1136" s="206"/>
      <c r="T1136" s="206"/>
      <c r="U1136" s="206"/>
      <c r="V1136" s="206"/>
      <c r="W1136" s="206"/>
      <c r="X1136" s="118"/>
      <c r="Y1136" s="137"/>
      <c r="Z1136" s="149"/>
    </row>
    <row r="1137" spans="1:26" s="25" customFormat="1" x14ac:dyDescent="0.4">
      <c r="A1137" s="49"/>
      <c r="B1137" s="49"/>
      <c r="C1137" s="49"/>
      <c r="D1137" s="117"/>
      <c r="E1137" s="161"/>
      <c r="F1137" s="161"/>
      <c r="G1137" s="161"/>
      <c r="H1137" s="161"/>
      <c r="I1137" s="161"/>
      <c r="J1137" s="161"/>
      <c r="K1137" s="151"/>
      <c r="L1137" s="176"/>
      <c r="M1137" s="176"/>
      <c r="N1137" s="176"/>
      <c r="O1137" s="176"/>
      <c r="P1137" s="176"/>
      <c r="Q1137" s="176"/>
      <c r="R1137" s="206"/>
      <c r="S1137" s="206"/>
      <c r="T1137" s="206"/>
      <c r="U1137" s="206"/>
      <c r="V1137" s="206"/>
      <c r="W1137" s="206"/>
      <c r="X1137" s="118"/>
      <c r="Y1137" s="137"/>
      <c r="Z1137" s="149"/>
    </row>
    <row r="1138" spans="1:26" s="25" customFormat="1" x14ac:dyDescent="0.4">
      <c r="A1138" s="49"/>
      <c r="B1138" s="49"/>
      <c r="C1138" s="49"/>
      <c r="D1138" s="117"/>
      <c r="E1138" s="161"/>
      <c r="F1138" s="161"/>
      <c r="G1138" s="161"/>
      <c r="H1138" s="161"/>
      <c r="I1138" s="161"/>
      <c r="J1138" s="161"/>
      <c r="K1138" s="151"/>
      <c r="L1138" s="176"/>
      <c r="M1138" s="176"/>
      <c r="N1138" s="176"/>
      <c r="O1138" s="176"/>
      <c r="P1138" s="176"/>
      <c r="Q1138" s="176"/>
      <c r="R1138" s="206"/>
      <c r="S1138" s="206"/>
      <c r="T1138" s="206"/>
      <c r="U1138" s="206"/>
      <c r="V1138" s="206"/>
      <c r="W1138" s="206"/>
      <c r="X1138" s="118"/>
      <c r="Y1138" s="137"/>
      <c r="Z1138" s="149"/>
    </row>
    <row r="1139" spans="1:26" s="25" customFormat="1" x14ac:dyDescent="0.4">
      <c r="A1139" s="49"/>
      <c r="B1139" s="49"/>
      <c r="C1139" s="49"/>
      <c r="D1139" s="117"/>
      <c r="E1139" s="161"/>
      <c r="F1139" s="161"/>
      <c r="G1139" s="161"/>
      <c r="H1139" s="161"/>
      <c r="I1139" s="161"/>
      <c r="J1139" s="161"/>
      <c r="K1139" s="151"/>
      <c r="L1139" s="176"/>
      <c r="M1139" s="176"/>
      <c r="N1139" s="176"/>
      <c r="O1139" s="176"/>
      <c r="P1139" s="176"/>
      <c r="Q1139" s="176"/>
      <c r="R1139" s="206"/>
      <c r="S1139" s="206"/>
      <c r="T1139" s="206"/>
      <c r="U1139" s="206"/>
      <c r="V1139" s="206"/>
      <c r="W1139" s="206"/>
      <c r="X1139" s="118"/>
      <c r="Y1139" s="137"/>
      <c r="Z1139" s="149"/>
    </row>
    <row r="1140" spans="1:26" s="25" customFormat="1" x14ac:dyDescent="0.4">
      <c r="A1140" s="49"/>
      <c r="B1140" s="49"/>
      <c r="C1140" s="49"/>
      <c r="D1140" s="117"/>
      <c r="E1140" s="161"/>
      <c r="F1140" s="161"/>
      <c r="G1140" s="161"/>
      <c r="H1140" s="161"/>
      <c r="I1140" s="161"/>
      <c r="J1140" s="161"/>
      <c r="K1140" s="151"/>
      <c r="L1140" s="176"/>
      <c r="M1140" s="176"/>
      <c r="N1140" s="176"/>
      <c r="O1140" s="176"/>
      <c r="P1140" s="176"/>
      <c r="Q1140" s="176"/>
      <c r="R1140" s="206"/>
      <c r="S1140" s="206"/>
      <c r="T1140" s="206"/>
      <c r="U1140" s="206"/>
      <c r="V1140" s="206"/>
      <c r="W1140" s="206"/>
      <c r="X1140" s="118"/>
      <c r="Y1140" s="137"/>
      <c r="Z1140" s="149"/>
    </row>
    <row r="1141" spans="1:26" s="25" customFormat="1" x14ac:dyDescent="0.4">
      <c r="A1141" s="49"/>
      <c r="B1141" s="49"/>
      <c r="C1141" s="49"/>
      <c r="D1141" s="117"/>
      <c r="E1141" s="161"/>
      <c r="F1141" s="161"/>
      <c r="G1141" s="161"/>
      <c r="H1141" s="161"/>
      <c r="I1141" s="161"/>
      <c r="J1141" s="161"/>
      <c r="K1141" s="151"/>
      <c r="L1141" s="176"/>
      <c r="M1141" s="176"/>
      <c r="N1141" s="176"/>
      <c r="O1141" s="176"/>
      <c r="P1141" s="176"/>
      <c r="Q1141" s="176"/>
      <c r="R1141" s="206"/>
      <c r="S1141" s="206"/>
      <c r="T1141" s="206"/>
      <c r="U1141" s="206"/>
      <c r="V1141" s="206"/>
      <c r="W1141" s="206"/>
      <c r="X1141" s="118"/>
      <c r="Y1141" s="137"/>
      <c r="Z1141" s="149"/>
    </row>
    <row r="1142" spans="1:26" s="25" customFormat="1" x14ac:dyDescent="0.4">
      <c r="A1142" s="49"/>
      <c r="B1142" s="49"/>
      <c r="C1142" s="49"/>
      <c r="D1142" s="117"/>
      <c r="E1142" s="161"/>
      <c r="F1142" s="161"/>
      <c r="G1142" s="161"/>
      <c r="H1142" s="161"/>
      <c r="I1142" s="161"/>
      <c r="J1142" s="161"/>
      <c r="K1142" s="151"/>
      <c r="L1142" s="176"/>
      <c r="M1142" s="176"/>
      <c r="N1142" s="176"/>
      <c r="O1142" s="176"/>
      <c r="P1142" s="176"/>
      <c r="Q1142" s="176"/>
      <c r="R1142" s="206"/>
      <c r="S1142" s="206"/>
      <c r="T1142" s="206"/>
      <c r="U1142" s="206"/>
      <c r="V1142" s="206"/>
      <c r="W1142" s="206"/>
      <c r="X1142" s="118"/>
      <c r="Y1142" s="137"/>
      <c r="Z1142" s="149"/>
    </row>
    <row r="1143" spans="1:26" s="25" customFormat="1" x14ac:dyDescent="0.4">
      <c r="A1143" s="49"/>
      <c r="B1143" s="49"/>
      <c r="C1143" s="49"/>
      <c r="D1143" s="117"/>
      <c r="E1143" s="161"/>
      <c r="F1143" s="161"/>
      <c r="G1143" s="161"/>
      <c r="H1143" s="161"/>
      <c r="I1143" s="161"/>
      <c r="J1143" s="161"/>
      <c r="K1143" s="151"/>
      <c r="L1143" s="176"/>
      <c r="M1143" s="176"/>
      <c r="N1143" s="176"/>
      <c r="O1143" s="176"/>
      <c r="P1143" s="176"/>
      <c r="Q1143" s="176"/>
      <c r="R1143" s="206"/>
      <c r="S1143" s="206"/>
      <c r="T1143" s="206"/>
      <c r="U1143" s="206"/>
      <c r="V1143" s="206"/>
      <c r="W1143" s="206"/>
      <c r="X1143" s="118"/>
      <c r="Y1143" s="137"/>
      <c r="Z1143" s="149"/>
    </row>
    <row r="1144" spans="1:26" s="25" customFormat="1" x14ac:dyDescent="0.4">
      <c r="A1144" s="49"/>
      <c r="B1144" s="49"/>
      <c r="C1144" s="49"/>
      <c r="D1144" s="117"/>
      <c r="E1144" s="161"/>
      <c r="F1144" s="161"/>
      <c r="G1144" s="161"/>
      <c r="H1144" s="161"/>
      <c r="I1144" s="161"/>
      <c r="J1144" s="161"/>
      <c r="K1144" s="151"/>
      <c r="L1144" s="176"/>
      <c r="M1144" s="176"/>
      <c r="N1144" s="176"/>
      <c r="O1144" s="176"/>
      <c r="P1144" s="176"/>
      <c r="Q1144" s="176"/>
      <c r="R1144" s="206"/>
      <c r="S1144" s="206"/>
      <c r="T1144" s="206"/>
      <c r="U1144" s="206"/>
      <c r="V1144" s="206"/>
      <c r="W1144" s="206"/>
      <c r="X1144" s="118"/>
      <c r="Y1144" s="137"/>
      <c r="Z1144" s="149"/>
    </row>
    <row r="1145" spans="1:26" s="25" customFormat="1" x14ac:dyDescent="0.4">
      <c r="A1145" s="49"/>
      <c r="B1145" s="49"/>
      <c r="C1145" s="49"/>
      <c r="D1145" s="117"/>
      <c r="E1145" s="161"/>
      <c r="F1145" s="161"/>
      <c r="G1145" s="161"/>
      <c r="H1145" s="161"/>
      <c r="I1145" s="161"/>
      <c r="J1145" s="161"/>
      <c r="K1145" s="151"/>
      <c r="L1145" s="176"/>
      <c r="M1145" s="176"/>
      <c r="N1145" s="176"/>
      <c r="O1145" s="176"/>
      <c r="P1145" s="176"/>
      <c r="Q1145" s="176"/>
      <c r="R1145" s="206"/>
      <c r="S1145" s="206"/>
      <c r="T1145" s="206"/>
      <c r="U1145" s="206"/>
      <c r="V1145" s="206"/>
      <c r="W1145" s="206"/>
      <c r="X1145" s="118"/>
      <c r="Y1145" s="137"/>
      <c r="Z1145" s="149"/>
    </row>
    <row r="1146" spans="1:26" s="25" customFormat="1" x14ac:dyDescent="0.4">
      <c r="A1146" s="49"/>
      <c r="B1146" s="49"/>
      <c r="C1146" s="49"/>
      <c r="D1146" s="117"/>
      <c r="E1146" s="161"/>
      <c r="F1146" s="161"/>
      <c r="G1146" s="161"/>
      <c r="H1146" s="161"/>
      <c r="I1146" s="161"/>
      <c r="J1146" s="161"/>
      <c r="K1146" s="151"/>
      <c r="L1146" s="176"/>
      <c r="M1146" s="176"/>
      <c r="N1146" s="176"/>
      <c r="O1146" s="176"/>
      <c r="P1146" s="176"/>
      <c r="Q1146" s="176"/>
      <c r="R1146" s="206"/>
      <c r="S1146" s="206"/>
      <c r="T1146" s="206"/>
      <c r="U1146" s="206"/>
      <c r="V1146" s="206"/>
      <c r="W1146" s="206"/>
      <c r="X1146" s="118"/>
      <c r="Y1146" s="137"/>
      <c r="Z1146" s="149"/>
    </row>
    <row r="1147" spans="1:26" s="25" customFormat="1" x14ac:dyDescent="0.4">
      <c r="A1147" s="49"/>
      <c r="B1147" s="49"/>
      <c r="C1147" s="49"/>
      <c r="D1147" s="117"/>
      <c r="E1147" s="161"/>
      <c r="F1147" s="161"/>
      <c r="G1147" s="161"/>
      <c r="H1147" s="161"/>
      <c r="I1147" s="161"/>
      <c r="J1147" s="161"/>
      <c r="K1147" s="151"/>
      <c r="L1147" s="176"/>
      <c r="M1147" s="176"/>
      <c r="N1147" s="176"/>
      <c r="O1147" s="176"/>
      <c r="P1147" s="176"/>
      <c r="Q1147" s="176"/>
      <c r="R1147" s="206"/>
      <c r="S1147" s="206"/>
      <c r="T1147" s="206"/>
      <c r="U1147" s="206"/>
      <c r="V1147" s="206"/>
      <c r="W1147" s="206"/>
      <c r="X1147" s="118"/>
      <c r="Y1147" s="137"/>
      <c r="Z1147" s="149"/>
    </row>
    <row r="1148" spans="1:26" s="25" customFormat="1" x14ac:dyDescent="0.4">
      <c r="A1148" s="49"/>
      <c r="B1148" s="49"/>
      <c r="C1148" s="49"/>
      <c r="D1148" s="117"/>
      <c r="E1148" s="161"/>
      <c r="F1148" s="161"/>
      <c r="G1148" s="161"/>
      <c r="H1148" s="161"/>
      <c r="I1148" s="161"/>
      <c r="J1148" s="161"/>
      <c r="K1148" s="151"/>
      <c r="L1148" s="176"/>
      <c r="M1148" s="176"/>
      <c r="N1148" s="176"/>
      <c r="O1148" s="176"/>
      <c r="P1148" s="176"/>
      <c r="Q1148" s="176"/>
      <c r="R1148" s="206"/>
      <c r="S1148" s="206"/>
      <c r="T1148" s="206"/>
      <c r="U1148" s="206"/>
      <c r="V1148" s="206"/>
      <c r="W1148" s="206"/>
      <c r="X1148" s="118"/>
      <c r="Y1148" s="137"/>
      <c r="Z1148" s="149"/>
    </row>
    <row r="1149" spans="1:26" s="25" customFormat="1" x14ac:dyDescent="0.4">
      <c r="A1149" s="49"/>
      <c r="B1149" s="49"/>
      <c r="C1149" s="49"/>
      <c r="D1149" s="117"/>
      <c r="E1149" s="161"/>
      <c r="F1149" s="161"/>
      <c r="G1149" s="161"/>
      <c r="H1149" s="161"/>
      <c r="I1149" s="161"/>
      <c r="J1149" s="161"/>
      <c r="K1149" s="151"/>
      <c r="L1149" s="176"/>
      <c r="M1149" s="176"/>
      <c r="N1149" s="176"/>
      <c r="O1149" s="176"/>
      <c r="P1149" s="176"/>
      <c r="Q1149" s="176"/>
      <c r="R1149" s="206"/>
      <c r="S1149" s="206"/>
      <c r="T1149" s="206"/>
      <c r="U1149" s="206"/>
      <c r="V1149" s="206"/>
      <c r="W1149" s="206"/>
      <c r="X1149" s="118"/>
      <c r="Y1149" s="137"/>
      <c r="Z1149" s="149"/>
    </row>
    <row r="1150" spans="1:26" s="25" customFormat="1" x14ac:dyDescent="0.4">
      <c r="A1150" s="49"/>
      <c r="B1150" s="49"/>
      <c r="C1150" s="49"/>
      <c r="D1150" s="117"/>
      <c r="E1150" s="161"/>
      <c r="F1150" s="161"/>
      <c r="G1150" s="161"/>
      <c r="H1150" s="161"/>
      <c r="I1150" s="161"/>
      <c r="J1150" s="161"/>
      <c r="K1150" s="151"/>
      <c r="L1150" s="176"/>
      <c r="M1150" s="176"/>
      <c r="N1150" s="176"/>
      <c r="O1150" s="176"/>
      <c r="P1150" s="176"/>
      <c r="Q1150" s="176"/>
      <c r="R1150" s="206"/>
      <c r="S1150" s="206"/>
      <c r="T1150" s="206"/>
      <c r="U1150" s="206"/>
      <c r="V1150" s="206"/>
      <c r="W1150" s="206"/>
      <c r="X1150" s="118"/>
      <c r="Y1150" s="137"/>
      <c r="Z1150" s="149"/>
    </row>
    <row r="1151" spans="1:26" s="25" customFormat="1" x14ac:dyDescent="0.4">
      <c r="A1151" s="49"/>
      <c r="B1151" s="49"/>
      <c r="C1151" s="49"/>
      <c r="D1151" s="117"/>
      <c r="E1151" s="161"/>
      <c r="F1151" s="161"/>
      <c r="G1151" s="161"/>
      <c r="H1151" s="161"/>
      <c r="I1151" s="161"/>
      <c r="J1151" s="161"/>
      <c r="K1151" s="151"/>
      <c r="L1151" s="176"/>
      <c r="M1151" s="176"/>
      <c r="N1151" s="176"/>
      <c r="O1151" s="176"/>
      <c r="P1151" s="176"/>
      <c r="Q1151" s="176"/>
      <c r="R1151" s="206"/>
      <c r="S1151" s="206"/>
      <c r="T1151" s="206"/>
      <c r="U1151" s="206"/>
      <c r="V1151" s="206"/>
      <c r="W1151" s="206"/>
      <c r="X1151" s="118"/>
      <c r="Y1151" s="137"/>
      <c r="Z1151" s="149"/>
    </row>
    <row r="1152" spans="1:26" s="25" customFormat="1" x14ac:dyDescent="0.4">
      <c r="A1152" s="49"/>
      <c r="B1152" s="49"/>
      <c r="C1152" s="49"/>
      <c r="D1152" s="117"/>
      <c r="E1152" s="161"/>
      <c r="F1152" s="161"/>
      <c r="G1152" s="161"/>
      <c r="H1152" s="161"/>
      <c r="I1152" s="161"/>
      <c r="J1152" s="161"/>
      <c r="K1152" s="151"/>
      <c r="L1152" s="176"/>
      <c r="M1152" s="176"/>
      <c r="N1152" s="176"/>
      <c r="O1152" s="176"/>
      <c r="P1152" s="176"/>
      <c r="Q1152" s="176"/>
      <c r="R1152" s="206"/>
      <c r="S1152" s="206"/>
      <c r="T1152" s="206"/>
      <c r="U1152" s="206"/>
      <c r="V1152" s="206"/>
      <c r="W1152" s="206"/>
      <c r="X1152" s="118"/>
      <c r="Y1152" s="137"/>
      <c r="Z1152" s="149"/>
    </row>
    <row r="1153" spans="1:26" s="25" customFormat="1" x14ac:dyDescent="0.4">
      <c r="A1153" s="49"/>
      <c r="B1153" s="49"/>
      <c r="C1153" s="49"/>
      <c r="D1153" s="117"/>
      <c r="E1153" s="161"/>
      <c r="F1153" s="161"/>
      <c r="G1153" s="161"/>
      <c r="H1153" s="161"/>
      <c r="I1153" s="161"/>
      <c r="J1153" s="161"/>
      <c r="K1153" s="151"/>
      <c r="L1153" s="176"/>
      <c r="M1153" s="176"/>
      <c r="N1153" s="176"/>
      <c r="O1153" s="176"/>
      <c r="P1153" s="176"/>
      <c r="Q1153" s="176"/>
      <c r="R1153" s="206"/>
      <c r="S1153" s="206"/>
      <c r="T1153" s="206"/>
      <c r="U1153" s="206"/>
      <c r="V1153" s="206"/>
      <c r="W1153" s="206"/>
      <c r="X1153" s="118"/>
      <c r="Y1153" s="137"/>
      <c r="Z1153" s="149"/>
    </row>
    <row r="1154" spans="1:26" s="25" customFormat="1" x14ac:dyDescent="0.4">
      <c r="A1154" s="49"/>
      <c r="B1154" s="49"/>
      <c r="C1154" s="49"/>
      <c r="D1154" s="117"/>
      <c r="E1154" s="161"/>
      <c r="F1154" s="161"/>
      <c r="G1154" s="161"/>
      <c r="H1154" s="161"/>
      <c r="I1154" s="161"/>
      <c r="J1154" s="161"/>
      <c r="K1154" s="151"/>
      <c r="L1154" s="176"/>
      <c r="M1154" s="176"/>
      <c r="N1154" s="176"/>
      <c r="O1154" s="176"/>
      <c r="P1154" s="176"/>
      <c r="Q1154" s="176"/>
      <c r="R1154" s="206"/>
      <c r="S1154" s="206"/>
      <c r="T1154" s="206"/>
      <c r="U1154" s="206"/>
      <c r="V1154" s="206"/>
      <c r="W1154" s="206"/>
      <c r="X1154" s="118"/>
      <c r="Y1154" s="137"/>
      <c r="Z1154" s="149"/>
    </row>
    <row r="1155" spans="1:26" s="25" customFormat="1" x14ac:dyDescent="0.4">
      <c r="A1155" s="49"/>
      <c r="B1155" s="49"/>
      <c r="C1155" s="49"/>
      <c r="D1155" s="117"/>
      <c r="E1155" s="161"/>
      <c r="F1155" s="161"/>
      <c r="G1155" s="161"/>
      <c r="H1155" s="161"/>
      <c r="I1155" s="161"/>
      <c r="J1155" s="161"/>
      <c r="K1155" s="151"/>
      <c r="L1155" s="176"/>
      <c r="M1155" s="176"/>
      <c r="N1155" s="176"/>
      <c r="O1155" s="176"/>
      <c r="P1155" s="176"/>
      <c r="Q1155" s="176"/>
      <c r="R1155" s="206"/>
      <c r="S1155" s="206"/>
      <c r="T1155" s="206"/>
      <c r="U1155" s="206"/>
      <c r="V1155" s="206"/>
      <c r="W1155" s="206"/>
      <c r="X1155" s="118"/>
      <c r="Y1155" s="137"/>
      <c r="Z1155" s="149"/>
    </row>
    <row r="1156" spans="1:26" s="25" customFormat="1" x14ac:dyDescent="0.4">
      <c r="A1156" s="49"/>
      <c r="B1156" s="49"/>
      <c r="C1156" s="49"/>
      <c r="D1156" s="117"/>
      <c r="E1156" s="161"/>
      <c r="F1156" s="161"/>
      <c r="G1156" s="161"/>
      <c r="H1156" s="161"/>
      <c r="I1156" s="161"/>
      <c r="J1156" s="161"/>
      <c r="K1156" s="151"/>
      <c r="L1156" s="176"/>
      <c r="M1156" s="176"/>
      <c r="N1156" s="176"/>
      <c r="O1156" s="176"/>
      <c r="P1156" s="176"/>
      <c r="Q1156" s="176"/>
      <c r="R1156" s="206"/>
      <c r="S1156" s="206"/>
      <c r="T1156" s="206"/>
      <c r="U1156" s="206"/>
      <c r="V1156" s="206"/>
      <c r="W1156" s="206"/>
      <c r="X1156" s="118"/>
      <c r="Y1156" s="137"/>
      <c r="Z1156" s="149"/>
    </row>
    <row r="1157" spans="1:26" s="25" customFormat="1" x14ac:dyDescent="0.4">
      <c r="A1157" s="49"/>
      <c r="B1157" s="49"/>
      <c r="C1157" s="49"/>
      <c r="D1157" s="117"/>
      <c r="E1157" s="161"/>
      <c r="F1157" s="161"/>
      <c r="G1157" s="161"/>
      <c r="H1157" s="161"/>
      <c r="I1157" s="161"/>
      <c r="J1157" s="161"/>
      <c r="K1157" s="151"/>
      <c r="L1157" s="176"/>
      <c r="M1157" s="176"/>
      <c r="N1157" s="176"/>
      <c r="O1157" s="176"/>
      <c r="P1157" s="176"/>
      <c r="Q1157" s="176"/>
      <c r="R1157" s="206"/>
      <c r="S1157" s="206"/>
      <c r="T1157" s="206"/>
      <c r="U1157" s="206"/>
      <c r="V1157" s="206"/>
      <c r="W1157" s="206"/>
      <c r="X1157" s="118"/>
      <c r="Y1157" s="137"/>
      <c r="Z1157" s="149"/>
    </row>
    <row r="1158" spans="1:26" s="25" customFormat="1" x14ac:dyDescent="0.4">
      <c r="A1158" s="49"/>
      <c r="B1158" s="49"/>
      <c r="C1158" s="49"/>
      <c r="D1158" s="117"/>
      <c r="E1158" s="161"/>
      <c r="F1158" s="161"/>
      <c r="G1158" s="161"/>
      <c r="H1158" s="161"/>
      <c r="I1158" s="161"/>
      <c r="J1158" s="161"/>
      <c r="K1158" s="151"/>
      <c r="L1158" s="176"/>
      <c r="M1158" s="176"/>
      <c r="N1158" s="176"/>
      <c r="O1158" s="176"/>
      <c r="P1158" s="176"/>
      <c r="Q1158" s="176"/>
      <c r="R1158" s="206"/>
      <c r="S1158" s="206"/>
      <c r="T1158" s="206"/>
      <c r="U1158" s="206"/>
      <c r="V1158" s="206"/>
      <c r="W1158" s="206"/>
      <c r="X1158" s="118"/>
      <c r="Y1158" s="137"/>
      <c r="Z1158" s="149"/>
    </row>
    <row r="1159" spans="1:26" s="25" customFormat="1" x14ac:dyDescent="0.4">
      <c r="A1159" s="49"/>
      <c r="B1159" s="49"/>
      <c r="C1159" s="49"/>
      <c r="D1159" s="117"/>
      <c r="E1159" s="161"/>
      <c r="F1159" s="161"/>
      <c r="G1159" s="161"/>
      <c r="H1159" s="161"/>
      <c r="I1159" s="161"/>
      <c r="J1159" s="161"/>
      <c r="K1159" s="151"/>
      <c r="L1159" s="176"/>
      <c r="M1159" s="176"/>
      <c r="N1159" s="176"/>
      <c r="O1159" s="176"/>
      <c r="P1159" s="176"/>
      <c r="Q1159" s="176"/>
      <c r="R1159" s="206"/>
      <c r="S1159" s="206"/>
      <c r="T1159" s="206"/>
      <c r="U1159" s="206"/>
      <c r="V1159" s="206"/>
      <c r="W1159" s="206"/>
      <c r="X1159" s="118"/>
      <c r="Y1159" s="137"/>
      <c r="Z1159" s="149"/>
    </row>
    <row r="1160" spans="1:26" s="25" customFormat="1" x14ac:dyDescent="0.4">
      <c r="A1160" s="49"/>
      <c r="B1160" s="49"/>
      <c r="C1160" s="49"/>
      <c r="D1160" s="117"/>
      <c r="E1160" s="161"/>
      <c r="F1160" s="161"/>
      <c r="G1160" s="161"/>
      <c r="H1160" s="161"/>
      <c r="I1160" s="161"/>
      <c r="J1160" s="161"/>
      <c r="K1160" s="151"/>
      <c r="L1160" s="176"/>
      <c r="M1160" s="176"/>
      <c r="N1160" s="176"/>
      <c r="O1160" s="176"/>
      <c r="P1160" s="176"/>
      <c r="Q1160" s="176"/>
      <c r="R1160" s="206"/>
      <c r="S1160" s="206"/>
      <c r="T1160" s="206"/>
      <c r="U1160" s="206"/>
      <c r="V1160" s="206"/>
      <c r="W1160" s="206"/>
      <c r="X1160" s="118"/>
      <c r="Y1160" s="137"/>
      <c r="Z1160" s="149"/>
    </row>
    <row r="1161" spans="1:26" s="25" customFormat="1" x14ac:dyDescent="0.4">
      <c r="A1161" s="49"/>
      <c r="B1161" s="49"/>
      <c r="C1161" s="49"/>
      <c r="D1161" s="117"/>
      <c r="E1161" s="161"/>
      <c r="F1161" s="161"/>
      <c r="G1161" s="161"/>
      <c r="H1161" s="161"/>
      <c r="I1161" s="161"/>
      <c r="J1161" s="161"/>
      <c r="K1161" s="151"/>
      <c r="L1161" s="176"/>
      <c r="M1161" s="176"/>
      <c r="N1161" s="176"/>
      <c r="O1161" s="176"/>
      <c r="P1161" s="176"/>
      <c r="Q1161" s="176"/>
      <c r="R1161" s="206"/>
      <c r="S1161" s="206"/>
      <c r="T1161" s="206"/>
      <c r="U1161" s="206"/>
      <c r="V1161" s="206"/>
      <c r="W1161" s="206"/>
      <c r="X1161" s="118"/>
      <c r="Y1161" s="137"/>
      <c r="Z1161" s="149"/>
    </row>
    <row r="1162" spans="1:26" s="25" customFormat="1" x14ac:dyDescent="0.4">
      <c r="A1162" s="49"/>
      <c r="B1162" s="49"/>
      <c r="C1162" s="49"/>
      <c r="D1162" s="117"/>
      <c r="E1162" s="161"/>
      <c r="F1162" s="161"/>
      <c r="G1162" s="161"/>
      <c r="H1162" s="161"/>
      <c r="I1162" s="161"/>
      <c r="J1162" s="161"/>
      <c r="K1162" s="151"/>
      <c r="L1162" s="176"/>
      <c r="M1162" s="176"/>
      <c r="N1162" s="176"/>
      <c r="O1162" s="176"/>
      <c r="P1162" s="176"/>
      <c r="Q1162" s="176"/>
      <c r="R1162" s="206"/>
      <c r="S1162" s="206"/>
      <c r="T1162" s="206"/>
      <c r="U1162" s="206"/>
      <c r="V1162" s="206"/>
      <c r="W1162" s="206"/>
      <c r="X1162" s="118"/>
      <c r="Y1162" s="137"/>
      <c r="Z1162" s="149"/>
    </row>
    <row r="1163" spans="1:26" s="25" customFormat="1" x14ac:dyDescent="0.4">
      <c r="A1163" s="49"/>
      <c r="B1163" s="49"/>
      <c r="C1163" s="49"/>
      <c r="D1163" s="117"/>
      <c r="E1163" s="161"/>
      <c r="F1163" s="161"/>
      <c r="G1163" s="161"/>
      <c r="H1163" s="161"/>
      <c r="I1163" s="161"/>
      <c r="J1163" s="161"/>
      <c r="K1163" s="151"/>
      <c r="L1163" s="176"/>
      <c r="M1163" s="176"/>
      <c r="N1163" s="176"/>
      <c r="O1163" s="176"/>
      <c r="P1163" s="176"/>
      <c r="Q1163" s="176"/>
      <c r="R1163" s="206"/>
      <c r="S1163" s="206"/>
      <c r="T1163" s="206"/>
      <c r="U1163" s="206"/>
      <c r="V1163" s="206"/>
      <c r="W1163" s="206"/>
      <c r="X1163" s="118"/>
      <c r="Y1163" s="137"/>
      <c r="Z1163" s="149"/>
    </row>
    <row r="1164" spans="1:26" s="25" customFormat="1" x14ac:dyDescent="0.4">
      <c r="A1164" s="49"/>
      <c r="B1164" s="49"/>
      <c r="C1164" s="49"/>
      <c r="D1164" s="117"/>
      <c r="E1164" s="161"/>
      <c r="F1164" s="161"/>
      <c r="G1164" s="161"/>
      <c r="H1164" s="161"/>
      <c r="I1164" s="161"/>
      <c r="J1164" s="161"/>
      <c r="K1164" s="151"/>
      <c r="L1164" s="176"/>
      <c r="M1164" s="176"/>
      <c r="N1164" s="176"/>
      <c r="O1164" s="176"/>
      <c r="P1164" s="176"/>
      <c r="Q1164" s="176"/>
      <c r="R1164" s="206"/>
      <c r="S1164" s="206"/>
      <c r="T1164" s="206"/>
      <c r="U1164" s="206"/>
      <c r="V1164" s="206"/>
      <c r="W1164" s="206"/>
      <c r="X1164" s="118"/>
      <c r="Y1164" s="137"/>
      <c r="Z1164" s="149"/>
    </row>
    <row r="1165" spans="1:26" s="25" customFormat="1" x14ac:dyDescent="0.4">
      <c r="A1165" s="49"/>
      <c r="B1165" s="49"/>
      <c r="C1165" s="49"/>
      <c r="D1165" s="117"/>
      <c r="E1165" s="161"/>
      <c r="F1165" s="161"/>
      <c r="G1165" s="161"/>
      <c r="H1165" s="161"/>
      <c r="I1165" s="161"/>
      <c r="J1165" s="161"/>
      <c r="K1165" s="151"/>
      <c r="L1165" s="176"/>
      <c r="M1165" s="176"/>
      <c r="N1165" s="176"/>
      <c r="O1165" s="176"/>
      <c r="P1165" s="176"/>
      <c r="Q1165" s="176"/>
      <c r="R1165" s="206"/>
      <c r="S1165" s="206"/>
      <c r="T1165" s="206"/>
      <c r="U1165" s="206"/>
      <c r="V1165" s="206"/>
      <c r="W1165" s="206"/>
      <c r="X1165" s="118"/>
      <c r="Y1165" s="137"/>
      <c r="Z1165" s="149"/>
    </row>
    <row r="1166" spans="1:26" s="25" customFormat="1" x14ac:dyDescent="0.4">
      <c r="A1166" s="49"/>
      <c r="B1166" s="49"/>
      <c r="C1166" s="49"/>
      <c r="D1166" s="117"/>
      <c r="E1166" s="161"/>
      <c r="F1166" s="161"/>
      <c r="G1166" s="161"/>
      <c r="H1166" s="161"/>
      <c r="I1166" s="161"/>
      <c r="J1166" s="161"/>
      <c r="K1166" s="151"/>
      <c r="L1166" s="176"/>
      <c r="M1166" s="176"/>
      <c r="N1166" s="176"/>
      <c r="O1166" s="176"/>
      <c r="P1166" s="176"/>
      <c r="Q1166" s="176"/>
      <c r="R1166" s="206"/>
      <c r="S1166" s="206"/>
      <c r="T1166" s="206"/>
      <c r="U1166" s="206"/>
      <c r="V1166" s="206"/>
      <c r="W1166" s="206"/>
      <c r="X1166" s="118"/>
      <c r="Y1166" s="137"/>
      <c r="Z1166" s="149"/>
    </row>
    <row r="1167" spans="1:26" s="25" customFormat="1" x14ac:dyDescent="0.4">
      <c r="A1167" s="49"/>
      <c r="B1167" s="49"/>
      <c r="C1167" s="49"/>
      <c r="D1167" s="117"/>
      <c r="E1167" s="161"/>
      <c r="F1167" s="161"/>
      <c r="G1167" s="161"/>
      <c r="H1167" s="161"/>
      <c r="I1167" s="161"/>
      <c r="J1167" s="161"/>
      <c r="K1167" s="151"/>
      <c r="L1167" s="176"/>
      <c r="M1167" s="176"/>
      <c r="N1167" s="176"/>
      <c r="O1167" s="176"/>
      <c r="P1167" s="176"/>
      <c r="Q1167" s="176"/>
      <c r="R1167" s="206"/>
      <c r="S1167" s="206"/>
      <c r="T1167" s="206"/>
      <c r="U1167" s="206"/>
      <c r="V1167" s="206"/>
      <c r="W1167" s="206"/>
      <c r="X1167" s="118"/>
      <c r="Y1167" s="137"/>
      <c r="Z1167" s="149"/>
    </row>
    <row r="1168" spans="1:26" s="25" customFormat="1" x14ac:dyDescent="0.4">
      <c r="A1168" s="49"/>
      <c r="B1168" s="49"/>
      <c r="C1168" s="49"/>
      <c r="D1168" s="117"/>
      <c r="E1168" s="161"/>
      <c r="F1168" s="161"/>
      <c r="G1168" s="161"/>
      <c r="H1168" s="161"/>
      <c r="I1168" s="161"/>
      <c r="J1168" s="161"/>
      <c r="K1168" s="151"/>
      <c r="L1168" s="176"/>
      <c r="M1168" s="176"/>
      <c r="N1168" s="176"/>
      <c r="O1168" s="176"/>
      <c r="P1168" s="176"/>
      <c r="Q1168" s="176"/>
      <c r="R1168" s="206"/>
      <c r="S1168" s="206"/>
      <c r="T1168" s="206"/>
      <c r="U1168" s="206"/>
      <c r="V1168" s="206"/>
      <c r="W1168" s="206"/>
      <c r="X1168" s="118"/>
      <c r="Y1168" s="137"/>
      <c r="Z1168" s="149"/>
    </row>
    <row r="1169" spans="1:26" s="25" customFormat="1" x14ac:dyDescent="0.4">
      <c r="A1169" s="49"/>
      <c r="B1169" s="49"/>
      <c r="C1169" s="49"/>
      <c r="D1169" s="117"/>
      <c r="E1169" s="161"/>
      <c r="F1169" s="161"/>
      <c r="G1169" s="161"/>
      <c r="H1169" s="161"/>
      <c r="I1169" s="161"/>
      <c r="J1169" s="161"/>
      <c r="K1169" s="151"/>
      <c r="L1169" s="176"/>
      <c r="M1169" s="176"/>
      <c r="N1169" s="176"/>
      <c r="O1169" s="176"/>
      <c r="P1169" s="176"/>
      <c r="Q1169" s="176"/>
      <c r="R1169" s="206"/>
      <c r="S1169" s="206"/>
      <c r="T1169" s="206"/>
      <c r="U1169" s="206"/>
      <c r="V1169" s="206"/>
      <c r="W1169" s="206"/>
      <c r="X1169" s="118"/>
      <c r="Y1169" s="137"/>
      <c r="Z1169" s="149"/>
    </row>
    <row r="1170" spans="1:26" s="25" customFormat="1" x14ac:dyDescent="0.4">
      <c r="A1170" s="49"/>
      <c r="B1170" s="49"/>
      <c r="C1170" s="49"/>
      <c r="D1170" s="117"/>
      <c r="E1170" s="161"/>
      <c r="F1170" s="161"/>
      <c r="G1170" s="161"/>
      <c r="H1170" s="161"/>
      <c r="I1170" s="161"/>
      <c r="J1170" s="161"/>
      <c r="K1170" s="151"/>
      <c r="L1170" s="176"/>
      <c r="M1170" s="176"/>
      <c r="N1170" s="176"/>
      <c r="O1170" s="176"/>
      <c r="P1170" s="176"/>
      <c r="Q1170" s="176"/>
      <c r="R1170" s="206"/>
      <c r="S1170" s="206"/>
      <c r="T1170" s="206"/>
      <c r="U1170" s="206"/>
      <c r="V1170" s="206"/>
      <c r="W1170" s="206"/>
      <c r="X1170" s="118"/>
      <c r="Y1170" s="137"/>
      <c r="Z1170" s="149"/>
    </row>
    <row r="1171" spans="1:26" s="25" customFormat="1" x14ac:dyDescent="0.4">
      <c r="A1171" s="49"/>
      <c r="B1171" s="49"/>
      <c r="C1171" s="49"/>
      <c r="D1171" s="117"/>
      <c r="E1171" s="161"/>
      <c r="F1171" s="161"/>
      <c r="G1171" s="161"/>
      <c r="H1171" s="161"/>
      <c r="I1171" s="161"/>
      <c r="J1171" s="161"/>
      <c r="K1171" s="151"/>
      <c r="L1171" s="176"/>
      <c r="M1171" s="176"/>
      <c r="N1171" s="176"/>
      <c r="O1171" s="176"/>
      <c r="P1171" s="176"/>
      <c r="Q1171" s="176"/>
      <c r="R1171" s="206"/>
      <c r="S1171" s="206"/>
      <c r="T1171" s="206"/>
      <c r="U1171" s="206"/>
      <c r="V1171" s="206"/>
      <c r="W1171" s="206"/>
      <c r="X1171" s="118"/>
      <c r="Y1171" s="137"/>
      <c r="Z1171" s="149"/>
    </row>
    <row r="1172" spans="1:26" s="25" customFormat="1" x14ac:dyDescent="0.4">
      <c r="A1172" s="49"/>
      <c r="B1172" s="49"/>
      <c r="C1172" s="49"/>
      <c r="D1172" s="117"/>
      <c r="E1172" s="161"/>
      <c r="F1172" s="161"/>
      <c r="G1172" s="161"/>
      <c r="H1172" s="161"/>
      <c r="I1172" s="161"/>
      <c r="J1172" s="161"/>
      <c r="K1172" s="151"/>
      <c r="L1172" s="176"/>
      <c r="M1172" s="176"/>
      <c r="N1172" s="176"/>
      <c r="O1172" s="176"/>
      <c r="P1172" s="176"/>
      <c r="Q1172" s="176"/>
      <c r="R1172" s="206"/>
      <c r="S1172" s="206"/>
      <c r="T1172" s="206"/>
      <c r="U1172" s="206"/>
      <c r="V1172" s="206"/>
      <c r="W1172" s="206"/>
      <c r="X1172" s="118"/>
      <c r="Y1172" s="137"/>
      <c r="Z1172" s="149"/>
    </row>
    <row r="1173" spans="1:26" s="25" customFormat="1" x14ac:dyDescent="0.4">
      <c r="A1173" s="49"/>
      <c r="B1173" s="49"/>
      <c r="C1173" s="49"/>
      <c r="D1173" s="117"/>
      <c r="E1173" s="161"/>
      <c r="F1173" s="161"/>
      <c r="G1173" s="161"/>
      <c r="H1173" s="161"/>
      <c r="I1173" s="161"/>
      <c r="J1173" s="161"/>
      <c r="K1173" s="151"/>
      <c r="L1173" s="176"/>
      <c r="M1173" s="176"/>
      <c r="N1173" s="176"/>
      <c r="O1173" s="176"/>
      <c r="P1173" s="176"/>
      <c r="Q1173" s="176"/>
      <c r="R1173" s="206"/>
      <c r="S1173" s="206"/>
      <c r="T1173" s="206"/>
      <c r="U1173" s="206"/>
      <c r="V1173" s="206"/>
      <c r="W1173" s="206"/>
      <c r="X1173" s="118"/>
      <c r="Y1173" s="137"/>
      <c r="Z1173" s="149"/>
    </row>
    <row r="1174" spans="1:26" s="25" customFormat="1" x14ac:dyDescent="0.4">
      <c r="A1174" s="49"/>
      <c r="B1174" s="49"/>
      <c r="C1174" s="49"/>
      <c r="D1174" s="117"/>
      <c r="E1174" s="161"/>
      <c r="F1174" s="161"/>
      <c r="G1174" s="161"/>
      <c r="H1174" s="161"/>
      <c r="I1174" s="161"/>
      <c r="J1174" s="161"/>
      <c r="K1174" s="151"/>
      <c r="L1174" s="176"/>
      <c r="M1174" s="176"/>
      <c r="N1174" s="176"/>
      <c r="O1174" s="176"/>
      <c r="P1174" s="176"/>
      <c r="Q1174" s="176"/>
      <c r="R1174" s="206"/>
      <c r="S1174" s="206"/>
      <c r="T1174" s="206"/>
      <c r="U1174" s="206"/>
      <c r="V1174" s="206"/>
      <c r="W1174" s="206"/>
      <c r="X1174" s="118"/>
      <c r="Y1174" s="137"/>
      <c r="Z1174" s="149"/>
    </row>
    <row r="1175" spans="1:26" s="25" customFormat="1" x14ac:dyDescent="0.4">
      <c r="A1175" s="49"/>
      <c r="B1175" s="49"/>
      <c r="C1175" s="49"/>
      <c r="D1175" s="117"/>
      <c r="E1175" s="161"/>
      <c r="F1175" s="161"/>
      <c r="G1175" s="161"/>
      <c r="H1175" s="161"/>
      <c r="I1175" s="161"/>
      <c r="J1175" s="161"/>
      <c r="K1175" s="151"/>
      <c r="L1175" s="176"/>
      <c r="M1175" s="176"/>
      <c r="N1175" s="176"/>
      <c r="O1175" s="176"/>
      <c r="P1175" s="176"/>
      <c r="Q1175" s="176"/>
      <c r="R1175" s="206"/>
      <c r="S1175" s="206"/>
      <c r="T1175" s="206"/>
      <c r="U1175" s="206"/>
      <c r="V1175" s="206"/>
      <c r="W1175" s="206"/>
      <c r="X1175" s="118"/>
      <c r="Y1175" s="137"/>
      <c r="Z1175" s="149"/>
    </row>
    <row r="1176" spans="1:26" s="25" customFormat="1" x14ac:dyDescent="0.4">
      <c r="A1176" s="49"/>
      <c r="B1176" s="49"/>
      <c r="C1176" s="49"/>
      <c r="D1176" s="117"/>
      <c r="E1176" s="161"/>
      <c r="F1176" s="161"/>
      <c r="G1176" s="161"/>
      <c r="H1176" s="161"/>
      <c r="I1176" s="161"/>
      <c r="J1176" s="161"/>
      <c r="K1176" s="151"/>
      <c r="L1176" s="176"/>
      <c r="M1176" s="176"/>
      <c r="N1176" s="176"/>
      <c r="O1176" s="176"/>
      <c r="P1176" s="176"/>
      <c r="Q1176" s="176"/>
      <c r="R1176" s="206"/>
      <c r="S1176" s="206"/>
      <c r="T1176" s="206"/>
      <c r="U1176" s="206"/>
      <c r="V1176" s="206"/>
      <c r="W1176" s="206"/>
      <c r="X1176" s="118"/>
      <c r="Y1176" s="137"/>
      <c r="Z1176" s="149"/>
    </row>
    <row r="1177" spans="1:26" s="25" customFormat="1" x14ac:dyDescent="0.4">
      <c r="A1177" s="49"/>
      <c r="B1177" s="49"/>
      <c r="C1177" s="49"/>
      <c r="D1177" s="117"/>
      <c r="E1177" s="161"/>
      <c r="F1177" s="161"/>
      <c r="G1177" s="161"/>
      <c r="H1177" s="161"/>
      <c r="I1177" s="161"/>
      <c r="J1177" s="161"/>
      <c r="K1177" s="151"/>
      <c r="L1177" s="176"/>
      <c r="M1177" s="176"/>
      <c r="N1177" s="176"/>
      <c r="O1177" s="176"/>
      <c r="P1177" s="176"/>
      <c r="Q1177" s="176"/>
      <c r="R1177" s="206"/>
      <c r="S1177" s="206"/>
      <c r="T1177" s="206"/>
      <c r="U1177" s="206"/>
      <c r="V1177" s="206"/>
      <c r="W1177" s="206"/>
      <c r="X1177" s="118"/>
      <c r="Y1177" s="137"/>
      <c r="Z1177" s="149"/>
    </row>
    <row r="1178" spans="1:26" s="25" customFormat="1" x14ac:dyDescent="0.4">
      <c r="A1178" s="49"/>
      <c r="B1178" s="49"/>
      <c r="C1178" s="49"/>
      <c r="D1178" s="117"/>
      <c r="E1178" s="161"/>
      <c r="F1178" s="161"/>
      <c r="G1178" s="161"/>
      <c r="H1178" s="161"/>
      <c r="I1178" s="161"/>
      <c r="J1178" s="161"/>
      <c r="K1178" s="151"/>
      <c r="L1178" s="176"/>
      <c r="M1178" s="176"/>
      <c r="N1178" s="176"/>
      <c r="O1178" s="176"/>
      <c r="P1178" s="176"/>
      <c r="Q1178" s="176"/>
      <c r="R1178" s="206"/>
      <c r="S1178" s="206"/>
      <c r="T1178" s="206"/>
      <c r="U1178" s="206"/>
      <c r="V1178" s="206"/>
      <c r="W1178" s="206"/>
      <c r="X1178" s="118"/>
      <c r="Y1178" s="137"/>
      <c r="Z1178" s="149"/>
    </row>
    <row r="1179" spans="1:26" s="25" customFormat="1" x14ac:dyDescent="0.4">
      <c r="A1179" s="49"/>
      <c r="B1179" s="49"/>
      <c r="C1179" s="49"/>
      <c r="D1179" s="117"/>
      <c r="E1179" s="161"/>
      <c r="F1179" s="161"/>
      <c r="G1179" s="161"/>
      <c r="H1179" s="161"/>
      <c r="I1179" s="161"/>
      <c r="J1179" s="161"/>
      <c r="K1179" s="151"/>
      <c r="L1179" s="176"/>
      <c r="M1179" s="176"/>
      <c r="N1179" s="176"/>
      <c r="O1179" s="176"/>
      <c r="P1179" s="176"/>
      <c r="Q1179" s="176"/>
      <c r="R1179" s="206"/>
      <c r="S1179" s="206"/>
      <c r="T1179" s="206"/>
      <c r="U1179" s="206"/>
      <c r="V1179" s="206"/>
      <c r="W1179" s="206"/>
      <c r="X1179" s="118"/>
      <c r="Y1179" s="137"/>
      <c r="Z1179" s="149"/>
    </row>
    <row r="1180" spans="1:26" s="25" customFormat="1" x14ac:dyDescent="0.4">
      <c r="A1180" s="49"/>
      <c r="B1180" s="49"/>
      <c r="C1180" s="49"/>
      <c r="D1180" s="117"/>
      <c r="E1180" s="161"/>
      <c r="F1180" s="161"/>
      <c r="G1180" s="161"/>
      <c r="H1180" s="161"/>
      <c r="I1180" s="161"/>
      <c r="J1180" s="161"/>
      <c r="K1180" s="151"/>
      <c r="L1180" s="176"/>
      <c r="M1180" s="176"/>
      <c r="N1180" s="176"/>
      <c r="O1180" s="176"/>
      <c r="P1180" s="176"/>
      <c r="Q1180" s="176"/>
      <c r="R1180" s="206"/>
      <c r="S1180" s="206"/>
      <c r="T1180" s="206"/>
      <c r="U1180" s="206"/>
      <c r="V1180" s="206"/>
      <c r="W1180" s="206"/>
      <c r="X1180" s="118"/>
      <c r="Y1180" s="137"/>
      <c r="Z1180" s="149"/>
    </row>
    <row r="1181" spans="1:26" s="25" customFormat="1" x14ac:dyDescent="0.4">
      <c r="A1181" s="49"/>
      <c r="B1181" s="49"/>
      <c r="C1181" s="49"/>
      <c r="D1181" s="117"/>
      <c r="E1181" s="161"/>
      <c r="F1181" s="161"/>
      <c r="G1181" s="161"/>
      <c r="H1181" s="161"/>
      <c r="I1181" s="161"/>
      <c r="J1181" s="161"/>
      <c r="K1181" s="151"/>
      <c r="L1181" s="176"/>
      <c r="M1181" s="176"/>
      <c r="N1181" s="176"/>
      <c r="O1181" s="176"/>
      <c r="P1181" s="176"/>
      <c r="Q1181" s="176"/>
      <c r="R1181" s="206"/>
      <c r="S1181" s="206"/>
      <c r="T1181" s="206"/>
      <c r="U1181" s="206"/>
      <c r="V1181" s="206"/>
      <c r="W1181" s="206"/>
      <c r="X1181" s="118"/>
      <c r="Y1181" s="137"/>
      <c r="Z1181" s="149"/>
    </row>
    <row r="1182" spans="1:26" s="25" customFormat="1" x14ac:dyDescent="0.4">
      <c r="A1182" s="49"/>
      <c r="B1182" s="49"/>
      <c r="C1182" s="49"/>
      <c r="D1182" s="117"/>
      <c r="E1182" s="161"/>
      <c r="F1182" s="161"/>
      <c r="G1182" s="161"/>
      <c r="H1182" s="161"/>
      <c r="I1182" s="161"/>
      <c r="J1182" s="161"/>
      <c r="K1182" s="151"/>
      <c r="L1182" s="176"/>
      <c r="M1182" s="176"/>
      <c r="N1182" s="176"/>
      <c r="O1182" s="176"/>
      <c r="P1182" s="176"/>
      <c r="Q1182" s="176"/>
      <c r="R1182" s="206"/>
      <c r="S1182" s="206"/>
      <c r="T1182" s="206"/>
      <c r="U1182" s="206"/>
      <c r="V1182" s="206"/>
      <c r="W1182" s="206"/>
      <c r="X1182" s="118"/>
      <c r="Y1182" s="137"/>
      <c r="Z1182" s="149"/>
    </row>
    <row r="1183" spans="1:26" s="25" customFormat="1" x14ac:dyDescent="0.4">
      <c r="A1183" s="49"/>
      <c r="B1183" s="49"/>
      <c r="C1183" s="49"/>
      <c r="D1183" s="117"/>
      <c r="E1183" s="161"/>
      <c r="F1183" s="161"/>
      <c r="G1183" s="161"/>
      <c r="H1183" s="161"/>
      <c r="I1183" s="161"/>
      <c r="J1183" s="161"/>
      <c r="K1183" s="151"/>
      <c r="L1183" s="176"/>
      <c r="M1183" s="176"/>
      <c r="N1183" s="176"/>
      <c r="O1183" s="176"/>
      <c r="P1183" s="176"/>
      <c r="Q1183" s="176"/>
      <c r="R1183" s="206"/>
      <c r="S1183" s="206"/>
      <c r="T1183" s="206"/>
      <c r="U1183" s="206"/>
      <c r="V1183" s="206"/>
      <c r="W1183" s="206"/>
      <c r="X1183" s="118"/>
      <c r="Y1183" s="137"/>
      <c r="Z1183" s="149"/>
    </row>
    <row r="1184" spans="1:26" s="25" customFormat="1" x14ac:dyDescent="0.4">
      <c r="A1184" s="49"/>
      <c r="B1184" s="49"/>
      <c r="C1184" s="49"/>
      <c r="D1184" s="117"/>
      <c r="E1184" s="161"/>
      <c r="F1184" s="161"/>
      <c r="G1184" s="161"/>
      <c r="H1184" s="161"/>
      <c r="I1184" s="161"/>
      <c r="J1184" s="161"/>
      <c r="K1184" s="151"/>
      <c r="L1184" s="176"/>
      <c r="M1184" s="176"/>
      <c r="N1184" s="176"/>
      <c r="O1184" s="176"/>
      <c r="P1184" s="176"/>
      <c r="Q1184" s="176"/>
      <c r="R1184" s="206"/>
      <c r="S1184" s="206"/>
      <c r="T1184" s="206"/>
      <c r="U1184" s="206"/>
      <c r="V1184" s="206"/>
      <c r="W1184" s="206"/>
      <c r="X1184" s="118"/>
      <c r="Y1184" s="137"/>
      <c r="Z1184" s="149"/>
    </row>
    <row r="1185" spans="1:26" s="25" customFormat="1" x14ac:dyDescent="0.4">
      <c r="A1185" s="49"/>
      <c r="B1185" s="49"/>
      <c r="C1185" s="49"/>
      <c r="D1185" s="117"/>
      <c r="E1185" s="161"/>
      <c r="F1185" s="161"/>
      <c r="G1185" s="161"/>
      <c r="H1185" s="161"/>
      <c r="I1185" s="161"/>
      <c r="J1185" s="161"/>
      <c r="K1185" s="151"/>
      <c r="L1185" s="176"/>
      <c r="M1185" s="176"/>
      <c r="N1185" s="176"/>
      <c r="O1185" s="176"/>
      <c r="P1185" s="176"/>
      <c r="Q1185" s="176"/>
      <c r="R1185" s="206"/>
      <c r="S1185" s="206"/>
      <c r="T1185" s="206"/>
      <c r="U1185" s="206"/>
      <c r="V1185" s="206"/>
      <c r="W1185" s="206"/>
      <c r="X1185" s="118"/>
      <c r="Y1185" s="137"/>
      <c r="Z1185" s="149"/>
    </row>
    <row r="1186" spans="1:26" s="25" customFormat="1" x14ac:dyDescent="0.4">
      <c r="A1186" s="49"/>
      <c r="B1186" s="49"/>
      <c r="C1186" s="49"/>
      <c r="D1186" s="117"/>
      <c r="E1186" s="161"/>
      <c r="F1186" s="161"/>
      <c r="G1186" s="161"/>
      <c r="H1186" s="161"/>
      <c r="I1186" s="161"/>
      <c r="J1186" s="161"/>
      <c r="K1186" s="151"/>
      <c r="L1186" s="176"/>
      <c r="M1186" s="176"/>
      <c r="N1186" s="176"/>
      <c r="O1186" s="176"/>
      <c r="P1186" s="176"/>
      <c r="Q1186" s="176"/>
      <c r="R1186" s="206"/>
      <c r="S1186" s="206"/>
      <c r="T1186" s="206"/>
      <c r="U1186" s="206"/>
      <c r="V1186" s="206"/>
      <c r="W1186" s="206"/>
      <c r="X1186" s="118"/>
      <c r="Y1186" s="137"/>
      <c r="Z1186" s="149"/>
    </row>
    <row r="1187" spans="1:26" s="25" customFormat="1" x14ac:dyDescent="0.4">
      <c r="A1187" s="49"/>
      <c r="B1187" s="49"/>
      <c r="C1187" s="49"/>
      <c r="D1187" s="117"/>
      <c r="E1187" s="161"/>
      <c r="F1187" s="161"/>
      <c r="G1187" s="161"/>
      <c r="H1187" s="161"/>
      <c r="I1187" s="161"/>
      <c r="J1187" s="161"/>
      <c r="K1187" s="151"/>
      <c r="L1187" s="176"/>
      <c r="M1187" s="176"/>
      <c r="N1187" s="176"/>
      <c r="O1187" s="176"/>
      <c r="P1187" s="176"/>
      <c r="Q1187" s="176"/>
      <c r="R1187" s="206"/>
      <c r="S1187" s="206"/>
      <c r="T1187" s="206"/>
      <c r="U1187" s="206"/>
      <c r="V1187" s="206"/>
      <c r="W1187" s="206"/>
      <c r="X1187" s="118"/>
      <c r="Y1187" s="137"/>
      <c r="Z1187" s="149"/>
    </row>
    <row r="1188" spans="1:26" s="25" customFormat="1" x14ac:dyDescent="0.4">
      <c r="A1188" s="49"/>
      <c r="B1188" s="49"/>
      <c r="C1188" s="49"/>
      <c r="D1188" s="117"/>
      <c r="E1188" s="161"/>
      <c r="F1188" s="161"/>
      <c r="G1188" s="161"/>
      <c r="H1188" s="161"/>
      <c r="I1188" s="161"/>
      <c r="J1188" s="161"/>
      <c r="K1188" s="151"/>
      <c r="L1188" s="176"/>
      <c r="M1188" s="176"/>
      <c r="N1188" s="176"/>
      <c r="O1188" s="176"/>
      <c r="P1188" s="176"/>
      <c r="Q1188" s="176"/>
      <c r="R1188" s="206"/>
      <c r="S1188" s="206"/>
      <c r="T1188" s="206"/>
      <c r="U1188" s="206"/>
      <c r="V1188" s="206"/>
      <c r="W1188" s="206"/>
      <c r="X1188" s="118"/>
      <c r="Y1188" s="137"/>
      <c r="Z1188" s="149"/>
    </row>
    <row r="1189" spans="1:26" s="25" customFormat="1" x14ac:dyDescent="0.4">
      <c r="A1189" s="49"/>
      <c r="B1189" s="49"/>
      <c r="C1189" s="49"/>
      <c r="D1189" s="117"/>
      <c r="E1189" s="161"/>
      <c r="F1189" s="161"/>
      <c r="G1189" s="161"/>
      <c r="H1189" s="161"/>
      <c r="I1189" s="161"/>
      <c r="J1189" s="161"/>
      <c r="K1189" s="151"/>
      <c r="L1189" s="176"/>
      <c r="M1189" s="176"/>
      <c r="N1189" s="176"/>
      <c r="O1189" s="176"/>
      <c r="P1189" s="176"/>
      <c r="Q1189" s="176"/>
      <c r="R1189" s="206"/>
      <c r="S1189" s="206"/>
      <c r="T1189" s="206"/>
      <c r="U1189" s="206"/>
      <c r="V1189" s="206"/>
      <c r="W1189" s="206"/>
      <c r="X1189" s="118"/>
      <c r="Y1189" s="137"/>
      <c r="Z1189" s="149"/>
    </row>
    <row r="1190" spans="1:26" s="25" customFormat="1" x14ac:dyDescent="0.4">
      <c r="A1190" s="49"/>
      <c r="B1190" s="49"/>
      <c r="C1190" s="49"/>
      <c r="D1190" s="117"/>
      <c r="E1190" s="161"/>
      <c r="F1190" s="161"/>
      <c r="G1190" s="161"/>
      <c r="H1190" s="161"/>
      <c r="I1190" s="161"/>
      <c r="J1190" s="161"/>
      <c r="K1190" s="151"/>
      <c r="L1190" s="176"/>
      <c r="M1190" s="176"/>
      <c r="N1190" s="176"/>
      <c r="O1190" s="176"/>
      <c r="P1190" s="176"/>
      <c r="Q1190" s="176"/>
      <c r="R1190" s="206"/>
      <c r="S1190" s="206"/>
      <c r="T1190" s="206"/>
      <c r="U1190" s="206"/>
      <c r="V1190" s="206"/>
      <c r="W1190" s="206"/>
      <c r="X1190" s="118"/>
      <c r="Y1190" s="137"/>
      <c r="Z1190" s="149"/>
    </row>
    <row r="1191" spans="1:26" s="25" customFormat="1" x14ac:dyDescent="0.4">
      <c r="A1191" s="49"/>
      <c r="B1191" s="49"/>
      <c r="C1191" s="49"/>
      <c r="D1191" s="117"/>
      <c r="E1191" s="161"/>
      <c r="F1191" s="161"/>
      <c r="G1191" s="161"/>
      <c r="H1191" s="161"/>
      <c r="I1191" s="161"/>
      <c r="J1191" s="161"/>
      <c r="K1191" s="151"/>
      <c r="L1191" s="176"/>
      <c r="M1191" s="176"/>
      <c r="N1191" s="176"/>
      <c r="O1191" s="176"/>
      <c r="P1191" s="176"/>
      <c r="Q1191" s="176"/>
      <c r="R1191" s="206"/>
      <c r="S1191" s="206"/>
      <c r="T1191" s="206"/>
      <c r="U1191" s="206"/>
      <c r="V1191" s="206"/>
      <c r="W1191" s="206"/>
      <c r="X1191" s="118"/>
      <c r="Y1191" s="137"/>
      <c r="Z1191" s="149"/>
    </row>
    <row r="1192" spans="1:26" s="25" customFormat="1" x14ac:dyDescent="0.4">
      <c r="A1192" s="49"/>
      <c r="B1192" s="49"/>
      <c r="C1192" s="49"/>
      <c r="D1192" s="117"/>
      <c r="E1192" s="161"/>
      <c r="F1192" s="161"/>
      <c r="G1192" s="161"/>
      <c r="H1192" s="161"/>
      <c r="I1192" s="161"/>
      <c r="J1192" s="161"/>
      <c r="K1192" s="151"/>
      <c r="L1192" s="176"/>
      <c r="M1192" s="176"/>
      <c r="N1192" s="176"/>
      <c r="O1192" s="176"/>
      <c r="P1192" s="176"/>
      <c r="Q1192" s="176"/>
      <c r="R1192" s="206"/>
      <c r="S1192" s="206"/>
      <c r="T1192" s="206"/>
      <c r="U1192" s="206"/>
      <c r="V1192" s="206"/>
      <c r="W1192" s="206"/>
      <c r="X1192" s="118"/>
      <c r="Y1192" s="137"/>
      <c r="Z1192" s="149"/>
    </row>
    <row r="1193" spans="1:26" s="25" customFormat="1" x14ac:dyDescent="0.4">
      <c r="A1193" s="49"/>
      <c r="B1193" s="49"/>
      <c r="C1193" s="49"/>
      <c r="D1193" s="117"/>
      <c r="E1193" s="161"/>
      <c r="F1193" s="161"/>
      <c r="G1193" s="161"/>
      <c r="H1193" s="161"/>
      <c r="I1193" s="161"/>
      <c r="J1193" s="161"/>
      <c r="K1193" s="151"/>
      <c r="L1193" s="176"/>
      <c r="M1193" s="176"/>
      <c r="N1193" s="176"/>
      <c r="O1193" s="176"/>
      <c r="P1193" s="176"/>
      <c r="Q1193" s="176"/>
      <c r="R1193" s="206"/>
      <c r="S1193" s="206"/>
      <c r="T1193" s="206"/>
      <c r="U1193" s="206"/>
      <c r="V1193" s="206"/>
      <c r="W1193" s="206"/>
      <c r="X1193" s="118"/>
      <c r="Y1193" s="137"/>
      <c r="Z1193" s="149"/>
    </row>
    <row r="1194" spans="1:26" s="25" customFormat="1" x14ac:dyDescent="0.4">
      <c r="A1194" s="49"/>
      <c r="B1194" s="49"/>
      <c r="C1194" s="49"/>
      <c r="D1194" s="117"/>
      <c r="E1194" s="161"/>
      <c r="F1194" s="161"/>
      <c r="G1194" s="161"/>
      <c r="H1194" s="161"/>
      <c r="I1194" s="161"/>
      <c r="J1194" s="161"/>
      <c r="K1194" s="151"/>
      <c r="L1194" s="176"/>
      <c r="M1194" s="176"/>
      <c r="N1194" s="176"/>
      <c r="O1194" s="176"/>
      <c r="P1194" s="176"/>
      <c r="Q1194" s="176"/>
      <c r="R1194" s="206"/>
      <c r="S1194" s="206"/>
      <c r="T1194" s="206"/>
      <c r="U1194" s="206"/>
      <c r="V1194" s="206"/>
      <c r="W1194" s="206"/>
      <c r="X1194" s="118"/>
      <c r="Y1194" s="137"/>
      <c r="Z1194" s="149"/>
    </row>
    <row r="1195" spans="1:26" s="25" customFormat="1" x14ac:dyDescent="0.4">
      <c r="A1195" s="49"/>
      <c r="B1195" s="49"/>
      <c r="C1195" s="49"/>
      <c r="D1195" s="117"/>
      <c r="E1195" s="161"/>
      <c r="F1195" s="161"/>
      <c r="G1195" s="161"/>
      <c r="H1195" s="161"/>
      <c r="I1195" s="161"/>
      <c r="J1195" s="161"/>
      <c r="K1195" s="151"/>
      <c r="L1195" s="176"/>
      <c r="M1195" s="176"/>
      <c r="N1195" s="176"/>
      <c r="O1195" s="176"/>
      <c r="P1195" s="176"/>
      <c r="Q1195" s="176"/>
      <c r="R1195" s="206"/>
      <c r="S1195" s="206"/>
      <c r="T1195" s="206"/>
      <c r="U1195" s="206"/>
      <c r="V1195" s="206"/>
      <c r="W1195" s="206"/>
      <c r="X1195" s="118"/>
      <c r="Y1195" s="137"/>
      <c r="Z1195" s="149"/>
    </row>
    <row r="1196" spans="1:26" s="25" customFormat="1" x14ac:dyDescent="0.4">
      <c r="A1196" s="49"/>
      <c r="B1196" s="49"/>
      <c r="C1196" s="49"/>
      <c r="D1196" s="117"/>
      <c r="E1196" s="161"/>
      <c r="F1196" s="161"/>
      <c r="G1196" s="161"/>
      <c r="H1196" s="161"/>
      <c r="I1196" s="161"/>
      <c r="J1196" s="161"/>
      <c r="K1196" s="151"/>
      <c r="L1196" s="176"/>
      <c r="M1196" s="176"/>
      <c r="N1196" s="176"/>
      <c r="O1196" s="176"/>
      <c r="P1196" s="176"/>
      <c r="Q1196" s="176"/>
      <c r="R1196" s="206"/>
      <c r="S1196" s="206"/>
      <c r="T1196" s="206"/>
      <c r="U1196" s="206"/>
      <c r="V1196" s="206"/>
      <c r="W1196" s="206"/>
      <c r="X1196" s="118"/>
      <c r="Y1196" s="137"/>
      <c r="Z1196" s="149"/>
    </row>
    <row r="1197" spans="1:26" s="25" customFormat="1" x14ac:dyDescent="0.4">
      <c r="A1197" s="49"/>
      <c r="B1197" s="49"/>
      <c r="C1197" s="49"/>
      <c r="D1197" s="117"/>
      <c r="E1197" s="161"/>
      <c r="F1197" s="161"/>
      <c r="G1197" s="161"/>
      <c r="H1197" s="161"/>
      <c r="I1197" s="161"/>
      <c r="J1197" s="161"/>
      <c r="K1197" s="151"/>
      <c r="L1197" s="176"/>
      <c r="M1197" s="176"/>
      <c r="N1197" s="176"/>
      <c r="O1197" s="176"/>
      <c r="P1197" s="176"/>
      <c r="Q1197" s="176"/>
      <c r="R1197" s="206"/>
      <c r="S1197" s="206"/>
      <c r="T1197" s="206"/>
      <c r="U1197" s="206"/>
      <c r="V1197" s="206"/>
      <c r="W1197" s="206"/>
      <c r="X1197" s="118"/>
      <c r="Y1197" s="137"/>
      <c r="Z1197" s="149"/>
    </row>
    <row r="1198" spans="1:26" s="25" customFormat="1" x14ac:dyDescent="0.4">
      <c r="A1198" s="49"/>
      <c r="B1198" s="49"/>
      <c r="C1198" s="49"/>
      <c r="D1198" s="117"/>
      <c r="E1198" s="161"/>
      <c r="F1198" s="161"/>
      <c r="G1198" s="161"/>
      <c r="H1198" s="161"/>
      <c r="I1198" s="161"/>
      <c r="J1198" s="161"/>
      <c r="K1198" s="151"/>
      <c r="L1198" s="176"/>
      <c r="M1198" s="176"/>
      <c r="N1198" s="176"/>
      <c r="O1198" s="176"/>
      <c r="P1198" s="176"/>
      <c r="Q1198" s="176"/>
      <c r="R1198" s="206"/>
      <c r="S1198" s="206"/>
      <c r="T1198" s="206"/>
      <c r="U1198" s="206"/>
      <c r="V1198" s="206"/>
      <c r="W1198" s="206"/>
      <c r="X1198" s="118"/>
      <c r="Y1198" s="137"/>
      <c r="Z1198" s="149"/>
    </row>
    <row r="1199" spans="1:26" s="25" customFormat="1" x14ac:dyDescent="0.4">
      <c r="A1199" s="49"/>
      <c r="B1199" s="49"/>
      <c r="C1199" s="49"/>
      <c r="D1199" s="117"/>
      <c r="E1199" s="161"/>
      <c r="F1199" s="161"/>
      <c r="G1199" s="161"/>
      <c r="H1199" s="161"/>
      <c r="I1199" s="161"/>
      <c r="J1199" s="161"/>
      <c r="K1199" s="151"/>
      <c r="L1199" s="176"/>
      <c r="M1199" s="176"/>
      <c r="N1199" s="176"/>
      <c r="O1199" s="176"/>
      <c r="P1199" s="176"/>
      <c r="Q1199" s="176"/>
      <c r="R1199" s="206"/>
      <c r="S1199" s="206"/>
      <c r="T1199" s="206"/>
      <c r="U1199" s="206"/>
      <c r="V1199" s="206"/>
      <c r="W1199" s="206"/>
      <c r="X1199" s="118"/>
      <c r="Y1199" s="137"/>
      <c r="Z1199" s="149"/>
    </row>
    <row r="1200" spans="1:26" s="25" customFormat="1" x14ac:dyDescent="0.4">
      <c r="A1200" s="49"/>
      <c r="B1200" s="49"/>
      <c r="C1200" s="49"/>
      <c r="D1200" s="117"/>
      <c r="E1200" s="161"/>
      <c r="F1200" s="161"/>
      <c r="G1200" s="161"/>
      <c r="H1200" s="161"/>
      <c r="I1200" s="161"/>
      <c r="J1200" s="161"/>
      <c r="K1200" s="151"/>
      <c r="L1200" s="176"/>
      <c r="M1200" s="176"/>
      <c r="N1200" s="176"/>
      <c r="O1200" s="176"/>
      <c r="P1200" s="176"/>
      <c r="Q1200" s="176"/>
      <c r="R1200" s="206"/>
      <c r="S1200" s="206"/>
      <c r="T1200" s="206"/>
      <c r="U1200" s="206"/>
      <c r="V1200" s="206"/>
      <c r="W1200" s="206"/>
      <c r="X1200" s="118"/>
      <c r="Y1200" s="137"/>
      <c r="Z1200" s="149"/>
    </row>
    <row r="1201" spans="1:26" s="25" customFormat="1" x14ac:dyDescent="0.4">
      <c r="A1201" s="49"/>
      <c r="B1201" s="49"/>
      <c r="C1201" s="49"/>
      <c r="D1201" s="117"/>
      <c r="E1201" s="161"/>
      <c r="F1201" s="161"/>
      <c r="G1201" s="161"/>
      <c r="H1201" s="161"/>
      <c r="I1201" s="161"/>
      <c r="J1201" s="161"/>
      <c r="K1201" s="151"/>
      <c r="L1201" s="176"/>
      <c r="M1201" s="176"/>
      <c r="N1201" s="176"/>
      <c r="O1201" s="176"/>
      <c r="P1201" s="176"/>
      <c r="Q1201" s="176"/>
      <c r="R1201" s="206"/>
      <c r="S1201" s="206"/>
      <c r="T1201" s="206"/>
      <c r="U1201" s="206"/>
      <c r="V1201" s="206"/>
      <c r="W1201" s="206"/>
      <c r="X1201" s="118"/>
      <c r="Y1201" s="137"/>
      <c r="Z1201" s="149"/>
    </row>
    <row r="1202" spans="1:26" s="25" customFormat="1" x14ac:dyDescent="0.4">
      <c r="A1202" s="49"/>
      <c r="B1202" s="49"/>
      <c r="C1202" s="49"/>
      <c r="D1202" s="117"/>
      <c r="E1202" s="161"/>
      <c r="F1202" s="161"/>
      <c r="G1202" s="161"/>
      <c r="H1202" s="161"/>
      <c r="I1202" s="161"/>
      <c r="J1202" s="161"/>
      <c r="K1202" s="151"/>
      <c r="L1202" s="176"/>
      <c r="M1202" s="176"/>
      <c r="N1202" s="176"/>
      <c r="O1202" s="176"/>
      <c r="P1202" s="176"/>
      <c r="Q1202" s="176"/>
      <c r="R1202" s="206"/>
      <c r="S1202" s="206"/>
      <c r="T1202" s="206"/>
      <c r="U1202" s="206"/>
      <c r="V1202" s="206"/>
      <c r="W1202" s="206"/>
      <c r="X1202" s="118"/>
      <c r="Y1202" s="137"/>
      <c r="Z1202" s="149"/>
    </row>
    <row r="1203" spans="1:26" s="25" customFormat="1" x14ac:dyDescent="0.4">
      <c r="A1203" s="49"/>
      <c r="B1203" s="49"/>
      <c r="C1203" s="49"/>
      <c r="D1203" s="117"/>
      <c r="E1203" s="161"/>
      <c r="F1203" s="161"/>
      <c r="G1203" s="161"/>
      <c r="H1203" s="161"/>
      <c r="I1203" s="161"/>
      <c r="J1203" s="161"/>
      <c r="K1203" s="151"/>
      <c r="L1203" s="176"/>
      <c r="M1203" s="176"/>
      <c r="N1203" s="176"/>
      <c r="O1203" s="176"/>
      <c r="P1203" s="176"/>
      <c r="Q1203" s="176"/>
      <c r="R1203" s="206"/>
      <c r="S1203" s="206"/>
      <c r="T1203" s="206"/>
      <c r="U1203" s="206"/>
      <c r="V1203" s="206"/>
      <c r="W1203" s="206"/>
      <c r="X1203" s="118"/>
      <c r="Y1203" s="137"/>
      <c r="Z1203" s="149"/>
    </row>
    <row r="1204" spans="1:26" s="25" customFormat="1" x14ac:dyDescent="0.4">
      <c r="A1204" s="49"/>
      <c r="B1204" s="49"/>
      <c r="C1204" s="49"/>
      <c r="D1204" s="117"/>
      <c r="E1204" s="161"/>
      <c r="F1204" s="161"/>
      <c r="G1204" s="161"/>
      <c r="H1204" s="161"/>
      <c r="I1204" s="161"/>
      <c r="J1204" s="161"/>
      <c r="K1204" s="151"/>
      <c r="L1204" s="176"/>
      <c r="M1204" s="176"/>
      <c r="N1204" s="176"/>
      <c r="O1204" s="176"/>
      <c r="P1204" s="176"/>
      <c r="Q1204" s="176"/>
      <c r="R1204" s="206"/>
      <c r="S1204" s="206"/>
      <c r="T1204" s="206"/>
      <c r="U1204" s="206"/>
      <c r="V1204" s="206"/>
      <c r="W1204" s="206"/>
      <c r="X1204" s="118"/>
      <c r="Y1204" s="137"/>
      <c r="Z1204" s="149"/>
    </row>
    <row r="1205" spans="1:26" s="25" customFormat="1" x14ac:dyDescent="0.4">
      <c r="A1205" s="49"/>
      <c r="B1205" s="49"/>
      <c r="C1205" s="49"/>
      <c r="D1205" s="117"/>
      <c r="E1205" s="161"/>
      <c r="F1205" s="161"/>
      <c r="G1205" s="161"/>
      <c r="H1205" s="161"/>
      <c r="I1205" s="161"/>
      <c r="J1205" s="161"/>
      <c r="K1205" s="151"/>
      <c r="L1205" s="176"/>
      <c r="M1205" s="176"/>
      <c r="N1205" s="176"/>
      <c r="O1205" s="176"/>
      <c r="P1205" s="176"/>
      <c r="Q1205" s="176"/>
      <c r="R1205" s="206"/>
      <c r="S1205" s="206"/>
      <c r="T1205" s="206"/>
      <c r="U1205" s="206"/>
      <c r="V1205" s="206"/>
      <c r="W1205" s="206"/>
      <c r="X1205" s="118"/>
      <c r="Y1205" s="137"/>
      <c r="Z1205" s="149"/>
    </row>
    <row r="1206" spans="1:26" s="25" customFormat="1" x14ac:dyDescent="0.4">
      <c r="A1206" s="49"/>
      <c r="B1206" s="49"/>
      <c r="C1206" s="49"/>
      <c r="D1206" s="117"/>
      <c r="E1206" s="161"/>
      <c r="F1206" s="161"/>
      <c r="G1206" s="161"/>
      <c r="H1206" s="161"/>
      <c r="I1206" s="161"/>
      <c r="J1206" s="161"/>
      <c r="K1206" s="151"/>
      <c r="L1206" s="176"/>
      <c r="M1206" s="176"/>
      <c r="N1206" s="176"/>
      <c r="O1206" s="176"/>
      <c r="P1206" s="176"/>
      <c r="Q1206" s="176"/>
      <c r="R1206" s="206"/>
      <c r="S1206" s="206"/>
      <c r="T1206" s="206"/>
      <c r="U1206" s="206"/>
      <c r="V1206" s="206"/>
      <c r="W1206" s="206"/>
      <c r="X1206" s="118"/>
      <c r="Y1206" s="137"/>
      <c r="Z1206" s="149"/>
    </row>
    <row r="1207" spans="1:26" s="25" customFormat="1" x14ac:dyDescent="0.4">
      <c r="A1207" s="49"/>
      <c r="B1207" s="49"/>
      <c r="C1207" s="49"/>
      <c r="D1207" s="117"/>
      <c r="E1207" s="161"/>
      <c r="F1207" s="161"/>
      <c r="G1207" s="161"/>
      <c r="H1207" s="161"/>
      <c r="I1207" s="161"/>
      <c r="J1207" s="161"/>
      <c r="K1207" s="151"/>
      <c r="L1207" s="176"/>
      <c r="M1207" s="176"/>
      <c r="N1207" s="176"/>
      <c r="O1207" s="176"/>
      <c r="P1207" s="176"/>
      <c r="Q1207" s="176"/>
      <c r="R1207" s="206"/>
      <c r="S1207" s="206"/>
      <c r="T1207" s="206"/>
      <c r="U1207" s="206"/>
      <c r="V1207" s="206"/>
      <c r="W1207" s="206"/>
      <c r="X1207" s="118"/>
      <c r="Y1207" s="137"/>
      <c r="Z1207" s="149"/>
    </row>
    <row r="1208" spans="1:26" s="25" customFormat="1" x14ac:dyDescent="0.4">
      <c r="A1208" s="49"/>
      <c r="B1208" s="49"/>
      <c r="C1208" s="49"/>
      <c r="D1208" s="117"/>
      <c r="E1208" s="161"/>
      <c r="F1208" s="161"/>
      <c r="G1208" s="161"/>
      <c r="H1208" s="161"/>
      <c r="I1208" s="161"/>
      <c r="J1208" s="161"/>
      <c r="K1208" s="151"/>
      <c r="L1208" s="176"/>
      <c r="M1208" s="176"/>
      <c r="N1208" s="176"/>
      <c r="O1208" s="176"/>
      <c r="P1208" s="176"/>
      <c r="Q1208" s="176"/>
      <c r="R1208" s="206"/>
      <c r="S1208" s="206"/>
      <c r="T1208" s="206"/>
      <c r="U1208" s="206"/>
      <c r="V1208" s="206"/>
      <c r="W1208" s="206"/>
      <c r="X1208" s="118"/>
      <c r="Y1208" s="137"/>
      <c r="Z1208" s="149"/>
    </row>
    <row r="1209" spans="1:26" s="25" customFormat="1" x14ac:dyDescent="0.4">
      <c r="A1209" s="49"/>
      <c r="B1209" s="49"/>
      <c r="C1209" s="49"/>
      <c r="D1209" s="117"/>
      <c r="E1209" s="161"/>
      <c r="F1209" s="161"/>
      <c r="G1209" s="161"/>
      <c r="H1209" s="161"/>
      <c r="I1209" s="161"/>
      <c r="J1209" s="161"/>
      <c r="K1209" s="151"/>
      <c r="L1209" s="176"/>
      <c r="M1209" s="176"/>
      <c r="N1209" s="176"/>
      <c r="O1209" s="176"/>
      <c r="P1209" s="176"/>
      <c r="Q1209" s="176"/>
      <c r="R1209" s="206"/>
      <c r="S1209" s="206"/>
      <c r="T1209" s="206"/>
      <c r="U1209" s="206"/>
      <c r="V1209" s="206"/>
      <c r="W1209" s="206"/>
      <c r="X1209" s="118"/>
      <c r="Y1209" s="137"/>
      <c r="Z1209" s="149"/>
    </row>
    <row r="1210" spans="1:26" s="25" customFormat="1" x14ac:dyDescent="0.4">
      <c r="A1210" s="49"/>
      <c r="B1210" s="49"/>
      <c r="C1210" s="49"/>
      <c r="D1210" s="117"/>
      <c r="E1210" s="161"/>
      <c r="F1210" s="161"/>
      <c r="G1210" s="161"/>
      <c r="H1210" s="161"/>
      <c r="I1210" s="161"/>
      <c r="J1210" s="161"/>
      <c r="K1210" s="151"/>
      <c r="L1210" s="176"/>
      <c r="M1210" s="176"/>
      <c r="N1210" s="176"/>
      <c r="O1210" s="176"/>
      <c r="P1210" s="176"/>
      <c r="Q1210" s="176"/>
      <c r="R1210" s="206"/>
      <c r="S1210" s="206"/>
      <c r="T1210" s="206"/>
      <c r="U1210" s="206"/>
      <c r="V1210" s="206"/>
      <c r="W1210" s="206"/>
      <c r="X1210" s="118"/>
      <c r="Y1210" s="137"/>
      <c r="Z1210" s="149"/>
    </row>
    <row r="1211" spans="1:26" s="25" customFormat="1" x14ac:dyDescent="0.4">
      <c r="A1211" s="49"/>
      <c r="B1211" s="49"/>
      <c r="C1211" s="49"/>
      <c r="D1211" s="117"/>
      <c r="E1211" s="161"/>
      <c r="F1211" s="161"/>
      <c r="G1211" s="161"/>
      <c r="H1211" s="161"/>
      <c r="I1211" s="161"/>
      <c r="J1211" s="161"/>
      <c r="K1211" s="151"/>
      <c r="L1211" s="176"/>
      <c r="M1211" s="176"/>
      <c r="N1211" s="176"/>
      <c r="O1211" s="176"/>
      <c r="P1211" s="176"/>
      <c r="Q1211" s="176"/>
      <c r="R1211" s="206"/>
      <c r="S1211" s="206"/>
      <c r="T1211" s="206"/>
      <c r="U1211" s="206"/>
      <c r="V1211" s="206"/>
      <c r="W1211" s="206"/>
      <c r="X1211" s="118"/>
      <c r="Y1211" s="137"/>
      <c r="Z1211" s="149"/>
    </row>
    <row r="1212" spans="1:26" s="25" customFormat="1" x14ac:dyDescent="0.4">
      <c r="A1212" s="49"/>
      <c r="B1212" s="49"/>
      <c r="C1212" s="49"/>
      <c r="D1212" s="117"/>
      <c r="E1212" s="161"/>
      <c r="F1212" s="161"/>
      <c r="G1212" s="161"/>
      <c r="H1212" s="161"/>
      <c r="I1212" s="161"/>
      <c r="J1212" s="161"/>
      <c r="K1212" s="151"/>
      <c r="L1212" s="176"/>
      <c r="M1212" s="176"/>
      <c r="N1212" s="176"/>
      <c r="O1212" s="176"/>
      <c r="P1212" s="176"/>
      <c r="Q1212" s="176"/>
      <c r="R1212" s="206"/>
      <c r="S1212" s="206"/>
      <c r="T1212" s="206"/>
      <c r="U1212" s="206"/>
      <c r="V1212" s="206"/>
      <c r="W1212" s="206"/>
      <c r="X1212" s="118"/>
      <c r="Y1212" s="137"/>
      <c r="Z1212" s="149"/>
    </row>
    <row r="1213" spans="1:26" s="25" customFormat="1" x14ac:dyDescent="0.4">
      <c r="A1213" s="49"/>
      <c r="B1213" s="49"/>
      <c r="C1213" s="49"/>
      <c r="D1213" s="117"/>
      <c r="E1213" s="161"/>
      <c r="F1213" s="161"/>
      <c r="G1213" s="161"/>
      <c r="H1213" s="161"/>
      <c r="I1213" s="161"/>
      <c r="J1213" s="161"/>
      <c r="K1213" s="151"/>
      <c r="L1213" s="176"/>
      <c r="M1213" s="176"/>
      <c r="N1213" s="176"/>
      <c r="O1213" s="176"/>
      <c r="P1213" s="176"/>
      <c r="Q1213" s="176"/>
      <c r="R1213" s="206"/>
      <c r="S1213" s="206"/>
      <c r="T1213" s="206"/>
      <c r="U1213" s="206"/>
      <c r="V1213" s="206"/>
      <c r="W1213" s="206"/>
      <c r="X1213" s="118"/>
      <c r="Y1213" s="137"/>
      <c r="Z1213" s="149"/>
    </row>
    <row r="1214" spans="1:26" s="25" customFormat="1" x14ac:dyDescent="0.4">
      <c r="A1214" s="49"/>
      <c r="B1214" s="49"/>
      <c r="C1214" s="49"/>
      <c r="D1214" s="117"/>
      <c r="E1214" s="161"/>
      <c r="F1214" s="161"/>
      <c r="G1214" s="161"/>
      <c r="H1214" s="161"/>
      <c r="I1214" s="161"/>
      <c r="J1214" s="161"/>
      <c r="K1214" s="151"/>
      <c r="L1214" s="176"/>
      <c r="M1214" s="176"/>
      <c r="N1214" s="176"/>
      <c r="O1214" s="176"/>
      <c r="P1214" s="176"/>
      <c r="Q1214" s="176"/>
      <c r="R1214" s="206"/>
      <c r="S1214" s="206"/>
      <c r="T1214" s="206"/>
      <c r="U1214" s="206"/>
      <c r="V1214" s="206"/>
      <c r="W1214" s="206"/>
      <c r="X1214" s="118"/>
      <c r="Y1214" s="137"/>
      <c r="Z1214" s="149"/>
    </row>
    <row r="1215" spans="1:26" s="25" customFormat="1" x14ac:dyDescent="0.4">
      <c r="A1215" s="49"/>
      <c r="B1215" s="49"/>
      <c r="C1215" s="49"/>
      <c r="D1215" s="117"/>
      <c r="E1215" s="161"/>
      <c r="F1215" s="161"/>
      <c r="G1215" s="161"/>
      <c r="H1215" s="161"/>
      <c r="I1215" s="161"/>
      <c r="J1215" s="161"/>
      <c r="K1215" s="151"/>
      <c r="L1215" s="176"/>
      <c r="M1215" s="176"/>
      <c r="N1215" s="176"/>
      <c r="O1215" s="176"/>
      <c r="P1215" s="176"/>
      <c r="Q1215" s="176"/>
      <c r="R1215" s="206"/>
      <c r="S1215" s="206"/>
      <c r="T1215" s="206"/>
      <c r="U1215" s="206"/>
      <c r="V1215" s="206"/>
      <c r="W1215" s="206"/>
      <c r="X1215" s="118"/>
      <c r="Y1215" s="137"/>
      <c r="Z1215" s="149"/>
    </row>
    <row r="1216" spans="1:26" s="25" customFormat="1" x14ac:dyDescent="0.4">
      <c r="A1216" s="49"/>
      <c r="B1216" s="49"/>
      <c r="C1216" s="49"/>
      <c r="D1216" s="117"/>
      <c r="E1216" s="161"/>
      <c r="F1216" s="161"/>
      <c r="G1216" s="161"/>
      <c r="H1216" s="161"/>
      <c r="I1216" s="161"/>
      <c r="J1216" s="161"/>
      <c r="K1216" s="151"/>
      <c r="L1216" s="176"/>
      <c r="M1216" s="176"/>
      <c r="N1216" s="176"/>
      <c r="O1216" s="176"/>
      <c r="P1216" s="176"/>
      <c r="Q1216" s="176"/>
      <c r="R1216" s="206"/>
      <c r="S1216" s="206"/>
      <c r="T1216" s="206"/>
      <c r="U1216" s="206"/>
      <c r="V1216" s="206"/>
      <c r="W1216" s="206"/>
      <c r="X1216" s="118"/>
      <c r="Y1216" s="137"/>
      <c r="Z1216" s="149"/>
    </row>
    <row r="1217" spans="1:26" s="25" customFormat="1" x14ac:dyDescent="0.4">
      <c r="A1217" s="49"/>
      <c r="B1217" s="49"/>
      <c r="C1217" s="49"/>
      <c r="D1217" s="117"/>
      <c r="E1217" s="161"/>
      <c r="F1217" s="161"/>
      <c r="G1217" s="161"/>
      <c r="H1217" s="161"/>
      <c r="I1217" s="161"/>
      <c r="J1217" s="161"/>
      <c r="K1217" s="151"/>
      <c r="L1217" s="176"/>
      <c r="M1217" s="176"/>
      <c r="N1217" s="176"/>
      <c r="O1217" s="176"/>
      <c r="P1217" s="176"/>
      <c r="Q1217" s="176"/>
      <c r="R1217" s="206"/>
      <c r="S1217" s="206"/>
      <c r="T1217" s="206"/>
      <c r="U1217" s="206"/>
      <c r="V1217" s="206"/>
      <c r="W1217" s="206"/>
      <c r="X1217" s="118"/>
      <c r="Y1217" s="137"/>
      <c r="Z1217" s="149"/>
    </row>
    <row r="1218" spans="1:26" s="25" customFormat="1" x14ac:dyDescent="0.4">
      <c r="A1218" s="49"/>
      <c r="B1218" s="49"/>
      <c r="C1218" s="49"/>
      <c r="D1218" s="117"/>
      <c r="E1218" s="161"/>
      <c r="F1218" s="161"/>
      <c r="G1218" s="161"/>
      <c r="H1218" s="161"/>
      <c r="I1218" s="161"/>
      <c r="J1218" s="161"/>
      <c r="K1218" s="151"/>
      <c r="L1218" s="176"/>
      <c r="M1218" s="176"/>
      <c r="N1218" s="176"/>
      <c r="O1218" s="176"/>
      <c r="P1218" s="176"/>
      <c r="Q1218" s="176"/>
      <c r="R1218" s="206"/>
      <c r="S1218" s="206"/>
      <c r="T1218" s="206"/>
      <c r="U1218" s="206"/>
      <c r="V1218" s="206"/>
      <c r="W1218" s="206"/>
      <c r="X1218" s="118"/>
      <c r="Y1218" s="137"/>
      <c r="Z1218" s="149"/>
    </row>
    <row r="1219" spans="1:26" s="25" customFormat="1" x14ac:dyDescent="0.4">
      <c r="A1219" s="49"/>
      <c r="B1219" s="49"/>
      <c r="C1219" s="49"/>
      <c r="D1219" s="117"/>
      <c r="E1219" s="161"/>
      <c r="F1219" s="161"/>
      <c r="G1219" s="161"/>
      <c r="H1219" s="161"/>
      <c r="I1219" s="161"/>
      <c r="J1219" s="161"/>
      <c r="K1219" s="151"/>
      <c r="L1219" s="176"/>
      <c r="M1219" s="176"/>
      <c r="N1219" s="176"/>
      <c r="O1219" s="176"/>
      <c r="P1219" s="176"/>
      <c r="Q1219" s="176"/>
      <c r="R1219" s="206"/>
      <c r="S1219" s="206"/>
      <c r="T1219" s="206"/>
      <c r="U1219" s="206"/>
      <c r="V1219" s="206"/>
      <c r="W1219" s="206"/>
      <c r="X1219" s="118"/>
      <c r="Y1219" s="137"/>
      <c r="Z1219" s="149"/>
    </row>
    <row r="1220" spans="1:26" s="25" customFormat="1" x14ac:dyDescent="0.4">
      <c r="A1220" s="49"/>
      <c r="B1220" s="49"/>
      <c r="C1220" s="49"/>
      <c r="D1220" s="117"/>
      <c r="E1220" s="161"/>
      <c r="F1220" s="161"/>
      <c r="G1220" s="161"/>
      <c r="H1220" s="161"/>
      <c r="I1220" s="161"/>
      <c r="J1220" s="161"/>
      <c r="K1220" s="151"/>
      <c r="L1220" s="176"/>
      <c r="M1220" s="176"/>
      <c r="N1220" s="176"/>
      <c r="O1220" s="176"/>
      <c r="P1220" s="176"/>
      <c r="Q1220" s="176"/>
      <c r="R1220" s="206"/>
      <c r="S1220" s="206"/>
      <c r="T1220" s="206"/>
      <c r="U1220" s="206"/>
      <c r="V1220" s="206"/>
      <c r="W1220" s="206"/>
      <c r="X1220" s="118"/>
      <c r="Y1220" s="137"/>
      <c r="Z1220" s="149"/>
    </row>
    <row r="1221" spans="1:26" s="25" customFormat="1" x14ac:dyDescent="0.4">
      <c r="A1221" s="49"/>
      <c r="B1221" s="49"/>
      <c r="C1221" s="49"/>
      <c r="D1221" s="117"/>
      <c r="E1221" s="161"/>
      <c r="F1221" s="161"/>
      <c r="G1221" s="161"/>
      <c r="H1221" s="161"/>
      <c r="I1221" s="161"/>
      <c r="J1221" s="161"/>
      <c r="K1221" s="151"/>
      <c r="L1221" s="176"/>
      <c r="M1221" s="176"/>
      <c r="N1221" s="176"/>
      <c r="O1221" s="176"/>
      <c r="P1221" s="176"/>
      <c r="Q1221" s="176"/>
      <c r="R1221" s="206"/>
      <c r="S1221" s="206"/>
      <c r="T1221" s="206"/>
      <c r="U1221" s="206"/>
      <c r="V1221" s="206"/>
      <c r="W1221" s="206"/>
      <c r="X1221" s="118"/>
      <c r="Y1221" s="137"/>
      <c r="Z1221" s="149"/>
    </row>
    <row r="1222" spans="1:26" s="25" customFormat="1" x14ac:dyDescent="0.4">
      <c r="A1222" s="49"/>
      <c r="B1222" s="49"/>
      <c r="C1222" s="49"/>
      <c r="D1222" s="117"/>
      <c r="E1222" s="161"/>
      <c r="F1222" s="161"/>
      <c r="G1222" s="161"/>
      <c r="H1222" s="161"/>
      <c r="I1222" s="161"/>
      <c r="J1222" s="161"/>
      <c r="K1222" s="151"/>
      <c r="L1222" s="176"/>
      <c r="M1222" s="176"/>
      <c r="N1222" s="176"/>
      <c r="O1222" s="176"/>
      <c r="P1222" s="176"/>
      <c r="Q1222" s="176"/>
      <c r="R1222" s="206"/>
      <c r="S1222" s="206"/>
      <c r="T1222" s="206"/>
      <c r="U1222" s="206"/>
      <c r="V1222" s="206"/>
      <c r="W1222" s="206"/>
      <c r="X1222" s="118"/>
      <c r="Y1222" s="137"/>
      <c r="Z1222" s="149"/>
    </row>
    <row r="1223" spans="1:26" s="25" customFormat="1" x14ac:dyDescent="0.4">
      <c r="A1223" s="49"/>
      <c r="B1223" s="49"/>
      <c r="C1223" s="49"/>
      <c r="D1223" s="117"/>
      <c r="E1223" s="161"/>
      <c r="F1223" s="161"/>
      <c r="G1223" s="161"/>
      <c r="H1223" s="161"/>
      <c r="I1223" s="161"/>
      <c r="J1223" s="161"/>
      <c r="K1223" s="151"/>
      <c r="L1223" s="176"/>
      <c r="M1223" s="176"/>
      <c r="N1223" s="176"/>
      <c r="O1223" s="176"/>
      <c r="P1223" s="176"/>
      <c r="Q1223" s="176"/>
      <c r="R1223" s="206"/>
      <c r="S1223" s="206"/>
      <c r="T1223" s="206"/>
      <c r="U1223" s="206"/>
      <c r="V1223" s="206"/>
      <c r="W1223" s="206"/>
      <c r="X1223" s="118"/>
      <c r="Y1223" s="137"/>
      <c r="Z1223" s="149"/>
    </row>
    <row r="1224" spans="1:26" s="25" customFormat="1" x14ac:dyDescent="0.4">
      <c r="A1224" s="49"/>
      <c r="B1224" s="49"/>
      <c r="C1224" s="49"/>
      <c r="D1224" s="117"/>
      <c r="E1224" s="161"/>
      <c r="F1224" s="161"/>
      <c r="G1224" s="161"/>
      <c r="H1224" s="161"/>
      <c r="I1224" s="161"/>
      <c r="J1224" s="161"/>
      <c r="K1224" s="151"/>
      <c r="L1224" s="176"/>
      <c r="M1224" s="176"/>
      <c r="N1224" s="176"/>
      <c r="O1224" s="176"/>
      <c r="P1224" s="176"/>
      <c r="Q1224" s="176"/>
      <c r="R1224" s="206"/>
      <c r="S1224" s="206"/>
      <c r="T1224" s="206"/>
      <c r="U1224" s="206"/>
      <c r="V1224" s="206"/>
      <c r="W1224" s="206"/>
      <c r="X1224" s="118"/>
      <c r="Y1224" s="137"/>
      <c r="Z1224" s="149"/>
    </row>
    <row r="1225" spans="1:26" s="25" customFormat="1" x14ac:dyDescent="0.4">
      <c r="A1225" s="49"/>
      <c r="B1225" s="49"/>
      <c r="C1225" s="49"/>
      <c r="D1225" s="117"/>
      <c r="E1225" s="161"/>
      <c r="F1225" s="161"/>
      <c r="G1225" s="161"/>
      <c r="H1225" s="161"/>
      <c r="I1225" s="161"/>
      <c r="J1225" s="161"/>
      <c r="K1225" s="151"/>
      <c r="L1225" s="176"/>
      <c r="M1225" s="176"/>
      <c r="N1225" s="176"/>
      <c r="O1225" s="176"/>
      <c r="P1225" s="176"/>
      <c r="Q1225" s="176"/>
      <c r="R1225" s="206"/>
      <c r="S1225" s="206"/>
      <c r="T1225" s="206"/>
      <c r="U1225" s="206"/>
      <c r="V1225" s="206"/>
      <c r="W1225" s="206"/>
      <c r="X1225" s="118"/>
      <c r="Y1225" s="137"/>
      <c r="Z1225" s="149"/>
    </row>
    <row r="1226" spans="1:26" s="25" customFormat="1" x14ac:dyDescent="0.4">
      <c r="A1226" s="49"/>
      <c r="B1226" s="49"/>
      <c r="C1226" s="49"/>
      <c r="D1226" s="117"/>
      <c r="E1226" s="161"/>
      <c r="F1226" s="161"/>
      <c r="G1226" s="161"/>
      <c r="H1226" s="161"/>
      <c r="I1226" s="161"/>
      <c r="J1226" s="161"/>
      <c r="K1226" s="151"/>
      <c r="L1226" s="176"/>
      <c r="M1226" s="176"/>
      <c r="N1226" s="176"/>
      <c r="O1226" s="176"/>
      <c r="P1226" s="176"/>
      <c r="Q1226" s="176"/>
      <c r="R1226" s="206"/>
      <c r="S1226" s="206"/>
      <c r="T1226" s="206"/>
      <c r="U1226" s="206"/>
      <c r="V1226" s="206"/>
      <c r="W1226" s="206"/>
      <c r="X1226" s="118"/>
      <c r="Y1226" s="137"/>
      <c r="Z1226" s="149"/>
    </row>
    <row r="1227" spans="1:26" s="25" customFormat="1" x14ac:dyDescent="0.4">
      <c r="A1227" s="49"/>
      <c r="B1227" s="49"/>
      <c r="C1227" s="49"/>
      <c r="D1227" s="117"/>
      <c r="E1227" s="161"/>
      <c r="F1227" s="161"/>
      <c r="G1227" s="161"/>
      <c r="H1227" s="161"/>
      <c r="I1227" s="161"/>
      <c r="J1227" s="161"/>
      <c r="K1227" s="151"/>
      <c r="L1227" s="176"/>
      <c r="M1227" s="176"/>
      <c r="N1227" s="176"/>
      <c r="O1227" s="176"/>
      <c r="P1227" s="176"/>
      <c r="Q1227" s="176"/>
      <c r="R1227" s="206"/>
      <c r="S1227" s="206"/>
      <c r="T1227" s="206"/>
      <c r="U1227" s="206"/>
      <c r="V1227" s="206"/>
      <c r="W1227" s="206"/>
      <c r="X1227" s="118"/>
      <c r="Y1227" s="137"/>
      <c r="Z1227" s="149"/>
    </row>
    <row r="1228" spans="1:26" s="25" customFormat="1" x14ac:dyDescent="0.4">
      <c r="A1228" s="49"/>
      <c r="B1228" s="49"/>
      <c r="C1228" s="49"/>
      <c r="D1228" s="117"/>
      <c r="E1228" s="161"/>
      <c r="F1228" s="161"/>
      <c r="G1228" s="161"/>
      <c r="H1228" s="161"/>
      <c r="I1228" s="161"/>
      <c r="J1228" s="161"/>
      <c r="K1228" s="151"/>
      <c r="L1228" s="176"/>
      <c r="M1228" s="176"/>
      <c r="N1228" s="176"/>
      <c r="O1228" s="176"/>
      <c r="P1228" s="176"/>
      <c r="Q1228" s="176"/>
      <c r="R1228" s="206"/>
      <c r="S1228" s="206"/>
      <c r="T1228" s="206"/>
      <c r="U1228" s="206"/>
      <c r="V1228" s="206"/>
      <c r="W1228" s="206"/>
      <c r="X1228" s="118"/>
      <c r="Y1228" s="137"/>
      <c r="Z1228" s="149"/>
    </row>
    <row r="1229" spans="1:26" s="25" customFormat="1" x14ac:dyDescent="0.4">
      <c r="A1229" s="49"/>
      <c r="B1229" s="49"/>
      <c r="C1229" s="49"/>
      <c r="D1229" s="117"/>
      <c r="E1229" s="161"/>
      <c r="F1229" s="161"/>
      <c r="G1229" s="161"/>
      <c r="H1229" s="161"/>
      <c r="I1229" s="161"/>
      <c r="J1229" s="161"/>
      <c r="K1229" s="151"/>
      <c r="L1229" s="176"/>
      <c r="M1229" s="176"/>
      <c r="N1229" s="176"/>
      <c r="O1229" s="176"/>
      <c r="P1229" s="176"/>
      <c r="Q1229" s="176"/>
      <c r="R1229" s="206"/>
      <c r="S1229" s="206"/>
      <c r="T1229" s="206"/>
      <c r="U1229" s="206"/>
      <c r="V1229" s="206"/>
      <c r="W1229" s="206"/>
      <c r="X1229" s="118"/>
      <c r="Y1229" s="137"/>
      <c r="Z1229" s="149"/>
    </row>
    <row r="1230" spans="1:26" s="25" customFormat="1" x14ac:dyDescent="0.4">
      <c r="A1230" s="49"/>
      <c r="B1230" s="49"/>
      <c r="C1230" s="49"/>
      <c r="D1230" s="117"/>
      <c r="E1230" s="161"/>
      <c r="F1230" s="161"/>
      <c r="G1230" s="161"/>
      <c r="H1230" s="161"/>
      <c r="I1230" s="161"/>
      <c r="J1230" s="161"/>
      <c r="K1230" s="151"/>
      <c r="L1230" s="176"/>
      <c r="M1230" s="176"/>
      <c r="N1230" s="176"/>
      <c r="O1230" s="176"/>
      <c r="P1230" s="176"/>
      <c r="Q1230" s="176"/>
      <c r="R1230" s="206"/>
      <c r="S1230" s="206"/>
      <c r="T1230" s="206"/>
      <c r="U1230" s="206"/>
      <c r="V1230" s="206"/>
      <c r="W1230" s="206"/>
      <c r="X1230" s="118"/>
      <c r="Y1230" s="137"/>
      <c r="Z1230" s="149"/>
    </row>
    <row r="1231" spans="1:26" s="25" customFormat="1" x14ac:dyDescent="0.4">
      <c r="A1231" s="49"/>
      <c r="B1231" s="49"/>
      <c r="C1231" s="49"/>
      <c r="D1231" s="117"/>
      <c r="E1231" s="161"/>
      <c r="F1231" s="161"/>
      <c r="G1231" s="161"/>
      <c r="H1231" s="161"/>
      <c r="I1231" s="161"/>
      <c r="J1231" s="161"/>
      <c r="K1231" s="151"/>
      <c r="L1231" s="176"/>
      <c r="M1231" s="176"/>
      <c r="N1231" s="176"/>
      <c r="O1231" s="176"/>
      <c r="P1231" s="176"/>
      <c r="Q1231" s="176"/>
      <c r="R1231" s="206"/>
      <c r="S1231" s="206"/>
      <c r="T1231" s="206"/>
      <c r="U1231" s="206"/>
      <c r="V1231" s="206"/>
      <c r="W1231" s="206"/>
      <c r="X1231" s="118"/>
      <c r="Y1231" s="137"/>
      <c r="Z1231" s="149"/>
    </row>
    <row r="1232" spans="1:26" s="25" customFormat="1" x14ac:dyDescent="0.4">
      <c r="A1232" s="49"/>
      <c r="B1232" s="49"/>
      <c r="C1232" s="49"/>
      <c r="D1232" s="117"/>
      <c r="E1232" s="161"/>
      <c r="F1232" s="161"/>
      <c r="G1232" s="161"/>
      <c r="H1232" s="161"/>
      <c r="I1232" s="161"/>
      <c r="J1232" s="161"/>
      <c r="K1232" s="151"/>
      <c r="L1232" s="176"/>
      <c r="M1232" s="176"/>
      <c r="N1232" s="176"/>
      <c r="O1232" s="176"/>
      <c r="P1232" s="176"/>
      <c r="Q1232" s="176"/>
      <c r="R1232" s="206"/>
      <c r="S1232" s="206"/>
      <c r="T1232" s="206"/>
      <c r="U1232" s="206"/>
      <c r="V1232" s="206"/>
      <c r="W1232" s="206"/>
      <c r="X1232" s="118"/>
      <c r="Y1232" s="137"/>
      <c r="Z1232" s="149"/>
    </row>
    <row r="1233" spans="1:26" s="25" customFormat="1" x14ac:dyDescent="0.4">
      <c r="A1233" s="49"/>
      <c r="B1233" s="49"/>
      <c r="C1233" s="49"/>
      <c r="D1233" s="117"/>
      <c r="E1233" s="161"/>
      <c r="F1233" s="161"/>
      <c r="G1233" s="161"/>
      <c r="H1233" s="161"/>
      <c r="I1233" s="161"/>
      <c r="J1233" s="161"/>
      <c r="K1233" s="151"/>
      <c r="L1233" s="176"/>
      <c r="M1233" s="176"/>
      <c r="N1233" s="176"/>
      <c r="O1233" s="176"/>
      <c r="P1233" s="176"/>
      <c r="Q1233" s="176"/>
      <c r="R1233" s="206"/>
      <c r="S1233" s="206"/>
      <c r="T1233" s="206"/>
      <c r="U1233" s="206"/>
      <c r="V1233" s="206"/>
      <c r="W1233" s="206"/>
      <c r="X1233" s="118"/>
      <c r="Y1233" s="137"/>
      <c r="Z1233" s="149"/>
    </row>
    <row r="1234" spans="1:26" s="25" customFormat="1" x14ac:dyDescent="0.4">
      <c r="A1234" s="49"/>
      <c r="B1234" s="49"/>
      <c r="C1234" s="49"/>
      <c r="D1234" s="117"/>
      <c r="E1234" s="161"/>
      <c r="F1234" s="161"/>
      <c r="G1234" s="161"/>
      <c r="H1234" s="161"/>
      <c r="I1234" s="161"/>
      <c r="J1234" s="161"/>
      <c r="K1234" s="151"/>
      <c r="L1234" s="176"/>
      <c r="M1234" s="176"/>
      <c r="N1234" s="176"/>
      <c r="O1234" s="176"/>
      <c r="P1234" s="176"/>
      <c r="Q1234" s="176"/>
      <c r="R1234" s="206"/>
      <c r="S1234" s="206"/>
      <c r="T1234" s="206"/>
      <c r="U1234" s="206"/>
      <c r="V1234" s="206"/>
      <c r="W1234" s="206"/>
      <c r="X1234" s="118"/>
      <c r="Y1234" s="137"/>
      <c r="Z1234" s="149"/>
    </row>
    <row r="1235" spans="1:26" s="25" customFormat="1" x14ac:dyDescent="0.4">
      <c r="A1235" s="49"/>
      <c r="B1235" s="49"/>
      <c r="C1235" s="49"/>
      <c r="D1235" s="117"/>
      <c r="E1235" s="161"/>
      <c r="F1235" s="161"/>
      <c r="G1235" s="161"/>
      <c r="H1235" s="161"/>
      <c r="I1235" s="161"/>
      <c r="J1235" s="161"/>
      <c r="K1235" s="151"/>
      <c r="L1235" s="176"/>
      <c r="M1235" s="176"/>
      <c r="N1235" s="176"/>
      <c r="O1235" s="176"/>
      <c r="P1235" s="176"/>
      <c r="Q1235" s="176"/>
      <c r="R1235" s="206"/>
      <c r="S1235" s="206"/>
      <c r="T1235" s="206"/>
      <c r="U1235" s="206"/>
      <c r="V1235" s="206"/>
      <c r="W1235" s="206"/>
      <c r="X1235" s="118"/>
      <c r="Y1235" s="137"/>
      <c r="Z1235" s="149"/>
    </row>
    <row r="1236" spans="1:26" s="25" customFormat="1" x14ac:dyDescent="0.4">
      <c r="A1236" s="49"/>
      <c r="B1236" s="49"/>
      <c r="C1236" s="49"/>
      <c r="D1236" s="117"/>
      <c r="E1236" s="161"/>
      <c r="F1236" s="161"/>
      <c r="G1236" s="161"/>
      <c r="H1236" s="161"/>
      <c r="I1236" s="161"/>
      <c r="J1236" s="161"/>
      <c r="K1236" s="151"/>
      <c r="L1236" s="176"/>
      <c r="M1236" s="176"/>
      <c r="N1236" s="176"/>
      <c r="O1236" s="176"/>
      <c r="P1236" s="176"/>
      <c r="Q1236" s="176"/>
      <c r="R1236" s="206"/>
      <c r="S1236" s="206"/>
      <c r="T1236" s="206"/>
      <c r="U1236" s="206"/>
      <c r="V1236" s="206"/>
      <c r="W1236" s="206"/>
      <c r="X1236" s="118"/>
      <c r="Y1236" s="137"/>
      <c r="Z1236" s="149"/>
    </row>
    <row r="1237" spans="1:26" s="25" customFormat="1" x14ac:dyDescent="0.4">
      <c r="A1237" s="49"/>
      <c r="B1237" s="49"/>
      <c r="C1237" s="49"/>
      <c r="D1237" s="117"/>
      <c r="E1237" s="161"/>
      <c r="F1237" s="161"/>
      <c r="G1237" s="161"/>
      <c r="H1237" s="161"/>
      <c r="I1237" s="161"/>
      <c r="J1237" s="161"/>
      <c r="K1237" s="151"/>
      <c r="L1237" s="176"/>
      <c r="M1237" s="176"/>
      <c r="N1237" s="176"/>
      <c r="O1237" s="176"/>
      <c r="P1237" s="176"/>
      <c r="Q1237" s="176"/>
      <c r="R1237" s="206"/>
      <c r="S1237" s="206"/>
      <c r="T1237" s="206"/>
      <c r="U1237" s="206"/>
      <c r="V1237" s="206"/>
      <c r="W1237" s="206"/>
      <c r="X1237" s="118"/>
      <c r="Y1237" s="137"/>
      <c r="Z1237" s="149"/>
    </row>
    <row r="1238" spans="1:26" s="25" customFormat="1" x14ac:dyDescent="0.4">
      <c r="A1238" s="49"/>
      <c r="B1238" s="49"/>
      <c r="C1238" s="49"/>
      <c r="D1238" s="117"/>
      <c r="E1238" s="161"/>
      <c r="F1238" s="161"/>
      <c r="G1238" s="161"/>
      <c r="H1238" s="161"/>
      <c r="I1238" s="161"/>
      <c r="J1238" s="161"/>
      <c r="K1238" s="151"/>
      <c r="L1238" s="176"/>
      <c r="M1238" s="176"/>
      <c r="N1238" s="176"/>
      <c r="O1238" s="176"/>
      <c r="P1238" s="176"/>
      <c r="Q1238" s="176"/>
      <c r="R1238" s="206"/>
      <c r="S1238" s="206"/>
      <c r="T1238" s="206"/>
      <c r="U1238" s="206"/>
      <c r="V1238" s="206"/>
      <c r="W1238" s="206"/>
      <c r="X1238" s="118"/>
      <c r="Y1238" s="137"/>
      <c r="Z1238" s="149"/>
    </row>
    <row r="1239" spans="1:26" s="25" customFormat="1" x14ac:dyDescent="0.4">
      <c r="A1239" s="49"/>
      <c r="B1239" s="49"/>
      <c r="C1239" s="49"/>
      <c r="D1239" s="117"/>
      <c r="E1239" s="161"/>
      <c r="F1239" s="161"/>
      <c r="G1239" s="161"/>
      <c r="H1239" s="161"/>
      <c r="I1239" s="161"/>
      <c r="J1239" s="161"/>
      <c r="K1239" s="151"/>
      <c r="L1239" s="176"/>
      <c r="M1239" s="176"/>
      <c r="N1239" s="176"/>
      <c r="O1239" s="176"/>
      <c r="P1239" s="176"/>
      <c r="Q1239" s="176"/>
      <c r="R1239" s="206"/>
      <c r="S1239" s="206"/>
      <c r="T1239" s="206"/>
      <c r="U1239" s="206"/>
      <c r="V1239" s="206"/>
      <c r="W1239" s="206"/>
      <c r="X1239" s="118"/>
      <c r="Y1239" s="137"/>
      <c r="Z1239" s="149"/>
    </row>
    <row r="1240" spans="1:26" s="25" customFormat="1" x14ac:dyDescent="0.4">
      <c r="A1240" s="49"/>
      <c r="B1240" s="49"/>
      <c r="C1240" s="49"/>
      <c r="D1240" s="117"/>
      <c r="E1240" s="161"/>
      <c r="F1240" s="161"/>
      <c r="G1240" s="161"/>
      <c r="H1240" s="161"/>
      <c r="I1240" s="161"/>
      <c r="J1240" s="161"/>
      <c r="K1240" s="151"/>
      <c r="L1240" s="176"/>
      <c r="M1240" s="176"/>
      <c r="N1240" s="176"/>
      <c r="O1240" s="176"/>
      <c r="P1240" s="176"/>
      <c r="Q1240" s="176"/>
      <c r="R1240" s="206"/>
      <c r="S1240" s="206"/>
      <c r="T1240" s="206"/>
      <c r="U1240" s="206"/>
      <c r="V1240" s="206"/>
      <c r="W1240" s="206"/>
      <c r="X1240" s="118"/>
      <c r="Y1240" s="137"/>
      <c r="Z1240" s="149"/>
    </row>
    <row r="1241" spans="1:26" s="25" customFormat="1" x14ac:dyDescent="0.4">
      <c r="A1241" s="49"/>
      <c r="B1241" s="49"/>
      <c r="C1241" s="49"/>
      <c r="D1241" s="117"/>
      <c r="E1241" s="161"/>
      <c r="F1241" s="161"/>
      <c r="G1241" s="161"/>
      <c r="H1241" s="161"/>
      <c r="I1241" s="161"/>
      <c r="J1241" s="161"/>
      <c r="K1241" s="151"/>
      <c r="L1241" s="176"/>
      <c r="M1241" s="176"/>
      <c r="N1241" s="176"/>
      <c r="O1241" s="176"/>
      <c r="P1241" s="176"/>
      <c r="Q1241" s="176"/>
      <c r="R1241" s="206"/>
      <c r="S1241" s="206"/>
      <c r="T1241" s="206"/>
      <c r="U1241" s="206"/>
      <c r="V1241" s="206"/>
      <c r="W1241" s="206"/>
      <c r="X1241" s="118"/>
      <c r="Y1241" s="137"/>
      <c r="Z1241" s="149"/>
    </row>
    <row r="1242" spans="1:26" s="25" customFormat="1" x14ac:dyDescent="0.4">
      <c r="A1242" s="49"/>
      <c r="B1242" s="49"/>
      <c r="C1242" s="49"/>
      <c r="D1242" s="117"/>
      <c r="E1242" s="161"/>
      <c r="F1242" s="161"/>
      <c r="G1242" s="161"/>
      <c r="H1242" s="161"/>
      <c r="I1242" s="161"/>
      <c r="J1242" s="161"/>
      <c r="K1242" s="151"/>
      <c r="L1242" s="176"/>
      <c r="M1242" s="176"/>
      <c r="N1242" s="176"/>
      <c r="O1242" s="176"/>
      <c r="P1242" s="176"/>
      <c r="Q1242" s="176"/>
      <c r="R1242" s="206"/>
      <c r="S1242" s="206"/>
      <c r="T1242" s="206"/>
      <c r="U1242" s="206"/>
      <c r="V1242" s="206"/>
      <c r="W1242" s="206"/>
      <c r="X1242" s="118"/>
      <c r="Y1242" s="137"/>
      <c r="Z1242" s="149"/>
    </row>
    <row r="1243" spans="1:26" s="25" customFormat="1" x14ac:dyDescent="0.4">
      <c r="A1243" s="49"/>
      <c r="B1243" s="49"/>
      <c r="C1243" s="49"/>
      <c r="D1243" s="117"/>
      <c r="E1243" s="161"/>
      <c r="F1243" s="161"/>
      <c r="G1243" s="161"/>
      <c r="H1243" s="161"/>
      <c r="I1243" s="161"/>
      <c r="J1243" s="161"/>
      <c r="K1243" s="151"/>
      <c r="L1243" s="176"/>
      <c r="M1243" s="176"/>
      <c r="N1243" s="176"/>
      <c r="O1243" s="176"/>
      <c r="P1243" s="176"/>
      <c r="Q1243" s="176"/>
      <c r="R1243" s="206"/>
      <c r="S1243" s="206"/>
      <c r="T1243" s="206"/>
      <c r="U1243" s="206"/>
      <c r="V1243" s="206"/>
      <c r="W1243" s="206"/>
      <c r="X1243" s="118"/>
      <c r="Y1243" s="137"/>
      <c r="Z1243" s="149"/>
    </row>
    <row r="1244" spans="1:26" s="25" customFormat="1" x14ac:dyDescent="0.4">
      <c r="A1244" s="49"/>
      <c r="B1244" s="49"/>
      <c r="C1244" s="49"/>
      <c r="D1244" s="117"/>
      <c r="E1244" s="161"/>
      <c r="F1244" s="161"/>
      <c r="G1244" s="161"/>
      <c r="H1244" s="161"/>
      <c r="I1244" s="161"/>
      <c r="J1244" s="161"/>
      <c r="K1244" s="151"/>
      <c r="L1244" s="176"/>
      <c r="M1244" s="176"/>
      <c r="N1244" s="176"/>
      <c r="O1244" s="176"/>
      <c r="P1244" s="176"/>
      <c r="Q1244" s="176"/>
      <c r="R1244" s="206"/>
      <c r="S1244" s="206"/>
      <c r="T1244" s="206"/>
      <c r="U1244" s="206"/>
      <c r="V1244" s="206"/>
      <c r="W1244" s="206"/>
      <c r="X1244" s="118"/>
      <c r="Y1244" s="137"/>
      <c r="Z1244" s="149"/>
    </row>
    <row r="1245" spans="1:26" s="25" customFormat="1" x14ac:dyDescent="0.4">
      <c r="A1245" s="49"/>
      <c r="B1245" s="49"/>
      <c r="C1245" s="49"/>
      <c r="D1245" s="117"/>
      <c r="E1245" s="161"/>
      <c r="F1245" s="161"/>
      <c r="G1245" s="161"/>
      <c r="H1245" s="161"/>
      <c r="I1245" s="161"/>
      <c r="J1245" s="161"/>
      <c r="K1245" s="151"/>
      <c r="L1245" s="176"/>
      <c r="M1245" s="176"/>
      <c r="N1245" s="176"/>
      <c r="O1245" s="176"/>
      <c r="P1245" s="176"/>
      <c r="Q1245" s="176"/>
      <c r="R1245" s="206"/>
      <c r="S1245" s="206"/>
      <c r="T1245" s="206"/>
      <c r="U1245" s="206"/>
      <c r="V1245" s="206"/>
      <c r="W1245" s="206"/>
      <c r="X1245" s="118"/>
      <c r="Y1245" s="137"/>
      <c r="Z1245" s="149"/>
    </row>
    <row r="1246" spans="1:26" s="25" customFormat="1" x14ac:dyDescent="0.4">
      <c r="A1246" s="49"/>
      <c r="B1246" s="49"/>
      <c r="C1246" s="49"/>
      <c r="D1246" s="117"/>
      <c r="E1246" s="161"/>
      <c r="F1246" s="161"/>
      <c r="G1246" s="161"/>
      <c r="H1246" s="161"/>
      <c r="I1246" s="161"/>
      <c r="J1246" s="161"/>
      <c r="K1246" s="151"/>
      <c r="L1246" s="176"/>
      <c r="M1246" s="176"/>
      <c r="N1246" s="176"/>
      <c r="O1246" s="176"/>
      <c r="P1246" s="176"/>
      <c r="Q1246" s="176"/>
      <c r="R1246" s="206"/>
      <c r="S1246" s="206"/>
      <c r="T1246" s="206"/>
      <c r="U1246" s="206"/>
      <c r="V1246" s="206"/>
      <c r="W1246" s="206"/>
      <c r="X1246" s="118"/>
      <c r="Y1246" s="137"/>
      <c r="Z1246" s="149"/>
    </row>
    <row r="1247" spans="1:26" s="25" customFormat="1" x14ac:dyDescent="0.4">
      <c r="A1247" s="49"/>
      <c r="B1247" s="49"/>
      <c r="C1247" s="49"/>
      <c r="D1247" s="117"/>
      <c r="E1247" s="161"/>
      <c r="F1247" s="161"/>
      <c r="G1247" s="161"/>
      <c r="H1247" s="161"/>
      <c r="I1247" s="161"/>
      <c r="J1247" s="161"/>
      <c r="K1247" s="151"/>
      <c r="L1247" s="176"/>
      <c r="M1247" s="176"/>
      <c r="N1247" s="176"/>
      <c r="O1247" s="176"/>
      <c r="P1247" s="176"/>
      <c r="Q1247" s="176"/>
      <c r="R1247" s="206"/>
      <c r="S1247" s="206"/>
      <c r="T1247" s="206"/>
      <c r="U1247" s="206"/>
      <c r="V1247" s="206"/>
      <c r="W1247" s="206"/>
      <c r="X1247" s="118"/>
      <c r="Y1247" s="137"/>
      <c r="Z1247" s="149"/>
    </row>
    <row r="1248" spans="1:26" s="25" customFormat="1" x14ac:dyDescent="0.4">
      <c r="A1248" s="49"/>
      <c r="B1248" s="49"/>
      <c r="C1248" s="49"/>
      <c r="D1248" s="117"/>
      <c r="E1248" s="161"/>
      <c r="F1248" s="161"/>
      <c r="G1248" s="161"/>
      <c r="H1248" s="161"/>
      <c r="I1248" s="161"/>
      <c r="J1248" s="161"/>
      <c r="K1248" s="151"/>
      <c r="L1248" s="176"/>
      <c r="M1248" s="176"/>
      <c r="N1248" s="176"/>
      <c r="O1248" s="176"/>
      <c r="P1248" s="176"/>
      <c r="Q1248" s="176"/>
      <c r="R1248" s="206"/>
      <c r="S1248" s="206"/>
      <c r="T1248" s="206"/>
      <c r="U1248" s="206"/>
      <c r="V1248" s="206"/>
      <c r="W1248" s="206"/>
      <c r="X1248" s="118"/>
      <c r="Y1248" s="137"/>
      <c r="Z1248" s="149"/>
    </row>
    <row r="1249" spans="1:26" s="25" customFormat="1" x14ac:dyDescent="0.4">
      <c r="A1249" s="49"/>
      <c r="B1249" s="49"/>
      <c r="C1249" s="49"/>
      <c r="D1249" s="117"/>
      <c r="E1249" s="161"/>
      <c r="F1249" s="161"/>
      <c r="G1249" s="161"/>
      <c r="H1249" s="161"/>
      <c r="I1249" s="161"/>
      <c r="J1249" s="161"/>
      <c r="K1249" s="151"/>
      <c r="L1249" s="176"/>
      <c r="M1249" s="176"/>
      <c r="N1249" s="176"/>
      <c r="O1249" s="176"/>
      <c r="P1249" s="176"/>
      <c r="Q1249" s="176"/>
      <c r="R1249" s="206"/>
      <c r="S1249" s="206"/>
      <c r="T1249" s="206"/>
      <c r="U1249" s="206"/>
      <c r="V1249" s="206"/>
      <c r="W1249" s="206"/>
      <c r="X1249" s="118"/>
      <c r="Y1249" s="137"/>
      <c r="Z1249" s="149"/>
    </row>
    <row r="1250" spans="1:26" s="25" customFormat="1" x14ac:dyDescent="0.4">
      <c r="A1250" s="49"/>
      <c r="B1250" s="49"/>
      <c r="C1250" s="49"/>
      <c r="D1250" s="117"/>
      <c r="E1250" s="161"/>
      <c r="F1250" s="161"/>
      <c r="G1250" s="161"/>
      <c r="H1250" s="161"/>
      <c r="I1250" s="161"/>
      <c r="J1250" s="161"/>
      <c r="K1250" s="151"/>
      <c r="L1250" s="176"/>
      <c r="M1250" s="176"/>
      <c r="N1250" s="176"/>
      <c r="O1250" s="176"/>
      <c r="P1250" s="176"/>
      <c r="Q1250" s="176"/>
      <c r="R1250" s="206"/>
      <c r="S1250" s="206"/>
      <c r="T1250" s="206"/>
      <c r="U1250" s="206"/>
      <c r="V1250" s="206"/>
      <c r="W1250" s="206"/>
      <c r="X1250" s="118"/>
      <c r="Y1250" s="137"/>
      <c r="Z1250" s="149"/>
    </row>
    <row r="1251" spans="1:26" s="25" customFormat="1" x14ac:dyDescent="0.4">
      <c r="A1251" s="49"/>
      <c r="B1251" s="49"/>
      <c r="C1251" s="49"/>
      <c r="D1251" s="117"/>
      <c r="E1251" s="161"/>
      <c r="F1251" s="161"/>
      <c r="G1251" s="161"/>
      <c r="H1251" s="161"/>
      <c r="I1251" s="161"/>
      <c r="J1251" s="161"/>
      <c r="K1251" s="151"/>
      <c r="L1251" s="176"/>
      <c r="M1251" s="176"/>
      <c r="N1251" s="176"/>
      <c r="O1251" s="176"/>
      <c r="P1251" s="176"/>
      <c r="Q1251" s="176"/>
      <c r="R1251" s="206"/>
      <c r="S1251" s="206"/>
      <c r="T1251" s="206"/>
      <c r="U1251" s="206"/>
      <c r="V1251" s="206"/>
      <c r="W1251" s="206"/>
      <c r="X1251" s="118"/>
      <c r="Y1251" s="137"/>
      <c r="Z1251" s="149"/>
    </row>
    <row r="1252" spans="1:26" s="25" customFormat="1" x14ac:dyDescent="0.4">
      <c r="A1252" s="49"/>
      <c r="B1252" s="49"/>
      <c r="C1252" s="49"/>
      <c r="D1252" s="117"/>
      <c r="E1252" s="161"/>
      <c r="F1252" s="161"/>
      <c r="G1252" s="161"/>
      <c r="H1252" s="161"/>
      <c r="I1252" s="161"/>
      <c r="J1252" s="161"/>
      <c r="K1252" s="151"/>
      <c r="L1252" s="176"/>
      <c r="M1252" s="176"/>
      <c r="N1252" s="176"/>
      <c r="O1252" s="176"/>
      <c r="P1252" s="176"/>
      <c r="Q1252" s="176"/>
      <c r="R1252" s="206"/>
      <c r="S1252" s="206"/>
      <c r="T1252" s="206"/>
      <c r="U1252" s="206"/>
      <c r="V1252" s="206"/>
      <c r="W1252" s="206"/>
      <c r="X1252" s="118"/>
      <c r="Y1252" s="137"/>
      <c r="Z1252" s="149"/>
    </row>
    <row r="1253" spans="1:26" s="25" customFormat="1" x14ac:dyDescent="0.4">
      <c r="A1253" s="49"/>
      <c r="B1253" s="49"/>
      <c r="C1253" s="49"/>
      <c r="D1253" s="117"/>
      <c r="E1253" s="161"/>
      <c r="F1253" s="161"/>
      <c r="G1253" s="161"/>
      <c r="H1253" s="161"/>
      <c r="I1253" s="161"/>
      <c r="J1253" s="161"/>
      <c r="K1253" s="151"/>
      <c r="L1253" s="176"/>
      <c r="M1253" s="176"/>
      <c r="N1253" s="176"/>
      <c r="O1253" s="176"/>
      <c r="P1253" s="176"/>
      <c r="Q1253" s="176"/>
      <c r="R1253" s="206"/>
      <c r="S1253" s="206"/>
      <c r="T1253" s="206"/>
      <c r="U1253" s="206"/>
      <c r="V1253" s="206"/>
      <c r="W1253" s="206"/>
      <c r="X1253" s="118"/>
      <c r="Y1253" s="137"/>
      <c r="Z1253" s="149"/>
    </row>
    <row r="1254" spans="1:26" s="25" customFormat="1" x14ac:dyDescent="0.4">
      <c r="A1254" s="49"/>
      <c r="B1254" s="49"/>
      <c r="C1254" s="49"/>
      <c r="D1254" s="117"/>
      <c r="E1254" s="161"/>
      <c r="F1254" s="161"/>
      <c r="G1254" s="161"/>
      <c r="H1254" s="161"/>
      <c r="I1254" s="161"/>
      <c r="J1254" s="161"/>
      <c r="K1254" s="151"/>
      <c r="L1254" s="176"/>
      <c r="M1254" s="176"/>
      <c r="N1254" s="176"/>
      <c r="O1254" s="176"/>
      <c r="P1254" s="176"/>
      <c r="Q1254" s="176"/>
      <c r="R1254" s="206"/>
      <c r="S1254" s="206"/>
      <c r="T1254" s="206"/>
      <c r="U1254" s="206"/>
      <c r="V1254" s="206"/>
      <c r="W1254" s="206"/>
      <c r="X1254" s="118"/>
      <c r="Y1254" s="137"/>
      <c r="Z1254" s="149"/>
    </row>
    <row r="1255" spans="1:26" s="25" customFormat="1" x14ac:dyDescent="0.4">
      <c r="A1255" s="49"/>
      <c r="B1255" s="49"/>
      <c r="C1255" s="49"/>
      <c r="D1255" s="117"/>
      <c r="E1255" s="161"/>
      <c r="F1255" s="161"/>
      <c r="G1255" s="161"/>
      <c r="H1255" s="161"/>
      <c r="I1255" s="161"/>
      <c r="J1255" s="161"/>
      <c r="K1255" s="151"/>
      <c r="L1255" s="176"/>
      <c r="M1255" s="176"/>
      <c r="N1255" s="176"/>
      <c r="O1255" s="176"/>
      <c r="P1255" s="176"/>
      <c r="Q1255" s="176"/>
      <c r="R1255" s="206"/>
      <c r="S1255" s="206"/>
      <c r="T1255" s="206"/>
      <c r="U1255" s="206"/>
      <c r="V1255" s="206"/>
      <c r="W1255" s="206"/>
      <c r="X1255" s="118"/>
      <c r="Y1255" s="137"/>
      <c r="Z1255" s="149"/>
    </row>
    <row r="1256" spans="1:26" s="25" customFormat="1" x14ac:dyDescent="0.4">
      <c r="A1256" s="49"/>
      <c r="B1256" s="49"/>
      <c r="C1256" s="49"/>
      <c r="D1256" s="117"/>
      <c r="E1256" s="161"/>
      <c r="F1256" s="161"/>
      <c r="G1256" s="161"/>
      <c r="H1256" s="161"/>
      <c r="I1256" s="161"/>
      <c r="J1256" s="161"/>
      <c r="K1256" s="151"/>
      <c r="L1256" s="176"/>
      <c r="M1256" s="176"/>
      <c r="N1256" s="176"/>
      <c r="O1256" s="176"/>
      <c r="P1256" s="176"/>
      <c r="Q1256" s="176"/>
      <c r="R1256" s="206"/>
      <c r="S1256" s="206"/>
      <c r="T1256" s="206"/>
      <c r="U1256" s="206"/>
      <c r="V1256" s="206"/>
      <c r="W1256" s="206"/>
      <c r="X1256" s="118"/>
      <c r="Y1256" s="137"/>
      <c r="Z1256" s="149"/>
    </row>
    <row r="1257" spans="1:26" s="25" customFormat="1" x14ac:dyDescent="0.4">
      <c r="A1257" s="49"/>
      <c r="B1257" s="49"/>
      <c r="C1257" s="49"/>
      <c r="D1257" s="117"/>
      <c r="E1257" s="161"/>
      <c r="F1257" s="161"/>
      <c r="G1257" s="161"/>
      <c r="H1257" s="161"/>
      <c r="I1257" s="161"/>
      <c r="J1257" s="161"/>
      <c r="K1257" s="151"/>
      <c r="L1257" s="176"/>
      <c r="M1257" s="176"/>
      <c r="N1257" s="176"/>
      <c r="O1257" s="176"/>
      <c r="P1257" s="176"/>
      <c r="Q1257" s="176"/>
      <c r="R1257" s="206"/>
      <c r="S1257" s="206"/>
      <c r="T1257" s="206"/>
      <c r="U1257" s="206"/>
      <c r="V1257" s="206"/>
      <c r="W1257" s="206"/>
      <c r="X1257" s="118"/>
      <c r="Y1257" s="137"/>
      <c r="Z1257" s="149"/>
    </row>
    <row r="1258" spans="1:26" s="25" customFormat="1" x14ac:dyDescent="0.4">
      <c r="A1258" s="49"/>
      <c r="B1258" s="49"/>
      <c r="C1258" s="49"/>
      <c r="D1258" s="117"/>
      <c r="E1258" s="161"/>
      <c r="F1258" s="161"/>
      <c r="G1258" s="161"/>
      <c r="H1258" s="161"/>
      <c r="I1258" s="161"/>
      <c r="J1258" s="161"/>
      <c r="K1258" s="151"/>
      <c r="L1258" s="176"/>
      <c r="M1258" s="176"/>
      <c r="N1258" s="176"/>
      <c r="O1258" s="176"/>
      <c r="P1258" s="176"/>
      <c r="Q1258" s="176"/>
      <c r="R1258" s="206"/>
      <c r="S1258" s="206"/>
      <c r="T1258" s="206"/>
      <c r="U1258" s="206"/>
      <c r="V1258" s="206"/>
      <c r="W1258" s="206"/>
      <c r="X1258" s="118"/>
      <c r="Y1258" s="137"/>
      <c r="Z1258" s="149"/>
    </row>
    <row r="1259" spans="1:26" s="25" customFormat="1" x14ac:dyDescent="0.4">
      <c r="A1259" s="49"/>
      <c r="B1259" s="49"/>
      <c r="C1259" s="49"/>
      <c r="D1259" s="117"/>
      <c r="E1259" s="161"/>
      <c r="F1259" s="161"/>
      <c r="G1259" s="161"/>
      <c r="H1259" s="161"/>
      <c r="I1259" s="161"/>
      <c r="J1259" s="161"/>
      <c r="K1259" s="151"/>
      <c r="L1259" s="176"/>
      <c r="M1259" s="176"/>
      <c r="N1259" s="176"/>
      <c r="O1259" s="176"/>
      <c r="P1259" s="176"/>
      <c r="Q1259" s="176"/>
      <c r="R1259" s="206"/>
      <c r="S1259" s="206"/>
      <c r="T1259" s="206"/>
      <c r="U1259" s="206"/>
      <c r="V1259" s="206"/>
      <c r="W1259" s="206"/>
      <c r="X1259" s="118"/>
      <c r="Y1259" s="137"/>
      <c r="Z1259" s="149"/>
    </row>
    <row r="1260" spans="1:26" s="25" customFormat="1" x14ac:dyDescent="0.4">
      <c r="A1260" s="49"/>
      <c r="B1260" s="49"/>
      <c r="C1260" s="49"/>
      <c r="D1260" s="117"/>
      <c r="E1260" s="161"/>
      <c r="F1260" s="161"/>
      <c r="G1260" s="161"/>
      <c r="H1260" s="161"/>
      <c r="I1260" s="161"/>
      <c r="J1260" s="161"/>
      <c r="K1260" s="151"/>
      <c r="L1260" s="176"/>
      <c r="M1260" s="176"/>
      <c r="N1260" s="176"/>
      <c r="O1260" s="176"/>
      <c r="P1260" s="176"/>
      <c r="Q1260" s="176"/>
      <c r="R1260" s="206"/>
      <c r="S1260" s="206"/>
      <c r="T1260" s="206"/>
      <c r="U1260" s="206"/>
      <c r="V1260" s="206"/>
      <c r="W1260" s="206"/>
      <c r="X1260" s="118"/>
      <c r="Y1260" s="137"/>
      <c r="Z1260" s="149"/>
    </row>
    <row r="1261" spans="1:26" s="25" customFormat="1" x14ac:dyDescent="0.4">
      <c r="A1261" s="49"/>
      <c r="B1261" s="49"/>
      <c r="C1261" s="49"/>
      <c r="D1261" s="117"/>
      <c r="E1261" s="161"/>
      <c r="F1261" s="161"/>
      <c r="G1261" s="161"/>
      <c r="H1261" s="161"/>
      <c r="I1261" s="161"/>
      <c r="J1261" s="161"/>
      <c r="K1261" s="151"/>
      <c r="L1261" s="176"/>
      <c r="M1261" s="176"/>
      <c r="N1261" s="176"/>
      <c r="O1261" s="176"/>
      <c r="P1261" s="176"/>
      <c r="Q1261" s="176"/>
      <c r="R1261" s="206"/>
      <c r="S1261" s="206"/>
      <c r="T1261" s="206"/>
      <c r="U1261" s="206"/>
      <c r="V1261" s="206"/>
      <c r="W1261" s="206"/>
      <c r="X1261" s="118"/>
      <c r="Y1261" s="137"/>
      <c r="Z1261" s="149"/>
    </row>
    <row r="1262" spans="1:26" s="25" customFormat="1" x14ac:dyDescent="0.4">
      <c r="A1262" s="49"/>
      <c r="B1262" s="49"/>
      <c r="C1262" s="49"/>
      <c r="D1262" s="117"/>
      <c r="E1262" s="161"/>
      <c r="F1262" s="161"/>
      <c r="G1262" s="161"/>
      <c r="H1262" s="161"/>
      <c r="I1262" s="161"/>
      <c r="J1262" s="161"/>
      <c r="K1262" s="151"/>
      <c r="L1262" s="176"/>
      <c r="M1262" s="176"/>
      <c r="N1262" s="176"/>
      <c r="O1262" s="176"/>
      <c r="P1262" s="176"/>
      <c r="Q1262" s="176"/>
      <c r="R1262" s="206"/>
      <c r="S1262" s="206"/>
      <c r="T1262" s="206"/>
      <c r="U1262" s="206"/>
      <c r="V1262" s="206"/>
      <c r="W1262" s="206"/>
      <c r="X1262" s="118"/>
      <c r="Y1262" s="137"/>
      <c r="Z1262" s="149"/>
    </row>
    <row r="1263" spans="1:26" s="25" customFormat="1" x14ac:dyDescent="0.4">
      <c r="A1263" s="49"/>
      <c r="B1263" s="49"/>
      <c r="C1263" s="49"/>
      <c r="D1263" s="117"/>
      <c r="E1263" s="161"/>
      <c r="F1263" s="161"/>
      <c r="G1263" s="161"/>
      <c r="H1263" s="161"/>
      <c r="I1263" s="161"/>
      <c r="J1263" s="161"/>
      <c r="K1263" s="151"/>
      <c r="L1263" s="176"/>
      <c r="M1263" s="176"/>
      <c r="N1263" s="176"/>
      <c r="O1263" s="176"/>
      <c r="P1263" s="176"/>
      <c r="Q1263" s="176"/>
      <c r="R1263" s="206"/>
      <c r="S1263" s="206"/>
      <c r="T1263" s="206"/>
      <c r="U1263" s="206"/>
      <c r="V1263" s="206"/>
      <c r="W1263" s="206"/>
      <c r="X1263" s="118"/>
      <c r="Y1263" s="137"/>
      <c r="Z1263" s="149"/>
    </row>
    <row r="1264" spans="1:26" s="25" customFormat="1" x14ac:dyDescent="0.4">
      <c r="A1264" s="49"/>
      <c r="B1264" s="49"/>
      <c r="C1264" s="49"/>
      <c r="D1264" s="117"/>
      <c r="E1264" s="161"/>
      <c r="F1264" s="161"/>
      <c r="G1264" s="161"/>
      <c r="H1264" s="161"/>
      <c r="I1264" s="161"/>
      <c r="J1264" s="161"/>
      <c r="K1264" s="151"/>
      <c r="L1264" s="176"/>
      <c r="M1264" s="176"/>
      <c r="N1264" s="176"/>
      <c r="O1264" s="176"/>
      <c r="P1264" s="176"/>
      <c r="Q1264" s="176"/>
      <c r="R1264" s="206"/>
      <c r="S1264" s="206"/>
      <c r="T1264" s="206"/>
      <c r="U1264" s="206"/>
      <c r="V1264" s="206"/>
      <c r="W1264" s="206"/>
      <c r="X1264" s="118"/>
      <c r="Y1264" s="137"/>
      <c r="Z1264" s="149"/>
    </row>
    <row r="1265" spans="1:26" s="25" customFormat="1" x14ac:dyDescent="0.4">
      <c r="A1265" s="49"/>
      <c r="B1265" s="49"/>
      <c r="C1265" s="49"/>
      <c r="D1265" s="117"/>
      <c r="E1265" s="161"/>
      <c r="F1265" s="161"/>
      <c r="G1265" s="161"/>
      <c r="H1265" s="161"/>
      <c r="I1265" s="161"/>
      <c r="J1265" s="161"/>
      <c r="K1265" s="151"/>
      <c r="L1265" s="176"/>
      <c r="M1265" s="176"/>
      <c r="N1265" s="176"/>
      <c r="O1265" s="176"/>
      <c r="P1265" s="176"/>
      <c r="Q1265" s="176"/>
      <c r="R1265" s="206"/>
      <c r="S1265" s="206"/>
      <c r="T1265" s="206"/>
      <c r="U1265" s="206"/>
      <c r="V1265" s="206"/>
      <c r="W1265" s="206"/>
      <c r="X1265" s="118"/>
      <c r="Y1265" s="137"/>
      <c r="Z1265" s="149"/>
    </row>
    <row r="1266" spans="1:26" s="25" customFormat="1" x14ac:dyDescent="0.4">
      <c r="A1266" s="49"/>
      <c r="B1266" s="49"/>
      <c r="C1266" s="49"/>
      <c r="D1266" s="117"/>
      <c r="E1266" s="161"/>
      <c r="F1266" s="161"/>
      <c r="G1266" s="161"/>
      <c r="H1266" s="161"/>
      <c r="I1266" s="161"/>
      <c r="J1266" s="161"/>
      <c r="K1266" s="151"/>
      <c r="L1266" s="176"/>
      <c r="M1266" s="176"/>
      <c r="N1266" s="176"/>
      <c r="O1266" s="176"/>
      <c r="P1266" s="176"/>
      <c r="Q1266" s="176"/>
      <c r="R1266" s="206"/>
      <c r="S1266" s="206"/>
      <c r="T1266" s="206"/>
      <c r="U1266" s="206"/>
      <c r="V1266" s="206"/>
      <c r="W1266" s="206"/>
      <c r="X1266" s="118"/>
      <c r="Y1266" s="137"/>
      <c r="Z1266" s="149"/>
    </row>
    <row r="1267" spans="1:26" s="25" customFormat="1" x14ac:dyDescent="0.4">
      <c r="A1267" s="49"/>
      <c r="B1267" s="49"/>
      <c r="C1267" s="49"/>
      <c r="D1267" s="117"/>
      <c r="E1267" s="161"/>
      <c r="F1267" s="161"/>
      <c r="G1267" s="161"/>
      <c r="H1267" s="161"/>
      <c r="I1267" s="161"/>
      <c r="J1267" s="161"/>
      <c r="K1267" s="151"/>
      <c r="L1267" s="176"/>
      <c r="M1267" s="176"/>
      <c r="N1267" s="176"/>
      <c r="O1267" s="176"/>
      <c r="P1267" s="176"/>
      <c r="Q1267" s="176"/>
      <c r="R1267" s="206"/>
      <c r="S1267" s="206"/>
      <c r="T1267" s="206"/>
      <c r="U1267" s="206"/>
      <c r="V1267" s="206"/>
      <c r="W1267" s="206"/>
      <c r="X1267" s="118"/>
      <c r="Y1267" s="137"/>
      <c r="Z1267" s="149"/>
    </row>
    <row r="1268" spans="1:26" s="25" customFormat="1" x14ac:dyDescent="0.4">
      <c r="A1268" s="49"/>
      <c r="B1268" s="49"/>
      <c r="C1268" s="49"/>
      <c r="D1268" s="117"/>
      <c r="E1268" s="161"/>
      <c r="F1268" s="161"/>
      <c r="G1268" s="161"/>
      <c r="H1268" s="161"/>
      <c r="I1268" s="161"/>
      <c r="J1268" s="161"/>
      <c r="K1268" s="151"/>
      <c r="L1268" s="176"/>
      <c r="M1268" s="176"/>
      <c r="N1268" s="176"/>
      <c r="O1268" s="176"/>
      <c r="P1268" s="176"/>
      <c r="Q1268" s="176"/>
      <c r="R1268" s="206"/>
      <c r="S1268" s="206"/>
      <c r="T1268" s="206"/>
      <c r="U1268" s="206"/>
      <c r="V1268" s="206"/>
      <c r="W1268" s="206"/>
      <c r="X1268" s="118"/>
      <c r="Y1268" s="137"/>
      <c r="Z1268" s="149"/>
    </row>
    <row r="1269" spans="1:26" s="25" customFormat="1" x14ac:dyDescent="0.4">
      <c r="A1269" s="49"/>
      <c r="B1269" s="49"/>
      <c r="C1269" s="49"/>
      <c r="D1269" s="117"/>
      <c r="E1269" s="161"/>
      <c r="F1269" s="161"/>
      <c r="G1269" s="161"/>
      <c r="H1269" s="161"/>
      <c r="I1269" s="161"/>
      <c r="J1269" s="161"/>
      <c r="K1269" s="151"/>
      <c r="L1269" s="176"/>
      <c r="M1269" s="176"/>
      <c r="N1269" s="176"/>
      <c r="O1269" s="176"/>
      <c r="P1269" s="176"/>
      <c r="Q1269" s="176"/>
      <c r="R1269" s="206"/>
      <c r="S1269" s="206"/>
      <c r="T1269" s="206"/>
      <c r="U1269" s="206"/>
      <c r="V1269" s="206"/>
      <c r="W1269" s="206"/>
      <c r="X1269" s="118"/>
      <c r="Y1269" s="137"/>
      <c r="Z1269" s="149"/>
    </row>
    <row r="1270" spans="1:26" s="25" customFormat="1" x14ac:dyDescent="0.4">
      <c r="A1270" s="49"/>
      <c r="B1270" s="49"/>
      <c r="C1270" s="49"/>
      <c r="D1270" s="117"/>
      <c r="E1270" s="161"/>
      <c r="F1270" s="161"/>
      <c r="G1270" s="161"/>
      <c r="H1270" s="161"/>
      <c r="I1270" s="161"/>
      <c r="J1270" s="161"/>
      <c r="K1270" s="151"/>
      <c r="L1270" s="176"/>
      <c r="M1270" s="176"/>
      <c r="N1270" s="176"/>
      <c r="O1270" s="176"/>
      <c r="P1270" s="176"/>
      <c r="Q1270" s="176"/>
      <c r="R1270" s="206"/>
      <c r="S1270" s="206"/>
      <c r="T1270" s="206"/>
      <c r="U1270" s="206"/>
      <c r="V1270" s="206"/>
      <c r="W1270" s="206"/>
      <c r="X1270" s="118"/>
      <c r="Y1270" s="137"/>
      <c r="Z1270" s="149"/>
    </row>
    <row r="1271" spans="1:26" s="25" customFormat="1" x14ac:dyDescent="0.4">
      <c r="A1271" s="49"/>
      <c r="B1271" s="49"/>
      <c r="C1271" s="49"/>
      <c r="D1271" s="117"/>
      <c r="E1271" s="161"/>
      <c r="F1271" s="161"/>
      <c r="G1271" s="161"/>
      <c r="H1271" s="161"/>
      <c r="I1271" s="161"/>
      <c r="J1271" s="161"/>
      <c r="K1271" s="151"/>
      <c r="L1271" s="176"/>
      <c r="M1271" s="176"/>
      <c r="N1271" s="176"/>
      <c r="O1271" s="176"/>
      <c r="P1271" s="176"/>
      <c r="Q1271" s="176"/>
      <c r="R1271" s="206"/>
      <c r="S1271" s="206"/>
      <c r="T1271" s="206"/>
      <c r="U1271" s="206"/>
      <c r="V1271" s="206"/>
      <c r="W1271" s="206"/>
      <c r="X1271" s="118"/>
      <c r="Y1271" s="137"/>
      <c r="Z1271" s="149"/>
    </row>
    <row r="1272" spans="1:26" s="25" customFormat="1" x14ac:dyDescent="0.4">
      <c r="A1272" s="49"/>
      <c r="B1272" s="49"/>
      <c r="C1272" s="49"/>
      <c r="D1272" s="117"/>
      <c r="E1272" s="161"/>
      <c r="F1272" s="161"/>
      <c r="G1272" s="161"/>
      <c r="H1272" s="161"/>
      <c r="I1272" s="161"/>
      <c r="J1272" s="161"/>
      <c r="K1272" s="151"/>
      <c r="L1272" s="176"/>
      <c r="M1272" s="176"/>
      <c r="N1272" s="176"/>
      <c r="O1272" s="176"/>
      <c r="P1272" s="176"/>
      <c r="Q1272" s="176"/>
      <c r="R1272" s="206"/>
      <c r="S1272" s="206"/>
      <c r="T1272" s="206"/>
      <c r="U1272" s="206"/>
      <c r="V1272" s="206"/>
      <c r="W1272" s="206"/>
      <c r="X1272" s="118"/>
      <c r="Y1272" s="137"/>
      <c r="Z1272" s="149"/>
    </row>
    <row r="1273" spans="1:26" s="25" customFormat="1" x14ac:dyDescent="0.4">
      <c r="A1273" s="49"/>
      <c r="B1273" s="49"/>
      <c r="C1273" s="49"/>
      <c r="D1273" s="117"/>
      <c r="E1273" s="161"/>
      <c r="F1273" s="161"/>
      <c r="G1273" s="161"/>
      <c r="H1273" s="161"/>
      <c r="I1273" s="161"/>
      <c r="J1273" s="161"/>
      <c r="K1273" s="151"/>
      <c r="L1273" s="176"/>
      <c r="M1273" s="176"/>
      <c r="N1273" s="176"/>
      <c r="O1273" s="176"/>
      <c r="P1273" s="176"/>
      <c r="Q1273" s="176"/>
      <c r="R1273" s="206"/>
      <c r="S1273" s="206"/>
      <c r="T1273" s="206"/>
      <c r="U1273" s="206"/>
      <c r="V1273" s="206"/>
      <c r="W1273" s="206"/>
      <c r="X1273" s="118"/>
      <c r="Y1273" s="137"/>
      <c r="Z1273" s="149"/>
    </row>
    <row r="1274" spans="1:26" s="25" customFormat="1" x14ac:dyDescent="0.4">
      <c r="A1274" s="49"/>
      <c r="B1274" s="49"/>
      <c r="C1274" s="49"/>
      <c r="D1274" s="117"/>
      <c r="E1274" s="161"/>
      <c r="F1274" s="161"/>
      <c r="G1274" s="161"/>
      <c r="H1274" s="161"/>
      <c r="I1274" s="161"/>
      <c r="J1274" s="161"/>
      <c r="K1274" s="151"/>
      <c r="L1274" s="176"/>
      <c r="M1274" s="176"/>
      <c r="N1274" s="176"/>
      <c r="O1274" s="176"/>
      <c r="P1274" s="176"/>
      <c r="Q1274" s="176"/>
      <c r="R1274" s="206"/>
      <c r="S1274" s="206"/>
      <c r="T1274" s="206"/>
      <c r="U1274" s="206"/>
      <c r="V1274" s="206"/>
      <c r="W1274" s="206"/>
      <c r="X1274" s="118"/>
      <c r="Y1274" s="137"/>
      <c r="Z1274" s="149"/>
    </row>
    <row r="1275" spans="1:26" s="25" customFormat="1" x14ac:dyDescent="0.4">
      <c r="A1275" s="49"/>
      <c r="B1275" s="49"/>
      <c r="C1275" s="49"/>
      <c r="D1275" s="117"/>
      <c r="E1275" s="161"/>
      <c r="F1275" s="161"/>
      <c r="G1275" s="161"/>
      <c r="H1275" s="161"/>
      <c r="I1275" s="161"/>
      <c r="J1275" s="161"/>
      <c r="K1275" s="151"/>
      <c r="L1275" s="176"/>
      <c r="M1275" s="176"/>
      <c r="N1275" s="176"/>
      <c r="O1275" s="176"/>
      <c r="P1275" s="176"/>
      <c r="Q1275" s="176"/>
      <c r="R1275" s="206"/>
      <c r="S1275" s="206"/>
      <c r="T1275" s="206"/>
      <c r="U1275" s="206"/>
      <c r="V1275" s="206"/>
      <c r="W1275" s="206"/>
      <c r="X1275" s="118"/>
      <c r="Y1275" s="137"/>
      <c r="Z1275" s="149"/>
    </row>
    <row r="1276" spans="1:26" s="25" customFormat="1" x14ac:dyDescent="0.4">
      <c r="A1276" s="49"/>
      <c r="B1276" s="49"/>
      <c r="C1276" s="49"/>
      <c r="D1276" s="117"/>
      <c r="E1276" s="161"/>
      <c r="F1276" s="161"/>
      <c r="G1276" s="161"/>
      <c r="H1276" s="161"/>
      <c r="I1276" s="161"/>
      <c r="J1276" s="161"/>
      <c r="K1276" s="151"/>
      <c r="L1276" s="176"/>
      <c r="M1276" s="176"/>
      <c r="N1276" s="176"/>
      <c r="O1276" s="176"/>
      <c r="P1276" s="176"/>
      <c r="Q1276" s="176"/>
      <c r="R1276" s="206"/>
      <c r="S1276" s="206"/>
      <c r="T1276" s="206"/>
      <c r="U1276" s="206"/>
      <c r="V1276" s="206"/>
      <c r="W1276" s="206"/>
      <c r="X1276" s="118"/>
      <c r="Y1276" s="137"/>
      <c r="Z1276" s="149"/>
    </row>
    <row r="1277" spans="1:26" s="25" customFormat="1" x14ac:dyDescent="0.4">
      <c r="A1277" s="49"/>
      <c r="B1277" s="49"/>
      <c r="C1277" s="49"/>
      <c r="D1277" s="117"/>
      <c r="E1277" s="161"/>
      <c r="F1277" s="161"/>
      <c r="G1277" s="161"/>
      <c r="H1277" s="161"/>
      <c r="I1277" s="161"/>
      <c r="J1277" s="161"/>
      <c r="K1277" s="151"/>
      <c r="L1277" s="176"/>
      <c r="M1277" s="176"/>
      <c r="N1277" s="176"/>
      <c r="O1277" s="176"/>
      <c r="P1277" s="176"/>
      <c r="Q1277" s="176"/>
      <c r="R1277" s="206"/>
      <c r="S1277" s="206"/>
      <c r="T1277" s="206"/>
      <c r="U1277" s="206"/>
      <c r="V1277" s="206"/>
      <c r="W1277" s="206"/>
      <c r="X1277" s="118"/>
      <c r="Y1277" s="137"/>
      <c r="Z1277" s="149"/>
    </row>
    <row r="1278" spans="1:26" s="25" customFormat="1" x14ac:dyDescent="0.4">
      <c r="A1278" s="49"/>
      <c r="B1278" s="49"/>
      <c r="C1278" s="49"/>
      <c r="D1278" s="117"/>
      <c r="E1278" s="161"/>
      <c r="F1278" s="161"/>
      <c r="G1278" s="161"/>
      <c r="H1278" s="161"/>
      <c r="I1278" s="161"/>
      <c r="J1278" s="161"/>
      <c r="K1278" s="151"/>
      <c r="L1278" s="176"/>
      <c r="M1278" s="176"/>
      <c r="N1278" s="176"/>
      <c r="O1278" s="176"/>
      <c r="P1278" s="176"/>
      <c r="Q1278" s="176"/>
      <c r="R1278" s="206"/>
      <c r="S1278" s="206"/>
      <c r="T1278" s="206"/>
      <c r="U1278" s="206"/>
      <c r="V1278" s="206"/>
      <c r="W1278" s="206"/>
      <c r="X1278" s="118"/>
      <c r="Y1278" s="137"/>
      <c r="Z1278" s="149"/>
    </row>
    <row r="1279" spans="1:26" s="25" customFormat="1" x14ac:dyDescent="0.4">
      <c r="A1279" s="49"/>
      <c r="B1279" s="49"/>
      <c r="C1279" s="49"/>
      <c r="D1279" s="117"/>
      <c r="E1279" s="161"/>
      <c r="F1279" s="161"/>
      <c r="G1279" s="161"/>
      <c r="H1279" s="161"/>
      <c r="I1279" s="161"/>
      <c r="J1279" s="161"/>
      <c r="K1279" s="151"/>
      <c r="L1279" s="176"/>
      <c r="M1279" s="176"/>
      <c r="N1279" s="176"/>
      <c r="O1279" s="176"/>
      <c r="P1279" s="176"/>
      <c r="Q1279" s="176"/>
      <c r="R1279" s="206"/>
      <c r="S1279" s="206"/>
      <c r="T1279" s="206"/>
      <c r="U1279" s="206"/>
      <c r="V1279" s="206"/>
      <c r="W1279" s="206"/>
      <c r="X1279" s="118"/>
      <c r="Y1279" s="137"/>
      <c r="Z1279" s="149"/>
    </row>
    <row r="1280" spans="1:26" s="25" customFormat="1" x14ac:dyDescent="0.4">
      <c r="A1280" s="49"/>
      <c r="B1280" s="49"/>
      <c r="C1280" s="49"/>
      <c r="D1280" s="117"/>
      <c r="E1280" s="161"/>
      <c r="F1280" s="161"/>
      <c r="G1280" s="161"/>
      <c r="H1280" s="161"/>
      <c r="I1280" s="161"/>
      <c r="J1280" s="161"/>
      <c r="K1280" s="151"/>
      <c r="L1280" s="176"/>
      <c r="M1280" s="176"/>
      <c r="N1280" s="176"/>
      <c r="O1280" s="176"/>
      <c r="P1280" s="176"/>
      <c r="Q1280" s="176"/>
      <c r="R1280" s="206"/>
      <c r="S1280" s="206"/>
      <c r="T1280" s="206"/>
      <c r="U1280" s="206"/>
      <c r="V1280" s="206"/>
      <c r="W1280" s="206"/>
      <c r="X1280" s="118"/>
      <c r="Y1280" s="137"/>
      <c r="Z1280" s="149"/>
    </row>
    <row r="1281" spans="1:26" s="25" customFormat="1" x14ac:dyDescent="0.4">
      <c r="A1281" s="49"/>
      <c r="B1281" s="49"/>
      <c r="C1281" s="49"/>
      <c r="D1281" s="117"/>
      <c r="E1281" s="161"/>
      <c r="F1281" s="161"/>
      <c r="G1281" s="161"/>
      <c r="H1281" s="161"/>
      <c r="I1281" s="161"/>
      <c r="J1281" s="161"/>
      <c r="K1281" s="151"/>
      <c r="L1281" s="176"/>
      <c r="M1281" s="176"/>
      <c r="N1281" s="176"/>
      <c r="O1281" s="176"/>
      <c r="P1281" s="176"/>
      <c r="Q1281" s="176"/>
      <c r="R1281" s="206"/>
      <c r="S1281" s="206"/>
      <c r="T1281" s="206"/>
      <c r="U1281" s="206"/>
      <c r="V1281" s="206"/>
      <c r="W1281" s="206"/>
      <c r="X1281" s="118"/>
      <c r="Y1281" s="137"/>
      <c r="Z1281" s="149"/>
    </row>
    <row r="1282" spans="1:26" s="25" customFormat="1" x14ac:dyDescent="0.4">
      <c r="A1282" s="49"/>
      <c r="B1282" s="49"/>
      <c r="C1282" s="49"/>
      <c r="D1282" s="117"/>
      <c r="E1282" s="161"/>
      <c r="F1282" s="161"/>
      <c r="G1282" s="161"/>
      <c r="H1282" s="161"/>
      <c r="I1282" s="161"/>
      <c r="J1282" s="161"/>
      <c r="K1282" s="151"/>
      <c r="L1282" s="176"/>
      <c r="M1282" s="176"/>
      <c r="N1282" s="176"/>
      <c r="O1282" s="176"/>
      <c r="P1282" s="176"/>
      <c r="Q1282" s="176"/>
      <c r="R1282" s="206"/>
      <c r="S1282" s="206"/>
      <c r="T1282" s="206"/>
      <c r="U1282" s="206"/>
      <c r="V1282" s="206"/>
      <c r="W1282" s="206"/>
      <c r="X1282" s="118"/>
      <c r="Y1282" s="137"/>
      <c r="Z1282" s="149"/>
    </row>
    <row r="1283" spans="1:26" s="25" customFormat="1" x14ac:dyDescent="0.4">
      <c r="A1283" s="49"/>
      <c r="B1283" s="49"/>
      <c r="C1283" s="49"/>
      <c r="D1283" s="117"/>
      <c r="E1283" s="161"/>
      <c r="F1283" s="161"/>
      <c r="G1283" s="161"/>
      <c r="H1283" s="161"/>
      <c r="I1283" s="161"/>
      <c r="J1283" s="161"/>
      <c r="K1283" s="151"/>
      <c r="L1283" s="176"/>
      <c r="M1283" s="176"/>
      <c r="N1283" s="176"/>
      <c r="O1283" s="176"/>
      <c r="P1283" s="176"/>
      <c r="Q1283" s="176"/>
      <c r="R1283" s="206"/>
      <c r="S1283" s="206"/>
      <c r="T1283" s="206"/>
      <c r="U1283" s="206"/>
      <c r="V1283" s="206"/>
      <c r="W1283" s="206"/>
      <c r="X1283" s="118"/>
      <c r="Y1283" s="137"/>
      <c r="Z1283" s="149"/>
    </row>
    <row r="1284" spans="1:26" s="25" customFormat="1" x14ac:dyDescent="0.4">
      <c r="A1284" s="49"/>
      <c r="B1284" s="49"/>
      <c r="C1284" s="49"/>
      <c r="D1284" s="117"/>
      <c r="E1284" s="161"/>
      <c r="F1284" s="161"/>
      <c r="G1284" s="161"/>
      <c r="H1284" s="161"/>
      <c r="I1284" s="161"/>
      <c r="J1284" s="161"/>
      <c r="K1284" s="151"/>
      <c r="L1284" s="176"/>
      <c r="M1284" s="176"/>
      <c r="N1284" s="176"/>
      <c r="O1284" s="176"/>
      <c r="P1284" s="176"/>
      <c r="Q1284" s="176"/>
      <c r="R1284" s="206"/>
      <c r="S1284" s="206"/>
      <c r="T1284" s="206"/>
      <c r="U1284" s="206"/>
      <c r="V1284" s="206"/>
      <c r="W1284" s="206"/>
      <c r="X1284" s="118"/>
      <c r="Y1284" s="137"/>
      <c r="Z1284" s="149"/>
    </row>
    <row r="1285" spans="1:26" s="25" customFormat="1" x14ac:dyDescent="0.4">
      <c r="A1285" s="49"/>
      <c r="B1285" s="49"/>
      <c r="C1285" s="49"/>
      <c r="D1285" s="117"/>
      <c r="E1285" s="161"/>
      <c r="F1285" s="161"/>
      <c r="G1285" s="161"/>
      <c r="H1285" s="161"/>
      <c r="I1285" s="161"/>
      <c r="J1285" s="161"/>
      <c r="K1285" s="151"/>
      <c r="L1285" s="176"/>
      <c r="M1285" s="176"/>
      <c r="N1285" s="176"/>
      <c r="O1285" s="176"/>
      <c r="P1285" s="176"/>
      <c r="Q1285" s="176"/>
      <c r="R1285" s="206"/>
      <c r="S1285" s="206"/>
      <c r="T1285" s="206"/>
      <c r="U1285" s="206"/>
      <c r="V1285" s="206"/>
      <c r="W1285" s="206"/>
      <c r="X1285" s="118"/>
      <c r="Y1285" s="137"/>
      <c r="Z1285" s="149"/>
    </row>
    <row r="1286" spans="1:26" s="25" customFormat="1" x14ac:dyDescent="0.4">
      <c r="A1286" s="49"/>
      <c r="B1286" s="49"/>
      <c r="C1286" s="49"/>
      <c r="D1286" s="117"/>
      <c r="E1286" s="161"/>
      <c r="F1286" s="161"/>
      <c r="G1286" s="161"/>
      <c r="H1286" s="161"/>
      <c r="I1286" s="161"/>
      <c r="J1286" s="161"/>
      <c r="K1286" s="151"/>
      <c r="L1286" s="176"/>
      <c r="M1286" s="176"/>
      <c r="N1286" s="176"/>
      <c r="O1286" s="176"/>
      <c r="P1286" s="176"/>
      <c r="Q1286" s="176"/>
      <c r="R1286" s="206"/>
      <c r="S1286" s="206"/>
      <c r="T1286" s="206"/>
      <c r="U1286" s="206"/>
      <c r="V1286" s="206"/>
      <c r="W1286" s="206"/>
      <c r="X1286" s="118"/>
      <c r="Y1286" s="137"/>
      <c r="Z1286" s="149"/>
    </row>
    <row r="1287" spans="1:26" s="25" customFormat="1" x14ac:dyDescent="0.4">
      <c r="A1287" s="49"/>
      <c r="B1287" s="49"/>
      <c r="C1287" s="49"/>
      <c r="D1287" s="117"/>
      <c r="E1287" s="161"/>
      <c r="F1287" s="161"/>
      <c r="G1287" s="161"/>
      <c r="H1287" s="161"/>
      <c r="I1287" s="161"/>
      <c r="J1287" s="161"/>
      <c r="K1287" s="151"/>
      <c r="L1287" s="176"/>
      <c r="M1287" s="176"/>
      <c r="N1287" s="176"/>
      <c r="O1287" s="176"/>
      <c r="P1287" s="176"/>
      <c r="Q1287" s="176"/>
      <c r="R1287" s="206"/>
      <c r="S1287" s="206"/>
      <c r="T1287" s="206"/>
      <c r="U1287" s="206"/>
      <c r="V1287" s="206"/>
      <c r="W1287" s="206"/>
      <c r="X1287" s="118"/>
      <c r="Y1287" s="137"/>
      <c r="Z1287" s="149"/>
    </row>
    <row r="1288" spans="1:26" s="25" customFormat="1" x14ac:dyDescent="0.4">
      <c r="A1288" s="49"/>
      <c r="B1288" s="49"/>
      <c r="C1288" s="49"/>
      <c r="D1288" s="117"/>
      <c r="E1288" s="161"/>
      <c r="F1288" s="161"/>
      <c r="G1288" s="161"/>
      <c r="H1288" s="161"/>
      <c r="I1288" s="161"/>
      <c r="J1288" s="161"/>
      <c r="K1288" s="151"/>
      <c r="L1288" s="176"/>
      <c r="M1288" s="176"/>
      <c r="N1288" s="176"/>
      <c r="O1288" s="176"/>
      <c r="P1288" s="176"/>
      <c r="Q1288" s="176"/>
      <c r="R1288" s="206"/>
      <c r="S1288" s="206"/>
      <c r="T1288" s="206"/>
      <c r="U1288" s="206"/>
      <c r="V1288" s="206"/>
      <c r="W1288" s="206"/>
      <c r="X1288" s="118"/>
      <c r="Y1288" s="137"/>
      <c r="Z1288" s="149"/>
    </row>
    <row r="1289" spans="1:26" s="25" customFormat="1" x14ac:dyDescent="0.4">
      <c r="A1289" s="49"/>
      <c r="B1289" s="49"/>
      <c r="C1289" s="49"/>
      <c r="D1289" s="117"/>
      <c r="E1289" s="161"/>
      <c r="F1289" s="161"/>
      <c r="G1289" s="161"/>
      <c r="H1289" s="161"/>
      <c r="I1289" s="161"/>
      <c r="J1289" s="161"/>
      <c r="K1289" s="151"/>
      <c r="L1289" s="176"/>
      <c r="M1289" s="176"/>
      <c r="N1289" s="176"/>
      <c r="O1289" s="176"/>
      <c r="P1289" s="176"/>
      <c r="Q1289" s="176"/>
      <c r="R1289" s="206"/>
      <c r="S1289" s="206"/>
      <c r="T1289" s="206"/>
      <c r="U1289" s="206"/>
      <c r="V1289" s="206"/>
      <c r="W1289" s="206"/>
      <c r="X1289" s="118"/>
      <c r="Y1289" s="137"/>
      <c r="Z1289" s="149"/>
    </row>
    <row r="1290" spans="1:26" s="25" customFormat="1" x14ac:dyDescent="0.4">
      <c r="A1290" s="49"/>
      <c r="B1290" s="49"/>
      <c r="C1290" s="49"/>
      <c r="D1290" s="117"/>
      <c r="E1290" s="161"/>
      <c r="F1290" s="161"/>
      <c r="G1290" s="161"/>
      <c r="H1290" s="161"/>
      <c r="I1290" s="161"/>
      <c r="J1290" s="161"/>
      <c r="K1290" s="151"/>
      <c r="L1290" s="176"/>
      <c r="M1290" s="176"/>
      <c r="N1290" s="176"/>
      <c r="O1290" s="176"/>
      <c r="P1290" s="176"/>
      <c r="Q1290" s="176"/>
      <c r="R1290" s="206"/>
      <c r="S1290" s="206"/>
      <c r="T1290" s="206"/>
      <c r="U1290" s="206"/>
      <c r="V1290" s="206"/>
      <c r="W1290" s="206"/>
      <c r="X1290" s="118"/>
      <c r="Y1290" s="137"/>
      <c r="Z1290" s="149"/>
    </row>
    <row r="1291" spans="1:26" s="25" customFormat="1" x14ac:dyDescent="0.4">
      <c r="A1291" s="49"/>
      <c r="B1291" s="49"/>
      <c r="C1291" s="49"/>
      <c r="D1291" s="117"/>
      <c r="E1291" s="161"/>
      <c r="F1291" s="161"/>
      <c r="G1291" s="161"/>
      <c r="H1291" s="161"/>
      <c r="I1291" s="161"/>
      <c r="J1291" s="161"/>
      <c r="K1291" s="151"/>
      <c r="L1291" s="176"/>
      <c r="M1291" s="176"/>
      <c r="N1291" s="176"/>
      <c r="O1291" s="176"/>
      <c r="P1291" s="176"/>
      <c r="Q1291" s="176"/>
      <c r="R1291" s="206"/>
      <c r="S1291" s="206"/>
      <c r="T1291" s="206"/>
      <c r="U1291" s="206"/>
      <c r="V1291" s="206"/>
      <c r="W1291" s="206"/>
      <c r="X1291" s="118"/>
      <c r="Y1291" s="137"/>
      <c r="Z1291" s="149"/>
    </row>
    <row r="1292" spans="1:26" s="25" customFormat="1" x14ac:dyDescent="0.4">
      <c r="A1292" s="49"/>
      <c r="B1292" s="49"/>
      <c r="C1292" s="49"/>
      <c r="D1292" s="117"/>
      <c r="E1292" s="161"/>
      <c r="F1292" s="161"/>
      <c r="G1292" s="161"/>
      <c r="H1292" s="161"/>
      <c r="I1292" s="161"/>
      <c r="J1292" s="161"/>
      <c r="K1292" s="151"/>
      <c r="L1292" s="176"/>
      <c r="M1292" s="176"/>
      <c r="N1292" s="176"/>
      <c r="O1292" s="176"/>
      <c r="P1292" s="176"/>
      <c r="Q1292" s="176"/>
      <c r="R1292" s="206"/>
      <c r="S1292" s="206"/>
      <c r="T1292" s="206"/>
      <c r="U1292" s="206"/>
      <c r="V1292" s="206"/>
      <c r="W1292" s="206"/>
      <c r="X1292" s="118"/>
      <c r="Y1292" s="137"/>
      <c r="Z1292" s="149"/>
    </row>
    <row r="1293" spans="1:26" s="25" customFormat="1" x14ac:dyDescent="0.4">
      <c r="A1293" s="49"/>
      <c r="B1293" s="49"/>
      <c r="C1293" s="49"/>
      <c r="D1293" s="117"/>
      <c r="E1293" s="161"/>
      <c r="F1293" s="161"/>
      <c r="G1293" s="161"/>
      <c r="H1293" s="161"/>
      <c r="I1293" s="161"/>
      <c r="J1293" s="161"/>
      <c r="K1293" s="151"/>
      <c r="L1293" s="176"/>
      <c r="M1293" s="176"/>
      <c r="N1293" s="176"/>
      <c r="O1293" s="176"/>
      <c r="P1293" s="176"/>
      <c r="Q1293" s="176"/>
      <c r="R1293" s="206"/>
      <c r="S1293" s="206"/>
      <c r="T1293" s="206"/>
      <c r="U1293" s="206"/>
      <c r="V1293" s="206"/>
      <c r="W1293" s="206"/>
      <c r="X1293" s="118"/>
      <c r="Y1293" s="137"/>
      <c r="Z1293" s="149"/>
    </row>
    <row r="1294" spans="1:26" s="25" customFormat="1" x14ac:dyDescent="0.4">
      <c r="A1294" s="49"/>
      <c r="B1294" s="49"/>
      <c r="C1294" s="49"/>
      <c r="D1294" s="117"/>
      <c r="E1294" s="161"/>
      <c r="F1294" s="161"/>
      <c r="G1294" s="161"/>
      <c r="H1294" s="161"/>
      <c r="I1294" s="161"/>
      <c r="J1294" s="161"/>
      <c r="K1294" s="151"/>
      <c r="L1294" s="176"/>
      <c r="M1294" s="176"/>
      <c r="N1294" s="176"/>
      <c r="O1294" s="176"/>
      <c r="P1294" s="176"/>
      <c r="Q1294" s="176"/>
      <c r="R1294" s="206"/>
      <c r="S1294" s="206"/>
      <c r="T1294" s="206"/>
      <c r="U1294" s="206"/>
      <c r="V1294" s="206"/>
      <c r="W1294" s="206"/>
      <c r="X1294" s="118"/>
      <c r="Y1294" s="137"/>
      <c r="Z1294" s="149"/>
    </row>
    <row r="1295" spans="1:26" s="25" customFormat="1" x14ac:dyDescent="0.4">
      <c r="A1295" s="49"/>
      <c r="B1295" s="49"/>
      <c r="C1295" s="49"/>
      <c r="D1295" s="117"/>
      <c r="E1295" s="161"/>
      <c r="F1295" s="161"/>
      <c r="G1295" s="161"/>
      <c r="H1295" s="161"/>
      <c r="I1295" s="161"/>
      <c r="J1295" s="161"/>
      <c r="K1295" s="151"/>
      <c r="L1295" s="176"/>
      <c r="M1295" s="176"/>
      <c r="N1295" s="176"/>
      <c r="O1295" s="176"/>
      <c r="P1295" s="176"/>
      <c r="Q1295" s="176"/>
      <c r="R1295" s="206"/>
      <c r="S1295" s="206"/>
      <c r="T1295" s="206"/>
      <c r="U1295" s="206"/>
      <c r="V1295" s="206"/>
      <c r="W1295" s="206"/>
      <c r="X1295" s="118"/>
      <c r="Y1295" s="137"/>
      <c r="Z1295" s="149"/>
    </row>
    <row r="1296" spans="1:26" s="25" customFormat="1" x14ac:dyDescent="0.4">
      <c r="A1296" s="49"/>
      <c r="B1296" s="49"/>
      <c r="C1296" s="49"/>
      <c r="D1296" s="117"/>
      <c r="E1296" s="161"/>
      <c r="F1296" s="161"/>
      <c r="G1296" s="161"/>
      <c r="H1296" s="161"/>
      <c r="I1296" s="161"/>
      <c r="J1296" s="161"/>
      <c r="K1296" s="151"/>
      <c r="L1296" s="176"/>
      <c r="M1296" s="176"/>
      <c r="N1296" s="176"/>
      <c r="O1296" s="176"/>
      <c r="P1296" s="176"/>
      <c r="Q1296" s="176"/>
      <c r="R1296" s="206"/>
      <c r="S1296" s="206"/>
      <c r="T1296" s="206"/>
      <c r="U1296" s="206"/>
      <c r="V1296" s="206"/>
      <c r="W1296" s="206"/>
      <c r="X1296" s="118"/>
      <c r="Y1296" s="137"/>
      <c r="Z1296" s="149"/>
    </row>
    <row r="1297" spans="1:26" s="25" customFormat="1" x14ac:dyDescent="0.4">
      <c r="A1297" s="49"/>
      <c r="B1297" s="49"/>
      <c r="C1297" s="49"/>
      <c r="D1297" s="117"/>
      <c r="E1297" s="161"/>
      <c r="F1297" s="161"/>
      <c r="G1297" s="161"/>
      <c r="H1297" s="161"/>
      <c r="I1297" s="161"/>
      <c r="J1297" s="161"/>
      <c r="K1297" s="151"/>
      <c r="L1297" s="176"/>
      <c r="M1297" s="176"/>
      <c r="N1297" s="176"/>
      <c r="O1297" s="176"/>
      <c r="P1297" s="176"/>
      <c r="Q1297" s="176"/>
      <c r="R1297" s="206"/>
      <c r="S1297" s="206"/>
      <c r="T1297" s="206"/>
      <c r="U1297" s="206"/>
      <c r="V1297" s="206"/>
      <c r="W1297" s="206"/>
      <c r="X1297" s="118"/>
      <c r="Y1297" s="137"/>
      <c r="Z1297" s="149"/>
    </row>
    <row r="1298" spans="1:26" s="25" customFormat="1" x14ac:dyDescent="0.4">
      <c r="A1298" s="49"/>
      <c r="B1298" s="49"/>
      <c r="C1298" s="49"/>
      <c r="D1298" s="117"/>
      <c r="E1298" s="161"/>
      <c r="F1298" s="161"/>
      <c r="G1298" s="161"/>
      <c r="H1298" s="161"/>
      <c r="I1298" s="161"/>
      <c r="J1298" s="161"/>
      <c r="K1298" s="151"/>
      <c r="L1298" s="176"/>
      <c r="M1298" s="176"/>
      <c r="N1298" s="176"/>
      <c r="O1298" s="176"/>
      <c r="P1298" s="176"/>
      <c r="Q1298" s="176"/>
      <c r="R1298" s="206"/>
      <c r="S1298" s="206"/>
      <c r="T1298" s="206"/>
      <c r="U1298" s="206"/>
      <c r="V1298" s="206"/>
      <c r="W1298" s="206"/>
      <c r="X1298" s="118"/>
      <c r="Y1298" s="137"/>
      <c r="Z1298" s="149"/>
    </row>
    <row r="1299" spans="1:26" s="25" customFormat="1" x14ac:dyDescent="0.4">
      <c r="A1299" s="49"/>
      <c r="B1299" s="49"/>
      <c r="C1299" s="49"/>
      <c r="D1299" s="117"/>
      <c r="E1299" s="161"/>
      <c r="F1299" s="161"/>
      <c r="G1299" s="161"/>
      <c r="H1299" s="161"/>
      <c r="I1299" s="161"/>
      <c r="J1299" s="161"/>
      <c r="K1299" s="151"/>
      <c r="L1299" s="176"/>
      <c r="M1299" s="176"/>
      <c r="N1299" s="176"/>
      <c r="O1299" s="176"/>
      <c r="P1299" s="176"/>
      <c r="Q1299" s="176"/>
      <c r="R1299" s="206"/>
      <c r="S1299" s="206"/>
      <c r="T1299" s="206"/>
      <c r="U1299" s="206"/>
      <c r="V1299" s="206"/>
      <c r="W1299" s="206"/>
      <c r="X1299" s="118"/>
      <c r="Y1299" s="137"/>
      <c r="Z1299" s="149"/>
    </row>
    <row r="1300" spans="1:26" s="25" customFormat="1" x14ac:dyDescent="0.4">
      <c r="A1300" s="49"/>
      <c r="B1300" s="49"/>
      <c r="C1300" s="49"/>
      <c r="D1300" s="117"/>
      <c r="E1300" s="161"/>
      <c r="F1300" s="161"/>
      <c r="G1300" s="161"/>
      <c r="H1300" s="161"/>
      <c r="I1300" s="161"/>
      <c r="J1300" s="161"/>
      <c r="K1300" s="151"/>
      <c r="L1300" s="176"/>
      <c r="M1300" s="176"/>
      <c r="N1300" s="176"/>
      <c r="O1300" s="176"/>
      <c r="P1300" s="176"/>
      <c r="Q1300" s="176"/>
      <c r="R1300" s="206"/>
      <c r="S1300" s="206"/>
      <c r="T1300" s="206"/>
      <c r="U1300" s="206"/>
      <c r="V1300" s="206"/>
      <c r="W1300" s="206"/>
      <c r="X1300" s="118"/>
      <c r="Y1300" s="137"/>
      <c r="Z1300" s="149"/>
    </row>
    <row r="1301" spans="1:26" s="25" customFormat="1" x14ac:dyDescent="0.4">
      <c r="A1301" s="49"/>
      <c r="B1301" s="49"/>
      <c r="C1301" s="49"/>
      <c r="D1301" s="117"/>
      <c r="E1301" s="161"/>
      <c r="F1301" s="161"/>
      <c r="G1301" s="161"/>
      <c r="H1301" s="161"/>
      <c r="I1301" s="161"/>
      <c r="J1301" s="161"/>
      <c r="K1301" s="151"/>
      <c r="L1301" s="176"/>
      <c r="M1301" s="176"/>
      <c r="N1301" s="176"/>
      <c r="O1301" s="176"/>
      <c r="P1301" s="176"/>
      <c r="Q1301" s="176"/>
      <c r="R1301" s="206"/>
      <c r="S1301" s="206"/>
      <c r="T1301" s="206"/>
      <c r="U1301" s="206"/>
      <c r="V1301" s="206"/>
      <c r="W1301" s="206"/>
      <c r="X1301" s="118"/>
      <c r="Y1301" s="137"/>
      <c r="Z1301" s="149"/>
    </row>
    <row r="1302" spans="1:26" s="25" customFormat="1" x14ac:dyDescent="0.4">
      <c r="A1302" s="49"/>
      <c r="B1302" s="49"/>
      <c r="C1302" s="49"/>
      <c r="D1302" s="117"/>
      <c r="E1302" s="161"/>
      <c r="F1302" s="161"/>
      <c r="G1302" s="161"/>
      <c r="H1302" s="161"/>
      <c r="I1302" s="161"/>
      <c r="J1302" s="161"/>
      <c r="K1302" s="151"/>
      <c r="L1302" s="176"/>
      <c r="M1302" s="176"/>
      <c r="N1302" s="176"/>
      <c r="O1302" s="176"/>
      <c r="P1302" s="176"/>
      <c r="Q1302" s="176"/>
      <c r="R1302" s="206"/>
      <c r="S1302" s="206"/>
      <c r="T1302" s="206"/>
      <c r="U1302" s="206"/>
      <c r="V1302" s="206"/>
      <c r="W1302" s="206"/>
      <c r="X1302" s="118"/>
      <c r="Y1302" s="137"/>
      <c r="Z1302" s="149"/>
    </row>
    <row r="1303" spans="1:26" s="25" customFormat="1" x14ac:dyDescent="0.4">
      <c r="A1303" s="49"/>
      <c r="B1303" s="49"/>
      <c r="C1303" s="49"/>
      <c r="D1303" s="117"/>
      <c r="E1303" s="161"/>
      <c r="F1303" s="161"/>
      <c r="G1303" s="161"/>
      <c r="H1303" s="161"/>
      <c r="I1303" s="161"/>
      <c r="J1303" s="161"/>
      <c r="K1303" s="151"/>
      <c r="L1303" s="176"/>
      <c r="M1303" s="176"/>
      <c r="N1303" s="176"/>
      <c r="O1303" s="176"/>
      <c r="P1303" s="176"/>
      <c r="Q1303" s="176"/>
      <c r="R1303" s="206"/>
      <c r="S1303" s="206"/>
      <c r="T1303" s="206"/>
      <c r="U1303" s="206"/>
      <c r="V1303" s="206"/>
      <c r="W1303" s="206"/>
      <c r="X1303" s="118"/>
      <c r="Y1303" s="137"/>
      <c r="Z1303" s="149"/>
    </row>
    <row r="1304" spans="1:26" s="25" customFormat="1" x14ac:dyDescent="0.4">
      <c r="A1304" s="49"/>
      <c r="B1304" s="49"/>
      <c r="C1304" s="49"/>
      <c r="D1304" s="117"/>
      <c r="E1304" s="161"/>
      <c r="F1304" s="161"/>
      <c r="G1304" s="161"/>
      <c r="H1304" s="161"/>
      <c r="I1304" s="161"/>
      <c r="J1304" s="161"/>
      <c r="K1304" s="151"/>
      <c r="L1304" s="176"/>
      <c r="M1304" s="176"/>
      <c r="N1304" s="176"/>
      <c r="O1304" s="176"/>
      <c r="P1304" s="176"/>
      <c r="Q1304" s="176"/>
      <c r="R1304" s="206"/>
      <c r="S1304" s="206"/>
      <c r="T1304" s="206"/>
      <c r="U1304" s="206"/>
      <c r="V1304" s="206"/>
      <c r="W1304" s="206"/>
      <c r="X1304" s="118"/>
      <c r="Y1304" s="137"/>
      <c r="Z1304" s="149"/>
    </row>
    <row r="1305" spans="1:26" s="25" customFormat="1" x14ac:dyDescent="0.4">
      <c r="A1305" s="49"/>
      <c r="B1305" s="49"/>
      <c r="C1305" s="49"/>
      <c r="D1305" s="117"/>
      <c r="E1305" s="161"/>
      <c r="F1305" s="161"/>
      <c r="G1305" s="161"/>
      <c r="H1305" s="161"/>
      <c r="I1305" s="161"/>
      <c r="J1305" s="161"/>
      <c r="K1305" s="151"/>
      <c r="L1305" s="176"/>
      <c r="M1305" s="176"/>
      <c r="N1305" s="176"/>
      <c r="O1305" s="176"/>
      <c r="P1305" s="176"/>
      <c r="Q1305" s="176"/>
      <c r="R1305" s="206"/>
      <c r="S1305" s="206"/>
      <c r="T1305" s="206"/>
      <c r="U1305" s="206"/>
      <c r="V1305" s="206"/>
      <c r="W1305" s="206"/>
      <c r="X1305" s="118"/>
      <c r="Y1305" s="137"/>
      <c r="Z1305" s="149"/>
    </row>
    <row r="1306" spans="1:26" s="25" customFormat="1" x14ac:dyDescent="0.4">
      <c r="A1306" s="49"/>
      <c r="B1306" s="49"/>
      <c r="C1306" s="49"/>
      <c r="D1306" s="117"/>
      <c r="E1306" s="161"/>
      <c r="F1306" s="161"/>
      <c r="G1306" s="161"/>
      <c r="H1306" s="161"/>
      <c r="I1306" s="161"/>
      <c r="J1306" s="161"/>
      <c r="K1306" s="151"/>
      <c r="L1306" s="176"/>
      <c r="M1306" s="176"/>
      <c r="N1306" s="176"/>
      <c r="O1306" s="176"/>
      <c r="P1306" s="176"/>
      <c r="Q1306" s="176"/>
      <c r="R1306" s="206"/>
      <c r="S1306" s="206"/>
      <c r="T1306" s="206"/>
      <c r="U1306" s="206"/>
      <c r="V1306" s="206"/>
      <c r="W1306" s="206"/>
      <c r="X1306" s="118"/>
      <c r="Y1306" s="137"/>
      <c r="Z1306" s="149"/>
    </row>
    <row r="1307" spans="1:26" s="25" customFormat="1" x14ac:dyDescent="0.4">
      <c r="A1307" s="49"/>
      <c r="B1307" s="49"/>
      <c r="C1307" s="49"/>
      <c r="D1307" s="117"/>
      <c r="E1307" s="161"/>
      <c r="F1307" s="161"/>
      <c r="G1307" s="161"/>
      <c r="H1307" s="161"/>
      <c r="I1307" s="161"/>
      <c r="J1307" s="161"/>
      <c r="K1307" s="151"/>
      <c r="L1307" s="176"/>
      <c r="M1307" s="176"/>
      <c r="N1307" s="176"/>
      <c r="O1307" s="176"/>
      <c r="P1307" s="176"/>
      <c r="Q1307" s="176"/>
      <c r="R1307" s="206"/>
      <c r="S1307" s="206"/>
      <c r="T1307" s="206"/>
      <c r="U1307" s="206"/>
      <c r="V1307" s="206"/>
      <c r="W1307" s="206"/>
      <c r="X1307" s="118"/>
      <c r="Y1307" s="137"/>
      <c r="Z1307" s="149"/>
    </row>
    <row r="1308" spans="1:26" s="25" customFormat="1" x14ac:dyDescent="0.4">
      <c r="A1308" s="49"/>
      <c r="B1308" s="49"/>
      <c r="C1308" s="49"/>
      <c r="D1308" s="117"/>
      <c r="E1308" s="161"/>
      <c r="F1308" s="161"/>
      <c r="G1308" s="161"/>
      <c r="H1308" s="161"/>
      <c r="I1308" s="161"/>
      <c r="J1308" s="161"/>
      <c r="K1308" s="151"/>
      <c r="L1308" s="176"/>
      <c r="M1308" s="176"/>
      <c r="N1308" s="176"/>
      <c r="O1308" s="176"/>
      <c r="P1308" s="176"/>
      <c r="Q1308" s="176"/>
      <c r="R1308" s="206"/>
      <c r="S1308" s="206"/>
      <c r="T1308" s="206"/>
      <c r="U1308" s="206"/>
      <c r="V1308" s="206"/>
      <c r="W1308" s="206"/>
      <c r="X1308" s="118"/>
      <c r="Y1308" s="137"/>
      <c r="Z1308" s="149"/>
    </row>
    <row r="1309" spans="1:26" s="25" customFormat="1" x14ac:dyDescent="0.4">
      <c r="A1309" s="49"/>
      <c r="B1309" s="49"/>
      <c r="C1309" s="49"/>
      <c r="D1309" s="117"/>
      <c r="E1309" s="161"/>
      <c r="F1309" s="161"/>
      <c r="G1309" s="161"/>
      <c r="H1309" s="161"/>
      <c r="I1309" s="161"/>
      <c r="J1309" s="161"/>
      <c r="K1309" s="151"/>
      <c r="L1309" s="176"/>
      <c r="M1309" s="176"/>
      <c r="N1309" s="176"/>
      <c r="O1309" s="176"/>
      <c r="P1309" s="176"/>
      <c r="Q1309" s="176"/>
      <c r="R1309" s="206"/>
      <c r="S1309" s="206"/>
      <c r="T1309" s="206"/>
      <c r="U1309" s="206"/>
      <c r="V1309" s="206"/>
      <c r="W1309" s="206"/>
      <c r="X1309" s="118"/>
      <c r="Y1309" s="137"/>
      <c r="Z1309" s="149"/>
    </row>
    <row r="1310" spans="1:26" s="25" customFormat="1" x14ac:dyDescent="0.4">
      <c r="A1310" s="49"/>
      <c r="B1310" s="49"/>
      <c r="C1310" s="49"/>
      <c r="D1310" s="117"/>
      <c r="E1310" s="161"/>
      <c r="F1310" s="161"/>
      <c r="G1310" s="161"/>
      <c r="H1310" s="161"/>
      <c r="I1310" s="161"/>
      <c r="J1310" s="161"/>
      <c r="K1310" s="151"/>
      <c r="L1310" s="176"/>
      <c r="M1310" s="176"/>
      <c r="N1310" s="176"/>
      <c r="O1310" s="176"/>
      <c r="P1310" s="176"/>
      <c r="Q1310" s="176"/>
      <c r="R1310" s="206"/>
      <c r="S1310" s="206"/>
      <c r="T1310" s="206"/>
      <c r="U1310" s="206"/>
      <c r="V1310" s="206"/>
      <c r="W1310" s="206"/>
      <c r="X1310" s="118"/>
      <c r="Y1310" s="137"/>
      <c r="Z1310" s="149"/>
    </row>
    <row r="1311" spans="1:26" s="25" customFormat="1" x14ac:dyDescent="0.4">
      <c r="A1311" s="49"/>
      <c r="B1311" s="49"/>
      <c r="C1311" s="49"/>
      <c r="D1311" s="117"/>
      <c r="E1311" s="161"/>
      <c r="F1311" s="161"/>
      <c r="G1311" s="161"/>
      <c r="H1311" s="161"/>
      <c r="I1311" s="161"/>
      <c r="J1311" s="161"/>
      <c r="K1311" s="151"/>
      <c r="L1311" s="176"/>
      <c r="M1311" s="176"/>
      <c r="N1311" s="176"/>
      <c r="O1311" s="176"/>
      <c r="P1311" s="176"/>
      <c r="Q1311" s="176"/>
      <c r="R1311" s="206"/>
      <c r="S1311" s="206"/>
      <c r="T1311" s="206"/>
      <c r="U1311" s="206"/>
      <c r="V1311" s="206"/>
      <c r="W1311" s="206"/>
      <c r="X1311" s="118"/>
      <c r="Y1311" s="137"/>
      <c r="Z1311" s="149"/>
    </row>
    <row r="1312" spans="1:26" s="25" customFormat="1" x14ac:dyDescent="0.4">
      <c r="A1312" s="49"/>
      <c r="B1312" s="49"/>
      <c r="C1312" s="49"/>
      <c r="D1312" s="117"/>
      <c r="E1312" s="161"/>
      <c r="F1312" s="161"/>
      <c r="G1312" s="161"/>
      <c r="H1312" s="161"/>
      <c r="I1312" s="161"/>
      <c r="J1312" s="161"/>
      <c r="K1312" s="151"/>
      <c r="L1312" s="176"/>
      <c r="M1312" s="176"/>
      <c r="N1312" s="176"/>
      <c r="O1312" s="176"/>
      <c r="P1312" s="176"/>
      <c r="Q1312" s="176"/>
      <c r="R1312" s="206"/>
      <c r="S1312" s="206"/>
      <c r="T1312" s="206"/>
      <c r="U1312" s="206"/>
      <c r="V1312" s="206"/>
      <c r="W1312" s="206"/>
      <c r="X1312" s="118"/>
      <c r="Y1312" s="137"/>
      <c r="Z1312" s="149"/>
    </row>
    <row r="1313" spans="1:26" s="25" customFormat="1" x14ac:dyDescent="0.4">
      <c r="A1313" s="49"/>
      <c r="B1313" s="49"/>
      <c r="C1313" s="49"/>
      <c r="D1313" s="117"/>
      <c r="E1313" s="161"/>
      <c r="F1313" s="161"/>
      <c r="G1313" s="161"/>
      <c r="H1313" s="161"/>
      <c r="I1313" s="161"/>
      <c r="J1313" s="161"/>
      <c r="K1313" s="151"/>
      <c r="L1313" s="176"/>
      <c r="M1313" s="176"/>
      <c r="N1313" s="176"/>
      <c r="O1313" s="176"/>
      <c r="P1313" s="176"/>
      <c r="Q1313" s="176"/>
      <c r="R1313" s="206"/>
      <c r="S1313" s="206"/>
      <c r="T1313" s="206"/>
      <c r="U1313" s="206"/>
      <c r="V1313" s="206"/>
      <c r="W1313" s="206"/>
      <c r="X1313" s="118"/>
      <c r="Y1313" s="137"/>
      <c r="Z1313" s="149"/>
    </row>
    <row r="1314" spans="1:26" s="25" customFormat="1" x14ac:dyDescent="0.4">
      <c r="A1314" s="49"/>
      <c r="B1314" s="49"/>
      <c r="C1314" s="49"/>
      <c r="D1314" s="117"/>
      <c r="E1314" s="161"/>
      <c r="F1314" s="161"/>
      <c r="G1314" s="161"/>
      <c r="H1314" s="161"/>
      <c r="I1314" s="161"/>
      <c r="J1314" s="161"/>
      <c r="K1314" s="151"/>
      <c r="L1314" s="176"/>
      <c r="M1314" s="176"/>
      <c r="N1314" s="176"/>
      <c r="O1314" s="176"/>
      <c r="P1314" s="176"/>
      <c r="Q1314" s="176"/>
      <c r="R1314" s="206"/>
      <c r="S1314" s="206"/>
      <c r="T1314" s="206"/>
      <c r="U1314" s="206"/>
      <c r="V1314" s="206"/>
      <c r="W1314" s="206"/>
      <c r="X1314" s="118"/>
      <c r="Y1314" s="137"/>
      <c r="Z1314" s="149"/>
    </row>
    <row r="1315" spans="1:26" s="25" customFormat="1" x14ac:dyDescent="0.4">
      <c r="A1315" s="49"/>
      <c r="B1315" s="49"/>
      <c r="C1315" s="49"/>
      <c r="D1315" s="117"/>
      <c r="E1315" s="161"/>
      <c r="F1315" s="161"/>
      <c r="G1315" s="161"/>
      <c r="H1315" s="161"/>
      <c r="I1315" s="161"/>
      <c r="J1315" s="161"/>
      <c r="K1315" s="151"/>
      <c r="L1315" s="176"/>
      <c r="M1315" s="176"/>
      <c r="N1315" s="176"/>
      <c r="O1315" s="176"/>
      <c r="P1315" s="176"/>
      <c r="Q1315" s="176"/>
      <c r="R1315" s="206"/>
      <c r="S1315" s="206"/>
      <c r="T1315" s="206"/>
      <c r="U1315" s="206"/>
      <c r="V1315" s="206"/>
      <c r="W1315" s="206"/>
      <c r="X1315" s="118"/>
      <c r="Y1315" s="137"/>
      <c r="Z1315" s="149"/>
    </row>
    <row r="1316" spans="1:26" s="25" customFormat="1" x14ac:dyDescent="0.4">
      <c r="A1316" s="49"/>
      <c r="B1316" s="49"/>
      <c r="C1316" s="49"/>
      <c r="D1316" s="117"/>
      <c r="E1316" s="161"/>
      <c r="F1316" s="161"/>
      <c r="G1316" s="161"/>
      <c r="H1316" s="161"/>
      <c r="I1316" s="161"/>
      <c r="J1316" s="161"/>
      <c r="K1316" s="151"/>
      <c r="L1316" s="176"/>
      <c r="M1316" s="176"/>
      <c r="N1316" s="176"/>
      <c r="O1316" s="176"/>
      <c r="P1316" s="176"/>
      <c r="Q1316" s="176"/>
      <c r="R1316" s="206"/>
      <c r="S1316" s="206"/>
      <c r="T1316" s="206"/>
      <c r="U1316" s="206"/>
      <c r="V1316" s="206"/>
      <c r="W1316" s="206"/>
      <c r="X1316" s="118"/>
      <c r="Y1316" s="137"/>
      <c r="Z1316" s="149"/>
    </row>
    <row r="1317" spans="1:26" s="25" customFormat="1" x14ac:dyDescent="0.4">
      <c r="A1317" s="49"/>
      <c r="B1317" s="49"/>
      <c r="C1317" s="49"/>
      <c r="D1317" s="117"/>
      <c r="E1317" s="161"/>
      <c r="F1317" s="161"/>
      <c r="G1317" s="161"/>
      <c r="H1317" s="161"/>
      <c r="I1317" s="161"/>
      <c r="J1317" s="161"/>
      <c r="K1317" s="151"/>
      <c r="L1317" s="176"/>
      <c r="M1317" s="176"/>
      <c r="N1317" s="176"/>
      <c r="O1317" s="176"/>
      <c r="P1317" s="176"/>
      <c r="Q1317" s="176"/>
      <c r="R1317" s="206"/>
      <c r="S1317" s="206"/>
      <c r="T1317" s="206"/>
      <c r="U1317" s="206"/>
      <c r="V1317" s="206"/>
      <c r="W1317" s="206"/>
      <c r="X1317" s="118"/>
      <c r="Y1317" s="137"/>
      <c r="Z1317" s="149"/>
    </row>
    <row r="1318" spans="1:26" s="25" customFormat="1" x14ac:dyDescent="0.4">
      <c r="A1318" s="49"/>
      <c r="B1318" s="49"/>
      <c r="C1318" s="49"/>
      <c r="D1318" s="117"/>
      <c r="E1318" s="161"/>
      <c r="F1318" s="161"/>
      <c r="G1318" s="161"/>
      <c r="H1318" s="161"/>
      <c r="I1318" s="161"/>
      <c r="J1318" s="161"/>
      <c r="K1318" s="151"/>
      <c r="L1318" s="176"/>
      <c r="M1318" s="176"/>
      <c r="N1318" s="176"/>
      <c r="O1318" s="176"/>
      <c r="P1318" s="176"/>
      <c r="Q1318" s="176"/>
      <c r="R1318" s="206"/>
      <c r="S1318" s="206"/>
      <c r="T1318" s="206"/>
      <c r="U1318" s="206"/>
      <c r="V1318" s="206"/>
      <c r="W1318" s="206"/>
      <c r="X1318" s="118"/>
      <c r="Y1318" s="137"/>
      <c r="Z1318" s="149"/>
    </row>
    <row r="1319" spans="1:26" s="25" customFormat="1" x14ac:dyDescent="0.4">
      <c r="A1319" s="49"/>
      <c r="B1319" s="49"/>
      <c r="C1319" s="49"/>
      <c r="D1319" s="117"/>
      <c r="E1319" s="161"/>
      <c r="F1319" s="161"/>
      <c r="G1319" s="161"/>
      <c r="H1319" s="161"/>
      <c r="I1319" s="161"/>
      <c r="J1319" s="161"/>
      <c r="K1319" s="151"/>
      <c r="L1319" s="176"/>
      <c r="M1319" s="176"/>
      <c r="N1319" s="176"/>
      <c r="O1319" s="176"/>
      <c r="P1319" s="176"/>
      <c r="Q1319" s="176"/>
      <c r="R1319" s="206"/>
      <c r="S1319" s="206"/>
      <c r="T1319" s="206"/>
      <c r="U1319" s="206"/>
      <c r="V1319" s="206"/>
      <c r="W1319" s="206"/>
      <c r="X1319" s="118"/>
      <c r="Y1319" s="137"/>
      <c r="Z1319" s="149"/>
    </row>
    <row r="1320" spans="1:26" s="25" customFormat="1" x14ac:dyDescent="0.4">
      <c r="A1320" s="49"/>
      <c r="B1320" s="49"/>
      <c r="C1320" s="49"/>
      <c r="D1320" s="117"/>
      <c r="E1320" s="161"/>
      <c r="F1320" s="161"/>
      <c r="G1320" s="161"/>
      <c r="H1320" s="161"/>
      <c r="I1320" s="161"/>
      <c r="J1320" s="161"/>
      <c r="K1320" s="151"/>
      <c r="L1320" s="176"/>
      <c r="M1320" s="176"/>
      <c r="N1320" s="176"/>
      <c r="O1320" s="176"/>
      <c r="P1320" s="176"/>
      <c r="Q1320" s="176"/>
      <c r="R1320" s="206"/>
      <c r="S1320" s="206"/>
      <c r="T1320" s="206"/>
      <c r="U1320" s="206"/>
      <c r="V1320" s="206"/>
      <c r="W1320" s="206"/>
      <c r="X1320" s="118"/>
      <c r="Y1320" s="137"/>
      <c r="Z1320" s="149"/>
    </row>
    <row r="1321" spans="1:26" s="25" customFormat="1" x14ac:dyDescent="0.4">
      <c r="A1321" s="49"/>
      <c r="B1321" s="49"/>
      <c r="C1321" s="49"/>
      <c r="D1321" s="117"/>
      <c r="E1321" s="161"/>
      <c r="F1321" s="161"/>
      <c r="G1321" s="161"/>
      <c r="H1321" s="161"/>
      <c r="I1321" s="161"/>
      <c r="J1321" s="161"/>
      <c r="K1321" s="151"/>
      <c r="L1321" s="176"/>
      <c r="M1321" s="176"/>
      <c r="N1321" s="176"/>
      <c r="O1321" s="176"/>
      <c r="P1321" s="176"/>
      <c r="Q1321" s="176"/>
      <c r="R1321" s="206"/>
      <c r="S1321" s="206"/>
      <c r="T1321" s="206"/>
      <c r="U1321" s="206"/>
      <c r="V1321" s="206"/>
      <c r="W1321" s="206"/>
      <c r="X1321" s="118"/>
      <c r="Y1321" s="137"/>
      <c r="Z1321" s="149"/>
    </row>
    <row r="1322" spans="1:26" s="25" customFormat="1" x14ac:dyDescent="0.4">
      <c r="A1322" s="49"/>
      <c r="B1322" s="49"/>
      <c r="C1322" s="49"/>
      <c r="D1322" s="117"/>
      <c r="E1322" s="161"/>
      <c r="F1322" s="161"/>
      <c r="G1322" s="161"/>
      <c r="H1322" s="161"/>
      <c r="I1322" s="161"/>
      <c r="J1322" s="161"/>
      <c r="K1322" s="151"/>
      <c r="L1322" s="176"/>
      <c r="M1322" s="176"/>
      <c r="N1322" s="176"/>
      <c r="O1322" s="176"/>
      <c r="P1322" s="176"/>
      <c r="Q1322" s="176"/>
      <c r="R1322" s="206"/>
      <c r="S1322" s="206"/>
      <c r="T1322" s="206"/>
      <c r="U1322" s="206"/>
      <c r="V1322" s="206"/>
      <c r="W1322" s="206"/>
      <c r="X1322" s="118"/>
      <c r="Y1322" s="137"/>
      <c r="Z1322" s="149"/>
    </row>
    <row r="1323" spans="1:26" s="25" customFormat="1" x14ac:dyDescent="0.4">
      <c r="A1323" s="49"/>
      <c r="B1323" s="49"/>
      <c r="C1323" s="49"/>
      <c r="D1323" s="117"/>
      <c r="E1323" s="161"/>
      <c r="F1323" s="161"/>
      <c r="G1323" s="161"/>
      <c r="H1323" s="161"/>
      <c r="I1323" s="161"/>
      <c r="J1323" s="161"/>
      <c r="K1323" s="151"/>
      <c r="L1323" s="176"/>
      <c r="M1323" s="176"/>
      <c r="N1323" s="176"/>
      <c r="O1323" s="176"/>
      <c r="P1323" s="176"/>
      <c r="Q1323" s="176"/>
      <c r="R1323" s="206"/>
      <c r="S1323" s="206"/>
      <c r="T1323" s="206"/>
      <c r="U1323" s="206"/>
      <c r="V1323" s="206"/>
      <c r="W1323" s="206"/>
      <c r="X1323" s="118"/>
      <c r="Y1323" s="137"/>
      <c r="Z1323" s="149"/>
    </row>
    <row r="1324" spans="1:26" s="25" customFormat="1" x14ac:dyDescent="0.4">
      <c r="A1324" s="49"/>
      <c r="B1324" s="49"/>
      <c r="C1324" s="49"/>
      <c r="D1324" s="117"/>
      <c r="E1324" s="161"/>
      <c r="F1324" s="161"/>
      <c r="G1324" s="161"/>
      <c r="H1324" s="161"/>
      <c r="I1324" s="161"/>
      <c r="J1324" s="161"/>
      <c r="K1324" s="151"/>
      <c r="L1324" s="176"/>
      <c r="M1324" s="176"/>
      <c r="N1324" s="176"/>
      <c r="O1324" s="176"/>
      <c r="P1324" s="176"/>
      <c r="Q1324" s="176"/>
      <c r="R1324" s="206"/>
      <c r="S1324" s="206"/>
      <c r="T1324" s="206"/>
      <c r="U1324" s="206"/>
      <c r="V1324" s="206"/>
      <c r="W1324" s="206"/>
      <c r="X1324" s="118"/>
      <c r="Y1324" s="137"/>
      <c r="Z1324" s="149"/>
    </row>
    <row r="1325" spans="1:26" s="25" customFormat="1" x14ac:dyDescent="0.4">
      <c r="A1325" s="49"/>
      <c r="B1325" s="49"/>
      <c r="C1325" s="49"/>
      <c r="D1325" s="117"/>
      <c r="E1325" s="161"/>
      <c r="F1325" s="161"/>
      <c r="G1325" s="161"/>
      <c r="H1325" s="161"/>
      <c r="I1325" s="161"/>
      <c r="J1325" s="161"/>
      <c r="K1325" s="151"/>
      <c r="L1325" s="176"/>
      <c r="M1325" s="176"/>
      <c r="N1325" s="176"/>
      <c r="O1325" s="176"/>
      <c r="P1325" s="176"/>
      <c r="Q1325" s="176"/>
      <c r="R1325" s="206"/>
      <c r="S1325" s="206"/>
      <c r="T1325" s="206"/>
      <c r="U1325" s="206"/>
      <c r="V1325" s="206"/>
      <c r="W1325" s="206"/>
      <c r="X1325" s="118"/>
      <c r="Y1325" s="137"/>
      <c r="Z1325" s="149"/>
    </row>
    <row r="1326" spans="1:26" s="25" customFormat="1" x14ac:dyDescent="0.4">
      <c r="A1326" s="49"/>
      <c r="B1326" s="49"/>
      <c r="C1326" s="49"/>
      <c r="D1326" s="117"/>
      <c r="E1326" s="161"/>
      <c r="F1326" s="161"/>
      <c r="G1326" s="161"/>
      <c r="H1326" s="161"/>
      <c r="I1326" s="161"/>
      <c r="J1326" s="161"/>
      <c r="K1326" s="151"/>
      <c r="L1326" s="176"/>
      <c r="M1326" s="176"/>
      <c r="N1326" s="176"/>
      <c r="O1326" s="176"/>
      <c r="P1326" s="176"/>
      <c r="Q1326" s="176"/>
      <c r="R1326" s="206"/>
      <c r="S1326" s="206"/>
      <c r="T1326" s="206"/>
      <c r="U1326" s="206"/>
      <c r="V1326" s="206"/>
      <c r="W1326" s="206"/>
      <c r="X1326" s="118"/>
      <c r="Y1326" s="137"/>
      <c r="Z1326" s="149"/>
    </row>
    <row r="1327" spans="1:26" s="25" customFormat="1" x14ac:dyDescent="0.4">
      <c r="A1327" s="49"/>
      <c r="B1327" s="49"/>
      <c r="C1327" s="49"/>
      <c r="D1327" s="117"/>
      <c r="E1327" s="161"/>
      <c r="F1327" s="161"/>
      <c r="G1327" s="161"/>
      <c r="H1327" s="161"/>
      <c r="I1327" s="161"/>
      <c r="J1327" s="161"/>
      <c r="K1327" s="151"/>
      <c r="L1327" s="176"/>
      <c r="M1327" s="176"/>
      <c r="N1327" s="176"/>
      <c r="O1327" s="176"/>
      <c r="P1327" s="176"/>
      <c r="Q1327" s="176"/>
      <c r="R1327" s="206"/>
      <c r="S1327" s="206"/>
      <c r="T1327" s="206"/>
      <c r="U1327" s="206"/>
      <c r="V1327" s="206"/>
      <c r="W1327" s="206"/>
      <c r="X1327" s="118"/>
      <c r="Y1327" s="137"/>
      <c r="Z1327" s="149"/>
    </row>
    <row r="1328" spans="1:26" s="25" customFormat="1" x14ac:dyDescent="0.4">
      <c r="A1328" s="49"/>
      <c r="B1328" s="49"/>
      <c r="C1328" s="49"/>
      <c r="D1328" s="117"/>
      <c r="E1328" s="161"/>
      <c r="F1328" s="161"/>
      <c r="G1328" s="161"/>
      <c r="H1328" s="161"/>
      <c r="I1328" s="161"/>
      <c r="J1328" s="161"/>
      <c r="K1328" s="151"/>
      <c r="L1328" s="176"/>
      <c r="M1328" s="176"/>
      <c r="N1328" s="176"/>
      <c r="O1328" s="176"/>
      <c r="P1328" s="176"/>
      <c r="Q1328" s="176"/>
      <c r="R1328" s="206"/>
      <c r="S1328" s="206"/>
      <c r="T1328" s="206"/>
      <c r="U1328" s="206"/>
      <c r="V1328" s="206"/>
      <c r="W1328" s="206"/>
      <c r="X1328" s="118"/>
      <c r="Y1328" s="137"/>
      <c r="Z1328" s="149"/>
    </row>
    <row r="1329" spans="1:26" s="25" customFormat="1" x14ac:dyDescent="0.4">
      <c r="A1329" s="49"/>
      <c r="B1329" s="49"/>
      <c r="C1329" s="49"/>
      <c r="D1329" s="117"/>
      <c r="E1329" s="161"/>
      <c r="F1329" s="161"/>
      <c r="G1329" s="161"/>
      <c r="H1329" s="161"/>
      <c r="I1329" s="161"/>
      <c r="J1329" s="161"/>
      <c r="K1329" s="151"/>
      <c r="L1329" s="176"/>
      <c r="M1329" s="176"/>
      <c r="N1329" s="176"/>
      <c r="O1329" s="176"/>
      <c r="P1329" s="176"/>
      <c r="Q1329" s="176"/>
      <c r="R1329" s="206"/>
      <c r="S1329" s="206"/>
      <c r="T1329" s="206"/>
      <c r="U1329" s="206"/>
      <c r="V1329" s="206"/>
      <c r="W1329" s="206"/>
      <c r="X1329" s="118"/>
      <c r="Y1329" s="137"/>
      <c r="Z1329" s="149"/>
    </row>
    <row r="1330" spans="1:26" s="25" customFormat="1" x14ac:dyDescent="0.4">
      <c r="A1330" s="49"/>
      <c r="B1330" s="49"/>
      <c r="C1330" s="49"/>
      <c r="D1330" s="117"/>
      <c r="E1330" s="161"/>
      <c r="F1330" s="161"/>
      <c r="G1330" s="161"/>
      <c r="H1330" s="161"/>
      <c r="I1330" s="161"/>
      <c r="J1330" s="161"/>
      <c r="K1330" s="151"/>
      <c r="L1330" s="176"/>
      <c r="M1330" s="176"/>
      <c r="N1330" s="176"/>
      <c r="O1330" s="176"/>
      <c r="P1330" s="176"/>
      <c r="Q1330" s="176"/>
      <c r="R1330" s="206"/>
      <c r="S1330" s="206"/>
      <c r="T1330" s="206"/>
      <c r="U1330" s="206"/>
      <c r="V1330" s="206"/>
      <c r="W1330" s="206"/>
      <c r="X1330" s="118"/>
      <c r="Y1330" s="137"/>
      <c r="Z1330" s="149"/>
    </row>
    <row r="1331" spans="1:26" s="25" customFormat="1" x14ac:dyDescent="0.4">
      <c r="A1331" s="49"/>
      <c r="B1331" s="49"/>
      <c r="C1331" s="49"/>
      <c r="D1331" s="117"/>
      <c r="E1331" s="161"/>
      <c r="F1331" s="161"/>
      <c r="G1331" s="161"/>
      <c r="H1331" s="161"/>
      <c r="I1331" s="161"/>
      <c r="J1331" s="161"/>
      <c r="K1331" s="151"/>
      <c r="L1331" s="176"/>
      <c r="M1331" s="176"/>
      <c r="N1331" s="176"/>
      <c r="O1331" s="176"/>
      <c r="P1331" s="176"/>
      <c r="Q1331" s="176"/>
      <c r="R1331" s="206"/>
      <c r="S1331" s="206"/>
      <c r="T1331" s="206"/>
      <c r="U1331" s="206"/>
      <c r="V1331" s="206"/>
      <c r="W1331" s="206"/>
      <c r="X1331" s="118"/>
      <c r="Y1331" s="137"/>
      <c r="Z1331" s="149"/>
    </row>
    <row r="1332" spans="1:26" s="25" customFormat="1" x14ac:dyDescent="0.4">
      <c r="A1332" s="49"/>
      <c r="B1332" s="49"/>
      <c r="C1332" s="49"/>
      <c r="D1332" s="117"/>
      <c r="E1332" s="161"/>
      <c r="F1332" s="161"/>
      <c r="G1332" s="161"/>
      <c r="H1332" s="161"/>
      <c r="I1332" s="161"/>
      <c r="J1332" s="161"/>
      <c r="K1332" s="151"/>
      <c r="L1332" s="176"/>
      <c r="M1332" s="176"/>
      <c r="N1332" s="176"/>
      <c r="O1332" s="176"/>
      <c r="P1332" s="176"/>
      <c r="Q1332" s="176"/>
      <c r="R1332" s="206"/>
      <c r="S1332" s="206"/>
      <c r="T1332" s="206"/>
      <c r="U1332" s="206"/>
      <c r="V1332" s="206"/>
      <c r="W1332" s="206"/>
      <c r="X1332" s="118"/>
      <c r="Y1332" s="137"/>
      <c r="Z1332" s="149"/>
    </row>
    <row r="1333" spans="1:26" s="25" customFormat="1" x14ac:dyDescent="0.4">
      <c r="A1333" s="49"/>
      <c r="B1333" s="49"/>
      <c r="C1333" s="49"/>
      <c r="D1333" s="117"/>
      <c r="E1333" s="161"/>
      <c r="F1333" s="161"/>
      <c r="G1333" s="161"/>
      <c r="H1333" s="161"/>
      <c r="I1333" s="161"/>
      <c r="J1333" s="161"/>
      <c r="K1333" s="151"/>
      <c r="L1333" s="176"/>
      <c r="M1333" s="176"/>
      <c r="N1333" s="176"/>
      <c r="O1333" s="176"/>
      <c r="P1333" s="176"/>
      <c r="Q1333" s="176"/>
      <c r="R1333" s="206"/>
      <c r="S1333" s="206"/>
      <c r="T1333" s="206"/>
      <c r="U1333" s="206"/>
      <c r="V1333" s="206"/>
      <c r="W1333" s="206"/>
      <c r="X1333" s="118"/>
      <c r="Y1333" s="137"/>
      <c r="Z1333" s="149"/>
    </row>
    <row r="1334" spans="1:26" s="25" customFormat="1" x14ac:dyDescent="0.4">
      <c r="A1334" s="49"/>
      <c r="B1334" s="49"/>
      <c r="C1334" s="49"/>
      <c r="D1334" s="117"/>
      <c r="E1334" s="161"/>
      <c r="F1334" s="161"/>
      <c r="G1334" s="161"/>
      <c r="H1334" s="161"/>
      <c r="I1334" s="161"/>
      <c r="J1334" s="161"/>
      <c r="K1334" s="151"/>
      <c r="L1334" s="176"/>
      <c r="M1334" s="176"/>
      <c r="N1334" s="176"/>
      <c r="O1334" s="176"/>
      <c r="P1334" s="176"/>
      <c r="Q1334" s="176"/>
      <c r="R1334" s="206"/>
      <c r="S1334" s="206"/>
      <c r="T1334" s="206"/>
      <c r="U1334" s="206"/>
      <c r="V1334" s="206"/>
      <c r="W1334" s="206"/>
      <c r="X1334" s="118"/>
      <c r="Y1334" s="137"/>
      <c r="Z1334" s="149"/>
    </row>
    <row r="1335" spans="1:26" s="25" customFormat="1" x14ac:dyDescent="0.4">
      <c r="A1335" s="49"/>
      <c r="B1335" s="49"/>
      <c r="C1335" s="49"/>
      <c r="D1335" s="117"/>
      <c r="E1335" s="161"/>
      <c r="F1335" s="161"/>
      <c r="G1335" s="161"/>
      <c r="H1335" s="161"/>
      <c r="I1335" s="161"/>
      <c r="J1335" s="161"/>
      <c r="K1335" s="151"/>
      <c r="L1335" s="176"/>
      <c r="M1335" s="176"/>
      <c r="N1335" s="176"/>
      <c r="O1335" s="176"/>
      <c r="P1335" s="176"/>
      <c r="Q1335" s="176"/>
      <c r="R1335" s="206"/>
      <c r="S1335" s="206"/>
      <c r="T1335" s="206"/>
      <c r="U1335" s="206"/>
      <c r="V1335" s="206"/>
      <c r="W1335" s="206"/>
      <c r="X1335" s="118"/>
      <c r="Y1335" s="137"/>
      <c r="Z1335" s="149"/>
    </row>
    <row r="1336" spans="1:26" s="25" customFormat="1" x14ac:dyDescent="0.4">
      <c r="A1336" s="49"/>
      <c r="B1336" s="49"/>
      <c r="C1336" s="49"/>
      <c r="D1336" s="117"/>
      <c r="E1336" s="161"/>
      <c r="F1336" s="161"/>
      <c r="G1336" s="161"/>
      <c r="H1336" s="161"/>
      <c r="I1336" s="161"/>
      <c r="J1336" s="161"/>
      <c r="K1336" s="151"/>
      <c r="L1336" s="176"/>
      <c r="M1336" s="176"/>
      <c r="N1336" s="176"/>
      <c r="O1336" s="176"/>
      <c r="P1336" s="176"/>
      <c r="Q1336" s="176"/>
      <c r="R1336" s="206"/>
      <c r="S1336" s="206"/>
      <c r="T1336" s="206"/>
      <c r="U1336" s="206"/>
      <c r="V1336" s="206"/>
      <c r="W1336" s="206"/>
      <c r="X1336" s="118"/>
      <c r="Y1336" s="137"/>
      <c r="Z1336" s="149"/>
    </row>
    <row r="1337" spans="1:26" s="25" customFormat="1" x14ac:dyDescent="0.4">
      <c r="A1337" s="49"/>
      <c r="B1337" s="49"/>
      <c r="C1337" s="49"/>
      <c r="D1337" s="117"/>
      <c r="E1337" s="161"/>
      <c r="F1337" s="161"/>
      <c r="G1337" s="161"/>
      <c r="H1337" s="161"/>
      <c r="I1337" s="161"/>
      <c r="J1337" s="161"/>
      <c r="K1337" s="151"/>
      <c r="L1337" s="176"/>
      <c r="M1337" s="176"/>
      <c r="N1337" s="176"/>
      <c r="O1337" s="176"/>
      <c r="P1337" s="176"/>
      <c r="Q1337" s="176"/>
      <c r="R1337" s="206"/>
      <c r="S1337" s="206"/>
      <c r="T1337" s="206"/>
      <c r="U1337" s="206"/>
      <c r="V1337" s="206"/>
      <c r="W1337" s="206"/>
      <c r="X1337" s="118"/>
      <c r="Y1337" s="137"/>
      <c r="Z1337" s="149"/>
    </row>
    <row r="1338" spans="1:26" s="25" customFormat="1" x14ac:dyDescent="0.4">
      <c r="A1338" s="49"/>
      <c r="B1338" s="49"/>
      <c r="C1338" s="49"/>
      <c r="D1338" s="117"/>
      <c r="E1338" s="161"/>
      <c r="F1338" s="161"/>
      <c r="G1338" s="161"/>
      <c r="H1338" s="161"/>
      <c r="I1338" s="161"/>
      <c r="J1338" s="161"/>
      <c r="K1338" s="151"/>
      <c r="L1338" s="176"/>
      <c r="M1338" s="176"/>
      <c r="N1338" s="176"/>
      <c r="O1338" s="176"/>
      <c r="P1338" s="176"/>
      <c r="Q1338" s="176"/>
      <c r="R1338" s="206"/>
      <c r="S1338" s="206"/>
      <c r="T1338" s="206"/>
      <c r="U1338" s="206"/>
      <c r="V1338" s="206"/>
      <c r="W1338" s="206"/>
      <c r="X1338" s="118"/>
      <c r="Y1338" s="137"/>
      <c r="Z1338" s="149"/>
    </row>
    <row r="1339" spans="1:26" s="25" customFormat="1" x14ac:dyDescent="0.4">
      <c r="A1339" s="49"/>
      <c r="B1339" s="49"/>
      <c r="C1339" s="49"/>
      <c r="D1339" s="117"/>
      <c r="E1339" s="161"/>
      <c r="F1339" s="161"/>
      <c r="G1339" s="161"/>
      <c r="H1339" s="161"/>
      <c r="I1339" s="161"/>
      <c r="J1339" s="161"/>
      <c r="K1339" s="151"/>
      <c r="L1339" s="176"/>
      <c r="M1339" s="176"/>
      <c r="N1339" s="176"/>
      <c r="O1339" s="176"/>
      <c r="P1339" s="176"/>
      <c r="Q1339" s="176"/>
      <c r="R1339" s="206"/>
      <c r="S1339" s="206"/>
      <c r="T1339" s="206"/>
      <c r="U1339" s="206"/>
      <c r="V1339" s="206"/>
      <c r="W1339" s="206"/>
      <c r="X1339" s="118"/>
      <c r="Y1339" s="137"/>
      <c r="Z1339" s="149"/>
    </row>
    <row r="1340" spans="1:26" s="25" customFormat="1" x14ac:dyDescent="0.4">
      <c r="A1340" s="49"/>
      <c r="B1340" s="49"/>
      <c r="C1340" s="49"/>
      <c r="D1340" s="117"/>
      <c r="E1340" s="161"/>
      <c r="F1340" s="161"/>
      <c r="G1340" s="161"/>
      <c r="H1340" s="161"/>
      <c r="I1340" s="161"/>
      <c r="J1340" s="161"/>
      <c r="K1340" s="151"/>
      <c r="L1340" s="176"/>
      <c r="M1340" s="176"/>
      <c r="N1340" s="176"/>
      <c r="O1340" s="176"/>
      <c r="P1340" s="176"/>
      <c r="Q1340" s="176"/>
      <c r="R1340" s="206"/>
      <c r="S1340" s="206"/>
      <c r="T1340" s="206"/>
      <c r="U1340" s="206"/>
      <c r="V1340" s="206"/>
      <c r="W1340" s="206"/>
      <c r="X1340" s="118"/>
      <c r="Y1340" s="137"/>
      <c r="Z1340" s="149"/>
    </row>
    <row r="1341" spans="1:26" s="25" customFormat="1" x14ac:dyDescent="0.4">
      <c r="A1341" s="49"/>
      <c r="B1341" s="49"/>
      <c r="C1341" s="49"/>
      <c r="D1341" s="117"/>
      <c r="E1341" s="161"/>
      <c r="F1341" s="161"/>
      <c r="G1341" s="161"/>
      <c r="H1341" s="161"/>
      <c r="I1341" s="161"/>
      <c r="J1341" s="161"/>
      <c r="K1341" s="151"/>
      <c r="L1341" s="176"/>
      <c r="M1341" s="176"/>
      <c r="N1341" s="176"/>
      <c r="O1341" s="176"/>
      <c r="P1341" s="176"/>
      <c r="Q1341" s="176"/>
      <c r="R1341" s="206"/>
      <c r="S1341" s="206"/>
      <c r="T1341" s="206"/>
      <c r="U1341" s="206"/>
      <c r="V1341" s="206"/>
      <c r="W1341" s="206"/>
      <c r="X1341" s="118"/>
      <c r="Y1341" s="137"/>
      <c r="Z1341" s="149"/>
    </row>
    <row r="1342" spans="1:26" s="25" customFormat="1" x14ac:dyDescent="0.4">
      <c r="A1342" s="49"/>
      <c r="B1342" s="49"/>
      <c r="C1342" s="49"/>
      <c r="D1342" s="117"/>
      <c r="E1342" s="161"/>
      <c r="F1342" s="161"/>
      <c r="G1342" s="161"/>
      <c r="H1342" s="161"/>
      <c r="I1342" s="161"/>
      <c r="J1342" s="161"/>
      <c r="K1342" s="151"/>
      <c r="L1342" s="176"/>
      <c r="M1342" s="176"/>
      <c r="N1342" s="176"/>
      <c r="O1342" s="176"/>
      <c r="P1342" s="176"/>
      <c r="Q1342" s="176"/>
      <c r="R1342" s="206"/>
      <c r="S1342" s="206"/>
      <c r="T1342" s="206"/>
      <c r="U1342" s="206"/>
      <c r="V1342" s="206"/>
      <c r="W1342" s="206"/>
      <c r="X1342" s="118"/>
      <c r="Y1342" s="137"/>
      <c r="Z1342" s="149"/>
    </row>
    <row r="1343" spans="1:26" s="25" customFormat="1" x14ac:dyDescent="0.4">
      <c r="A1343" s="49"/>
      <c r="B1343" s="49"/>
      <c r="C1343" s="49"/>
      <c r="D1343" s="117"/>
      <c r="E1343" s="161"/>
      <c r="F1343" s="161"/>
      <c r="G1343" s="161"/>
      <c r="H1343" s="161"/>
      <c r="I1343" s="161"/>
      <c r="J1343" s="161"/>
      <c r="K1343" s="151"/>
      <c r="L1343" s="176"/>
      <c r="M1343" s="176"/>
      <c r="N1343" s="176"/>
      <c r="O1343" s="176"/>
      <c r="P1343" s="176"/>
      <c r="Q1343" s="176"/>
      <c r="R1343" s="206"/>
      <c r="S1343" s="206"/>
      <c r="T1343" s="206"/>
      <c r="U1343" s="206"/>
      <c r="V1343" s="206"/>
      <c r="W1343" s="206"/>
      <c r="X1343" s="118"/>
      <c r="Y1343" s="137"/>
      <c r="Z1343" s="149"/>
    </row>
    <row r="1344" spans="1:26" s="25" customFormat="1" x14ac:dyDescent="0.4">
      <c r="A1344" s="49"/>
      <c r="B1344" s="49"/>
      <c r="C1344" s="49"/>
      <c r="D1344" s="117"/>
      <c r="E1344" s="161"/>
      <c r="F1344" s="161"/>
      <c r="G1344" s="161"/>
      <c r="H1344" s="161"/>
      <c r="I1344" s="161"/>
      <c r="J1344" s="161"/>
      <c r="K1344" s="151"/>
      <c r="L1344" s="176"/>
      <c r="M1344" s="176"/>
      <c r="N1344" s="176"/>
      <c r="O1344" s="176"/>
      <c r="P1344" s="176"/>
      <c r="Q1344" s="176"/>
      <c r="R1344" s="206"/>
      <c r="S1344" s="206"/>
      <c r="T1344" s="206"/>
      <c r="U1344" s="206"/>
      <c r="V1344" s="206"/>
      <c r="W1344" s="206"/>
      <c r="X1344" s="118"/>
      <c r="Y1344" s="137"/>
      <c r="Z1344" s="149"/>
    </row>
    <row r="1345" spans="1:26" s="25" customFormat="1" x14ac:dyDescent="0.4">
      <c r="A1345" s="49"/>
      <c r="B1345" s="49"/>
      <c r="C1345" s="49"/>
      <c r="D1345" s="117"/>
      <c r="E1345" s="161"/>
      <c r="F1345" s="161"/>
      <c r="G1345" s="161"/>
      <c r="H1345" s="161"/>
      <c r="I1345" s="161"/>
      <c r="J1345" s="161"/>
      <c r="K1345" s="151"/>
      <c r="L1345" s="176"/>
      <c r="M1345" s="176"/>
      <c r="N1345" s="176"/>
      <c r="O1345" s="176"/>
      <c r="P1345" s="176"/>
      <c r="Q1345" s="176"/>
      <c r="R1345" s="206"/>
      <c r="S1345" s="206"/>
      <c r="T1345" s="206"/>
      <c r="U1345" s="206"/>
      <c r="V1345" s="206"/>
      <c r="W1345" s="206"/>
      <c r="X1345" s="118"/>
      <c r="Y1345" s="137"/>
      <c r="Z1345" s="149"/>
    </row>
    <row r="1346" spans="1:26" s="25" customFormat="1" x14ac:dyDescent="0.4">
      <c r="A1346" s="49"/>
      <c r="B1346" s="49"/>
      <c r="C1346" s="49"/>
      <c r="D1346" s="117"/>
      <c r="E1346" s="161"/>
      <c r="F1346" s="161"/>
      <c r="G1346" s="161"/>
      <c r="H1346" s="161"/>
      <c r="I1346" s="161"/>
      <c r="J1346" s="161"/>
      <c r="K1346" s="151"/>
      <c r="L1346" s="176"/>
      <c r="M1346" s="176"/>
      <c r="N1346" s="176"/>
      <c r="O1346" s="176"/>
      <c r="P1346" s="176"/>
      <c r="Q1346" s="176"/>
      <c r="R1346" s="206"/>
      <c r="S1346" s="206"/>
      <c r="T1346" s="206"/>
      <c r="U1346" s="206"/>
      <c r="V1346" s="206"/>
      <c r="W1346" s="206"/>
      <c r="X1346" s="118"/>
      <c r="Y1346" s="137"/>
      <c r="Z1346" s="149"/>
    </row>
    <row r="1347" spans="1:26" s="25" customFormat="1" x14ac:dyDescent="0.4">
      <c r="A1347" s="49"/>
      <c r="B1347" s="49"/>
      <c r="C1347" s="49"/>
      <c r="D1347" s="117"/>
      <c r="E1347" s="161"/>
      <c r="F1347" s="161"/>
      <c r="G1347" s="161"/>
      <c r="H1347" s="161"/>
      <c r="I1347" s="161"/>
      <c r="J1347" s="161"/>
      <c r="K1347" s="151"/>
      <c r="L1347" s="176"/>
      <c r="M1347" s="176"/>
      <c r="N1347" s="176"/>
      <c r="O1347" s="176"/>
      <c r="P1347" s="176"/>
      <c r="Q1347" s="176"/>
      <c r="R1347" s="206"/>
      <c r="S1347" s="206"/>
      <c r="T1347" s="206"/>
      <c r="U1347" s="206"/>
      <c r="V1347" s="206"/>
      <c r="W1347" s="206"/>
      <c r="X1347" s="118"/>
      <c r="Y1347" s="137"/>
      <c r="Z1347" s="149"/>
    </row>
    <row r="1348" spans="1:26" s="25" customFormat="1" x14ac:dyDescent="0.4">
      <c r="A1348" s="49"/>
      <c r="B1348" s="49"/>
      <c r="C1348" s="49"/>
      <c r="D1348" s="117"/>
      <c r="E1348" s="161"/>
      <c r="F1348" s="161"/>
      <c r="G1348" s="161"/>
      <c r="H1348" s="161"/>
      <c r="I1348" s="161"/>
      <c r="J1348" s="161"/>
      <c r="K1348" s="151"/>
      <c r="L1348" s="176"/>
      <c r="M1348" s="176"/>
      <c r="N1348" s="176"/>
      <c r="O1348" s="176"/>
      <c r="P1348" s="176"/>
      <c r="Q1348" s="176"/>
      <c r="R1348" s="206"/>
      <c r="S1348" s="206"/>
      <c r="T1348" s="206"/>
      <c r="U1348" s="206"/>
      <c r="V1348" s="206"/>
      <c r="W1348" s="206"/>
      <c r="X1348" s="118"/>
      <c r="Y1348" s="137"/>
      <c r="Z1348" s="149"/>
    </row>
    <row r="1349" spans="1:26" s="25" customFormat="1" x14ac:dyDescent="0.4">
      <c r="A1349" s="49"/>
      <c r="B1349" s="49"/>
      <c r="C1349" s="49"/>
      <c r="D1349" s="117"/>
      <c r="E1349" s="161"/>
      <c r="F1349" s="161"/>
      <c r="G1349" s="161"/>
      <c r="H1349" s="161"/>
      <c r="I1349" s="161"/>
      <c r="J1349" s="161"/>
      <c r="K1349" s="151"/>
      <c r="L1349" s="176"/>
      <c r="M1349" s="176"/>
      <c r="N1349" s="176"/>
      <c r="O1349" s="176"/>
      <c r="P1349" s="176"/>
      <c r="Q1349" s="176"/>
      <c r="R1349" s="206"/>
      <c r="S1349" s="206"/>
      <c r="T1349" s="206"/>
      <c r="U1349" s="206"/>
      <c r="V1349" s="206"/>
      <c r="W1349" s="206"/>
      <c r="X1349" s="118"/>
      <c r="Y1349" s="137"/>
      <c r="Z1349" s="149"/>
    </row>
    <row r="1350" spans="1:26" s="25" customFormat="1" x14ac:dyDescent="0.4">
      <c r="A1350" s="49"/>
      <c r="B1350" s="49"/>
      <c r="C1350" s="49"/>
      <c r="D1350" s="117"/>
      <c r="E1350" s="161"/>
      <c r="F1350" s="161"/>
      <c r="G1350" s="161"/>
      <c r="H1350" s="161"/>
      <c r="I1350" s="161"/>
      <c r="J1350" s="161"/>
      <c r="K1350" s="151"/>
      <c r="L1350" s="176"/>
      <c r="M1350" s="176"/>
      <c r="N1350" s="176"/>
      <c r="O1350" s="176"/>
      <c r="P1350" s="176"/>
      <c r="Q1350" s="176"/>
      <c r="R1350" s="206"/>
      <c r="S1350" s="206"/>
      <c r="T1350" s="206"/>
      <c r="U1350" s="206"/>
      <c r="V1350" s="206"/>
      <c r="W1350" s="206"/>
      <c r="X1350" s="118"/>
      <c r="Y1350" s="137"/>
      <c r="Z1350" s="149"/>
    </row>
    <row r="1351" spans="1:26" s="25" customFormat="1" x14ac:dyDescent="0.4">
      <c r="A1351" s="49"/>
      <c r="B1351" s="49"/>
      <c r="C1351" s="49"/>
      <c r="D1351" s="117"/>
      <c r="E1351" s="161"/>
      <c r="F1351" s="161"/>
      <c r="G1351" s="161"/>
      <c r="H1351" s="161"/>
      <c r="I1351" s="161"/>
      <c r="J1351" s="161"/>
      <c r="K1351" s="151"/>
      <c r="L1351" s="176"/>
      <c r="M1351" s="176"/>
      <c r="N1351" s="176"/>
      <c r="O1351" s="176"/>
      <c r="P1351" s="176"/>
      <c r="Q1351" s="176"/>
      <c r="R1351" s="206"/>
      <c r="S1351" s="206"/>
      <c r="T1351" s="206"/>
      <c r="U1351" s="206"/>
      <c r="V1351" s="206"/>
      <c r="W1351" s="206"/>
      <c r="X1351" s="118"/>
      <c r="Y1351" s="137"/>
      <c r="Z1351" s="149"/>
    </row>
    <row r="1352" spans="1:26" s="25" customFormat="1" x14ac:dyDescent="0.4">
      <c r="A1352" s="49"/>
      <c r="B1352" s="49"/>
      <c r="C1352" s="49"/>
      <c r="D1352" s="117"/>
      <c r="E1352" s="161"/>
      <c r="F1352" s="161"/>
      <c r="G1352" s="161"/>
      <c r="H1352" s="161"/>
      <c r="I1352" s="161"/>
      <c r="J1352" s="161"/>
      <c r="K1352" s="151"/>
      <c r="L1352" s="176"/>
      <c r="M1352" s="176"/>
      <c r="N1352" s="176"/>
      <c r="O1352" s="176"/>
      <c r="P1352" s="176"/>
      <c r="Q1352" s="176"/>
      <c r="R1352" s="206"/>
      <c r="S1352" s="206"/>
      <c r="T1352" s="206"/>
      <c r="U1352" s="206"/>
      <c r="V1352" s="206"/>
      <c r="W1352" s="206"/>
      <c r="X1352" s="118"/>
      <c r="Y1352" s="137"/>
      <c r="Z1352" s="149"/>
    </row>
    <row r="1353" spans="1:26" s="25" customFormat="1" x14ac:dyDescent="0.4">
      <c r="A1353" s="49"/>
      <c r="B1353" s="49"/>
      <c r="C1353" s="49"/>
      <c r="D1353" s="117"/>
      <c r="E1353" s="161"/>
      <c r="F1353" s="161"/>
      <c r="G1353" s="161"/>
      <c r="H1353" s="161"/>
      <c r="I1353" s="161"/>
      <c r="J1353" s="161"/>
      <c r="K1353" s="151"/>
      <c r="L1353" s="176"/>
      <c r="M1353" s="176"/>
      <c r="N1353" s="176"/>
      <c r="O1353" s="176"/>
      <c r="P1353" s="176"/>
      <c r="Q1353" s="176"/>
      <c r="R1353" s="206"/>
      <c r="S1353" s="206"/>
      <c r="T1353" s="206"/>
      <c r="U1353" s="206"/>
      <c r="V1353" s="206"/>
      <c r="W1353" s="206"/>
      <c r="X1353" s="118"/>
      <c r="Y1353" s="137"/>
      <c r="Z1353" s="149"/>
    </row>
    <row r="1354" spans="1:26" s="25" customFormat="1" x14ac:dyDescent="0.4">
      <c r="A1354" s="49"/>
      <c r="B1354" s="49"/>
      <c r="C1354" s="49"/>
      <c r="D1354" s="117"/>
      <c r="E1354" s="161"/>
      <c r="F1354" s="161"/>
      <c r="G1354" s="161"/>
      <c r="H1354" s="161"/>
      <c r="I1354" s="161"/>
      <c r="J1354" s="161"/>
      <c r="K1354" s="151"/>
      <c r="L1354" s="176"/>
      <c r="M1354" s="176"/>
      <c r="N1354" s="176"/>
      <c r="O1354" s="176"/>
      <c r="P1354" s="176"/>
      <c r="Q1354" s="176"/>
      <c r="R1354" s="206"/>
      <c r="S1354" s="206"/>
      <c r="T1354" s="206"/>
      <c r="U1354" s="206"/>
      <c r="V1354" s="206"/>
      <c r="W1354" s="206"/>
      <c r="X1354" s="118"/>
      <c r="Y1354" s="137"/>
      <c r="Z1354" s="149"/>
    </row>
    <row r="1355" spans="1:26" s="25" customFormat="1" x14ac:dyDescent="0.4">
      <c r="A1355" s="49"/>
      <c r="B1355" s="49"/>
      <c r="C1355" s="49"/>
      <c r="D1355" s="117"/>
      <c r="E1355" s="161"/>
      <c r="F1355" s="161"/>
      <c r="G1355" s="161"/>
      <c r="H1355" s="161"/>
      <c r="I1355" s="161"/>
      <c r="J1355" s="161"/>
      <c r="K1355" s="151"/>
      <c r="L1355" s="176"/>
      <c r="M1355" s="176"/>
      <c r="N1355" s="176"/>
      <c r="O1355" s="176"/>
      <c r="P1355" s="176"/>
      <c r="Q1355" s="176"/>
      <c r="R1355" s="206"/>
      <c r="S1355" s="206"/>
      <c r="T1355" s="206"/>
      <c r="U1355" s="206"/>
      <c r="V1355" s="206"/>
      <c r="W1355" s="206"/>
      <c r="X1355" s="118"/>
      <c r="Y1355" s="137"/>
      <c r="Z1355" s="149"/>
    </row>
    <row r="1356" spans="1:26" s="25" customFormat="1" x14ac:dyDescent="0.4">
      <c r="A1356" s="49"/>
      <c r="B1356" s="49"/>
      <c r="C1356" s="49"/>
      <c r="D1356" s="117"/>
      <c r="E1356" s="161"/>
      <c r="F1356" s="161"/>
      <c r="G1356" s="161"/>
      <c r="H1356" s="161"/>
      <c r="I1356" s="161"/>
      <c r="J1356" s="161"/>
      <c r="K1356" s="151"/>
      <c r="L1356" s="176"/>
      <c r="M1356" s="176"/>
      <c r="N1356" s="176"/>
      <c r="O1356" s="176"/>
      <c r="P1356" s="176"/>
      <c r="Q1356" s="176"/>
      <c r="R1356" s="206"/>
      <c r="S1356" s="206"/>
      <c r="T1356" s="206"/>
      <c r="U1356" s="206"/>
      <c r="V1356" s="206"/>
      <c r="W1356" s="206"/>
      <c r="X1356" s="118"/>
      <c r="Y1356" s="137"/>
      <c r="Z1356" s="149"/>
    </row>
    <row r="1357" spans="1:26" s="25" customFormat="1" x14ac:dyDescent="0.4">
      <c r="A1357" s="49"/>
      <c r="B1357" s="49"/>
      <c r="C1357" s="49"/>
      <c r="D1357" s="117"/>
      <c r="E1357" s="161"/>
      <c r="F1357" s="161"/>
      <c r="G1357" s="161"/>
      <c r="H1357" s="161"/>
      <c r="I1357" s="161"/>
      <c r="J1357" s="161"/>
      <c r="K1357" s="151"/>
      <c r="L1357" s="176"/>
      <c r="M1357" s="176"/>
      <c r="N1357" s="176"/>
      <c r="O1357" s="176"/>
      <c r="P1357" s="176"/>
      <c r="Q1357" s="176"/>
      <c r="R1357" s="206"/>
      <c r="S1357" s="206"/>
      <c r="T1357" s="206"/>
      <c r="U1357" s="206"/>
      <c r="V1357" s="206"/>
      <c r="W1357" s="206"/>
      <c r="X1357" s="118"/>
      <c r="Y1357" s="137"/>
      <c r="Z1357" s="149"/>
    </row>
    <row r="1358" spans="1:26" s="25" customFormat="1" x14ac:dyDescent="0.4">
      <c r="A1358" s="49"/>
      <c r="B1358" s="49"/>
      <c r="C1358" s="49"/>
      <c r="D1358" s="117"/>
      <c r="E1358" s="161"/>
      <c r="F1358" s="161"/>
      <c r="G1358" s="161"/>
      <c r="H1358" s="161"/>
      <c r="I1358" s="161"/>
      <c r="J1358" s="161"/>
      <c r="K1358" s="151"/>
      <c r="L1358" s="176"/>
      <c r="M1358" s="176"/>
      <c r="N1358" s="176"/>
      <c r="O1358" s="176"/>
      <c r="P1358" s="176"/>
      <c r="Q1358" s="176"/>
      <c r="R1358" s="206"/>
      <c r="S1358" s="206"/>
      <c r="T1358" s="206"/>
      <c r="U1358" s="206"/>
      <c r="V1358" s="206"/>
      <c r="W1358" s="206"/>
      <c r="X1358" s="118"/>
      <c r="Y1358" s="137"/>
      <c r="Z1358" s="149"/>
    </row>
    <row r="1359" spans="1:26" s="25" customFormat="1" x14ac:dyDescent="0.4">
      <c r="A1359" s="49"/>
      <c r="B1359" s="49"/>
      <c r="C1359" s="49"/>
      <c r="D1359" s="117"/>
      <c r="E1359" s="161"/>
      <c r="F1359" s="161"/>
      <c r="G1359" s="161"/>
      <c r="H1359" s="161"/>
      <c r="I1359" s="161"/>
      <c r="J1359" s="161"/>
      <c r="K1359" s="151"/>
      <c r="L1359" s="176"/>
      <c r="M1359" s="176"/>
      <c r="N1359" s="176"/>
      <c r="O1359" s="176"/>
      <c r="P1359" s="176"/>
      <c r="Q1359" s="176"/>
      <c r="R1359" s="206"/>
      <c r="S1359" s="206"/>
      <c r="T1359" s="206"/>
      <c r="U1359" s="206"/>
      <c r="V1359" s="206"/>
      <c r="W1359" s="206"/>
      <c r="X1359" s="118"/>
      <c r="Y1359" s="137"/>
      <c r="Z1359" s="149"/>
    </row>
    <row r="1360" spans="1:26" s="25" customFormat="1" x14ac:dyDescent="0.4">
      <c r="A1360" s="49"/>
      <c r="B1360" s="49"/>
      <c r="C1360" s="49"/>
      <c r="D1360" s="117"/>
      <c r="E1360" s="161"/>
      <c r="F1360" s="161"/>
      <c r="G1360" s="161"/>
      <c r="H1360" s="161"/>
      <c r="I1360" s="161"/>
      <c r="J1360" s="161"/>
      <c r="K1360" s="151"/>
      <c r="L1360" s="176"/>
      <c r="M1360" s="176"/>
      <c r="N1360" s="176"/>
      <c r="O1360" s="176"/>
      <c r="P1360" s="176"/>
      <c r="Q1360" s="176"/>
      <c r="R1360" s="206"/>
      <c r="S1360" s="206"/>
      <c r="T1360" s="206"/>
      <c r="U1360" s="206"/>
      <c r="V1360" s="206"/>
      <c r="W1360" s="206"/>
      <c r="X1360" s="118"/>
      <c r="Y1360" s="137"/>
      <c r="Z1360" s="149"/>
    </row>
    <row r="1361" spans="1:26" s="25" customFormat="1" x14ac:dyDescent="0.4">
      <c r="A1361" s="49"/>
      <c r="B1361" s="49"/>
      <c r="C1361" s="49"/>
      <c r="D1361" s="117"/>
      <c r="E1361" s="161"/>
      <c r="F1361" s="161"/>
      <c r="G1361" s="161"/>
      <c r="H1361" s="161"/>
      <c r="I1361" s="161"/>
      <c r="J1361" s="161"/>
      <c r="K1361" s="151"/>
      <c r="L1361" s="176"/>
      <c r="M1361" s="176"/>
      <c r="N1361" s="176"/>
      <c r="O1361" s="176"/>
      <c r="P1361" s="176"/>
      <c r="Q1361" s="176"/>
      <c r="R1361" s="206"/>
      <c r="S1361" s="206"/>
      <c r="T1361" s="206"/>
      <c r="U1361" s="206"/>
      <c r="V1361" s="206"/>
      <c r="W1361" s="206"/>
      <c r="X1361" s="118"/>
      <c r="Y1361" s="137"/>
      <c r="Z1361" s="149"/>
    </row>
    <row r="1362" spans="1:26" s="25" customFormat="1" x14ac:dyDescent="0.4">
      <c r="A1362" s="49"/>
      <c r="B1362" s="49"/>
      <c r="C1362" s="49"/>
      <c r="D1362" s="117"/>
      <c r="E1362" s="161"/>
      <c r="F1362" s="161"/>
      <c r="G1362" s="161"/>
      <c r="H1362" s="161"/>
      <c r="I1362" s="161"/>
      <c r="J1362" s="161"/>
      <c r="K1362" s="151"/>
      <c r="L1362" s="176"/>
      <c r="M1362" s="176"/>
      <c r="N1362" s="176"/>
      <c r="O1362" s="176"/>
      <c r="P1362" s="176"/>
      <c r="Q1362" s="176"/>
      <c r="R1362" s="206"/>
      <c r="S1362" s="206"/>
      <c r="T1362" s="206"/>
      <c r="U1362" s="206"/>
      <c r="V1362" s="206"/>
      <c r="W1362" s="206"/>
      <c r="X1362" s="118"/>
      <c r="Y1362" s="137"/>
      <c r="Z1362" s="149"/>
    </row>
    <row r="1363" spans="1:26" s="25" customFormat="1" x14ac:dyDescent="0.4">
      <c r="A1363" s="49"/>
      <c r="B1363" s="49"/>
      <c r="C1363" s="49"/>
      <c r="D1363" s="117"/>
      <c r="E1363" s="161"/>
      <c r="F1363" s="161"/>
      <c r="G1363" s="161"/>
      <c r="H1363" s="161"/>
      <c r="I1363" s="161"/>
      <c r="J1363" s="161"/>
      <c r="K1363" s="151"/>
      <c r="L1363" s="176"/>
      <c r="M1363" s="176"/>
      <c r="N1363" s="176"/>
      <c r="O1363" s="176"/>
      <c r="P1363" s="176"/>
      <c r="Q1363" s="176"/>
      <c r="R1363" s="206"/>
      <c r="S1363" s="206"/>
      <c r="T1363" s="206"/>
      <c r="U1363" s="206"/>
      <c r="V1363" s="206"/>
      <c r="W1363" s="206"/>
      <c r="X1363" s="118"/>
      <c r="Y1363" s="137"/>
      <c r="Z1363" s="149"/>
    </row>
    <row r="1364" spans="1:26" s="25" customFormat="1" x14ac:dyDescent="0.4">
      <c r="A1364" s="49"/>
      <c r="B1364" s="49"/>
      <c r="C1364" s="49"/>
      <c r="D1364" s="117"/>
      <c r="E1364" s="161"/>
      <c r="F1364" s="161"/>
      <c r="G1364" s="161"/>
      <c r="H1364" s="161"/>
      <c r="I1364" s="161"/>
      <c r="J1364" s="161"/>
      <c r="K1364" s="151"/>
      <c r="L1364" s="176"/>
      <c r="M1364" s="176"/>
      <c r="N1364" s="176"/>
      <c r="O1364" s="176"/>
      <c r="P1364" s="176"/>
      <c r="Q1364" s="176"/>
      <c r="R1364" s="206"/>
      <c r="S1364" s="206"/>
      <c r="T1364" s="206"/>
      <c r="U1364" s="206"/>
      <c r="V1364" s="206"/>
      <c r="W1364" s="206"/>
      <c r="X1364" s="118"/>
      <c r="Y1364" s="137"/>
      <c r="Z1364" s="149"/>
    </row>
    <row r="1365" spans="1:26" s="25" customFormat="1" x14ac:dyDescent="0.4">
      <c r="A1365" s="49"/>
      <c r="B1365" s="49"/>
      <c r="C1365" s="49"/>
      <c r="D1365" s="117"/>
      <c r="E1365" s="161"/>
      <c r="F1365" s="161"/>
      <c r="G1365" s="161"/>
      <c r="H1365" s="161"/>
      <c r="I1365" s="161"/>
      <c r="J1365" s="161"/>
      <c r="K1365" s="151"/>
      <c r="L1365" s="176"/>
      <c r="M1365" s="176"/>
      <c r="N1365" s="176"/>
      <c r="O1365" s="176"/>
      <c r="P1365" s="176"/>
      <c r="Q1365" s="176"/>
      <c r="R1365" s="206"/>
      <c r="S1365" s="206"/>
      <c r="T1365" s="206"/>
      <c r="U1365" s="206"/>
      <c r="V1365" s="206"/>
      <c r="W1365" s="206"/>
      <c r="X1365" s="118"/>
      <c r="Y1365" s="137"/>
      <c r="Z1365" s="149"/>
    </row>
    <row r="1366" spans="1:26" s="25" customFormat="1" x14ac:dyDescent="0.4">
      <c r="A1366" s="49"/>
      <c r="B1366" s="49"/>
      <c r="C1366" s="49"/>
      <c r="D1366" s="117"/>
      <c r="E1366" s="161"/>
      <c r="F1366" s="161"/>
      <c r="G1366" s="161"/>
      <c r="H1366" s="161"/>
      <c r="I1366" s="161"/>
      <c r="J1366" s="161"/>
      <c r="K1366" s="151"/>
      <c r="L1366" s="176"/>
      <c r="M1366" s="176"/>
      <c r="N1366" s="176"/>
      <c r="O1366" s="176"/>
      <c r="P1366" s="176"/>
      <c r="Q1366" s="176"/>
      <c r="R1366" s="206"/>
      <c r="S1366" s="206"/>
      <c r="T1366" s="206"/>
      <c r="U1366" s="206"/>
      <c r="V1366" s="206"/>
      <c r="W1366" s="206"/>
      <c r="X1366" s="118"/>
      <c r="Y1366" s="137"/>
      <c r="Z1366" s="149"/>
    </row>
    <row r="1367" spans="1:26" s="25" customFormat="1" x14ac:dyDescent="0.4">
      <c r="A1367" s="49"/>
      <c r="B1367" s="49"/>
      <c r="C1367" s="49"/>
      <c r="D1367" s="117"/>
      <c r="E1367" s="161"/>
      <c r="F1367" s="161"/>
      <c r="G1367" s="161"/>
      <c r="H1367" s="161"/>
      <c r="I1367" s="161"/>
      <c r="J1367" s="161"/>
      <c r="K1367" s="151"/>
      <c r="L1367" s="176"/>
      <c r="M1367" s="176"/>
      <c r="N1367" s="176"/>
      <c r="O1367" s="176"/>
      <c r="P1367" s="176"/>
      <c r="Q1367" s="176"/>
      <c r="R1367" s="206"/>
      <c r="S1367" s="206"/>
      <c r="T1367" s="206"/>
      <c r="U1367" s="206"/>
      <c r="V1367" s="206"/>
      <c r="W1367" s="206"/>
      <c r="X1367" s="118"/>
      <c r="Y1367" s="137"/>
      <c r="Z1367" s="149"/>
    </row>
    <row r="1368" spans="1:26" s="25" customFormat="1" x14ac:dyDescent="0.4">
      <c r="A1368" s="49"/>
      <c r="B1368" s="49"/>
      <c r="C1368" s="49"/>
      <c r="D1368" s="117"/>
      <c r="E1368" s="161"/>
      <c r="F1368" s="161"/>
      <c r="G1368" s="161"/>
      <c r="H1368" s="161"/>
      <c r="I1368" s="161"/>
      <c r="J1368" s="161"/>
      <c r="K1368" s="151"/>
      <c r="L1368" s="176"/>
      <c r="M1368" s="176"/>
      <c r="N1368" s="176"/>
      <c r="O1368" s="176"/>
      <c r="P1368" s="176"/>
      <c r="Q1368" s="176"/>
      <c r="R1368" s="206"/>
      <c r="S1368" s="206"/>
      <c r="T1368" s="206"/>
      <c r="U1368" s="206"/>
      <c r="V1368" s="206"/>
      <c r="W1368" s="206"/>
      <c r="X1368" s="118"/>
      <c r="Y1368" s="137"/>
      <c r="Z1368" s="149"/>
    </row>
    <row r="1369" spans="1:26" s="25" customFormat="1" x14ac:dyDescent="0.4">
      <c r="A1369" s="49"/>
      <c r="B1369" s="49"/>
      <c r="C1369" s="49"/>
      <c r="D1369" s="117"/>
      <c r="E1369" s="161"/>
      <c r="F1369" s="161"/>
      <c r="G1369" s="161"/>
      <c r="H1369" s="161"/>
      <c r="I1369" s="161"/>
      <c r="J1369" s="161"/>
      <c r="K1369" s="151"/>
      <c r="L1369" s="176"/>
      <c r="M1369" s="176"/>
      <c r="N1369" s="176"/>
      <c r="O1369" s="176"/>
      <c r="P1369" s="176"/>
      <c r="Q1369" s="176"/>
      <c r="R1369" s="206"/>
      <c r="S1369" s="206"/>
      <c r="T1369" s="206"/>
      <c r="U1369" s="206"/>
      <c r="V1369" s="206"/>
      <c r="W1369" s="206"/>
      <c r="X1369" s="118"/>
      <c r="Y1369" s="137"/>
      <c r="Z1369" s="149"/>
    </row>
    <row r="1370" spans="1:26" s="25" customFormat="1" x14ac:dyDescent="0.4">
      <c r="A1370" s="49"/>
      <c r="B1370" s="49"/>
      <c r="C1370" s="49"/>
      <c r="D1370" s="117"/>
      <c r="E1370" s="161"/>
      <c r="F1370" s="161"/>
      <c r="G1370" s="161"/>
      <c r="H1370" s="161"/>
      <c r="I1370" s="161"/>
      <c r="J1370" s="161"/>
      <c r="K1370" s="151"/>
      <c r="L1370" s="176"/>
      <c r="M1370" s="176"/>
      <c r="N1370" s="176"/>
      <c r="O1370" s="176"/>
      <c r="P1370" s="176"/>
      <c r="Q1370" s="176"/>
      <c r="R1370" s="206"/>
      <c r="S1370" s="206"/>
      <c r="T1370" s="206"/>
      <c r="U1370" s="206"/>
      <c r="V1370" s="206"/>
      <c r="W1370" s="206"/>
      <c r="X1370" s="118"/>
      <c r="Y1370" s="137"/>
      <c r="Z1370" s="149"/>
    </row>
    <row r="1371" spans="1:26" s="25" customFormat="1" x14ac:dyDescent="0.4">
      <c r="A1371" s="49"/>
      <c r="B1371" s="49"/>
      <c r="C1371" s="49"/>
      <c r="D1371" s="117"/>
      <c r="E1371" s="161"/>
      <c r="F1371" s="161"/>
      <c r="G1371" s="161"/>
      <c r="H1371" s="161"/>
      <c r="I1371" s="161"/>
      <c r="J1371" s="161"/>
      <c r="K1371" s="151"/>
      <c r="L1371" s="176"/>
      <c r="M1371" s="176"/>
      <c r="N1371" s="176"/>
      <c r="O1371" s="176"/>
      <c r="P1371" s="176"/>
      <c r="Q1371" s="176"/>
      <c r="R1371" s="206"/>
      <c r="S1371" s="206"/>
      <c r="T1371" s="206"/>
      <c r="U1371" s="206"/>
      <c r="V1371" s="206"/>
      <c r="W1371" s="206"/>
      <c r="X1371" s="118"/>
      <c r="Y1371" s="137"/>
      <c r="Z1371" s="149"/>
    </row>
    <row r="1372" spans="1:26" s="25" customFormat="1" x14ac:dyDescent="0.4">
      <c r="A1372" s="49"/>
      <c r="B1372" s="49"/>
      <c r="C1372" s="49"/>
      <c r="D1372" s="117"/>
      <c r="E1372" s="161"/>
      <c r="F1372" s="161"/>
      <c r="G1372" s="161"/>
      <c r="H1372" s="161"/>
      <c r="I1372" s="161"/>
      <c r="J1372" s="161"/>
      <c r="K1372" s="151"/>
      <c r="L1372" s="176"/>
      <c r="M1372" s="176"/>
      <c r="N1372" s="176"/>
      <c r="O1372" s="176"/>
      <c r="P1372" s="176"/>
      <c r="Q1372" s="176"/>
      <c r="R1372" s="206"/>
      <c r="S1372" s="206"/>
      <c r="T1372" s="206"/>
      <c r="U1372" s="206"/>
      <c r="V1372" s="206"/>
      <c r="W1372" s="206"/>
      <c r="X1372" s="118"/>
      <c r="Y1372" s="137"/>
      <c r="Z1372" s="149"/>
    </row>
    <row r="1373" spans="1:26" s="25" customFormat="1" x14ac:dyDescent="0.4">
      <c r="A1373" s="49"/>
      <c r="B1373" s="49"/>
      <c r="C1373" s="49"/>
      <c r="D1373" s="117"/>
      <c r="E1373" s="161"/>
      <c r="F1373" s="161"/>
      <c r="G1373" s="161"/>
      <c r="H1373" s="161"/>
      <c r="I1373" s="161"/>
      <c r="J1373" s="161"/>
      <c r="K1373" s="151"/>
      <c r="L1373" s="176"/>
      <c r="M1373" s="176"/>
      <c r="N1373" s="176"/>
      <c r="O1373" s="176"/>
      <c r="P1373" s="176"/>
      <c r="Q1373" s="176"/>
      <c r="R1373" s="206"/>
      <c r="S1373" s="206"/>
      <c r="T1373" s="206"/>
      <c r="U1373" s="206"/>
      <c r="V1373" s="206"/>
      <c r="W1373" s="206"/>
      <c r="X1373" s="118"/>
      <c r="Y1373" s="137"/>
      <c r="Z1373" s="149"/>
    </row>
    <row r="1374" spans="1:26" s="25" customFormat="1" x14ac:dyDescent="0.4">
      <c r="A1374" s="49"/>
      <c r="B1374" s="49"/>
      <c r="C1374" s="49"/>
      <c r="D1374" s="117"/>
      <c r="E1374" s="161"/>
      <c r="F1374" s="161"/>
      <c r="G1374" s="161"/>
      <c r="H1374" s="161"/>
      <c r="I1374" s="161"/>
      <c r="J1374" s="161"/>
      <c r="K1374" s="151"/>
      <c r="L1374" s="176"/>
      <c r="M1374" s="176"/>
      <c r="N1374" s="176"/>
      <c r="O1374" s="176"/>
      <c r="P1374" s="176"/>
      <c r="Q1374" s="176"/>
      <c r="R1374" s="206"/>
      <c r="S1374" s="206"/>
      <c r="T1374" s="206"/>
      <c r="U1374" s="206"/>
      <c r="V1374" s="206"/>
      <c r="W1374" s="206"/>
      <c r="X1374" s="118"/>
      <c r="Y1374" s="137"/>
      <c r="Z1374" s="149"/>
    </row>
    <row r="1375" spans="1:26" s="25" customFormat="1" x14ac:dyDescent="0.4">
      <c r="A1375" s="49"/>
      <c r="B1375" s="49"/>
      <c r="C1375" s="49"/>
      <c r="D1375" s="117"/>
      <c r="E1375" s="161"/>
      <c r="F1375" s="161"/>
      <c r="G1375" s="161"/>
      <c r="H1375" s="161"/>
      <c r="I1375" s="161"/>
      <c r="J1375" s="161"/>
      <c r="K1375" s="151"/>
      <c r="L1375" s="176"/>
      <c r="M1375" s="176"/>
      <c r="N1375" s="176"/>
      <c r="O1375" s="176"/>
      <c r="P1375" s="176"/>
      <c r="Q1375" s="176"/>
      <c r="R1375" s="206"/>
      <c r="S1375" s="206"/>
      <c r="T1375" s="206"/>
      <c r="U1375" s="206"/>
      <c r="V1375" s="206"/>
      <c r="W1375" s="206"/>
      <c r="X1375" s="118"/>
      <c r="Y1375" s="137"/>
      <c r="Z1375" s="149"/>
    </row>
    <row r="1376" spans="1:26" s="25" customFormat="1" x14ac:dyDescent="0.4">
      <c r="A1376" s="49"/>
      <c r="B1376" s="49"/>
      <c r="C1376" s="49"/>
      <c r="D1376" s="117"/>
      <c r="E1376" s="161"/>
      <c r="F1376" s="161"/>
      <c r="G1376" s="161"/>
      <c r="H1376" s="161"/>
      <c r="I1376" s="161"/>
      <c r="J1376" s="161"/>
      <c r="K1376" s="151"/>
      <c r="L1376" s="176"/>
      <c r="M1376" s="176"/>
      <c r="N1376" s="176"/>
      <c r="O1376" s="176"/>
      <c r="P1376" s="176"/>
      <c r="Q1376" s="176"/>
      <c r="R1376" s="206"/>
      <c r="S1376" s="206"/>
      <c r="T1376" s="206"/>
      <c r="U1376" s="206"/>
      <c r="V1376" s="206"/>
      <c r="W1376" s="206"/>
      <c r="X1376" s="118"/>
      <c r="Y1376" s="137"/>
      <c r="Z1376" s="149"/>
    </row>
    <row r="1377" spans="1:26" s="25" customFormat="1" x14ac:dyDescent="0.4">
      <c r="A1377" s="49"/>
      <c r="B1377" s="49"/>
      <c r="C1377" s="49"/>
      <c r="D1377" s="117"/>
      <c r="E1377" s="161"/>
      <c r="F1377" s="161"/>
      <c r="G1377" s="161"/>
      <c r="H1377" s="161"/>
      <c r="I1377" s="161"/>
      <c r="J1377" s="161"/>
      <c r="K1377" s="151"/>
      <c r="L1377" s="176"/>
      <c r="M1377" s="176"/>
      <c r="N1377" s="176"/>
      <c r="O1377" s="176"/>
      <c r="P1377" s="176"/>
      <c r="Q1377" s="176"/>
      <c r="R1377" s="206"/>
      <c r="S1377" s="206"/>
      <c r="T1377" s="206"/>
      <c r="U1377" s="206"/>
      <c r="V1377" s="206"/>
      <c r="W1377" s="206"/>
      <c r="X1377" s="118"/>
      <c r="Y1377" s="137"/>
      <c r="Z1377" s="149"/>
    </row>
    <row r="1378" spans="1:26" s="25" customFormat="1" x14ac:dyDescent="0.4">
      <c r="A1378" s="49"/>
      <c r="B1378" s="49"/>
      <c r="C1378" s="49"/>
      <c r="D1378" s="117"/>
      <c r="E1378" s="161"/>
      <c r="F1378" s="161"/>
      <c r="G1378" s="161"/>
      <c r="H1378" s="161"/>
      <c r="I1378" s="161"/>
      <c r="J1378" s="161"/>
      <c r="K1378" s="151"/>
      <c r="L1378" s="176"/>
      <c r="M1378" s="176"/>
      <c r="N1378" s="176"/>
      <c r="O1378" s="176"/>
      <c r="P1378" s="176"/>
      <c r="Q1378" s="176"/>
      <c r="R1378" s="206"/>
      <c r="S1378" s="206"/>
      <c r="T1378" s="206"/>
      <c r="U1378" s="206"/>
      <c r="V1378" s="206"/>
      <c r="W1378" s="206"/>
      <c r="X1378" s="118"/>
      <c r="Y1378" s="137"/>
      <c r="Z1378" s="149"/>
    </row>
    <row r="1379" spans="1:26" s="25" customFormat="1" x14ac:dyDescent="0.4">
      <c r="A1379" s="49"/>
      <c r="B1379" s="49"/>
      <c r="C1379" s="49"/>
      <c r="D1379" s="117"/>
      <c r="E1379" s="161"/>
      <c r="F1379" s="161"/>
      <c r="G1379" s="161"/>
      <c r="H1379" s="161"/>
      <c r="I1379" s="161"/>
      <c r="J1379" s="161"/>
      <c r="K1379" s="151"/>
      <c r="L1379" s="176"/>
      <c r="M1379" s="176"/>
      <c r="N1379" s="176"/>
      <c r="O1379" s="176"/>
      <c r="P1379" s="176"/>
      <c r="Q1379" s="176"/>
      <c r="R1379" s="206"/>
      <c r="S1379" s="206"/>
      <c r="T1379" s="206"/>
      <c r="U1379" s="206"/>
      <c r="V1379" s="206"/>
      <c r="W1379" s="206"/>
      <c r="X1379" s="118"/>
      <c r="Y1379" s="137"/>
      <c r="Z1379" s="149"/>
    </row>
    <row r="1380" spans="1:26" s="25" customFormat="1" x14ac:dyDescent="0.4">
      <c r="A1380" s="49"/>
      <c r="B1380" s="49"/>
      <c r="C1380" s="49"/>
      <c r="D1380" s="117"/>
      <c r="E1380" s="161"/>
      <c r="F1380" s="161"/>
      <c r="G1380" s="161"/>
      <c r="H1380" s="161"/>
      <c r="I1380" s="161"/>
      <c r="J1380" s="161"/>
      <c r="K1380" s="151"/>
      <c r="L1380" s="176"/>
      <c r="M1380" s="176"/>
      <c r="N1380" s="176"/>
      <c r="O1380" s="176"/>
      <c r="P1380" s="176"/>
      <c r="Q1380" s="176"/>
      <c r="R1380" s="206"/>
      <c r="S1380" s="206"/>
      <c r="T1380" s="206"/>
      <c r="U1380" s="206"/>
      <c r="V1380" s="206"/>
      <c r="W1380" s="206"/>
      <c r="X1380" s="118"/>
      <c r="Y1380" s="137"/>
      <c r="Z1380" s="149"/>
    </row>
    <row r="1381" spans="1:26" s="25" customFormat="1" x14ac:dyDescent="0.4">
      <c r="A1381" s="49"/>
      <c r="B1381" s="49"/>
      <c r="C1381" s="49"/>
      <c r="D1381" s="117"/>
      <c r="E1381" s="161"/>
      <c r="F1381" s="161"/>
      <c r="G1381" s="161"/>
      <c r="H1381" s="161"/>
      <c r="I1381" s="161"/>
      <c r="J1381" s="161"/>
      <c r="K1381" s="151"/>
      <c r="L1381" s="176"/>
      <c r="M1381" s="176"/>
      <c r="N1381" s="176"/>
      <c r="O1381" s="176"/>
      <c r="P1381" s="176"/>
      <c r="Q1381" s="176"/>
      <c r="R1381" s="206"/>
      <c r="S1381" s="206"/>
      <c r="T1381" s="206"/>
      <c r="U1381" s="206"/>
      <c r="V1381" s="206"/>
      <c r="W1381" s="206"/>
      <c r="X1381" s="118"/>
      <c r="Y1381" s="137"/>
      <c r="Z1381" s="149"/>
    </row>
    <row r="1382" spans="1:26" s="25" customFormat="1" x14ac:dyDescent="0.4">
      <c r="A1382" s="49"/>
      <c r="B1382" s="49"/>
      <c r="C1382" s="49"/>
      <c r="D1382" s="117"/>
      <c r="E1382" s="161"/>
      <c r="F1382" s="161"/>
      <c r="G1382" s="161"/>
      <c r="H1382" s="161"/>
      <c r="I1382" s="161"/>
      <c r="J1382" s="161"/>
      <c r="K1382" s="151"/>
      <c r="L1382" s="176"/>
      <c r="M1382" s="176"/>
      <c r="N1382" s="176"/>
      <c r="O1382" s="176"/>
      <c r="P1382" s="176"/>
      <c r="Q1382" s="176"/>
      <c r="R1382" s="206"/>
      <c r="S1382" s="206"/>
      <c r="T1382" s="206"/>
      <c r="U1382" s="206"/>
      <c r="V1382" s="206"/>
      <c r="W1382" s="206"/>
      <c r="X1382" s="118"/>
      <c r="Y1382" s="137"/>
      <c r="Z1382" s="149"/>
    </row>
    <row r="1383" spans="1:26" s="25" customFormat="1" x14ac:dyDescent="0.4">
      <c r="A1383" s="49"/>
      <c r="B1383" s="49"/>
      <c r="C1383" s="49"/>
      <c r="D1383" s="117"/>
      <c r="E1383" s="161"/>
      <c r="F1383" s="161"/>
      <c r="G1383" s="161"/>
      <c r="H1383" s="161"/>
      <c r="I1383" s="161"/>
      <c r="J1383" s="161"/>
      <c r="K1383" s="151"/>
      <c r="L1383" s="176"/>
      <c r="M1383" s="176"/>
      <c r="N1383" s="176"/>
      <c r="O1383" s="176"/>
      <c r="P1383" s="176"/>
      <c r="Q1383" s="176"/>
      <c r="R1383" s="206"/>
      <c r="S1383" s="206"/>
      <c r="T1383" s="206"/>
      <c r="U1383" s="206"/>
      <c r="V1383" s="206"/>
      <c r="W1383" s="206"/>
      <c r="X1383" s="118"/>
      <c r="Y1383" s="137"/>
      <c r="Z1383" s="149"/>
    </row>
    <row r="1384" spans="1:26" s="25" customFormat="1" x14ac:dyDescent="0.4">
      <c r="A1384" s="49"/>
      <c r="B1384" s="49"/>
      <c r="C1384" s="49"/>
      <c r="D1384" s="117"/>
      <c r="E1384" s="161"/>
      <c r="F1384" s="161"/>
      <c r="G1384" s="161"/>
      <c r="H1384" s="161"/>
      <c r="I1384" s="161"/>
      <c r="J1384" s="161"/>
      <c r="K1384" s="151"/>
      <c r="L1384" s="176"/>
      <c r="M1384" s="176"/>
      <c r="N1384" s="176"/>
      <c r="O1384" s="176"/>
      <c r="P1384" s="176"/>
      <c r="Q1384" s="176"/>
      <c r="R1384" s="206"/>
      <c r="S1384" s="206"/>
      <c r="T1384" s="206"/>
      <c r="U1384" s="206"/>
      <c r="V1384" s="206"/>
      <c r="W1384" s="206"/>
      <c r="X1384" s="118"/>
      <c r="Y1384" s="137"/>
      <c r="Z1384" s="149"/>
    </row>
    <row r="1385" spans="1:26" s="25" customFormat="1" x14ac:dyDescent="0.4">
      <c r="A1385" s="49"/>
      <c r="B1385" s="49"/>
      <c r="C1385" s="49"/>
      <c r="D1385" s="117"/>
      <c r="E1385" s="161"/>
      <c r="F1385" s="161"/>
      <c r="G1385" s="161"/>
      <c r="H1385" s="161"/>
      <c r="I1385" s="161"/>
      <c r="J1385" s="161"/>
      <c r="K1385" s="151"/>
      <c r="L1385" s="176"/>
      <c r="M1385" s="176"/>
      <c r="N1385" s="176"/>
      <c r="O1385" s="176"/>
      <c r="P1385" s="176"/>
      <c r="Q1385" s="176"/>
      <c r="R1385" s="206"/>
      <c r="S1385" s="206"/>
      <c r="T1385" s="206"/>
      <c r="U1385" s="206"/>
      <c r="V1385" s="206"/>
      <c r="W1385" s="206"/>
      <c r="X1385" s="118"/>
      <c r="Y1385" s="137"/>
      <c r="Z1385" s="149"/>
    </row>
    <row r="1386" spans="1:26" s="25" customFormat="1" x14ac:dyDescent="0.4">
      <c r="A1386" s="49"/>
      <c r="B1386" s="49"/>
      <c r="C1386" s="49"/>
      <c r="D1386" s="117"/>
      <c r="E1386" s="161"/>
      <c r="F1386" s="161"/>
      <c r="G1386" s="161"/>
      <c r="H1386" s="161"/>
      <c r="I1386" s="161"/>
      <c r="J1386" s="161"/>
      <c r="K1386" s="151"/>
      <c r="L1386" s="176"/>
      <c r="M1386" s="176"/>
      <c r="N1386" s="176"/>
      <c r="O1386" s="176"/>
      <c r="P1386" s="176"/>
      <c r="Q1386" s="176"/>
      <c r="R1386" s="206"/>
      <c r="S1386" s="206"/>
      <c r="T1386" s="206"/>
      <c r="U1386" s="206"/>
      <c r="V1386" s="206"/>
      <c r="W1386" s="206"/>
      <c r="X1386" s="118"/>
      <c r="Y1386" s="137"/>
      <c r="Z1386" s="149"/>
    </row>
    <row r="1387" spans="1:26" s="25" customFormat="1" x14ac:dyDescent="0.4">
      <c r="A1387" s="49"/>
      <c r="B1387" s="49"/>
      <c r="C1387" s="49"/>
      <c r="D1387" s="117"/>
      <c r="E1387" s="161"/>
      <c r="F1387" s="161"/>
      <c r="G1387" s="161"/>
      <c r="H1387" s="161"/>
      <c r="I1387" s="161"/>
      <c r="J1387" s="161"/>
      <c r="K1387" s="151"/>
      <c r="L1387" s="176"/>
      <c r="M1387" s="176"/>
      <c r="N1387" s="176"/>
      <c r="O1387" s="176"/>
      <c r="P1387" s="176"/>
      <c r="Q1387" s="176"/>
      <c r="R1387" s="206"/>
      <c r="S1387" s="206"/>
      <c r="T1387" s="206"/>
      <c r="U1387" s="206"/>
      <c r="V1387" s="206"/>
      <c r="W1387" s="206"/>
      <c r="X1387" s="118"/>
      <c r="Y1387" s="137"/>
      <c r="Z1387" s="149"/>
    </row>
    <row r="1388" spans="1:26" s="25" customFormat="1" x14ac:dyDescent="0.4">
      <c r="A1388" s="49"/>
      <c r="B1388" s="49"/>
      <c r="C1388" s="49"/>
      <c r="D1388" s="117"/>
      <c r="E1388" s="161"/>
      <c r="F1388" s="161"/>
      <c r="G1388" s="161"/>
      <c r="H1388" s="161"/>
      <c r="I1388" s="161"/>
      <c r="J1388" s="161"/>
      <c r="K1388" s="151"/>
      <c r="L1388" s="176"/>
      <c r="M1388" s="176"/>
      <c r="N1388" s="176"/>
      <c r="O1388" s="176"/>
      <c r="P1388" s="176"/>
      <c r="Q1388" s="176"/>
      <c r="R1388" s="206"/>
      <c r="S1388" s="206"/>
      <c r="T1388" s="206"/>
      <c r="U1388" s="206"/>
      <c r="V1388" s="206"/>
      <c r="W1388" s="206"/>
      <c r="X1388" s="118"/>
      <c r="Y1388" s="137"/>
      <c r="Z1388" s="149"/>
    </row>
    <row r="1389" spans="1:26" s="25" customFormat="1" x14ac:dyDescent="0.4">
      <c r="A1389" s="49"/>
      <c r="B1389" s="49"/>
      <c r="C1389" s="49"/>
      <c r="D1389" s="117"/>
      <c r="E1389" s="161"/>
      <c r="F1389" s="161"/>
      <c r="G1389" s="161"/>
      <c r="H1389" s="161"/>
      <c r="I1389" s="161"/>
      <c r="J1389" s="161"/>
      <c r="K1389" s="151"/>
      <c r="L1389" s="176"/>
      <c r="M1389" s="176"/>
      <c r="N1389" s="176"/>
      <c r="O1389" s="176"/>
      <c r="P1389" s="176"/>
      <c r="Q1389" s="176"/>
      <c r="R1389" s="206"/>
      <c r="S1389" s="206"/>
      <c r="T1389" s="206"/>
      <c r="U1389" s="206"/>
      <c r="V1389" s="206"/>
      <c r="W1389" s="206"/>
      <c r="X1389" s="118"/>
      <c r="Y1389" s="137"/>
      <c r="Z1389" s="149"/>
    </row>
    <row r="1390" spans="1:26" s="25" customFormat="1" x14ac:dyDescent="0.4">
      <c r="A1390" s="49"/>
      <c r="B1390" s="49"/>
      <c r="C1390" s="49"/>
      <c r="D1390" s="117"/>
      <c r="E1390" s="161"/>
      <c r="F1390" s="161"/>
      <c r="G1390" s="161"/>
      <c r="H1390" s="161"/>
      <c r="I1390" s="161"/>
      <c r="J1390" s="161"/>
      <c r="K1390" s="151"/>
      <c r="L1390" s="176"/>
      <c r="M1390" s="176"/>
      <c r="N1390" s="176"/>
      <c r="O1390" s="176"/>
      <c r="P1390" s="176"/>
      <c r="Q1390" s="176"/>
      <c r="R1390" s="206"/>
      <c r="S1390" s="206"/>
      <c r="T1390" s="206"/>
      <c r="U1390" s="206"/>
      <c r="V1390" s="206"/>
      <c r="W1390" s="206"/>
      <c r="X1390" s="118"/>
      <c r="Y1390" s="137"/>
      <c r="Z1390" s="149"/>
    </row>
    <row r="1391" spans="1:26" s="25" customFormat="1" x14ac:dyDescent="0.4">
      <c r="A1391" s="49"/>
      <c r="B1391" s="49"/>
      <c r="C1391" s="49"/>
      <c r="D1391" s="117"/>
      <c r="E1391" s="161"/>
      <c r="F1391" s="161"/>
      <c r="G1391" s="161"/>
      <c r="H1391" s="161"/>
      <c r="I1391" s="161"/>
      <c r="J1391" s="161"/>
      <c r="K1391" s="151"/>
      <c r="L1391" s="176"/>
      <c r="M1391" s="176"/>
      <c r="N1391" s="176"/>
      <c r="O1391" s="176"/>
      <c r="P1391" s="176"/>
      <c r="Q1391" s="176"/>
      <c r="R1391" s="206"/>
      <c r="S1391" s="206"/>
      <c r="T1391" s="206"/>
      <c r="U1391" s="206"/>
      <c r="V1391" s="206"/>
      <c r="W1391" s="206"/>
      <c r="X1391" s="118"/>
      <c r="Y1391" s="137"/>
      <c r="Z1391" s="149"/>
    </row>
    <row r="1392" spans="1:26" s="25" customFormat="1" x14ac:dyDescent="0.4">
      <c r="A1392" s="49"/>
      <c r="B1392" s="49"/>
      <c r="C1392" s="49"/>
      <c r="D1392" s="117"/>
      <c r="E1392" s="161"/>
      <c r="F1392" s="161"/>
      <c r="G1392" s="161"/>
      <c r="H1392" s="161"/>
      <c r="I1392" s="161"/>
      <c r="J1392" s="161"/>
      <c r="K1392" s="151"/>
      <c r="L1392" s="176"/>
      <c r="M1392" s="176"/>
      <c r="N1392" s="176"/>
      <c r="O1392" s="176"/>
      <c r="P1392" s="176"/>
      <c r="Q1392" s="176"/>
      <c r="R1392" s="206"/>
      <c r="S1392" s="206"/>
      <c r="T1392" s="206"/>
      <c r="U1392" s="206"/>
      <c r="V1392" s="206"/>
      <c r="W1392" s="206"/>
      <c r="X1392" s="118"/>
      <c r="Y1392" s="137"/>
      <c r="Z1392" s="149"/>
    </row>
    <row r="1393" spans="1:26" s="25" customFormat="1" x14ac:dyDescent="0.4">
      <c r="A1393" s="49"/>
      <c r="B1393" s="49"/>
      <c r="C1393" s="49"/>
      <c r="D1393" s="117"/>
      <c r="E1393" s="161"/>
      <c r="F1393" s="161"/>
      <c r="G1393" s="161"/>
      <c r="H1393" s="161"/>
      <c r="I1393" s="161"/>
      <c r="J1393" s="161"/>
      <c r="K1393" s="151"/>
      <c r="L1393" s="176"/>
      <c r="M1393" s="176"/>
      <c r="N1393" s="176"/>
      <c r="O1393" s="176"/>
      <c r="P1393" s="176"/>
      <c r="Q1393" s="176"/>
      <c r="R1393" s="206"/>
      <c r="S1393" s="206"/>
      <c r="T1393" s="206"/>
      <c r="U1393" s="206"/>
      <c r="V1393" s="206"/>
      <c r="W1393" s="206"/>
      <c r="X1393" s="118"/>
      <c r="Y1393" s="137"/>
      <c r="Z1393" s="149"/>
    </row>
    <row r="1394" spans="1:26" s="25" customFormat="1" x14ac:dyDescent="0.4">
      <c r="A1394" s="49"/>
      <c r="B1394" s="49"/>
      <c r="C1394" s="49"/>
      <c r="D1394" s="117"/>
      <c r="E1394" s="161"/>
      <c r="F1394" s="161"/>
      <c r="G1394" s="161"/>
      <c r="H1394" s="161"/>
      <c r="I1394" s="161"/>
      <c r="J1394" s="161"/>
      <c r="K1394" s="151"/>
      <c r="L1394" s="176"/>
      <c r="M1394" s="176"/>
      <c r="N1394" s="176"/>
      <c r="O1394" s="176"/>
      <c r="P1394" s="176"/>
      <c r="Q1394" s="176"/>
      <c r="R1394" s="206"/>
      <c r="S1394" s="206"/>
      <c r="T1394" s="206"/>
      <c r="U1394" s="206"/>
      <c r="V1394" s="206"/>
      <c r="W1394" s="206"/>
      <c r="X1394" s="118"/>
      <c r="Y1394" s="137"/>
      <c r="Z1394" s="149"/>
    </row>
    <row r="1395" spans="1:26" s="25" customFormat="1" x14ac:dyDescent="0.4">
      <c r="A1395" s="49"/>
      <c r="B1395" s="49"/>
      <c r="C1395" s="49"/>
      <c r="D1395" s="117"/>
      <c r="E1395" s="161"/>
      <c r="F1395" s="161"/>
      <c r="G1395" s="161"/>
      <c r="H1395" s="161"/>
      <c r="I1395" s="161"/>
      <c r="J1395" s="161"/>
      <c r="K1395" s="151"/>
      <c r="L1395" s="176"/>
      <c r="M1395" s="176"/>
      <c r="N1395" s="176"/>
      <c r="O1395" s="176"/>
      <c r="P1395" s="176"/>
      <c r="Q1395" s="176"/>
      <c r="R1395" s="206"/>
      <c r="S1395" s="206"/>
      <c r="T1395" s="206"/>
      <c r="U1395" s="206"/>
      <c r="V1395" s="206"/>
      <c r="W1395" s="206"/>
      <c r="X1395" s="118"/>
      <c r="Y1395" s="137"/>
      <c r="Z1395" s="149"/>
    </row>
    <row r="1396" spans="1:26" s="25" customFormat="1" x14ac:dyDescent="0.4">
      <c r="A1396" s="49"/>
      <c r="B1396" s="49"/>
      <c r="C1396" s="49"/>
      <c r="D1396" s="117"/>
      <c r="E1396" s="161"/>
      <c r="F1396" s="161"/>
      <c r="G1396" s="161"/>
      <c r="H1396" s="161"/>
      <c r="I1396" s="161"/>
      <c r="J1396" s="161"/>
      <c r="K1396" s="151"/>
      <c r="L1396" s="176"/>
      <c r="M1396" s="176"/>
      <c r="N1396" s="176"/>
      <c r="O1396" s="176"/>
      <c r="P1396" s="176"/>
      <c r="Q1396" s="176"/>
      <c r="R1396" s="206"/>
      <c r="S1396" s="206"/>
      <c r="T1396" s="206"/>
      <c r="U1396" s="206"/>
      <c r="V1396" s="206"/>
      <c r="W1396" s="206"/>
      <c r="X1396" s="118"/>
      <c r="Y1396" s="137"/>
      <c r="Z1396" s="149"/>
    </row>
    <row r="1397" spans="1:26" s="25" customFormat="1" x14ac:dyDescent="0.4">
      <c r="A1397" s="49"/>
      <c r="B1397" s="49"/>
      <c r="C1397" s="49"/>
      <c r="D1397" s="117"/>
      <c r="E1397" s="161"/>
      <c r="F1397" s="161"/>
      <c r="G1397" s="161"/>
      <c r="H1397" s="161"/>
      <c r="I1397" s="161"/>
      <c r="J1397" s="161"/>
      <c r="K1397" s="151"/>
      <c r="L1397" s="176"/>
      <c r="M1397" s="176"/>
      <c r="N1397" s="176"/>
      <c r="O1397" s="176"/>
      <c r="P1397" s="176"/>
      <c r="Q1397" s="176"/>
      <c r="R1397" s="206"/>
      <c r="S1397" s="206"/>
      <c r="T1397" s="206"/>
      <c r="U1397" s="206"/>
      <c r="V1397" s="206"/>
      <c r="W1397" s="206"/>
      <c r="X1397" s="118"/>
      <c r="Y1397" s="137"/>
      <c r="Z1397" s="149"/>
    </row>
    <row r="1398" spans="1:26" s="25" customFormat="1" x14ac:dyDescent="0.4">
      <c r="A1398" s="49"/>
      <c r="B1398" s="49"/>
      <c r="C1398" s="49"/>
      <c r="D1398" s="117"/>
      <c r="E1398" s="161"/>
      <c r="F1398" s="161"/>
      <c r="G1398" s="161"/>
      <c r="H1398" s="161"/>
      <c r="I1398" s="161"/>
      <c r="J1398" s="161"/>
      <c r="K1398" s="151"/>
      <c r="L1398" s="176"/>
      <c r="M1398" s="176"/>
      <c r="N1398" s="176"/>
      <c r="O1398" s="176"/>
      <c r="P1398" s="176"/>
      <c r="Q1398" s="176"/>
      <c r="R1398" s="206"/>
      <c r="S1398" s="206"/>
      <c r="T1398" s="206"/>
      <c r="U1398" s="206"/>
      <c r="V1398" s="206"/>
      <c r="W1398" s="206"/>
      <c r="X1398" s="118"/>
      <c r="Y1398" s="137"/>
      <c r="Z1398" s="149"/>
    </row>
    <row r="1399" spans="1:26" s="25" customFormat="1" x14ac:dyDescent="0.4">
      <c r="A1399" s="49"/>
      <c r="B1399" s="49"/>
      <c r="C1399" s="49"/>
      <c r="D1399" s="117"/>
      <c r="E1399" s="161"/>
      <c r="F1399" s="161"/>
      <c r="G1399" s="161"/>
      <c r="H1399" s="161"/>
      <c r="I1399" s="161"/>
      <c r="J1399" s="161"/>
      <c r="K1399" s="151"/>
      <c r="L1399" s="176"/>
      <c r="M1399" s="176"/>
      <c r="N1399" s="176"/>
      <c r="O1399" s="176"/>
      <c r="P1399" s="176"/>
      <c r="Q1399" s="176"/>
      <c r="R1399" s="206"/>
      <c r="S1399" s="206"/>
      <c r="T1399" s="206"/>
      <c r="U1399" s="206"/>
      <c r="V1399" s="206"/>
      <c r="W1399" s="206"/>
      <c r="X1399" s="118"/>
      <c r="Y1399" s="137"/>
      <c r="Z1399" s="149"/>
    </row>
    <row r="1400" spans="1:26" s="25" customFormat="1" x14ac:dyDescent="0.4">
      <c r="A1400" s="49"/>
      <c r="B1400" s="49"/>
      <c r="C1400" s="49"/>
      <c r="D1400" s="117"/>
      <c r="E1400" s="161"/>
      <c r="F1400" s="161"/>
      <c r="G1400" s="161"/>
      <c r="H1400" s="161"/>
      <c r="I1400" s="161"/>
      <c r="J1400" s="161"/>
      <c r="K1400" s="151"/>
      <c r="L1400" s="176"/>
      <c r="M1400" s="176"/>
      <c r="N1400" s="176"/>
      <c r="O1400" s="176"/>
      <c r="P1400" s="176"/>
      <c r="Q1400" s="176"/>
      <c r="R1400" s="206"/>
      <c r="S1400" s="206"/>
      <c r="T1400" s="206"/>
      <c r="U1400" s="206"/>
      <c r="V1400" s="206"/>
      <c r="W1400" s="206"/>
      <c r="X1400" s="118"/>
      <c r="Y1400" s="137"/>
      <c r="Z1400" s="149"/>
    </row>
    <row r="1401" spans="1:26" s="25" customFormat="1" x14ac:dyDescent="0.4">
      <c r="A1401" s="49"/>
      <c r="B1401" s="49"/>
      <c r="C1401" s="49"/>
      <c r="D1401" s="117"/>
      <c r="E1401" s="161"/>
      <c r="F1401" s="161"/>
      <c r="G1401" s="161"/>
      <c r="H1401" s="161"/>
      <c r="I1401" s="161"/>
      <c r="J1401" s="161"/>
      <c r="K1401" s="151"/>
      <c r="L1401" s="176"/>
      <c r="M1401" s="176"/>
      <c r="N1401" s="176"/>
      <c r="O1401" s="176"/>
      <c r="P1401" s="176"/>
      <c r="Q1401" s="176"/>
      <c r="R1401" s="206"/>
      <c r="S1401" s="206"/>
      <c r="T1401" s="206"/>
      <c r="U1401" s="206"/>
      <c r="V1401" s="206"/>
      <c r="W1401" s="206"/>
      <c r="X1401" s="118"/>
      <c r="Y1401" s="137"/>
      <c r="Z1401" s="149"/>
    </row>
    <row r="1402" spans="1:26" s="25" customFormat="1" x14ac:dyDescent="0.4">
      <c r="A1402" s="49"/>
      <c r="B1402" s="49"/>
      <c r="C1402" s="49"/>
      <c r="D1402" s="117"/>
      <c r="E1402" s="161"/>
      <c r="F1402" s="161"/>
      <c r="G1402" s="161"/>
      <c r="H1402" s="161"/>
      <c r="I1402" s="161"/>
      <c r="J1402" s="161"/>
      <c r="K1402" s="151"/>
      <c r="L1402" s="176"/>
      <c r="M1402" s="176"/>
      <c r="N1402" s="176"/>
      <c r="O1402" s="176"/>
      <c r="P1402" s="176"/>
      <c r="Q1402" s="176"/>
      <c r="R1402" s="206"/>
      <c r="S1402" s="206"/>
      <c r="T1402" s="206"/>
      <c r="U1402" s="206"/>
      <c r="V1402" s="206"/>
      <c r="W1402" s="206"/>
      <c r="X1402" s="118"/>
      <c r="Y1402" s="137"/>
      <c r="Z1402" s="149"/>
    </row>
    <row r="1403" spans="1:26" s="25" customFormat="1" x14ac:dyDescent="0.4">
      <c r="A1403" s="49"/>
      <c r="B1403" s="49"/>
      <c r="C1403" s="49"/>
      <c r="D1403" s="117"/>
      <c r="E1403" s="161"/>
      <c r="F1403" s="161"/>
      <c r="G1403" s="161"/>
      <c r="H1403" s="161"/>
      <c r="I1403" s="161"/>
      <c r="J1403" s="161"/>
      <c r="K1403" s="151"/>
      <c r="L1403" s="176"/>
      <c r="M1403" s="176"/>
      <c r="N1403" s="176"/>
      <c r="O1403" s="176"/>
      <c r="P1403" s="176"/>
      <c r="Q1403" s="176"/>
      <c r="R1403" s="206"/>
      <c r="S1403" s="206"/>
      <c r="T1403" s="206"/>
      <c r="U1403" s="206"/>
      <c r="V1403" s="206"/>
      <c r="W1403" s="206"/>
      <c r="X1403" s="118"/>
      <c r="Y1403" s="137"/>
      <c r="Z1403" s="149"/>
    </row>
    <row r="1404" spans="1:26" s="25" customFormat="1" x14ac:dyDescent="0.4">
      <c r="A1404" s="49"/>
      <c r="B1404" s="49"/>
      <c r="C1404" s="49"/>
      <c r="D1404" s="117"/>
      <c r="E1404" s="161"/>
      <c r="F1404" s="161"/>
      <c r="G1404" s="161"/>
      <c r="H1404" s="161"/>
      <c r="I1404" s="161"/>
      <c r="J1404" s="161"/>
      <c r="K1404" s="151"/>
      <c r="L1404" s="176"/>
      <c r="M1404" s="176"/>
      <c r="N1404" s="176"/>
      <c r="O1404" s="176"/>
      <c r="P1404" s="176"/>
      <c r="Q1404" s="176"/>
      <c r="R1404" s="206"/>
      <c r="S1404" s="206"/>
      <c r="T1404" s="206"/>
      <c r="U1404" s="206"/>
      <c r="V1404" s="206"/>
      <c r="W1404" s="206"/>
      <c r="X1404" s="118"/>
      <c r="Y1404" s="137"/>
      <c r="Z1404" s="149"/>
    </row>
    <row r="1405" spans="1:26" s="25" customFormat="1" x14ac:dyDescent="0.4">
      <c r="A1405" s="49"/>
      <c r="B1405" s="49"/>
      <c r="C1405" s="49"/>
      <c r="D1405" s="117"/>
      <c r="E1405" s="161"/>
      <c r="F1405" s="161"/>
      <c r="G1405" s="161"/>
      <c r="H1405" s="161"/>
      <c r="I1405" s="161"/>
      <c r="J1405" s="161"/>
      <c r="K1405" s="151"/>
      <c r="L1405" s="176"/>
      <c r="M1405" s="176"/>
      <c r="N1405" s="176"/>
      <c r="O1405" s="176"/>
      <c r="P1405" s="176"/>
      <c r="Q1405" s="176"/>
      <c r="R1405" s="206"/>
      <c r="S1405" s="206"/>
      <c r="T1405" s="206"/>
      <c r="U1405" s="206"/>
      <c r="V1405" s="206"/>
      <c r="W1405" s="206"/>
      <c r="X1405" s="118"/>
      <c r="Y1405" s="137"/>
      <c r="Z1405" s="149"/>
    </row>
    <row r="1406" spans="1:26" s="25" customFormat="1" x14ac:dyDescent="0.4">
      <c r="A1406" s="49"/>
      <c r="B1406" s="49"/>
      <c r="C1406" s="49"/>
      <c r="D1406" s="117"/>
      <c r="E1406" s="161"/>
      <c r="F1406" s="161"/>
      <c r="G1406" s="161"/>
      <c r="H1406" s="161"/>
      <c r="I1406" s="161"/>
      <c r="J1406" s="161"/>
      <c r="K1406" s="151"/>
      <c r="L1406" s="176"/>
      <c r="M1406" s="176"/>
      <c r="N1406" s="176"/>
      <c r="O1406" s="176"/>
      <c r="P1406" s="176"/>
      <c r="Q1406" s="176"/>
      <c r="R1406" s="206"/>
      <c r="S1406" s="206"/>
      <c r="T1406" s="206"/>
      <c r="U1406" s="206"/>
      <c r="V1406" s="206"/>
      <c r="W1406" s="206"/>
      <c r="X1406" s="118"/>
      <c r="Y1406" s="137"/>
      <c r="Z1406" s="149"/>
    </row>
    <row r="1407" spans="1:26" s="25" customFormat="1" x14ac:dyDescent="0.4">
      <c r="A1407" s="49"/>
      <c r="B1407" s="49"/>
      <c r="C1407" s="49"/>
      <c r="D1407" s="117"/>
      <c r="E1407" s="161"/>
      <c r="F1407" s="161"/>
      <c r="G1407" s="161"/>
      <c r="H1407" s="161"/>
      <c r="I1407" s="161"/>
      <c r="J1407" s="161"/>
      <c r="K1407" s="151"/>
      <c r="L1407" s="176"/>
      <c r="M1407" s="176"/>
      <c r="N1407" s="176"/>
      <c r="O1407" s="176"/>
      <c r="P1407" s="176"/>
      <c r="Q1407" s="176"/>
      <c r="R1407" s="206"/>
      <c r="S1407" s="206"/>
      <c r="T1407" s="206"/>
      <c r="U1407" s="206"/>
      <c r="V1407" s="206"/>
      <c r="W1407" s="206"/>
      <c r="X1407" s="118"/>
      <c r="Y1407" s="137"/>
      <c r="Z1407" s="149"/>
    </row>
    <row r="1408" spans="1:26" s="25" customFormat="1" x14ac:dyDescent="0.4">
      <c r="A1408" s="49"/>
      <c r="B1408" s="49"/>
      <c r="C1408" s="49"/>
      <c r="D1408" s="117"/>
      <c r="E1408" s="161"/>
      <c r="F1408" s="161"/>
      <c r="G1408" s="161"/>
      <c r="H1408" s="161"/>
      <c r="I1408" s="161"/>
      <c r="J1408" s="161"/>
      <c r="K1408" s="151"/>
      <c r="L1408" s="176"/>
      <c r="M1408" s="176"/>
      <c r="N1408" s="176"/>
      <c r="O1408" s="176"/>
      <c r="P1408" s="176"/>
      <c r="Q1408" s="176"/>
      <c r="R1408" s="206"/>
      <c r="S1408" s="206"/>
      <c r="T1408" s="206"/>
      <c r="U1408" s="206"/>
      <c r="V1408" s="206"/>
      <c r="W1408" s="206"/>
      <c r="X1408" s="118"/>
      <c r="Y1408" s="137"/>
      <c r="Z1408" s="149"/>
    </row>
    <row r="1409" spans="1:26" s="25" customFormat="1" x14ac:dyDescent="0.4">
      <c r="A1409" s="49"/>
      <c r="B1409" s="49"/>
      <c r="C1409" s="49"/>
      <c r="D1409" s="117"/>
      <c r="E1409" s="161"/>
      <c r="F1409" s="161"/>
      <c r="G1409" s="161"/>
      <c r="H1409" s="161"/>
      <c r="I1409" s="161"/>
      <c r="J1409" s="161"/>
      <c r="K1409" s="151"/>
      <c r="L1409" s="176"/>
      <c r="M1409" s="176"/>
      <c r="N1409" s="176"/>
      <c r="O1409" s="176"/>
      <c r="P1409" s="176"/>
      <c r="Q1409" s="176"/>
      <c r="R1409" s="206"/>
      <c r="S1409" s="206"/>
      <c r="T1409" s="206"/>
      <c r="U1409" s="206"/>
      <c r="V1409" s="206"/>
      <c r="W1409" s="206"/>
      <c r="X1409" s="118"/>
      <c r="Y1409" s="137"/>
      <c r="Z1409" s="149"/>
    </row>
    <row r="1410" spans="1:26" s="25" customFormat="1" x14ac:dyDescent="0.4">
      <c r="A1410" s="49"/>
      <c r="B1410" s="49"/>
      <c r="C1410" s="49"/>
      <c r="D1410" s="117"/>
      <c r="E1410" s="161"/>
      <c r="F1410" s="161"/>
      <c r="G1410" s="161"/>
      <c r="H1410" s="161"/>
      <c r="I1410" s="161"/>
      <c r="J1410" s="161"/>
      <c r="K1410" s="151"/>
      <c r="L1410" s="176"/>
      <c r="M1410" s="176"/>
      <c r="N1410" s="176"/>
      <c r="O1410" s="176"/>
      <c r="P1410" s="176"/>
      <c r="Q1410" s="176"/>
      <c r="R1410" s="206"/>
      <c r="S1410" s="206"/>
      <c r="T1410" s="206"/>
      <c r="U1410" s="206"/>
      <c r="V1410" s="206"/>
      <c r="W1410" s="206"/>
      <c r="X1410" s="118"/>
      <c r="Y1410" s="137"/>
      <c r="Z1410" s="149"/>
    </row>
    <row r="1411" spans="1:26" s="25" customFormat="1" x14ac:dyDescent="0.4">
      <c r="A1411" s="49"/>
      <c r="B1411" s="49"/>
      <c r="C1411" s="49"/>
      <c r="D1411" s="117"/>
      <c r="E1411" s="161"/>
      <c r="F1411" s="161"/>
      <c r="G1411" s="161"/>
      <c r="H1411" s="161"/>
      <c r="I1411" s="161"/>
      <c r="J1411" s="161"/>
      <c r="K1411" s="151"/>
      <c r="L1411" s="176"/>
      <c r="M1411" s="176"/>
      <c r="N1411" s="176"/>
      <c r="O1411" s="176"/>
      <c r="P1411" s="176"/>
      <c r="Q1411" s="176"/>
      <c r="R1411" s="206"/>
      <c r="S1411" s="206"/>
      <c r="T1411" s="206"/>
      <c r="U1411" s="206"/>
      <c r="V1411" s="206"/>
      <c r="W1411" s="206"/>
      <c r="X1411" s="118"/>
      <c r="Y1411" s="137"/>
      <c r="Z1411" s="149"/>
    </row>
    <row r="1412" spans="1:26" s="25" customFormat="1" x14ac:dyDescent="0.4">
      <c r="A1412" s="49"/>
      <c r="B1412" s="49"/>
      <c r="C1412" s="49"/>
      <c r="D1412" s="117"/>
      <c r="E1412" s="161"/>
      <c r="F1412" s="161"/>
      <c r="G1412" s="161"/>
      <c r="H1412" s="161"/>
      <c r="I1412" s="161"/>
      <c r="J1412" s="161"/>
      <c r="K1412" s="151"/>
      <c r="L1412" s="176"/>
      <c r="M1412" s="176"/>
      <c r="N1412" s="176"/>
      <c r="O1412" s="176"/>
      <c r="P1412" s="176"/>
      <c r="Q1412" s="176"/>
      <c r="R1412" s="206"/>
      <c r="S1412" s="206"/>
      <c r="T1412" s="206"/>
      <c r="U1412" s="206"/>
      <c r="V1412" s="206"/>
      <c r="W1412" s="206"/>
      <c r="X1412" s="118"/>
      <c r="Y1412" s="137"/>
      <c r="Z1412" s="149"/>
    </row>
    <row r="1413" spans="1:26" s="25" customFormat="1" x14ac:dyDescent="0.4">
      <c r="A1413" s="49"/>
      <c r="B1413" s="49"/>
      <c r="C1413" s="49"/>
      <c r="D1413" s="117"/>
      <c r="E1413" s="161"/>
      <c r="F1413" s="161"/>
      <c r="G1413" s="161"/>
      <c r="H1413" s="161"/>
      <c r="I1413" s="161"/>
      <c r="J1413" s="161"/>
      <c r="K1413" s="151"/>
      <c r="L1413" s="176"/>
      <c r="M1413" s="176"/>
      <c r="N1413" s="176"/>
      <c r="O1413" s="176"/>
      <c r="P1413" s="176"/>
      <c r="Q1413" s="176"/>
      <c r="R1413" s="206"/>
      <c r="S1413" s="206"/>
      <c r="T1413" s="206"/>
      <c r="U1413" s="206"/>
      <c r="V1413" s="206"/>
      <c r="W1413" s="206"/>
      <c r="X1413" s="118"/>
      <c r="Y1413" s="137"/>
      <c r="Z1413" s="149"/>
    </row>
    <row r="1414" spans="1:26" s="25" customFormat="1" x14ac:dyDescent="0.4">
      <c r="A1414" s="49"/>
      <c r="B1414" s="49"/>
      <c r="C1414" s="49"/>
      <c r="D1414" s="117"/>
      <c r="E1414" s="161"/>
      <c r="F1414" s="161"/>
      <c r="G1414" s="161"/>
      <c r="H1414" s="161"/>
      <c r="I1414" s="161"/>
      <c r="J1414" s="161"/>
      <c r="K1414" s="151"/>
      <c r="L1414" s="176"/>
      <c r="M1414" s="176"/>
      <c r="N1414" s="176"/>
      <c r="O1414" s="176"/>
      <c r="P1414" s="176"/>
      <c r="Q1414" s="176"/>
      <c r="R1414" s="206"/>
      <c r="S1414" s="206"/>
      <c r="T1414" s="206"/>
      <c r="U1414" s="206"/>
      <c r="V1414" s="206"/>
      <c r="W1414" s="206"/>
      <c r="X1414" s="118"/>
      <c r="Y1414" s="137"/>
      <c r="Z1414" s="149"/>
    </row>
    <row r="1415" spans="1:26" s="25" customFormat="1" x14ac:dyDescent="0.4">
      <c r="A1415" s="49"/>
      <c r="B1415" s="49"/>
      <c r="C1415" s="49"/>
      <c r="D1415" s="117"/>
      <c r="E1415" s="161"/>
      <c r="F1415" s="161"/>
      <c r="G1415" s="161"/>
      <c r="H1415" s="161"/>
      <c r="I1415" s="161"/>
      <c r="J1415" s="161"/>
      <c r="K1415" s="151"/>
      <c r="L1415" s="176"/>
      <c r="M1415" s="176"/>
      <c r="N1415" s="176"/>
      <c r="O1415" s="176"/>
      <c r="P1415" s="176"/>
      <c r="Q1415" s="176"/>
      <c r="R1415" s="206"/>
      <c r="S1415" s="206"/>
      <c r="T1415" s="206"/>
      <c r="U1415" s="206"/>
      <c r="V1415" s="206"/>
      <c r="W1415" s="206"/>
      <c r="X1415" s="118"/>
      <c r="Y1415" s="137"/>
      <c r="Z1415" s="149"/>
    </row>
    <row r="1416" spans="1:26" s="25" customFormat="1" x14ac:dyDescent="0.4">
      <c r="A1416" s="49"/>
      <c r="B1416" s="49"/>
      <c r="C1416" s="49"/>
      <c r="D1416" s="117"/>
      <c r="E1416" s="161"/>
      <c r="F1416" s="161"/>
      <c r="G1416" s="161"/>
      <c r="H1416" s="161"/>
      <c r="I1416" s="161"/>
      <c r="J1416" s="161"/>
      <c r="K1416" s="151"/>
      <c r="L1416" s="176"/>
      <c r="M1416" s="176"/>
      <c r="N1416" s="176"/>
      <c r="O1416" s="176"/>
      <c r="P1416" s="176"/>
      <c r="Q1416" s="176"/>
      <c r="R1416" s="206"/>
      <c r="S1416" s="206"/>
      <c r="T1416" s="206"/>
      <c r="U1416" s="206"/>
      <c r="V1416" s="206"/>
      <c r="W1416" s="206"/>
      <c r="X1416" s="118"/>
      <c r="Y1416" s="137"/>
      <c r="Z1416" s="149"/>
    </row>
    <row r="1417" spans="1:26" s="25" customFormat="1" x14ac:dyDescent="0.4">
      <c r="A1417" s="49"/>
      <c r="B1417" s="49"/>
      <c r="C1417" s="49"/>
      <c r="D1417" s="117"/>
      <c r="E1417" s="161"/>
      <c r="F1417" s="161"/>
      <c r="G1417" s="161"/>
      <c r="H1417" s="161"/>
      <c r="I1417" s="161"/>
      <c r="J1417" s="161"/>
      <c r="K1417" s="151"/>
      <c r="L1417" s="176"/>
      <c r="M1417" s="176"/>
      <c r="N1417" s="176"/>
      <c r="O1417" s="176"/>
      <c r="P1417" s="176"/>
      <c r="Q1417" s="176"/>
      <c r="R1417" s="206"/>
      <c r="S1417" s="206"/>
      <c r="T1417" s="206"/>
      <c r="U1417" s="206"/>
      <c r="V1417" s="206"/>
      <c r="W1417" s="206"/>
      <c r="X1417" s="118"/>
      <c r="Y1417" s="137"/>
      <c r="Z1417" s="149"/>
    </row>
    <row r="1418" spans="1:26" s="25" customFormat="1" x14ac:dyDescent="0.4">
      <c r="A1418" s="49"/>
      <c r="B1418" s="49"/>
      <c r="C1418" s="49"/>
      <c r="D1418" s="117"/>
      <c r="E1418" s="161"/>
      <c r="F1418" s="161"/>
      <c r="G1418" s="161"/>
      <c r="H1418" s="161"/>
      <c r="I1418" s="161"/>
      <c r="J1418" s="161"/>
      <c r="K1418" s="151"/>
      <c r="L1418" s="176"/>
      <c r="M1418" s="176"/>
      <c r="N1418" s="176"/>
      <c r="O1418" s="176"/>
      <c r="P1418" s="176"/>
      <c r="Q1418" s="176"/>
      <c r="R1418" s="206"/>
      <c r="S1418" s="206"/>
      <c r="T1418" s="206"/>
      <c r="U1418" s="206"/>
      <c r="V1418" s="206"/>
      <c r="W1418" s="206"/>
      <c r="X1418" s="118"/>
      <c r="Y1418" s="137"/>
      <c r="Z1418" s="149"/>
    </row>
    <row r="1419" spans="1:26" s="25" customFormat="1" x14ac:dyDescent="0.4">
      <c r="A1419" s="49"/>
      <c r="B1419" s="49"/>
      <c r="C1419" s="49"/>
      <c r="D1419" s="117"/>
      <c r="E1419" s="161"/>
      <c r="F1419" s="161"/>
      <c r="G1419" s="161"/>
      <c r="H1419" s="161"/>
      <c r="I1419" s="161"/>
      <c r="J1419" s="161"/>
      <c r="K1419" s="151"/>
      <c r="L1419" s="176"/>
      <c r="M1419" s="176"/>
      <c r="N1419" s="176"/>
      <c r="O1419" s="176"/>
      <c r="P1419" s="176"/>
      <c r="Q1419" s="176"/>
      <c r="R1419" s="206"/>
      <c r="S1419" s="206"/>
      <c r="T1419" s="206"/>
      <c r="U1419" s="206"/>
      <c r="V1419" s="206"/>
      <c r="W1419" s="206"/>
      <c r="X1419" s="118"/>
      <c r="Y1419" s="137"/>
      <c r="Z1419" s="149"/>
    </row>
    <row r="1420" spans="1:26" s="25" customFormat="1" x14ac:dyDescent="0.4">
      <c r="A1420" s="49"/>
      <c r="B1420" s="49"/>
      <c r="C1420" s="49"/>
      <c r="D1420" s="117"/>
      <c r="E1420" s="161"/>
      <c r="F1420" s="161"/>
      <c r="G1420" s="161"/>
      <c r="H1420" s="161"/>
      <c r="I1420" s="161"/>
      <c r="J1420" s="161"/>
      <c r="K1420" s="151"/>
      <c r="L1420" s="176"/>
      <c r="M1420" s="176"/>
      <c r="N1420" s="176"/>
      <c r="O1420" s="176"/>
      <c r="P1420" s="176"/>
      <c r="Q1420" s="176"/>
      <c r="R1420" s="206"/>
      <c r="S1420" s="206"/>
      <c r="T1420" s="206"/>
      <c r="U1420" s="206"/>
      <c r="V1420" s="206"/>
      <c r="W1420" s="206"/>
      <c r="X1420" s="118"/>
      <c r="Y1420" s="137"/>
      <c r="Z1420" s="149"/>
    </row>
    <row r="1421" spans="1:26" s="25" customFormat="1" x14ac:dyDescent="0.4">
      <c r="A1421" s="49"/>
      <c r="B1421" s="49"/>
      <c r="C1421" s="49"/>
      <c r="D1421" s="117"/>
      <c r="E1421" s="161"/>
      <c r="F1421" s="161"/>
      <c r="G1421" s="161"/>
      <c r="H1421" s="161"/>
      <c r="I1421" s="161"/>
      <c r="J1421" s="161"/>
      <c r="K1421" s="151"/>
      <c r="L1421" s="176"/>
      <c r="M1421" s="176"/>
      <c r="N1421" s="176"/>
      <c r="O1421" s="176"/>
      <c r="P1421" s="176"/>
      <c r="Q1421" s="176"/>
      <c r="R1421" s="206"/>
      <c r="S1421" s="206"/>
      <c r="T1421" s="206"/>
      <c r="U1421" s="206"/>
      <c r="V1421" s="206"/>
      <c r="W1421" s="206"/>
      <c r="X1421" s="118"/>
      <c r="Y1421" s="137"/>
      <c r="Z1421" s="149"/>
    </row>
    <row r="1422" spans="1:26" s="25" customFormat="1" x14ac:dyDescent="0.4">
      <c r="A1422" s="49"/>
      <c r="B1422" s="49"/>
      <c r="C1422" s="49"/>
      <c r="D1422" s="117"/>
      <c r="E1422" s="161"/>
      <c r="F1422" s="161"/>
      <c r="G1422" s="161"/>
      <c r="H1422" s="161"/>
      <c r="I1422" s="161"/>
      <c r="J1422" s="161"/>
      <c r="K1422" s="151"/>
      <c r="L1422" s="176"/>
      <c r="M1422" s="176"/>
      <c r="N1422" s="176"/>
      <c r="O1422" s="176"/>
      <c r="P1422" s="176"/>
      <c r="Q1422" s="176"/>
      <c r="R1422" s="206"/>
      <c r="S1422" s="206"/>
      <c r="T1422" s="206"/>
      <c r="U1422" s="206"/>
      <c r="V1422" s="206"/>
      <c r="W1422" s="206"/>
      <c r="X1422" s="118"/>
      <c r="Y1422" s="137"/>
      <c r="Z1422" s="149"/>
    </row>
    <row r="1423" spans="1:26" s="25" customFormat="1" x14ac:dyDescent="0.4">
      <c r="A1423" s="49"/>
      <c r="B1423" s="49"/>
      <c r="C1423" s="49"/>
      <c r="D1423" s="117"/>
      <c r="E1423" s="161"/>
      <c r="F1423" s="161"/>
      <c r="G1423" s="161"/>
      <c r="H1423" s="161"/>
      <c r="I1423" s="161"/>
      <c r="J1423" s="161"/>
      <c r="K1423" s="151"/>
      <c r="L1423" s="176"/>
      <c r="M1423" s="176"/>
      <c r="N1423" s="176"/>
      <c r="O1423" s="176"/>
      <c r="P1423" s="176"/>
      <c r="Q1423" s="176"/>
      <c r="R1423" s="206"/>
      <c r="S1423" s="206"/>
      <c r="T1423" s="206"/>
      <c r="U1423" s="206"/>
      <c r="V1423" s="206"/>
      <c r="W1423" s="206"/>
      <c r="X1423" s="118"/>
      <c r="Y1423" s="137"/>
      <c r="Z1423" s="149"/>
    </row>
    <row r="1424" spans="1:26" s="25" customFormat="1" x14ac:dyDescent="0.4">
      <c r="A1424" s="49"/>
      <c r="B1424" s="49"/>
      <c r="C1424" s="49"/>
      <c r="D1424" s="117"/>
      <c r="E1424" s="161"/>
      <c r="F1424" s="161"/>
      <c r="G1424" s="161"/>
      <c r="H1424" s="161"/>
      <c r="I1424" s="161"/>
      <c r="J1424" s="161"/>
      <c r="K1424" s="151"/>
      <c r="L1424" s="176"/>
      <c r="M1424" s="176"/>
      <c r="N1424" s="176"/>
      <c r="O1424" s="176"/>
      <c r="P1424" s="176"/>
      <c r="Q1424" s="176"/>
      <c r="R1424" s="206"/>
      <c r="S1424" s="206"/>
      <c r="T1424" s="206"/>
      <c r="U1424" s="206"/>
      <c r="V1424" s="206"/>
      <c r="W1424" s="206"/>
      <c r="X1424" s="118"/>
      <c r="Y1424" s="137"/>
      <c r="Z1424" s="149"/>
    </row>
    <row r="1425" spans="1:26" s="25" customFormat="1" x14ac:dyDescent="0.4">
      <c r="A1425" s="49"/>
      <c r="B1425" s="49"/>
      <c r="C1425" s="49"/>
      <c r="D1425" s="117"/>
      <c r="E1425" s="161"/>
      <c r="F1425" s="161"/>
      <c r="G1425" s="161"/>
      <c r="H1425" s="161"/>
      <c r="I1425" s="161"/>
      <c r="J1425" s="161"/>
      <c r="K1425" s="151"/>
      <c r="L1425" s="176"/>
      <c r="M1425" s="176"/>
      <c r="N1425" s="176"/>
      <c r="O1425" s="176"/>
      <c r="P1425" s="176"/>
      <c r="Q1425" s="176"/>
      <c r="R1425" s="206"/>
      <c r="S1425" s="206"/>
      <c r="T1425" s="206"/>
      <c r="U1425" s="206"/>
      <c r="V1425" s="206"/>
      <c r="W1425" s="206"/>
      <c r="X1425" s="118"/>
      <c r="Y1425" s="137"/>
      <c r="Z1425" s="149"/>
    </row>
    <row r="1426" spans="1:26" s="25" customFormat="1" x14ac:dyDescent="0.4">
      <c r="A1426" s="49"/>
      <c r="B1426" s="49"/>
      <c r="C1426" s="49"/>
      <c r="D1426" s="117"/>
      <c r="E1426" s="161"/>
      <c r="F1426" s="161"/>
      <c r="G1426" s="161"/>
      <c r="H1426" s="161"/>
      <c r="I1426" s="161"/>
      <c r="J1426" s="161"/>
      <c r="K1426" s="151"/>
      <c r="L1426" s="176"/>
      <c r="M1426" s="176"/>
      <c r="N1426" s="176"/>
      <c r="O1426" s="176"/>
      <c r="P1426" s="176"/>
      <c r="Q1426" s="176"/>
      <c r="R1426" s="206"/>
      <c r="S1426" s="206"/>
      <c r="T1426" s="206"/>
      <c r="U1426" s="206"/>
      <c r="V1426" s="206"/>
      <c r="W1426" s="206"/>
      <c r="X1426" s="118"/>
      <c r="Y1426" s="137"/>
      <c r="Z1426" s="149"/>
    </row>
    <row r="1427" spans="1:26" s="25" customFormat="1" x14ac:dyDescent="0.4">
      <c r="A1427" s="49"/>
      <c r="B1427" s="49"/>
      <c r="C1427" s="49"/>
      <c r="D1427" s="117"/>
      <c r="E1427" s="161"/>
      <c r="F1427" s="161"/>
      <c r="G1427" s="161"/>
      <c r="H1427" s="161"/>
      <c r="I1427" s="161"/>
      <c r="J1427" s="161"/>
      <c r="K1427" s="151"/>
      <c r="L1427" s="176"/>
      <c r="M1427" s="176"/>
      <c r="N1427" s="176"/>
      <c r="O1427" s="176"/>
      <c r="P1427" s="176"/>
      <c r="Q1427" s="176"/>
      <c r="R1427" s="206"/>
      <c r="S1427" s="206"/>
      <c r="T1427" s="206"/>
      <c r="U1427" s="206"/>
      <c r="V1427" s="206"/>
      <c r="W1427" s="206"/>
      <c r="X1427" s="118"/>
      <c r="Y1427" s="137"/>
      <c r="Z1427" s="149"/>
    </row>
    <row r="1428" spans="1:26" s="25" customFormat="1" x14ac:dyDescent="0.4">
      <c r="A1428" s="49"/>
      <c r="B1428" s="49"/>
      <c r="C1428" s="49"/>
      <c r="D1428" s="117"/>
      <c r="E1428" s="161"/>
      <c r="F1428" s="161"/>
      <c r="G1428" s="161"/>
      <c r="H1428" s="161"/>
      <c r="I1428" s="161"/>
      <c r="J1428" s="161"/>
      <c r="K1428" s="151"/>
      <c r="L1428" s="176"/>
      <c r="M1428" s="176"/>
      <c r="N1428" s="176"/>
      <c r="O1428" s="176"/>
      <c r="P1428" s="176"/>
      <c r="Q1428" s="176"/>
      <c r="R1428" s="206"/>
      <c r="S1428" s="206"/>
      <c r="T1428" s="206"/>
      <c r="U1428" s="206"/>
      <c r="V1428" s="206"/>
      <c r="W1428" s="206"/>
      <c r="X1428" s="118"/>
      <c r="Y1428" s="137"/>
      <c r="Z1428" s="149"/>
    </row>
    <row r="1429" spans="1:26" s="25" customFormat="1" x14ac:dyDescent="0.4">
      <c r="A1429" s="49"/>
      <c r="B1429" s="49"/>
      <c r="C1429" s="49"/>
      <c r="D1429" s="117"/>
      <c r="E1429" s="161"/>
      <c r="F1429" s="161"/>
      <c r="G1429" s="161"/>
      <c r="H1429" s="161"/>
      <c r="I1429" s="161"/>
      <c r="J1429" s="161"/>
      <c r="K1429" s="151"/>
      <c r="L1429" s="176"/>
      <c r="M1429" s="176"/>
      <c r="N1429" s="176"/>
      <c r="O1429" s="176"/>
      <c r="P1429" s="176"/>
      <c r="Q1429" s="176"/>
      <c r="R1429" s="206"/>
      <c r="S1429" s="206"/>
      <c r="T1429" s="206"/>
      <c r="U1429" s="206"/>
      <c r="V1429" s="206"/>
      <c r="W1429" s="206"/>
      <c r="X1429" s="118"/>
      <c r="Y1429" s="137"/>
      <c r="Z1429" s="149"/>
    </row>
    <row r="1430" spans="1:26" s="25" customFormat="1" x14ac:dyDescent="0.4">
      <c r="A1430" s="49"/>
      <c r="B1430" s="49"/>
      <c r="C1430" s="49"/>
      <c r="D1430" s="117"/>
      <c r="E1430" s="161"/>
      <c r="F1430" s="161"/>
      <c r="G1430" s="161"/>
      <c r="H1430" s="161"/>
      <c r="I1430" s="161"/>
      <c r="J1430" s="161"/>
      <c r="K1430" s="151"/>
      <c r="L1430" s="176"/>
      <c r="M1430" s="176"/>
      <c r="N1430" s="176"/>
      <c r="O1430" s="176"/>
      <c r="P1430" s="176"/>
      <c r="Q1430" s="176"/>
      <c r="R1430" s="206"/>
      <c r="S1430" s="206"/>
      <c r="T1430" s="206"/>
      <c r="U1430" s="206"/>
      <c r="V1430" s="206"/>
      <c r="W1430" s="206"/>
      <c r="X1430" s="118"/>
      <c r="Y1430" s="137"/>
      <c r="Z1430" s="149"/>
    </row>
    <row r="1431" spans="1:26" s="25" customFormat="1" x14ac:dyDescent="0.4">
      <c r="A1431" s="49"/>
      <c r="B1431" s="49"/>
      <c r="C1431" s="49"/>
      <c r="D1431" s="117"/>
      <c r="E1431" s="161"/>
      <c r="F1431" s="161"/>
      <c r="G1431" s="161"/>
      <c r="H1431" s="161"/>
      <c r="I1431" s="161"/>
      <c r="J1431" s="161"/>
      <c r="K1431" s="151"/>
      <c r="L1431" s="176"/>
      <c r="M1431" s="176"/>
      <c r="N1431" s="176"/>
      <c r="O1431" s="176"/>
      <c r="P1431" s="176"/>
      <c r="Q1431" s="176"/>
      <c r="R1431" s="206"/>
      <c r="S1431" s="206"/>
      <c r="T1431" s="206"/>
      <c r="U1431" s="206"/>
      <c r="V1431" s="206"/>
      <c r="W1431" s="206"/>
      <c r="X1431" s="118"/>
      <c r="Y1431" s="137"/>
      <c r="Z1431" s="149"/>
    </row>
    <row r="1432" spans="1:26" s="25" customFormat="1" x14ac:dyDescent="0.4">
      <c r="A1432" s="49"/>
      <c r="B1432" s="49"/>
      <c r="C1432" s="49"/>
      <c r="D1432" s="117"/>
      <c r="E1432" s="161"/>
      <c r="F1432" s="161"/>
      <c r="G1432" s="161"/>
      <c r="H1432" s="161"/>
      <c r="I1432" s="161"/>
      <c r="J1432" s="161"/>
      <c r="K1432" s="151"/>
      <c r="L1432" s="176"/>
      <c r="M1432" s="176"/>
      <c r="N1432" s="176"/>
      <c r="O1432" s="176"/>
      <c r="P1432" s="176"/>
      <c r="Q1432" s="176"/>
      <c r="R1432" s="206"/>
      <c r="S1432" s="206"/>
      <c r="T1432" s="206"/>
      <c r="U1432" s="206"/>
      <c r="V1432" s="206"/>
      <c r="W1432" s="206"/>
      <c r="X1432" s="118"/>
      <c r="Y1432" s="137"/>
      <c r="Z1432" s="149"/>
    </row>
    <row r="1433" spans="1:26" s="25" customFormat="1" x14ac:dyDescent="0.4">
      <c r="A1433" s="49"/>
      <c r="B1433" s="49"/>
      <c r="C1433" s="49"/>
      <c r="D1433" s="117"/>
      <c r="E1433" s="161"/>
      <c r="F1433" s="161"/>
      <c r="G1433" s="161"/>
      <c r="H1433" s="161"/>
      <c r="I1433" s="161"/>
      <c r="J1433" s="161"/>
      <c r="K1433" s="151"/>
      <c r="L1433" s="176"/>
      <c r="M1433" s="176"/>
      <c r="N1433" s="176"/>
      <c r="O1433" s="176"/>
      <c r="P1433" s="176"/>
      <c r="Q1433" s="176"/>
      <c r="R1433" s="206"/>
      <c r="S1433" s="206"/>
      <c r="T1433" s="206"/>
      <c r="U1433" s="206"/>
      <c r="V1433" s="206"/>
      <c r="W1433" s="206"/>
      <c r="X1433" s="118"/>
      <c r="Y1433" s="137"/>
      <c r="Z1433" s="149"/>
    </row>
    <row r="1434" spans="1:26" s="25" customFormat="1" x14ac:dyDescent="0.4">
      <c r="A1434" s="49"/>
      <c r="B1434" s="49"/>
      <c r="C1434" s="49"/>
      <c r="D1434" s="117"/>
      <c r="E1434" s="161"/>
      <c r="F1434" s="161"/>
      <c r="G1434" s="161"/>
      <c r="H1434" s="161"/>
      <c r="I1434" s="161"/>
      <c r="J1434" s="161"/>
      <c r="K1434" s="151"/>
      <c r="L1434" s="176"/>
      <c r="M1434" s="176"/>
      <c r="N1434" s="176"/>
      <c r="O1434" s="176"/>
      <c r="P1434" s="176"/>
      <c r="Q1434" s="176"/>
      <c r="R1434" s="206"/>
      <c r="S1434" s="206"/>
      <c r="T1434" s="206"/>
      <c r="U1434" s="206"/>
      <c r="V1434" s="206"/>
      <c r="W1434" s="206"/>
      <c r="X1434" s="118"/>
      <c r="Y1434" s="137"/>
      <c r="Z1434" s="149"/>
    </row>
    <row r="1435" spans="1:26" s="25" customFormat="1" x14ac:dyDescent="0.4">
      <c r="A1435" s="49"/>
      <c r="B1435" s="49"/>
      <c r="C1435" s="49"/>
      <c r="D1435" s="117"/>
      <c r="E1435" s="161"/>
      <c r="F1435" s="161"/>
      <c r="G1435" s="161"/>
      <c r="H1435" s="161"/>
      <c r="I1435" s="161"/>
      <c r="J1435" s="161"/>
      <c r="K1435" s="151"/>
      <c r="L1435" s="176"/>
      <c r="M1435" s="176"/>
      <c r="N1435" s="176"/>
      <c r="O1435" s="176"/>
      <c r="P1435" s="176"/>
      <c r="Q1435" s="176"/>
      <c r="R1435" s="206"/>
      <c r="S1435" s="206"/>
      <c r="T1435" s="206"/>
      <c r="U1435" s="206"/>
      <c r="V1435" s="206"/>
      <c r="W1435" s="206"/>
      <c r="X1435" s="118"/>
      <c r="Y1435" s="137"/>
      <c r="Z1435" s="149"/>
    </row>
    <row r="1436" spans="1:26" s="25" customFormat="1" x14ac:dyDescent="0.4">
      <c r="A1436" s="49"/>
      <c r="B1436" s="49"/>
      <c r="C1436" s="49"/>
      <c r="D1436" s="117"/>
      <c r="E1436" s="161"/>
      <c r="F1436" s="161"/>
      <c r="G1436" s="161"/>
      <c r="H1436" s="161"/>
      <c r="I1436" s="161"/>
      <c r="J1436" s="161"/>
      <c r="K1436" s="151"/>
      <c r="L1436" s="176"/>
      <c r="M1436" s="176"/>
      <c r="N1436" s="176"/>
      <c r="O1436" s="176"/>
      <c r="P1436" s="176"/>
      <c r="Q1436" s="176"/>
      <c r="R1436" s="206"/>
      <c r="S1436" s="206"/>
      <c r="T1436" s="206"/>
      <c r="U1436" s="206"/>
      <c r="V1436" s="206"/>
      <c r="W1436" s="206"/>
      <c r="X1436" s="118"/>
      <c r="Y1436" s="137"/>
      <c r="Z1436" s="149"/>
    </row>
    <row r="1437" spans="1:26" s="25" customFormat="1" x14ac:dyDescent="0.4">
      <c r="A1437" s="49"/>
      <c r="B1437" s="49"/>
      <c r="C1437" s="49"/>
      <c r="D1437" s="117"/>
      <c r="E1437" s="161"/>
      <c r="F1437" s="161"/>
      <c r="G1437" s="161"/>
      <c r="H1437" s="161"/>
      <c r="I1437" s="161"/>
      <c r="J1437" s="161"/>
      <c r="K1437" s="151"/>
      <c r="L1437" s="176"/>
      <c r="M1437" s="176"/>
      <c r="N1437" s="176"/>
      <c r="O1437" s="176"/>
      <c r="P1437" s="176"/>
      <c r="Q1437" s="176"/>
      <c r="R1437" s="206"/>
      <c r="S1437" s="206"/>
      <c r="T1437" s="206"/>
      <c r="U1437" s="206"/>
      <c r="V1437" s="206"/>
      <c r="W1437" s="206"/>
      <c r="X1437" s="118"/>
      <c r="Y1437" s="137"/>
      <c r="Z1437" s="149"/>
    </row>
    <row r="1438" spans="1:26" s="25" customFormat="1" x14ac:dyDescent="0.4">
      <c r="A1438" s="49"/>
      <c r="B1438" s="49"/>
      <c r="C1438" s="49"/>
      <c r="D1438" s="117"/>
      <c r="E1438" s="161"/>
      <c r="F1438" s="161"/>
      <c r="G1438" s="161"/>
      <c r="H1438" s="161"/>
      <c r="I1438" s="161"/>
      <c r="J1438" s="161"/>
      <c r="K1438" s="151"/>
      <c r="L1438" s="176"/>
      <c r="M1438" s="176"/>
      <c r="N1438" s="176"/>
      <c r="O1438" s="176"/>
      <c r="P1438" s="176"/>
      <c r="Q1438" s="176"/>
      <c r="R1438" s="206"/>
      <c r="S1438" s="206"/>
      <c r="T1438" s="206"/>
      <c r="U1438" s="206"/>
      <c r="V1438" s="206"/>
      <c r="W1438" s="206"/>
      <c r="X1438" s="118"/>
      <c r="Y1438" s="137"/>
      <c r="Z1438" s="149"/>
    </row>
    <row r="1439" spans="1:26" s="25" customFormat="1" x14ac:dyDescent="0.4">
      <c r="A1439" s="49"/>
      <c r="B1439" s="49"/>
      <c r="C1439" s="49"/>
      <c r="D1439" s="117"/>
      <c r="E1439" s="161"/>
      <c r="F1439" s="161"/>
      <c r="G1439" s="161"/>
      <c r="H1439" s="161"/>
      <c r="I1439" s="161"/>
      <c r="J1439" s="161"/>
      <c r="K1439" s="151"/>
      <c r="L1439" s="176"/>
      <c r="M1439" s="176"/>
      <c r="N1439" s="176"/>
      <c r="O1439" s="176"/>
      <c r="P1439" s="176"/>
      <c r="Q1439" s="176"/>
      <c r="R1439" s="206"/>
      <c r="S1439" s="206"/>
      <c r="T1439" s="206"/>
      <c r="U1439" s="206"/>
      <c r="V1439" s="206"/>
      <c r="W1439" s="206"/>
      <c r="X1439" s="118"/>
      <c r="Y1439" s="137"/>
      <c r="Z1439" s="149"/>
    </row>
    <row r="1440" spans="1:26" s="25" customFormat="1" x14ac:dyDescent="0.4">
      <c r="A1440" s="49"/>
      <c r="B1440" s="49"/>
      <c r="C1440" s="49"/>
      <c r="D1440" s="117"/>
      <c r="E1440" s="161"/>
      <c r="F1440" s="161"/>
      <c r="G1440" s="161"/>
      <c r="H1440" s="161"/>
      <c r="I1440" s="161"/>
      <c r="J1440" s="161"/>
      <c r="K1440" s="151"/>
      <c r="L1440" s="176"/>
      <c r="M1440" s="176"/>
      <c r="N1440" s="176"/>
      <c r="O1440" s="176"/>
      <c r="P1440" s="176"/>
      <c r="Q1440" s="176"/>
      <c r="R1440" s="206"/>
      <c r="S1440" s="206"/>
      <c r="T1440" s="206"/>
      <c r="U1440" s="206"/>
      <c r="V1440" s="206"/>
      <c r="W1440" s="206"/>
      <c r="X1440" s="118"/>
      <c r="Y1440" s="137"/>
      <c r="Z1440" s="149"/>
    </row>
    <row r="1441" spans="1:26" s="25" customFormat="1" x14ac:dyDescent="0.4">
      <c r="A1441" s="49"/>
      <c r="B1441" s="49"/>
      <c r="C1441" s="49"/>
      <c r="D1441" s="117"/>
      <c r="E1441" s="161"/>
      <c r="F1441" s="161"/>
      <c r="G1441" s="161"/>
      <c r="H1441" s="161"/>
      <c r="I1441" s="161"/>
      <c r="J1441" s="161"/>
      <c r="K1441" s="151"/>
      <c r="L1441" s="176"/>
      <c r="M1441" s="176"/>
      <c r="N1441" s="176"/>
      <c r="O1441" s="176"/>
      <c r="P1441" s="176"/>
      <c r="Q1441" s="176"/>
      <c r="R1441" s="206"/>
      <c r="S1441" s="206"/>
      <c r="T1441" s="206"/>
      <c r="U1441" s="206"/>
      <c r="V1441" s="206"/>
      <c r="W1441" s="206"/>
      <c r="X1441" s="118"/>
      <c r="Y1441" s="137"/>
      <c r="Z1441" s="149"/>
    </row>
    <row r="1442" spans="1:26" s="25" customFormat="1" x14ac:dyDescent="0.4">
      <c r="A1442" s="49"/>
      <c r="B1442" s="49"/>
      <c r="C1442" s="49"/>
      <c r="D1442" s="117"/>
      <c r="E1442" s="161"/>
      <c r="F1442" s="161"/>
      <c r="G1442" s="161"/>
      <c r="H1442" s="161"/>
      <c r="I1442" s="161"/>
      <c r="J1442" s="161"/>
      <c r="K1442" s="151"/>
      <c r="L1442" s="176"/>
      <c r="M1442" s="176"/>
      <c r="N1442" s="176"/>
      <c r="O1442" s="176"/>
      <c r="P1442" s="176"/>
      <c r="Q1442" s="176"/>
      <c r="R1442" s="206"/>
      <c r="S1442" s="206"/>
      <c r="T1442" s="206"/>
      <c r="U1442" s="206"/>
      <c r="V1442" s="206"/>
      <c r="W1442" s="206"/>
      <c r="X1442" s="118"/>
      <c r="Y1442" s="137"/>
      <c r="Z1442" s="149"/>
    </row>
    <row r="1443" spans="1:26" s="25" customFormat="1" x14ac:dyDescent="0.4">
      <c r="A1443" s="49"/>
      <c r="B1443" s="49"/>
      <c r="C1443" s="49"/>
      <c r="D1443" s="117"/>
      <c r="E1443" s="161"/>
      <c r="F1443" s="161"/>
      <c r="G1443" s="161"/>
      <c r="H1443" s="161"/>
      <c r="I1443" s="161"/>
      <c r="J1443" s="161"/>
      <c r="K1443" s="151"/>
      <c r="L1443" s="176"/>
      <c r="M1443" s="176"/>
      <c r="N1443" s="176"/>
      <c r="O1443" s="176"/>
      <c r="P1443" s="176"/>
      <c r="Q1443" s="176"/>
      <c r="R1443" s="206"/>
      <c r="S1443" s="206"/>
      <c r="T1443" s="206"/>
      <c r="U1443" s="206"/>
      <c r="V1443" s="206"/>
      <c r="W1443" s="206"/>
      <c r="X1443" s="118"/>
      <c r="Y1443" s="137"/>
      <c r="Z1443" s="149"/>
    </row>
    <row r="1444" spans="1:26" s="25" customFormat="1" x14ac:dyDescent="0.4">
      <c r="A1444" s="49"/>
      <c r="B1444" s="49"/>
      <c r="C1444" s="49"/>
      <c r="D1444" s="117"/>
      <c r="E1444" s="161"/>
      <c r="F1444" s="161"/>
      <c r="G1444" s="161"/>
      <c r="H1444" s="161"/>
      <c r="I1444" s="161"/>
      <c r="J1444" s="161"/>
      <c r="K1444" s="151"/>
      <c r="L1444" s="176"/>
      <c r="M1444" s="176"/>
      <c r="N1444" s="176"/>
      <c r="O1444" s="176"/>
      <c r="P1444" s="176"/>
      <c r="Q1444" s="176"/>
      <c r="R1444" s="206"/>
      <c r="S1444" s="206"/>
      <c r="T1444" s="206"/>
      <c r="U1444" s="206"/>
      <c r="V1444" s="206"/>
      <c r="W1444" s="206"/>
      <c r="X1444" s="118"/>
      <c r="Y1444" s="137"/>
      <c r="Z1444" s="149"/>
    </row>
    <row r="1445" spans="1:26" s="25" customFormat="1" x14ac:dyDescent="0.4">
      <c r="A1445" s="49"/>
      <c r="B1445" s="49"/>
      <c r="C1445" s="49"/>
      <c r="D1445" s="117"/>
      <c r="E1445" s="161"/>
      <c r="F1445" s="161"/>
      <c r="G1445" s="161"/>
      <c r="H1445" s="161"/>
      <c r="I1445" s="161"/>
      <c r="J1445" s="161"/>
      <c r="K1445" s="151"/>
      <c r="L1445" s="176"/>
      <c r="M1445" s="176"/>
      <c r="N1445" s="176"/>
      <c r="O1445" s="176"/>
      <c r="P1445" s="176"/>
      <c r="Q1445" s="176"/>
      <c r="R1445" s="206"/>
      <c r="S1445" s="206"/>
      <c r="T1445" s="206"/>
      <c r="U1445" s="206"/>
      <c r="V1445" s="206"/>
      <c r="W1445" s="206"/>
      <c r="X1445" s="118"/>
      <c r="Y1445" s="137"/>
      <c r="Z1445" s="149"/>
    </row>
    <row r="1446" spans="1:26" s="25" customFormat="1" x14ac:dyDescent="0.4">
      <c r="A1446" s="49"/>
      <c r="B1446" s="49"/>
      <c r="C1446" s="49"/>
      <c r="D1446" s="117"/>
      <c r="E1446" s="161"/>
      <c r="F1446" s="161"/>
      <c r="G1446" s="161"/>
      <c r="H1446" s="161"/>
      <c r="I1446" s="161"/>
      <c r="J1446" s="161"/>
      <c r="K1446" s="151"/>
      <c r="L1446" s="176"/>
      <c r="M1446" s="176"/>
      <c r="N1446" s="176"/>
      <c r="O1446" s="176"/>
      <c r="P1446" s="176"/>
      <c r="Q1446" s="176"/>
      <c r="R1446" s="206"/>
      <c r="S1446" s="206"/>
      <c r="T1446" s="206"/>
      <c r="U1446" s="206"/>
      <c r="V1446" s="206"/>
      <c r="W1446" s="206"/>
      <c r="X1446" s="118"/>
      <c r="Y1446" s="137"/>
      <c r="Z1446" s="149"/>
    </row>
    <row r="1447" spans="1:26" s="25" customFormat="1" x14ac:dyDescent="0.4">
      <c r="A1447" s="49"/>
      <c r="B1447" s="49"/>
      <c r="C1447" s="49"/>
      <c r="D1447" s="117"/>
      <c r="E1447" s="161"/>
      <c r="F1447" s="161"/>
      <c r="G1447" s="161"/>
      <c r="H1447" s="161"/>
      <c r="I1447" s="161"/>
      <c r="J1447" s="161"/>
      <c r="K1447" s="151"/>
      <c r="L1447" s="176"/>
      <c r="M1447" s="176"/>
      <c r="N1447" s="176"/>
      <c r="O1447" s="176"/>
      <c r="P1447" s="176"/>
      <c r="Q1447" s="176"/>
      <c r="R1447" s="206"/>
      <c r="S1447" s="206"/>
      <c r="T1447" s="206"/>
      <c r="U1447" s="206"/>
      <c r="V1447" s="206"/>
      <c r="W1447" s="206"/>
      <c r="X1447" s="118"/>
      <c r="Y1447" s="137"/>
      <c r="Z1447" s="149"/>
    </row>
    <row r="1448" spans="1:26" s="25" customFormat="1" x14ac:dyDescent="0.4">
      <c r="A1448" s="49"/>
      <c r="B1448" s="49"/>
      <c r="C1448" s="49"/>
      <c r="D1448" s="117"/>
      <c r="E1448" s="161"/>
      <c r="F1448" s="161"/>
      <c r="G1448" s="161"/>
      <c r="H1448" s="161"/>
      <c r="I1448" s="161"/>
      <c r="J1448" s="161"/>
      <c r="K1448" s="151"/>
      <c r="L1448" s="176"/>
      <c r="M1448" s="176"/>
      <c r="N1448" s="176"/>
      <c r="O1448" s="176"/>
      <c r="P1448" s="176"/>
      <c r="Q1448" s="176"/>
      <c r="R1448" s="206"/>
      <c r="S1448" s="206"/>
      <c r="T1448" s="206"/>
      <c r="U1448" s="206"/>
      <c r="V1448" s="206"/>
      <c r="W1448" s="206"/>
      <c r="X1448" s="118"/>
      <c r="Y1448" s="137"/>
      <c r="Z1448" s="149"/>
    </row>
    <row r="1449" spans="1:26" s="25" customFormat="1" x14ac:dyDescent="0.4">
      <c r="A1449" s="49"/>
      <c r="B1449" s="49"/>
      <c r="C1449" s="49"/>
      <c r="D1449" s="117"/>
      <c r="E1449" s="161"/>
      <c r="F1449" s="161"/>
      <c r="G1449" s="161"/>
      <c r="H1449" s="161"/>
      <c r="I1449" s="161"/>
      <c r="J1449" s="161"/>
      <c r="K1449" s="151"/>
      <c r="L1449" s="176"/>
      <c r="M1449" s="176"/>
      <c r="N1449" s="176"/>
      <c r="O1449" s="176"/>
      <c r="P1449" s="176"/>
      <c r="Q1449" s="176"/>
      <c r="R1449" s="206"/>
      <c r="S1449" s="206"/>
      <c r="T1449" s="206"/>
      <c r="U1449" s="206"/>
      <c r="V1449" s="206"/>
      <c r="W1449" s="206"/>
      <c r="X1449" s="118"/>
      <c r="Y1449" s="137"/>
      <c r="Z1449" s="149"/>
    </row>
    <row r="1450" spans="1:26" s="25" customFormat="1" x14ac:dyDescent="0.4">
      <c r="A1450" s="49"/>
      <c r="B1450" s="49"/>
      <c r="C1450" s="49"/>
      <c r="D1450" s="117"/>
      <c r="E1450" s="161"/>
      <c r="F1450" s="161"/>
      <c r="G1450" s="161"/>
      <c r="H1450" s="161"/>
      <c r="I1450" s="161"/>
      <c r="J1450" s="161"/>
      <c r="K1450" s="151"/>
      <c r="L1450" s="176"/>
      <c r="M1450" s="176"/>
      <c r="N1450" s="176"/>
      <c r="O1450" s="176"/>
      <c r="P1450" s="176"/>
      <c r="Q1450" s="176"/>
      <c r="R1450" s="206"/>
      <c r="S1450" s="206"/>
      <c r="T1450" s="206"/>
      <c r="U1450" s="206"/>
      <c r="V1450" s="206"/>
      <c r="W1450" s="206"/>
      <c r="X1450" s="118"/>
      <c r="Y1450" s="137"/>
      <c r="Z1450" s="149"/>
    </row>
    <row r="1451" spans="1:26" s="25" customFormat="1" x14ac:dyDescent="0.4">
      <c r="A1451" s="49"/>
      <c r="B1451" s="49"/>
      <c r="C1451" s="49"/>
      <c r="D1451" s="117"/>
      <c r="E1451" s="161"/>
      <c r="F1451" s="161"/>
      <c r="G1451" s="161"/>
      <c r="H1451" s="161"/>
      <c r="I1451" s="161"/>
      <c r="J1451" s="161"/>
      <c r="K1451" s="151"/>
      <c r="L1451" s="176"/>
      <c r="M1451" s="176"/>
      <c r="N1451" s="176"/>
      <c r="O1451" s="176"/>
      <c r="P1451" s="176"/>
      <c r="Q1451" s="176"/>
      <c r="R1451" s="206"/>
      <c r="S1451" s="206"/>
      <c r="T1451" s="206"/>
      <c r="U1451" s="206"/>
      <c r="V1451" s="206"/>
      <c r="W1451" s="206"/>
      <c r="X1451" s="118"/>
      <c r="Y1451" s="137"/>
      <c r="Z1451" s="149"/>
    </row>
    <row r="1452" spans="1:26" s="25" customFormat="1" x14ac:dyDescent="0.4">
      <c r="A1452" s="49"/>
      <c r="B1452" s="49"/>
      <c r="C1452" s="49"/>
      <c r="D1452" s="117"/>
      <c r="E1452" s="161"/>
      <c r="F1452" s="161"/>
      <c r="G1452" s="161"/>
      <c r="H1452" s="161"/>
      <c r="I1452" s="161"/>
      <c r="J1452" s="161"/>
      <c r="K1452" s="151"/>
      <c r="L1452" s="176"/>
      <c r="M1452" s="176"/>
      <c r="N1452" s="176"/>
      <c r="O1452" s="176"/>
      <c r="P1452" s="176"/>
      <c r="Q1452" s="176"/>
      <c r="R1452" s="206"/>
      <c r="S1452" s="206"/>
      <c r="T1452" s="206"/>
      <c r="U1452" s="206"/>
      <c r="V1452" s="206"/>
      <c r="W1452" s="206"/>
      <c r="X1452" s="118"/>
      <c r="Y1452" s="137"/>
      <c r="Z1452" s="149"/>
    </row>
    <row r="1453" spans="1:26" s="25" customFormat="1" x14ac:dyDescent="0.4">
      <c r="A1453" s="49"/>
      <c r="B1453" s="49"/>
      <c r="C1453" s="49"/>
      <c r="D1453" s="117"/>
      <c r="E1453" s="161"/>
      <c r="F1453" s="161"/>
      <c r="G1453" s="161"/>
      <c r="H1453" s="161"/>
      <c r="I1453" s="161"/>
      <c r="J1453" s="161"/>
      <c r="K1453" s="151"/>
      <c r="L1453" s="176"/>
      <c r="M1453" s="176"/>
      <c r="N1453" s="176"/>
      <c r="O1453" s="176"/>
      <c r="P1453" s="176"/>
      <c r="Q1453" s="176"/>
      <c r="R1453" s="206"/>
      <c r="S1453" s="206"/>
      <c r="T1453" s="206"/>
      <c r="U1453" s="206"/>
      <c r="V1453" s="206"/>
      <c r="W1453" s="206"/>
      <c r="X1453" s="118"/>
      <c r="Y1453" s="137"/>
      <c r="Z1453" s="149"/>
    </row>
    <row r="1454" spans="1:26" s="25" customFormat="1" x14ac:dyDescent="0.4">
      <c r="A1454" s="49"/>
      <c r="B1454" s="49"/>
      <c r="C1454" s="49"/>
      <c r="D1454" s="117"/>
      <c r="E1454" s="161"/>
      <c r="F1454" s="161"/>
      <c r="G1454" s="161"/>
      <c r="H1454" s="161"/>
      <c r="I1454" s="161"/>
      <c r="J1454" s="161"/>
      <c r="K1454" s="151"/>
      <c r="L1454" s="176"/>
      <c r="M1454" s="176"/>
      <c r="N1454" s="176"/>
      <c r="O1454" s="176"/>
      <c r="P1454" s="176"/>
      <c r="Q1454" s="176"/>
      <c r="R1454" s="206"/>
      <c r="S1454" s="206"/>
      <c r="T1454" s="206"/>
      <c r="U1454" s="206"/>
      <c r="V1454" s="206"/>
      <c r="W1454" s="206"/>
      <c r="X1454" s="118"/>
      <c r="Y1454" s="137"/>
      <c r="Z1454" s="149"/>
    </row>
    <row r="1455" spans="1:26" s="25" customFormat="1" x14ac:dyDescent="0.4">
      <c r="A1455" s="49"/>
      <c r="B1455" s="49"/>
      <c r="C1455" s="49"/>
      <c r="D1455" s="117"/>
      <c r="E1455" s="161"/>
      <c r="F1455" s="161"/>
      <c r="G1455" s="161"/>
      <c r="H1455" s="161"/>
      <c r="I1455" s="161"/>
      <c r="J1455" s="161"/>
      <c r="K1455" s="151"/>
      <c r="L1455" s="176"/>
      <c r="M1455" s="176"/>
      <c r="N1455" s="176"/>
      <c r="O1455" s="176"/>
      <c r="P1455" s="176"/>
      <c r="Q1455" s="176"/>
      <c r="R1455" s="206"/>
      <c r="S1455" s="206"/>
      <c r="T1455" s="206"/>
      <c r="U1455" s="206"/>
      <c r="V1455" s="206"/>
      <c r="W1455" s="206"/>
      <c r="X1455" s="118"/>
      <c r="Y1455" s="137"/>
      <c r="Z1455" s="149"/>
    </row>
    <row r="1456" spans="1:26" s="25" customFormat="1" x14ac:dyDescent="0.4">
      <c r="A1456" s="49"/>
      <c r="B1456" s="49"/>
      <c r="C1456" s="49"/>
      <c r="D1456" s="117"/>
      <c r="E1456" s="161"/>
      <c r="F1456" s="161"/>
      <c r="G1456" s="161"/>
      <c r="H1456" s="161"/>
      <c r="I1456" s="161"/>
      <c r="J1456" s="161"/>
      <c r="K1456" s="151"/>
      <c r="L1456" s="176"/>
      <c r="M1456" s="176"/>
      <c r="N1456" s="176"/>
      <c r="O1456" s="176"/>
      <c r="P1456" s="176"/>
      <c r="Q1456" s="176"/>
      <c r="R1456" s="206"/>
      <c r="S1456" s="206"/>
      <c r="T1456" s="206"/>
      <c r="U1456" s="206"/>
      <c r="V1456" s="206"/>
      <c r="W1456" s="206"/>
      <c r="X1456" s="118"/>
      <c r="Y1456" s="137"/>
      <c r="Z1456" s="149"/>
    </row>
    <row r="1457" spans="1:26" s="25" customFormat="1" x14ac:dyDescent="0.4">
      <c r="A1457" s="49"/>
      <c r="B1457" s="49"/>
      <c r="C1457" s="49"/>
      <c r="D1457" s="117"/>
      <c r="E1457" s="161"/>
      <c r="F1457" s="161"/>
      <c r="G1457" s="161"/>
      <c r="H1457" s="161"/>
      <c r="I1457" s="161"/>
      <c r="J1457" s="161"/>
      <c r="K1457" s="151"/>
      <c r="L1457" s="176"/>
      <c r="M1457" s="176"/>
      <c r="N1457" s="176"/>
      <c r="O1457" s="176"/>
      <c r="P1457" s="176"/>
      <c r="Q1457" s="176"/>
      <c r="R1457" s="206"/>
      <c r="S1457" s="206"/>
      <c r="T1457" s="206"/>
      <c r="U1457" s="206"/>
      <c r="V1457" s="206"/>
      <c r="W1457" s="206"/>
      <c r="X1457" s="118"/>
      <c r="Y1457" s="137"/>
      <c r="Z1457" s="149"/>
    </row>
    <row r="1458" spans="1:26" s="25" customFormat="1" x14ac:dyDescent="0.4">
      <c r="A1458" s="49"/>
      <c r="B1458" s="49"/>
      <c r="C1458" s="49"/>
      <c r="D1458" s="117"/>
      <c r="E1458" s="161"/>
      <c r="F1458" s="161"/>
      <c r="G1458" s="161"/>
      <c r="H1458" s="161"/>
      <c r="I1458" s="161"/>
      <c r="J1458" s="161"/>
      <c r="K1458" s="151"/>
      <c r="L1458" s="176"/>
      <c r="M1458" s="176"/>
      <c r="N1458" s="176"/>
      <c r="O1458" s="176"/>
      <c r="P1458" s="176"/>
      <c r="Q1458" s="176"/>
      <c r="R1458" s="206"/>
      <c r="S1458" s="206"/>
      <c r="T1458" s="206"/>
      <c r="U1458" s="206"/>
      <c r="V1458" s="206"/>
      <c r="W1458" s="206"/>
      <c r="X1458" s="118"/>
      <c r="Y1458" s="137"/>
      <c r="Z1458" s="149"/>
    </row>
    <row r="1459" spans="1:26" s="25" customFormat="1" x14ac:dyDescent="0.4">
      <c r="A1459" s="49"/>
      <c r="B1459" s="49"/>
      <c r="C1459" s="49"/>
      <c r="D1459" s="117"/>
      <c r="E1459" s="161"/>
      <c r="F1459" s="161"/>
      <c r="G1459" s="161"/>
      <c r="H1459" s="161"/>
      <c r="I1459" s="161"/>
      <c r="J1459" s="161"/>
      <c r="K1459" s="151"/>
      <c r="L1459" s="176"/>
      <c r="M1459" s="176"/>
      <c r="N1459" s="176"/>
      <c r="O1459" s="176"/>
      <c r="P1459" s="176"/>
      <c r="Q1459" s="176"/>
      <c r="R1459" s="206"/>
      <c r="S1459" s="206"/>
      <c r="T1459" s="206"/>
      <c r="U1459" s="206"/>
      <c r="V1459" s="206"/>
      <c r="W1459" s="206"/>
      <c r="X1459" s="118"/>
      <c r="Y1459" s="137"/>
      <c r="Z1459" s="149"/>
    </row>
    <row r="1460" spans="1:26" s="25" customFormat="1" x14ac:dyDescent="0.4">
      <c r="A1460" s="49"/>
      <c r="B1460" s="49"/>
      <c r="C1460" s="49"/>
      <c r="D1460" s="117"/>
      <c r="E1460" s="161"/>
      <c r="F1460" s="161"/>
      <c r="G1460" s="161"/>
      <c r="H1460" s="161"/>
      <c r="I1460" s="161"/>
      <c r="J1460" s="161"/>
      <c r="K1460" s="151"/>
      <c r="L1460" s="176"/>
      <c r="M1460" s="176"/>
      <c r="N1460" s="176"/>
      <c r="O1460" s="176"/>
      <c r="P1460" s="176"/>
      <c r="Q1460" s="176"/>
      <c r="R1460" s="206"/>
      <c r="S1460" s="206"/>
      <c r="T1460" s="206"/>
      <c r="U1460" s="206"/>
      <c r="V1460" s="206"/>
      <c r="W1460" s="206"/>
      <c r="X1460" s="118"/>
      <c r="Y1460" s="137"/>
      <c r="Z1460" s="149"/>
    </row>
    <row r="1461" spans="1:26" s="25" customFormat="1" x14ac:dyDescent="0.4">
      <c r="A1461" s="49"/>
      <c r="B1461" s="49"/>
      <c r="C1461" s="49"/>
      <c r="D1461" s="117"/>
      <c r="E1461" s="161"/>
      <c r="F1461" s="161"/>
      <c r="G1461" s="161"/>
      <c r="H1461" s="161"/>
      <c r="I1461" s="161"/>
      <c r="J1461" s="161"/>
      <c r="K1461" s="151"/>
      <c r="L1461" s="176"/>
      <c r="M1461" s="176"/>
      <c r="N1461" s="176"/>
      <c r="O1461" s="176"/>
      <c r="P1461" s="176"/>
      <c r="Q1461" s="176"/>
      <c r="R1461" s="206"/>
      <c r="S1461" s="206"/>
      <c r="T1461" s="206"/>
      <c r="U1461" s="206"/>
      <c r="V1461" s="206"/>
      <c r="W1461" s="206"/>
      <c r="X1461" s="118"/>
      <c r="Y1461" s="137"/>
      <c r="Z1461" s="149"/>
    </row>
    <row r="1462" spans="1:26" s="25" customFormat="1" x14ac:dyDescent="0.4">
      <c r="A1462" s="49"/>
      <c r="B1462" s="49"/>
      <c r="C1462" s="49"/>
      <c r="D1462" s="117"/>
      <c r="E1462" s="161"/>
      <c r="F1462" s="161"/>
      <c r="G1462" s="161"/>
      <c r="H1462" s="161"/>
      <c r="I1462" s="161"/>
      <c r="J1462" s="161"/>
      <c r="K1462" s="151"/>
      <c r="L1462" s="176"/>
      <c r="M1462" s="176"/>
      <c r="N1462" s="176"/>
      <c r="O1462" s="176"/>
      <c r="P1462" s="176"/>
      <c r="Q1462" s="176"/>
      <c r="R1462" s="206"/>
      <c r="S1462" s="206"/>
      <c r="T1462" s="206"/>
      <c r="U1462" s="206"/>
      <c r="V1462" s="206"/>
      <c r="W1462" s="206"/>
      <c r="X1462" s="118"/>
      <c r="Y1462" s="137"/>
      <c r="Z1462" s="149"/>
    </row>
    <row r="1463" spans="1:26" s="25" customFormat="1" x14ac:dyDescent="0.4">
      <c r="A1463" s="49"/>
      <c r="B1463" s="49"/>
      <c r="C1463" s="49"/>
      <c r="D1463" s="117"/>
      <c r="E1463" s="161"/>
      <c r="F1463" s="161"/>
      <c r="G1463" s="161"/>
      <c r="H1463" s="161"/>
      <c r="I1463" s="161"/>
      <c r="J1463" s="161"/>
      <c r="K1463" s="151"/>
      <c r="L1463" s="176"/>
      <c r="M1463" s="176"/>
      <c r="N1463" s="176"/>
      <c r="O1463" s="176"/>
      <c r="P1463" s="176"/>
      <c r="Q1463" s="176"/>
      <c r="R1463" s="206"/>
      <c r="S1463" s="206"/>
      <c r="T1463" s="206"/>
      <c r="U1463" s="206"/>
      <c r="V1463" s="206"/>
      <c r="W1463" s="206"/>
      <c r="X1463" s="118"/>
      <c r="Y1463" s="137"/>
      <c r="Z1463" s="149"/>
    </row>
    <row r="1464" spans="1:26" s="25" customFormat="1" x14ac:dyDescent="0.4">
      <c r="A1464" s="49"/>
      <c r="B1464" s="49"/>
      <c r="C1464" s="49"/>
      <c r="D1464" s="117"/>
      <c r="E1464" s="161"/>
      <c r="F1464" s="161"/>
      <c r="G1464" s="161"/>
      <c r="H1464" s="161"/>
      <c r="I1464" s="161"/>
      <c r="J1464" s="161"/>
      <c r="K1464" s="151"/>
      <c r="L1464" s="176"/>
      <c r="M1464" s="176"/>
      <c r="N1464" s="176"/>
      <c r="O1464" s="176"/>
      <c r="P1464" s="176"/>
      <c r="Q1464" s="176"/>
      <c r="R1464" s="206"/>
      <c r="S1464" s="206"/>
      <c r="T1464" s="206"/>
      <c r="U1464" s="206"/>
      <c r="V1464" s="206"/>
      <c r="W1464" s="206"/>
      <c r="X1464" s="118"/>
      <c r="Y1464" s="137"/>
      <c r="Z1464" s="149"/>
    </row>
    <row r="1465" spans="1:26" s="25" customFormat="1" x14ac:dyDescent="0.4">
      <c r="A1465" s="49"/>
      <c r="B1465" s="49"/>
      <c r="C1465" s="49"/>
      <c r="D1465" s="117"/>
      <c r="E1465" s="161"/>
      <c r="F1465" s="161"/>
      <c r="G1465" s="161"/>
      <c r="H1465" s="161"/>
      <c r="I1465" s="161"/>
      <c r="J1465" s="161"/>
      <c r="K1465" s="151"/>
      <c r="L1465" s="176"/>
      <c r="M1465" s="176"/>
      <c r="N1465" s="176"/>
      <c r="O1465" s="176"/>
      <c r="P1465" s="176"/>
      <c r="Q1465" s="176"/>
      <c r="R1465" s="206"/>
      <c r="S1465" s="206"/>
      <c r="T1465" s="206"/>
      <c r="U1465" s="206"/>
      <c r="V1465" s="206"/>
      <c r="W1465" s="206"/>
      <c r="X1465" s="118"/>
      <c r="Y1465" s="137"/>
      <c r="Z1465" s="149"/>
    </row>
    <row r="1466" spans="1:26" s="25" customFormat="1" x14ac:dyDescent="0.4">
      <c r="A1466" s="49"/>
      <c r="B1466" s="49"/>
      <c r="C1466" s="49"/>
      <c r="D1466" s="117"/>
      <c r="E1466" s="161"/>
      <c r="F1466" s="161"/>
      <c r="G1466" s="161"/>
      <c r="H1466" s="161"/>
      <c r="I1466" s="161"/>
      <c r="J1466" s="161"/>
      <c r="K1466" s="151"/>
      <c r="L1466" s="176"/>
      <c r="M1466" s="176"/>
      <c r="N1466" s="176"/>
      <c r="O1466" s="176"/>
      <c r="P1466" s="176"/>
      <c r="Q1466" s="176"/>
      <c r="R1466" s="206"/>
      <c r="S1466" s="206"/>
      <c r="T1466" s="206"/>
      <c r="U1466" s="206"/>
      <c r="V1466" s="206"/>
      <c r="W1466" s="206"/>
      <c r="X1466" s="118"/>
      <c r="Y1466" s="137"/>
      <c r="Z1466" s="149"/>
    </row>
    <row r="1467" spans="1:26" s="25" customFormat="1" x14ac:dyDescent="0.4">
      <c r="A1467" s="49"/>
      <c r="B1467" s="49"/>
      <c r="C1467" s="49"/>
      <c r="D1467" s="117"/>
      <c r="E1467" s="161"/>
      <c r="F1467" s="161"/>
      <c r="G1467" s="161"/>
      <c r="H1467" s="161"/>
      <c r="I1467" s="161"/>
      <c r="J1467" s="161"/>
      <c r="K1467" s="151"/>
      <c r="L1467" s="176"/>
      <c r="M1467" s="176"/>
      <c r="N1467" s="176"/>
      <c r="O1467" s="176"/>
      <c r="P1467" s="176"/>
      <c r="Q1467" s="176"/>
      <c r="R1467" s="206"/>
      <c r="S1467" s="206"/>
      <c r="T1467" s="206"/>
      <c r="U1467" s="206"/>
      <c r="V1467" s="206"/>
      <c r="W1467" s="206"/>
      <c r="X1467" s="118"/>
      <c r="Y1467" s="137"/>
      <c r="Z1467" s="149"/>
    </row>
    <row r="1468" spans="1:26" s="25" customFormat="1" x14ac:dyDescent="0.4">
      <c r="A1468" s="49"/>
      <c r="B1468" s="49"/>
      <c r="C1468" s="49"/>
      <c r="D1468" s="117"/>
      <c r="E1468" s="161"/>
      <c r="F1468" s="161"/>
      <c r="G1468" s="161"/>
      <c r="H1468" s="161"/>
      <c r="I1468" s="161"/>
      <c r="J1468" s="161"/>
      <c r="K1468" s="151"/>
      <c r="L1468" s="176"/>
      <c r="M1468" s="176"/>
      <c r="N1468" s="176"/>
      <c r="O1468" s="176"/>
      <c r="P1468" s="176"/>
      <c r="Q1468" s="176"/>
      <c r="R1468" s="206"/>
      <c r="S1468" s="206"/>
      <c r="T1468" s="206"/>
      <c r="U1468" s="206"/>
      <c r="V1468" s="206"/>
      <c r="W1468" s="206"/>
      <c r="X1468" s="118"/>
      <c r="Y1468" s="137"/>
      <c r="Z1468" s="149"/>
    </row>
    <row r="1469" spans="1:26" s="25" customFormat="1" x14ac:dyDescent="0.4">
      <c r="A1469" s="49"/>
      <c r="B1469" s="49"/>
      <c r="C1469" s="49"/>
      <c r="D1469" s="117"/>
      <c r="E1469" s="161"/>
      <c r="F1469" s="161"/>
      <c r="G1469" s="161"/>
      <c r="H1469" s="161"/>
      <c r="I1469" s="161"/>
      <c r="J1469" s="161"/>
      <c r="K1469" s="151"/>
      <c r="L1469" s="176"/>
      <c r="M1469" s="176"/>
      <c r="N1469" s="176"/>
      <c r="O1469" s="176"/>
      <c r="P1469" s="176"/>
      <c r="Q1469" s="176"/>
      <c r="R1469" s="206"/>
      <c r="S1469" s="206"/>
      <c r="T1469" s="206"/>
      <c r="U1469" s="206"/>
      <c r="V1469" s="206"/>
      <c r="W1469" s="206"/>
      <c r="X1469" s="118"/>
      <c r="Y1469" s="137"/>
      <c r="Z1469" s="149"/>
    </row>
    <row r="1470" spans="1:26" s="25" customFormat="1" x14ac:dyDescent="0.4">
      <c r="A1470" s="49"/>
      <c r="B1470" s="49"/>
      <c r="C1470" s="49"/>
      <c r="D1470" s="117"/>
      <c r="E1470" s="161"/>
      <c r="F1470" s="161"/>
      <c r="G1470" s="161"/>
      <c r="H1470" s="161"/>
      <c r="I1470" s="161"/>
      <c r="J1470" s="161"/>
      <c r="K1470" s="151"/>
      <c r="L1470" s="176"/>
      <c r="M1470" s="176"/>
      <c r="N1470" s="176"/>
      <c r="O1470" s="176"/>
      <c r="P1470" s="176"/>
      <c r="Q1470" s="176"/>
      <c r="R1470" s="206"/>
      <c r="S1470" s="206"/>
      <c r="T1470" s="206"/>
      <c r="U1470" s="206"/>
      <c r="V1470" s="206"/>
      <c r="W1470" s="206"/>
      <c r="X1470" s="118"/>
      <c r="Y1470" s="137"/>
      <c r="Z1470" s="149"/>
    </row>
    <row r="1471" spans="1:26" s="25" customFormat="1" x14ac:dyDescent="0.4">
      <c r="A1471" s="49"/>
      <c r="B1471" s="49"/>
      <c r="C1471" s="49"/>
      <c r="D1471" s="117"/>
      <c r="E1471" s="161"/>
      <c r="F1471" s="161"/>
      <c r="G1471" s="161"/>
      <c r="H1471" s="161"/>
      <c r="I1471" s="161"/>
      <c r="J1471" s="161"/>
      <c r="K1471" s="151"/>
      <c r="L1471" s="176"/>
      <c r="M1471" s="176"/>
      <c r="N1471" s="176"/>
      <c r="O1471" s="176"/>
      <c r="P1471" s="176"/>
      <c r="Q1471" s="176"/>
      <c r="R1471" s="206"/>
      <c r="S1471" s="206"/>
      <c r="T1471" s="206"/>
      <c r="U1471" s="206"/>
      <c r="V1471" s="206"/>
      <c r="W1471" s="206"/>
      <c r="X1471" s="118"/>
      <c r="Y1471" s="137"/>
      <c r="Z1471" s="149"/>
    </row>
    <row r="1472" spans="1:26" s="25" customFormat="1" x14ac:dyDescent="0.4">
      <c r="A1472" s="49"/>
      <c r="B1472" s="49"/>
      <c r="C1472" s="49"/>
      <c r="D1472" s="117"/>
      <c r="E1472" s="161"/>
      <c r="F1472" s="161"/>
      <c r="G1472" s="161"/>
      <c r="H1472" s="161"/>
      <c r="I1472" s="161"/>
      <c r="J1472" s="161"/>
      <c r="K1472" s="151"/>
      <c r="L1472" s="176"/>
      <c r="M1472" s="176"/>
      <c r="N1472" s="176"/>
      <c r="O1472" s="176"/>
      <c r="P1472" s="176"/>
      <c r="Q1472" s="176"/>
      <c r="R1472" s="206"/>
      <c r="S1472" s="206"/>
      <c r="T1472" s="206"/>
      <c r="U1472" s="206"/>
      <c r="V1472" s="206"/>
      <c r="W1472" s="206"/>
      <c r="X1472" s="118"/>
      <c r="Y1472" s="137"/>
      <c r="Z1472" s="149"/>
    </row>
    <row r="1473" spans="1:26" s="25" customFormat="1" x14ac:dyDescent="0.4">
      <c r="A1473" s="49"/>
      <c r="B1473" s="49"/>
      <c r="C1473" s="49"/>
      <c r="D1473" s="117"/>
      <c r="E1473" s="161"/>
      <c r="F1473" s="161"/>
      <c r="G1473" s="161"/>
      <c r="H1473" s="161"/>
      <c r="I1473" s="161"/>
      <c r="J1473" s="161"/>
      <c r="K1473" s="151"/>
      <c r="L1473" s="176"/>
      <c r="M1473" s="176"/>
      <c r="N1473" s="176"/>
      <c r="O1473" s="176"/>
      <c r="P1473" s="176"/>
      <c r="Q1473" s="176"/>
      <c r="R1473" s="206"/>
      <c r="S1473" s="206"/>
      <c r="T1473" s="206"/>
      <c r="U1473" s="206"/>
      <c r="V1473" s="206"/>
      <c r="W1473" s="206"/>
      <c r="X1473" s="118"/>
      <c r="Y1473" s="137"/>
      <c r="Z1473" s="149"/>
    </row>
    <row r="1474" spans="1:26" s="25" customFormat="1" x14ac:dyDescent="0.4">
      <c r="A1474" s="49"/>
      <c r="B1474" s="49"/>
      <c r="C1474" s="49"/>
      <c r="D1474" s="117"/>
      <c r="E1474" s="161"/>
      <c r="F1474" s="161"/>
      <c r="G1474" s="161"/>
      <c r="H1474" s="161"/>
      <c r="I1474" s="161"/>
      <c r="J1474" s="161"/>
      <c r="K1474" s="151"/>
      <c r="L1474" s="176"/>
      <c r="M1474" s="176"/>
      <c r="N1474" s="176"/>
      <c r="O1474" s="176"/>
      <c r="P1474" s="176"/>
      <c r="Q1474" s="176"/>
      <c r="R1474" s="206"/>
      <c r="S1474" s="206"/>
      <c r="T1474" s="206"/>
      <c r="U1474" s="206"/>
      <c r="V1474" s="206"/>
      <c r="W1474" s="206"/>
      <c r="X1474" s="118"/>
      <c r="Y1474" s="137"/>
      <c r="Z1474" s="149"/>
    </row>
    <row r="1475" spans="1:26" s="25" customFormat="1" x14ac:dyDescent="0.4">
      <c r="A1475" s="49"/>
      <c r="B1475" s="49"/>
      <c r="C1475" s="49"/>
      <c r="D1475" s="117"/>
      <c r="E1475" s="161"/>
      <c r="F1475" s="161"/>
      <c r="G1475" s="161"/>
      <c r="H1475" s="161"/>
      <c r="I1475" s="161"/>
      <c r="J1475" s="161"/>
      <c r="K1475" s="151"/>
      <c r="L1475" s="176"/>
      <c r="M1475" s="176"/>
      <c r="N1475" s="176"/>
      <c r="O1475" s="176"/>
      <c r="P1475" s="176"/>
      <c r="Q1475" s="176"/>
      <c r="R1475" s="206"/>
      <c r="S1475" s="206"/>
      <c r="T1475" s="206"/>
      <c r="U1475" s="206"/>
      <c r="V1475" s="206"/>
      <c r="W1475" s="206"/>
      <c r="X1475" s="118"/>
      <c r="Y1475" s="137"/>
      <c r="Z1475" s="149"/>
    </row>
    <row r="1476" spans="1:26" s="25" customFormat="1" x14ac:dyDescent="0.4">
      <c r="A1476" s="49"/>
      <c r="B1476" s="49"/>
      <c r="C1476" s="49"/>
      <c r="D1476" s="117"/>
      <c r="E1476" s="161"/>
      <c r="F1476" s="161"/>
      <c r="G1476" s="161"/>
      <c r="H1476" s="161"/>
      <c r="I1476" s="161"/>
      <c r="J1476" s="161"/>
      <c r="K1476" s="151"/>
      <c r="L1476" s="176"/>
      <c r="M1476" s="176"/>
      <c r="N1476" s="176"/>
      <c r="O1476" s="176"/>
      <c r="P1476" s="176"/>
      <c r="Q1476" s="176"/>
      <c r="R1476" s="206"/>
      <c r="S1476" s="206"/>
      <c r="T1476" s="206"/>
      <c r="U1476" s="206"/>
      <c r="V1476" s="206"/>
      <c r="W1476" s="206"/>
      <c r="X1476" s="118"/>
      <c r="Y1476" s="137"/>
      <c r="Z1476" s="149"/>
    </row>
    <row r="1477" spans="1:26" s="25" customFormat="1" x14ac:dyDescent="0.4">
      <c r="A1477" s="49"/>
      <c r="B1477" s="49"/>
      <c r="C1477" s="49"/>
      <c r="D1477" s="117"/>
      <c r="E1477" s="161"/>
      <c r="F1477" s="161"/>
      <c r="G1477" s="161"/>
      <c r="H1477" s="161"/>
      <c r="I1477" s="161"/>
      <c r="J1477" s="161"/>
      <c r="K1477" s="151"/>
      <c r="L1477" s="176"/>
      <c r="M1477" s="176"/>
      <c r="N1477" s="176"/>
      <c r="O1477" s="176"/>
      <c r="P1477" s="176"/>
      <c r="Q1477" s="176"/>
      <c r="R1477" s="206"/>
      <c r="S1477" s="206"/>
      <c r="T1477" s="206"/>
      <c r="U1477" s="206"/>
      <c r="V1477" s="206"/>
      <c r="W1477" s="206"/>
      <c r="X1477" s="118"/>
      <c r="Y1477" s="137"/>
      <c r="Z1477" s="149"/>
    </row>
    <row r="1478" spans="1:26" s="25" customFormat="1" x14ac:dyDescent="0.4">
      <c r="A1478" s="49"/>
      <c r="B1478" s="49"/>
      <c r="C1478" s="49"/>
      <c r="D1478" s="117"/>
      <c r="E1478" s="161"/>
      <c r="F1478" s="161"/>
      <c r="G1478" s="161"/>
      <c r="H1478" s="161"/>
      <c r="I1478" s="161"/>
      <c r="J1478" s="161"/>
      <c r="K1478" s="151"/>
      <c r="L1478" s="176"/>
      <c r="M1478" s="176"/>
      <c r="N1478" s="176"/>
      <c r="O1478" s="176"/>
      <c r="P1478" s="176"/>
      <c r="Q1478" s="176"/>
      <c r="R1478" s="206"/>
      <c r="S1478" s="206"/>
      <c r="T1478" s="206"/>
      <c r="U1478" s="206"/>
      <c r="V1478" s="206"/>
      <c r="W1478" s="206"/>
      <c r="X1478" s="118"/>
      <c r="Y1478" s="137"/>
      <c r="Z1478" s="149"/>
    </row>
    <row r="1479" spans="1:26" s="25" customFormat="1" x14ac:dyDescent="0.4">
      <c r="A1479" s="49"/>
      <c r="B1479" s="49"/>
      <c r="C1479" s="49"/>
      <c r="D1479" s="117"/>
      <c r="E1479" s="161"/>
      <c r="F1479" s="161"/>
      <c r="G1479" s="161"/>
      <c r="H1479" s="161"/>
      <c r="I1479" s="161"/>
      <c r="J1479" s="161"/>
      <c r="K1479" s="151"/>
      <c r="L1479" s="176"/>
      <c r="M1479" s="176"/>
      <c r="N1479" s="176"/>
      <c r="O1479" s="176"/>
      <c r="P1479" s="176"/>
      <c r="Q1479" s="176"/>
      <c r="R1479" s="206"/>
      <c r="S1479" s="206"/>
      <c r="T1479" s="206"/>
      <c r="U1479" s="206"/>
      <c r="V1479" s="206"/>
      <c r="W1479" s="206"/>
      <c r="X1479" s="118"/>
      <c r="Y1479" s="137"/>
      <c r="Z1479" s="149"/>
    </row>
    <row r="1480" spans="1:26" s="25" customFormat="1" x14ac:dyDescent="0.4">
      <c r="A1480" s="49"/>
      <c r="B1480" s="49"/>
      <c r="C1480" s="49"/>
      <c r="D1480" s="117"/>
      <c r="E1480" s="161"/>
      <c r="F1480" s="161"/>
      <c r="G1480" s="161"/>
      <c r="H1480" s="161"/>
      <c r="I1480" s="161"/>
      <c r="J1480" s="161"/>
      <c r="K1480" s="151"/>
      <c r="L1480" s="176"/>
      <c r="M1480" s="176"/>
      <c r="N1480" s="176"/>
      <c r="O1480" s="176"/>
      <c r="P1480" s="176"/>
      <c r="Q1480" s="176"/>
      <c r="R1480" s="206"/>
      <c r="S1480" s="206"/>
      <c r="T1480" s="206"/>
      <c r="U1480" s="206"/>
      <c r="V1480" s="206"/>
      <c r="W1480" s="206"/>
      <c r="X1480" s="118"/>
      <c r="Y1480" s="137"/>
      <c r="Z1480" s="149"/>
    </row>
    <row r="1481" spans="1:26" s="25" customFormat="1" x14ac:dyDescent="0.4">
      <c r="A1481" s="49"/>
      <c r="B1481" s="49"/>
      <c r="C1481" s="49"/>
      <c r="D1481" s="117"/>
      <c r="E1481" s="161"/>
      <c r="F1481" s="161"/>
      <c r="G1481" s="161"/>
      <c r="H1481" s="161"/>
      <c r="I1481" s="161"/>
      <c r="J1481" s="161"/>
      <c r="K1481" s="151"/>
      <c r="L1481" s="176"/>
      <c r="M1481" s="176"/>
      <c r="N1481" s="176"/>
      <c r="O1481" s="176"/>
      <c r="P1481" s="176"/>
      <c r="Q1481" s="176"/>
      <c r="R1481" s="206"/>
      <c r="S1481" s="206"/>
      <c r="T1481" s="206"/>
      <c r="U1481" s="206"/>
      <c r="V1481" s="206"/>
      <c r="W1481" s="206"/>
      <c r="X1481" s="118"/>
      <c r="Y1481" s="137"/>
      <c r="Z1481" s="149"/>
    </row>
    <row r="1482" spans="1:26" s="25" customFormat="1" x14ac:dyDescent="0.4">
      <c r="A1482" s="49"/>
      <c r="B1482" s="49"/>
      <c r="C1482" s="49"/>
      <c r="D1482" s="117"/>
      <c r="E1482" s="161"/>
      <c r="F1482" s="161"/>
      <c r="G1482" s="161"/>
      <c r="H1482" s="161"/>
      <c r="I1482" s="161"/>
      <c r="J1482" s="161"/>
      <c r="K1482" s="151"/>
      <c r="L1482" s="176"/>
      <c r="M1482" s="176"/>
      <c r="N1482" s="176"/>
      <c r="O1482" s="176"/>
      <c r="P1482" s="176"/>
      <c r="Q1482" s="176"/>
      <c r="R1482" s="206"/>
      <c r="S1482" s="206"/>
      <c r="T1482" s="206"/>
      <c r="U1482" s="206"/>
      <c r="V1482" s="206"/>
      <c r="W1482" s="206"/>
      <c r="X1482" s="118"/>
      <c r="Y1482" s="137"/>
      <c r="Z1482" s="149"/>
    </row>
    <row r="1483" spans="1:26" s="25" customFormat="1" x14ac:dyDescent="0.4">
      <c r="A1483" s="49"/>
      <c r="B1483" s="49"/>
      <c r="C1483" s="49"/>
      <c r="D1483" s="117"/>
      <c r="E1483" s="161"/>
      <c r="F1483" s="161"/>
      <c r="G1483" s="161"/>
      <c r="H1483" s="161"/>
      <c r="I1483" s="161"/>
      <c r="J1483" s="161"/>
      <c r="K1483" s="151"/>
      <c r="L1483" s="176"/>
      <c r="M1483" s="176"/>
      <c r="N1483" s="176"/>
      <c r="O1483" s="176"/>
      <c r="P1483" s="176"/>
      <c r="Q1483" s="176"/>
      <c r="R1483" s="206"/>
      <c r="S1483" s="206"/>
      <c r="T1483" s="206"/>
      <c r="U1483" s="206"/>
      <c r="V1483" s="206"/>
      <c r="W1483" s="206"/>
      <c r="X1483" s="118"/>
      <c r="Y1483" s="137"/>
      <c r="Z1483" s="149"/>
    </row>
    <row r="1484" spans="1:26" s="25" customFormat="1" x14ac:dyDescent="0.4">
      <c r="A1484" s="49"/>
      <c r="B1484" s="49"/>
      <c r="C1484" s="49"/>
      <c r="D1484" s="117"/>
      <c r="E1484" s="161"/>
      <c r="F1484" s="161"/>
      <c r="G1484" s="161"/>
      <c r="H1484" s="161"/>
      <c r="I1484" s="161"/>
      <c r="J1484" s="161"/>
      <c r="K1484" s="151"/>
      <c r="L1484" s="176"/>
      <c r="M1484" s="176"/>
      <c r="N1484" s="176"/>
      <c r="O1484" s="176"/>
      <c r="P1484" s="176"/>
      <c r="Q1484" s="176"/>
      <c r="R1484" s="206"/>
      <c r="S1484" s="206"/>
      <c r="T1484" s="206"/>
      <c r="U1484" s="206"/>
      <c r="V1484" s="206"/>
      <c r="W1484" s="206"/>
      <c r="X1484" s="118"/>
      <c r="Y1484" s="137"/>
      <c r="Z1484" s="149"/>
    </row>
    <row r="1485" spans="1:26" s="25" customFormat="1" x14ac:dyDescent="0.4">
      <c r="A1485" s="49"/>
      <c r="B1485" s="49"/>
      <c r="C1485" s="49"/>
      <c r="D1485" s="117"/>
      <c r="E1485" s="161"/>
      <c r="F1485" s="161"/>
      <c r="G1485" s="161"/>
      <c r="H1485" s="161"/>
      <c r="I1485" s="161"/>
      <c r="J1485" s="161"/>
      <c r="K1485" s="151"/>
      <c r="L1485" s="176"/>
      <c r="M1485" s="176"/>
      <c r="N1485" s="176"/>
      <c r="O1485" s="176"/>
      <c r="P1485" s="176"/>
      <c r="Q1485" s="176"/>
      <c r="R1485" s="206"/>
      <c r="S1485" s="206"/>
      <c r="T1485" s="206"/>
      <c r="U1485" s="206"/>
      <c r="V1485" s="206"/>
      <c r="W1485" s="206"/>
      <c r="X1485" s="118"/>
      <c r="Y1485" s="137"/>
      <c r="Z1485" s="149"/>
    </row>
    <row r="1486" spans="1:26" s="25" customFormat="1" x14ac:dyDescent="0.4">
      <c r="A1486" s="49"/>
      <c r="B1486" s="49"/>
      <c r="C1486" s="49"/>
      <c r="D1486" s="117"/>
      <c r="E1486" s="161"/>
      <c r="F1486" s="161"/>
      <c r="G1486" s="161"/>
      <c r="H1486" s="161"/>
      <c r="I1486" s="161"/>
      <c r="J1486" s="161"/>
      <c r="K1486" s="151"/>
      <c r="L1486" s="176"/>
      <c r="M1486" s="176"/>
      <c r="N1486" s="176"/>
      <c r="O1486" s="176"/>
      <c r="P1486" s="176"/>
      <c r="Q1486" s="176"/>
      <c r="R1486" s="206"/>
      <c r="S1486" s="206"/>
      <c r="T1486" s="206"/>
      <c r="U1486" s="206"/>
      <c r="V1486" s="206"/>
      <c r="W1486" s="206"/>
      <c r="X1486" s="118"/>
      <c r="Y1486" s="137"/>
      <c r="Z1486" s="149"/>
    </row>
    <row r="1487" spans="1:26" s="25" customFormat="1" x14ac:dyDescent="0.4">
      <c r="A1487" s="49"/>
      <c r="B1487" s="49"/>
      <c r="C1487" s="49"/>
      <c r="D1487" s="117"/>
      <c r="E1487" s="161"/>
      <c r="F1487" s="161"/>
      <c r="G1487" s="161"/>
      <c r="H1487" s="161"/>
      <c r="I1487" s="161"/>
      <c r="J1487" s="161"/>
      <c r="K1487" s="151"/>
      <c r="L1487" s="176"/>
      <c r="M1487" s="176"/>
      <c r="N1487" s="176"/>
      <c r="O1487" s="176"/>
      <c r="P1487" s="176"/>
      <c r="Q1487" s="176"/>
      <c r="R1487" s="206"/>
      <c r="S1487" s="206"/>
      <c r="T1487" s="206"/>
      <c r="U1487" s="206"/>
      <c r="V1487" s="206"/>
      <c r="W1487" s="206"/>
      <c r="X1487" s="118"/>
      <c r="Y1487" s="137"/>
      <c r="Z1487" s="149"/>
    </row>
    <row r="1488" spans="1:26" s="25" customFormat="1" x14ac:dyDescent="0.4">
      <c r="A1488" s="49"/>
      <c r="B1488" s="49"/>
      <c r="C1488" s="49"/>
      <c r="D1488" s="117"/>
      <c r="E1488" s="161"/>
      <c r="F1488" s="161"/>
      <c r="G1488" s="161"/>
      <c r="H1488" s="161"/>
      <c r="I1488" s="161"/>
      <c r="J1488" s="161"/>
      <c r="K1488" s="151"/>
      <c r="L1488" s="176"/>
      <c r="M1488" s="176"/>
      <c r="N1488" s="176"/>
      <c r="O1488" s="176"/>
      <c r="P1488" s="176"/>
      <c r="Q1488" s="176"/>
      <c r="R1488" s="206"/>
      <c r="S1488" s="206"/>
      <c r="T1488" s="206"/>
      <c r="U1488" s="206"/>
      <c r="V1488" s="206"/>
      <c r="W1488" s="206"/>
      <c r="X1488" s="118"/>
      <c r="Y1488" s="137"/>
      <c r="Z1488" s="149"/>
    </row>
    <row r="1489" spans="1:26" s="25" customFormat="1" x14ac:dyDescent="0.4">
      <c r="A1489" s="49"/>
      <c r="B1489" s="49"/>
      <c r="C1489" s="49"/>
      <c r="D1489" s="117"/>
      <c r="E1489" s="161"/>
      <c r="F1489" s="161"/>
      <c r="G1489" s="161"/>
      <c r="H1489" s="161"/>
      <c r="I1489" s="161"/>
      <c r="J1489" s="161"/>
      <c r="K1489" s="151"/>
      <c r="L1489" s="176"/>
      <c r="M1489" s="176"/>
      <c r="N1489" s="176"/>
      <c r="O1489" s="176"/>
      <c r="P1489" s="176"/>
      <c r="Q1489" s="176"/>
      <c r="R1489" s="206"/>
      <c r="S1489" s="206"/>
      <c r="T1489" s="206"/>
      <c r="U1489" s="206"/>
      <c r="V1489" s="206"/>
      <c r="W1489" s="206"/>
      <c r="X1489" s="118"/>
      <c r="Y1489" s="137"/>
      <c r="Z1489" s="149"/>
    </row>
    <row r="1490" spans="1:26" s="25" customFormat="1" x14ac:dyDescent="0.4">
      <c r="A1490" s="49"/>
      <c r="B1490" s="49"/>
      <c r="C1490" s="49"/>
      <c r="D1490" s="117"/>
      <c r="E1490" s="161"/>
      <c r="F1490" s="161"/>
      <c r="G1490" s="161"/>
      <c r="H1490" s="161"/>
      <c r="I1490" s="161"/>
      <c r="J1490" s="161"/>
      <c r="K1490" s="151"/>
      <c r="L1490" s="176"/>
      <c r="M1490" s="176"/>
      <c r="N1490" s="176"/>
      <c r="O1490" s="176"/>
      <c r="P1490" s="176"/>
      <c r="Q1490" s="176"/>
      <c r="R1490" s="206"/>
      <c r="S1490" s="206"/>
      <c r="T1490" s="206"/>
      <c r="U1490" s="206"/>
      <c r="V1490" s="206"/>
      <c r="W1490" s="206"/>
      <c r="X1490" s="118"/>
      <c r="Y1490" s="137"/>
      <c r="Z1490" s="149"/>
    </row>
    <row r="1491" spans="1:26" s="25" customFormat="1" x14ac:dyDescent="0.4">
      <c r="A1491" s="49"/>
      <c r="B1491" s="49"/>
      <c r="C1491" s="49"/>
      <c r="D1491" s="117"/>
      <c r="E1491" s="161"/>
      <c r="F1491" s="161"/>
      <c r="G1491" s="161"/>
      <c r="H1491" s="161"/>
      <c r="I1491" s="161"/>
      <c r="J1491" s="161"/>
      <c r="K1491" s="151"/>
      <c r="L1491" s="176"/>
      <c r="M1491" s="176"/>
      <c r="N1491" s="176"/>
      <c r="O1491" s="176"/>
      <c r="P1491" s="176"/>
      <c r="Q1491" s="176"/>
      <c r="R1491" s="206"/>
      <c r="S1491" s="206"/>
      <c r="T1491" s="206"/>
      <c r="U1491" s="206"/>
      <c r="V1491" s="206"/>
      <c r="W1491" s="206"/>
      <c r="X1491" s="118"/>
      <c r="Y1491" s="137"/>
      <c r="Z1491" s="149"/>
    </row>
    <row r="1492" spans="1:26" s="25" customFormat="1" x14ac:dyDescent="0.4">
      <c r="A1492" s="49"/>
      <c r="B1492" s="49"/>
      <c r="C1492" s="49"/>
      <c r="D1492" s="117"/>
      <c r="E1492" s="161"/>
      <c r="F1492" s="161"/>
      <c r="G1492" s="161"/>
      <c r="H1492" s="161"/>
      <c r="I1492" s="161"/>
      <c r="J1492" s="161"/>
      <c r="K1492" s="151"/>
      <c r="L1492" s="176"/>
      <c r="M1492" s="176"/>
      <c r="N1492" s="176"/>
      <c r="O1492" s="176"/>
      <c r="P1492" s="176"/>
      <c r="Q1492" s="176"/>
      <c r="R1492" s="206"/>
      <c r="S1492" s="206"/>
      <c r="T1492" s="206"/>
      <c r="U1492" s="206"/>
      <c r="V1492" s="206"/>
      <c r="W1492" s="206"/>
      <c r="X1492" s="118"/>
      <c r="Y1492" s="137"/>
      <c r="Z1492" s="149"/>
    </row>
    <row r="1493" spans="1:26" s="25" customFormat="1" x14ac:dyDescent="0.4">
      <c r="A1493" s="49"/>
      <c r="B1493" s="49"/>
      <c r="C1493" s="49"/>
      <c r="D1493" s="117"/>
      <c r="E1493" s="161"/>
      <c r="F1493" s="161"/>
      <c r="G1493" s="161"/>
      <c r="H1493" s="161"/>
      <c r="I1493" s="161"/>
      <c r="J1493" s="161"/>
      <c r="K1493" s="151"/>
      <c r="L1493" s="176"/>
      <c r="M1493" s="176"/>
      <c r="N1493" s="176"/>
      <c r="O1493" s="176"/>
      <c r="P1493" s="176"/>
      <c r="Q1493" s="176"/>
      <c r="R1493" s="206"/>
      <c r="S1493" s="206"/>
      <c r="T1493" s="206"/>
      <c r="U1493" s="206"/>
      <c r="V1493" s="206"/>
      <c r="W1493" s="206"/>
      <c r="X1493" s="118"/>
      <c r="Y1493" s="137"/>
      <c r="Z1493" s="149"/>
    </row>
    <row r="1494" spans="1:26" s="25" customFormat="1" x14ac:dyDescent="0.4">
      <c r="A1494" s="49"/>
      <c r="B1494" s="49"/>
      <c r="C1494" s="49"/>
      <c r="D1494" s="117"/>
      <c r="E1494" s="161"/>
      <c r="F1494" s="161"/>
      <c r="G1494" s="161"/>
      <c r="H1494" s="161"/>
      <c r="I1494" s="161"/>
      <c r="J1494" s="161"/>
      <c r="K1494" s="151"/>
      <c r="L1494" s="176"/>
      <c r="M1494" s="176"/>
      <c r="N1494" s="176"/>
      <c r="O1494" s="176"/>
      <c r="P1494" s="176"/>
      <c r="Q1494" s="176"/>
      <c r="R1494" s="206"/>
      <c r="S1494" s="206"/>
      <c r="T1494" s="206"/>
      <c r="U1494" s="206"/>
      <c r="V1494" s="206"/>
      <c r="W1494" s="206"/>
      <c r="X1494" s="118"/>
      <c r="Y1494" s="137"/>
      <c r="Z1494" s="149"/>
    </row>
    <row r="1495" spans="1:26" s="25" customFormat="1" x14ac:dyDescent="0.4">
      <c r="A1495" s="49"/>
      <c r="B1495" s="49"/>
      <c r="C1495" s="49"/>
      <c r="D1495" s="117"/>
      <c r="E1495" s="161"/>
      <c r="F1495" s="161"/>
      <c r="G1495" s="161"/>
      <c r="H1495" s="161"/>
      <c r="I1495" s="161"/>
      <c r="J1495" s="161"/>
      <c r="K1495" s="151"/>
      <c r="L1495" s="176"/>
      <c r="M1495" s="176"/>
      <c r="N1495" s="176"/>
      <c r="O1495" s="176"/>
      <c r="P1495" s="176"/>
      <c r="Q1495" s="176"/>
      <c r="R1495" s="206"/>
      <c r="S1495" s="206"/>
      <c r="T1495" s="206"/>
      <c r="U1495" s="206"/>
      <c r="V1495" s="206"/>
      <c r="W1495" s="206"/>
      <c r="X1495" s="118"/>
      <c r="Y1495" s="137"/>
      <c r="Z1495" s="149"/>
    </row>
    <row r="1496" spans="1:26" s="25" customFormat="1" x14ac:dyDescent="0.4">
      <c r="A1496" s="49"/>
      <c r="B1496" s="49"/>
      <c r="C1496" s="49"/>
      <c r="D1496" s="117"/>
      <c r="E1496" s="161"/>
      <c r="F1496" s="161"/>
      <c r="G1496" s="161"/>
      <c r="H1496" s="161"/>
      <c r="I1496" s="161"/>
      <c r="J1496" s="161"/>
      <c r="K1496" s="151"/>
      <c r="L1496" s="176"/>
      <c r="M1496" s="176"/>
      <c r="N1496" s="176"/>
      <c r="O1496" s="176"/>
      <c r="P1496" s="176"/>
      <c r="Q1496" s="176"/>
      <c r="R1496" s="206"/>
      <c r="S1496" s="206"/>
      <c r="T1496" s="206"/>
      <c r="U1496" s="206"/>
      <c r="V1496" s="206"/>
      <c r="W1496" s="206"/>
      <c r="X1496" s="118"/>
      <c r="Y1496" s="137"/>
      <c r="Z1496" s="149"/>
    </row>
    <row r="1497" spans="1:26" s="25" customFormat="1" x14ac:dyDescent="0.4">
      <c r="A1497" s="49"/>
      <c r="B1497" s="49"/>
      <c r="C1497" s="49"/>
      <c r="D1497" s="117"/>
      <c r="E1497" s="161"/>
      <c r="F1497" s="161"/>
      <c r="G1497" s="161"/>
      <c r="H1497" s="161"/>
      <c r="I1497" s="161"/>
      <c r="J1497" s="161"/>
      <c r="K1497" s="151"/>
      <c r="L1497" s="176"/>
      <c r="M1497" s="176"/>
      <c r="N1497" s="176"/>
      <c r="O1497" s="176"/>
      <c r="P1497" s="176"/>
      <c r="Q1497" s="176"/>
      <c r="R1497" s="206"/>
      <c r="S1497" s="206"/>
      <c r="T1497" s="206"/>
      <c r="U1497" s="206"/>
      <c r="V1497" s="206"/>
      <c r="W1497" s="206"/>
      <c r="X1497" s="118"/>
      <c r="Y1497" s="137"/>
      <c r="Z1497" s="149"/>
    </row>
    <row r="1498" spans="1:26" s="25" customFormat="1" x14ac:dyDescent="0.4">
      <c r="A1498" s="49"/>
      <c r="B1498" s="49"/>
      <c r="C1498" s="49"/>
      <c r="D1498" s="117"/>
      <c r="E1498" s="161"/>
      <c r="F1498" s="161"/>
      <c r="G1498" s="161"/>
      <c r="H1498" s="161"/>
      <c r="I1498" s="161"/>
      <c r="J1498" s="161"/>
      <c r="K1498" s="151"/>
      <c r="L1498" s="176"/>
      <c r="M1498" s="176"/>
      <c r="N1498" s="176"/>
      <c r="O1498" s="176"/>
      <c r="P1498" s="176"/>
      <c r="Q1498" s="176"/>
      <c r="R1498" s="206"/>
      <c r="S1498" s="206"/>
      <c r="T1498" s="206"/>
      <c r="U1498" s="206"/>
      <c r="V1498" s="206"/>
      <c r="W1498" s="206"/>
      <c r="X1498" s="118"/>
      <c r="Y1498" s="137"/>
      <c r="Z1498" s="149"/>
    </row>
    <row r="1499" spans="1:26" s="25" customFormat="1" x14ac:dyDescent="0.4">
      <c r="A1499" s="49"/>
      <c r="B1499" s="49"/>
      <c r="C1499" s="49"/>
      <c r="D1499" s="117"/>
      <c r="E1499" s="161"/>
      <c r="F1499" s="161"/>
      <c r="G1499" s="161"/>
      <c r="H1499" s="161"/>
      <c r="I1499" s="161"/>
      <c r="J1499" s="161"/>
      <c r="K1499" s="151"/>
      <c r="L1499" s="176"/>
      <c r="M1499" s="176"/>
      <c r="N1499" s="176"/>
      <c r="O1499" s="176"/>
      <c r="P1499" s="176"/>
      <c r="Q1499" s="176"/>
      <c r="R1499" s="206"/>
      <c r="S1499" s="206"/>
      <c r="T1499" s="206"/>
      <c r="U1499" s="206"/>
      <c r="V1499" s="206"/>
      <c r="W1499" s="206"/>
      <c r="X1499" s="118"/>
      <c r="Y1499" s="137"/>
      <c r="Z1499" s="149"/>
    </row>
    <row r="1500" spans="1:26" s="25" customFormat="1" x14ac:dyDescent="0.4">
      <c r="A1500" s="49"/>
      <c r="B1500" s="49"/>
      <c r="C1500" s="49"/>
      <c r="D1500" s="117"/>
      <c r="E1500" s="161"/>
      <c r="F1500" s="161"/>
      <c r="G1500" s="161"/>
      <c r="H1500" s="161"/>
      <c r="I1500" s="161"/>
      <c r="J1500" s="161"/>
      <c r="K1500" s="151"/>
      <c r="L1500" s="176"/>
      <c r="M1500" s="176"/>
      <c r="N1500" s="176"/>
      <c r="O1500" s="176"/>
      <c r="P1500" s="176"/>
      <c r="Q1500" s="176"/>
      <c r="R1500" s="206"/>
      <c r="S1500" s="206"/>
      <c r="T1500" s="206"/>
      <c r="U1500" s="206"/>
      <c r="V1500" s="206"/>
      <c r="W1500" s="206"/>
      <c r="X1500" s="118"/>
      <c r="Y1500" s="137"/>
      <c r="Z1500" s="149"/>
    </row>
    <row r="1501" spans="1:26" s="25" customFormat="1" x14ac:dyDescent="0.4">
      <c r="A1501" s="49"/>
      <c r="B1501" s="49"/>
      <c r="C1501" s="49"/>
      <c r="D1501" s="117"/>
      <c r="E1501" s="161"/>
      <c r="F1501" s="161"/>
      <c r="G1501" s="161"/>
      <c r="H1501" s="161"/>
      <c r="I1501" s="161"/>
      <c r="J1501" s="161"/>
      <c r="K1501" s="151"/>
      <c r="L1501" s="176"/>
      <c r="M1501" s="176"/>
      <c r="N1501" s="176"/>
      <c r="O1501" s="176"/>
      <c r="P1501" s="176"/>
      <c r="Q1501" s="176"/>
      <c r="R1501" s="206"/>
      <c r="S1501" s="206"/>
      <c r="T1501" s="206"/>
      <c r="U1501" s="206"/>
      <c r="V1501" s="206"/>
      <c r="W1501" s="206"/>
      <c r="X1501" s="118"/>
      <c r="Y1501" s="137"/>
      <c r="Z1501" s="149"/>
    </row>
    <row r="1502" spans="1:26" s="25" customFormat="1" x14ac:dyDescent="0.4">
      <c r="A1502" s="49"/>
      <c r="B1502" s="49"/>
      <c r="C1502" s="49"/>
      <c r="D1502" s="117"/>
      <c r="E1502" s="161"/>
      <c r="F1502" s="161"/>
      <c r="G1502" s="161"/>
      <c r="H1502" s="161"/>
      <c r="I1502" s="161"/>
      <c r="J1502" s="161"/>
      <c r="K1502" s="151"/>
      <c r="L1502" s="176"/>
      <c r="M1502" s="176"/>
      <c r="N1502" s="176"/>
      <c r="O1502" s="176"/>
      <c r="P1502" s="176"/>
      <c r="Q1502" s="176"/>
      <c r="R1502" s="206"/>
      <c r="S1502" s="206"/>
      <c r="T1502" s="206"/>
      <c r="U1502" s="206"/>
      <c r="V1502" s="206"/>
      <c r="W1502" s="206"/>
      <c r="X1502" s="118"/>
      <c r="Y1502" s="137"/>
      <c r="Z1502" s="149"/>
    </row>
    <row r="1503" spans="1:26" s="25" customFormat="1" x14ac:dyDescent="0.4">
      <c r="A1503" s="49"/>
      <c r="B1503" s="49"/>
      <c r="C1503" s="49"/>
      <c r="D1503" s="117"/>
      <c r="E1503" s="161"/>
      <c r="F1503" s="161"/>
      <c r="G1503" s="161"/>
      <c r="H1503" s="161"/>
      <c r="I1503" s="161"/>
      <c r="J1503" s="161"/>
      <c r="K1503" s="151"/>
      <c r="L1503" s="176"/>
      <c r="M1503" s="176"/>
      <c r="N1503" s="176"/>
      <c r="O1503" s="176"/>
      <c r="P1503" s="176"/>
      <c r="Q1503" s="176"/>
      <c r="R1503" s="206"/>
      <c r="S1503" s="206"/>
      <c r="T1503" s="206"/>
      <c r="U1503" s="206"/>
      <c r="V1503" s="206"/>
      <c r="W1503" s="206"/>
      <c r="X1503" s="118"/>
      <c r="Y1503" s="137"/>
      <c r="Z1503" s="149"/>
    </row>
    <row r="1504" spans="1:26" s="25" customFormat="1" x14ac:dyDescent="0.4">
      <c r="A1504" s="49"/>
      <c r="B1504" s="49"/>
      <c r="C1504" s="49"/>
      <c r="D1504" s="117"/>
      <c r="E1504" s="161"/>
      <c r="F1504" s="161"/>
      <c r="G1504" s="161"/>
      <c r="H1504" s="161"/>
      <c r="I1504" s="161"/>
      <c r="J1504" s="161"/>
      <c r="K1504" s="151"/>
      <c r="L1504" s="176"/>
      <c r="M1504" s="176"/>
      <c r="N1504" s="176"/>
      <c r="O1504" s="176"/>
      <c r="P1504" s="176"/>
      <c r="Q1504" s="176"/>
      <c r="R1504" s="206"/>
      <c r="S1504" s="206"/>
      <c r="T1504" s="206"/>
      <c r="U1504" s="206"/>
      <c r="V1504" s="206"/>
      <c r="W1504" s="206"/>
      <c r="X1504" s="118"/>
      <c r="Y1504" s="137"/>
      <c r="Z1504" s="149"/>
    </row>
    <row r="1505" spans="1:26" s="25" customFormat="1" x14ac:dyDescent="0.4">
      <c r="A1505" s="49"/>
      <c r="B1505" s="49"/>
      <c r="C1505" s="49"/>
      <c r="D1505" s="117"/>
      <c r="E1505" s="161"/>
      <c r="F1505" s="161"/>
      <c r="G1505" s="161"/>
      <c r="H1505" s="161"/>
      <c r="I1505" s="161"/>
      <c r="J1505" s="161"/>
      <c r="K1505" s="151"/>
      <c r="L1505" s="176"/>
      <c r="M1505" s="176"/>
      <c r="N1505" s="176"/>
      <c r="O1505" s="176"/>
      <c r="P1505" s="176"/>
      <c r="Q1505" s="176"/>
      <c r="R1505" s="206"/>
      <c r="S1505" s="206"/>
      <c r="T1505" s="206"/>
      <c r="U1505" s="206"/>
      <c r="V1505" s="206"/>
      <c r="W1505" s="206"/>
      <c r="X1505" s="118"/>
      <c r="Y1505" s="137"/>
      <c r="Z1505" s="149"/>
    </row>
    <row r="1506" spans="1:26" s="25" customFormat="1" x14ac:dyDescent="0.4">
      <c r="A1506" s="49"/>
      <c r="B1506" s="49"/>
      <c r="C1506" s="49"/>
      <c r="D1506" s="117"/>
      <c r="E1506" s="161"/>
      <c r="F1506" s="161"/>
      <c r="G1506" s="161"/>
      <c r="H1506" s="161"/>
      <c r="I1506" s="161"/>
      <c r="J1506" s="161"/>
      <c r="K1506" s="151"/>
      <c r="L1506" s="176"/>
      <c r="M1506" s="176"/>
      <c r="N1506" s="176"/>
      <c r="O1506" s="176"/>
      <c r="P1506" s="176"/>
      <c r="Q1506" s="176"/>
      <c r="R1506" s="206"/>
      <c r="S1506" s="206"/>
      <c r="T1506" s="206"/>
      <c r="U1506" s="206"/>
      <c r="V1506" s="206"/>
      <c r="W1506" s="206"/>
      <c r="X1506" s="118"/>
      <c r="Y1506" s="137"/>
      <c r="Z1506" s="149"/>
    </row>
    <row r="1507" spans="1:26" s="25" customFormat="1" x14ac:dyDescent="0.4">
      <c r="A1507" s="49"/>
      <c r="B1507" s="49"/>
      <c r="C1507" s="49"/>
      <c r="D1507" s="117"/>
      <c r="E1507" s="161"/>
      <c r="F1507" s="161"/>
      <c r="G1507" s="161"/>
      <c r="H1507" s="161"/>
      <c r="I1507" s="161"/>
      <c r="J1507" s="161"/>
      <c r="K1507" s="151"/>
      <c r="L1507" s="176"/>
      <c r="M1507" s="176"/>
      <c r="N1507" s="176"/>
      <c r="O1507" s="176"/>
      <c r="P1507" s="176"/>
      <c r="Q1507" s="176"/>
      <c r="R1507" s="206"/>
      <c r="S1507" s="206"/>
      <c r="T1507" s="206"/>
      <c r="U1507" s="206"/>
      <c r="V1507" s="206"/>
      <c r="W1507" s="206"/>
      <c r="X1507" s="118"/>
      <c r="Y1507" s="137"/>
      <c r="Z1507" s="149"/>
    </row>
    <row r="1508" spans="1:26" s="25" customFormat="1" x14ac:dyDescent="0.4">
      <c r="A1508" s="49"/>
      <c r="B1508" s="49"/>
      <c r="C1508" s="49"/>
      <c r="D1508" s="117"/>
      <c r="E1508" s="161"/>
      <c r="F1508" s="161"/>
      <c r="G1508" s="161"/>
      <c r="H1508" s="161"/>
      <c r="I1508" s="161"/>
      <c r="J1508" s="161"/>
      <c r="K1508" s="151"/>
      <c r="L1508" s="176"/>
      <c r="M1508" s="176"/>
      <c r="N1508" s="176"/>
      <c r="O1508" s="176"/>
      <c r="P1508" s="176"/>
      <c r="Q1508" s="176"/>
      <c r="R1508" s="206"/>
      <c r="S1508" s="206"/>
      <c r="T1508" s="206"/>
      <c r="U1508" s="206"/>
      <c r="V1508" s="206"/>
      <c r="W1508" s="206"/>
      <c r="X1508" s="118"/>
      <c r="Y1508" s="137"/>
      <c r="Z1508" s="149"/>
    </row>
    <row r="1509" spans="1:26" s="25" customFormat="1" x14ac:dyDescent="0.4">
      <c r="A1509" s="49"/>
      <c r="B1509" s="49"/>
      <c r="C1509" s="49"/>
      <c r="D1509" s="117"/>
      <c r="E1509" s="161"/>
      <c r="F1509" s="161"/>
      <c r="G1509" s="161"/>
      <c r="H1509" s="161"/>
      <c r="I1509" s="161"/>
      <c r="J1509" s="161"/>
      <c r="K1509" s="151"/>
      <c r="L1509" s="176"/>
      <c r="M1509" s="176"/>
      <c r="N1509" s="176"/>
      <c r="O1509" s="176"/>
      <c r="P1509" s="176"/>
      <c r="Q1509" s="176"/>
      <c r="R1509" s="206"/>
      <c r="S1509" s="206"/>
      <c r="T1509" s="206"/>
      <c r="U1509" s="206"/>
      <c r="V1509" s="206"/>
      <c r="W1509" s="206"/>
      <c r="X1509" s="118"/>
      <c r="Y1509" s="137"/>
      <c r="Z1509" s="149"/>
    </row>
    <row r="1510" spans="1:26" s="25" customFormat="1" x14ac:dyDescent="0.4">
      <c r="A1510" s="49"/>
      <c r="B1510" s="49"/>
      <c r="C1510" s="49"/>
      <c r="D1510" s="117"/>
      <c r="E1510" s="161"/>
      <c r="F1510" s="161"/>
      <c r="G1510" s="161"/>
      <c r="H1510" s="161"/>
      <c r="I1510" s="161"/>
      <c r="J1510" s="161"/>
      <c r="K1510" s="151"/>
      <c r="L1510" s="176"/>
      <c r="M1510" s="176"/>
      <c r="N1510" s="176"/>
      <c r="O1510" s="176"/>
      <c r="P1510" s="176"/>
      <c r="Q1510" s="176"/>
      <c r="R1510" s="206"/>
      <c r="S1510" s="206"/>
      <c r="T1510" s="206"/>
      <c r="U1510" s="206"/>
      <c r="V1510" s="206"/>
      <c r="W1510" s="206"/>
      <c r="X1510" s="118"/>
      <c r="Y1510" s="137"/>
      <c r="Z1510" s="149"/>
    </row>
    <row r="1511" spans="1:26" s="25" customFormat="1" x14ac:dyDescent="0.4">
      <c r="A1511" s="49"/>
      <c r="B1511" s="49"/>
      <c r="C1511" s="49"/>
      <c r="D1511" s="117"/>
      <c r="E1511" s="161"/>
      <c r="F1511" s="161"/>
      <c r="G1511" s="161"/>
      <c r="H1511" s="161"/>
      <c r="I1511" s="161"/>
      <c r="J1511" s="161"/>
      <c r="K1511" s="151"/>
      <c r="L1511" s="176"/>
      <c r="M1511" s="176"/>
      <c r="N1511" s="176"/>
      <c r="O1511" s="176"/>
      <c r="P1511" s="176"/>
      <c r="Q1511" s="176"/>
      <c r="R1511" s="206"/>
      <c r="S1511" s="206"/>
      <c r="T1511" s="206"/>
      <c r="U1511" s="206"/>
      <c r="V1511" s="206"/>
      <c r="W1511" s="206"/>
      <c r="X1511" s="118"/>
      <c r="Y1511" s="137"/>
      <c r="Z1511" s="149"/>
    </row>
    <row r="1512" spans="1:26" s="25" customFormat="1" x14ac:dyDescent="0.4">
      <c r="A1512" s="49"/>
      <c r="B1512" s="49"/>
      <c r="C1512" s="49"/>
      <c r="D1512" s="117"/>
      <c r="E1512" s="161"/>
      <c r="F1512" s="161"/>
      <c r="G1512" s="161"/>
      <c r="H1512" s="161"/>
      <c r="I1512" s="161"/>
      <c r="J1512" s="161"/>
      <c r="K1512" s="151"/>
      <c r="L1512" s="176"/>
      <c r="M1512" s="176"/>
      <c r="N1512" s="176"/>
      <c r="O1512" s="176"/>
      <c r="P1512" s="176"/>
      <c r="Q1512" s="176"/>
      <c r="R1512" s="206"/>
      <c r="S1512" s="206"/>
      <c r="T1512" s="206"/>
      <c r="U1512" s="206"/>
      <c r="V1512" s="206"/>
      <c r="W1512" s="206"/>
      <c r="X1512" s="118"/>
      <c r="Y1512" s="137"/>
      <c r="Z1512" s="149"/>
    </row>
    <row r="1513" spans="1:26" s="25" customFormat="1" x14ac:dyDescent="0.4">
      <c r="A1513" s="49"/>
      <c r="B1513" s="49"/>
      <c r="C1513" s="49"/>
      <c r="D1513" s="117"/>
      <c r="E1513" s="161"/>
      <c r="F1513" s="161"/>
      <c r="G1513" s="161"/>
      <c r="H1513" s="161"/>
      <c r="I1513" s="161"/>
      <c r="J1513" s="161"/>
      <c r="K1513" s="151"/>
      <c r="L1513" s="176"/>
      <c r="M1513" s="176"/>
      <c r="N1513" s="176"/>
      <c r="O1513" s="176"/>
      <c r="P1513" s="176"/>
      <c r="Q1513" s="176"/>
      <c r="R1513" s="206"/>
      <c r="S1513" s="206"/>
      <c r="T1513" s="206"/>
      <c r="U1513" s="206"/>
      <c r="V1513" s="206"/>
      <c r="W1513" s="206"/>
      <c r="X1513" s="118"/>
      <c r="Y1513" s="137"/>
      <c r="Z1513" s="149"/>
    </row>
    <row r="1514" spans="1:26" s="25" customFormat="1" x14ac:dyDescent="0.4">
      <c r="A1514" s="49"/>
      <c r="B1514" s="49"/>
      <c r="C1514" s="49"/>
      <c r="D1514" s="117"/>
      <c r="E1514" s="161"/>
      <c r="F1514" s="161"/>
      <c r="G1514" s="161"/>
      <c r="H1514" s="161"/>
      <c r="I1514" s="161"/>
      <c r="J1514" s="161"/>
      <c r="K1514" s="151"/>
      <c r="L1514" s="176"/>
      <c r="M1514" s="176"/>
      <c r="N1514" s="176"/>
      <c r="O1514" s="176"/>
      <c r="P1514" s="176"/>
      <c r="Q1514" s="176"/>
      <c r="R1514" s="206"/>
      <c r="S1514" s="206"/>
      <c r="T1514" s="206"/>
      <c r="U1514" s="206"/>
      <c r="V1514" s="206"/>
      <c r="W1514" s="206"/>
      <c r="X1514" s="118"/>
      <c r="Y1514" s="137"/>
      <c r="Z1514" s="149"/>
    </row>
    <row r="1515" spans="1:26" s="25" customFormat="1" x14ac:dyDescent="0.4">
      <c r="A1515" s="49"/>
      <c r="B1515" s="49"/>
      <c r="C1515" s="49"/>
      <c r="D1515" s="117"/>
      <c r="E1515" s="161"/>
      <c r="F1515" s="161"/>
      <c r="G1515" s="161"/>
      <c r="H1515" s="161"/>
      <c r="I1515" s="161"/>
      <c r="J1515" s="161"/>
      <c r="K1515" s="151"/>
      <c r="L1515" s="176"/>
      <c r="M1515" s="176"/>
      <c r="N1515" s="176"/>
      <c r="O1515" s="176"/>
      <c r="P1515" s="176"/>
      <c r="Q1515" s="176"/>
      <c r="R1515" s="206"/>
      <c r="S1515" s="206"/>
      <c r="T1515" s="206"/>
      <c r="U1515" s="206"/>
      <c r="V1515" s="206"/>
      <c r="W1515" s="206"/>
      <c r="X1515" s="118"/>
      <c r="Y1515" s="137"/>
      <c r="Z1515" s="149"/>
    </row>
    <row r="1516" spans="1:26" s="25" customFormat="1" x14ac:dyDescent="0.4">
      <c r="A1516" s="49"/>
      <c r="B1516" s="49"/>
      <c r="C1516" s="49"/>
      <c r="D1516" s="117"/>
      <c r="E1516" s="161"/>
      <c r="F1516" s="161"/>
      <c r="G1516" s="161"/>
      <c r="H1516" s="161"/>
      <c r="I1516" s="161"/>
      <c r="J1516" s="161"/>
      <c r="K1516" s="151"/>
      <c r="L1516" s="176"/>
      <c r="M1516" s="176"/>
      <c r="N1516" s="176"/>
      <c r="O1516" s="176"/>
      <c r="P1516" s="176"/>
      <c r="Q1516" s="176"/>
      <c r="R1516" s="206"/>
      <c r="S1516" s="206"/>
      <c r="T1516" s="206"/>
      <c r="U1516" s="206"/>
      <c r="V1516" s="206"/>
      <c r="W1516" s="206"/>
      <c r="X1516" s="118"/>
      <c r="Y1516" s="137"/>
      <c r="Z1516" s="149"/>
    </row>
    <row r="1517" spans="1:26" s="25" customFormat="1" x14ac:dyDescent="0.4">
      <c r="A1517" s="49"/>
      <c r="B1517" s="49"/>
      <c r="C1517" s="49"/>
      <c r="D1517" s="117"/>
      <c r="E1517" s="161"/>
      <c r="F1517" s="161"/>
      <c r="G1517" s="161"/>
      <c r="H1517" s="161"/>
      <c r="I1517" s="161"/>
      <c r="J1517" s="161"/>
      <c r="K1517" s="151"/>
      <c r="L1517" s="176"/>
      <c r="M1517" s="176"/>
      <c r="N1517" s="176"/>
      <c r="O1517" s="176"/>
      <c r="P1517" s="176"/>
      <c r="Q1517" s="176"/>
      <c r="R1517" s="206"/>
      <c r="S1517" s="206"/>
      <c r="T1517" s="206"/>
      <c r="U1517" s="206"/>
      <c r="V1517" s="206"/>
      <c r="W1517" s="206"/>
      <c r="X1517" s="118"/>
      <c r="Y1517" s="137"/>
      <c r="Z1517" s="149"/>
    </row>
    <row r="1518" spans="1:26" s="25" customFormat="1" x14ac:dyDescent="0.4">
      <c r="A1518" s="49"/>
      <c r="B1518" s="49"/>
      <c r="C1518" s="49"/>
      <c r="D1518" s="117"/>
      <c r="E1518" s="161"/>
      <c r="F1518" s="161"/>
      <c r="G1518" s="161"/>
      <c r="H1518" s="161"/>
      <c r="I1518" s="161"/>
      <c r="J1518" s="161"/>
      <c r="K1518" s="151"/>
      <c r="L1518" s="176"/>
      <c r="M1518" s="176"/>
      <c r="N1518" s="176"/>
      <c r="O1518" s="176"/>
      <c r="P1518" s="176"/>
      <c r="Q1518" s="176"/>
      <c r="R1518" s="206"/>
      <c r="S1518" s="206"/>
      <c r="T1518" s="206"/>
      <c r="U1518" s="206"/>
      <c r="V1518" s="206"/>
      <c r="W1518" s="206"/>
      <c r="X1518" s="118"/>
      <c r="Y1518" s="137"/>
      <c r="Z1518" s="149"/>
    </row>
    <row r="1519" spans="1:26" s="25" customFormat="1" x14ac:dyDescent="0.4">
      <c r="A1519" s="49"/>
      <c r="B1519" s="49"/>
      <c r="C1519" s="49"/>
      <c r="D1519" s="117"/>
      <c r="E1519" s="161"/>
      <c r="F1519" s="161"/>
      <c r="G1519" s="161"/>
      <c r="H1519" s="161"/>
      <c r="I1519" s="161"/>
      <c r="J1519" s="161"/>
      <c r="K1519" s="151"/>
      <c r="L1519" s="176"/>
      <c r="M1519" s="176"/>
      <c r="N1519" s="176"/>
      <c r="O1519" s="176"/>
      <c r="P1519" s="176"/>
      <c r="Q1519" s="176"/>
      <c r="R1519" s="206"/>
      <c r="S1519" s="206"/>
      <c r="T1519" s="206"/>
      <c r="U1519" s="206"/>
      <c r="V1519" s="206"/>
      <c r="W1519" s="206"/>
      <c r="X1519" s="118"/>
      <c r="Y1519" s="137"/>
      <c r="Z1519" s="149"/>
    </row>
    <row r="1520" spans="1:26" s="25" customFormat="1" x14ac:dyDescent="0.4">
      <c r="A1520" s="49"/>
      <c r="B1520" s="49"/>
      <c r="C1520" s="49"/>
      <c r="D1520" s="117"/>
      <c r="E1520" s="161"/>
      <c r="F1520" s="161"/>
      <c r="G1520" s="161"/>
      <c r="H1520" s="161"/>
      <c r="I1520" s="161"/>
      <c r="J1520" s="161"/>
      <c r="K1520" s="151"/>
      <c r="L1520" s="176"/>
      <c r="M1520" s="176"/>
      <c r="N1520" s="176"/>
      <c r="O1520" s="176"/>
      <c r="P1520" s="176"/>
      <c r="Q1520" s="176"/>
      <c r="R1520" s="206"/>
      <c r="S1520" s="206"/>
      <c r="T1520" s="206"/>
      <c r="U1520" s="206"/>
      <c r="V1520" s="206"/>
      <c r="W1520" s="206"/>
      <c r="X1520" s="118"/>
      <c r="Y1520" s="137"/>
      <c r="Z1520" s="149"/>
    </row>
    <row r="1521" spans="1:26" s="25" customFormat="1" x14ac:dyDescent="0.4">
      <c r="A1521" s="49"/>
      <c r="B1521" s="49"/>
      <c r="C1521" s="49"/>
      <c r="D1521" s="117"/>
      <c r="E1521" s="161"/>
      <c r="F1521" s="161"/>
      <c r="G1521" s="161"/>
      <c r="H1521" s="161"/>
      <c r="I1521" s="161"/>
      <c r="J1521" s="161"/>
      <c r="K1521" s="151"/>
      <c r="L1521" s="176"/>
      <c r="M1521" s="176"/>
      <c r="N1521" s="176"/>
      <c r="O1521" s="176"/>
      <c r="P1521" s="176"/>
      <c r="Q1521" s="176"/>
      <c r="R1521" s="206"/>
      <c r="S1521" s="206"/>
      <c r="T1521" s="206"/>
      <c r="U1521" s="206"/>
      <c r="V1521" s="206"/>
      <c r="W1521" s="206"/>
      <c r="X1521" s="118"/>
      <c r="Y1521" s="137"/>
      <c r="Z1521" s="149"/>
    </row>
    <row r="1522" spans="1:26" s="25" customFormat="1" x14ac:dyDescent="0.4">
      <c r="A1522" s="49"/>
      <c r="B1522" s="49"/>
      <c r="C1522" s="49"/>
      <c r="D1522" s="117"/>
      <c r="E1522" s="161"/>
      <c r="F1522" s="161"/>
      <c r="G1522" s="161"/>
      <c r="H1522" s="161"/>
      <c r="I1522" s="161"/>
      <c r="J1522" s="161"/>
      <c r="K1522" s="151"/>
      <c r="L1522" s="176"/>
      <c r="M1522" s="176"/>
      <c r="N1522" s="176"/>
      <c r="O1522" s="176"/>
      <c r="P1522" s="176"/>
      <c r="Q1522" s="176"/>
      <c r="R1522" s="206"/>
      <c r="S1522" s="206"/>
      <c r="T1522" s="206"/>
      <c r="U1522" s="206"/>
      <c r="V1522" s="206"/>
      <c r="W1522" s="206"/>
      <c r="X1522" s="118"/>
      <c r="Y1522" s="137"/>
      <c r="Z1522" s="149"/>
    </row>
    <row r="1523" spans="1:26" s="25" customFormat="1" x14ac:dyDescent="0.4">
      <c r="A1523" s="49"/>
      <c r="B1523" s="49"/>
      <c r="C1523" s="49"/>
      <c r="D1523" s="117"/>
      <c r="E1523" s="161"/>
      <c r="F1523" s="161"/>
      <c r="G1523" s="161"/>
      <c r="H1523" s="161"/>
      <c r="I1523" s="161"/>
      <c r="J1523" s="161"/>
      <c r="K1523" s="151"/>
      <c r="L1523" s="176"/>
      <c r="M1523" s="176"/>
      <c r="N1523" s="176"/>
      <c r="O1523" s="176"/>
      <c r="P1523" s="176"/>
      <c r="Q1523" s="176"/>
      <c r="R1523" s="206"/>
      <c r="S1523" s="206"/>
      <c r="T1523" s="206"/>
      <c r="U1523" s="206"/>
      <c r="V1523" s="206"/>
      <c r="W1523" s="206"/>
      <c r="X1523" s="118"/>
      <c r="Y1523" s="137"/>
      <c r="Z1523" s="149"/>
    </row>
    <row r="1524" spans="1:26" s="25" customFormat="1" x14ac:dyDescent="0.4">
      <c r="A1524" s="49"/>
      <c r="B1524" s="49"/>
      <c r="C1524" s="49"/>
      <c r="D1524" s="117"/>
      <c r="E1524" s="161"/>
      <c r="F1524" s="161"/>
      <c r="G1524" s="161"/>
      <c r="H1524" s="161"/>
      <c r="I1524" s="161"/>
      <c r="J1524" s="161"/>
      <c r="K1524" s="151"/>
      <c r="L1524" s="176"/>
      <c r="M1524" s="176"/>
      <c r="N1524" s="176"/>
      <c r="O1524" s="176"/>
      <c r="P1524" s="176"/>
      <c r="Q1524" s="176"/>
      <c r="R1524" s="206"/>
      <c r="S1524" s="206"/>
      <c r="T1524" s="206"/>
      <c r="U1524" s="206"/>
      <c r="V1524" s="206"/>
      <c r="W1524" s="206"/>
      <c r="X1524" s="118"/>
      <c r="Y1524" s="137"/>
      <c r="Z1524" s="149"/>
    </row>
    <row r="1525" spans="1:26" s="25" customFormat="1" x14ac:dyDescent="0.4">
      <c r="A1525" s="49"/>
      <c r="B1525" s="49"/>
      <c r="C1525" s="49"/>
      <c r="D1525" s="117"/>
      <c r="E1525" s="161"/>
      <c r="F1525" s="161"/>
      <c r="G1525" s="161"/>
      <c r="H1525" s="161"/>
      <c r="I1525" s="161"/>
      <c r="J1525" s="161"/>
      <c r="K1525" s="151"/>
      <c r="L1525" s="176"/>
      <c r="M1525" s="176"/>
      <c r="N1525" s="176"/>
      <c r="O1525" s="176"/>
      <c r="P1525" s="176"/>
      <c r="Q1525" s="176"/>
      <c r="R1525" s="206"/>
      <c r="S1525" s="206"/>
      <c r="T1525" s="206"/>
      <c r="U1525" s="206"/>
      <c r="V1525" s="206"/>
      <c r="W1525" s="206"/>
      <c r="X1525" s="118"/>
      <c r="Y1525" s="137"/>
      <c r="Z1525" s="149"/>
    </row>
    <row r="1526" spans="1:26" s="25" customFormat="1" x14ac:dyDescent="0.4">
      <c r="A1526" s="49"/>
      <c r="B1526" s="49"/>
      <c r="C1526" s="49"/>
      <c r="D1526" s="117"/>
      <c r="E1526" s="161"/>
      <c r="F1526" s="161"/>
      <c r="G1526" s="161"/>
      <c r="H1526" s="161"/>
      <c r="I1526" s="161"/>
      <c r="J1526" s="161"/>
      <c r="K1526" s="151"/>
      <c r="L1526" s="176"/>
      <c r="M1526" s="176"/>
      <c r="N1526" s="176"/>
      <c r="O1526" s="176"/>
      <c r="P1526" s="176"/>
      <c r="Q1526" s="176"/>
      <c r="R1526" s="206"/>
      <c r="S1526" s="206"/>
      <c r="T1526" s="206"/>
      <c r="U1526" s="206"/>
      <c r="V1526" s="206"/>
      <c r="W1526" s="206"/>
      <c r="X1526" s="118"/>
      <c r="Y1526" s="137"/>
      <c r="Z1526" s="149"/>
    </row>
    <row r="1527" spans="1:26" s="25" customFormat="1" x14ac:dyDescent="0.4">
      <c r="A1527" s="49"/>
      <c r="B1527" s="49"/>
      <c r="C1527" s="49"/>
      <c r="D1527" s="117"/>
      <c r="E1527" s="161"/>
      <c r="F1527" s="161"/>
      <c r="G1527" s="161"/>
      <c r="H1527" s="161"/>
      <c r="I1527" s="161"/>
      <c r="J1527" s="161"/>
      <c r="K1527" s="151"/>
      <c r="L1527" s="176"/>
      <c r="M1527" s="176"/>
      <c r="N1527" s="176"/>
      <c r="O1527" s="176"/>
      <c r="P1527" s="176"/>
      <c r="Q1527" s="176"/>
      <c r="R1527" s="206"/>
      <c r="S1527" s="206"/>
      <c r="T1527" s="206"/>
      <c r="U1527" s="206"/>
      <c r="V1527" s="206"/>
      <c r="W1527" s="206"/>
      <c r="X1527" s="118"/>
      <c r="Y1527" s="137"/>
      <c r="Z1527" s="149"/>
    </row>
    <row r="1528" spans="1:26" s="25" customFormat="1" x14ac:dyDescent="0.4">
      <c r="A1528" s="49"/>
      <c r="B1528" s="49"/>
      <c r="C1528" s="49"/>
      <c r="D1528" s="117"/>
      <c r="E1528" s="161"/>
      <c r="F1528" s="161"/>
      <c r="G1528" s="161"/>
      <c r="H1528" s="161"/>
      <c r="I1528" s="161"/>
      <c r="J1528" s="161"/>
      <c r="K1528" s="151"/>
      <c r="L1528" s="176"/>
      <c r="M1528" s="176"/>
      <c r="N1528" s="176"/>
      <c r="O1528" s="176"/>
      <c r="P1528" s="176"/>
      <c r="Q1528" s="176"/>
      <c r="R1528" s="206"/>
      <c r="S1528" s="206"/>
      <c r="T1528" s="206"/>
      <c r="U1528" s="206"/>
      <c r="V1528" s="206"/>
      <c r="W1528" s="206"/>
      <c r="X1528" s="118"/>
      <c r="Y1528" s="137"/>
      <c r="Z1528" s="149"/>
    </row>
    <row r="1529" spans="1:26" s="25" customFormat="1" x14ac:dyDescent="0.4">
      <c r="A1529" s="49"/>
      <c r="B1529" s="49"/>
      <c r="C1529" s="49"/>
      <c r="D1529" s="117"/>
      <c r="E1529" s="161"/>
      <c r="F1529" s="161"/>
      <c r="G1529" s="161"/>
      <c r="H1529" s="161"/>
      <c r="I1529" s="161"/>
      <c r="J1529" s="161"/>
      <c r="K1529" s="151"/>
      <c r="L1529" s="176"/>
      <c r="M1529" s="176"/>
      <c r="N1529" s="176"/>
      <c r="O1529" s="176"/>
      <c r="P1529" s="176"/>
      <c r="Q1529" s="176"/>
      <c r="R1529" s="206"/>
      <c r="S1529" s="206"/>
      <c r="T1529" s="206"/>
      <c r="U1529" s="206"/>
      <c r="V1529" s="206"/>
      <c r="W1529" s="206"/>
      <c r="X1529" s="118"/>
      <c r="Y1529" s="137"/>
      <c r="Z1529" s="149"/>
    </row>
    <row r="1530" spans="1:26" s="25" customFormat="1" x14ac:dyDescent="0.4">
      <c r="A1530" s="49"/>
      <c r="B1530" s="49"/>
      <c r="C1530" s="49"/>
      <c r="D1530" s="117"/>
      <c r="E1530" s="161"/>
      <c r="F1530" s="161"/>
      <c r="G1530" s="161"/>
      <c r="H1530" s="161"/>
      <c r="I1530" s="161"/>
      <c r="J1530" s="161"/>
      <c r="K1530" s="151"/>
      <c r="L1530" s="176"/>
      <c r="M1530" s="176"/>
      <c r="N1530" s="176"/>
      <c r="O1530" s="176"/>
      <c r="P1530" s="176"/>
      <c r="Q1530" s="176"/>
      <c r="R1530" s="206"/>
      <c r="S1530" s="206"/>
      <c r="T1530" s="206"/>
      <c r="U1530" s="206"/>
      <c r="V1530" s="206"/>
      <c r="W1530" s="206"/>
      <c r="X1530" s="118"/>
      <c r="Y1530" s="137"/>
      <c r="Z1530" s="149"/>
    </row>
    <row r="1531" spans="1:26" s="25" customFormat="1" x14ac:dyDescent="0.4">
      <c r="A1531" s="49"/>
      <c r="B1531" s="49"/>
      <c r="C1531" s="49"/>
      <c r="D1531" s="117"/>
      <c r="E1531" s="161"/>
      <c r="F1531" s="161"/>
      <c r="G1531" s="161"/>
      <c r="H1531" s="161"/>
      <c r="I1531" s="161"/>
      <c r="J1531" s="161"/>
      <c r="K1531" s="151"/>
      <c r="L1531" s="176"/>
      <c r="M1531" s="176"/>
      <c r="N1531" s="176"/>
      <c r="O1531" s="176"/>
      <c r="P1531" s="176"/>
      <c r="Q1531" s="176"/>
      <c r="R1531" s="206"/>
      <c r="S1531" s="206"/>
      <c r="T1531" s="206"/>
      <c r="U1531" s="206"/>
      <c r="V1531" s="206"/>
      <c r="W1531" s="206"/>
      <c r="X1531" s="118"/>
      <c r="Y1531" s="137"/>
      <c r="Z1531" s="149"/>
    </row>
    <row r="1532" spans="1:26" s="25" customFormat="1" x14ac:dyDescent="0.4">
      <c r="A1532" s="49"/>
      <c r="B1532" s="49"/>
      <c r="C1532" s="49"/>
      <c r="D1532" s="117"/>
      <c r="E1532" s="161"/>
      <c r="F1532" s="161"/>
      <c r="G1532" s="161"/>
      <c r="H1532" s="161"/>
      <c r="I1532" s="161"/>
      <c r="J1532" s="161"/>
      <c r="K1532" s="151"/>
      <c r="L1532" s="176"/>
      <c r="M1532" s="176"/>
      <c r="N1532" s="176"/>
      <c r="O1532" s="176"/>
      <c r="P1532" s="176"/>
      <c r="Q1532" s="176"/>
      <c r="R1532" s="206"/>
      <c r="S1532" s="206"/>
      <c r="T1532" s="206"/>
      <c r="U1532" s="206"/>
      <c r="V1532" s="206"/>
      <c r="W1532" s="206"/>
      <c r="X1532" s="118"/>
      <c r="Y1532" s="137"/>
      <c r="Z1532" s="149"/>
    </row>
    <row r="1533" spans="1:26" s="25" customFormat="1" x14ac:dyDescent="0.4">
      <c r="A1533" s="49"/>
      <c r="B1533" s="49"/>
      <c r="C1533" s="49"/>
      <c r="D1533" s="117"/>
      <c r="E1533" s="161"/>
      <c r="F1533" s="161"/>
      <c r="G1533" s="161"/>
      <c r="H1533" s="161"/>
      <c r="I1533" s="161"/>
      <c r="J1533" s="161"/>
      <c r="K1533" s="151"/>
      <c r="L1533" s="176"/>
      <c r="M1533" s="176"/>
      <c r="N1533" s="176"/>
      <c r="O1533" s="176"/>
      <c r="P1533" s="176"/>
      <c r="Q1533" s="176"/>
      <c r="R1533" s="206"/>
      <c r="S1533" s="206"/>
      <c r="T1533" s="206"/>
      <c r="U1533" s="206"/>
      <c r="V1533" s="206"/>
      <c r="W1533" s="206"/>
      <c r="X1533" s="118"/>
      <c r="Y1533" s="137"/>
      <c r="Z1533" s="149"/>
    </row>
    <row r="1534" spans="1:26" s="25" customFormat="1" x14ac:dyDescent="0.4">
      <c r="A1534" s="49"/>
      <c r="B1534" s="49"/>
      <c r="C1534" s="49"/>
      <c r="D1534" s="117"/>
      <c r="E1534" s="161"/>
      <c r="F1534" s="161"/>
      <c r="G1534" s="161"/>
      <c r="H1534" s="161"/>
      <c r="I1534" s="161"/>
      <c r="J1534" s="161"/>
      <c r="K1534" s="151"/>
      <c r="L1534" s="176"/>
      <c r="M1534" s="176"/>
      <c r="N1534" s="176"/>
      <c r="O1534" s="176"/>
      <c r="P1534" s="176"/>
      <c r="Q1534" s="176"/>
      <c r="R1534" s="206"/>
      <c r="S1534" s="206"/>
      <c r="T1534" s="206"/>
      <c r="U1534" s="206"/>
      <c r="V1534" s="206"/>
      <c r="W1534" s="206"/>
      <c r="X1534" s="118"/>
      <c r="Y1534" s="137"/>
      <c r="Z1534" s="149"/>
    </row>
    <row r="1535" spans="1:26" s="25" customFormat="1" x14ac:dyDescent="0.4">
      <c r="A1535" s="49"/>
      <c r="B1535" s="49"/>
      <c r="C1535" s="49"/>
      <c r="D1535" s="117"/>
      <c r="E1535" s="161"/>
      <c r="F1535" s="161"/>
      <c r="G1535" s="161"/>
      <c r="H1535" s="161"/>
      <c r="I1535" s="161"/>
      <c r="J1535" s="161"/>
      <c r="K1535" s="151"/>
      <c r="L1535" s="176"/>
      <c r="M1535" s="176"/>
      <c r="N1535" s="176"/>
      <c r="O1535" s="176"/>
      <c r="P1535" s="176"/>
      <c r="Q1535" s="176"/>
      <c r="R1535" s="206"/>
      <c r="S1535" s="206"/>
      <c r="T1535" s="206"/>
      <c r="U1535" s="206"/>
      <c r="V1535" s="206"/>
      <c r="W1535" s="206"/>
      <c r="X1535" s="118"/>
      <c r="Y1535" s="137"/>
      <c r="Z1535" s="149"/>
    </row>
    <row r="1536" spans="1:26" s="25" customFormat="1" x14ac:dyDescent="0.4">
      <c r="A1536" s="49"/>
      <c r="B1536" s="49"/>
      <c r="C1536" s="49"/>
      <c r="D1536" s="117"/>
      <c r="E1536" s="161"/>
      <c r="F1536" s="161"/>
      <c r="G1536" s="161"/>
      <c r="H1536" s="161"/>
      <c r="I1536" s="161"/>
      <c r="J1536" s="161"/>
      <c r="K1536" s="151"/>
      <c r="L1536" s="176"/>
      <c r="M1536" s="176"/>
      <c r="N1536" s="176"/>
      <c r="O1536" s="176"/>
      <c r="P1536" s="176"/>
      <c r="Q1536" s="176"/>
      <c r="R1536" s="206"/>
      <c r="S1536" s="206"/>
      <c r="T1536" s="206"/>
      <c r="U1536" s="206"/>
      <c r="V1536" s="206"/>
      <c r="W1536" s="206"/>
      <c r="X1536" s="118"/>
      <c r="Y1536" s="137"/>
      <c r="Z1536" s="149"/>
    </row>
    <row r="1537" spans="1:26" s="25" customFormat="1" x14ac:dyDescent="0.4">
      <c r="A1537" s="49"/>
      <c r="B1537" s="49"/>
      <c r="C1537" s="49"/>
      <c r="D1537" s="117"/>
      <c r="E1537" s="161"/>
      <c r="F1537" s="161"/>
      <c r="G1537" s="161"/>
      <c r="H1537" s="161"/>
      <c r="I1537" s="161"/>
      <c r="J1537" s="161"/>
      <c r="K1537" s="151"/>
      <c r="L1537" s="176"/>
      <c r="M1537" s="176"/>
      <c r="N1537" s="176"/>
      <c r="O1537" s="176"/>
      <c r="P1537" s="176"/>
      <c r="Q1537" s="176"/>
      <c r="R1537" s="206"/>
      <c r="S1537" s="206"/>
      <c r="T1537" s="206"/>
      <c r="U1537" s="206"/>
      <c r="V1537" s="206"/>
      <c r="W1537" s="206"/>
      <c r="X1537" s="118"/>
      <c r="Y1537" s="137"/>
      <c r="Z1537" s="149"/>
    </row>
    <row r="1538" spans="1:26" s="25" customFormat="1" x14ac:dyDescent="0.4">
      <c r="A1538" s="49"/>
      <c r="B1538" s="49"/>
      <c r="C1538" s="49"/>
      <c r="D1538" s="117"/>
      <c r="E1538" s="161"/>
      <c r="F1538" s="161"/>
      <c r="G1538" s="161"/>
      <c r="H1538" s="161"/>
      <c r="I1538" s="161"/>
      <c r="J1538" s="161"/>
      <c r="K1538" s="151"/>
      <c r="L1538" s="176"/>
      <c r="M1538" s="176"/>
      <c r="N1538" s="176"/>
      <c r="O1538" s="176"/>
      <c r="P1538" s="176"/>
      <c r="Q1538" s="176"/>
      <c r="R1538" s="206"/>
      <c r="S1538" s="206"/>
      <c r="T1538" s="206"/>
      <c r="U1538" s="206"/>
      <c r="V1538" s="206"/>
      <c r="W1538" s="206"/>
      <c r="X1538" s="118"/>
      <c r="Y1538" s="137"/>
      <c r="Z1538" s="149"/>
    </row>
    <row r="1539" spans="1:26" s="25" customFormat="1" x14ac:dyDescent="0.4">
      <c r="A1539" s="49"/>
      <c r="B1539" s="49"/>
      <c r="C1539" s="49"/>
      <c r="D1539" s="117"/>
      <c r="E1539" s="161"/>
      <c r="F1539" s="161"/>
      <c r="G1539" s="161"/>
      <c r="H1539" s="161"/>
      <c r="I1539" s="161"/>
      <c r="J1539" s="161"/>
      <c r="K1539" s="151"/>
      <c r="L1539" s="176"/>
      <c r="M1539" s="176"/>
      <c r="N1539" s="176"/>
      <c r="O1539" s="176"/>
      <c r="P1539" s="176"/>
      <c r="Q1539" s="176"/>
      <c r="R1539" s="206"/>
      <c r="S1539" s="206"/>
      <c r="T1539" s="206"/>
      <c r="U1539" s="206"/>
      <c r="V1539" s="206"/>
      <c r="W1539" s="206"/>
      <c r="X1539" s="118"/>
      <c r="Y1539" s="137"/>
      <c r="Z1539" s="149"/>
    </row>
    <row r="1540" spans="1:26" s="25" customFormat="1" x14ac:dyDescent="0.4">
      <c r="A1540" s="49"/>
      <c r="B1540" s="49"/>
      <c r="C1540" s="49"/>
      <c r="D1540" s="117"/>
      <c r="E1540" s="161"/>
      <c r="F1540" s="161"/>
      <c r="G1540" s="161"/>
      <c r="H1540" s="161"/>
      <c r="I1540" s="161"/>
      <c r="J1540" s="161"/>
      <c r="K1540" s="151"/>
      <c r="L1540" s="176"/>
      <c r="M1540" s="176"/>
      <c r="N1540" s="176"/>
      <c r="O1540" s="176"/>
      <c r="P1540" s="176"/>
      <c r="Q1540" s="176"/>
      <c r="R1540" s="206"/>
      <c r="S1540" s="206"/>
      <c r="T1540" s="206"/>
      <c r="U1540" s="206"/>
      <c r="V1540" s="206"/>
      <c r="W1540" s="206"/>
      <c r="X1540" s="118"/>
      <c r="Y1540" s="137"/>
      <c r="Z1540" s="149"/>
    </row>
    <row r="1541" spans="1:26" s="25" customFormat="1" x14ac:dyDescent="0.4">
      <c r="A1541" s="49"/>
      <c r="B1541" s="49"/>
      <c r="C1541" s="49"/>
      <c r="D1541" s="117"/>
      <c r="E1541" s="161"/>
      <c r="F1541" s="161"/>
      <c r="G1541" s="161"/>
      <c r="H1541" s="161"/>
      <c r="I1541" s="161"/>
      <c r="J1541" s="161"/>
      <c r="K1541" s="151"/>
      <c r="L1541" s="176"/>
      <c r="M1541" s="176"/>
      <c r="N1541" s="176"/>
      <c r="O1541" s="176"/>
      <c r="P1541" s="176"/>
      <c r="Q1541" s="176"/>
      <c r="R1541" s="206"/>
      <c r="S1541" s="206"/>
      <c r="T1541" s="206"/>
      <c r="U1541" s="206"/>
      <c r="V1541" s="206"/>
      <c r="W1541" s="206"/>
      <c r="X1541" s="118"/>
      <c r="Y1541" s="137"/>
      <c r="Z1541" s="149"/>
    </row>
    <row r="1542" spans="1:26" s="25" customFormat="1" x14ac:dyDescent="0.4">
      <c r="A1542" s="49"/>
      <c r="B1542" s="49"/>
      <c r="C1542" s="49"/>
      <c r="D1542" s="117"/>
      <c r="E1542" s="161"/>
      <c r="F1542" s="161"/>
      <c r="G1542" s="161"/>
      <c r="H1542" s="161"/>
      <c r="I1542" s="161"/>
      <c r="J1542" s="161"/>
      <c r="K1542" s="151"/>
      <c r="L1542" s="176"/>
      <c r="M1542" s="176"/>
      <c r="N1542" s="176"/>
      <c r="O1542" s="176"/>
      <c r="P1542" s="176"/>
      <c r="Q1542" s="176"/>
      <c r="R1542" s="206"/>
      <c r="S1542" s="206"/>
      <c r="T1542" s="206"/>
      <c r="U1542" s="206"/>
      <c r="V1542" s="206"/>
      <c r="W1542" s="206"/>
      <c r="X1542" s="118"/>
      <c r="Y1542" s="137"/>
      <c r="Z1542" s="149"/>
    </row>
    <row r="1543" spans="1:26" s="25" customFormat="1" x14ac:dyDescent="0.4">
      <c r="A1543" s="49"/>
      <c r="B1543" s="49"/>
      <c r="C1543" s="49"/>
      <c r="D1543" s="117"/>
      <c r="E1543" s="161"/>
      <c r="F1543" s="161"/>
      <c r="G1543" s="161"/>
      <c r="H1543" s="161"/>
      <c r="I1543" s="161"/>
      <c r="J1543" s="161"/>
      <c r="K1543" s="151"/>
      <c r="L1543" s="176"/>
      <c r="M1543" s="176"/>
      <c r="N1543" s="176"/>
      <c r="O1543" s="176"/>
      <c r="P1543" s="176"/>
      <c r="Q1543" s="176"/>
      <c r="R1543" s="206"/>
      <c r="S1543" s="206"/>
      <c r="T1543" s="206"/>
      <c r="U1543" s="206"/>
      <c r="V1543" s="206"/>
      <c r="W1543" s="206"/>
      <c r="X1543" s="118"/>
      <c r="Y1543" s="137"/>
      <c r="Z1543" s="149"/>
    </row>
    <row r="1544" spans="1:26" s="25" customFormat="1" x14ac:dyDescent="0.4">
      <c r="A1544" s="49"/>
      <c r="B1544" s="49"/>
      <c r="C1544" s="49"/>
      <c r="D1544" s="117"/>
      <c r="E1544" s="161"/>
      <c r="F1544" s="161"/>
      <c r="G1544" s="161"/>
      <c r="H1544" s="161"/>
      <c r="I1544" s="161"/>
      <c r="J1544" s="161"/>
      <c r="K1544" s="151"/>
      <c r="L1544" s="176"/>
      <c r="M1544" s="176"/>
      <c r="N1544" s="176"/>
      <c r="O1544" s="176"/>
      <c r="P1544" s="176"/>
      <c r="Q1544" s="176"/>
      <c r="R1544" s="206"/>
      <c r="S1544" s="206"/>
      <c r="T1544" s="206"/>
      <c r="U1544" s="206"/>
      <c r="V1544" s="206"/>
      <c r="W1544" s="206"/>
      <c r="X1544" s="118"/>
      <c r="Y1544" s="137"/>
      <c r="Z1544" s="149"/>
    </row>
    <row r="1545" spans="1:26" s="25" customFormat="1" x14ac:dyDescent="0.4">
      <c r="A1545" s="49"/>
      <c r="B1545" s="49"/>
      <c r="C1545" s="49"/>
      <c r="D1545" s="117"/>
      <c r="E1545" s="161"/>
      <c r="F1545" s="161"/>
      <c r="G1545" s="161"/>
      <c r="H1545" s="161"/>
      <c r="I1545" s="161"/>
      <c r="J1545" s="161"/>
      <c r="K1545" s="151"/>
      <c r="L1545" s="176"/>
      <c r="M1545" s="176"/>
      <c r="N1545" s="176"/>
      <c r="O1545" s="176"/>
      <c r="P1545" s="176"/>
      <c r="Q1545" s="176"/>
      <c r="R1545" s="206"/>
      <c r="S1545" s="206"/>
      <c r="T1545" s="206"/>
      <c r="U1545" s="206"/>
      <c r="V1545" s="206"/>
      <c r="W1545" s="206"/>
      <c r="X1545" s="118"/>
      <c r="Y1545" s="137"/>
      <c r="Z1545" s="149"/>
    </row>
    <row r="1546" spans="1:26" s="25" customFormat="1" x14ac:dyDescent="0.4">
      <c r="A1546" s="49"/>
      <c r="B1546" s="49"/>
      <c r="C1546" s="49"/>
      <c r="D1546" s="117"/>
      <c r="E1546" s="161"/>
      <c r="F1546" s="161"/>
      <c r="G1546" s="161"/>
      <c r="H1546" s="161"/>
      <c r="I1546" s="161"/>
      <c r="J1546" s="161"/>
      <c r="K1546" s="151"/>
      <c r="L1546" s="176"/>
      <c r="M1546" s="176"/>
      <c r="N1546" s="176"/>
      <c r="O1546" s="176"/>
      <c r="P1546" s="176"/>
      <c r="Q1546" s="176"/>
      <c r="R1546" s="206"/>
      <c r="S1546" s="206"/>
      <c r="T1546" s="206"/>
      <c r="U1546" s="206"/>
      <c r="V1546" s="206"/>
      <c r="W1546" s="206"/>
      <c r="X1546" s="118"/>
      <c r="Y1546" s="137"/>
      <c r="Z1546" s="149"/>
    </row>
    <row r="1547" spans="1:26" s="25" customFormat="1" x14ac:dyDescent="0.4">
      <c r="A1547" s="49"/>
      <c r="B1547" s="49"/>
      <c r="C1547" s="49"/>
      <c r="D1547" s="117"/>
      <c r="E1547" s="161"/>
      <c r="F1547" s="161"/>
      <c r="G1547" s="161"/>
      <c r="H1547" s="161"/>
      <c r="I1547" s="161"/>
      <c r="J1547" s="161"/>
      <c r="K1547" s="151"/>
      <c r="L1547" s="176"/>
      <c r="M1547" s="176"/>
      <c r="N1547" s="176"/>
      <c r="O1547" s="176"/>
      <c r="P1547" s="176"/>
      <c r="Q1547" s="176"/>
      <c r="R1547" s="206"/>
      <c r="S1547" s="206"/>
      <c r="T1547" s="206"/>
      <c r="U1547" s="206"/>
      <c r="V1547" s="206"/>
      <c r="W1547" s="206"/>
      <c r="X1547" s="118"/>
      <c r="Y1547" s="137"/>
      <c r="Z1547" s="149"/>
    </row>
    <row r="1548" spans="1:26" s="25" customFormat="1" x14ac:dyDescent="0.4">
      <c r="A1548" s="49"/>
      <c r="B1548" s="49"/>
      <c r="C1548" s="49"/>
      <c r="D1548" s="117"/>
      <c r="E1548" s="161"/>
      <c r="F1548" s="161"/>
      <c r="G1548" s="161"/>
      <c r="H1548" s="161"/>
      <c r="I1548" s="161"/>
      <c r="J1548" s="161"/>
      <c r="K1548" s="151"/>
      <c r="L1548" s="176"/>
      <c r="M1548" s="176"/>
      <c r="N1548" s="176"/>
      <c r="O1548" s="176"/>
      <c r="P1548" s="176"/>
      <c r="Q1548" s="176"/>
      <c r="R1548" s="206"/>
      <c r="S1548" s="206"/>
      <c r="T1548" s="206"/>
      <c r="U1548" s="206"/>
      <c r="V1548" s="206"/>
      <c r="W1548" s="206"/>
      <c r="X1548" s="118"/>
      <c r="Y1548" s="137"/>
      <c r="Z1548" s="149"/>
    </row>
    <row r="1549" spans="1:26" s="25" customFormat="1" x14ac:dyDescent="0.4">
      <c r="A1549" s="49"/>
      <c r="B1549" s="49"/>
      <c r="C1549" s="49"/>
      <c r="D1549" s="117"/>
      <c r="E1549" s="161"/>
      <c r="F1549" s="161"/>
      <c r="G1549" s="161"/>
      <c r="H1549" s="161"/>
      <c r="I1549" s="161"/>
      <c r="J1549" s="161"/>
      <c r="K1549" s="151"/>
      <c r="L1549" s="176"/>
      <c r="M1549" s="176"/>
      <c r="N1549" s="176"/>
      <c r="O1549" s="176"/>
      <c r="P1549" s="176"/>
      <c r="Q1549" s="176"/>
      <c r="R1549" s="206"/>
      <c r="S1549" s="206"/>
      <c r="T1549" s="206"/>
      <c r="U1549" s="206"/>
      <c r="V1549" s="206"/>
      <c r="W1549" s="206"/>
      <c r="X1549" s="118"/>
      <c r="Y1549" s="137"/>
      <c r="Z1549" s="149"/>
    </row>
    <row r="1550" spans="1:26" s="25" customFormat="1" x14ac:dyDescent="0.4">
      <c r="A1550" s="49"/>
      <c r="B1550" s="49"/>
      <c r="C1550" s="49"/>
      <c r="D1550" s="117"/>
      <c r="E1550" s="161"/>
      <c r="F1550" s="161"/>
      <c r="G1550" s="161"/>
      <c r="H1550" s="161"/>
      <c r="I1550" s="161"/>
      <c r="J1550" s="161"/>
      <c r="K1550" s="151"/>
      <c r="L1550" s="176"/>
      <c r="M1550" s="176"/>
      <c r="N1550" s="176"/>
      <c r="O1550" s="176"/>
      <c r="P1550" s="176"/>
      <c r="Q1550" s="176"/>
      <c r="R1550" s="206"/>
      <c r="S1550" s="206"/>
      <c r="T1550" s="206"/>
      <c r="U1550" s="206"/>
      <c r="V1550" s="206"/>
      <c r="W1550" s="206"/>
      <c r="X1550" s="118"/>
      <c r="Y1550" s="137"/>
      <c r="Z1550" s="149"/>
    </row>
    <row r="1551" spans="1:26" s="25" customFormat="1" x14ac:dyDescent="0.4">
      <c r="A1551" s="49"/>
      <c r="B1551" s="49"/>
      <c r="C1551" s="49"/>
      <c r="D1551" s="117"/>
      <c r="E1551" s="161"/>
      <c r="F1551" s="161"/>
      <c r="G1551" s="161"/>
      <c r="H1551" s="161"/>
      <c r="I1551" s="161"/>
      <c r="J1551" s="161"/>
      <c r="K1551" s="151"/>
      <c r="L1551" s="176"/>
      <c r="M1551" s="176"/>
      <c r="N1551" s="176"/>
      <c r="O1551" s="176"/>
      <c r="P1551" s="176"/>
      <c r="Q1551" s="176"/>
      <c r="R1551" s="206"/>
      <c r="S1551" s="206"/>
      <c r="T1551" s="206"/>
      <c r="U1551" s="206"/>
      <c r="V1551" s="206"/>
      <c r="W1551" s="206"/>
      <c r="X1551" s="118"/>
      <c r="Y1551" s="137"/>
      <c r="Z1551" s="149"/>
    </row>
    <row r="1552" spans="1:26" s="25" customFormat="1" x14ac:dyDescent="0.4">
      <c r="A1552" s="49"/>
      <c r="B1552" s="49"/>
      <c r="C1552" s="49"/>
      <c r="D1552" s="117"/>
      <c r="E1552" s="161"/>
      <c r="F1552" s="161"/>
      <c r="G1552" s="161"/>
      <c r="H1552" s="161"/>
      <c r="I1552" s="161"/>
      <c r="J1552" s="161"/>
      <c r="K1552" s="151"/>
      <c r="L1552" s="176"/>
      <c r="M1552" s="176"/>
      <c r="N1552" s="176"/>
      <c r="O1552" s="176"/>
      <c r="P1552" s="176"/>
      <c r="Q1552" s="176"/>
      <c r="R1552" s="206"/>
      <c r="S1552" s="206"/>
      <c r="T1552" s="206"/>
      <c r="U1552" s="206"/>
      <c r="V1552" s="206"/>
      <c r="W1552" s="206"/>
      <c r="X1552" s="118"/>
      <c r="Y1552" s="137"/>
      <c r="Z1552" s="149"/>
    </row>
    <row r="1553" spans="1:26" s="25" customFormat="1" x14ac:dyDescent="0.4">
      <c r="A1553" s="49"/>
      <c r="B1553" s="49"/>
      <c r="C1553" s="49"/>
      <c r="D1553" s="117"/>
      <c r="E1553" s="161"/>
      <c r="F1553" s="161"/>
      <c r="G1553" s="161"/>
      <c r="H1553" s="161"/>
      <c r="I1553" s="161"/>
      <c r="J1553" s="161"/>
      <c r="K1553" s="151"/>
      <c r="L1553" s="176"/>
      <c r="M1553" s="176"/>
      <c r="N1553" s="176"/>
      <c r="O1553" s="176"/>
      <c r="P1553" s="176"/>
      <c r="Q1553" s="176"/>
      <c r="R1553" s="206"/>
      <c r="S1553" s="206"/>
      <c r="T1553" s="206"/>
      <c r="U1553" s="206"/>
      <c r="V1553" s="206"/>
      <c r="W1553" s="206"/>
      <c r="X1553" s="118"/>
      <c r="Y1553" s="137"/>
      <c r="Z1553" s="149"/>
    </row>
    <row r="1554" spans="1:26" s="25" customFormat="1" x14ac:dyDescent="0.4">
      <c r="A1554" s="49"/>
      <c r="B1554" s="49"/>
      <c r="C1554" s="49"/>
      <c r="D1554" s="117"/>
      <c r="E1554" s="161"/>
      <c r="F1554" s="161"/>
      <c r="G1554" s="161"/>
      <c r="H1554" s="161"/>
      <c r="I1554" s="161"/>
      <c r="J1554" s="161"/>
      <c r="K1554" s="151"/>
      <c r="L1554" s="176"/>
      <c r="M1554" s="176"/>
      <c r="N1554" s="176"/>
      <c r="O1554" s="176"/>
      <c r="P1554" s="176"/>
      <c r="Q1554" s="176"/>
      <c r="R1554" s="206"/>
      <c r="S1554" s="206"/>
      <c r="T1554" s="206"/>
      <c r="U1554" s="206"/>
      <c r="V1554" s="206"/>
      <c r="W1554" s="206"/>
      <c r="X1554" s="118"/>
      <c r="Y1554" s="137"/>
      <c r="Z1554" s="149"/>
    </row>
    <row r="1555" spans="1:26" s="25" customFormat="1" x14ac:dyDescent="0.4">
      <c r="A1555" s="49"/>
      <c r="B1555" s="49"/>
      <c r="C1555" s="49"/>
      <c r="D1555" s="117"/>
      <c r="E1555" s="161"/>
      <c r="F1555" s="161"/>
      <c r="G1555" s="161"/>
      <c r="H1555" s="161"/>
      <c r="I1555" s="161"/>
      <c r="J1555" s="161"/>
      <c r="K1555" s="151"/>
      <c r="L1555" s="176"/>
      <c r="M1555" s="176"/>
      <c r="N1555" s="176"/>
      <c r="O1555" s="176"/>
      <c r="P1555" s="176"/>
      <c r="Q1555" s="176"/>
      <c r="R1555" s="206"/>
      <c r="S1555" s="206"/>
      <c r="T1555" s="206"/>
      <c r="U1555" s="206"/>
      <c r="V1555" s="206"/>
      <c r="W1555" s="206"/>
      <c r="X1555" s="118"/>
      <c r="Y1555" s="137"/>
      <c r="Z1555" s="149"/>
    </row>
    <row r="1556" spans="1:26" s="25" customFormat="1" x14ac:dyDescent="0.4">
      <c r="A1556" s="49"/>
      <c r="B1556" s="49"/>
      <c r="C1556" s="49"/>
      <c r="D1556" s="117"/>
      <c r="E1556" s="161"/>
      <c r="F1556" s="161"/>
      <c r="G1556" s="161"/>
      <c r="H1556" s="161"/>
      <c r="I1556" s="161"/>
      <c r="J1556" s="161"/>
      <c r="K1556" s="151"/>
      <c r="L1556" s="176"/>
      <c r="M1556" s="176"/>
      <c r="N1556" s="176"/>
      <c r="O1556" s="176"/>
      <c r="P1556" s="176"/>
      <c r="Q1556" s="176"/>
      <c r="R1556" s="206"/>
      <c r="S1556" s="206"/>
      <c r="T1556" s="206"/>
      <c r="U1556" s="206"/>
      <c r="V1556" s="206"/>
      <c r="W1556" s="206"/>
      <c r="X1556" s="118"/>
      <c r="Y1556" s="137"/>
      <c r="Z1556" s="149"/>
    </row>
    <row r="1557" spans="1:26" s="25" customFormat="1" x14ac:dyDescent="0.4">
      <c r="A1557" s="49"/>
      <c r="B1557" s="49"/>
      <c r="C1557" s="49"/>
      <c r="D1557" s="117"/>
      <c r="E1557" s="161"/>
      <c r="F1557" s="161"/>
      <c r="G1557" s="161"/>
      <c r="H1557" s="161"/>
      <c r="I1557" s="161"/>
      <c r="J1557" s="161"/>
      <c r="K1557" s="151"/>
      <c r="L1557" s="176"/>
      <c r="M1557" s="176"/>
      <c r="N1557" s="176"/>
      <c r="O1557" s="176"/>
      <c r="P1557" s="176"/>
      <c r="Q1557" s="176"/>
      <c r="R1557" s="206"/>
      <c r="S1557" s="206"/>
      <c r="T1557" s="206"/>
      <c r="U1557" s="206"/>
      <c r="V1557" s="206"/>
      <c r="W1557" s="206"/>
      <c r="X1557" s="118"/>
      <c r="Y1557" s="137"/>
      <c r="Z1557" s="149"/>
    </row>
    <row r="1558" spans="1:26" s="25" customFormat="1" x14ac:dyDescent="0.4">
      <c r="A1558" s="49"/>
      <c r="B1558" s="49"/>
      <c r="C1558" s="49"/>
      <c r="D1558" s="117"/>
      <c r="E1558" s="161"/>
      <c r="F1558" s="161"/>
      <c r="G1558" s="161"/>
      <c r="H1558" s="161"/>
      <c r="I1558" s="161"/>
      <c r="J1558" s="161"/>
      <c r="K1558" s="151"/>
      <c r="L1558" s="176"/>
      <c r="M1558" s="176"/>
      <c r="N1558" s="176"/>
      <c r="O1558" s="176"/>
      <c r="P1558" s="176"/>
      <c r="Q1558" s="176"/>
      <c r="R1558" s="206"/>
      <c r="S1558" s="206"/>
      <c r="T1558" s="206"/>
      <c r="U1558" s="206"/>
      <c r="V1558" s="206"/>
      <c r="W1558" s="206"/>
      <c r="X1558" s="118"/>
      <c r="Y1558" s="137"/>
      <c r="Z1558" s="149"/>
    </row>
    <row r="1559" spans="1:26" s="25" customFormat="1" x14ac:dyDescent="0.4">
      <c r="A1559" s="49"/>
      <c r="B1559" s="49"/>
      <c r="C1559" s="49"/>
      <c r="D1559" s="117"/>
      <c r="E1559" s="161"/>
      <c r="F1559" s="161"/>
      <c r="G1559" s="161"/>
      <c r="H1559" s="161"/>
      <c r="I1559" s="161"/>
      <c r="J1559" s="161"/>
      <c r="K1559" s="151"/>
      <c r="L1559" s="176"/>
      <c r="M1559" s="176"/>
      <c r="N1559" s="176"/>
      <c r="O1559" s="176"/>
      <c r="P1559" s="176"/>
      <c r="Q1559" s="176"/>
      <c r="R1559" s="206"/>
      <c r="S1559" s="206"/>
      <c r="T1559" s="206"/>
      <c r="U1559" s="206"/>
      <c r="V1559" s="206"/>
      <c r="W1559" s="206"/>
      <c r="X1559" s="118"/>
      <c r="Y1559" s="137"/>
      <c r="Z1559" s="149"/>
    </row>
    <row r="1560" spans="1:26" s="25" customFormat="1" x14ac:dyDescent="0.4">
      <c r="A1560" s="49"/>
      <c r="B1560" s="49"/>
      <c r="C1560" s="49"/>
      <c r="D1560" s="117"/>
      <c r="E1560" s="161"/>
      <c r="F1560" s="161"/>
      <c r="G1560" s="161"/>
      <c r="H1560" s="161"/>
      <c r="I1560" s="161"/>
      <c r="J1560" s="161"/>
      <c r="K1560" s="151"/>
      <c r="L1560" s="176"/>
      <c r="M1560" s="176"/>
      <c r="N1560" s="176"/>
      <c r="O1560" s="176"/>
      <c r="P1560" s="176"/>
      <c r="Q1560" s="176"/>
      <c r="R1560" s="206"/>
      <c r="S1560" s="206"/>
      <c r="T1560" s="206"/>
      <c r="U1560" s="206"/>
      <c r="V1560" s="206"/>
      <c r="W1560" s="206"/>
      <c r="X1560" s="118"/>
      <c r="Y1560" s="137"/>
      <c r="Z1560" s="149"/>
    </row>
    <row r="1561" spans="1:26" s="25" customFormat="1" x14ac:dyDescent="0.4">
      <c r="A1561" s="49"/>
      <c r="B1561" s="49"/>
      <c r="C1561" s="49"/>
      <c r="D1561" s="117"/>
      <c r="E1561" s="161"/>
      <c r="F1561" s="161"/>
      <c r="G1561" s="161"/>
      <c r="H1561" s="161"/>
      <c r="I1561" s="161"/>
      <c r="J1561" s="161"/>
      <c r="K1561" s="151"/>
      <c r="L1561" s="176"/>
      <c r="M1561" s="176"/>
      <c r="N1561" s="176"/>
      <c r="O1561" s="176"/>
      <c r="P1561" s="176"/>
      <c r="Q1561" s="176"/>
      <c r="R1561" s="206"/>
      <c r="S1561" s="206"/>
      <c r="T1561" s="206"/>
      <c r="U1561" s="206"/>
      <c r="V1561" s="206"/>
      <c r="W1561" s="206"/>
      <c r="X1561" s="118"/>
      <c r="Y1561" s="137"/>
      <c r="Z1561" s="149"/>
    </row>
    <row r="1562" spans="1:26" s="25" customFormat="1" x14ac:dyDescent="0.4">
      <c r="A1562" s="49"/>
      <c r="B1562" s="49"/>
      <c r="C1562" s="49"/>
      <c r="D1562" s="117"/>
      <c r="E1562" s="161"/>
      <c r="F1562" s="161"/>
      <c r="G1562" s="161"/>
      <c r="H1562" s="161"/>
      <c r="I1562" s="161"/>
      <c r="J1562" s="161"/>
      <c r="K1562" s="151"/>
      <c r="L1562" s="176"/>
      <c r="M1562" s="176"/>
      <c r="N1562" s="176"/>
      <c r="O1562" s="176"/>
      <c r="P1562" s="176"/>
      <c r="Q1562" s="176"/>
      <c r="R1562" s="206"/>
      <c r="S1562" s="206"/>
      <c r="T1562" s="206"/>
      <c r="U1562" s="206"/>
      <c r="V1562" s="206"/>
      <c r="W1562" s="206"/>
      <c r="X1562" s="118"/>
      <c r="Y1562" s="137"/>
      <c r="Z1562" s="149"/>
    </row>
    <row r="1563" spans="1:26" s="25" customFormat="1" x14ac:dyDescent="0.4">
      <c r="A1563" s="49"/>
      <c r="B1563" s="49"/>
      <c r="C1563" s="49"/>
      <c r="D1563" s="117"/>
      <c r="E1563" s="161"/>
      <c r="F1563" s="161"/>
      <c r="G1563" s="161"/>
      <c r="H1563" s="161"/>
      <c r="I1563" s="161"/>
      <c r="J1563" s="161"/>
      <c r="K1563" s="151"/>
      <c r="L1563" s="176"/>
      <c r="M1563" s="176"/>
      <c r="N1563" s="176"/>
      <c r="O1563" s="176"/>
      <c r="P1563" s="176"/>
      <c r="Q1563" s="176"/>
      <c r="R1563" s="206"/>
      <c r="S1563" s="206"/>
      <c r="T1563" s="206"/>
      <c r="U1563" s="206"/>
      <c r="V1563" s="206"/>
      <c r="W1563" s="206"/>
      <c r="X1563" s="118"/>
      <c r="Y1563" s="137"/>
      <c r="Z1563" s="149"/>
    </row>
    <row r="1564" spans="1:26" s="25" customFormat="1" x14ac:dyDescent="0.4">
      <c r="A1564" s="49"/>
      <c r="B1564" s="49"/>
      <c r="C1564" s="49"/>
      <c r="D1564" s="117"/>
      <c r="E1564" s="161"/>
      <c r="F1564" s="161"/>
      <c r="G1564" s="161"/>
      <c r="H1564" s="161"/>
      <c r="I1564" s="161"/>
      <c r="J1564" s="161"/>
      <c r="K1564" s="151"/>
      <c r="L1564" s="176"/>
      <c r="M1564" s="176"/>
      <c r="N1564" s="176"/>
      <c r="O1564" s="176"/>
      <c r="P1564" s="176"/>
      <c r="Q1564" s="176"/>
      <c r="R1564" s="206"/>
      <c r="S1564" s="206"/>
      <c r="T1564" s="206"/>
      <c r="U1564" s="206"/>
      <c r="V1564" s="206"/>
      <c r="W1564" s="206"/>
      <c r="X1564" s="118"/>
      <c r="Y1564" s="137"/>
      <c r="Z1564" s="149"/>
    </row>
    <row r="1565" spans="1:26" s="25" customFormat="1" x14ac:dyDescent="0.4">
      <c r="A1565" s="49"/>
      <c r="B1565" s="49"/>
      <c r="C1565" s="49"/>
      <c r="D1565" s="117"/>
      <c r="E1565" s="161"/>
      <c r="F1565" s="161"/>
      <c r="G1565" s="161"/>
      <c r="H1565" s="161"/>
      <c r="I1565" s="161"/>
      <c r="J1565" s="161"/>
      <c r="K1565" s="151"/>
      <c r="L1565" s="176"/>
      <c r="M1565" s="176"/>
      <c r="N1565" s="176"/>
      <c r="O1565" s="176"/>
      <c r="P1565" s="176"/>
      <c r="Q1565" s="176"/>
      <c r="R1565" s="206"/>
      <c r="S1565" s="206"/>
      <c r="T1565" s="206"/>
      <c r="U1565" s="206"/>
      <c r="V1565" s="206"/>
      <c r="W1565" s="206"/>
      <c r="X1565" s="118"/>
      <c r="Y1565" s="137"/>
      <c r="Z1565" s="149"/>
    </row>
    <row r="1566" spans="1:26" s="25" customFormat="1" x14ac:dyDescent="0.4">
      <c r="A1566" s="49"/>
      <c r="B1566" s="49"/>
      <c r="C1566" s="49"/>
      <c r="D1566" s="117"/>
      <c r="E1566" s="161"/>
      <c r="F1566" s="161"/>
      <c r="G1566" s="161"/>
      <c r="H1566" s="161"/>
      <c r="I1566" s="161"/>
      <c r="J1566" s="161"/>
      <c r="K1566" s="151"/>
      <c r="L1566" s="176"/>
      <c r="M1566" s="176"/>
      <c r="N1566" s="176"/>
      <c r="O1566" s="176"/>
      <c r="P1566" s="176"/>
      <c r="Q1566" s="176"/>
      <c r="R1566" s="206"/>
      <c r="S1566" s="206"/>
      <c r="T1566" s="206"/>
      <c r="U1566" s="206"/>
      <c r="V1566" s="206"/>
      <c r="W1566" s="206"/>
      <c r="X1566" s="118"/>
      <c r="Y1566" s="137"/>
      <c r="Z1566" s="149"/>
    </row>
    <row r="1567" spans="1:26" s="25" customFormat="1" x14ac:dyDescent="0.4">
      <c r="A1567" s="49"/>
      <c r="B1567" s="49"/>
      <c r="C1567" s="49"/>
      <c r="D1567" s="117"/>
      <c r="E1567" s="161"/>
      <c r="F1567" s="161"/>
      <c r="G1567" s="161"/>
      <c r="H1567" s="161"/>
      <c r="I1567" s="161"/>
      <c r="J1567" s="161"/>
      <c r="K1567" s="151"/>
      <c r="L1567" s="176"/>
      <c r="M1567" s="176"/>
      <c r="N1567" s="176"/>
      <c r="O1567" s="176"/>
      <c r="P1567" s="176"/>
      <c r="Q1567" s="176"/>
      <c r="R1567" s="206"/>
      <c r="S1567" s="206"/>
      <c r="T1567" s="206"/>
      <c r="U1567" s="206"/>
      <c r="V1567" s="206"/>
      <c r="W1567" s="206"/>
      <c r="X1567" s="118"/>
      <c r="Y1567" s="137"/>
      <c r="Z1567" s="149"/>
    </row>
    <row r="1568" spans="1:26" s="25" customFormat="1" x14ac:dyDescent="0.4">
      <c r="A1568" s="49"/>
      <c r="B1568" s="49"/>
      <c r="C1568" s="49"/>
      <c r="D1568" s="117"/>
      <c r="E1568" s="161"/>
      <c r="F1568" s="161"/>
      <c r="G1568" s="161"/>
      <c r="H1568" s="161"/>
      <c r="I1568" s="161"/>
      <c r="J1568" s="161"/>
      <c r="K1568" s="151"/>
      <c r="L1568" s="176"/>
      <c r="M1568" s="176"/>
      <c r="N1568" s="176"/>
      <c r="O1568" s="176"/>
      <c r="P1568" s="176"/>
      <c r="Q1568" s="176"/>
      <c r="R1568" s="206"/>
      <c r="S1568" s="206"/>
      <c r="T1568" s="206"/>
      <c r="U1568" s="206"/>
      <c r="V1568" s="206"/>
      <c r="W1568" s="206"/>
      <c r="X1568" s="118"/>
      <c r="Y1568" s="137"/>
      <c r="Z1568" s="149"/>
    </row>
    <row r="1569" spans="1:26" s="25" customFormat="1" x14ac:dyDescent="0.4">
      <c r="A1569" s="49"/>
      <c r="B1569" s="49"/>
      <c r="C1569" s="49"/>
      <c r="D1569" s="117"/>
      <c r="E1569" s="161"/>
      <c r="F1569" s="161"/>
      <c r="G1569" s="161"/>
      <c r="H1569" s="161"/>
      <c r="I1569" s="161"/>
      <c r="J1569" s="161"/>
      <c r="K1569" s="151"/>
      <c r="L1569" s="176"/>
      <c r="M1569" s="176"/>
      <c r="N1569" s="176"/>
      <c r="O1569" s="176"/>
      <c r="P1569" s="176"/>
      <c r="Q1569" s="176"/>
      <c r="R1569" s="206"/>
      <c r="S1569" s="206"/>
      <c r="T1569" s="206"/>
      <c r="U1569" s="206"/>
      <c r="V1569" s="206"/>
      <c r="W1569" s="206"/>
      <c r="X1569" s="118"/>
      <c r="Y1569" s="137"/>
      <c r="Z1569" s="149"/>
    </row>
    <row r="1570" spans="1:26" s="25" customFormat="1" x14ac:dyDescent="0.4">
      <c r="A1570" s="49"/>
      <c r="B1570" s="49"/>
      <c r="C1570" s="49"/>
      <c r="D1570" s="117"/>
      <c r="E1570" s="161"/>
      <c r="F1570" s="161"/>
      <c r="G1570" s="161"/>
      <c r="H1570" s="161"/>
      <c r="I1570" s="161"/>
      <c r="J1570" s="161"/>
      <c r="K1570" s="151"/>
      <c r="L1570" s="176"/>
      <c r="M1570" s="176"/>
      <c r="N1570" s="176"/>
      <c r="O1570" s="176"/>
      <c r="P1570" s="176"/>
      <c r="Q1570" s="176"/>
      <c r="R1570" s="206"/>
      <c r="S1570" s="206"/>
      <c r="T1570" s="206"/>
      <c r="U1570" s="206"/>
      <c r="V1570" s="206"/>
      <c r="W1570" s="206"/>
      <c r="X1570" s="118"/>
      <c r="Y1570" s="137"/>
      <c r="Z1570" s="149"/>
    </row>
    <row r="1571" spans="1:26" s="25" customFormat="1" x14ac:dyDescent="0.4">
      <c r="A1571" s="49"/>
      <c r="B1571" s="49"/>
      <c r="C1571" s="49"/>
      <c r="D1571" s="117"/>
      <c r="E1571" s="161"/>
      <c r="F1571" s="161"/>
      <c r="G1571" s="161"/>
      <c r="H1571" s="161"/>
      <c r="I1571" s="161"/>
      <c r="J1571" s="161"/>
      <c r="K1571" s="151"/>
      <c r="L1571" s="176"/>
      <c r="M1571" s="176"/>
      <c r="N1571" s="176"/>
      <c r="O1571" s="176"/>
      <c r="P1571" s="176"/>
      <c r="Q1571" s="176"/>
      <c r="R1571" s="206"/>
      <c r="S1571" s="206"/>
      <c r="T1571" s="206"/>
      <c r="U1571" s="206"/>
      <c r="V1571" s="206"/>
      <c r="W1571" s="206"/>
      <c r="X1571" s="118"/>
      <c r="Y1571" s="137"/>
      <c r="Z1571" s="149"/>
    </row>
    <row r="1572" spans="1:26" s="25" customFormat="1" x14ac:dyDescent="0.4">
      <c r="A1572" s="49"/>
      <c r="B1572" s="49"/>
      <c r="C1572" s="49"/>
      <c r="D1572" s="117"/>
      <c r="E1572" s="161"/>
      <c r="F1572" s="161"/>
      <c r="G1572" s="161"/>
      <c r="H1572" s="161"/>
      <c r="I1572" s="161"/>
      <c r="J1572" s="161"/>
      <c r="K1572" s="151"/>
      <c r="L1572" s="176"/>
      <c r="M1572" s="176"/>
      <c r="N1572" s="176"/>
      <c r="O1572" s="176"/>
      <c r="P1572" s="176"/>
      <c r="Q1572" s="176"/>
      <c r="R1572" s="206"/>
      <c r="S1572" s="206"/>
      <c r="T1572" s="206"/>
      <c r="U1572" s="206"/>
      <c r="V1572" s="206"/>
      <c r="W1572" s="206"/>
      <c r="X1572" s="118"/>
      <c r="Y1572" s="137"/>
      <c r="Z1572" s="149"/>
    </row>
    <row r="1573" spans="1:26" s="25" customFormat="1" x14ac:dyDescent="0.4">
      <c r="A1573" s="49"/>
      <c r="B1573" s="49"/>
      <c r="C1573" s="49"/>
      <c r="D1573" s="117"/>
      <c r="E1573" s="161"/>
      <c r="F1573" s="161"/>
      <c r="G1573" s="161"/>
      <c r="H1573" s="161"/>
      <c r="I1573" s="161"/>
      <c r="J1573" s="161"/>
      <c r="K1573" s="151"/>
      <c r="L1573" s="176"/>
      <c r="M1573" s="176"/>
      <c r="N1573" s="176"/>
      <c r="O1573" s="176"/>
      <c r="P1573" s="176"/>
      <c r="Q1573" s="176"/>
      <c r="R1573" s="206"/>
      <c r="S1573" s="206"/>
      <c r="T1573" s="206"/>
      <c r="U1573" s="206"/>
      <c r="V1573" s="206"/>
      <c r="W1573" s="206"/>
      <c r="X1573" s="118"/>
      <c r="Y1573" s="137"/>
      <c r="Z1573" s="149"/>
    </row>
    <row r="1574" spans="1:26" s="25" customFormat="1" x14ac:dyDescent="0.4">
      <c r="A1574" s="49"/>
      <c r="B1574" s="49"/>
      <c r="C1574" s="49"/>
      <c r="D1574" s="117"/>
      <c r="E1574" s="161"/>
      <c r="F1574" s="161"/>
      <c r="G1574" s="161"/>
      <c r="H1574" s="161"/>
      <c r="I1574" s="161"/>
      <c r="J1574" s="161"/>
      <c r="K1574" s="151"/>
      <c r="L1574" s="176"/>
      <c r="M1574" s="176"/>
      <c r="N1574" s="176"/>
      <c r="O1574" s="176"/>
      <c r="P1574" s="176"/>
      <c r="Q1574" s="176"/>
      <c r="R1574" s="206"/>
      <c r="S1574" s="206"/>
      <c r="T1574" s="206"/>
      <c r="U1574" s="206"/>
      <c r="V1574" s="206"/>
      <c r="W1574" s="206"/>
      <c r="X1574" s="118"/>
      <c r="Y1574" s="137"/>
      <c r="Z1574" s="149"/>
    </row>
    <row r="1575" spans="1:26" s="25" customFormat="1" x14ac:dyDescent="0.4">
      <c r="A1575" s="49"/>
      <c r="B1575" s="49"/>
      <c r="C1575" s="49"/>
      <c r="D1575" s="117"/>
      <c r="E1575" s="161"/>
      <c r="F1575" s="161"/>
      <c r="G1575" s="161"/>
      <c r="H1575" s="161"/>
      <c r="I1575" s="161"/>
      <c r="J1575" s="161"/>
      <c r="K1575" s="151"/>
      <c r="L1575" s="176"/>
      <c r="M1575" s="176"/>
      <c r="N1575" s="176"/>
      <c r="O1575" s="176"/>
      <c r="P1575" s="176"/>
      <c r="Q1575" s="176"/>
      <c r="R1575" s="206"/>
      <c r="S1575" s="206"/>
      <c r="T1575" s="206"/>
      <c r="U1575" s="206"/>
      <c r="V1575" s="206"/>
      <c r="W1575" s="206"/>
      <c r="X1575" s="118"/>
      <c r="Y1575" s="137"/>
      <c r="Z1575" s="149"/>
    </row>
    <row r="1576" spans="1:26" s="25" customFormat="1" x14ac:dyDescent="0.4">
      <c r="A1576" s="49"/>
      <c r="B1576" s="49"/>
      <c r="C1576" s="49"/>
      <c r="D1576" s="117"/>
      <c r="E1576" s="161"/>
      <c r="F1576" s="161"/>
      <c r="G1576" s="161"/>
      <c r="H1576" s="161"/>
      <c r="I1576" s="161"/>
      <c r="J1576" s="161"/>
      <c r="K1576" s="151"/>
      <c r="L1576" s="176"/>
      <c r="M1576" s="176"/>
      <c r="N1576" s="176"/>
      <c r="O1576" s="176"/>
      <c r="P1576" s="176"/>
      <c r="Q1576" s="176"/>
      <c r="R1576" s="206"/>
      <c r="S1576" s="206"/>
      <c r="T1576" s="206"/>
      <c r="U1576" s="206"/>
      <c r="V1576" s="206"/>
      <c r="W1576" s="206"/>
      <c r="X1576" s="118"/>
      <c r="Y1576" s="137"/>
      <c r="Z1576" s="149"/>
    </row>
    <row r="1577" spans="1:26" s="25" customFormat="1" x14ac:dyDescent="0.4">
      <c r="A1577" s="49"/>
      <c r="B1577" s="49"/>
      <c r="C1577" s="49"/>
      <c r="D1577" s="117"/>
      <c r="E1577" s="161"/>
      <c r="F1577" s="161"/>
      <c r="G1577" s="161"/>
      <c r="H1577" s="161"/>
      <c r="I1577" s="161"/>
      <c r="J1577" s="161"/>
      <c r="K1577" s="151"/>
      <c r="L1577" s="176"/>
      <c r="M1577" s="176"/>
      <c r="N1577" s="176"/>
      <c r="O1577" s="176"/>
      <c r="P1577" s="176"/>
      <c r="Q1577" s="176"/>
      <c r="R1577" s="206"/>
      <c r="S1577" s="206"/>
      <c r="T1577" s="206"/>
      <c r="U1577" s="206"/>
      <c r="V1577" s="206"/>
      <c r="W1577" s="206"/>
      <c r="X1577" s="118"/>
      <c r="Y1577" s="137"/>
      <c r="Z1577" s="149"/>
    </row>
    <row r="1578" spans="1:26" s="25" customFormat="1" x14ac:dyDescent="0.4">
      <c r="A1578" s="49"/>
      <c r="B1578" s="49"/>
      <c r="C1578" s="49"/>
      <c r="D1578" s="117"/>
      <c r="E1578" s="161"/>
      <c r="F1578" s="161"/>
      <c r="G1578" s="161"/>
      <c r="H1578" s="161"/>
      <c r="I1578" s="161"/>
      <c r="J1578" s="161"/>
      <c r="K1578" s="151"/>
      <c r="L1578" s="176"/>
      <c r="M1578" s="176"/>
      <c r="N1578" s="176"/>
      <c r="O1578" s="176"/>
      <c r="P1578" s="176"/>
      <c r="Q1578" s="176"/>
      <c r="R1578" s="206"/>
      <c r="S1578" s="206"/>
      <c r="T1578" s="206"/>
      <c r="U1578" s="206"/>
      <c r="V1578" s="206"/>
      <c r="W1578" s="206"/>
      <c r="X1578" s="118"/>
      <c r="Y1578" s="137"/>
      <c r="Z1578" s="149"/>
    </row>
    <row r="1579" spans="1:26" s="25" customFormat="1" x14ac:dyDescent="0.4">
      <c r="A1579" s="49"/>
      <c r="B1579" s="49"/>
      <c r="C1579" s="49"/>
      <c r="D1579" s="117"/>
      <c r="E1579" s="161"/>
      <c r="F1579" s="161"/>
      <c r="G1579" s="161"/>
      <c r="H1579" s="161"/>
      <c r="I1579" s="161"/>
      <c r="J1579" s="161"/>
      <c r="K1579" s="151"/>
      <c r="L1579" s="176"/>
      <c r="M1579" s="176"/>
      <c r="N1579" s="176"/>
      <c r="O1579" s="176"/>
      <c r="P1579" s="176"/>
      <c r="Q1579" s="176"/>
      <c r="R1579" s="206"/>
      <c r="S1579" s="206"/>
      <c r="T1579" s="206"/>
      <c r="U1579" s="206"/>
      <c r="V1579" s="206"/>
      <c r="W1579" s="206"/>
      <c r="X1579" s="118"/>
      <c r="Y1579" s="137"/>
      <c r="Z1579" s="149"/>
    </row>
    <row r="1580" spans="1:26" s="25" customFormat="1" x14ac:dyDescent="0.4">
      <c r="A1580" s="49"/>
      <c r="B1580" s="49"/>
      <c r="C1580" s="49"/>
      <c r="D1580" s="117"/>
      <c r="E1580" s="161"/>
      <c r="F1580" s="161"/>
      <c r="G1580" s="161"/>
      <c r="H1580" s="161"/>
      <c r="I1580" s="161"/>
      <c r="J1580" s="161"/>
      <c r="K1580" s="151"/>
      <c r="L1580" s="176"/>
      <c r="M1580" s="176"/>
      <c r="N1580" s="176"/>
      <c r="O1580" s="176"/>
      <c r="P1580" s="176"/>
      <c r="Q1580" s="176"/>
      <c r="R1580" s="206"/>
      <c r="S1580" s="206"/>
      <c r="T1580" s="206"/>
      <c r="U1580" s="206"/>
      <c r="V1580" s="206"/>
      <c r="W1580" s="206"/>
      <c r="X1580" s="118"/>
      <c r="Y1580" s="137"/>
      <c r="Z1580" s="149"/>
    </row>
    <row r="1581" spans="1:26" s="25" customFormat="1" x14ac:dyDescent="0.4">
      <c r="A1581" s="49"/>
      <c r="B1581" s="49"/>
      <c r="C1581" s="49"/>
      <c r="D1581" s="117"/>
      <c r="E1581" s="161"/>
      <c r="F1581" s="161"/>
      <c r="G1581" s="161"/>
      <c r="H1581" s="161"/>
      <c r="I1581" s="161"/>
      <c r="J1581" s="161"/>
      <c r="K1581" s="151"/>
      <c r="L1581" s="176"/>
      <c r="M1581" s="176"/>
      <c r="N1581" s="176"/>
      <c r="O1581" s="176"/>
      <c r="P1581" s="176"/>
      <c r="Q1581" s="176"/>
      <c r="R1581" s="206"/>
      <c r="S1581" s="206"/>
      <c r="T1581" s="206"/>
      <c r="U1581" s="206"/>
      <c r="V1581" s="206"/>
      <c r="W1581" s="206"/>
      <c r="X1581" s="118"/>
      <c r="Y1581" s="137"/>
      <c r="Z1581" s="149"/>
    </row>
    <row r="1582" spans="1:26" s="25" customFormat="1" x14ac:dyDescent="0.4">
      <c r="A1582" s="49"/>
      <c r="B1582" s="49"/>
      <c r="C1582" s="49"/>
      <c r="D1582" s="117"/>
      <c r="E1582" s="161"/>
      <c r="F1582" s="161"/>
      <c r="G1582" s="161"/>
      <c r="H1582" s="161"/>
      <c r="I1582" s="161"/>
      <c r="J1582" s="161"/>
      <c r="K1582" s="151"/>
      <c r="L1582" s="176"/>
      <c r="M1582" s="176"/>
      <c r="N1582" s="176"/>
      <c r="O1582" s="176"/>
      <c r="P1582" s="176"/>
      <c r="Q1582" s="176"/>
      <c r="R1582" s="206"/>
      <c r="S1582" s="206"/>
      <c r="T1582" s="206"/>
      <c r="U1582" s="206"/>
      <c r="V1582" s="206"/>
      <c r="W1582" s="206"/>
      <c r="X1582" s="118"/>
      <c r="Y1582" s="137"/>
      <c r="Z1582" s="149"/>
    </row>
    <row r="1583" spans="1:26" s="25" customFormat="1" x14ac:dyDescent="0.4">
      <c r="A1583" s="49"/>
      <c r="B1583" s="49"/>
      <c r="C1583" s="49"/>
      <c r="D1583" s="117"/>
      <c r="E1583" s="161"/>
      <c r="F1583" s="161"/>
      <c r="G1583" s="161"/>
      <c r="H1583" s="161"/>
      <c r="I1583" s="161"/>
      <c r="J1583" s="161"/>
      <c r="K1583" s="151"/>
      <c r="L1583" s="176"/>
      <c r="M1583" s="176"/>
      <c r="N1583" s="176"/>
      <c r="O1583" s="176"/>
      <c r="P1583" s="176"/>
      <c r="Q1583" s="176"/>
      <c r="R1583" s="206"/>
      <c r="S1583" s="206"/>
      <c r="T1583" s="206"/>
      <c r="U1583" s="206"/>
      <c r="V1583" s="206"/>
      <c r="W1583" s="206"/>
      <c r="X1583" s="118"/>
      <c r="Y1583" s="137"/>
      <c r="Z1583" s="149"/>
    </row>
    <row r="1584" spans="1:26" s="25" customFormat="1" x14ac:dyDescent="0.4">
      <c r="A1584" s="49"/>
      <c r="B1584" s="49"/>
      <c r="C1584" s="49"/>
      <c r="D1584" s="117"/>
      <c r="E1584" s="161"/>
      <c r="F1584" s="161"/>
      <c r="G1584" s="161"/>
      <c r="H1584" s="161"/>
      <c r="I1584" s="161"/>
      <c r="J1584" s="161"/>
      <c r="K1584" s="151"/>
      <c r="L1584" s="176"/>
      <c r="M1584" s="176"/>
      <c r="N1584" s="176"/>
      <c r="O1584" s="176"/>
      <c r="P1584" s="176"/>
      <c r="Q1584" s="176"/>
      <c r="R1584" s="206"/>
      <c r="S1584" s="206"/>
      <c r="T1584" s="206"/>
      <c r="U1584" s="206"/>
      <c r="V1584" s="206"/>
      <c r="W1584" s="206"/>
      <c r="X1584" s="118"/>
      <c r="Y1584" s="137"/>
      <c r="Z1584" s="149"/>
    </row>
    <row r="1585" spans="1:26" s="25" customFormat="1" x14ac:dyDescent="0.4">
      <c r="A1585" s="49"/>
      <c r="B1585" s="49"/>
      <c r="C1585" s="49"/>
      <c r="D1585" s="117"/>
      <c r="E1585" s="161"/>
      <c r="F1585" s="161"/>
      <c r="G1585" s="161"/>
      <c r="H1585" s="161"/>
      <c r="I1585" s="161"/>
      <c r="J1585" s="161"/>
      <c r="K1585" s="151"/>
      <c r="L1585" s="176"/>
      <c r="M1585" s="176"/>
      <c r="N1585" s="176"/>
      <c r="O1585" s="176"/>
      <c r="P1585" s="176"/>
      <c r="Q1585" s="176"/>
      <c r="R1585" s="206"/>
      <c r="S1585" s="206"/>
      <c r="T1585" s="206"/>
      <c r="U1585" s="206"/>
      <c r="V1585" s="206"/>
      <c r="W1585" s="206"/>
      <c r="X1585" s="118"/>
      <c r="Y1585" s="137"/>
      <c r="Z1585" s="149"/>
    </row>
    <row r="1586" spans="1:26" s="25" customFormat="1" x14ac:dyDescent="0.4">
      <c r="A1586" s="49"/>
      <c r="B1586" s="49"/>
      <c r="C1586" s="49"/>
      <c r="D1586" s="117"/>
      <c r="E1586" s="161"/>
      <c r="F1586" s="161"/>
      <c r="G1586" s="161"/>
      <c r="H1586" s="161"/>
      <c r="I1586" s="161"/>
      <c r="J1586" s="161"/>
      <c r="K1586" s="151"/>
      <c r="L1586" s="176"/>
      <c r="M1586" s="176"/>
      <c r="N1586" s="176"/>
      <c r="O1586" s="176"/>
      <c r="P1586" s="176"/>
      <c r="Q1586" s="176"/>
      <c r="R1586" s="206"/>
      <c r="S1586" s="206"/>
      <c r="T1586" s="206"/>
      <c r="U1586" s="206"/>
      <c r="V1586" s="206"/>
      <c r="W1586" s="206"/>
      <c r="X1586" s="118"/>
      <c r="Y1586" s="137"/>
      <c r="Z1586" s="149"/>
    </row>
    <row r="1587" spans="1:26" s="25" customFormat="1" x14ac:dyDescent="0.4">
      <c r="A1587" s="49"/>
      <c r="B1587" s="49"/>
      <c r="C1587" s="49"/>
      <c r="D1587" s="117"/>
      <c r="E1587" s="161"/>
      <c r="F1587" s="161"/>
      <c r="G1587" s="161"/>
      <c r="H1587" s="161"/>
      <c r="I1587" s="161"/>
      <c r="J1587" s="161"/>
      <c r="K1587" s="151"/>
      <c r="L1587" s="176"/>
      <c r="M1587" s="176"/>
      <c r="N1587" s="176"/>
      <c r="O1587" s="176"/>
      <c r="P1587" s="176"/>
      <c r="Q1587" s="176"/>
      <c r="R1587" s="206"/>
      <c r="S1587" s="206"/>
      <c r="T1587" s="206"/>
      <c r="U1587" s="206"/>
      <c r="V1587" s="206"/>
      <c r="W1587" s="206"/>
      <c r="X1587" s="118"/>
      <c r="Y1587" s="137"/>
      <c r="Z1587" s="149"/>
    </row>
    <row r="1588" spans="1:26" s="25" customFormat="1" x14ac:dyDescent="0.4">
      <c r="A1588" s="49"/>
      <c r="B1588" s="49"/>
      <c r="C1588" s="49"/>
      <c r="D1588" s="117"/>
      <c r="E1588" s="161"/>
      <c r="F1588" s="161"/>
      <c r="G1588" s="161"/>
      <c r="H1588" s="161"/>
      <c r="I1588" s="161"/>
      <c r="J1588" s="161"/>
      <c r="K1588" s="151"/>
      <c r="L1588" s="176"/>
      <c r="M1588" s="176"/>
      <c r="N1588" s="176"/>
      <c r="O1588" s="176"/>
      <c r="P1588" s="176"/>
      <c r="Q1588" s="176"/>
      <c r="R1588" s="206"/>
      <c r="S1588" s="206"/>
      <c r="T1588" s="206"/>
      <c r="U1588" s="206"/>
      <c r="V1588" s="206"/>
      <c r="W1588" s="206"/>
      <c r="X1588" s="118"/>
      <c r="Y1588" s="137"/>
      <c r="Z1588" s="149"/>
    </row>
    <row r="1589" spans="1:26" s="25" customFormat="1" x14ac:dyDescent="0.4">
      <c r="A1589" s="49"/>
      <c r="B1589" s="49"/>
      <c r="C1589" s="49"/>
      <c r="D1589" s="117"/>
      <c r="E1589" s="161"/>
      <c r="F1589" s="161"/>
      <c r="G1589" s="161"/>
      <c r="H1589" s="161"/>
      <c r="I1589" s="161"/>
      <c r="J1589" s="161"/>
      <c r="K1589" s="151"/>
      <c r="L1589" s="176"/>
      <c r="M1589" s="176"/>
      <c r="N1589" s="176"/>
      <c r="O1589" s="176"/>
      <c r="P1589" s="176"/>
      <c r="Q1589" s="176"/>
      <c r="R1589" s="206"/>
      <c r="S1589" s="206"/>
      <c r="T1589" s="206"/>
      <c r="U1589" s="206"/>
      <c r="V1589" s="206"/>
      <c r="W1589" s="206"/>
      <c r="X1589" s="118"/>
      <c r="Y1589" s="137"/>
      <c r="Z1589" s="149"/>
    </row>
    <row r="1590" spans="1:26" s="25" customFormat="1" x14ac:dyDescent="0.4">
      <c r="A1590" s="49"/>
      <c r="B1590" s="49"/>
      <c r="C1590" s="49"/>
      <c r="D1590" s="117"/>
      <c r="E1590" s="161"/>
      <c r="F1590" s="161"/>
      <c r="G1590" s="161"/>
      <c r="H1590" s="161"/>
      <c r="I1590" s="161"/>
      <c r="J1590" s="161"/>
      <c r="K1590" s="151"/>
      <c r="L1590" s="176"/>
      <c r="M1590" s="176"/>
      <c r="N1590" s="176"/>
      <c r="O1590" s="176"/>
      <c r="P1590" s="176"/>
      <c r="Q1590" s="176"/>
      <c r="R1590" s="206"/>
      <c r="S1590" s="206"/>
      <c r="T1590" s="206"/>
      <c r="U1590" s="206"/>
      <c r="V1590" s="206"/>
      <c r="W1590" s="206"/>
      <c r="X1590" s="118"/>
      <c r="Y1590" s="137"/>
      <c r="Z1590" s="149"/>
    </row>
    <row r="1591" spans="1:26" s="25" customFormat="1" x14ac:dyDescent="0.4">
      <c r="A1591" s="49"/>
      <c r="B1591" s="49"/>
      <c r="C1591" s="49"/>
      <c r="D1591" s="117"/>
      <c r="E1591" s="161"/>
      <c r="F1591" s="161"/>
      <c r="G1591" s="161"/>
      <c r="H1591" s="161"/>
      <c r="I1591" s="161"/>
      <c r="J1591" s="161"/>
      <c r="K1591" s="151"/>
      <c r="L1591" s="176"/>
      <c r="M1591" s="176"/>
      <c r="N1591" s="176"/>
      <c r="O1591" s="176"/>
      <c r="P1591" s="176"/>
      <c r="Q1591" s="176"/>
      <c r="R1591" s="206"/>
      <c r="S1591" s="206"/>
      <c r="T1591" s="206"/>
      <c r="U1591" s="206"/>
      <c r="V1591" s="206"/>
      <c r="W1591" s="206"/>
      <c r="X1591" s="118"/>
      <c r="Y1591" s="137"/>
      <c r="Z1591" s="149"/>
    </row>
    <row r="1592" spans="1:26" s="25" customFormat="1" x14ac:dyDescent="0.4">
      <c r="A1592" s="49"/>
      <c r="B1592" s="49"/>
      <c r="C1592" s="49"/>
      <c r="D1592" s="117"/>
      <c r="E1592" s="161"/>
      <c r="F1592" s="161"/>
      <c r="G1592" s="161"/>
      <c r="H1592" s="161"/>
      <c r="I1592" s="161"/>
      <c r="J1592" s="161"/>
      <c r="K1592" s="151"/>
      <c r="L1592" s="176"/>
      <c r="M1592" s="176"/>
      <c r="N1592" s="176"/>
      <c r="O1592" s="176"/>
      <c r="P1592" s="176"/>
      <c r="Q1592" s="176"/>
      <c r="R1592" s="206"/>
      <c r="S1592" s="206"/>
      <c r="T1592" s="206"/>
      <c r="U1592" s="206"/>
      <c r="V1592" s="206"/>
      <c r="W1592" s="206"/>
      <c r="X1592" s="118"/>
      <c r="Y1592" s="137"/>
      <c r="Z1592" s="149"/>
    </row>
    <row r="1593" spans="1:26" s="25" customFormat="1" x14ac:dyDescent="0.4">
      <c r="A1593" s="49"/>
      <c r="B1593" s="49"/>
      <c r="C1593" s="49"/>
      <c r="D1593" s="117"/>
      <c r="E1593" s="161"/>
      <c r="F1593" s="161"/>
      <c r="G1593" s="161"/>
      <c r="H1593" s="161"/>
      <c r="I1593" s="161"/>
      <c r="J1593" s="161"/>
      <c r="K1593" s="151"/>
      <c r="L1593" s="176"/>
      <c r="M1593" s="176"/>
      <c r="N1593" s="176"/>
      <c r="O1593" s="176"/>
      <c r="P1593" s="176"/>
      <c r="Q1593" s="176"/>
      <c r="R1593" s="206"/>
      <c r="S1593" s="206"/>
      <c r="T1593" s="206"/>
      <c r="U1593" s="206"/>
      <c r="V1593" s="206"/>
      <c r="W1593" s="206"/>
      <c r="X1593" s="118"/>
      <c r="Y1593" s="137"/>
      <c r="Z1593" s="149"/>
    </row>
    <row r="1594" spans="1:26" s="25" customFormat="1" x14ac:dyDescent="0.4">
      <c r="A1594" s="49"/>
      <c r="B1594" s="49"/>
      <c r="C1594" s="49"/>
      <c r="D1594" s="117"/>
      <c r="E1594" s="161"/>
      <c r="F1594" s="161"/>
      <c r="G1594" s="161"/>
      <c r="H1594" s="161"/>
      <c r="I1594" s="161"/>
      <c r="J1594" s="161"/>
      <c r="K1594" s="151"/>
      <c r="L1594" s="176"/>
      <c r="M1594" s="176"/>
      <c r="N1594" s="176"/>
      <c r="O1594" s="176"/>
      <c r="P1594" s="176"/>
      <c r="Q1594" s="176"/>
      <c r="R1594" s="206"/>
      <c r="S1594" s="206"/>
      <c r="T1594" s="206"/>
      <c r="U1594" s="206"/>
      <c r="V1594" s="206"/>
      <c r="W1594" s="206"/>
      <c r="X1594" s="118"/>
      <c r="Y1594" s="137"/>
      <c r="Z1594" s="149"/>
    </row>
    <row r="1595" spans="1:26" s="25" customFormat="1" x14ac:dyDescent="0.4">
      <c r="A1595" s="49"/>
      <c r="B1595" s="49"/>
      <c r="C1595" s="49"/>
      <c r="D1595" s="117"/>
      <c r="E1595" s="161"/>
      <c r="F1595" s="161"/>
      <c r="G1595" s="161"/>
      <c r="H1595" s="161"/>
      <c r="I1595" s="161"/>
      <c r="J1595" s="161"/>
      <c r="K1595" s="151"/>
      <c r="L1595" s="176"/>
      <c r="M1595" s="176"/>
      <c r="N1595" s="176"/>
      <c r="O1595" s="176"/>
      <c r="P1595" s="176"/>
      <c r="Q1595" s="176"/>
      <c r="R1595" s="206"/>
      <c r="S1595" s="206"/>
      <c r="T1595" s="206"/>
      <c r="U1595" s="206"/>
      <c r="V1595" s="206"/>
      <c r="W1595" s="206"/>
      <c r="X1595" s="118"/>
      <c r="Y1595" s="137"/>
      <c r="Z1595" s="149"/>
    </row>
    <row r="1596" spans="1:26" s="25" customFormat="1" x14ac:dyDescent="0.4">
      <c r="A1596" s="49"/>
      <c r="B1596" s="49"/>
      <c r="C1596" s="49"/>
      <c r="D1596" s="117"/>
      <c r="E1596" s="161"/>
      <c r="F1596" s="161"/>
      <c r="G1596" s="161"/>
      <c r="H1596" s="161"/>
      <c r="I1596" s="161"/>
      <c r="J1596" s="161"/>
      <c r="K1596" s="151"/>
      <c r="L1596" s="176"/>
      <c r="M1596" s="176"/>
      <c r="N1596" s="176"/>
      <c r="O1596" s="176"/>
      <c r="P1596" s="176"/>
      <c r="Q1596" s="176"/>
      <c r="R1596" s="206"/>
      <c r="S1596" s="206"/>
      <c r="T1596" s="206"/>
      <c r="U1596" s="206"/>
      <c r="V1596" s="206"/>
      <c r="W1596" s="206"/>
      <c r="X1596" s="118"/>
      <c r="Y1596" s="137"/>
      <c r="Z1596" s="149"/>
    </row>
    <row r="1597" spans="1:26" s="25" customFormat="1" x14ac:dyDescent="0.4">
      <c r="A1597" s="49"/>
      <c r="B1597" s="49"/>
      <c r="C1597" s="49"/>
      <c r="D1597" s="117"/>
      <c r="E1597" s="161"/>
      <c r="F1597" s="161"/>
      <c r="G1597" s="161"/>
      <c r="H1597" s="161"/>
      <c r="I1597" s="161"/>
      <c r="J1597" s="161"/>
      <c r="K1597" s="151"/>
      <c r="L1597" s="176"/>
      <c r="M1597" s="176"/>
      <c r="N1597" s="176"/>
      <c r="O1597" s="176"/>
      <c r="P1597" s="176"/>
      <c r="Q1597" s="176"/>
      <c r="R1597" s="206"/>
      <c r="S1597" s="206"/>
      <c r="T1597" s="206"/>
      <c r="U1597" s="206"/>
      <c r="V1597" s="206"/>
      <c r="W1597" s="206"/>
      <c r="X1597" s="118"/>
      <c r="Y1597" s="137"/>
      <c r="Z1597" s="149"/>
    </row>
    <row r="1598" spans="1:26" s="25" customFormat="1" x14ac:dyDescent="0.4">
      <c r="A1598" s="49"/>
      <c r="B1598" s="49"/>
      <c r="C1598" s="49"/>
      <c r="D1598" s="117"/>
      <c r="E1598" s="161"/>
      <c r="F1598" s="161"/>
      <c r="G1598" s="161"/>
      <c r="H1598" s="161"/>
      <c r="I1598" s="161"/>
      <c r="J1598" s="161"/>
      <c r="K1598" s="151"/>
      <c r="L1598" s="176"/>
      <c r="M1598" s="176"/>
      <c r="N1598" s="176"/>
      <c r="O1598" s="176"/>
      <c r="P1598" s="176"/>
      <c r="Q1598" s="176"/>
      <c r="R1598" s="206"/>
      <c r="S1598" s="206"/>
      <c r="T1598" s="206"/>
      <c r="U1598" s="206"/>
      <c r="V1598" s="206"/>
      <c r="W1598" s="206"/>
      <c r="X1598" s="118"/>
      <c r="Y1598" s="137"/>
      <c r="Z1598" s="149"/>
    </row>
    <row r="1599" spans="1:26" s="25" customFormat="1" x14ac:dyDescent="0.4">
      <c r="A1599" s="49"/>
      <c r="B1599" s="49"/>
      <c r="C1599" s="49"/>
      <c r="D1599" s="117"/>
      <c r="E1599" s="161"/>
      <c r="F1599" s="161"/>
      <c r="G1599" s="161"/>
      <c r="H1599" s="161"/>
      <c r="I1599" s="161"/>
      <c r="J1599" s="161"/>
      <c r="K1599" s="151"/>
      <c r="L1599" s="176"/>
      <c r="M1599" s="176"/>
      <c r="N1599" s="176"/>
      <c r="O1599" s="176"/>
      <c r="P1599" s="176"/>
      <c r="Q1599" s="176"/>
      <c r="R1599" s="206"/>
      <c r="S1599" s="206"/>
      <c r="T1599" s="206"/>
      <c r="U1599" s="206"/>
      <c r="V1599" s="206"/>
      <c r="W1599" s="206"/>
      <c r="X1599" s="118"/>
      <c r="Y1599" s="137"/>
      <c r="Z1599" s="149"/>
    </row>
    <row r="1600" spans="1:26" s="25" customFormat="1" x14ac:dyDescent="0.4">
      <c r="A1600" s="49"/>
      <c r="B1600" s="49"/>
      <c r="C1600" s="49"/>
      <c r="D1600" s="117"/>
      <c r="E1600" s="161"/>
      <c r="F1600" s="161"/>
      <c r="G1600" s="161"/>
      <c r="H1600" s="161"/>
      <c r="I1600" s="161"/>
      <c r="J1600" s="161"/>
      <c r="K1600" s="151"/>
      <c r="L1600" s="176"/>
      <c r="M1600" s="176"/>
      <c r="N1600" s="176"/>
      <c r="O1600" s="176"/>
      <c r="P1600" s="176"/>
      <c r="Q1600" s="176"/>
      <c r="R1600" s="206"/>
      <c r="S1600" s="206"/>
      <c r="T1600" s="206"/>
      <c r="U1600" s="206"/>
      <c r="V1600" s="206"/>
      <c r="W1600" s="206"/>
      <c r="X1600" s="118"/>
      <c r="Y1600" s="137"/>
      <c r="Z1600" s="149"/>
    </row>
    <row r="1601" spans="1:26" s="25" customFormat="1" x14ac:dyDescent="0.4">
      <c r="A1601" s="49"/>
      <c r="B1601" s="49"/>
      <c r="C1601" s="49"/>
      <c r="D1601" s="117"/>
      <c r="E1601" s="161"/>
      <c r="F1601" s="161"/>
      <c r="G1601" s="161"/>
      <c r="H1601" s="161"/>
      <c r="I1601" s="161"/>
      <c r="J1601" s="161"/>
      <c r="K1601" s="151"/>
      <c r="L1601" s="176"/>
      <c r="M1601" s="176"/>
      <c r="N1601" s="176"/>
      <c r="O1601" s="176"/>
      <c r="P1601" s="176"/>
      <c r="Q1601" s="176"/>
      <c r="R1601" s="206"/>
      <c r="S1601" s="206"/>
      <c r="T1601" s="206"/>
      <c r="U1601" s="206"/>
      <c r="V1601" s="206"/>
      <c r="W1601" s="206"/>
      <c r="X1601" s="118"/>
      <c r="Y1601" s="137"/>
      <c r="Z1601" s="149"/>
    </row>
    <row r="1602" spans="1:26" s="25" customFormat="1" x14ac:dyDescent="0.4">
      <c r="A1602" s="49"/>
      <c r="B1602" s="49"/>
      <c r="C1602" s="49"/>
      <c r="D1602" s="117"/>
      <c r="E1602" s="161"/>
      <c r="F1602" s="161"/>
      <c r="G1602" s="161"/>
      <c r="H1602" s="161"/>
      <c r="I1602" s="161"/>
      <c r="J1602" s="161"/>
      <c r="K1602" s="151"/>
      <c r="L1602" s="176"/>
      <c r="M1602" s="176"/>
      <c r="N1602" s="176"/>
      <c r="O1602" s="176"/>
      <c r="P1602" s="176"/>
      <c r="Q1602" s="176"/>
      <c r="R1602" s="206"/>
      <c r="S1602" s="206"/>
      <c r="T1602" s="206"/>
      <c r="U1602" s="206"/>
      <c r="V1602" s="206"/>
      <c r="W1602" s="206"/>
      <c r="X1602" s="118"/>
      <c r="Y1602" s="137"/>
      <c r="Z1602" s="149"/>
    </row>
    <row r="1603" spans="1:26" s="25" customFormat="1" x14ac:dyDescent="0.4">
      <c r="A1603" s="49"/>
      <c r="B1603" s="49"/>
      <c r="C1603" s="49"/>
      <c r="D1603" s="117"/>
      <c r="E1603" s="161"/>
      <c r="F1603" s="161"/>
      <c r="G1603" s="161"/>
      <c r="H1603" s="161"/>
      <c r="I1603" s="161"/>
      <c r="J1603" s="161"/>
      <c r="K1603" s="151"/>
      <c r="L1603" s="176"/>
      <c r="M1603" s="176"/>
      <c r="N1603" s="176"/>
      <c r="O1603" s="176"/>
      <c r="P1603" s="176"/>
      <c r="Q1603" s="176"/>
      <c r="R1603" s="206"/>
      <c r="S1603" s="206"/>
      <c r="T1603" s="206"/>
      <c r="U1603" s="206"/>
      <c r="V1603" s="206"/>
      <c r="W1603" s="206"/>
      <c r="X1603" s="118"/>
      <c r="Y1603" s="137"/>
      <c r="Z1603" s="149"/>
    </row>
    <row r="1604" spans="1:26" s="25" customFormat="1" x14ac:dyDescent="0.4">
      <c r="A1604" s="49"/>
      <c r="B1604" s="49"/>
      <c r="C1604" s="49"/>
      <c r="D1604" s="117"/>
      <c r="E1604" s="161"/>
      <c r="F1604" s="161"/>
      <c r="G1604" s="161"/>
      <c r="H1604" s="161"/>
      <c r="I1604" s="161"/>
      <c r="J1604" s="161"/>
      <c r="K1604" s="151"/>
      <c r="L1604" s="176"/>
      <c r="M1604" s="176"/>
      <c r="N1604" s="176"/>
      <c r="O1604" s="176"/>
      <c r="P1604" s="176"/>
      <c r="Q1604" s="176"/>
      <c r="R1604" s="206"/>
      <c r="S1604" s="206"/>
      <c r="T1604" s="206"/>
      <c r="U1604" s="206"/>
      <c r="V1604" s="206"/>
      <c r="W1604" s="206"/>
      <c r="X1604" s="118"/>
      <c r="Y1604" s="137"/>
      <c r="Z1604" s="149"/>
    </row>
    <row r="1605" spans="1:26" s="25" customFormat="1" x14ac:dyDescent="0.4">
      <c r="A1605" s="49"/>
      <c r="B1605" s="49"/>
      <c r="C1605" s="49"/>
      <c r="D1605" s="117"/>
      <c r="E1605" s="161"/>
      <c r="F1605" s="161"/>
      <c r="G1605" s="161"/>
      <c r="H1605" s="161"/>
      <c r="I1605" s="161"/>
      <c r="J1605" s="161"/>
      <c r="K1605" s="151"/>
      <c r="L1605" s="176"/>
      <c r="M1605" s="176"/>
      <c r="N1605" s="176"/>
      <c r="O1605" s="176"/>
      <c r="P1605" s="176"/>
      <c r="Q1605" s="176"/>
      <c r="R1605" s="206"/>
      <c r="S1605" s="206"/>
      <c r="T1605" s="206"/>
      <c r="U1605" s="206"/>
      <c r="V1605" s="206"/>
      <c r="W1605" s="206"/>
      <c r="X1605" s="118"/>
      <c r="Y1605" s="137"/>
      <c r="Z1605" s="149"/>
    </row>
    <row r="1606" spans="1:26" s="25" customFormat="1" x14ac:dyDescent="0.4">
      <c r="A1606" s="49"/>
      <c r="B1606" s="49"/>
      <c r="C1606" s="49"/>
      <c r="D1606" s="117"/>
      <c r="E1606" s="161"/>
      <c r="F1606" s="161"/>
      <c r="G1606" s="161"/>
      <c r="H1606" s="161"/>
      <c r="I1606" s="161"/>
      <c r="J1606" s="161"/>
      <c r="K1606" s="151"/>
      <c r="L1606" s="176"/>
      <c r="M1606" s="176"/>
      <c r="N1606" s="176"/>
      <c r="O1606" s="176"/>
      <c r="P1606" s="176"/>
      <c r="Q1606" s="176"/>
      <c r="R1606" s="206"/>
      <c r="S1606" s="206"/>
      <c r="T1606" s="206"/>
      <c r="U1606" s="206"/>
      <c r="V1606" s="206"/>
      <c r="W1606" s="206"/>
      <c r="X1606" s="118"/>
      <c r="Y1606" s="137"/>
      <c r="Z1606" s="149"/>
    </row>
    <row r="1607" spans="1:26" s="25" customFormat="1" x14ac:dyDescent="0.4">
      <c r="A1607" s="49"/>
      <c r="B1607" s="49"/>
      <c r="C1607" s="49"/>
      <c r="D1607" s="117"/>
      <c r="E1607" s="161"/>
      <c r="F1607" s="161"/>
      <c r="G1607" s="161"/>
      <c r="H1607" s="161"/>
      <c r="I1607" s="161"/>
      <c r="J1607" s="161"/>
      <c r="K1607" s="151"/>
      <c r="L1607" s="176"/>
      <c r="M1607" s="176"/>
      <c r="N1607" s="176"/>
      <c r="O1607" s="176"/>
      <c r="P1607" s="176"/>
      <c r="Q1607" s="176"/>
      <c r="R1607" s="206"/>
      <c r="S1607" s="206"/>
      <c r="T1607" s="206"/>
      <c r="U1607" s="206"/>
      <c r="V1607" s="206"/>
      <c r="W1607" s="206"/>
      <c r="X1607" s="118"/>
      <c r="Y1607" s="137"/>
      <c r="Z1607" s="149"/>
    </row>
    <row r="1608" spans="1:26" s="25" customFormat="1" x14ac:dyDescent="0.4">
      <c r="A1608" s="49"/>
      <c r="B1608" s="49"/>
      <c r="C1608" s="49"/>
      <c r="D1608" s="117"/>
      <c r="E1608" s="161"/>
      <c r="F1608" s="161"/>
      <c r="G1608" s="161"/>
      <c r="H1608" s="161"/>
      <c r="I1608" s="161"/>
      <c r="J1608" s="161"/>
      <c r="K1608" s="151"/>
      <c r="L1608" s="176"/>
      <c r="M1608" s="176"/>
      <c r="N1608" s="176"/>
      <c r="O1608" s="176"/>
      <c r="P1608" s="176"/>
      <c r="Q1608" s="176"/>
      <c r="R1608" s="206"/>
      <c r="S1608" s="206"/>
      <c r="T1608" s="206"/>
      <c r="U1608" s="206"/>
      <c r="V1608" s="206"/>
      <c r="W1608" s="206"/>
      <c r="X1608" s="118"/>
      <c r="Y1608" s="137"/>
      <c r="Z1608" s="149"/>
    </row>
    <row r="1609" spans="1:26" s="25" customFormat="1" x14ac:dyDescent="0.4">
      <c r="A1609" s="49"/>
      <c r="B1609" s="49"/>
      <c r="C1609" s="49"/>
      <c r="D1609" s="117"/>
      <c r="E1609" s="161"/>
      <c r="F1609" s="161"/>
      <c r="G1609" s="161"/>
      <c r="H1609" s="161"/>
      <c r="I1609" s="161"/>
      <c r="J1609" s="161"/>
      <c r="K1609" s="151"/>
      <c r="L1609" s="176"/>
      <c r="M1609" s="176"/>
      <c r="N1609" s="176"/>
      <c r="O1609" s="176"/>
      <c r="P1609" s="176"/>
      <c r="Q1609" s="176"/>
      <c r="R1609" s="206"/>
      <c r="S1609" s="206"/>
      <c r="T1609" s="206"/>
      <c r="U1609" s="206"/>
      <c r="V1609" s="206"/>
      <c r="W1609" s="206"/>
      <c r="X1609" s="118"/>
      <c r="Y1609" s="137"/>
      <c r="Z1609" s="149"/>
    </row>
    <row r="1610" spans="1:26" s="25" customFormat="1" x14ac:dyDescent="0.4">
      <c r="A1610" s="49"/>
      <c r="B1610" s="49"/>
      <c r="C1610" s="49"/>
      <c r="D1610" s="117"/>
      <c r="E1610" s="161"/>
      <c r="F1610" s="161"/>
      <c r="G1610" s="161"/>
      <c r="H1610" s="161"/>
      <c r="I1610" s="161"/>
      <c r="J1610" s="161"/>
      <c r="K1610" s="151"/>
      <c r="L1610" s="176"/>
      <c r="M1610" s="176"/>
      <c r="N1610" s="176"/>
      <c r="O1610" s="176"/>
      <c r="P1610" s="176"/>
      <c r="Q1610" s="176"/>
      <c r="R1610" s="206"/>
      <c r="S1610" s="206"/>
      <c r="T1610" s="206"/>
      <c r="U1610" s="206"/>
      <c r="V1610" s="206"/>
      <c r="W1610" s="206"/>
      <c r="X1610" s="118"/>
      <c r="Y1610" s="137"/>
      <c r="Z1610" s="149"/>
    </row>
    <row r="1611" spans="1:26" s="25" customFormat="1" x14ac:dyDescent="0.4">
      <c r="A1611" s="49"/>
      <c r="B1611" s="49"/>
      <c r="C1611" s="49"/>
      <c r="D1611" s="117"/>
      <c r="E1611" s="161"/>
      <c r="F1611" s="161"/>
      <c r="G1611" s="161"/>
      <c r="H1611" s="161"/>
      <c r="I1611" s="161"/>
      <c r="J1611" s="161"/>
      <c r="K1611" s="151"/>
      <c r="L1611" s="176"/>
      <c r="M1611" s="176"/>
      <c r="N1611" s="176"/>
      <c r="O1611" s="176"/>
      <c r="P1611" s="176"/>
      <c r="Q1611" s="176"/>
      <c r="R1611" s="206"/>
      <c r="S1611" s="206"/>
      <c r="T1611" s="206"/>
      <c r="U1611" s="206"/>
      <c r="V1611" s="206"/>
      <c r="W1611" s="206"/>
      <c r="X1611" s="118"/>
      <c r="Y1611" s="137"/>
      <c r="Z1611" s="149"/>
    </row>
    <row r="1612" spans="1:26" s="25" customFormat="1" x14ac:dyDescent="0.4">
      <c r="A1612" s="49"/>
      <c r="B1612" s="49"/>
      <c r="C1612" s="49"/>
      <c r="D1612" s="117"/>
      <c r="E1612" s="161"/>
      <c r="F1612" s="161"/>
      <c r="G1612" s="161"/>
      <c r="H1612" s="161"/>
      <c r="I1612" s="161"/>
      <c r="J1612" s="161"/>
      <c r="K1612" s="151"/>
      <c r="L1612" s="176"/>
      <c r="M1612" s="176"/>
      <c r="N1612" s="176"/>
      <c r="O1612" s="176"/>
      <c r="P1612" s="176"/>
      <c r="Q1612" s="176"/>
      <c r="R1612" s="206"/>
      <c r="S1612" s="206"/>
      <c r="T1612" s="206"/>
      <c r="U1612" s="206"/>
      <c r="V1612" s="206"/>
      <c r="W1612" s="206"/>
      <c r="X1612" s="118"/>
      <c r="Y1612" s="137"/>
      <c r="Z1612" s="149"/>
    </row>
    <row r="1613" spans="1:26" s="25" customFormat="1" x14ac:dyDescent="0.4">
      <c r="A1613" s="49"/>
      <c r="B1613" s="49"/>
      <c r="C1613" s="49"/>
      <c r="D1613" s="117"/>
      <c r="E1613" s="161"/>
      <c r="F1613" s="161"/>
      <c r="G1613" s="161"/>
      <c r="H1613" s="161"/>
      <c r="I1613" s="161"/>
      <c r="J1613" s="161"/>
      <c r="K1613" s="151"/>
      <c r="L1613" s="176"/>
      <c r="M1613" s="176"/>
      <c r="N1613" s="176"/>
      <c r="O1613" s="176"/>
      <c r="P1613" s="176"/>
      <c r="Q1613" s="176"/>
      <c r="R1613" s="206"/>
      <c r="S1613" s="206"/>
      <c r="T1613" s="206"/>
      <c r="U1613" s="206"/>
      <c r="V1613" s="206"/>
      <c r="W1613" s="206"/>
      <c r="X1613" s="118"/>
      <c r="Y1613" s="137"/>
      <c r="Z1613" s="149"/>
    </row>
    <row r="1614" spans="1:26" s="25" customFormat="1" x14ac:dyDescent="0.4">
      <c r="A1614" s="49"/>
      <c r="B1614" s="49"/>
      <c r="C1614" s="49"/>
      <c r="D1614" s="117"/>
      <c r="E1614" s="161"/>
      <c r="F1614" s="161"/>
      <c r="G1614" s="161"/>
      <c r="H1614" s="161"/>
      <c r="I1614" s="161"/>
      <c r="J1614" s="161"/>
      <c r="K1614" s="151"/>
      <c r="L1614" s="176"/>
      <c r="M1614" s="176"/>
      <c r="N1614" s="176"/>
      <c r="O1614" s="176"/>
      <c r="P1614" s="176"/>
      <c r="Q1614" s="176"/>
      <c r="R1614" s="206"/>
      <c r="S1614" s="206"/>
      <c r="T1614" s="206"/>
      <c r="U1614" s="206"/>
      <c r="V1614" s="206"/>
      <c r="W1614" s="206"/>
      <c r="X1614" s="118"/>
      <c r="Y1614" s="137"/>
      <c r="Z1614" s="149"/>
    </row>
    <row r="1615" spans="1:26" s="25" customFormat="1" x14ac:dyDescent="0.4">
      <c r="A1615" s="49"/>
      <c r="B1615" s="49"/>
      <c r="C1615" s="49"/>
      <c r="D1615" s="117"/>
      <c r="E1615" s="161"/>
      <c r="F1615" s="161"/>
      <c r="G1615" s="161"/>
      <c r="H1615" s="161"/>
      <c r="I1615" s="161"/>
      <c r="J1615" s="161"/>
      <c r="K1615" s="151"/>
      <c r="L1615" s="176"/>
      <c r="M1615" s="176"/>
      <c r="N1615" s="176"/>
      <c r="O1615" s="176"/>
      <c r="P1615" s="176"/>
      <c r="Q1615" s="176"/>
      <c r="R1615" s="206"/>
      <c r="S1615" s="206"/>
      <c r="T1615" s="206"/>
      <c r="U1615" s="206"/>
      <c r="V1615" s="206"/>
      <c r="W1615" s="206"/>
      <c r="X1615" s="118"/>
      <c r="Y1615" s="137"/>
      <c r="Z1615" s="149"/>
    </row>
    <row r="1616" spans="1:26" s="25" customFormat="1" x14ac:dyDescent="0.4">
      <c r="A1616" s="49"/>
      <c r="B1616" s="49"/>
      <c r="C1616" s="49"/>
      <c r="D1616" s="117"/>
      <c r="E1616" s="161"/>
      <c r="F1616" s="161"/>
      <c r="G1616" s="161"/>
      <c r="H1616" s="161"/>
      <c r="I1616" s="161"/>
      <c r="J1616" s="161"/>
      <c r="K1616" s="151"/>
      <c r="L1616" s="176"/>
      <c r="M1616" s="176"/>
      <c r="N1616" s="176"/>
      <c r="O1616" s="176"/>
      <c r="P1616" s="176"/>
      <c r="Q1616" s="176"/>
      <c r="R1616" s="206"/>
      <c r="S1616" s="206"/>
      <c r="T1616" s="206"/>
      <c r="U1616" s="206"/>
      <c r="V1616" s="206"/>
      <c r="W1616" s="206"/>
      <c r="X1616" s="118"/>
      <c r="Y1616" s="137"/>
      <c r="Z1616" s="149"/>
    </row>
    <row r="1617" spans="1:26" s="25" customFormat="1" x14ac:dyDescent="0.4">
      <c r="A1617" s="49"/>
      <c r="B1617" s="49"/>
      <c r="C1617" s="49"/>
      <c r="D1617" s="117"/>
      <c r="E1617" s="161"/>
      <c r="F1617" s="161"/>
      <c r="G1617" s="161"/>
      <c r="H1617" s="161"/>
      <c r="I1617" s="161"/>
      <c r="J1617" s="161"/>
      <c r="K1617" s="151"/>
      <c r="L1617" s="176"/>
      <c r="M1617" s="176"/>
      <c r="N1617" s="176"/>
      <c r="O1617" s="176"/>
      <c r="P1617" s="176"/>
      <c r="Q1617" s="176"/>
      <c r="R1617" s="206"/>
      <c r="S1617" s="206"/>
      <c r="T1617" s="206"/>
      <c r="U1617" s="206"/>
      <c r="V1617" s="206"/>
      <c r="W1617" s="206"/>
      <c r="X1617" s="118"/>
      <c r="Y1617" s="137"/>
      <c r="Z1617" s="149"/>
    </row>
    <row r="1618" spans="1:26" s="25" customFormat="1" x14ac:dyDescent="0.4">
      <c r="A1618" s="49"/>
      <c r="B1618" s="49"/>
      <c r="C1618" s="49"/>
      <c r="D1618" s="117"/>
      <c r="E1618" s="161"/>
      <c r="F1618" s="161"/>
      <c r="G1618" s="161"/>
      <c r="H1618" s="161"/>
      <c r="I1618" s="161"/>
      <c r="J1618" s="161"/>
      <c r="K1618" s="151"/>
      <c r="L1618" s="176"/>
      <c r="M1618" s="176"/>
      <c r="N1618" s="176"/>
      <c r="O1618" s="176"/>
      <c r="P1618" s="176"/>
      <c r="Q1618" s="176"/>
      <c r="R1618" s="206"/>
      <c r="S1618" s="206"/>
      <c r="T1618" s="206"/>
      <c r="U1618" s="206"/>
      <c r="V1618" s="206"/>
      <c r="W1618" s="206"/>
      <c r="X1618" s="118"/>
      <c r="Y1618" s="137"/>
      <c r="Z1618" s="149"/>
    </row>
    <row r="1619" spans="1:26" s="25" customFormat="1" x14ac:dyDescent="0.4">
      <c r="A1619" s="49"/>
      <c r="B1619" s="49"/>
      <c r="C1619" s="49"/>
      <c r="D1619" s="117"/>
      <c r="E1619" s="161"/>
      <c r="F1619" s="161"/>
      <c r="G1619" s="161"/>
      <c r="H1619" s="161"/>
      <c r="I1619" s="161"/>
      <c r="J1619" s="161"/>
      <c r="K1619" s="151"/>
      <c r="L1619" s="176"/>
      <c r="M1619" s="176"/>
      <c r="N1619" s="176"/>
      <c r="O1619" s="176"/>
      <c r="P1619" s="176"/>
      <c r="Q1619" s="176"/>
      <c r="R1619" s="206"/>
      <c r="S1619" s="206"/>
      <c r="T1619" s="206"/>
      <c r="U1619" s="206"/>
      <c r="V1619" s="206"/>
      <c r="W1619" s="206"/>
      <c r="X1619" s="118"/>
      <c r="Y1619" s="137"/>
      <c r="Z1619" s="149"/>
    </row>
    <row r="1620" spans="1:26" s="25" customFormat="1" x14ac:dyDescent="0.4">
      <c r="A1620" s="49"/>
      <c r="B1620" s="49"/>
      <c r="C1620" s="49"/>
      <c r="D1620" s="117"/>
      <c r="E1620" s="161"/>
      <c r="F1620" s="161"/>
      <c r="G1620" s="161"/>
      <c r="H1620" s="161"/>
      <c r="I1620" s="161"/>
      <c r="J1620" s="161"/>
      <c r="K1620" s="151"/>
      <c r="L1620" s="176"/>
      <c r="M1620" s="176"/>
      <c r="N1620" s="176"/>
      <c r="O1620" s="176"/>
      <c r="P1620" s="176"/>
      <c r="Q1620" s="176"/>
      <c r="R1620" s="206"/>
      <c r="S1620" s="206"/>
      <c r="T1620" s="206"/>
      <c r="U1620" s="206"/>
      <c r="V1620" s="206"/>
      <c r="W1620" s="206"/>
      <c r="X1620" s="118"/>
      <c r="Y1620" s="137"/>
      <c r="Z1620" s="149"/>
    </row>
    <row r="1621" spans="1:26" s="25" customFormat="1" x14ac:dyDescent="0.4">
      <c r="A1621" s="49"/>
      <c r="B1621" s="49"/>
      <c r="C1621" s="49"/>
      <c r="D1621" s="117"/>
      <c r="E1621" s="161"/>
      <c r="F1621" s="161"/>
      <c r="G1621" s="161"/>
      <c r="H1621" s="161"/>
      <c r="I1621" s="161"/>
      <c r="J1621" s="161"/>
      <c r="K1621" s="151"/>
      <c r="L1621" s="176"/>
      <c r="M1621" s="176"/>
      <c r="N1621" s="176"/>
      <c r="O1621" s="176"/>
      <c r="P1621" s="176"/>
      <c r="Q1621" s="176"/>
      <c r="R1621" s="206"/>
      <c r="S1621" s="206"/>
      <c r="T1621" s="206"/>
      <c r="U1621" s="206"/>
      <c r="V1621" s="206"/>
      <c r="W1621" s="206"/>
      <c r="X1621" s="118"/>
      <c r="Y1621" s="137"/>
      <c r="Z1621" s="149"/>
    </row>
    <row r="1622" spans="1:26" s="25" customFormat="1" x14ac:dyDescent="0.4">
      <c r="A1622" s="49"/>
      <c r="B1622" s="49"/>
      <c r="C1622" s="49"/>
      <c r="D1622" s="117"/>
      <c r="E1622" s="161"/>
      <c r="F1622" s="161"/>
      <c r="G1622" s="161"/>
      <c r="H1622" s="161"/>
      <c r="I1622" s="161"/>
      <c r="J1622" s="161"/>
      <c r="K1622" s="151"/>
      <c r="L1622" s="176"/>
      <c r="M1622" s="176"/>
      <c r="N1622" s="176"/>
      <c r="O1622" s="176"/>
      <c r="P1622" s="176"/>
      <c r="Q1622" s="176"/>
      <c r="R1622" s="206"/>
      <c r="S1622" s="206"/>
      <c r="T1622" s="206"/>
      <c r="U1622" s="206"/>
      <c r="V1622" s="206"/>
      <c r="W1622" s="206"/>
      <c r="X1622" s="118"/>
      <c r="Y1622" s="137"/>
      <c r="Z1622" s="149"/>
    </row>
    <row r="1623" spans="1:26" s="25" customFormat="1" x14ac:dyDescent="0.4">
      <c r="A1623" s="49"/>
      <c r="B1623" s="49"/>
      <c r="C1623" s="49"/>
      <c r="D1623" s="117"/>
      <c r="E1623" s="161"/>
      <c r="F1623" s="161"/>
      <c r="G1623" s="161"/>
      <c r="H1623" s="161"/>
      <c r="I1623" s="161"/>
      <c r="J1623" s="161"/>
      <c r="K1623" s="151"/>
      <c r="L1623" s="176"/>
      <c r="M1623" s="176"/>
      <c r="N1623" s="176"/>
      <c r="O1623" s="176"/>
      <c r="P1623" s="176"/>
      <c r="Q1623" s="176"/>
      <c r="R1623" s="206"/>
      <c r="S1623" s="206"/>
      <c r="T1623" s="206"/>
      <c r="U1623" s="206"/>
      <c r="V1623" s="206"/>
      <c r="W1623" s="206"/>
      <c r="X1623" s="118"/>
      <c r="Y1623" s="137"/>
      <c r="Z1623" s="149"/>
    </row>
    <row r="1624" spans="1:26" s="25" customFormat="1" x14ac:dyDescent="0.4">
      <c r="A1624" s="49"/>
      <c r="B1624" s="49"/>
      <c r="C1624" s="49"/>
      <c r="D1624" s="117"/>
      <c r="E1624" s="161"/>
      <c r="F1624" s="161"/>
      <c r="G1624" s="161"/>
      <c r="H1624" s="161"/>
      <c r="I1624" s="161"/>
      <c r="J1624" s="161"/>
      <c r="K1624" s="151"/>
      <c r="L1624" s="176"/>
      <c r="M1624" s="176"/>
      <c r="N1624" s="176"/>
      <c r="O1624" s="176"/>
      <c r="P1624" s="176"/>
      <c r="Q1624" s="176"/>
      <c r="R1624" s="206"/>
      <c r="S1624" s="206"/>
      <c r="T1624" s="206"/>
      <c r="U1624" s="206"/>
      <c r="V1624" s="206"/>
      <c r="W1624" s="206"/>
      <c r="X1624" s="118"/>
      <c r="Y1624" s="137"/>
      <c r="Z1624" s="149"/>
    </row>
    <row r="1625" spans="1:26" s="25" customFormat="1" x14ac:dyDescent="0.4">
      <c r="A1625" s="49"/>
      <c r="B1625" s="49"/>
      <c r="C1625" s="49"/>
      <c r="D1625" s="117"/>
      <c r="E1625" s="161"/>
      <c r="F1625" s="161"/>
      <c r="G1625" s="161"/>
      <c r="H1625" s="161"/>
      <c r="I1625" s="161"/>
      <c r="J1625" s="161"/>
      <c r="K1625" s="151"/>
      <c r="L1625" s="176"/>
      <c r="M1625" s="176"/>
      <c r="N1625" s="176"/>
      <c r="O1625" s="176"/>
      <c r="P1625" s="176"/>
      <c r="Q1625" s="176"/>
      <c r="R1625" s="206"/>
      <c r="S1625" s="206"/>
      <c r="T1625" s="206"/>
      <c r="U1625" s="206"/>
      <c r="V1625" s="206"/>
      <c r="W1625" s="206"/>
      <c r="X1625" s="118"/>
      <c r="Y1625" s="137"/>
      <c r="Z1625" s="149"/>
    </row>
    <row r="1626" spans="1:26" s="25" customFormat="1" x14ac:dyDescent="0.4">
      <c r="A1626" s="49"/>
      <c r="B1626" s="49"/>
      <c r="C1626" s="49"/>
      <c r="D1626" s="117"/>
      <c r="E1626" s="161"/>
      <c r="F1626" s="161"/>
      <c r="G1626" s="161"/>
      <c r="H1626" s="161"/>
      <c r="I1626" s="161"/>
      <c r="J1626" s="161"/>
      <c r="K1626" s="151"/>
      <c r="L1626" s="176"/>
      <c r="M1626" s="176"/>
      <c r="N1626" s="176"/>
      <c r="O1626" s="176"/>
      <c r="P1626" s="176"/>
      <c r="Q1626" s="176"/>
      <c r="R1626" s="206"/>
      <c r="S1626" s="206"/>
      <c r="T1626" s="206"/>
      <c r="U1626" s="206"/>
      <c r="V1626" s="206"/>
      <c r="W1626" s="206"/>
      <c r="X1626" s="118"/>
      <c r="Y1626" s="137"/>
      <c r="Z1626" s="149"/>
    </row>
    <row r="1627" spans="1:26" s="25" customFormat="1" x14ac:dyDescent="0.4">
      <c r="A1627" s="49"/>
      <c r="B1627" s="49"/>
      <c r="C1627" s="49"/>
      <c r="D1627" s="117"/>
      <c r="E1627" s="161"/>
      <c r="F1627" s="161"/>
      <c r="G1627" s="161"/>
      <c r="H1627" s="161"/>
      <c r="I1627" s="161"/>
      <c r="J1627" s="161"/>
      <c r="K1627" s="151"/>
      <c r="L1627" s="176"/>
      <c r="M1627" s="176"/>
      <c r="N1627" s="176"/>
      <c r="O1627" s="176"/>
      <c r="P1627" s="176"/>
      <c r="Q1627" s="176"/>
      <c r="R1627" s="206"/>
      <c r="S1627" s="206"/>
      <c r="T1627" s="206"/>
      <c r="U1627" s="206"/>
      <c r="V1627" s="206"/>
      <c r="W1627" s="206"/>
      <c r="X1627" s="118"/>
      <c r="Y1627" s="137"/>
      <c r="Z1627" s="149"/>
    </row>
    <row r="1628" spans="1:26" s="25" customFormat="1" x14ac:dyDescent="0.4">
      <c r="A1628" s="49"/>
      <c r="B1628" s="49"/>
      <c r="C1628" s="49"/>
      <c r="D1628" s="117"/>
      <c r="E1628" s="161"/>
      <c r="F1628" s="161"/>
      <c r="G1628" s="161"/>
      <c r="H1628" s="161"/>
      <c r="I1628" s="161"/>
      <c r="J1628" s="161"/>
      <c r="K1628" s="151"/>
      <c r="L1628" s="176"/>
      <c r="M1628" s="176"/>
      <c r="N1628" s="176"/>
      <c r="O1628" s="176"/>
      <c r="P1628" s="176"/>
      <c r="Q1628" s="176"/>
      <c r="R1628" s="206"/>
      <c r="S1628" s="206"/>
      <c r="T1628" s="206"/>
      <c r="U1628" s="206"/>
      <c r="V1628" s="206"/>
      <c r="W1628" s="206"/>
      <c r="X1628" s="118"/>
      <c r="Y1628" s="137"/>
      <c r="Z1628" s="149"/>
    </row>
    <row r="1629" spans="1:26" s="25" customFormat="1" x14ac:dyDescent="0.4">
      <c r="A1629" s="49"/>
      <c r="B1629" s="49"/>
      <c r="C1629" s="49"/>
      <c r="D1629" s="117"/>
      <c r="E1629" s="161"/>
      <c r="F1629" s="161"/>
      <c r="G1629" s="161"/>
      <c r="H1629" s="161"/>
      <c r="I1629" s="161"/>
      <c r="J1629" s="161"/>
      <c r="K1629" s="151"/>
      <c r="L1629" s="176"/>
      <c r="M1629" s="176"/>
      <c r="N1629" s="176"/>
      <c r="O1629" s="176"/>
      <c r="P1629" s="176"/>
      <c r="Q1629" s="176"/>
      <c r="R1629" s="206"/>
      <c r="S1629" s="206"/>
      <c r="T1629" s="206"/>
      <c r="U1629" s="206"/>
      <c r="V1629" s="206"/>
      <c r="W1629" s="206"/>
      <c r="X1629" s="118"/>
      <c r="Y1629" s="137"/>
      <c r="Z1629" s="149"/>
    </row>
    <row r="1630" spans="1:26" s="25" customFormat="1" x14ac:dyDescent="0.4">
      <c r="A1630" s="49"/>
      <c r="B1630" s="49"/>
      <c r="C1630" s="49"/>
      <c r="D1630" s="117"/>
      <c r="E1630" s="161"/>
      <c r="F1630" s="161"/>
      <c r="G1630" s="161"/>
      <c r="H1630" s="161"/>
      <c r="I1630" s="161"/>
      <c r="J1630" s="161"/>
      <c r="K1630" s="151"/>
      <c r="L1630" s="176"/>
      <c r="M1630" s="176"/>
      <c r="N1630" s="176"/>
      <c r="O1630" s="176"/>
      <c r="P1630" s="176"/>
      <c r="Q1630" s="176"/>
      <c r="R1630" s="206"/>
      <c r="S1630" s="206"/>
      <c r="T1630" s="206"/>
      <c r="U1630" s="206"/>
      <c r="V1630" s="206"/>
      <c r="W1630" s="206"/>
      <c r="X1630" s="118"/>
      <c r="Y1630" s="137"/>
      <c r="Z1630" s="149"/>
    </row>
    <row r="1631" spans="1:26" s="25" customFormat="1" x14ac:dyDescent="0.4">
      <c r="A1631" s="49"/>
      <c r="B1631" s="49"/>
      <c r="C1631" s="49"/>
      <c r="D1631" s="117"/>
      <c r="E1631" s="161"/>
      <c r="F1631" s="161"/>
      <c r="G1631" s="161"/>
      <c r="H1631" s="161"/>
      <c r="I1631" s="161"/>
      <c r="J1631" s="161"/>
      <c r="K1631" s="151"/>
      <c r="L1631" s="176"/>
      <c r="M1631" s="176"/>
      <c r="N1631" s="176"/>
      <c r="O1631" s="176"/>
      <c r="P1631" s="176"/>
      <c r="Q1631" s="176"/>
      <c r="R1631" s="206"/>
      <c r="S1631" s="206"/>
      <c r="T1631" s="206"/>
      <c r="U1631" s="206"/>
      <c r="V1631" s="206"/>
      <c r="W1631" s="206"/>
      <c r="X1631" s="118"/>
      <c r="Y1631" s="137"/>
      <c r="Z1631" s="149"/>
    </row>
    <row r="1632" spans="1:26" s="25" customFormat="1" x14ac:dyDescent="0.4">
      <c r="A1632" s="49"/>
      <c r="B1632" s="49"/>
      <c r="C1632" s="49"/>
      <c r="D1632" s="117"/>
      <c r="E1632" s="161"/>
      <c r="F1632" s="161"/>
      <c r="G1632" s="161"/>
      <c r="H1632" s="161"/>
      <c r="I1632" s="161"/>
      <c r="J1632" s="161"/>
      <c r="K1632" s="151"/>
      <c r="L1632" s="176"/>
      <c r="M1632" s="176"/>
      <c r="N1632" s="176"/>
      <c r="O1632" s="176"/>
      <c r="P1632" s="176"/>
      <c r="Q1632" s="176"/>
      <c r="R1632" s="206"/>
      <c r="S1632" s="206"/>
      <c r="T1632" s="206"/>
      <c r="U1632" s="206"/>
      <c r="V1632" s="206"/>
      <c r="W1632" s="206"/>
      <c r="X1632" s="118"/>
      <c r="Y1632" s="137"/>
      <c r="Z1632" s="149"/>
    </row>
    <row r="1633" spans="1:26" s="25" customFormat="1" x14ac:dyDescent="0.4">
      <c r="A1633" s="49"/>
      <c r="B1633" s="49"/>
      <c r="C1633" s="49"/>
      <c r="D1633" s="117"/>
      <c r="E1633" s="161"/>
      <c r="F1633" s="161"/>
      <c r="G1633" s="161"/>
      <c r="H1633" s="161"/>
      <c r="I1633" s="161"/>
      <c r="J1633" s="161"/>
      <c r="K1633" s="151"/>
      <c r="L1633" s="176"/>
      <c r="M1633" s="176"/>
      <c r="N1633" s="176"/>
      <c r="O1633" s="176"/>
      <c r="P1633" s="176"/>
      <c r="Q1633" s="176"/>
      <c r="R1633" s="206"/>
      <c r="S1633" s="206"/>
      <c r="T1633" s="206"/>
      <c r="U1633" s="206"/>
      <c r="V1633" s="206"/>
      <c r="W1633" s="206"/>
      <c r="X1633" s="118"/>
      <c r="Y1633" s="137"/>
      <c r="Z1633" s="149"/>
    </row>
    <row r="1634" spans="1:26" s="25" customFormat="1" x14ac:dyDescent="0.4">
      <c r="A1634" s="49"/>
      <c r="B1634" s="49"/>
      <c r="C1634" s="49"/>
      <c r="D1634" s="117"/>
      <c r="E1634" s="161"/>
      <c r="F1634" s="161"/>
      <c r="G1634" s="161"/>
      <c r="H1634" s="161"/>
      <c r="I1634" s="161"/>
      <c r="J1634" s="161"/>
      <c r="K1634" s="151"/>
      <c r="L1634" s="176"/>
      <c r="M1634" s="176"/>
      <c r="N1634" s="176"/>
      <c r="O1634" s="176"/>
      <c r="P1634" s="176"/>
      <c r="Q1634" s="176"/>
      <c r="R1634" s="206"/>
      <c r="S1634" s="206"/>
      <c r="T1634" s="206"/>
      <c r="U1634" s="206"/>
      <c r="V1634" s="206"/>
      <c r="W1634" s="206"/>
      <c r="X1634" s="118"/>
      <c r="Y1634" s="137"/>
      <c r="Z1634" s="149"/>
    </row>
    <row r="1635" spans="1:26" s="25" customFormat="1" x14ac:dyDescent="0.4">
      <c r="A1635" s="49"/>
      <c r="B1635" s="49"/>
      <c r="C1635" s="49"/>
      <c r="D1635" s="117"/>
      <c r="E1635" s="161"/>
      <c r="F1635" s="161"/>
      <c r="G1635" s="161"/>
      <c r="H1635" s="161"/>
      <c r="I1635" s="161"/>
      <c r="J1635" s="161"/>
      <c r="K1635" s="151"/>
      <c r="L1635" s="176"/>
      <c r="M1635" s="176"/>
      <c r="N1635" s="176"/>
      <c r="O1635" s="176"/>
      <c r="P1635" s="176"/>
      <c r="Q1635" s="176"/>
      <c r="R1635" s="206"/>
      <c r="S1635" s="206"/>
      <c r="T1635" s="206"/>
      <c r="U1635" s="206"/>
      <c r="V1635" s="206"/>
      <c r="W1635" s="206"/>
      <c r="X1635" s="118"/>
      <c r="Y1635" s="137"/>
      <c r="Z1635" s="149"/>
    </row>
    <row r="1636" spans="1:26" s="25" customFormat="1" x14ac:dyDescent="0.4">
      <c r="A1636" s="49"/>
      <c r="B1636" s="49"/>
      <c r="C1636" s="49"/>
      <c r="D1636" s="117"/>
      <c r="E1636" s="161"/>
      <c r="F1636" s="161"/>
      <c r="G1636" s="161"/>
      <c r="H1636" s="161"/>
      <c r="I1636" s="161"/>
      <c r="J1636" s="161"/>
      <c r="K1636" s="151"/>
      <c r="L1636" s="176"/>
      <c r="M1636" s="176"/>
      <c r="N1636" s="176"/>
      <c r="O1636" s="176"/>
      <c r="P1636" s="176"/>
      <c r="Q1636" s="176"/>
      <c r="R1636" s="206"/>
      <c r="S1636" s="206"/>
      <c r="T1636" s="206"/>
      <c r="U1636" s="206"/>
      <c r="V1636" s="206"/>
      <c r="W1636" s="206"/>
      <c r="X1636" s="118"/>
      <c r="Y1636" s="137"/>
      <c r="Z1636" s="149"/>
    </row>
    <row r="1637" spans="1:26" s="25" customFormat="1" x14ac:dyDescent="0.4">
      <c r="A1637" s="49"/>
      <c r="B1637" s="49"/>
      <c r="C1637" s="49"/>
      <c r="D1637" s="117"/>
      <c r="E1637" s="161"/>
      <c r="F1637" s="161"/>
      <c r="G1637" s="161"/>
      <c r="H1637" s="161"/>
      <c r="I1637" s="161"/>
      <c r="J1637" s="161"/>
      <c r="K1637" s="151"/>
      <c r="L1637" s="176"/>
      <c r="M1637" s="176"/>
      <c r="N1637" s="176"/>
      <c r="O1637" s="176"/>
      <c r="P1637" s="176"/>
      <c r="Q1637" s="176"/>
      <c r="R1637" s="206"/>
      <c r="S1637" s="206"/>
      <c r="T1637" s="206"/>
      <c r="U1637" s="206"/>
      <c r="V1637" s="206"/>
      <c r="W1637" s="206"/>
      <c r="X1637" s="118"/>
      <c r="Y1637" s="137"/>
      <c r="Z1637" s="149"/>
    </row>
    <row r="1638" spans="1:26" s="25" customFormat="1" x14ac:dyDescent="0.4">
      <c r="A1638" s="49"/>
      <c r="B1638" s="49"/>
      <c r="C1638" s="49"/>
      <c r="D1638" s="117"/>
      <c r="E1638" s="161"/>
      <c r="F1638" s="161"/>
      <c r="G1638" s="161"/>
      <c r="H1638" s="161"/>
      <c r="I1638" s="161"/>
      <c r="J1638" s="161"/>
      <c r="K1638" s="151"/>
      <c r="L1638" s="176"/>
      <c r="M1638" s="176"/>
      <c r="N1638" s="176"/>
      <c r="O1638" s="176"/>
      <c r="P1638" s="176"/>
      <c r="Q1638" s="176"/>
      <c r="R1638" s="206"/>
      <c r="S1638" s="206"/>
      <c r="T1638" s="206"/>
      <c r="U1638" s="206"/>
      <c r="V1638" s="206"/>
      <c r="W1638" s="206"/>
      <c r="X1638" s="118"/>
      <c r="Y1638" s="137"/>
      <c r="Z1638" s="149"/>
    </row>
    <row r="1639" spans="1:26" s="25" customFormat="1" x14ac:dyDescent="0.4">
      <c r="A1639" s="49"/>
      <c r="B1639" s="49"/>
      <c r="C1639" s="49"/>
      <c r="D1639" s="117"/>
      <c r="E1639" s="161"/>
      <c r="F1639" s="161"/>
      <c r="G1639" s="161"/>
      <c r="H1639" s="161"/>
      <c r="I1639" s="161"/>
      <c r="J1639" s="161"/>
      <c r="K1639" s="151"/>
      <c r="L1639" s="176"/>
      <c r="M1639" s="176"/>
      <c r="N1639" s="176"/>
      <c r="O1639" s="176"/>
      <c r="P1639" s="176"/>
      <c r="Q1639" s="176"/>
      <c r="R1639" s="206"/>
      <c r="S1639" s="206"/>
      <c r="T1639" s="206"/>
      <c r="U1639" s="206"/>
      <c r="V1639" s="206"/>
      <c r="W1639" s="206"/>
      <c r="X1639" s="118"/>
      <c r="Y1639" s="137"/>
      <c r="Z1639" s="149"/>
    </row>
    <row r="1640" spans="1:26" s="25" customFormat="1" x14ac:dyDescent="0.4">
      <c r="A1640" s="49"/>
      <c r="B1640" s="49"/>
      <c r="C1640" s="49"/>
      <c r="D1640" s="117"/>
      <c r="E1640" s="161"/>
      <c r="F1640" s="161"/>
      <c r="G1640" s="161"/>
      <c r="H1640" s="161"/>
      <c r="I1640" s="161"/>
      <c r="J1640" s="161"/>
      <c r="K1640" s="151"/>
      <c r="L1640" s="176"/>
      <c r="M1640" s="176"/>
      <c r="N1640" s="176"/>
      <c r="O1640" s="176"/>
      <c r="P1640" s="176"/>
      <c r="Q1640" s="176"/>
      <c r="R1640" s="206"/>
      <c r="S1640" s="206"/>
      <c r="T1640" s="206"/>
      <c r="U1640" s="206"/>
      <c r="V1640" s="206"/>
      <c r="W1640" s="206"/>
      <c r="X1640" s="118"/>
      <c r="Y1640" s="137"/>
      <c r="Z1640" s="149"/>
    </row>
    <row r="1641" spans="1:26" s="25" customFormat="1" x14ac:dyDescent="0.4">
      <c r="A1641" s="49"/>
      <c r="B1641" s="49"/>
      <c r="C1641" s="49"/>
      <c r="D1641" s="117"/>
      <c r="E1641" s="161"/>
      <c r="F1641" s="161"/>
      <c r="G1641" s="161"/>
      <c r="H1641" s="161"/>
      <c r="I1641" s="161"/>
      <c r="J1641" s="161"/>
      <c r="K1641" s="151"/>
      <c r="L1641" s="176"/>
      <c r="M1641" s="176"/>
      <c r="N1641" s="176"/>
      <c r="O1641" s="176"/>
      <c r="P1641" s="176"/>
      <c r="Q1641" s="176"/>
      <c r="R1641" s="206"/>
      <c r="S1641" s="206"/>
      <c r="T1641" s="206"/>
      <c r="U1641" s="206"/>
      <c r="V1641" s="206"/>
      <c r="W1641" s="206"/>
      <c r="X1641" s="118"/>
      <c r="Y1641" s="137"/>
      <c r="Z1641" s="149"/>
    </row>
    <row r="1642" spans="1:26" s="25" customFormat="1" x14ac:dyDescent="0.4">
      <c r="A1642" s="49"/>
      <c r="B1642" s="49"/>
      <c r="C1642" s="49"/>
      <c r="D1642" s="117"/>
      <c r="E1642" s="161"/>
      <c r="F1642" s="161"/>
      <c r="G1642" s="161"/>
      <c r="H1642" s="161"/>
      <c r="I1642" s="161"/>
      <c r="J1642" s="161"/>
      <c r="K1642" s="151"/>
      <c r="L1642" s="176"/>
      <c r="M1642" s="176"/>
      <c r="N1642" s="176"/>
      <c r="O1642" s="176"/>
      <c r="P1642" s="176"/>
      <c r="Q1642" s="176"/>
      <c r="R1642" s="206"/>
      <c r="S1642" s="206"/>
      <c r="T1642" s="206"/>
      <c r="U1642" s="206"/>
      <c r="V1642" s="206"/>
      <c r="W1642" s="206"/>
      <c r="X1642" s="118"/>
      <c r="Y1642" s="137"/>
      <c r="Z1642" s="149"/>
    </row>
    <row r="1643" spans="1:26" s="25" customFormat="1" x14ac:dyDescent="0.4">
      <c r="A1643" s="49"/>
      <c r="B1643" s="49"/>
      <c r="C1643" s="49"/>
      <c r="D1643" s="117"/>
      <c r="E1643" s="161"/>
      <c r="F1643" s="161"/>
      <c r="G1643" s="161"/>
      <c r="H1643" s="161"/>
      <c r="I1643" s="161"/>
      <c r="J1643" s="161"/>
      <c r="K1643" s="151"/>
      <c r="L1643" s="176"/>
      <c r="M1643" s="176"/>
      <c r="N1643" s="176"/>
      <c r="O1643" s="176"/>
      <c r="P1643" s="176"/>
      <c r="Q1643" s="176"/>
      <c r="R1643" s="206"/>
      <c r="S1643" s="206"/>
      <c r="T1643" s="206"/>
      <c r="U1643" s="206"/>
      <c r="V1643" s="206"/>
      <c r="W1643" s="206"/>
      <c r="X1643" s="118"/>
      <c r="Y1643" s="137"/>
      <c r="Z1643" s="149"/>
    </row>
    <row r="1644" spans="1:26" s="25" customFormat="1" x14ac:dyDescent="0.4">
      <c r="A1644" s="49"/>
      <c r="B1644" s="49"/>
      <c r="C1644" s="49"/>
      <c r="D1644" s="117"/>
      <c r="E1644" s="161"/>
      <c r="F1644" s="161"/>
      <c r="G1644" s="161"/>
      <c r="H1644" s="161"/>
      <c r="I1644" s="161"/>
      <c r="J1644" s="161"/>
      <c r="K1644" s="151"/>
      <c r="L1644" s="176"/>
      <c r="M1644" s="176"/>
      <c r="N1644" s="176"/>
      <c r="O1644" s="176"/>
      <c r="P1644" s="176"/>
      <c r="Q1644" s="176"/>
      <c r="R1644" s="206"/>
      <c r="S1644" s="206"/>
      <c r="T1644" s="206"/>
      <c r="U1644" s="206"/>
      <c r="V1644" s="206"/>
      <c r="W1644" s="206"/>
      <c r="X1644" s="118"/>
      <c r="Y1644" s="137"/>
      <c r="Z1644" s="149"/>
    </row>
    <row r="1645" spans="1:26" s="25" customFormat="1" x14ac:dyDescent="0.4">
      <c r="A1645" s="49"/>
      <c r="B1645" s="49"/>
      <c r="C1645" s="49"/>
      <c r="D1645" s="117"/>
      <c r="E1645" s="161"/>
      <c r="F1645" s="161"/>
      <c r="G1645" s="161"/>
      <c r="H1645" s="161"/>
      <c r="I1645" s="161"/>
      <c r="J1645" s="161"/>
      <c r="K1645" s="151"/>
      <c r="L1645" s="176"/>
      <c r="M1645" s="176"/>
      <c r="N1645" s="176"/>
      <c r="O1645" s="176"/>
      <c r="P1645" s="176"/>
      <c r="Q1645" s="176"/>
      <c r="R1645" s="206"/>
      <c r="S1645" s="206"/>
      <c r="T1645" s="206"/>
      <c r="U1645" s="206"/>
      <c r="V1645" s="206"/>
      <c r="W1645" s="206"/>
      <c r="X1645" s="118"/>
      <c r="Y1645" s="137"/>
      <c r="Z1645" s="149"/>
    </row>
    <row r="1646" spans="1:26" s="25" customFormat="1" x14ac:dyDescent="0.4">
      <c r="A1646" s="49"/>
      <c r="B1646" s="49"/>
      <c r="C1646" s="49"/>
      <c r="D1646" s="117"/>
      <c r="E1646" s="161"/>
      <c r="F1646" s="161"/>
      <c r="G1646" s="161"/>
      <c r="H1646" s="161"/>
      <c r="I1646" s="161"/>
      <c r="J1646" s="161"/>
      <c r="K1646" s="151"/>
      <c r="L1646" s="176"/>
      <c r="M1646" s="176"/>
      <c r="N1646" s="176"/>
      <c r="O1646" s="176"/>
      <c r="P1646" s="176"/>
      <c r="Q1646" s="176"/>
      <c r="R1646" s="206"/>
      <c r="S1646" s="206"/>
      <c r="T1646" s="206"/>
      <c r="U1646" s="206"/>
      <c r="V1646" s="206"/>
      <c r="W1646" s="206"/>
      <c r="X1646" s="118"/>
      <c r="Y1646" s="137"/>
      <c r="Z1646" s="149"/>
    </row>
    <row r="1647" spans="1:26" s="25" customFormat="1" x14ac:dyDescent="0.4">
      <c r="A1647" s="49"/>
      <c r="B1647" s="49"/>
      <c r="C1647" s="49"/>
      <c r="D1647" s="117"/>
      <c r="E1647" s="161"/>
      <c r="F1647" s="161"/>
      <c r="G1647" s="161"/>
      <c r="H1647" s="161"/>
      <c r="I1647" s="161"/>
      <c r="J1647" s="161"/>
      <c r="K1647" s="151"/>
      <c r="L1647" s="176"/>
      <c r="M1647" s="176"/>
      <c r="N1647" s="176"/>
      <c r="O1647" s="176"/>
      <c r="P1647" s="176"/>
      <c r="Q1647" s="176"/>
      <c r="R1647" s="206"/>
      <c r="S1647" s="206"/>
      <c r="T1647" s="206"/>
      <c r="U1647" s="206"/>
      <c r="V1647" s="206"/>
      <c r="W1647" s="206"/>
      <c r="X1647" s="118"/>
      <c r="Y1647" s="137"/>
      <c r="Z1647" s="149"/>
    </row>
    <row r="1648" spans="1:26" s="25" customFormat="1" x14ac:dyDescent="0.4">
      <c r="A1648" s="49"/>
      <c r="B1648" s="49"/>
      <c r="C1648" s="49"/>
      <c r="D1648" s="117"/>
      <c r="E1648" s="161"/>
      <c r="F1648" s="161"/>
      <c r="G1648" s="161"/>
      <c r="H1648" s="161"/>
      <c r="I1648" s="161"/>
      <c r="J1648" s="161"/>
      <c r="K1648" s="151"/>
      <c r="L1648" s="176"/>
      <c r="M1648" s="176"/>
      <c r="N1648" s="176"/>
      <c r="O1648" s="176"/>
      <c r="P1648" s="176"/>
      <c r="Q1648" s="176"/>
      <c r="R1648" s="206"/>
      <c r="S1648" s="206"/>
      <c r="T1648" s="206"/>
      <c r="U1648" s="206"/>
      <c r="V1648" s="206"/>
      <c r="W1648" s="206"/>
      <c r="X1648" s="118"/>
      <c r="Y1648" s="137"/>
      <c r="Z1648" s="149"/>
    </row>
    <row r="1649" spans="1:26" s="25" customFormat="1" x14ac:dyDescent="0.4">
      <c r="A1649" s="49"/>
      <c r="B1649" s="49"/>
      <c r="C1649" s="49"/>
      <c r="D1649" s="117"/>
      <c r="E1649" s="161"/>
      <c r="F1649" s="161"/>
      <c r="G1649" s="161"/>
      <c r="H1649" s="161"/>
      <c r="I1649" s="161"/>
      <c r="J1649" s="161"/>
      <c r="K1649" s="151"/>
      <c r="L1649" s="176"/>
      <c r="M1649" s="176"/>
      <c r="N1649" s="176"/>
      <c r="O1649" s="176"/>
      <c r="P1649" s="176"/>
      <c r="Q1649" s="176"/>
      <c r="R1649" s="206"/>
      <c r="S1649" s="206"/>
      <c r="T1649" s="206"/>
      <c r="U1649" s="206"/>
      <c r="V1649" s="206"/>
      <c r="W1649" s="206"/>
      <c r="X1649" s="118"/>
      <c r="Y1649" s="137"/>
      <c r="Z1649" s="149"/>
    </row>
    <row r="1650" spans="1:26" s="25" customFormat="1" x14ac:dyDescent="0.4">
      <c r="A1650" s="49"/>
      <c r="B1650" s="49"/>
      <c r="C1650" s="49"/>
      <c r="D1650" s="117"/>
      <c r="E1650" s="161"/>
      <c r="F1650" s="161"/>
      <c r="G1650" s="161"/>
      <c r="H1650" s="161"/>
      <c r="I1650" s="161"/>
      <c r="J1650" s="161"/>
      <c r="K1650" s="151"/>
      <c r="L1650" s="176"/>
      <c r="M1650" s="176"/>
      <c r="N1650" s="176"/>
      <c r="O1650" s="176"/>
      <c r="P1650" s="176"/>
      <c r="Q1650" s="176"/>
      <c r="R1650" s="206"/>
      <c r="S1650" s="206"/>
      <c r="T1650" s="206"/>
      <c r="U1650" s="206"/>
      <c r="V1650" s="206"/>
      <c r="W1650" s="206"/>
      <c r="X1650" s="118"/>
      <c r="Y1650" s="137"/>
      <c r="Z1650" s="149"/>
    </row>
    <row r="1651" spans="1:26" s="25" customFormat="1" x14ac:dyDescent="0.4">
      <c r="A1651" s="49"/>
      <c r="B1651" s="49"/>
      <c r="C1651" s="49"/>
      <c r="D1651" s="117"/>
      <c r="E1651" s="161"/>
      <c r="F1651" s="161"/>
      <c r="G1651" s="161"/>
      <c r="H1651" s="161"/>
      <c r="I1651" s="161"/>
      <c r="J1651" s="161"/>
      <c r="K1651" s="151"/>
      <c r="L1651" s="176"/>
      <c r="M1651" s="176"/>
      <c r="N1651" s="176"/>
      <c r="O1651" s="176"/>
      <c r="P1651" s="176"/>
      <c r="Q1651" s="176"/>
      <c r="R1651" s="206"/>
      <c r="S1651" s="206"/>
      <c r="T1651" s="206"/>
      <c r="U1651" s="206"/>
      <c r="V1651" s="206"/>
      <c r="W1651" s="206"/>
      <c r="X1651" s="118"/>
      <c r="Y1651" s="137"/>
      <c r="Z1651" s="149"/>
    </row>
    <row r="1652" spans="1:26" s="25" customFormat="1" x14ac:dyDescent="0.4">
      <c r="A1652" s="49"/>
      <c r="B1652" s="49"/>
      <c r="C1652" s="49"/>
      <c r="D1652" s="117"/>
      <c r="E1652" s="161"/>
      <c r="F1652" s="161"/>
      <c r="G1652" s="161"/>
      <c r="H1652" s="161"/>
      <c r="I1652" s="161"/>
      <c r="J1652" s="161"/>
      <c r="K1652" s="151"/>
      <c r="L1652" s="176"/>
      <c r="M1652" s="176"/>
      <c r="N1652" s="176"/>
      <c r="O1652" s="176"/>
      <c r="P1652" s="176"/>
      <c r="Q1652" s="176"/>
      <c r="R1652" s="206"/>
      <c r="S1652" s="206"/>
      <c r="T1652" s="206"/>
      <c r="U1652" s="206"/>
      <c r="V1652" s="206"/>
      <c r="W1652" s="206"/>
      <c r="X1652" s="118"/>
      <c r="Y1652" s="137"/>
      <c r="Z1652" s="149"/>
    </row>
    <row r="1653" spans="1:26" s="25" customFormat="1" x14ac:dyDescent="0.4">
      <c r="A1653" s="49"/>
      <c r="B1653" s="49"/>
      <c r="C1653" s="49"/>
      <c r="D1653" s="117"/>
      <c r="E1653" s="161"/>
      <c r="F1653" s="161"/>
      <c r="G1653" s="161"/>
      <c r="H1653" s="161"/>
      <c r="I1653" s="161"/>
      <c r="J1653" s="161"/>
      <c r="K1653" s="151"/>
      <c r="L1653" s="176"/>
      <c r="M1653" s="176"/>
      <c r="N1653" s="176"/>
      <c r="O1653" s="176"/>
      <c r="P1653" s="176"/>
      <c r="Q1653" s="176"/>
      <c r="R1653" s="206"/>
      <c r="S1653" s="206"/>
      <c r="T1653" s="206"/>
      <c r="U1653" s="206"/>
      <c r="V1653" s="206"/>
      <c r="W1653" s="206"/>
      <c r="X1653" s="118"/>
      <c r="Y1653" s="137"/>
      <c r="Z1653" s="149"/>
    </row>
    <row r="1654" spans="1:26" s="25" customFormat="1" x14ac:dyDescent="0.4">
      <c r="A1654" s="49"/>
      <c r="B1654" s="49"/>
      <c r="C1654" s="49"/>
      <c r="D1654" s="117"/>
      <c r="E1654" s="161"/>
      <c r="F1654" s="161"/>
      <c r="G1654" s="161"/>
      <c r="H1654" s="161"/>
      <c r="I1654" s="161"/>
      <c r="J1654" s="161"/>
      <c r="K1654" s="151"/>
      <c r="L1654" s="176"/>
      <c r="M1654" s="176"/>
      <c r="N1654" s="176"/>
      <c r="O1654" s="176"/>
      <c r="P1654" s="176"/>
      <c r="Q1654" s="176"/>
      <c r="R1654" s="206"/>
      <c r="S1654" s="206"/>
      <c r="T1654" s="206"/>
      <c r="U1654" s="206"/>
      <c r="V1654" s="206"/>
      <c r="W1654" s="206"/>
      <c r="X1654" s="118"/>
      <c r="Y1654" s="137"/>
      <c r="Z1654" s="149"/>
    </row>
    <row r="1655" spans="1:26" s="25" customFormat="1" x14ac:dyDescent="0.4">
      <c r="A1655" s="49"/>
      <c r="B1655" s="49"/>
      <c r="C1655" s="49"/>
      <c r="D1655" s="117"/>
      <c r="E1655" s="161"/>
      <c r="F1655" s="161"/>
      <c r="G1655" s="161"/>
      <c r="H1655" s="161"/>
      <c r="I1655" s="161"/>
      <c r="J1655" s="161"/>
      <c r="K1655" s="151"/>
      <c r="L1655" s="176"/>
      <c r="M1655" s="176"/>
      <c r="N1655" s="176"/>
      <c r="O1655" s="176"/>
      <c r="P1655" s="176"/>
      <c r="Q1655" s="176"/>
      <c r="R1655" s="206"/>
      <c r="S1655" s="206"/>
      <c r="T1655" s="206"/>
      <c r="U1655" s="206"/>
      <c r="V1655" s="206"/>
      <c r="W1655" s="206"/>
      <c r="X1655" s="118"/>
      <c r="Y1655" s="137"/>
      <c r="Z1655" s="149"/>
    </row>
    <row r="1656" spans="1:26" s="25" customFormat="1" x14ac:dyDescent="0.4">
      <c r="A1656" s="49"/>
      <c r="B1656" s="49"/>
      <c r="C1656" s="49"/>
      <c r="D1656" s="117"/>
      <c r="E1656" s="161"/>
      <c r="F1656" s="161"/>
      <c r="G1656" s="161"/>
      <c r="H1656" s="161"/>
      <c r="I1656" s="161"/>
      <c r="J1656" s="161"/>
      <c r="K1656" s="151"/>
      <c r="L1656" s="176"/>
      <c r="M1656" s="176"/>
      <c r="N1656" s="176"/>
      <c r="O1656" s="176"/>
      <c r="P1656" s="176"/>
      <c r="Q1656" s="176"/>
      <c r="R1656" s="206"/>
      <c r="S1656" s="206"/>
      <c r="T1656" s="206"/>
      <c r="U1656" s="206"/>
      <c r="V1656" s="206"/>
      <c r="W1656" s="206"/>
      <c r="X1656" s="118"/>
      <c r="Y1656" s="137"/>
      <c r="Z1656" s="149"/>
    </row>
    <row r="1657" spans="1:26" s="25" customFormat="1" x14ac:dyDescent="0.4">
      <c r="A1657" s="49"/>
      <c r="B1657" s="49"/>
      <c r="C1657" s="49"/>
      <c r="D1657" s="117"/>
      <c r="E1657" s="161"/>
      <c r="F1657" s="161"/>
      <c r="G1657" s="161"/>
      <c r="H1657" s="161"/>
      <c r="I1657" s="161"/>
      <c r="J1657" s="161"/>
      <c r="K1657" s="151"/>
      <c r="L1657" s="176"/>
      <c r="M1657" s="176"/>
      <c r="N1657" s="176"/>
      <c r="O1657" s="176"/>
      <c r="P1657" s="176"/>
      <c r="Q1657" s="176"/>
      <c r="R1657" s="206"/>
      <c r="S1657" s="206"/>
      <c r="T1657" s="206"/>
      <c r="U1657" s="206"/>
      <c r="V1657" s="206"/>
      <c r="W1657" s="206"/>
      <c r="X1657" s="118"/>
      <c r="Y1657" s="137"/>
      <c r="Z1657" s="149"/>
    </row>
    <row r="1658" spans="1:26" s="25" customFormat="1" x14ac:dyDescent="0.4">
      <c r="A1658" s="49"/>
      <c r="B1658" s="49"/>
      <c r="C1658" s="49"/>
      <c r="D1658" s="117"/>
      <c r="E1658" s="161"/>
      <c r="F1658" s="161"/>
      <c r="G1658" s="161"/>
      <c r="H1658" s="161"/>
      <c r="I1658" s="161"/>
      <c r="J1658" s="161"/>
      <c r="K1658" s="151"/>
      <c r="L1658" s="176"/>
      <c r="M1658" s="176"/>
      <c r="N1658" s="176"/>
      <c r="O1658" s="176"/>
      <c r="P1658" s="176"/>
      <c r="Q1658" s="176"/>
      <c r="R1658" s="206"/>
      <c r="S1658" s="206"/>
      <c r="T1658" s="206"/>
      <c r="U1658" s="206"/>
      <c r="V1658" s="206"/>
      <c r="W1658" s="206"/>
      <c r="X1658" s="118"/>
      <c r="Y1658" s="137"/>
      <c r="Z1658" s="149"/>
    </row>
    <row r="1659" spans="1:26" s="25" customFormat="1" x14ac:dyDescent="0.4">
      <c r="A1659" s="49"/>
      <c r="B1659" s="49"/>
      <c r="C1659" s="49"/>
      <c r="D1659" s="117"/>
      <c r="E1659" s="161"/>
      <c r="F1659" s="161"/>
      <c r="G1659" s="161"/>
      <c r="H1659" s="161"/>
      <c r="I1659" s="161"/>
      <c r="J1659" s="161"/>
      <c r="K1659" s="151"/>
      <c r="L1659" s="176"/>
      <c r="M1659" s="176"/>
      <c r="N1659" s="176"/>
      <c r="O1659" s="176"/>
      <c r="P1659" s="176"/>
      <c r="Q1659" s="176"/>
      <c r="R1659" s="206"/>
      <c r="S1659" s="206"/>
      <c r="T1659" s="206"/>
      <c r="U1659" s="206"/>
      <c r="V1659" s="206"/>
      <c r="W1659" s="206"/>
      <c r="X1659" s="118"/>
      <c r="Y1659" s="137"/>
      <c r="Z1659" s="149"/>
    </row>
    <row r="1660" spans="1:26" s="25" customFormat="1" x14ac:dyDescent="0.4">
      <c r="A1660" s="49"/>
      <c r="B1660" s="49"/>
      <c r="C1660" s="49"/>
      <c r="D1660" s="117"/>
      <c r="E1660" s="161"/>
      <c r="F1660" s="161"/>
      <c r="G1660" s="161"/>
      <c r="H1660" s="161"/>
      <c r="I1660" s="161"/>
      <c r="J1660" s="161"/>
      <c r="K1660" s="151"/>
      <c r="L1660" s="176"/>
      <c r="M1660" s="176"/>
      <c r="N1660" s="176"/>
      <c r="O1660" s="176"/>
      <c r="P1660" s="176"/>
      <c r="Q1660" s="176"/>
      <c r="R1660" s="206"/>
      <c r="S1660" s="206"/>
      <c r="T1660" s="206"/>
      <c r="U1660" s="206"/>
      <c r="V1660" s="206"/>
      <c r="W1660" s="206"/>
      <c r="X1660" s="118"/>
      <c r="Y1660" s="137"/>
      <c r="Z1660" s="149"/>
    </row>
    <row r="1661" spans="1:26" s="25" customFormat="1" x14ac:dyDescent="0.4">
      <c r="A1661" s="49"/>
      <c r="B1661" s="49"/>
      <c r="C1661" s="49"/>
      <c r="D1661" s="117"/>
      <c r="E1661" s="161"/>
      <c r="F1661" s="161"/>
      <c r="G1661" s="161"/>
      <c r="H1661" s="161"/>
      <c r="I1661" s="161"/>
      <c r="J1661" s="161"/>
      <c r="K1661" s="151"/>
      <c r="L1661" s="176"/>
      <c r="M1661" s="176"/>
      <c r="N1661" s="176"/>
      <c r="O1661" s="176"/>
      <c r="P1661" s="176"/>
      <c r="Q1661" s="176"/>
      <c r="R1661" s="206"/>
      <c r="S1661" s="206"/>
      <c r="T1661" s="206"/>
      <c r="U1661" s="206"/>
      <c r="V1661" s="206"/>
      <c r="W1661" s="206"/>
      <c r="X1661" s="118"/>
      <c r="Y1661" s="137"/>
      <c r="Z1661" s="149"/>
    </row>
    <row r="1662" spans="1:26" s="25" customFormat="1" x14ac:dyDescent="0.4">
      <c r="A1662" s="49"/>
      <c r="B1662" s="49"/>
      <c r="C1662" s="49"/>
      <c r="D1662" s="117"/>
      <c r="E1662" s="161"/>
      <c r="F1662" s="161"/>
      <c r="G1662" s="161"/>
      <c r="H1662" s="161"/>
      <c r="I1662" s="161"/>
      <c r="J1662" s="161"/>
      <c r="K1662" s="151"/>
      <c r="L1662" s="176"/>
      <c r="M1662" s="176"/>
      <c r="N1662" s="176"/>
      <c r="O1662" s="176"/>
      <c r="P1662" s="176"/>
      <c r="Q1662" s="176"/>
      <c r="R1662" s="206"/>
      <c r="S1662" s="206"/>
      <c r="T1662" s="206"/>
      <c r="U1662" s="206"/>
      <c r="V1662" s="206"/>
      <c r="W1662" s="206"/>
      <c r="X1662" s="118"/>
      <c r="Y1662" s="137"/>
      <c r="Z1662" s="149"/>
    </row>
    <row r="1663" spans="1:26" s="25" customFormat="1" x14ac:dyDescent="0.4">
      <c r="A1663" s="49"/>
      <c r="B1663" s="49"/>
      <c r="C1663" s="49"/>
      <c r="D1663" s="117"/>
      <c r="E1663" s="161"/>
      <c r="F1663" s="161"/>
      <c r="G1663" s="161"/>
      <c r="H1663" s="161"/>
      <c r="I1663" s="161"/>
      <c r="J1663" s="161"/>
      <c r="K1663" s="151"/>
      <c r="L1663" s="176"/>
      <c r="M1663" s="176"/>
      <c r="N1663" s="176"/>
      <c r="O1663" s="176"/>
      <c r="P1663" s="176"/>
      <c r="Q1663" s="176"/>
      <c r="R1663" s="206"/>
      <c r="S1663" s="206"/>
      <c r="T1663" s="206"/>
      <c r="U1663" s="206"/>
      <c r="V1663" s="206"/>
      <c r="W1663" s="206"/>
      <c r="X1663" s="118"/>
      <c r="Y1663" s="137"/>
      <c r="Z1663" s="149"/>
    </row>
    <row r="1664" spans="1:26" s="25" customFormat="1" x14ac:dyDescent="0.4">
      <c r="A1664" s="49"/>
      <c r="B1664" s="49"/>
      <c r="C1664" s="49"/>
      <c r="D1664" s="117"/>
      <c r="E1664" s="161"/>
      <c r="F1664" s="161"/>
      <c r="G1664" s="161"/>
      <c r="H1664" s="161"/>
      <c r="I1664" s="161"/>
      <c r="J1664" s="161"/>
      <c r="K1664" s="151"/>
      <c r="L1664" s="176"/>
      <c r="M1664" s="176"/>
      <c r="N1664" s="176"/>
      <c r="O1664" s="176"/>
      <c r="P1664" s="176"/>
      <c r="Q1664" s="176"/>
      <c r="R1664" s="206"/>
      <c r="S1664" s="206"/>
      <c r="T1664" s="206"/>
      <c r="U1664" s="206"/>
      <c r="V1664" s="206"/>
      <c r="W1664" s="206"/>
      <c r="X1664" s="118"/>
      <c r="Y1664" s="137"/>
      <c r="Z1664" s="149"/>
    </row>
    <row r="1665" spans="1:26" s="25" customFormat="1" x14ac:dyDescent="0.4">
      <c r="A1665" s="49"/>
      <c r="B1665" s="49"/>
      <c r="C1665" s="49"/>
      <c r="D1665" s="117"/>
      <c r="E1665" s="161"/>
      <c r="F1665" s="161"/>
      <c r="G1665" s="161"/>
      <c r="H1665" s="161"/>
      <c r="I1665" s="161"/>
      <c r="J1665" s="161"/>
      <c r="K1665" s="151"/>
      <c r="L1665" s="176"/>
      <c r="M1665" s="176"/>
      <c r="N1665" s="176"/>
      <c r="O1665" s="176"/>
      <c r="P1665" s="176"/>
      <c r="Q1665" s="176"/>
      <c r="R1665" s="206"/>
      <c r="S1665" s="206"/>
      <c r="T1665" s="206"/>
      <c r="U1665" s="206"/>
      <c r="V1665" s="206"/>
      <c r="W1665" s="206"/>
      <c r="X1665" s="118"/>
      <c r="Y1665" s="137"/>
      <c r="Z1665" s="149"/>
    </row>
    <row r="1666" spans="1:26" s="25" customFormat="1" x14ac:dyDescent="0.4">
      <c r="A1666" s="49"/>
      <c r="B1666" s="49"/>
      <c r="C1666" s="49"/>
      <c r="D1666" s="117"/>
      <c r="E1666" s="161"/>
      <c r="F1666" s="161"/>
      <c r="G1666" s="161"/>
      <c r="H1666" s="161"/>
      <c r="I1666" s="161"/>
      <c r="J1666" s="161"/>
      <c r="K1666" s="151"/>
      <c r="L1666" s="176"/>
      <c r="M1666" s="176"/>
      <c r="N1666" s="176"/>
      <c r="O1666" s="176"/>
      <c r="P1666" s="176"/>
      <c r="Q1666" s="176"/>
      <c r="R1666" s="206"/>
      <c r="S1666" s="206"/>
      <c r="T1666" s="206"/>
      <c r="U1666" s="206"/>
      <c r="V1666" s="206"/>
      <c r="W1666" s="206"/>
      <c r="X1666" s="118"/>
      <c r="Y1666" s="137"/>
      <c r="Z1666" s="149"/>
    </row>
    <row r="1667" spans="1:26" s="25" customFormat="1" x14ac:dyDescent="0.4">
      <c r="A1667" s="49"/>
      <c r="B1667" s="49"/>
      <c r="C1667" s="49"/>
      <c r="D1667" s="117"/>
      <c r="E1667" s="161"/>
      <c r="F1667" s="161"/>
      <c r="G1667" s="161"/>
      <c r="H1667" s="161"/>
      <c r="I1667" s="161"/>
      <c r="J1667" s="161"/>
      <c r="K1667" s="151"/>
      <c r="L1667" s="176"/>
      <c r="M1667" s="176"/>
      <c r="N1667" s="176"/>
      <c r="O1667" s="176"/>
      <c r="P1667" s="176"/>
      <c r="Q1667" s="176"/>
      <c r="R1667" s="206"/>
      <c r="S1667" s="206"/>
      <c r="T1667" s="206"/>
      <c r="U1667" s="206"/>
      <c r="V1667" s="206"/>
      <c r="W1667" s="206"/>
      <c r="X1667" s="118"/>
      <c r="Y1667" s="137"/>
      <c r="Z1667" s="149"/>
    </row>
    <row r="1668" spans="1:26" s="25" customFormat="1" x14ac:dyDescent="0.4">
      <c r="A1668" s="49"/>
      <c r="B1668" s="49"/>
      <c r="C1668" s="49"/>
      <c r="D1668" s="117"/>
      <c r="E1668" s="161"/>
      <c r="F1668" s="161"/>
      <c r="G1668" s="161"/>
      <c r="H1668" s="161"/>
      <c r="I1668" s="161"/>
      <c r="J1668" s="161"/>
      <c r="K1668" s="151"/>
      <c r="L1668" s="176"/>
      <c r="M1668" s="176"/>
      <c r="N1668" s="176"/>
      <c r="O1668" s="176"/>
      <c r="P1668" s="176"/>
      <c r="Q1668" s="176"/>
      <c r="R1668" s="206"/>
      <c r="S1668" s="206"/>
      <c r="T1668" s="206"/>
      <c r="U1668" s="206"/>
      <c r="V1668" s="206"/>
      <c r="W1668" s="206"/>
      <c r="X1668" s="118"/>
      <c r="Y1668" s="137"/>
      <c r="Z1668" s="149"/>
    </row>
    <row r="1669" spans="1:26" s="25" customFormat="1" x14ac:dyDescent="0.4">
      <c r="A1669" s="49"/>
      <c r="B1669" s="49"/>
      <c r="C1669" s="49"/>
      <c r="D1669" s="117"/>
      <c r="E1669" s="161"/>
      <c r="F1669" s="161"/>
      <c r="G1669" s="161"/>
      <c r="H1669" s="161"/>
      <c r="I1669" s="161"/>
      <c r="J1669" s="161"/>
      <c r="K1669" s="151"/>
      <c r="L1669" s="176"/>
      <c r="M1669" s="176"/>
      <c r="N1669" s="176"/>
      <c r="O1669" s="176"/>
      <c r="P1669" s="176"/>
      <c r="Q1669" s="176"/>
      <c r="R1669" s="206"/>
      <c r="S1669" s="206"/>
      <c r="T1669" s="206"/>
      <c r="U1669" s="206"/>
      <c r="V1669" s="206"/>
      <c r="W1669" s="206"/>
      <c r="X1669" s="118"/>
      <c r="Y1669" s="137"/>
      <c r="Z1669" s="149"/>
    </row>
    <row r="1670" spans="1:26" s="25" customFormat="1" x14ac:dyDescent="0.4">
      <c r="A1670" s="49"/>
      <c r="B1670" s="49"/>
      <c r="C1670" s="49"/>
      <c r="D1670" s="117"/>
      <c r="E1670" s="161"/>
      <c r="F1670" s="161"/>
      <c r="G1670" s="161"/>
      <c r="H1670" s="161"/>
      <c r="I1670" s="161"/>
      <c r="J1670" s="161"/>
      <c r="K1670" s="151"/>
      <c r="L1670" s="176"/>
      <c r="M1670" s="176"/>
      <c r="N1670" s="176"/>
      <c r="O1670" s="176"/>
      <c r="P1670" s="176"/>
      <c r="Q1670" s="176"/>
      <c r="R1670" s="206"/>
      <c r="S1670" s="206"/>
      <c r="T1670" s="206"/>
      <c r="U1670" s="206"/>
      <c r="V1670" s="206"/>
      <c r="W1670" s="206"/>
      <c r="X1670" s="118"/>
      <c r="Y1670" s="137"/>
      <c r="Z1670" s="149"/>
    </row>
    <row r="1671" spans="1:26" s="25" customFormat="1" x14ac:dyDescent="0.4">
      <c r="A1671" s="49"/>
      <c r="B1671" s="49"/>
      <c r="C1671" s="49"/>
      <c r="D1671" s="117"/>
      <c r="E1671" s="161"/>
      <c r="F1671" s="161"/>
      <c r="G1671" s="161"/>
      <c r="H1671" s="161"/>
      <c r="I1671" s="161"/>
      <c r="J1671" s="161"/>
      <c r="K1671" s="151"/>
      <c r="L1671" s="176"/>
      <c r="M1671" s="176"/>
      <c r="N1671" s="176"/>
      <c r="O1671" s="176"/>
      <c r="P1671" s="176"/>
      <c r="Q1671" s="176"/>
      <c r="R1671" s="206"/>
      <c r="S1671" s="206"/>
      <c r="T1671" s="206"/>
      <c r="U1671" s="206"/>
      <c r="V1671" s="206"/>
      <c r="W1671" s="206"/>
      <c r="X1671" s="118"/>
      <c r="Y1671" s="137"/>
      <c r="Z1671" s="149"/>
    </row>
    <row r="1672" spans="1:26" s="25" customFormat="1" x14ac:dyDescent="0.4">
      <c r="A1672" s="49"/>
      <c r="B1672" s="49"/>
      <c r="C1672" s="49"/>
      <c r="D1672" s="117"/>
      <c r="E1672" s="161"/>
      <c r="F1672" s="161"/>
      <c r="G1672" s="161"/>
      <c r="H1672" s="161"/>
      <c r="I1672" s="161"/>
      <c r="J1672" s="161"/>
      <c r="K1672" s="151"/>
      <c r="L1672" s="176"/>
      <c r="M1672" s="176"/>
      <c r="N1672" s="176"/>
      <c r="O1672" s="176"/>
      <c r="P1672" s="176"/>
      <c r="Q1672" s="176"/>
      <c r="R1672" s="206"/>
      <c r="S1672" s="206"/>
      <c r="T1672" s="206"/>
      <c r="U1672" s="206"/>
      <c r="V1672" s="206"/>
      <c r="W1672" s="206"/>
      <c r="X1672" s="118"/>
      <c r="Y1672" s="137"/>
      <c r="Z1672" s="149"/>
    </row>
    <row r="1673" spans="1:26" s="25" customFormat="1" x14ac:dyDescent="0.4">
      <c r="A1673" s="49"/>
      <c r="B1673" s="49"/>
      <c r="C1673" s="49"/>
      <c r="D1673" s="117"/>
      <c r="E1673" s="161"/>
      <c r="F1673" s="161"/>
      <c r="G1673" s="161"/>
      <c r="H1673" s="161"/>
      <c r="I1673" s="161"/>
      <c r="J1673" s="161"/>
      <c r="K1673" s="151"/>
      <c r="L1673" s="176"/>
      <c r="M1673" s="176"/>
      <c r="N1673" s="176"/>
      <c r="O1673" s="176"/>
      <c r="P1673" s="176"/>
      <c r="Q1673" s="176"/>
      <c r="R1673" s="206"/>
      <c r="S1673" s="206"/>
      <c r="T1673" s="206"/>
      <c r="U1673" s="206"/>
      <c r="V1673" s="206"/>
      <c r="W1673" s="206"/>
      <c r="X1673" s="118"/>
      <c r="Y1673" s="137"/>
      <c r="Z1673" s="149"/>
    </row>
    <row r="1674" spans="1:26" s="25" customFormat="1" x14ac:dyDescent="0.4">
      <c r="A1674" s="49"/>
      <c r="B1674" s="49"/>
      <c r="C1674" s="49"/>
      <c r="D1674" s="117"/>
      <c r="E1674" s="161"/>
      <c r="F1674" s="161"/>
      <c r="G1674" s="161"/>
      <c r="H1674" s="161"/>
      <c r="I1674" s="161"/>
      <c r="J1674" s="161"/>
      <c r="K1674" s="151"/>
      <c r="L1674" s="176"/>
      <c r="M1674" s="176"/>
      <c r="N1674" s="176"/>
      <c r="O1674" s="176"/>
      <c r="P1674" s="176"/>
      <c r="Q1674" s="176"/>
      <c r="R1674" s="206"/>
      <c r="S1674" s="206"/>
      <c r="T1674" s="206"/>
      <c r="U1674" s="206"/>
      <c r="V1674" s="206"/>
      <c r="W1674" s="206"/>
      <c r="X1674" s="118"/>
      <c r="Y1674" s="137"/>
      <c r="Z1674" s="149"/>
    </row>
    <row r="1675" spans="1:26" s="25" customFormat="1" x14ac:dyDescent="0.4">
      <c r="A1675" s="49"/>
      <c r="B1675" s="49"/>
      <c r="C1675" s="49"/>
      <c r="D1675" s="117"/>
      <c r="E1675" s="161"/>
      <c r="F1675" s="161"/>
      <c r="G1675" s="161"/>
      <c r="H1675" s="161"/>
      <c r="I1675" s="161"/>
      <c r="J1675" s="161"/>
      <c r="K1675" s="151"/>
      <c r="L1675" s="176"/>
      <c r="M1675" s="176"/>
      <c r="N1675" s="176"/>
      <c r="O1675" s="176"/>
      <c r="P1675" s="176"/>
      <c r="Q1675" s="176"/>
      <c r="R1675" s="206"/>
      <c r="S1675" s="206"/>
      <c r="T1675" s="206"/>
      <c r="U1675" s="206"/>
      <c r="V1675" s="206"/>
      <c r="W1675" s="206"/>
      <c r="X1675" s="118"/>
      <c r="Y1675" s="137"/>
      <c r="Z1675" s="149"/>
    </row>
    <row r="1676" spans="1:26" s="25" customFormat="1" x14ac:dyDescent="0.4">
      <c r="A1676" s="49"/>
      <c r="B1676" s="49"/>
      <c r="C1676" s="49"/>
      <c r="D1676" s="117"/>
      <c r="E1676" s="161"/>
      <c r="F1676" s="161"/>
      <c r="G1676" s="161"/>
      <c r="H1676" s="161"/>
      <c r="I1676" s="161"/>
      <c r="J1676" s="161"/>
      <c r="K1676" s="151"/>
      <c r="L1676" s="176"/>
      <c r="M1676" s="176"/>
      <c r="N1676" s="176"/>
      <c r="O1676" s="176"/>
      <c r="P1676" s="176"/>
      <c r="Q1676" s="176"/>
      <c r="R1676" s="206"/>
      <c r="S1676" s="206"/>
      <c r="T1676" s="206"/>
      <c r="U1676" s="206"/>
      <c r="V1676" s="206"/>
      <c r="W1676" s="206"/>
      <c r="X1676" s="118"/>
      <c r="Y1676" s="137"/>
      <c r="Z1676" s="149"/>
    </row>
    <row r="1677" spans="1:26" s="25" customFormat="1" x14ac:dyDescent="0.4">
      <c r="A1677" s="49"/>
      <c r="B1677" s="49"/>
      <c r="C1677" s="49"/>
      <c r="D1677" s="117"/>
      <c r="E1677" s="161"/>
      <c r="F1677" s="161"/>
      <c r="G1677" s="161"/>
      <c r="H1677" s="161"/>
      <c r="I1677" s="161"/>
      <c r="J1677" s="161"/>
      <c r="K1677" s="151"/>
      <c r="L1677" s="176"/>
      <c r="M1677" s="176"/>
      <c r="N1677" s="176"/>
      <c r="O1677" s="176"/>
      <c r="P1677" s="176"/>
      <c r="Q1677" s="176"/>
      <c r="R1677" s="206"/>
      <c r="S1677" s="206"/>
      <c r="T1677" s="206"/>
      <c r="U1677" s="206"/>
      <c r="V1677" s="206"/>
      <c r="W1677" s="206"/>
      <c r="X1677" s="118"/>
      <c r="Y1677" s="137"/>
      <c r="Z1677" s="149"/>
    </row>
    <row r="1678" spans="1:26" s="25" customFormat="1" x14ac:dyDescent="0.4">
      <c r="A1678" s="49"/>
      <c r="B1678" s="49"/>
      <c r="C1678" s="49"/>
      <c r="D1678" s="117"/>
      <c r="E1678" s="161"/>
      <c r="F1678" s="161"/>
      <c r="G1678" s="161"/>
      <c r="H1678" s="161"/>
      <c r="I1678" s="161"/>
      <c r="J1678" s="161"/>
      <c r="K1678" s="151"/>
      <c r="L1678" s="176"/>
      <c r="M1678" s="176"/>
      <c r="N1678" s="176"/>
      <c r="O1678" s="176"/>
      <c r="P1678" s="176"/>
      <c r="Q1678" s="176"/>
      <c r="R1678" s="206"/>
      <c r="S1678" s="206"/>
      <c r="T1678" s="206"/>
      <c r="U1678" s="206"/>
      <c r="V1678" s="206"/>
      <c r="W1678" s="206"/>
      <c r="X1678" s="118"/>
      <c r="Y1678" s="137"/>
      <c r="Z1678" s="149"/>
    </row>
    <row r="1679" spans="1:26" s="25" customFormat="1" x14ac:dyDescent="0.4">
      <c r="A1679" s="49"/>
      <c r="B1679" s="49"/>
      <c r="C1679" s="49"/>
      <c r="D1679" s="117"/>
      <c r="E1679" s="161"/>
      <c r="F1679" s="161"/>
      <c r="G1679" s="161"/>
      <c r="H1679" s="161"/>
      <c r="I1679" s="161"/>
      <c r="J1679" s="161"/>
      <c r="K1679" s="151"/>
      <c r="L1679" s="176"/>
      <c r="M1679" s="176"/>
      <c r="N1679" s="176"/>
      <c r="O1679" s="176"/>
      <c r="P1679" s="176"/>
      <c r="Q1679" s="176"/>
      <c r="R1679" s="206"/>
      <c r="S1679" s="206"/>
      <c r="T1679" s="206"/>
      <c r="U1679" s="206"/>
      <c r="V1679" s="206"/>
      <c r="W1679" s="206"/>
      <c r="X1679" s="118"/>
      <c r="Y1679" s="137"/>
      <c r="Z1679" s="149"/>
    </row>
    <row r="1680" spans="1:26" s="25" customFormat="1" x14ac:dyDescent="0.4">
      <c r="A1680" s="49"/>
      <c r="B1680" s="49"/>
      <c r="C1680" s="49"/>
      <c r="D1680" s="117"/>
      <c r="E1680" s="161"/>
      <c r="F1680" s="161"/>
      <c r="G1680" s="161"/>
      <c r="H1680" s="161"/>
      <c r="I1680" s="161"/>
      <c r="J1680" s="161"/>
      <c r="K1680" s="151"/>
      <c r="L1680" s="176"/>
      <c r="M1680" s="176"/>
      <c r="N1680" s="176"/>
      <c r="O1680" s="176"/>
      <c r="P1680" s="176"/>
      <c r="Q1680" s="176"/>
      <c r="R1680" s="206"/>
      <c r="S1680" s="206"/>
      <c r="T1680" s="206"/>
      <c r="U1680" s="206"/>
      <c r="V1680" s="206"/>
      <c r="W1680" s="206"/>
      <c r="X1680" s="118"/>
      <c r="Y1680" s="137"/>
      <c r="Z1680" s="149"/>
    </row>
    <row r="1681" spans="1:26" s="25" customFormat="1" x14ac:dyDescent="0.4">
      <c r="A1681" s="49"/>
      <c r="B1681" s="49"/>
      <c r="C1681" s="49"/>
      <c r="D1681" s="117"/>
      <c r="E1681" s="161"/>
      <c r="F1681" s="161"/>
      <c r="G1681" s="161"/>
      <c r="H1681" s="161"/>
      <c r="I1681" s="161"/>
      <c r="J1681" s="161"/>
      <c r="K1681" s="151"/>
      <c r="L1681" s="176"/>
      <c r="M1681" s="176"/>
      <c r="N1681" s="176"/>
      <c r="O1681" s="176"/>
      <c r="P1681" s="176"/>
      <c r="Q1681" s="176"/>
      <c r="R1681" s="206"/>
      <c r="S1681" s="206"/>
      <c r="T1681" s="206"/>
      <c r="U1681" s="206"/>
      <c r="V1681" s="206"/>
      <c r="W1681" s="206"/>
      <c r="X1681" s="118"/>
      <c r="Y1681" s="137"/>
      <c r="Z1681" s="149"/>
    </row>
    <row r="1682" spans="1:26" s="25" customFormat="1" x14ac:dyDescent="0.4">
      <c r="A1682" s="49"/>
      <c r="B1682" s="49"/>
      <c r="C1682" s="49"/>
      <c r="D1682" s="117"/>
      <c r="E1682" s="161"/>
      <c r="F1682" s="161"/>
      <c r="G1682" s="161"/>
      <c r="H1682" s="161"/>
      <c r="I1682" s="161"/>
      <c r="J1682" s="161"/>
      <c r="K1682" s="151"/>
      <c r="L1682" s="176"/>
      <c r="M1682" s="176"/>
      <c r="N1682" s="176"/>
      <c r="O1682" s="176"/>
      <c r="P1682" s="176"/>
      <c r="Q1682" s="176"/>
      <c r="R1682" s="206"/>
      <c r="S1682" s="206"/>
      <c r="T1682" s="206"/>
      <c r="U1682" s="206"/>
      <c r="V1682" s="206"/>
      <c r="W1682" s="206"/>
      <c r="X1682" s="118"/>
      <c r="Y1682" s="137"/>
      <c r="Z1682" s="149"/>
    </row>
    <row r="1683" spans="1:26" s="25" customFormat="1" x14ac:dyDescent="0.4">
      <c r="A1683" s="49"/>
      <c r="B1683" s="49"/>
      <c r="C1683" s="49"/>
      <c r="D1683" s="117"/>
      <c r="E1683" s="161"/>
      <c r="F1683" s="161"/>
      <c r="G1683" s="161"/>
      <c r="H1683" s="161"/>
      <c r="I1683" s="161"/>
      <c r="J1683" s="161"/>
      <c r="K1683" s="151"/>
      <c r="L1683" s="176"/>
      <c r="M1683" s="176"/>
      <c r="N1683" s="176"/>
      <c r="O1683" s="176"/>
      <c r="P1683" s="176"/>
      <c r="Q1683" s="176"/>
      <c r="R1683" s="206"/>
      <c r="S1683" s="206"/>
      <c r="T1683" s="206"/>
      <c r="U1683" s="206"/>
      <c r="V1683" s="206"/>
      <c r="W1683" s="206"/>
      <c r="X1683" s="118"/>
      <c r="Y1683" s="137"/>
      <c r="Z1683" s="149"/>
    </row>
    <row r="1684" spans="1:26" s="25" customFormat="1" x14ac:dyDescent="0.4">
      <c r="A1684" s="49"/>
      <c r="B1684" s="49"/>
      <c r="C1684" s="49"/>
      <c r="D1684" s="117"/>
      <c r="E1684" s="161"/>
      <c r="F1684" s="161"/>
      <c r="G1684" s="161"/>
      <c r="H1684" s="161"/>
      <c r="I1684" s="161"/>
      <c r="J1684" s="161"/>
      <c r="K1684" s="151"/>
      <c r="L1684" s="176"/>
      <c r="M1684" s="176"/>
      <c r="N1684" s="176"/>
      <c r="O1684" s="176"/>
      <c r="P1684" s="176"/>
      <c r="Q1684" s="176"/>
      <c r="R1684" s="206"/>
      <c r="S1684" s="206"/>
      <c r="T1684" s="206"/>
      <c r="U1684" s="206"/>
      <c r="V1684" s="206"/>
      <c r="W1684" s="206"/>
      <c r="X1684" s="118"/>
      <c r="Y1684" s="137"/>
      <c r="Z1684" s="149"/>
    </row>
    <row r="1685" spans="1:26" s="25" customFormat="1" x14ac:dyDescent="0.4">
      <c r="A1685" s="49"/>
      <c r="B1685" s="49"/>
      <c r="C1685" s="49"/>
      <c r="D1685" s="117"/>
      <c r="E1685" s="161"/>
      <c r="F1685" s="161"/>
      <c r="G1685" s="161"/>
      <c r="H1685" s="161"/>
      <c r="I1685" s="161"/>
      <c r="J1685" s="161"/>
      <c r="K1685" s="151"/>
      <c r="L1685" s="176"/>
      <c r="M1685" s="176"/>
      <c r="N1685" s="176"/>
      <c r="O1685" s="176"/>
      <c r="P1685" s="176"/>
      <c r="Q1685" s="176"/>
      <c r="R1685" s="206"/>
      <c r="S1685" s="206"/>
      <c r="T1685" s="206"/>
      <c r="U1685" s="206"/>
      <c r="V1685" s="206"/>
      <c r="W1685" s="206"/>
      <c r="X1685" s="118"/>
      <c r="Y1685" s="137"/>
      <c r="Z1685" s="149"/>
    </row>
    <row r="1686" spans="1:26" s="25" customFormat="1" x14ac:dyDescent="0.4">
      <c r="A1686" s="49"/>
      <c r="B1686" s="49"/>
      <c r="C1686" s="49"/>
      <c r="D1686" s="117"/>
      <c r="E1686" s="161"/>
      <c r="F1686" s="161"/>
      <c r="G1686" s="161"/>
      <c r="H1686" s="161"/>
      <c r="I1686" s="161"/>
      <c r="J1686" s="161"/>
      <c r="K1686" s="151"/>
      <c r="L1686" s="176"/>
      <c r="M1686" s="176"/>
      <c r="N1686" s="176"/>
      <c r="O1686" s="176"/>
      <c r="P1686" s="176"/>
      <c r="Q1686" s="176"/>
      <c r="R1686" s="206"/>
      <c r="S1686" s="206"/>
      <c r="T1686" s="206"/>
      <c r="U1686" s="206"/>
      <c r="V1686" s="206"/>
      <c r="W1686" s="206"/>
      <c r="X1686" s="118"/>
      <c r="Y1686" s="137"/>
      <c r="Z1686" s="149"/>
    </row>
    <row r="1687" spans="1:26" s="25" customFormat="1" x14ac:dyDescent="0.4">
      <c r="A1687" s="49"/>
      <c r="B1687" s="49"/>
      <c r="C1687" s="49"/>
      <c r="D1687" s="117"/>
      <c r="E1687" s="161"/>
      <c r="F1687" s="161"/>
      <c r="G1687" s="161"/>
      <c r="H1687" s="161"/>
      <c r="I1687" s="161"/>
      <c r="J1687" s="161"/>
      <c r="K1687" s="151"/>
      <c r="L1687" s="176"/>
      <c r="M1687" s="176"/>
      <c r="N1687" s="176"/>
      <c r="O1687" s="176"/>
      <c r="P1687" s="176"/>
      <c r="Q1687" s="176"/>
      <c r="R1687" s="206"/>
      <c r="S1687" s="206"/>
      <c r="T1687" s="206"/>
      <c r="U1687" s="206"/>
      <c r="V1687" s="206"/>
      <c r="W1687" s="206"/>
      <c r="X1687" s="118"/>
      <c r="Y1687" s="137"/>
      <c r="Z1687" s="149"/>
    </row>
    <row r="1688" spans="1:26" s="25" customFormat="1" x14ac:dyDescent="0.4">
      <c r="A1688" s="49"/>
      <c r="B1688" s="49"/>
      <c r="C1688" s="49"/>
      <c r="D1688" s="117"/>
      <c r="E1688" s="161"/>
      <c r="F1688" s="161"/>
      <c r="G1688" s="161"/>
      <c r="H1688" s="161"/>
      <c r="I1688" s="161"/>
      <c r="J1688" s="161"/>
      <c r="K1688" s="151"/>
      <c r="L1688" s="176"/>
      <c r="M1688" s="176"/>
      <c r="N1688" s="176"/>
      <c r="O1688" s="176"/>
      <c r="P1688" s="176"/>
      <c r="Q1688" s="176"/>
      <c r="R1688" s="206"/>
      <c r="S1688" s="206"/>
      <c r="T1688" s="206"/>
      <c r="U1688" s="206"/>
      <c r="V1688" s="206"/>
      <c r="W1688" s="206"/>
      <c r="X1688" s="118"/>
      <c r="Y1688" s="137"/>
      <c r="Z1688" s="149"/>
    </row>
    <row r="1689" spans="1:26" s="25" customFormat="1" x14ac:dyDescent="0.4">
      <c r="A1689" s="49"/>
      <c r="B1689" s="49"/>
      <c r="C1689" s="49"/>
      <c r="D1689" s="117"/>
      <c r="E1689" s="161"/>
      <c r="F1689" s="161"/>
      <c r="G1689" s="161"/>
      <c r="H1689" s="161"/>
      <c r="I1689" s="161"/>
      <c r="J1689" s="161"/>
      <c r="K1689" s="151"/>
      <c r="L1689" s="176"/>
      <c r="M1689" s="176"/>
      <c r="N1689" s="176"/>
      <c r="O1689" s="176"/>
      <c r="P1689" s="176"/>
      <c r="Q1689" s="176"/>
      <c r="R1689" s="206"/>
      <c r="S1689" s="206"/>
      <c r="T1689" s="206"/>
      <c r="U1689" s="206"/>
      <c r="V1689" s="206"/>
      <c r="W1689" s="206"/>
      <c r="X1689" s="118"/>
      <c r="Y1689" s="137"/>
      <c r="Z1689" s="149"/>
    </row>
    <row r="1690" spans="1:26" s="25" customFormat="1" x14ac:dyDescent="0.4">
      <c r="A1690" s="49"/>
      <c r="B1690" s="49"/>
      <c r="C1690" s="49"/>
      <c r="D1690" s="117"/>
      <c r="E1690" s="161"/>
      <c r="F1690" s="161"/>
      <c r="G1690" s="161"/>
      <c r="H1690" s="161"/>
      <c r="I1690" s="161"/>
      <c r="J1690" s="161"/>
      <c r="K1690" s="151"/>
      <c r="L1690" s="176"/>
      <c r="M1690" s="176"/>
      <c r="N1690" s="176"/>
      <c r="O1690" s="176"/>
      <c r="P1690" s="176"/>
      <c r="Q1690" s="176"/>
      <c r="R1690" s="206"/>
      <c r="S1690" s="206"/>
      <c r="T1690" s="206"/>
      <c r="U1690" s="206"/>
      <c r="V1690" s="206"/>
      <c r="W1690" s="206"/>
      <c r="X1690" s="118"/>
      <c r="Y1690" s="137"/>
      <c r="Z1690" s="149"/>
    </row>
    <row r="1691" spans="1:26" s="25" customFormat="1" x14ac:dyDescent="0.4">
      <c r="A1691" s="49"/>
      <c r="B1691" s="49"/>
      <c r="C1691" s="49"/>
      <c r="D1691" s="117"/>
      <c r="E1691" s="161"/>
      <c r="F1691" s="161"/>
      <c r="G1691" s="161"/>
      <c r="H1691" s="161"/>
      <c r="I1691" s="161"/>
      <c r="J1691" s="161"/>
      <c r="K1691" s="151"/>
      <c r="L1691" s="176"/>
      <c r="M1691" s="176"/>
      <c r="N1691" s="176"/>
      <c r="O1691" s="176"/>
      <c r="P1691" s="176"/>
      <c r="Q1691" s="176"/>
      <c r="R1691" s="206"/>
      <c r="S1691" s="206"/>
      <c r="T1691" s="206"/>
      <c r="U1691" s="206"/>
      <c r="V1691" s="206"/>
      <c r="W1691" s="206"/>
      <c r="X1691" s="118"/>
      <c r="Y1691" s="137"/>
      <c r="Z1691" s="149"/>
    </row>
    <row r="1692" spans="1:26" s="25" customFormat="1" x14ac:dyDescent="0.4">
      <c r="A1692" s="49"/>
      <c r="B1692" s="49"/>
      <c r="C1692" s="49"/>
      <c r="D1692" s="117"/>
      <c r="E1692" s="161"/>
      <c r="F1692" s="161"/>
      <c r="G1692" s="161"/>
      <c r="H1692" s="161"/>
      <c r="I1692" s="161"/>
      <c r="J1692" s="161"/>
      <c r="K1692" s="151"/>
      <c r="L1692" s="176"/>
      <c r="M1692" s="176"/>
      <c r="N1692" s="176"/>
      <c r="O1692" s="176"/>
      <c r="P1692" s="176"/>
      <c r="Q1692" s="176"/>
      <c r="R1692" s="206"/>
      <c r="S1692" s="206"/>
      <c r="T1692" s="206"/>
      <c r="U1692" s="206"/>
      <c r="V1692" s="206"/>
      <c r="W1692" s="206"/>
      <c r="X1692" s="118"/>
      <c r="Y1692" s="137"/>
      <c r="Z1692" s="149"/>
    </row>
    <row r="1693" spans="1:26" s="25" customFormat="1" x14ac:dyDescent="0.4">
      <c r="A1693" s="49"/>
      <c r="B1693" s="49"/>
      <c r="C1693" s="49"/>
      <c r="D1693" s="117"/>
      <c r="E1693" s="161"/>
      <c r="F1693" s="161"/>
      <c r="G1693" s="161"/>
      <c r="H1693" s="161"/>
      <c r="I1693" s="161"/>
      <c r="J1693" s="161"/>
      <c r="K1693" s="151"/>
      <c r="L1693" s="176"/>
      <c r="M1693" s="176"/>
      <c r="N1693" s="176"/>
      <c r="O1693" s="176"/>
      <c r="P1693" s="176"/>
      <c r="Q1693" s="176"/>
      <c r="R1693" s="206"/>
      <c r="S1693" s="206"/>
      <c r="T1693" s="206"/>
      <c r="U1693" s="206"/>
      <c r="V1693" s="206"/>
      <c r="W1693" s="206"/>
      <c r="X1693" s="118"/>
      <c r="Y1693" s="137"/>
      <c r="Z1693" s="149"/>
    </row>
    <row r="1694" spans="1:26" s="25" customFormat="1" x14ac:dyDescent="0.4">
      <c r="A1694" s="49"/>
      <c r="B1694" s="49"/>
      <c r="C1694" s="49"/>
      <c r="D1694" s="117"/>
      <c r="E1694" s="161"/>
      <c r="F1694" s="161"/>
      <c r="G1694" s="161"/>
      <c r="H1694" s="161"/>
      <c r="I1694" s="161"/>
      <c r="J1694" s="161"/>
      <c r="K1694" s="151"/>
      <c r="L1694" s="176"/>
      <c r="M1694" s="176"/>
      <c r="N1694" s="176"/>
      <c r="O1694" s="176"/>
      <c r="P1694" s="176"/>
      <c r="Q1694" s="176"/>
      <c r="R1694" s="206"/>
      <c r="S1694" s="206"/>
      <c r="T1694" s="206"/>
      <c r="U1694" s="206"/>
      <c r="V1694" s="206"/>
      <c r="W1694" s="206"/>
      <c r="X1694" s="118"/>
      <c r="Y1694" s="137"/>
      <c r="Z1694" s="149"/>
    </row>
    <row r="1695" spans="1:26" s="25" customFormat="1" x14ac:dyDescent="0.4">
      <c r="A1695" s="49"/>
      <c r="B1695" s="49"/>
      <c r="C1695" s="49"/>
      <c r="D1695" s="117"/>
      <c r="E1695" s="161"/>
      <c r="F1695" s="161"/>
      <c r="G1695" s="161"/>
      <c r="H1695" s="161"/>
      <c r="I1695" s="161"/>
      <c r="J1695" s="161"/>
      <c r="K1695" s="151"/>
      <c r="L1695" s="176"/>
      <c r="M1695" s="176"/>
      <c r="N1695" s="176"/>
      <c r="O1695" s="176"/>
      <c r="P1695" s="176"/>
      <c r="Q1695" s="176"/>
      <c r="R1695" s="206"/>
      <c r="S1695" s="206"/>
      <c r="T1695" s="206"/>
      <c r="U1695" s="206"/>
      <c r="V1695" s="206"/>
      <c r="W1695" s="206"/>
      <c r="X1695" s="118"/>
      <c r="Y1695" s="137"/>
      <c r="Z1695" s="149"/>
    </row>
    <row r="1696" spans="1:26" s="25" customFormat="1" x14ac:dyDescent="0.4">
      <c r="A1696" s="49"/>
      <c r="B1696" s="49"/>
      <c r="C1696" s="49"/>
      <c r="D1696" s="117"/>
      <c r="E1696" s="161"/>
      <c r="F1696" s="161"/>
      <c r="G1696" s="161"/>
      <c r="H1696" s="161"/>
      <c r="I1696" s="161"/>
      <c r="J1696" s="161"/>
      <c r="K1696" s="151"/>
      <c r="L1696" s="176"/>
      <c r="M1696" s="176"/>
      <c r="N1696" s="176"/>
      <c r="O1696" s="176"/>
      <c r="P1696" s="176"/>
      <c r="Q1696" s="176"/>
      <c r="R1696" s="206"/>
      <c r="S1696" s="206"/>
      <c r="T1696" s="206"/>
      <c r="U1696" s="206"/>
      <c r="V1696" s="206"/>
      <c r="W1696" s="206"/>
      <c r="X1696" s="118"/>
      <c r="Y1696" s="137"/>
      <c r="Z1696" s="149"/>
    </row>
    <row r="1697" spans="1:26" s="25" customFormat="1" x14ac:dyDescent="0.4">
      <c r="A1697" s="49"/>
      <c r="B1697" s="49"/>
      <c r="C1697" s="49"/>
      <c r="D1697" s="117"/>
      <c r="E1697" s="161"/>
      <c r="F1697" s="161"/>
      <c r="G1697" s="161"/>
      <c r="H1697" s="161"/>
      <c r="I1697" s="161"/>
      <c r="J1697" s="161"/>
      <c r="K1697" s="151"/>
      <c r="L1697" s="176"/>
      <c r="M1697" s="176"/>
      <c r="N1697" s="176"/>
      <c r="O1697" s="176"/>
      <c r="P1697" s="176"/>
      <c r="Q1697" s="176"/>
      <c r="R1697" s="206"/>
      <c r="S1697" s="206"/>
      <c r="T1697" s="206"/>
      <c r="U1697" s="206"/>
      <c r="V1697" s="206"/>
      <c r="W1697" s="206"/>
      <c r="X1697" s="118"/>
      <c r="Y1697" s="137"/>
      <c r="Z1697" s="149"/>
    </row>
    <row r="1698" spans="1:26" s="25" customFormat="1" x14ac:dyDescent="0.4">
      <c r="A1698" s="49"/>
      <c r="B1698" s="49"/>
      <c r="C1698" s="49"/>
      <c r="D1698" s="117"/>
      <c r="E1698" s="161"/>
      <c r="F1698" s="161"/>
      <c r="G1698" s="161"/>
      <c r="H1698" s="161"/>
      <c r="I1698" s="161"/>
      <c r="J1698" s="161"/>
      <c r="K1698" s="151"/>
      <c r="L1698" s="176"/>
      <c r="M1698" s="176"/>
      <c r="N1698" s="176"/>
      <c r="O1698" s="176"/>
      <c r="P1698" s="176"/>
      <c r="Q1698" s="176"/>
      <c r="R1698" s="206"/>
      <c r="S1698" s="206"/>
      <c r="T1698" s="206"/>
      <c r="U1698" s="206"/>
      <c r="V1698" s="206"/>
      <c r="W1698" s="206"/>
      <c r="X1698" s="118"/>
      <c r="Y1698" s="137"/>
      <c r="Z1698" s="149"/>
    </row>
    <row r="1699" spans="1:26" s="25" customFormat="1" x14ac:dyDescent="0.4">
      <c r="A1699" s="49"/>
      <c r="B1699" s="49"/>
      <c r="C1699" s="49"/>
      <c r="D1699" s="117"/>
      <c r="E1699" s="161"/>
      <c r="F1699" s="161"/>
      <c r="G1699" s="161"/>
      <c r="H1699" s="161"/>
      <c r="I1699" s="161"/>
      <c r="J1699" s="161"/>
      <c r="K1699" s="151"/>
      <c r="L1699" s="176"/>
      <c r="M1699" s="176"/>
      <c r="N1699" s="176"/>
      <c r="O1699" s="176"/>
      <c r="P1699" s="176"/>
      <c r="Q1699" s="176"/>
      <c r="R1699" s="206"/>
      <c r="S1699" s="206"/>
      <c r="T1699" s="206"/>
      <c r="U1699" s="206"/>
      <c r="V1699" s="206"/>
      <c r="W1699" s="206"/>
      <c r="X1699" s="118"/>
      <c r="Y1699" s="137"/>
      <c r="Z1699" s="149"/>
    </row>
    <row r="1700" spans="1:26" s="25" customFormat="1" x14ac:dyDescent="0.4">
      <c r="A1700" s="49"/>
      <c r="B1700" s="49"/>
      <c r="C1700" s="49"/>
      <c r="D1700" s="117"/>
      <c r="E1700" s="161"/>
      <c r="F1700" s="161"/>
      <c r="G1700" s="161"/>
      <c r="H1700" s="161"/>
      <c r="I1700" s="161"/>
      <c r="J1700" s="161"/>
      <c r="K1700" s="151"/>
      <c r="L1700" s="176"/>
      <c r="M1700" s="176"/>
      <c r="N1700" s="176"/>
      <c r="O1700" s="176"/>
      <c r="P1700" s="176"/>
      <c r="Q1700" s="176"/>
      <c r="R1700" s="206"/>
      <c r="S1700" s="206"/>
      <c r="T1700" s="206"/>
      <c r="U1700" s="206"/>
      <c r="V1700" s="206"/>
      <c r="W1700" s="206"/>
      <c r="X1700" s="118"/>
      <c r="Y1700" s="137"/>
      <c r="Z1700" s="149"/>
    </row>
    <row r="1701" spans="1:26" s="25" customFormat="1" x14ac:dyDescent="0.4">
      <c r="A1701" s="49"/>
      <c r="B1701" s="49"/>
      <c r="C1701" s="49"/>
      <c r="D1701" s="117"/>
      <c r="E1701" s="161"/>
      <c r="F1701" s="161"/>
      <c r="G1701" s="161"/>
      <c r="H1701" s="161"/>
      <c r="I1701" s="161"/>
      <c r="J1701" s="161"/>
      <c r="K1701" s="151"/>
      <c r="L1701" s="176"/>
      <c r="M1701" s="176"/>
      <c r="N1701" s="176"/>
      <c r="O1701" s="176"/>
      <c r="P1701" s="176"/>
      <c r="Q1701" s="176"/>
      <c r="R1701" s="206"/>
      <c r="S1701" s="206"/>
      <c r="T1701" s="206"/>
      <c r="U1701" s="206"/>
      <c r="V1701" s="206"/>
      <c r="W1701" s="206"/>
      <c r="X1701" s="118"/>
      <c r="Y1701" s="137"/>
      <c r="Z1701" s="149"/>
    </row>
    <row r="1702" spans="1:26" s="25" customFormat="1" x14ac:dyDescent="0.4">
      <c r="A1702" s="49"/>
      <c r="B1702" s="49"/>
      <c r="C1702" s="49"/>
      <c r="D1702" s="117"/>
      <c r="E1702" s="161"/>
      <c r="F1702" s="161"/>
      <c r="G1702" s="161"/>
      <c r="H1702" s="161"/>
      <c r="I1702" s="161"/>
      <c r="J1702" s="161"/>
      <c r="K1702" s="151"/>
      <c r="L1702" s="176"/>
      <c r="M1702" s="176"/>
      <c r="N1702" s="176"/>
      <c r="O1702" s="176"/>
      <c r="P1702" s="176"/>
      <c r="Q1702" s="176"/>
      <c r="R1702" s="206"/>
      <c r="S1702" s="206"/>
      <c r="T1702" s="206"/>
      <c r="U1702" s="206"/>
      <c r="V1702" s="206"/>
      <c r="W1702" s="206"/>
      <c r="X1702" s="118"/>
      <c r="Y1702" s="137"/>
      <c r="Z1702" s="149"/>
    </row>
    <row r="1703" spans="1:26" s="25" customFormat="1" x14ac:dyDescent="0.4">
      <c r="A1703" s="49"/>
      <c r="B1703" s="49"/>
      <c r="C1703" s="49"/>
      <c r="D1703" s="117"/>
      <c r="E1703" s="161"/>
      <c r="F1703" s="161"/>
      <c r="G1703" s="161"/>
      <c r="H1703" s="161"/>
      <c r="I1703" s="161"/>
      <c r="J1703" s="161"/>
      <c r="K1703" s="151"/>
      <c r="L1703" s="176"/>
      <c r="M1703" s="176"/>
      <c r="N1703" s="176"/>
      <c r="O1703" s="176"/>
      <c r="P1703" s="176"/>
      <c r="Q1703" s="176"/>
      <c r="R1703" s="206"/>
      <c r="S1703" s="206"/>
      <c r="T1703" s="206"/>
      <c r="U1703" s="206"/>
      <c r="V1703" s="206"/>
      <c r="W1703" s="206"/>
      <c r="X1703" s="118"/>
      <c r="Y1703" s="137"/>
      <c r="Z1703" s="149"/>
    </row>
    <row r="1704" spans="1:26" s="25" customFormat="1" x14ac:dyDescent="0.4">
      <c r="A1704" s="49"/>
      <c r="B1704" s="49"/>
      <c r="C1704" s="49"/>
      <c r="D1704" s="117"/>
      <c r="E1704" s="161"/>
      <c r="F1704" s="161"/>
      <c r="G1704" s="161"/>
      <c r="H1704" s="161"/>
      <c r="I1704" s="161"/>
      <c r="J1704" s="161"/>
      <c r="K1704" s="151"/>
      <c r="L1704" s="176"/>
      <c r="M1704" s="176"/>
      <c r="N1704" s="176"/>
      <c r="O1704" s="176"/>
      <c r="P1704" s="176"/>
      <c r="Q1704" s="176"/>
      <c r="R1704" s="206"/>
      <c r="S1704" s="206"/>
      <c r="T1704" s="206"/>
      <c r="U1704" s="206"/>
      <c r="V1704" s="206"/>
      <c r="W1704" s="206"/>
      <c r="X1704" s="118"/>
      <c r="Y1704" s="137"/>
      <c r="Z1704" s="149"/>
    </row>
    <row r="1705" spans="1:26" s="25" customFormat="1" x14ac:dyDescent="0.4">
      <c r="A1705" s="49"/>
      <c r="B1705" s="49"/>
      <c r="C1705" s="49"/>
      <c r="D1705" s="117"/>
      <c r="E1705" s="161"/>
      <c r="F1705" s="161"/>
      <c r="G1705" s="161"/>
      <c r="H1705" s="161"/>
      <c r="I1705" s="161"/>
      <c r="J1705" s="161"/>
      <c r="K1705" s="151"/>
      <c r="L1705" s="176"/>
      <c r="M1705" s="176"/>
      <c r="N1705" s="176"/>
      <c r="O1705" s="176"/>
      <c r="P1705" s="176"/>
      <c r="Q1705" s="176"/>
      <c r="R1705" s="206"/>
      <c r="S1705" s="206"/>
      <c r="T1705" s="206"/>
      <c r="U1705" s="206"/>
      <c r="V1705" s="206"/>
      <c r="W1705" s="206"/>
      <c r="X1705" s="118"/>
      <c r="Y1705" s="137"/>
      <c r="Z1705" s="149"/>
    </row>
    <row r="1706" spans="1:26" s="25" customFormat="1" x14ac:dyDescent="0.4">
      <c r="A1706" s="49"/>
      <c r="B1706" s="49"/>
      <c r="C1706" s="49"/>
      <c r="D1706" s="117"/>
      <c r="E1706" s="161"/>
      <c r="F1706" s="161"/>
      <c r="G1706" s="161"/>
      <c r="H1706" s="161"/>
      <c r="I1706" s="161"/>
      <c r="J1706" s="161"/>
      <c r="K1706" s="151"/>
      <c r="L1706" s="176"/>
      <c r="M1706" s="176"/>
      <c r="N1706" s="176"/>
      <c r="O1706" s="176"/>
      <c r="P1706" s="176"/>
      <c r="Q1706" s="176"/>
      <c r="R1706" s="206"/>
      <c r="S1706" s="206"/>
      <c r="T1706" s="206"/>
      <c r="U1706" s="206"/>
      <c r="V1706" s="206"/>
      <c r="W1706" s="206"/>
      <c r="X1706" s="118"/>
      <c r="Y1706" s="137"/>
      <c r="Z1706" s="149"/>
    </row>
    <row r="1707" spans="1:26" s="25" customFormat="1" x14ac:dyDescent="0.4">
      <c r="A1707" s="49"/>
      <c r="B1707" s="49"/>
      <c r="C1707" s="49"/>
      <c r="D1707" s="117"/>
      <c r="E1707" s="161"/>
      <c r="F1707" s="161"/>
      <c r="G1707" s="161"/>
      <c r="H1707" s="161"/>
      <c r="I1707" s="161"/>
      <c r="J1707" s="161"/>
      <c r="K1707" s="151"/>
      <c r="L1707" s="176"/>
      <c r="M1707" s="176"/>
      <c r="N1707" s="176"/>
      <c r="O1707" s="176"/>
      <c r="P1707" s="176"/>
      <c r="Q1707" s="176"/>
      <c r="R1707" s="206"/>
      <c r="S1707" s="206"/>
      <c r="T1707" s="206"/>
      <c r="U1707" s="206"/>
      <c r="V1707" s="206"/>
      <c r="W1707" s="206"/>
      <c r="X1707" s="118"/>
      <c r="Y1707" s="137"/>
      <c r="Z1707" s="149"/>
    </row>
    <row r="1708" spans="1:26" s="25" customFormat="1" x14ac:dyDescent="0.4">
      <c r="A1708" s="49"/>
      <c r="B1708" s="49"/>
      <c r="C1708" s="49"/>
      <c r="D1708" s="117"/>
      <c r="E1708" s="161"/>
      <c r="F1708" s="161"/>
      <c r="G1708" s="161"/>
      <c r="H1708" s="161"/>
      <c r="I1708" s="161"/>
      <c r="J1708" s="161"/>
      <c r="K1708" s="151"/>
      <c r="L1708" s="176"/>
      <c r="M1708" s="176"/>
      <c r="N1708" s="176"/>
      <c r="O1708" s="176"/>
      <c r="P1708" s="176"/>
      <c r="Q1708" s="176"/>
      <c r="R1708" s="206"/>
      <c r="S1708" s="206"/>
      <c r="T1708" s="206"/>
      <c r="U1708" s="206"/>
      <c r="V1708" s="206"/>
      <c r="W1708" s="206"/>
      <c r="X1708" s="118"/>
      <c r="Y1708" s="137"/>
      <c r="Z1708" s="149"/>
    </row>
    <row r="1709" spans="1:26" s="25" customFormat="1" x14ac:dyDescent="0.4">
      <c r="A1709" s="49"/>
      <c r="B1709" s="49"/>
      <c r="C1709" s="49"/>
      <c r="D1709" s="117"/>
      <c r="E1709" s="161"/>
      <c r="F1709" s="161"/>
      <c r="G1709" s="161"/>
      <c r="H1709" s="161"/>
      <c r="I1709" s="161"/>
      <c r="J1709" s="161"/>
      <c r="K1709" s="151"/>
      <c r="L1709" s="176"/>
      <c r="M1709" s="176"/>
      <c r="N1709" s="176"/>
      <c r="O1709" s="176"/>
      <c r="P1709" s="176"/>
      <c r="Q1709" s="176"/>
      <c r="R1709" s="206"/>
      <c r="S1709" s="206"/>
      <c r="T1709" s="206"/>
      <c r="U1709" s="206"/>
      <c r="V1709" s="206"/>
      <c r="W1709" s="206"/>
      <c r="X1709" s="118"/>
      <c r="Y1709" s="137"/>
      <c r="Z1709" s="149"/>
    </row>
    <row r="1710" spans="1:26" s="25" customFormat="1" x14ac:dyDescent="0.4">
      <c r="A1710" s="49"/>
      <c r="B1710" s="49"/>
      <c r="C1710" s="49"/>
      <c r="D1710" s="117"/>
      <c r="E1710" s="161"/>
      <c r="F1710" s="161"/>
      <c r="G1710" s="161"/>
      <c r="H1710" s="161"/>
      <c r="I1710" s="161"/>
      <c r="J1710" s="161"/>
      <c r="K1710" s="151"/>
      <c r="L1710" s="176"/>
      <c r="M1710" s="176"/>
      <c r="N1710" s="176"/>
      <c r="O1710" s="176"/>
      <c r="P1710" s="176"/>
      <c r="Q1710" s="176"/>
      <c r="R1710" s="206"/>
      <c r="S1710" s="206"/>
      <c r="T1710" s="206"/>
      <c r="U1710" s="206"/>
      <c r="V1710" s="206"/>
      <c r="W1710" s="206"/>
      <c r="X1710" s="118"/>
      <c r="Y1710" s="137"/>
      <c r="Z1710" s="149"/>
    </row>
    <row r="1711" spans="1:26" s="25" customFormat="1" x14ac:dyDescent="0.4">
      <c r="A1711" s="49"/>
      <c r="B1711" s="49"/>
      <c r="C1711" s="49"/>
      <c r="D1711" s="117"/>
      <c r="E1711" s="161"/>
      <c r="F1711" s="161"/>
      <c r="G1711" s="161"/>
      <c r="H1711" s="161"/>
      <c r="I1711" s="161"/>
      <c r="J1711" s="161"/>
      <c r="K1711" s="151"/>
      <c r="L1711" s="176"/>
      <c r="M1711" s="176"/>
      <c r="N1711" s="176"/>
      <c r="O1711" s="176"/>
      <c r="P1711" s="176"/>
      <c r="Q1711" s="176"/>
      <c r="R1711" s="206"/>
      <c r="S1711" s="206"/>
      <c r="T1711" s="206"/>
      <c r="U1711" s="206"/>
      <c r="V1711" s="206"/>
      <c r="W1711" s="206"/>
      <c r="X1711" s="118"/>
      <c r="Y1711" s="137"/>
      <c r="Z1711" s="149"/>
    </row>
    <row r="1712" spans="1:26" s="25" customFormat="1" x14ac:dyDescent="0.4">
      <c r="A1712" s="49"/>
      <c r="B1712" s="49"/>
      <c r="C1712" s="49"/>
      <c r="D1712" s="117"/>
      <c r="E1712" s="161"/>
      <c r="F1712" s="161"/>
      <c r="G1712" s="161"/>
      <c r="H1712" s="161"/>
      <c r="I1712" s="161"/>
      <c r="J1712" s="161"/>
      <c r="K1712" s="151"/>
      <c r="L1712" s="176"/>
      <c r="M1712" s="176"/>
      <c r="N1712" s="176"/>
      <c r="O1712" s="176"/>
      <c r="P1712" s="176"/>
      <c r="Q1712" s="176"/>
      <c r="R1712" s="206"/>
      <c r="S1712" s="206"/>
      <c r="T1712" s="206"/>
      <c r="U1712" s="206"/>
      <c r="V1712" s="206"/>
      <c r="W1712" s="206"/>
      <c r="X1712" s="118"/>
      <c r="Y1712" s="137"/>
      <c r="Z1712" s="149"/>
    </row>
    <row r="1713" spans="1:26" s="25" customFormat="1" x14ac:dyDescent="0.4">
      <c r="A1713" s="49"/>
      <c r="B1713" s="49"/>
      <c r="C1713" s="49"/>
      <c r="D1713" s="117"/>
      <c r="E1713" s="161"/>
      <c r="F1713" s="161"/>
      <c r="G1713" s="161"/>
      <c r="H1713" s="161"/>
      <c r="I1713" s="161"/>
      <c r="J1713" s="161"/>
      <c r="K1713" s="151"/>
      <c r="L1713" s="176"/>
      <c r="M1713" s="176"/>
      <c r="N1713" s="176"/>
      <c r="O1713" s="176"/>
      <c r="P1713" s="176"/>
      <c r="Q1713" s="176"/>
      <c r="R1713" s="206"/>
      <c r="S1713" s="206"/>
      <c r="T1713" s="206"/>
      <c r="U1713" s="206"/>
      <c r="V1713" s="206"/>
      <c r="W1713" s="206"/>
      <c r="X1713" s="118"/>
      <c r="Y1713" s="137"/>
      <c r="Z1713" s="149"/>
    </row>
    <row r="1714" spans="1:26" s="25" customFormat="1" x14ac:dyDescent="0.4">
      <c r="A1714" s="49"/>
      <c r="B1714" s="49"/>
      <c r="C1714" s="49"/>
      <c r="D1714" s="117"/>
      <c r="E1714" s="161"/>
      <c r="F1714" s="161"/>
      <c r="G1714" s="161"/>
      <c r="H1714" s="161"/>
      <c r="I1714" s="161"/>
      <c r="J1714" s="161"/>
      <c r="K1714" s="151"/>
      <c r="L1714" s="176"/>
      <c r="M1714" s="176"/>
      <c r="N1714" s="176"/>
      <c r="O1714" s="176"/>
      <c r="P1714" s="176"/>
      <c r="Q1714" s="176"/>
      <c r="R1714" s="206"/>
      <c r="S1714" s="206"/>
      <c r="T1714" s="206"/>
      <c r="U1714" s="206"/>
      <c r="V1714" s="206"/>
      <c r="W1714" s="206"/>
      <c r="X1714" s="118"/>
      <c r="Y1714" s="137"/>
      <c r="Z1714" s="149"/>
    </row>
    <row r="1715" spans="1:26" s="25" customFormat="1" x14ac:dyDescent="0.4">
      <c r="A1715" s="49"/>
      <c r="B1715" s="49"/>
      <c r="C1715" s="49"/>
      <c r="D1715" s="117"/>
      <c r="E1715" s="161"/>
      <c r="F1715" s="161"/>
      <c r="G1715" s="161"/>
      <c r="H1715" s="161"/>
      <c r="I1715" s="161"/>
      <c r="J1715" s="161"/>
      <c r="K1715" s="151"/>
      <c r="L1715" s="176"/>
      <c r="M1715" s="176"/>
      <c r="N1715" s="176"/>
      <c r="O1715" s="176"/>
      <c r="P1715" s="176"/>
      <c r="Q1715" s="176"/>
      <c r="R1715" s="206"/>
      <c r="S1715" s="206"/>
      <c r="T1715" s="206"/>
      <c r="U1715" s="206"/>
      <c r="V1715" s="206"/>
      <c r="W1715" s="206"/>
      <c r="X1715" s="118"/>
      <c r="Y1715" s="137"/>
      <c r="Z1715" s="149"/>
    </row>
    <row r="1716" spans="1:26" s="25" customFormat="1" x14ac:dyDescent="0.4">
      <c r="A1716" s="49"/>
      <c r="B1716" s="49"/>
      <c r="C1716" s="49"/>
      <c r="D1716" s="117"/>
      <c r="E1716" s="161"/>
      <c r="F1716" s="161"/>
      <c r="G1716" s="161"/>
      <c r="H1716" s="161"/>
      <c r="I1716" s="161"/>
      <c r="J1716" s="161"/>
      <c r="K1716" s="151"/>
      <c r="L1716" s="176"/>
      <c r="M1716" s="176"/>
      <c r="N1716" s="176"/>
      <c r="O1716" s="176"/>
      <c r="P1716" s="176"/>
      <c r="Q1716" s="176"/>
      <c r="R1716" s="206"/>
      <c r="S1716" s="206"/>
      <c r="T1716" s="206"/>
      <c r="U1716" s="206"/>
      <c r="V1716" s="206"/>
      <c r="W1716" s="206"/>
      <c r="X1716" s="118"/>
      <c r="Y1716" s="137"/>
      <c r="Z1716" s="149"/>
    </row>
    <row r="1717" spans="1:26" s="25" customFormat="1" x14ac:dyDescent="0.4">
      <c r="A1717" s="49"/>
      <c r="B1717" s="49"/>
      <c r="C1717" s="49"/>
      <c r="D1717" s="117"/>
      <c r="E1717" s="161"/>
      <c r="F1717" s="161"/>
      <c r="G1717" s="161"/>
      <c r="H1717" s="161"/>
      <c r="I1717" s="161"/>
      <c r="J1717" s="161"/>
      <c r="K1717" s="151"/>
      <c r="L1717" s="176"/>
      <c r="M1717" s="176"/>
      <c r="N1717" s="176"/>
      <c r="O1717" s="176"/>
      <c r="P1717" s="176"/>
      <c r="Q1717" s="176"/>
      <c r="R1717" s="206"/>
      <c r="S1717" s="206"/>
      <c r="T1717" s="206"/>
      <c r="U1717" s="206"/>
      <c r="V1717" s="206"/>
      <c r="W1717" s="206"/>
      <c r="X1717" s="118"/>
      <c r="Y1717" s="137"/>
      <c r="Z1717" s="149"/>
    </row>
    <row r="1718" spans="1:26" s="25" customFormat="1" x14ac:dyDescent="0.4">
      <c r="A1718" s="49"/>
      <c r="B1718" s="49"/>
      <c r="C1718" s="49"/>
      <c r="D1718" s="117"/>
      <c r="E1718" s="161"/>
      <c r="F1718" s="161"/>
      <c r="G1718" s="161"/>
      <c r="H1718" s="161"/>
      <c r="I1718" s="161"/>
      <c r="J1718" s="161"/>
      <c r="K1718" s="151"/>
      <c r="L1718" s="176"/>
      <c r="M1718" s="176"/>
      <c r="N1718" s="176"/>
      <c r="O1718" s="176"/>
      <c r="P1718" s="176"/>
      <c r="Q1718" s="176"/>
      <c r="R1718" s="206"/>
      <c r="S1718" s="206"/>
      <c r="T1718" s="206"/>
      <c r="U1718" s="206"/>
      <c r="V1718" s="206"/>
      <c r="W1718" s="206"/>
      <c r="X1718" s="118"/>
      <c r="Y1718" s="137"/>
      <c r="Z1718" s="149"/>
    </row>
    <row r="1719" spans="1:26" s="25" customFormat="1" x14ac:dyDescent="0.4">
      <c r="A1719" s="49"/>
      <c r="B1719" s="49"/>
      <c r="C1719" s="49"/>
      <c r="D1719" s="117"/>
      <c r="E1719" s="161"/>
      <c r="F1719" s="161"/>
      <c r="G1719" s="161"/>
      <c r="H1719" s="161"/>
      <c r="I1719" s="161"/>
      <c r="J1719" s="161"/>
      <c r="K1719" s="151"/>
      <c r="L1719" s="176"/>
      <c r="M1719" s="176"/>
      <c r="N1719" s="176"/>
      <c r="O1719" s="176"/>
      <c r="P1719" s="176"/>
      <c r="Q1719" s="176"/>
      <c r="R1719" s="206"/>
      <c r="S1719" s="206"/>
      <c r="T1719" s="206"/>
      <c r="U1719" s="206"/>
      <c r="V1719" s="206"/>
      <c r="W1719" s="206"/>
      <c r="X1719" s="118"/>
      <c r="Y1719" s="137"/>
      <c r="Z1719" s="149"/>
    </row>
    <row r="1720" spans="1:26" s="25" customFormat="1" x14ac:dyDescent="0.4">
      <c r="A1720" s="49"/>
      <c r="B1720" s="49"/>
      <c r="C1720" s="49"/>
      <c r="D1720" s="117"/>
      <c r="E1720" s="161"/>
      <c r="F1720" s="161"/>
      <c r="G1720" s="161"/>
      <c r="H1720" s="161"/>
      <c r="I1720" s="161"/>
      <c r="J1720" s="161"/>
      <c r="K1720" s="151"/>
      <c r="L1720" s="176"/>
      <c r="M1720" s="176"/>
      <c r="N1720" s="176"/>
      <c r="O1720" s="176"/>
      <c r="P1720" s="176"/>
      <c r="Q1720" s="176"/>
      <c r="R1720" s="206"/>
      <c r="S1720" s="206"/>
      <c r="T1720" s="206"/>
      <c r="U1720" s="206"/>
      <c r="V1720" s="206"/>
      <c r="W1720" s="206"/>
      <c r="X1720" s="118"/>
      <c r="Y1720" s="137"/>
      <c r="Z1720" s="149"/>
    </row>
    <row r="1721" spans="1:26" s="25" customFormat="1" x14ac:dyDescent="0.4">
      <c r="A1721" s="49"/>
      <c r="B1721" s="49"/>
      <c r="C1721" s="49"/>
      <c r="D1721" s="117"/>
      <c r="E1721" s="161"/>
      <c r="F1721" s="161"/>
      <c r="G1721" s="161"/>
      <c r="H1721" s="161"/>
      <c r="I1721" s="161"/>
      <c r="J1721" s="161"/>
      <c r="K1721" s="151"/>
      <c r="L1721" s="176"/>
      <c r="M1721" s="176"/>
      <c r="N1721" s="176"/>
      <c r="O1721" s="176"/>
      <c r="P1721" s="176"/>
      <c r="Q1721" s="176"/>
      <c r="R1721" s="206"/>
      <c r="S1721" s="206"/>
      <c r="T1721" s="206"/>
      <c r="U1721" s="206"/>
      <c r="V1721" s="206"/>
      <c r="W1721" s="206"/>
      <c r="X1721" s="118"/>
      <c r="Y1721" s="137"/>
      <c r="Z1721" s="149"/>
    </row>
    <row r="1722" spans="1:26" s="25" customFormat="1" x14ac:dyDescent="0.4">
      <c r="A1722" s="49"/>
      <c r="B1722" s="49"/>
      <c r="C1722" s="49"/>
      <c r="D1722" s="117"/>
      <c r="E1722" s="161"/>
      <c r="F1722" s="161"/>
      <c r="G1722" s="161"/>
      <c r="H1722" s="161"/>
      <c r="I1722" s="161"/>
      <c r="J1722" s="161"/>
      <c r="K1722" s="151"/>
      <c r="L1722" s="176"/>
      <c r="M1722" s="176"/>
      <c r="N1722" s="176"/>
      <c r="O1722" s="176"/>
      <c r="P1722" s="176"/>
      <c r="Q1722" s="176"/>
      <c r="R1722" s="206"/>
      <c r="S1722" s="206"/>
      <c r="T1722" s="206"/>
      <c r="U1722" s="206"/>
      <c r="V1722" s="206"/>
      <c r="W1722" s="206"/>
      <c r="X1722" s="118"/>
      <c r="Y1722" s="137"/>
      <c r="Z1722" s="149"/>
    </row>
    <row r="1723" spans="1:26" s="25" customFormat="1" x14ac:dyDescent="0.4">
      <c r="A1723" s="49"/>
      <c r="B1723" s="49"/>
      <c r="C1723" s="49"/>
      <c r="D1723" s="117"/>
      <c r="E1723" s="161"/>
      <c r="F1723" s="161"/>
      <c r="G1723" s="161"/>
      <c r="H1723" s="161"/>
      <c r="I1723" s="161"/>
      <c r="J1723" s="161"/>
      <c r="K1723" s="151"/>
      <c r="L1723" s="176"/>
      <c r="M1723" s="176"/>
      <c r="N1723" s="176"/>
      <c r="O1723" s="176"/>
      <c r="P1723" s="176"/>
      <c r="Q1723" s="176"/>
      <c r="R1723" s="206"/>
      <c r="S1723" s="206"/>
      <c r="T1723" s="206"/>
      <c r="U1723" s="206"/>
      <c r="V1723" s="206"/>
      <c r="W1723" s="206"/>
      <c r="X1723" s="118"/>
      <c r="Y1723" s="137"/>
      <c r="Z1723" s="149"/>
    </row>
    <row r="1724" spans="1:26" s="25" customFormat="1" x14ac:dyDescent="0.4">
      <c r="A1724" s="49"/>
      <c r="B1724" s="49"/>
      <c r="C1724" s="49"/>
      <c r="D1724" s="117"/>
      <c r="E1724" s="161"/>
      <c r="F1724" s="161"/>
      <c r="G1724" s="161"/>
      <c r="H1724" s="161"/>
      <c r="I1724" s="161"/>
      <c r="J1724" s="161"/>
      <c r="K1724" s="151"/>
      <c r="L1724" s="176"/>
      <c r="M1724" s="176"/>
      <c r="N1724" s="176"/>
      <c r="O1724" s="176"/>
      <c r="P1724" s="176"/>
      <c r="Q1724" s="176"/>
      <c r="R1724" s="206"/>
      <c r="S1724" s="206"/>
      <c r="T1724" s="206"/>
      <c r="U1724" s="206"/>
      <c r="V1724" s="206"/>
      <c r="W1724" s="206"/>
      <c r="X1724" s="118"/>
      <c r="Y1724" s="137"/>
      <c r="Z1724" s="149"/>
    </row>
    <row r="1725" spans="1:26" s="25" customFormat="1" x14ac:dyDescent="0.4">
      <c r="A1725" s="49"/>
      <c r="B1725" s="49"/>
      <c r="C1725" s="49"/>
      <c r="D1725" s="117"/>
      <c r="E1725" s="161"/>
      <c r="F1725" s="161"/>
      <c r="G1725" s="161"/>
      <c r="H1725" s="161"/>
      <c r="I1725" s="161"/>
      <c r="J1725" s="161"/>
      <c r="K1725" s="151"/>
      <c r="L1725" s="176"/>
      <c r="M1725" s="176"/>
      <c r="N1725" s="176"/>
      <c r="O1725" s="176"/>
      <c r="P1725" s="176"/>
      <c r="Q1725" s="176"/>
      <c r="R1725" s="206"/>
      <c r="S1725" s="206"/>
      <c r="T1725" s="206"/>
      <c r="U1725" s="206"/>
      <c r="V1725" s="206"/>
      <c r="W1725" s="206"/>
      <c r="X1725" s="118"/>
      <c r="Y1725" s="137"/>
      <c r="Z1725" s="149"/>
    </row>
    <row r="1726" spans="1:26" s="25" customFormat="1" x14ac:dyDescent="0.4">
      <c r="A1726" s="49"/>
      <c r="B1726" s="49"/>
      <c r="C1726" s="49"/>
      <c r="D1726" s="117"/>
      <c r="E1726" s="161"/>
      <c r="F1726" s="161"/>
      <c r="G1726" s="161"/>
      <c r="H1726" s="161"/>
      <c r="I1726" s="161"/>
      <c r="J1726" s="161"/>
      <c r="K1726" s="151"/>
      <c r="L1726" s="176"/>
      <c r="M1726" s="176"/>
      <c r="N1726" s="176"/>
      <c r="O1726" s="176"/>
      <c r="P1726" s="176"/>
      <c r="Q1726" s="176"/>
      <c r="R1726" s="206"/>
      <c r="S1726" s="206"/>
      <c r="T1726" s="206"/>
      <c r="U1726" s="206"/>
      <c r="V1726" s="206"/>
      <c r="W1726" s="206"/>
      <c r="X1726" s="118"/>
      <c r="Y1726" s="137"/>
      <c r="Z1726" s="149"/>
    </row>
    <row r="1727" spans="1:26" s="25" customFormat="1" x14ac:dyDescent="0.4">
      <c r="A1727" s="49"/>
      <c r="B1727" s="49"/>
      <c r="C1727" s="49"/>
      <c r="D1727" s="117"/>
      <c r="E1727" s="161"/>
      <c r="F1727" s="161"/>
      <c r="G1727" s="161"/>
      <c r="H1727" s="161"/>
      <c r="I1727" s="161"/>
      <c r="J1727" s="161"/>
      <c r="K1727" s="151"/>
      <c r="L1727" s="176"/>
      <c r="M1727" s="176"/>
      <c r="N1727" s="176"/>
      <c r="O1727" s="176"/>
      <c r="P1727" s="176"/>
      <c r="Q1727" s="176"/>
      <c r="R1727" s="206"/>
      <c r="S1727" s="206"/>
      <c r="T1727" s="206"/>
      <c r="U1727" s="206"/>
      <c r="V1727" s="206"/>
      <c r="W1727" s="206"/>
      <c r="X1727" s="118"/>
      <c r="Y1727" s="137"/>
      <c r="Z1727" s="149"/>
    </row>
    <row r="1728" spans="1:26" s="25" customFormat="1" x14ac:dyDescent="0.4">
      <c r="A1728" s="49"/>
      <c r="B1728" s="49"/>
      <c r="C1728" s="49"/>
      <c r="D1728" s="117"/>
      <c r="E1728" s="161"/>
      <c r="F1728" s="161"/>
      <c r="G1728" s="161"/>
      <c r="H1728" s="161"/>
      <c r="I1728" s="161"/>
      <c r="J1728" s="161"/>
      <c r="K1728" s="151"/>
      <c r="L1728" s="176"/>
      <c r="M1728" s="176"/>
      <c r="N1728" s="176"/>
      <c r="O1728" s="176"/>
      <c r="P1728" s="176"/>
      <c r="Q1728" s="176"/>
      <c r="R1728" s="206"/>
      <c r="S1728" s="206"/>
      <c r="T1728" s="206"/>
      <c r="U1728" s="206"/>
      <c r="V1728" s="206"/>
      <c r="W1728" s="206"/>
      <c r="X1728" s="118"/>
      <c r="Y1728" s="137"/>
      <c r="Z1728" s="149"/>
    </row>
    <row r="1729" spans="1:26" s="25" customFormat="1" x14ac:dyDescent="0.4">
      <c r="A1729" s="49"/>
      <c r="B1729" s="49"/>
      <c r="C1729" s="49"/>
      <c r="D1729" s="117"/>
      <c r="E1729" s="161"/>
      <c r="F1729" s="161"/>
      <c r="G1729" s="161"/>
      <c r="H1729" s="161"/>
      <c r="I1729" s="161"/>
      <c r="J1729" s="161"/>
      <c r="K1729" s="151"/>
      <c r="L1729" s="176"/>
      <c r="M1729" s="176"/>
      <c r="N1729" s="176"/>
      <c r="O1729" s="176"/>
      <c r="P1729" s="176"/>
      <c r="Q1729" s="176"/>
      <c r="R1729" s="206"/>
      <c r="S1729" s="206"/>
      <c r="T1729" s="206"/>
      <c r="U1729" s="206"/>
      <c r="V1729" s="206"/>
      <c r="W1729" s="206"/>
      <c r="X1729" s="118"/>
      <c r="Y1729" s="137"/>
      <c r="Z1729" s="149"/>
    </row>
    <row r="1730" spans="1:26" s="25" customFormat="1" x14ac:dyDescent="0.4">
      <c r="A1730" s="49"/>
      <c r="B1730" s="49"/>
      <c r="C1730" s="49"/>
      <c r="D1730" s="117"/>
      <c r="E1730" s="161"/>
      <c r="F1730" s="161"/>
      <c r="G1730" s="161"/>
      <c r="H1730" s="161"/>
      <c r="I1730" s="161"/>
      <c r="J1730" s="161"/>
      <c r="K1730" s="151"/>
      <c r="L1730" s="176"/>
      <c r="M1730" s="176"/>
      <c r="N1730" s="176"/>
      <c r="O1730" s="176"/>
      <c r="P1730" s="176"/>
      <c r="Q1730" s="176"/>
      <c r="R1730" s="206"/>
      <c r="S1730" s="206"/>
      <c r="T1730" s="206"/>
      <c r="U1730" s="206"/>
      <c r="V1730" s="206"/>
      <c r="W1730" s="206"/>
      <c r="X1730" s="118"/>
      <c r="Y1730" s="137"/>
      <c r="Z1730" s="149"/>
    </row>
    <row r="1731" spans="1:26" s="25" customFormat="1" x14ac:dyDescent="0.4">
      <c r="A1731" s="49"/>
      <c r="B1731" s="49"/>
      <c r="C1731" s="49"/>
      <c r="D1731" s="117"/>
      <c r="E1731" s="161"/>
      <c r="F1731" s="161"/>
      <c r="G1731" s="161"/>
      <c r="H1731" s="161"/>
      <c r="I1731" s="161"/>
      <c r="J1731" s="161"/>
      <c r="K1731" s="151"/>
      <c r="L1731" s="176"/>
      <c r="M1731" s="176"/>
      <c r="N1731" s="176"/>
      <c r="O1731" s="176"/>
      <c r="P1731" s="176"/>
      <c r="Q1731" s="176"/>
      <c r="R1731" s="206"/>
      <c r="S1731" s="206"/>
      <c r="T1731" s="206"/>
      <c r="U1731" s="206"/>
      <c r="V1731" s="206"/>
      <c r="W1731" s="206"/>
      <c r="X1731" s="118"/>
      <c r="Y1731" s="137"/>
      <c r="Z1731" s="149"/>
    </row>
    <row r="1732" spans="1:26" s="25" customFormat="1" x14ac:dyDescent="0.4">
      <c r="A1732" s="49"/>
      <c r="B1732" s="49"/>
      <c r="C1732" s="49"/>
      <c r="D1732" s="117"/>
      <c r="E1732" s="161"/>
      <c r="F1732" s="161"/>
      <c r="G1732" s="161"/>
      <c r="H1732" s="161"/>
      <c r="I1732" s="161"/>
      <c r="J1732" s="161"/>
      <c r="K1732" s="151"/>
      <c r="L1732" s="176"/>
      <c r="M1732" s="176"/>
      <c r="N1732" s="176"/>
      <c r="O1732" s="176"/>
      <c r="P1732" s="176"/>
      <c r="Q1732" s="176"/>
      <c r="R1732" s="206"/>
      <c r="S1732" s="206"/>
      <c r="T1732" s="206"/>
      <c r="U1732" s="206"/>
      <c r="V1732" s="206"/>
      <c r="W1732" s="206"/>
      <c r="X1732" s="118"/>
      <c r="Y1732" s="137"/>
      <c r="Z1732" s="149"/>
    </row>
    <row r="1733" spans="1:26" s="25" customFormat="1" x14ac:dyDescent="0.4">
      <c r="A1733" s="49"/>
      <c r="B1733" s="49"/>
      <c r="C1733" s="49"/>
      <c r="D1733" s="117"/>
      <c r="E1733" s="161"/>
      <c r="F1733" s="161"/>
      <c r="G1733" s="161"/>
      <c r="H1733" s="161"/>
      <c r="I1733" s="161"/>
      <c r="J1733" s="161"/>
      <c r="K1733" s="151"/>
      <c r="L1733" s="176"/>
      <c r="M1733" s="176"/>
      <c r="N1733" s="176"/>
      <c r="O1733" s="176"/>
      <c r="P1733" s="176"/>
      <c r="Q1733" s="176"/>
      <c r="R1733" s="206"/>
      <c r="S1733" s="206"/>
      <c r="T1733" s="206"/>
      <c r="U1733" s="206"/>
      <c r="V1733" s="206"/>
      <c r="W1733" s="206"/>
      <c r="X1733" s="118"/>
      <c r="Y1733" s="137"/>
      <c r="Z1733" s="149"/>
    </row>
    <row r="1734" spans="1:26" s="25" customFormat="1" x14ac:dyDescent="0.4">
      <c r="A1734" s="49"/>
      <c r="B1734" s="49"/>
      <c r="C1734" s="49"/>
      <c r="D1734" s="117"/>
      <c r="E1734" s="161"/>
      <c r="F1734" s="161"/>
      <c r="G1734" s="161"/>
      <c r="H1734" s="161"/>
      <c r="I1734" s="161"/>
      <c r="J1734" s="161"/>
      <c r="K1734" s="151"/>
      <c r="L1734" s="176"/>
      <c r="M1734" s="176"/>
      <c r="N1734" s="176"/>
      <c r="O1734" s="176"/>
      <c r="P1734" s="176"/>
      <c r="Q1734" s="176"/>
      <c r="R1734" s="206"/>
      <c r="S1734" s="206"/>
      <c r="T1734" s="206"/>
      <c r="U1734" s="206"/>
      <c r="V1734" s="206"/>
      <c r="W1734" s="206"/>
      <c r="X1734" s="118"/>
      <c r="Y1734" s="137"/>
      <c r="Z1734" s="149"/>
    </row>
    <row r="1735" spans="1:26" s="25" customFormat="1" x14ac:dyDescent="0.4">
      <c r="A1735" s="49"/>
      <c r="B1735" s="49"/>
      <c r="C1735" s="49"/>
      <c r="D1735" s="117"/>
      <c r="E1735" s="161"/>
      <c r="F1735" s="161"/>
      <c r="G1735" s="161"/>
      <c r="H1735" s="161"/>
      <c r="I1735" s="161"/>
      <c r="J1735" s="161"/>
      <c r="K1735" s="151"/>
      <c r="L1735" s="176"/>
      <c r="M1735" s="176"/>
      <c r="N1735" s="176"/>
      <c r="O1735" s="176"/>
      <c r="P1735" s="176"/>
      <c r="Q1735" s="176"/>
      <c r="R1735" s="206"/>
      <c r="S1735" s="206"/>
      <c r="T1735" s="206"/>
      <c r="U1735" s="206"/>
      <c r="V1735" s="206"/>
      <c r="W1735" s="206"/>
      <c r="X1735" s="118"/>
      <c r="Y1735" s="137"/>
      <c r="Z1735" s="149"/>
    </row>
    <row r="1736" spans="1:26" s="25" customFormat="1" x14ac:dyDescent="0.4">
      <c r="A1736" s="49"/>
      <c r="B1736" s="49"/>
      <c r="C1736" s="49"/>
      <c r="D1736" s="117"/>
      <c r="E1736" s="161"/>
      <c r="F1736" s="161"/>
      <c r="G1736" s="161"/>
      <c r="H1736" s="161"/>
      <c r="I1736" s="161"/>
      <c r="J1736" s="161"/>
      <c r="K1736" s="151"/>
      <c r="L1736" s="176"/>
      <c r="M1736" s="176"/>
      <c r="N1736" s="176"/>
      <c r="O1736" s="176"/>
      <c r="P1736" s="176"/>
      <c r="Q1736" s="176"/>
      <c r="R1736" s="206"/>
      <c r="S1736" s="206"/>
      <c r="T1736" s="206"/>
      <c r="U1736" s="206"/>
      <c r="V1736" s="206"/>
      <c r="W1736" s="206"/>
      <c r="X1736" s="118"/>
      <c r="Y1736" s="137"/>
      <c r="Z1736" s="149"/>
    </row>
    <row r="1737" spans="1:26" s="25" customFormat="1" x14ac:dyDescent="0.4">
      <c r="A1737" s="49"/>
      <c r="B1737" s="49"/>
      <c r="C1737" s="49"/>
      <c r="D1737" s="117"/>
      <c r="E1737" s="161"/>
      <c r="F1737" s="161"/>
      <c r="G1737" s="161"/>
      <c r="H1737" s="161"/>
      <c r="I1737" s="161"/>
      <c r="J1737" s="161"/>
      <c r="K1737" s="151"/>
      <c r="L1737" s="176"/>
      <c r="M1737" s="176"/>
      <c r="N1737" s="176"/>
      <c r="O1737" s="176"/>
      <c r="P1737" s="176"/>
      <c r="Q1737" s="176"/>
      <c r="R1737" s="206"/>
      <c r="S1737" s="206"/>
      <c r="T1737" s="206"/>
      <c r="U1737" s="206"/>
      <c r="V1737" s="206"/>
      <c r="W1737" s="206"/>
      <c r="X1737" s="118"/>
      <c r="Y1737" s="137"/>
      <c r="Z1737" s="149"/>
    </row>
    <row r="1738" spans="1:26" s="25" customFormat="1" x14ac:dyDescent="0.4">
      <c r="A1738" s="49"/>
      <c r="B1738" s="49"/>
      <c r="C1738" s="49"/>
      <c r="D1738" s="117"/>
      <c r="E1738" s="161"/>
      <c r="F1738" s="161"/>
      <c r="G1738" s="161"/>
      <c r="H1738" s="161"/>
      <c r="I1738" s="161"/>
      <c r="J1738" s="161"/>
      <c r="K1738" s="151"/>
      <c r="L1738" s="176"/>
      <c r="M1738" s="176"/>
      <c r="N1738" s="176"/>
      <c r="O1738" s="176"/>
      <c r="P1738" s="176"/>
      <c r="Q1738" s="176"/>
      <c r="R1738" s="206"/>
      <c r="S1738" s="206"/>
      <c r="T1738" s="206"/>
      <c r="U1738" s="206"/>
      <c r="V1738" s="206"/>
      <c r="W1738" s="206"/>
      <c r="X1738" s="118"/>
      <c r="Y1738" s="137"/>
      <c r="Z1738" s="149"/>
    </row>
    <row r="1739" spans="1:26" s="25" customFormat="1" x14ac:dyDescent="0.4">
      <c r="A1739" s="49"/>
      <c r="B1739" s="49"/>
      <c r="C1739" s="49"/>
      <c r="D1739" s="117"/>
      <c r="E1739" s="161"/>
      <c r="F1739" s="161"/>
      <c r="G1739" s="161"/>
      <c r="H1739" s="161"/>
      <c r="I1739" s="161"/>
      <c r="J1739" s="161"/>
      <c r="K1739" s="151"/>
      <c r="L1739" s="176"/>
      <c r="M1739" s="176"/>
      <c r="N1739" s="176"/>
      <c r="O1739" s="176"/>
      <c r="P1739" s="176"/>
      <c r="Q1739" s="176"/>
      <c r="R1739" s="206"/>
      <c r="S1739" s="206"/>
      <c r="T1739" s="206"/>
      <c r="U1739" s="206"/>
      <c r="V1739" s="206"/>
      <c r="W1739" s="206"/>
      <c r="X1739" s="118"/>
      <c r="Y1739" s="137"/>
      <c r="Z1739" s="149"/>
    </row>
    <row r="1740" spans="1:26" s="25" customFormat="1" x14ac:dyDescent="0.4">
      <c r="A1740" s="49"/>
      <c r="B1740" s="49"/>
      <c r="C1740" s="49"/>
      <c r="D1740" s="117"/>
      <c r="E1740" s="161"/>
      <c r="F1740" s="161"/>
      <c r="G1740" s="161"/>
      <c r="H1740" s="161"/>
      <c r="I1740" s="161"/>
      <c r="J1740" s="161"/>
      <c r="K1740" s="151"/>
      <c r="L1740" s="176"/>
      <c r="M1740" s="176"/>
      <c r="N1740" s="176"/>
      <c r="O1740" s="176"/>
      <c r="P1740" s="176"/>
      <c r="Q1740" s="176"/>
      <c r="R1740" s="206"/>
      <c r="S1740" s="206"/>
      <c r="T1740" s="206"/>
      <c r="U1740" s="206"/>
      <c r="V1740" s="206"/>
      <c r="W1740" s="206"/>
      <c r="X1740" s="118"/>
      <c r="Y1740" s="137"/>
      <c r="Z1740" s="149"/>
    </row>
    <row r="1741" spans="1:26" s="25" customFormat="1" x14ac:dyDescent="0.4">
      <c r="A1741" s="49"/>
      <c r="B1741" s="49"/>
      <c r="C1741" s="49"/>
      <c r="D1741" s="117"/>
      <c r="E1741" s="161"/>
      <c r="F1741" s="161"/>
      <c r="G1741" s="161"/>
      <c r="H1741" s="161"/>
      <c r="I1741" s="161"/>
      <c r="J1741" s="161"/>
      <c r="K1741" s="151"/>
      <c r="L1741" s="176"/>
      <c r="M1741" s="176"/>
      <c r="N1741" s="176"/>
      <c r="O1741" s="176"/>
      <c r="P1741" s="176"/>
      <c r="Q1741" s="176"/>
      <c r="R1741" s="206"/>
      <c r="S1741" s="206"/>
      <c r="T1741" s="206"/>
      <c r="U1741" s="206"/>
      <c r="V1741" s="206"/>
      <c r="W1741" s="206"/>
      <c r="X1741" s="118"/>
      <c r="Y1741" s="137"/>
      <c r="Z1741" s="149"/>
    </row>
    <row r="1742" spans="1:26" s="25" customFormat="1" x14ac:dyDescent="0.4">
      <c r="A1742" s="49"/>
      <c r="B1742" s="49"/>
      <c r="C1742" s="49"/>
      <c r="D1742" s="117"/>
      <c r="E1742" s="161"/>
      <c r="F1742" s="161"/>
      <c r="G1742" s="161"/>
      <c r="H1742" s="161"/>
      <c r="I1742" s="161"/>
      <c r="J1742" s="161"/>
      <c r="K1742" s="151"/>
      <c r="L1742" s="176"/>
      <c r="M1742" s="176"/>
      <c r="N1742" s="176"/>
      <c r="O1742" s="176"/>
      <c r="P1742" s="176"/>
      <c r="Q1742" s="176"/>
      <c r="R1742" s="206"/>
      <c r="S1742" s="206"/>
      <c r="T1742" s="206"/>
      <c r="U1742" s="206"/>
      <c r="V1742" s="206"/>
      <c r="W1742" s="206"/>
      <c r="X1742" s="118"/>
      <c r="Y1742" s="137"/>
      <c r="Z1742" s="149"/>
    </row>
    <row r="1743" spans="1:26" s="25" customFormat="1" x14ac:dyDescent="0.4">
      <c r="A1743" s="49"/>
      <c r="B1743" s="49"/>
      <c r="C1743" s="49"/>
      <c r="D1743" s="117"/>
      <c r="E1743" s="161"/>
      <c r="F1743" s="161"/>
      <c r="G1743" s="161"/>
      <c r="H1743" s="161"/>
      <c r="I1743" s="161"/>
      <c r="J1743" s="161"/>
      <c r="K1743" s="151"/>
      <c r="L1743" s="176"/>
      <c r="M1743" s="176"/>
      <c r="N1743" s="176"/>
      <c r="O1743" s="176"/>
      <c r="P1743" s="176"/>
      <c r="Q1743" s="176"/>
      <c r="R1743" s="206"/>
      <c r="S1743" s="206"/>
      <c r="T1743" s="206"/>
      <c r="U1743" s="206"/>
      <c r="V1743" s="206"/>
      <c r="W1743" s="206"/>
      <c r="X1743" s="118"/>
      <c r="Y1743" s="137"/>
      <c r="Z1743" s="149"/>
    </row>
    <row r="1744" spans="1:26" s="25" customFormat="1" x14ac:dyDescent="0.4">
      <c r="A1744" s="49"/>
      <c r="B1744" s="49"/>
      <c r="C1744" s="49"/>
      <c r="D1744" s="117"/>
      <c r="E1744" s="161"/>
      <c r="F1744" s="161"/>
      <c r="G1744" s="161"/>
      <c r="H1744" s="161"/>
      <c r="I1744" s="161"/>
      <c r="J1744" s="161"/>
      <c r="K1744" s="151"/>
      <c r="L1744" s="176"/>
      <c r="M1744" s="176"/>
      <c r="N1744" s="176"/>
      <c r="O1744" s="176"/>
      <c r="P1744" s="176"/>
      <c r="Q1744" s="176"/>
      <c r="R1744" s="206"/>
      <c r="S1744" s="206"/>
      <c r="T1744" s="206"/>
      <c r="U1744" s="206"/>
      <c r="V1744" s="206"/>
      <c r="W1744" s="206"/>
      <c r="X1744" s="118"/>
      <c r="Y1744" s="137"/>
      <c r="Z1744" s="149"/>
    </row>
    <row r="1745" spans="1:26" s="25" customFormat="1" x14ac:dyDescent="0.4">
      <c r="A1745" s="49"/>
      <c r="B1745" s="49"/>
      <c r="C1745" s="49"/>
      <c r="D1745" s="117"/>
      <c r="E1745" s="161"/>
      <c r="F1745" s="161"/>
      <c r="G1745" s="161"/>
      <c r="H1745" s="161"/>
      <c r="I1745" s="161"/>
      <c r="J1745" s="161"/>
      <c r="K1745" s="151"/>
      <c r="L1745" s="176"/>
      <c r="M1745" s="176"/>
      <c r="N1745" s="176"/>
      <c r="O1745" s="176"/>
      <c r="P1745" s="176"/>
      <c r="Q1745" s="176"/>
      <c r="R1745" s="206"/>
      <c r="S1745" s="206"/>
      <c r="T1745" s="206"/>
      <c r="U1745" s="206"/>
      <c r="V1745" s="206"/>
      <c r="W1745" s="206"/>
      <c r="X1745" s="118"/>
      <c r="Y1745" s="137"/>
      <c r="Z1745" s="149"/>
    </row>
    <row r="1746" spans="1:26" s="25" customFormat="1" x14ac:dyDescent="0.4">
      <c r="A1746" s="49"/>
      <c r="B1746" s="49"/>
      <c r="C1746" s="49"/>
      <c r="D1746" s="117"/>
      <c r="E1746" s="161"/>
      <c r="F1746" s="161"/>
      <c r="G1746" s="161"/>
      <c r="H1746" s="161"/>
      <c r="I1746" s="161"/>
      <c r="J1746" s="161"/>
      <c r="K1746" s="151"/>
      <c r="L1746" s="176"/>
      <c r="M1746" s="176"/>
      <c r="N1746" s="176"/>
      <c r="O1746" s="176"/>
      <c r="P1746" s="176"/>
      <c r="Q1746" s="176"/>
      <c r="R1746" s="206"/>
      <c r="S1746" s="206"/>
      <c r="T1746" s="206"/>
      <c r="U1746" s="206"/>
      <c r="V1746" s="206"/>
      <c r="W1746" s="206"/>
      <c r="X1746" s="118"/>
      <c r="Y1746" s="137"/>
      <c r="Z1746" s="149"/>
    </row>
    <row r="1747" spans="1:26" s="25" customFormat="1" x14ac:dyDescent="0.4">
      <c r="A1747" s="49"/>
      <c r="B1747" s="49"/>
      <c r="C1747" s="49"/>
      <c r="D1747" s="117"/>
      <c r="E1747" s="161"/>
      <c r="F1747" s="161"/>
      <c r="G1747" s="161"/>
      <c r="H1747" s="161"/>
      <c r="I1747" s="161"/>
      <c r="J1747" s="161"/>
      <c r="K1747" s="151"/>
      <c r="L1747" s="176"/>
      <c r="M1747" s="176"/>
      <c r="N1747" s="176"/>
      <c r="O1747" s="176"/>
      <c r="P1747" s="176"/>
      <c r="Q1747" s="176"/>
      <c r="R1747" s="206"/>
      <c r="S1747" s="206"/>
      <c r="T1747" s="206"/>
      <c r="U1747" s="206"/>
      <c r="V1747" s="206"/>
      <c r="W1747" s="206"/>
      <c r="X1747" s="118"/>
      <c r="Y1747" s="137"/>
      <c r="Z1747" s="149"/>
    </row>
    <row r="1748" spans="1:26" s="25" customFormat="1" x14ac:dyDescent="0.4">
      <c r="A1748" s="49"/>
      <c r="B1748" s="49"/>
      <c r="C1748" s="49"/>
      <c r="D1748" s="117"/>
      <c r="E1748" s="161"/>
      <c r="F1748" s="161"/>
      <c r="G1748" s="161"/>
      <c r="H1748" s="161"/>
      <c r="I1748" s="161"/>
      <c r="J1748" s="161"/>
      <c r="K1748" s="151"/>
      <c r="L1748" s="176"/>
      <c r="M1748" s="176"/>
      <c r="N1748" s="176"/>
      <c r="O1748" s="176"/>
      <c r="P1748" s="176"/>
      <c r="Q1748" s="176"/>
      <c r="R1748" s="206"/>
      <c r="S1748" s="206"/>
      <c r="T1748" s="206"/>
      <c r="U1748" s="206"/>
      <c r="V1748" s="206"/>
      <c r="W1748" s="206"/>
      <c r="X1748" s="118"/>
      <c r="Y1748" s="137"/>
      <c r="Z1748" s="149"/>
    </row>
    <row r="1749" spans="1:26" s="25" customFormat="1" x14ac:dyDescent="0.4">
      <c r="A1749" s="49"/>
      <c r="B1749" s="49"/>
      <c r="C1749" s="49"/>
      <c r="D1749" s="117"/>
      <c r="E1749" s="161"/>
      <c r="F1749" s="161"/>
      <c r="G1749" s="161"/>
      <c r="H1749" s="161"/>
      <c r="I1749" s="161"/>
      <c r="J1749" s="161"/>
      <c r="K1749" s="151"/>
      <c r="L1749" s="176"/>
      <c r="M1749" s="176"/>
      <c r="N1749" s="176"/>
      <c r="O1749" s="176"/>
      <c r="P1749" s="176"/>
      <c r="Q1749" s="176"/>
      <c r="R1749" s="206"/>
      <c r="S1749" s="206"/>
      <c r="T1749" s="206"/>
      <c r="U1749" s="206"/>
      <c r="V1749" s="206"/>
      <c r="W1749" s="206"/>
      <c r="X1749" s="118"/>
      <c r="Y1749" s="137"/>
      <c r="Z1749" s="149"/>
    </row>
    <row r="1750" spans="1:26" s="25" customFormat="1" x14ac:dyDescent="0.4">
      <c r="A1750" s="49"/>
      <c r="B1750" s="49"/>
      <c r="C1750" s="49"/>
      <c r="D1750" s="117"/>
      <c r="E1750" s="161"/>
      <c r="F1750" s="161"/>
      <c r="G1750" s="161"/>
      <c r="H1750" s="161"/>
      <c r="I1750" s="161"/>
      <c r="J1750" s="161"/>
      <c r="K1750" s="151"/>
      <c r="L1750" s="176"/>
      <c r="M1750" s="176"/>
      <c r="N1750" s="176"/>
      <c r="O1750" s="176"/>
      <c r="P1750" s="176"/>
      <c r="Q1750" s="176"/>
      <c r="R1750" s="206"/>
      <c r="S1750" s="206"/>
      <c r="T1750" s="206"/>
      <c r="U1750" s="206"/>
      <c r="V1750" s="206"/>
      <c r="W1750" s="206"/>
      <c r="X1750" s="118"/>
      <c r="Y1750" s="137"/>
      <c r="Z1750" s="149"/>
    </row>
    <row r="1751" spans="1:26" s="25" customFormat="1" x14ac:dyDescent="0.4">
      <c r="A1751" s="49"/>
      <c r="B1751" s="49"/>
      <c r="C1751" s="49"/>
      <c r="D1751" s="117"/>
      <c r="E1751" s="161"/>
      <c r="F1751" s="161"/>
      <c r="G1751" s="161"/>
      <c r="H1751" s="161"/>
      <c r="I1751" s="161"/>
      <c r="J1751" s="161"/>
      <c r="K1751" s="151"/>
      <c r="L1751" s="176"/>
      <c r="M1751" s="176"/>
      <c r="N1751" s="176"/>
      <c r="O1751" s="176"/>
      <c r="P1751" s="176"/>
      <c r="Q1751" s="176"/>
      <c r="R1751" s="206"/>
      <c r="S1751" s="206"/>
      <c r="T1751" s="206"/>
      <c r="U1751" s="206"/>
      <c r="V1751" s="206"/>
      <c r="W1751" s="206"/>
      <c r="X1751" s="118"/>
      <c r="Y1751" s="137"/>
      <c r="Z1751" s="149"/>
    </row>
  </sheetData>
  <mergeCells count="40">
    <mergeCell ref="Z360:Z389"/>
    <mergeCell ref="U387:Y387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Z1:Z48"/>
    <mergeCell ref="N16:N17"/>
    <mergeCell ref="K14:K17"/>
    <mergeCell ref="U16:V16"/>
    <mergeCell ref="W16:W17"/>
    <mergeCell ref="L14:W14"/>
    <mergeCell ref="M16:M17"/>
    <mergeCell ref="L16:L17"/>
    <mergeCell ref="O16:P16"/>
    <mergeCell ref="T1:X1"/>
    <mergeCell ref="T3:Y3"/>
    <mergeCell ref="S16:S17"/>
    <mergeCell ref="T16:T17"/>
    <mergeCell ref="Q16:Q17"/>
    <mergeCell ref="Z49:Z94"/>
    <mergeCell ref="Z95:Z175"/>
    <mergeCell ref="Z177:Z236"/>
    <mergeCell ref="Z237:Z304"/>
    <mergeCell ref="Z305:Z359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30" fitToHeight="10000" orientation="landscape" useFirstPageNumber="1" r:id="rId1"/>
  <headerFooter scaleWithDoc="0">
    <oddHeader>&amp;RПродовження додатку</oddHeader>
  </headerFooter>
  <rowBreaks count="1" manualBreakCount="1">
    <brk id="4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5"/>
  <sheetViews>
    <sheetView showGridLines="0" showZeros="0" tabSelected="1" view="pageBreakPreview" topLeftCell="A236" zoomScale="69" zoomScaleNormal="87" zoomScaleSheetLayoutView="69" workbookViewId="0">
      <selection activeCell="E288" sqref="E288"/>
    </sheetView>
  </sheetViews>
  <sheetFormatPr defaultColWidth="9.1640625" defaultRowHeight="27.75" x14ac:dyDescent="0.4"/>
  <cols>
    <col min="1" max="1" width="19.1640625" style="5" customWidth="1"/>
    <col min="2" max="2" width="23" style="1" customWidth="1"/>
    <col min="3" max="3" width="80.1640625" style="10" customWidth="1"/>
    <col min="4" max="4" width="23" style="4" customWidth="1"/>
    <col min="5" max="5" width="22.33203125" style="4" customWidth="1"/>
    <col min="6" max="6" width="20" style="4" customWidth="1"/>
    <col min="7" max="7" width="23.6640625" style="179" customWidth="1"/>
    <col min="8" max="8" width="23.33203125" style="179" customWidth="1"/>
    <col min="9" max="9" width="21.33203125" style="179" customWidth="1"/>
    <col min="10" max="10" width="13" style="180" customWidth="1"/>
    <col min="11" max="11" width="24.33203125" style="179" customWidth="1"/>
    <col min="12" max="12" width="21.83203125" style="179" customWidth="1"/>
    <col min="13" max="13" width="27.1640625" style="179" customWidth="1"/>
    <col min="14" max="14" width="17.1640625" style="179" customWidth="1"/>
    <col min="15" max="15" width="18" style="179" customWidth="1"/>
    <col min="16" max="16" width="20.6640625" style="179" customWidth="1"/>
    <col min="17" max="18" width="21.6640625" style="179" customWidth="1"/>
    <col min="19" max="19" width="20" style="179" customWidth="1"/>
    <col min="20" max="20" width="18.1640625" style="179" customWidth="1"/>
    <col min="21" max="21" width="18" style="179" customWidth="1"/>
    <col min="22" max="22" width="21" style="179" customWidth="1"/>
    <col min="23" max="23" width="15.1640625" style="118" customWidth="1"/>
    <col min="24" max="24" width="22.33203125" style="4" customWidth="1"/>
    <col min="25" max="25" width="9.1640625" style="150"/>
    <col min="26" max="16384" width="9.1640625" style="4"/>
  </cols>
  <sheetData>
    <row r="1" spans="1:25" ht="33" customHeight="1" x14ac:dyDescent="0.45">
      <c r="L1" s="181"/>
      <c r="M1" s="181"/>
      <c r="N1" s="181"/>
      <c r="O1" s="181"/>
      <c r="P1" s="181"/>
      <c r="R1" s="245" t="s">
        <v>709</v>
      </c>
      <c r="S1" s="245"/>
      <c r="T1" s="245"/>
      <c r="U1" s="245"/>
      <c r="V1" s="245"/>
      <c r="W1" s="245"/>
      <c r="Y1" s="267">
        <v>31</v>
      </c>
    </row>
    <row r="2" spans="1:25" ht="33" x14ac:dyDescent="0.25">
      <c r="L2" s="182"/>
      <c r="M2" s="182"/>
      <c r="N2" s="182"/>
      <c r="O2" s="182"/>
      <c r="P2" s="182"/>
      <c r="R2" s="282" t="s">
        <v>598</v>
      </c>
      <c r="S2" s="282"/>
      <c r="T2" s="282"/>
      <c r="U2" s="282"/>
      <c r="V2" s="282"/>
      <c r="W2" s="282"/>
      <c r="X2" s="282"/>
      <c r="Y2" s="267"/>
    </row>
    <row r="3" spans="1:25" ht="26.25" customHeight="1" x14ac:dyDescent="0.45">
      <c r="L3" s="183"/>
      <c r="M3" s="183"/>
      <c r="N3" s="183"/>
      <c r="O3" s="183"/>
      <c r="P3" s="183"/>
      <c r="R3" s="246" t="s">
        <v>597</v>
      </c>
      <c r="S3" s="246"/>
      <c r="T3" s="246"/>
      <c r="U3" s="246"/>
      <c r="V3" s="246"/>
      <c r="W3" s="246"/>
      <c r="X3" s="246"/>
      <c r="Y3" s="267"/>
    </row>
    <row r="4" spans="1:25" ht="26.25" customHeight="1" x14ac:dyDescent="0.45">
      <c r="L4" s="183"/>
      <c r="M4" s="183"/>
      <c r="N4" s="183"/>
      <c r="O4" s="183"/>
      <c r="P4" s="183"/>
      <c r="R4" s="283" t="s">
        <v>711</v>
      </c>
      <c r="S4" s="283"/>
      <c r="T4" s="283"/>
      <c r="U4" s="283"/>
      <c r="V4" s="283"/>
      <c r="W4" s="283"/>
      <c r="X4" s="283"/>
      <c r="Y4" s="267"/>
    </row>
    <row r="5" spans="1:25" ht="29.25" customHeight="1" x14ac:dyDescent="0.45">
      <c r="L5" s="183"/>
      <c r="M5" s="183"/>
      <c r="N5" s="183"/>
      <c r="O5" s="183"/>
      <c r="P5" s="183"/>
      <c r="R5" s="284" t="s">
        <v>710</v>
      </c>
      <c r="S5" s="284"/>
      <c r="T5" s="284"/>
      <c r="U5" s="284"/>
      <c r="V5" s="284"/>
      <c r="W5" s="284"/>
      <c r="X5" s="284"/>
      <c r="Y5" s="267"/>
    </row>
    <row r="6" spans="1:25" ht="29.25" customHeight="1" x14ac:dyDescent="0.45">
      <c r="L6" s="183"/>
      <c r="M6" s="183"/>
      <c r="N6" s="183"/>
      <c r="O6" s="183"/>
      <c r="P6" s="183"/>
      <c r="R6" s="203" t="s">
        <v>712</v>
      </c>
      <c r="S6" s="203"/>
      <c r="T6" s="203"/>
      <c r="U6" s="203"/>
      <c r="V6" s="204"/>
      <c r="W6" s="4"/>
      <c r="Y6" s="267"/>
    </row>
    <row r="7" spans="1:25" ht="29.25" customHeight="1" x14ac:dyDescent="0.4">
      <c r="L7" s="184"/>
      <c r="M7" s="184"/>
      <c r="N7" s="184"/>
      <c r="O7" s="184"/>
      <c r="P7" s="184"/>
      <c r="R7" s="184"/>
      <c r="S7" s="184"/>
      <c r="T7" s="184"/>
      <c r="U7" s="184"/>
      <c r="V7" s="184"/>
      <c r="Y7" s="267"/>
    </row>
    <row r="8" spans="1:25" ht="98.25" customHeight="1" x14ac:dyDescent="0.25">
      <c r="A8" s="276" t="s">
        <v>713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67"/>
    </row>
    <row r="9" spans="1:25" ht="26.25" customHeight="1" x14ac:dyDescent="0.25">
      <c r="A9" s="280" t="s">
        <v>697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67"/>
    </row>
    <row r="10" spans="1:25" ht="31.5" customHeight="1" x14ac:dyDescent="0.25">
      <c r="A10" s="263" t="s">
        <v>562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7"/>
    </row>
    <row r="11" spans="1:25" s="17" customFormat="1" ht="20.25" customHeight="1" x14ac:dyDescent="0.4">
      <c r="A11" s="14"/>
      <c r="B11" s="15"/>
      <c r="C11" s="16"/>
      <c r="G11" s="185"/>
      <c r="H11" s="185"/>
      <c r="I11" s="185"/>
      <c r="J11" s="186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22" t="s">
        <v>642</v>
      </c>
      <c r="Y11" s="267"/>
    </row>
    <row r="12" spans="1:25" s="45" customFormat="1" ht="33.75" customHeight="1" x14ac:dyDescent="0.25">
      <c r="A12" s="271" t="s">
        <v>336</v>
      </c>
      <c r="B12" s="271" t="s">
        <v>326</v>
      </c>
      <c r="C12" s="271" t="s">
        <v>338</v>
      </c>
      <c r="D12" s="277" t="s">
        <v>223</v>
      </c>
      <c r="E12" s="278"/>
      <c r="F12" s="278"/>
      <c r="G12" s="278"/>
      <c r="H12" s="278"/>
      <c r="I12" s="279"/>
      <c r="J12" s="241" t="s">
        <v>593</v>
      </c>
      <c r="K12" s="277" t="s">
        <v>224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9"/>
      <c r="W12" s="250" t="s">
        <v>593</v>
      </c>
      <c r="X12" s="281" t="s">
        <v>225</v>
      </c>
      <c r="Y12" s="267"/>
    </row>
    <row r="13" spans="1:25" s="45" customFormat="1" ht="115.5" customHeight="1" x14ac:dyDescent="0.25">
      <c r="A13" s="271"/>
      <c r="B13" s="271"/>
      <c r="C13" s="271"/>
      <c r="D13" s="273" t="s">
        <v>594</v>
      </c>
      <c r="E13" s="273"/>
      <c r="F13" s="274"/>
      <c r="G13" s="258" t="s">
        <v>595</v>
      </c>
      <c r="H13" s="256"/>
      <c r="I13" s="257"/>
      <c r="J13" s="242"/>
      <c r="K13" s="258" t="s">
        <v>594</v>
      </c>
      <c r="L13" s="256"/>
      <c r="M13" s="256"/>
      <c r="N13" s="256"/>
      <c r="O13" s="256"/>
      <c r="P13" s="257"/>
      <c r="Q13" s="258" t="s">
        <v>595</v>
      </c>
      <c r="R13" s="256"/>
      <c r="S13" s="256"/>
      <c r="T13" s="256"/>
      <c r="U13" s="256"/>
      <c r="V13" s="257"/>
      <c r="W13" s="251"/>
      <c r="X13" s="281"/>
      <c r="Y13" s="267"/>
    </row>
    <row r="14" spans="1:25" s="45" customFormat="1" ht="29.25" customHeight="1" x14ac:dyDescent="0.25">
      <c r="A14" s="271"/>
      <c r="B14" s="271"/>
      <c r="C14" s="271"/>
      <c r="D14" s="272" t="s">
        <v>327</v>
      </c>
      <c r="E14" s="272" t="s">
        <v>227</v>
      </c>
      <c r="F14" s="272"/>
      <c r="G14" s="240" t="s">
        <v>327</v>
      </c>
      <c r="H14" s="240" t="s">
        <v>227</v>
      </c>
      <c r="I14" s="240"/>
      <c r="J14" s="242"/>
      <c r="K14" s="240" t="s">
        <v>327</v>
      </c>
      <c r="L14" s="240" t="s">
        <v>328</v>
      </c>
      <c r="M14" s="240" t="s">
        <v>226</v>
      </c>
      <c r="N14" s="240" t="s">
        <v>227</v>
      </c>
      <c r="O14" s="240"/>
      <c r="P14" s="240" t="s">
        <v>228</v>
      </c>
      <c r="Q14" s="240" t="s">
        <v>327</v>
      </c>
      <c r="R14" s="240" t="s">
        <v>328</v>
      </c>
      <c r="S14" s="240" t="s">
        <v>226</v>
      </c>
      <c r="T14" s="240" t="s">
        <v>227</v>
      </c>
      <c r="U14" s="240"/>
      <c r="V14" s="240" t="s">
        <v>228</v>
      </c>
      <c r="W14" s="251"/>
      <c r="X14" s="281"/>
      <c r="Y14" s="267"/>
    </row>
    <row r="15" spans="1:25" s="45" customFormat="1" ht="81.75" customHeight="1" x14ac:dyDescent="0.25">
      <c r="A15" s="271"/>
      <c r="B15" s="271"/>
      <c r="C15" s="271"/>
      <c r="D15" s="272"/>
      <c r="E15" s="148" t="s">
        <v>229</v>
      </c>
      <c r="F15" s="148" t="s">
        <v>230</v>
      </c>
      <c r="G15" s="240"/>
      <c r="H15" s="178" t="s">
        <v>229</v>
      </c>
      <c r="I15" s="178" t="s">
        <v>230</v>
      </c>
      <c r="J15" s="243"/>
      <c r="K15" s="240"/>
      <c r="L15" s="240"/>
      <c r="M15" s="240"/>
      <c r="N15" s="178" t="s">
        <v>229</v>
      </c>
      <c r="O15" s="178" t="s">
        <v>230</v>
      </c>
      <c r="P15" s="240"/>
      <c r="Q15" s="240"/>
      <c r="R15" s="240"/>
      <c r="S15" s="240"/>
      <c r="T15" s="178" t="s">
        <v>229</v>
      </c>
      <c r="U15" s="178" t="s">
        <v>230</v>
      </c>
      <c r="V15" s="240"/>
      <c r="W15" s="252"/>
      <c r="X15" s="281"/>
      <c r="Y15" s="267"/>
    </row>
    <row r="16" spans="1:25" s="45" customFormat="1" ht="21" customHeight="1" x14ac:dyDescent="0.25">
      <c r="A16" s="7" t="s">
        <v>43</v>
      </c>
      <c r="B16" s="8"/>
      <c r="C16" s="9" t="s">
        <v>44</v>
      </c>
      <c r="D16" s="43">
        <f>D18+D19+D20+D21</f>
        <v>278872454.44</v>
      </c>
      <c r="E16" s="43">
        <f>E18+E19+E20+E21</f>
        <v>205620999.28</v>
      </c>
      <c r="F16" s="43">
        <f t="shared" ref="F16:P16" si="0">F18+F19+F20+F21</f>
        <v>10268827.289999999</v>
      </c>
      <c r="G16" s="187">
        <f t="shared" si="0"/>
        <v>136500851.23999998</v>
      </c>
      <c r="H16" s="187">
        <f t="shared" si="0"/>
        <v>103475365.01000001</v>
      </c>
      <c r="I16" s="187">
        <f t="shared" si="0"/>
        <v>3602029.87</v>
      </c>
      <c r="J16" s="227">
        <f>G16/D16*100</f>
        <v>48.94741272102528</v>
      </c>
      <c r="K16" s="187">
        <f t="shared" si="0"/>
        <v>1201306</v>
      </c>
      <c r="L16" s="187">
        <f t="shared" si="0"/>
        <v>1048806</v>
      </c>
      <c r="M16" s="187">
        <f t="shared" si="0"/>
        <v>152500</v>
      </c>
      <c r="N16" s="187">
        <f t="shared" si="0"/>
        <v>0</v>
      </c>
      <c r="O16" s="187">
        <f t="shared" si="0"/>
        <v>0</v>
      </c>
      <c r="P16" s="187">
        <f t="shared" si="0"/>
        <v>1048806</v>
      </c>
      <c r="Q16" s="187">
        <f t="shared" ref="Q16:U16" si="1">Q18+Q19+Q20+Q21</f>
        <v>27128686.129999999</v>
      </c>
      <c r="R16" s="187">
        <f t="shared" si="1"/>
        <v>0</v>
      </c>
      <c r="S16" s="187">
        <f t="shared" si="1"/>
        <v>24871412.559999999</v>
      </c>
      <c r="T16" s="187">
        <f t="shared" si="1"/>
        <v>0</v>
      </c>
      <c r="U16" s="187">
        <f t="shared" si="1"/>
        <v>0</v>
      </c>
      <c r="V16" s="187">
        <f>V18+V19+V20+V21</f>
        <v>2257273.5699999998</v>
      </c>
      <c r="W16" s="43" t="s">
        <v>705</v>
      </c>
      <c r="X16" s="187">
        <f>Q16+G16</f>
        <v>163629537.36999997</v>
      </c>
      <c r="Y16" s="267"/>
    </row>
    <row r="17" spans="1:25" s="45" customFormat="1" ht="61.5" hidden="1" customHeight="1" x14ac:dyDescent="0.25">
      <c r="A17" s="7"/>
      <c r="B17" s="8"/>
      <c r="C17" s="9" t="s">
        <v>435</v>
      </c>
      <c r="D17" s="43">
        <f>D22</f>
        <v>0</v>
      </c>
      <c r="E17" s="43">
        <f t="shared" ref="E17:P17" si="2">E22</f>
        <v>0</v>
      </c>
      <c r="F17" s="43">
        <f t="shared" si="2"/>
        <v>0</v>
      </c>
      <c r="G17" s="187">
        <f>G22</f>
        <v>0</v>
      </c>
      <c r="H17" s="187">
        <f t="shared" ref="H17:I17" si="3">H22</f>
        <v>0</v>
      </c>
      <c r="I17" s="187">
        <f t="shared" si="3"/>
        <v>0</v>
      </c>
      <c r="J17" s="227" t="e">
        <f t="shared" ref="J17:J80" si="4">G17/D17*100</f>
        <v>#DIV/0!</v>
      </c>
      <c r="K17" s="187">
        <f t="shared" si="2"/>
        <v>0</v>
      </c>
      <c r="L17" s="187">
        <f t="shared" si="2"/>
        <v>0</v>
      </c>
      <c r="M17" s="187">
        <f t="shared" si="2"/>
        <v>0</v>
      </c>
      <c r="N17" s="187">
        <f t="shared" si="2"/>
        <v>0</v>
      </c>
      <c r="O17" s="187">
        <f t="shared" si="2"/>
        <v>0</v>
      </c>
      <c r="P17" s="187">
        <f t="shared" si="2"/>
        <v>0</v>
      </c>
      <c r="Q17" s="187">
        <f t="shared" ref="Q17:V17" si="5">Q22</f>
        <v>0</v>
      </c>
      <c r="R17" s="187">
        <f t="shared" si="5"/>
        <v>0</v>
      </c>
      <c r="S17" s="187">
        <f t="shared" si="5"/>
        <v>0</v>
      </c>
      <c r="T17" s="187">
        <f t="shared" si="5"/>
        <v>0</v>
      </c>
      <c r="U17" s="187">
        <f t="shared" si="5"/>
        <v>0</v>
      </c>
      <c r="V17" s="187">
        <f t="shared" si="5"/>
        <v>0</v>
      </c>
      <c r="W17" s="43" t="e">
        <f t="shared" ref="W17:W80" si="6">Q17/K17*100</f>
        <v>#DIV/0!</v>
      </c>
      <c r="X17" s="187">
        <f t="shared" ref="X17:X80" si="7">Q17+G17</f>
        <v>0</v>
      </c>
      <c r="Y17" s="267"/>
    </row>
    <row r="18" spans="1:25" ht="42.75" customHeight="1" x14ac:dyDescent="0.25">
      <c r="A18" s="33" t="s">
        <v>118</v>
      </c>
      <c r="B18" s="33" t="s">
        <v>46</v>
      </c>
      <c r="C18" s="6" t="s">
        <v>486</v>
      </c>
      <c r="D18" s="44">
        <f>'дод 2'!E22+'дод 2'!E83+'дод 2'!E151+'дод 2'!E188+'дод 2'!E229+'дод 2'!E236+'дод 2'!E255+'дод 2'!E305+'дод 2'!E310+'дод 2'!E334+'дод 2'!E342+'дод 2'!E349+'дод 2'!E366+'дод 2'!E357+'дод 2'!E345</f>
        <v>276468354.44</v>
      </c>
      <c r="E18" s="44">
        <f>'дод 2'!F22+'дод 2'!F83+'дод 2'!F151+'дод 2'!F188+'дод 2'!F229+'дод 2'!F236+'дод 2'!F255+'дод 2'!F305+'дод 2'!F310+'дод 2'!F334+'дод 2'!F342+'дод 2'!F349+'дод 2'!F366+'дод 2'!F357+'дод 2'!F345</f>
        <v>205620999.28</v>
      </c>
      <c r="F18" s="44">
        <f>'дод 2'!G22+'дод 2'!G83+'дод 2'!G151+'дод 2'!G188+'дод 2'!G229+'дод 2'!G236+'дод 2'!G255+'дод 2'!G305+'дод 2'!G310+'дод 2'!G334+'дод 2'!G342+'дод 2'!G349+'дод 2'!G366+'дод 2'!G357+'дод 2'!G345</f>
        <v>10268827.289999999</v>
      </c>
      <c r="G18" s="188">
        <f>'дод 2'!H22+'дод 2'!H83+'дод 2'!H151+'дод 2'!H188+'дод 2'!H229+'дод 2'!H236+'дод 2'!H255+'дод 2'!H305+'дод 2'!H310+'дод 2'!H334+'дод 2'!H342+'дод 2'!H349+'дод 2'!H366+'дод 2'!H357+'дод 2'!H345</f>
        <v>136035666.23999998</v>
      </c>
      <c r="H18" s="188">
        <f>'дод 2'!I22+'дод 2'!I83+'дод 2'!I151+'дод 2'!I188+'дод 2'!I229+'дод 2'!I236+'дод 2'!I255+'дод 2'!I305+'дод 2'!I310+'дод 2'!I334+'дод 2'!I342+'дод 2'!I349+'дод 2'!I366+'дод 2'!I357+'дод 2'!I345</f>
        <v>103475365.01000001</v>
      </c>
      <c r="I18" s="188">
        <f>'дод 2'!J22+'дод 2'!J83+'дод 2'!J151+'дод 2'!J188+'дод 2'!J229+'дод 2'!J236+'дод 2'!J255+'дод 2'!J305+'дод 2'!J310+'дод 2'!J334+'дод 2'!J342+'дод 2'!J349+'дод 2'!J366+'дод 2'!J357+'дод 2'!J345</f>
        <v>3602029.87</v>
      </c>
      <c r="J18" s="228">
        <f t="shared" si="4"/>
        <v>49.204787475784265</v>
      </c>
      <c r="K18" s="188">
        <f>'дод 2'!L22+'дод 2'!L83+'дод 2'!L151+'дод 2'!L188+'дод 2'!L229+'дод 2'!L236+'дод 2'!L255+'дод 2'!L305+'дод 2'!L310+'дод 2'!L334+'дод 2'!L342+'дод 2'!L349+'дод 2'!L366+'дод 2'!L357</f>
        <v>1201306</v>
      </c>
      <c r="L18" s="188">
        <f>'дод 2'!M22+'дод 2'!M83+'дод 2'!M151+'дод 2'!M188+'дод 2'!M229+'дод 2'!M236+'дод 2'!M255+'дод 2'!M305+'дод 2'!M310+'дод 2'!M334+'дод 2'!M342+'дод 2'!M349+'дод 2'!M366+'дод 2'!M357</f>
        <v>1048806</v>
      </c>
      <c r="M18" s="188">
        <f>'дод 2'!N22+'дод 2'!N83+'дод 2'!N151+'дод 2'!N188+'дод 2'!N229+'дод 2'!N236+'дод 2'!N255+'дод 2'!N305+'дод 2'!N310+'дод 2'!N334+'дод 2'!N342+'дод 2'!N349+'дод 2'!N366+'дод 2'!N357</f>
        <v>152500</v>
      </c>
      <c r="N18" s="188">
        <f>'дод 2'!O22+'дод 2'!O83+'дод 2'!O151+'дод 2'!O188+'дод 2'!O229+'дод 2'!O236+'дод 2'!O255+'дод 2'!O305+'дод 2'!O310+'дод 2'!O334+'дод 2'!O342+'дод 2'!O349+'дод 2'!O366+'дод 2'!O357</f>
        <v>0</v>
      </c>
      <c r="O18" s="188">
        <f>'дод 2'!P22+'дод 2'!P83+'дод 2'!P151+'дод 2'!P188+'дод 2'!P229+'дод 2'!P236+'дод 2'!P255+'дод 2'!P305+'дод 2'!P310+'дод 2'!P334+'дод 2'!P342+'дод 2'!P349+'дод 2'!P366+'дод 2'!P357</f>
        <v>0</v>
      </c>
      <c r="P18" s="188">
        <f>'дод 2'!Q22+'дод 2'!Q83+'дод 2'!Q151+'дод 2'!Q188+'дод 2'!Q229+'дод 2'!Q236+'дод 2'!Q255+'дод 2'!Q305+'дод 2'!Q310+'дод 2'!Q334+'дод 2'!Q342+'дод 2'!Q349+'дод 2'!Q366+'дод 2'!Q357</f>
        <v>1048806</v>
      </c>
      <c r="Q18" s="188">
        <f>'дод 2'!R22+'дод 2'!R83+'дод 2'!R151+'дод 2'!R188+'дод 2'!R229+'дод 2'!R236+'дод 2'!R255+'дод 2'!R305+'дод 2'!R310+'дод 2'!R334+'дод 2'!R342+'дод 2'!R349+'дод 2'!R366+'дод 2'!R357</f>
        <v>27128686.129999999</v>
      </c>
      <c r="R18" s="188">
        <f>'дод 2'!S22+'дод 2'!S83+'дод 2'!S151+'дод 2'!S188+'дод 2'!S229+'дод 2'!S236+'дод 2'!S255+'дод 2'!S305+'дод 2'!S310+'дод 2'!S334+'дод 2'!S342+'дод 2'!S349+'дод 2'!S366+'дод 2'!S357</f>
        <v>0</v>
      </c>
      <c r="S18" s="188">
        <f>'дод 2'!T22+'дод 2'!T83+'дод 2'!T151+'дод 2'!T188+'дод 2'!T229+'дод 2'!T236+'дод 2'!T255+'дод 2'!T305+'дод 2'!T310+'дод 2'!T334+'дод 2'!T342+'дод 2'!T349+'дод 2'!T366+'дод 2'!T357</f>
        <v>24871412.559999999</v>
      </c>
      <c r="T18" s="188">
        <f>'дод 2'!U22+'дод 2'!U83+'дод 2'!U151+'дод 2'!U188+'дод 2'!U229+'дод 2'!U236+'дод 2'!U255+'дод 2'!U305+'дод 2'!U310+'дод 2'!U334+'дод 2'!U342+'дод 2'!U349+'дод 2'!U366+'дод 2'!U357</f>
        <v>0</v>
      </c>
      <c r="U18" s="188">
        <f>'дод 2'!V22+'дод 2'!V83+'дод 2'!V151+'дод 2'!V188+'дод 2'!V229+'дод 2'!V236+'дод 2'!V255+'дод 2'!V305+'дод 2'!V310+'дод 2'!V334+'дод 2'!V342+'дод 2'!V349+'дод 2'!V366+'дод 2'!V357</f>
        <v>0</v>
      </c>
      <c r="V18" s="188">
        <f>'дод 2'!W22+'дод 2'!W83+'дод 2'!W151+'дод 2'!W188+'дод 2'!W229+'дод 2'!W236+'дод 2'!W255+'дод 2'!W305+'дод 2'!W310+'дод 2'!W334+'дод 2'!W342+'дод 2'!W349+'дод 2'!W366+'дод 2'!W357</f>
        <v>2257273.5699999998</v>
      </c>
      <c r="W18" s="44" t="s">
        <v>705</v>
      </c>
      <c r="X18" s="188">
        <f t="shared" si="7"/>
        <v>163164352.36999997</v>
      </c>
      <c r="Y18" s="267"/>
    </row>
    <row r="19" spans="1:25" ht="33" hidden="1" customHeight="1" x14ac:dyDescent="0.25">
      <c r="A19" s="51" t="s">
        <v>89</v>
      </c>
      <c r="B19" s="51" t="s">
        <v>455</v>
      </c>
      <c r="C19" s="6" t="s">
        <v>446</v>
      </c>
      <c r="D19" s="44">
        <f>'дод 2'!E23</f>
        <v>0</v>
      </c>
      <c r="E19" s="44">
        <f>'дод 2'!F23</f>
        <v>0</v>
      </c>
      <c r="F19" s="44">
        <f>'дод 2'!G23</f>
        <v>0</v>
      </c>
      <c r="G19" s="188">
        <f>'дод 2'!H23</f>
        <v>0</v>
      </c>
      <c r="H19" s="188">
        <f>'дод 2'!I23</f>
        <v>0</v>
      </c>
      <c r="I19" s="188">
        <f>'дод 2'!J23</f>
        <v>0</v>
      </c>
      <c r="J19" s="228" t="e">
        <f t="shared" si="4"/>
        <v>#DIV/0!</v>
      </c>
      <c r="K19" s="188">
        <f>'дод 2'!L23</f>
        <v>0</v>
      </c>
      <c r="L19" s="188">
        <f>'дод 2'!M23</f>
        <v>0</v>
      </c>
      <c r="M19" s="188">
        <f>'дод 2'!N23</f>
        <v>0</v>
      </c>
      <c r="N19" s="188">
        <f>'дод 2'!O23</f>
        <v>0</v>
      </c>
      <c r="O19" s="188">
        <f>'дод 2'!P23</f>
        <v>0</v>
      </c>
      <c r="P19" s="188">
        <f>'дод 2'!Q23</f>
        <v>0</v>
      </c>
      <c r="Q19" s="188">
        <f>'дод 2'!R23</f>
        <v>0</v>
      </c>
      <c r="R19" s="188">
        <f>'дод 2'!S23</f>
        <v>0</v>
      </c>
      <c r="S19" s="188">
        <f>'дод 2'!T23</f>
        <v>0</v>
      </c>
      <c r="T19" s="188">
        <f>'дод 2'!U23</f>
        <v>0</v>
      </c>
      <c r="U19" s="188">
        <f>'дод 2'!V23</f>
        <v>0</v>
      </c>
      <c r="V19" s="188">
        <f>'дод 2'!W23</f>
        <v>0</v>
      </c>
      <c r="W19" s="44" t="e">
        <f t="shared" si="6"/>
        <v>#DIV/0!</v>
      </c>
      <c r="X19" s="188">
        <f t="shared" si="7"/>
        <v>0</v>
      </c>
      <c r="Y19" s="267"/>
    </row>
    <row r="20" spans="1:25" ht="28.5" customHeight="1" x14ac:dyDescent="0.25">
      <c r="A20" s="33" t="s">
        <v>45</v>
      </c>
      <c r="B20" s="33" t="s">
        <v>92</v>
      </c>
      <c r="C20" s="6" t="s">
        <v>241</v>
      </c>
      <c r="D20" s="44">
        <f>'дод 2'!E24+'дод 2'!E189+'дод 2'!E256</f>
        <v>2404100</v>
      </c>
      <c r="E20" s="44">
        <f>'дод 2'!F24+'дод 2'!F189+'дод 2'!F256</f>
        <v>0</v>
      </c>
      <c r="F20" s="44">
        <f>'дод 2'!G24+'дод 2'!G189+'дод 2'!G256</f>
        <v>0</v>
      </c>
      <c r="G20" s="188">
        <f>'дод 2'!H24+'дод 2'!H189+'дод 2'!H256</f>
        <v>465185</v>
      </c>
      <c r="H20" s="188">
        <f>'дод 2'!I24+'дод 2'!I189+'дод 2'!I256</f>
        <v>0</v>
      </c>
      <c r="I20" s="188">
        <f>'дод 2'!J24+'дод 2'!J189+'дод 2'!J256</f>
        <v>0</v>
      </c>
      <c r="J20" s="228">
        <f t="shared" si="4"/>
        <v>19.349652676677344</v>
      </c>
      <c r="K20" s="188">
        <f>'дод 2'!L24+'дод 2'!L189+'дод 2'!L256</f>
        <v>0</v>
      </c>
      <c r="L20" s="188">
        <f>'дод 2'!M24+'дод 2'!M189+'дод 2'!M256</f>
        <v>0</v>
      </c>
      <c r="M20" s="188">
        <f>'дод 2'!N24+'дод 2'!N189+'дод 2'!N256</f>
        <v>0</v>
      </c>
      <c r="N20" s="188">
        <f>'дод 2'!O24+'дод 2'!O189+'дод 2'!O256</f>
        <v>0</v>
      </c>
      <c r="O20" s="188">
        <f>'дод 2'!P24+'дод 2'!P189+'дод 2'!P256</f>
        <v>0</v>
      </c>
      <c r="P20" s="188">
        <f>'дод 2'!Q24+'дод 2'!Q189+'дод 2'!Q256</f>
        <v>0</v>
      </c>
      <c r="Q20" s="188">
        <f>'дод 2'!R24+'дод 2'!R189+'дод 2'!R256</f>
        <v>0</v>
      </c>
      <c r="R20" s="188">
        <f>'дод 2'!S24+'дод 2'!S189+'дод 2'!S256</f>
        <v>0</v>
      </c>
      <c r="S20" s="188">
        <f>'дод 2'!T24+'дод 2'!T189+'дод 2'!T256</f>
        <v>0</v>
      </c>
      <c r="T20" s="188">
        <f>'дод 2'!U24+'дод 2'!U189+'дод 2'!U256</f>
        <v>0</v>
      </c>
      <c r="U20" s="188">
        <f>'дод 2'!V24+'дод 2'!V189+'дод 2'!V256</f>
        <v>0</v>
      </c>
      <c r="V20" s="188">
        <f>'дод 2'!W24+'дод 2'!W189+'дод 2'!W256</f>
        <v>0</v>
      </c>
      <c r="W20" s="44"/>
      <c r="X20" s="188">
        <f t="shared" si="7"/>
        <v>465185</v>
      </c>
      <c r="Y20" s="267"/>
    </row>
    <row r="21" spans="1:25" ht="27" hidden="1" customHeight="1" x14ac:dyDescent="0.25">
      <c r="A21" s="51" t="s">
        <v>431</v>
      </c>
      <c r="B21" s="51" t="s">
        <v>118</v>
      </c>
      <c r="C21" s="6" t="s">
        <v>432</v>
      </c>
      <c r="D21" s="44">
        <f>'дод 2'!E25</f>
        <v>0</v>
      </c>
      <c r="E21" s="44">
        <f>'дод 2'!F25</f>
        <v>0</v>
      </c>
      <c r="F21" s="44">
        <f>'дод 2'!G25</f>
        <v>0</v>
      </c>
      <c r="G21" s="188">
        <f>'дод 2'!H25</f>
        <v>0</v>
      </c>
      <c r="H21" s="188">
        <f>'дод 2'!I25</f>
        <v>0</v>
      </c>
      <c r="I21" s="188">
        <f>'дод 2'!J25</f>
        <v>0</v>
      </c>
      <c r="J21" s="228" t="e">
        <f t="shared" si="4"/>
        <v>#DIV/0!</v>
      </c>
      <c r="K21" s="188">
        <f>'дод 2'!L25</f>
        <v>0</v>
      </c>
      <c r="L21" s="188">
        <f>'дод 2'!M25</f>
        <v>0</v>
      </c>
      <c r="M21" s="188">
        <f>'дод 2'!N25</f>
        <v>0</v>
      </c>
      <c r="N21" s="188">
        <f>'дод 2'!O25</f>
        <v>0</v>
      </c>
      <c r="O21" s="188">
        <f>'дод 2'!P25</f>
        <v>0</v>
      </c>
      <c r="P21" s="188">
        <f>'дод 2'!Q25</f>
        <v>0</v>
      </c>
      <c r="Q21" s="188">
        <f>'дод 2'!R25</f>
        <v>0</v>
      </c>
      <c r="R21" s="188">
        <f>'дод 2'!S25</f>
        <v>0</v>
      </c>
      <c r="S21" s="188">
        <f>'дод 2'!T25</f>
        <v>0</v>
      </c>
      <c r="T21" s="188">
        <f>'дод 2'!U25</f>
        <v>0</v>
      </c>
      <c r="U21" s="188">
        <f>'дод 2'!V25</f>
        <v>0</v>
      </c>
      <c r="V21" s="188">
        <f>'дод 2'!W25</f>
        <v>0</v>
      </c>
      <c r="W21" s="44" t="e">
        <f t="shared" si="6"/>
        <v>#DIV/0!</v>
      </c>
      <c r="X21" s="188">
        <f t="shared" si="7"/>
        <v>0</v>
      </c>
      <c r="Y21" s="267"/>
    </row>
    <row r="22" spans="1:25" s="47" customFormat="1" ht="63" hidden="1" customHeight="1" x14ac:dyDescent="0.25">
      <c r="A22" s="61"/>
      <c r="B22" s="71"/>
      <c r="C22" s="62" t="s">
        <v>435</v>
      </c>
      <c r="D22" s="63">
        <f>'дод 2'!E26</f>
        <v>0</v>
      </c>
      <c r="E22" s="63">
        <f>'дод 2'!F26</f>
        <v>0</v>
      </c>
      <c r="F22" s="63">
        <f>'дод 2'!G26</f>
        <v>0</v>
      </c>
      <c r="G22" s="189">
        <f>'дод 2'!H26</f>
        <v>0</v>
      </c>
      <c r="H22" s="189">
        <f>'дод 2'!I26</f>
        <v>0</v>
      </c>
      <c r="I22" s="189">
        <f>'дод 2'!J26</f>
        <v>0</v>
      </c>
      <c r="J22" s="229" t="e">
        <f t="shared" si="4"/>
        <v>#DIV/0!</v>
      </c>
      <c r="K22" s="189">
        <f>'дод 2'!L26</f>
        <v>0</v>
      </c>
      <c r="L22" s="189">
        <f>'дод 2'!M26</f>
        <v>0</v>
      </c>
      <c r="M22" s="189">
        <f>'дод 2'!N26</f>
        <v>0</v>
      </c>
      <c r="N22" s="189">
        <f>'дод 2'!O26</f>
        <v>0</v>
      </c>
      <c r="O22" s="189">
        <f>'дод 2'!P26</f>
        <v>0</v>
      </c>
      <c r="P22" s="189">
        <f>'дод 2'!Q26</f>
        <v>0</v>
      </c>
      <c r="Q22" s="189">
        <f>'дод 2'!R26</f>
        <v>0</v>
      </c>
      <c r="R22" s="189">
        <f>'дод 2'!S26</f>
        <v>0</v>
      </c>
      <c r="S22" s="189">
        <f>'дод 2'!T26</f>
        <v>0</v>
      </c>
      <c r="T22" s="189">
        <f>'дод 2'!U26</f>
        <v>0</v>
      </c>
      <c r="U22" s="189">
        <f>'дод 2'!V26</f>
        <v>0</v>
      </c>
      <c r="V22" s="189">
        <f>'дод 2'!W26</f>
        <v>0</v>
      </c>
      <c r="W22" s="63" t="e">
        <f t="shared" si="6"/>
        <v>#DIV/0!</v>
      </c>
      <c r="X22" s="189">
        <f t="shared" si="7"/>
        <v>0</v>
      </c>
      <c r="Y22" s="267"/>
    </row>
    <row r="23" spans="1:25" s="45" customFormat="1" ht="18.75" customHeight="1" x14ac:dyDescent="0.25">
      <c r="A23" s="34" t="s">
        <v>47</v>
      </c>
      <c r="B23" s="35"/>
      <c r="C23" s="9" t="s">
        <v>400</v>
      </c>
      <c r="D23" s="43">
        <f t="shared" ref="D23:I23" si="8">D36+D38+D40+D42+D43+D46+D48+D50+D53+D55+D56+D60+D61+D62+D63+D65+D66+D67+D69+D71+D73+D75+D57+D58</f>
        <v>1350145119.9400001</v>
      </c>
      <c r="E23" s="43">
        <f t="shared" si="8"/>
        <v>921313578</v>
      </c>
      <c r="F23" s="43">
        <f t="shared" si="8"/>
        <v>134886100</v>
      </c>
      <c r="G23" s="187">
        <f t="shared" si="8"/>
        <v>682236308.50000012</v>
      </c>
      <c r="H23" s="187">
        <f t="shared" si="8"/>
        <v>490261134.44000006</v>
      </c>
      <c r="I23" s="187">
        <f t="shared" si="8"/>
        <v>58498295.289999999</v>
      </c>
      <c r="J23" s="227">
        <f t="shared" si="4"/>
        <v>50.530591002715205</v>
      </c>
      <c r="K23" s="187">
        <f t="shared" ref="K23:V23" si="9">K36+K38+K40+K42+K43+K46+K48+K50+K53+K55+K56+K60+K61+K62+K63+K65+K66+K67+K69+K71+K73+K75+K57+K58</f>
        <v>213886597</v>
      </c>
      <c r="L23" s="187">
        <f t="shared" si="9"/>
        <v>119762829</v>
      </c>
      <c r="M23" s="187">
        <f t="shared" si="9"/>
        <v>93973188</v>
      </c>
      <c r="N23" s="187">
        <f t="shared" si="9"/>
        <v>8763102</v>
      </c>
      <c r="O23" s="187">
        <f t="shared" si="9"/>
        <v>6456855</v>
      </c>
      <c r="P23" s="187">
        <f t="shared" si="9"/>
        <v>119913409</v>
      </c>
      <c r="Q23" s="187">
        <f t="shared" si="9"/>
        <v>59101523.529999986</v>
      </c>
      <c r="R23" s="187">
        <f t="shared" si="9"/>
        <v>18642020.120000001</v>
      </c>
      <c r="S23" s="187">
        <f t="shared" si="9"/>
        <v>24813250.379999995</v>
      </c>
      <c r="T23" s="187">
        <f t="shared" si="9"/>
        <v>4361834</v>
      </c>
      <c r="U23" s="187">
        <f t="shared" si="9"/>
        <v>1557095.08</v>
      </c>
      <c r="V23" s="187">
        <f t="shared" si="9"/>
        <v>34288273.149999999</v>
      </c>
      <c r="W23" s="232">
        <f t="shared" si="6"/>
        <v>27.632177218659471</v>
      </c>
      <c r="X23" s="187">
        <f t="shared" si="7"/>
        <v>741337832.03000009</v>
      </c>
      <c r="Y23" s="267"/>
    </row>
    <row r="24" spans="1:25" s="46" customFormat="1" ht="31.5" x14ac:dyDescent="0.25">
      <c r="A24" s="54"/>
      <c r="B24" s="57"/>
      <c r="C24" s="58" t="s">
        <v>386</v>
      </c>
      <c r="D24" s="59">
        <f>D44+D47+D49+D59</f>
        <v>473819800</v>
      </c>
      <c r="E24" s="59">
        <f t="shared" ref="E24:P24" si="10">E44+E47+E49+E59</f>
        <v>388381600</v>
      </c>
      <c r="F24" s="59">
        <f t="shared" si="10"/>
        <v>0</v>
      </c>
      <c r="G24" s="190">
        <f t="shared" si="10"/>
        <v>277954862.63</v>
      </c>
      <c r="H24" s="190">
        <f t="shared" si="10"/>
        <v>228550816.16</v>
      </c>
      <c r="I24" s="190">
        <f t="shared" si="10"/>
        <v>0</v>
      </c>
      <c r="J24" s="230">
        <f t="shared" si="4"/>
        <v>58.662568054353144</v>
      </c>
      <c r="K24" s="190">
        <f t="shared" si="10"/>
        <v>0</v>
      </c>
      <c r="L24" s="190">
        <f t="shared" si="10"/>
        <v>0</v>
      </c>
      <c r="M24" s="190">
        <f t="shared" si="10"/>
        <v>0</v>
      </c>
      <c r="N24" s="190">
        <f t="shared" si="10"/>
        <v>0</v>
      </c>
      <c r="O24" s="190">
        <f t="shared" si="10"/>
        <v>0</v>
      </c>
      <c r="P24" s="190">
        <f t="shared" si="10"/>
        <v>0</v>
      </c>
      <c r="Q24" s="190">
        <f t="shared" ref="Q24:V24" si="11">Q44+Q47+Q49+Q59</f>
        <v>0</v>
      </c>
      <c r="R24" s="190">
        <f t="shared" si="11"/>
        <v>0</v>
      </c>
      <c r="S24" s="190">
        <f t="shared" si="11"/>
        <v>0</v>
      </c>
      <c r="T24" s="190">
        <f t="shared" si="11"/>
        <v>0</v>
      </c>
      <c r="U24" s="190">
        <f t="shared" si="11"/>
        <v>0</v>
      </c>
      <c r="V24" s="190">
        <f t="shared" si="11"/>
        <v>0</v>
      </c>
      <c r="W24" s="233"/>
      <c r="X24" s="190">
        <f t="shared" si="7"/>
        <v>277954862.63</v>
      </c>
      <c r="Y24" s="267"/>
    </row>
    <row r="25" spans="1:25" s="46" customFormat="1" ht="31.5" hidden="1" customHeight="1" x14ac:dyDescent="0.25">
      <c r="A25" s="54"/>
      <c r="B25" s="57"/>
      <c r="C25" s="60" t="s">
        <v>662</v>
      </c>
      <c r="D25" s="59">
        <f t="shared" ref="D25:I25" si="12">D52</f>
        <v>0</v>
      </c>
      <c r="E25" s="59">
        <f t="shared" si="12"/>
        <v>0</v>
      </c>
      <c r="F25" s="59">
        <f t="shared" si="12"/>
        <v>0</v>
      </c>
      <c r="G25" s="190">
        <f t="shared" si="12"/>
        <v>0</v>
      </c>
      <c r="H25" s="190">
        <f t="shared" si="12"/>
        <v>0</v>
      </c>
      <c r="I25" s="190">
        <f t="shared" si="12"/>
        <v>0</v>
      </c>
      <c r="J25" s="230" t="e">
        <f t="shared" si="4"/>
        <v>#DIV/0!</v>
      </c>
      <c r="K25" s="190">
        <f t="shared" ref="K25:V25" si="13">K52</f>
        <v>0</v>
      </c>
      <c r="L25" s="190">
        <f t="shared" si="13"/>
        <v>0</v>
      </c>
      <c r="M25" s="190">
        <f t="shared" si="13"/>
        <v>0</v>
      </c>
      <c r="N25" s="190">
        <f t="shared" si="13"/>
        <v>0</v>
      </c>
      <c r="O25" s="190">
        <f t="shared" si="13"/>
        <v>0</v>
      </c>
      <c r="P25" s="190">
        <f t="shared" si="13"/>
        <v>0</v>
      </c>
      <c r="Q25" s="190">
        <f t="shared" si="13"/>
        <v>0</v>
      </c>
      <c r="R25" s="190">
        <f t="shared" si="13"/>
        <v>0</v>
      </c>
      <c r="S25" s="190">
        <f t="shared" si="13"/>
        <v>0</v>
      </c>
      <c r="T25" s="190">
        <f t="shared" si="13"/>
        <v>0</v>
      </c>
      <c r="U25" s="190">
        <f t="shared" si="13"/>
        <v>0</v>
      </c>
      <c r="V25" s="190">
        <f t="shared" si="13"/>
        <v>0</v>
      </c>
      <c r="W25" s="233" t="e">
        <f t="shared" si="6"/>
        <v>#DIV/0!</v>
      </c>
      <c r="X25" s="190">
        <f t="shared" si="7"/>
        <v>0</v>
      </c>
      <c r="Y25" s="267"/>
    </row>
    <row r="26" spans="1:25" s="46" customFormat="1" ht="47.25" hidden="1" customHeight="1" x14ac:dyDescent="0.25">
      <c r="A26" s="54"/>
      <c r="B26" s="57"/>
      <c r="C26" s="60" t="s">
        <v>533</v>
      </c>
      <c r="D26" s="59">
        <f>D51</f>
        <v>0</v>
      </c>
      <c r="E26" s="59">
        <f t="shared" ref="E26:P26" si="14">E51</f>
        <v>0</v>
      </c>
      <c r="F26" s="59">
        <f t="shared" si="14"/>
        <v>0</v>
      </c>
      <c r="G26" s="190">
        <f>G51</f>
        <v>0</v>
      </c>
      <c r="H26" s="190">
        <f t="shared" ref="H26:I26" si="15">H51</f>
        <v>0</v>
      </c>
      <c r="I26" s="190">
        <f t="shared" si="15"/>
        <v>0</v>
      </c>
      <c r="J26" s="230" t="e">
        <f t="shared" si="4"/>
        <v>#DIV/0!</v>
      </c>
      <c r="K26" s="190">
        <f t="shared" si="14"/>
        <v>0</v>
      </c>
      <c r="L26" s="190">
        <f t="shared" si="14"/>
        <v>0</v>
      </c>
      <c r="M26" s="190">
        <f t="shared" si="14"/>
        <v>0</v>
      </c>
      <c r="N26" s="190">
        <f t="shared" si="14"/>
        <v>0</v>
      </c>
      <c r="O26" s="190">
        <f t="shared" si="14"/>
        <v>0</v>
      </c>
      <c r="P26" s="190">
        <f t="shared" si="14"/>
        <v>0</v>
      </c>
      <c r="Q26" s="190">
        <f t="shared" ref="Q26:V26" si="16">Q51</f>
        <v>0</v>
      </c>
      <c r="R26" s="190">
        <f t="shared" si="16"/>
        <v>0</v>
      </c>
      <c r="S26" s="190">
        <f t="shared" si="16"/>
        <v>0</v>
      </c>
      <c r="T26" s="190">
        <f t="shared" si="16"/>
        <v>0</v>
      </c>
      <c r="U26" s="190">
        <f t="shared" si="16"/>
        <v>0</v>
      </c>
      <c r="V26" s="190">
        <f t="shared" si="16"/>
        <v>0</v>
      </c>
      <c r="W26" s="233" t="e">
        <f t="shared" si="6"/>
        <v>#DIV/0!</v>
      </c>
      <c r="X26" s="190">
        <f t="shared" si="7"/>
        <v>0</v>
      </c>
      <c r="Y26" s="267"/>
    </row>
    <row r="27" spans="1:25" s="46" customFormat="1" ht="36.75" customHeight="1" x14ac:dyDescent="0.25">
      <c r="A27" s="54"/>
      <c r="B27" s="57"/>
      <c r="C27" s="58" t="s">
        <v>381</v>
      </c>
      <c r="D27" s="59">
        <f>D45+D64</f>
        <v>3348277.94</v>
      </c>
      <c r="E27" s="59">
        <f t="shared" ref="E27:P27" si="17">E45+E64</f>
        <v>1429160</v>
      </c>
      <c r="F27" s="59">
        <f t="shared" si="17"/>
        <v>0</v>
      </c>
      <c r="G27" s="190">
        <f>G45+G64</f>
        <v>1510442.2599999998</v>
      </c>
      <c r="H27" s="190">
        <f t="shared" ref="H27:I27" si="18">H45+H64</f>
        <v>693441.87</v>
      </c>
      <c r="I27" s="190">
        <f t="shared" si="18"/>
        <v>0</v>
      </c>
      <c r="J27" s="230">
        <f t="shared" si="4"/>
        <v>45.111017874459961</v>
      </c>
      <c r="K27" s="190">
        <f t="shared" si="17"/>
        <v>0</v>
      </c>
      <c r="L27" s="190">
        <f t="shared" si="17"/>
        <v>0</v>
      </c>
      <c r="M27" s="190">
        <f t="shared" si="17"/>
        <v>0</v>
      </c>
      <c r="N27" s="190">
        <f t="shared" si="17"/>
        <v>0</v>
      </c>
      <c r="O27" s="190">
        <f t="shared" si="17"/>
        <v>0</v>
      </c>
      <c r="P27" s="190">
        <f t="shared" si="17"/>
        <v>0</v>
      </c>
      <c r="Q27" s="190">
        <f t="shared" ref="Q27:V27" si="19">Q45+Q64</f>
        <v>0</v>
      </c>
      <c r="R27" s="190">
        <f t="shared" si="19"/>
        <v>0</v>
      </c>
      <c r="S27" s="190">
        <f t="shared" si="19"/>
        <v>0</v>
      </c>
      <c r="T27" s="190">
        <f t="shared" si="19"/>
        <v>0</v>
      </c>
      <c r="U27" s="190">
        <f t="shared" si="19"/>
        <v>0</v>
      </c>
      <c r="V27" s="190">
        <f t="shared" si="19"/>
        <v>0</v>
      </c>
      <c r="W27" s="233"/>
      <c r="X27" s="190">
        <f t="shared" si="7"/>
        <v>1510442.2599999998</v>
      </c>
      <c r="Y27" s="267"/>
    </row>
    <row r="28" spans="1:25" s="46" customFormat="1" ht="47.25" hidden="1" customHeight="1" x14ac:dyDescent="0.25">
      <c r="A28" s="54"/>
      <c r="B28" s="57"/>
      <c r="C28" s="58" t="s">
        <v>383</v>
      </c>
      <c r="D28" s="59"/>
      <c r="E28" s="59"/>
      <c r="F28" s="59"/>
      <c r="G28" s="190"/>
      <c r="H28" s="190"/>
      <c r="I28" s="190"/>
      <c r="J28" s="230" t="e">
        <f t="shared" si="4"/>
        <v>#DIV/0!</v>
      </c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233" t="e">
        <f t="shared" si="6"/>
        <v>#DIV/0!</v>
      </c>
      <c r="X28" s="190">
        <f t="shared" si="7"/>
        <v>0</v>
      </c>
      <c r="Y28" s="267"/>
    </row>
    <row r="29" spans="1:25" s="46" customFormat="1" ht="50.25" customHeight="1" x14ac:dyDescent="0.25">
      <c r="A29" s="54"/>
      <c r="B29" s="57"/>
      <c r="C29" s="60" t="s">
        <v>380</v>
      </c>
      <c r="D29" s="59">
        <f>D74</f>
        <v>1822724</v>
      </c>
      <c r="E29" s="59">
        <f t="shared" ref="E29:P29" si="20">E74</f>
        <v>1494036</v>
      </c>
      <c r="F29" s="59">
        <f t="shared" si="20"/>
        <v>0</v>
      </c>
      <c r="G29" s="190">
        <f>G74</f>
        <v>888069.23</v>
      </c>
      <c r="H29" s="190">
        <f t="shared" ref="H29:I29" si="21">H74</f>
        <v>727925.76000000001</v>
      </c>
      <c r="I29" s="190">
        <f t="shared" si="21"/>
        <v>0</v>
      </c>
      <c r="J29" s="230">
        <f t="shared" si="4"/>
        <v>48.722090124451093</v>
      </c>
      <c r="K29" s="190">
        <f t="shared" si="20"/>
        <v>0</v>
      </c>
      <c r="L29" s="190">
        <f t="shared" si="20"/>
        <v>0</v>
      </c>
      <c r="M29" s="190">
        <f t="shared" si="20"/>
        <v>0</v>
      </c>
      <c r="N29" s="190">
        <f t="shared" si="20"/>
        <v>0</v>
      </c>
      <c r="O29" s="190">
        <f t="shared" si="20"/>
        <v>0</v>
      </c>
      <c r="P29" s="190">
        <f t="shared" si="20"/>
        <v>0</v>
      </c>
      <c r="Q29" s="190">
        <f t="shared" ref="Q29:V29" si="22">Q74</f>
        <v>0</v>
      </c>
      <c r="R29" s="190">
        <f t="shared" si="22"/>
        <v>0</v>
      </c>
      <c r="S29" s="190">
        <f t="shared" si="22"/>
        <v>0</v>
      </c>
      <c r="T29" s="190">
        <f t="shared" si="22"/>
        <v>0</v>
      </c>
      <c r="U29" s="190">
        <f t="shared" si="22"/>
        <v>0</v>
      </c>
      <c r="V29" s="190">
        <f t="shared" si="22"/>
        <v>0</v>
      </c>
      <c r="W29" s="233"/>
      <c r="X29" s="190">
        <f t="shared" si="7"/>
        <v>888069.23</v>
      </c>
      <c r="Y29" s="267"/>
    </row>
    <row r="30" spans="1:25" s="46" customFormat="1" ht="63" hidden="1" customHeight="1" x14ac:dyDescent="0.25">
      <c r="A30" s="54"/>
      <c r="B30" s="57"/>
      <c r="C30" s="58" t="s">
        <v>382</v>
      </c>
      <c r="D30" s="59"/>
      <c r="E30" s="59"/>
      <c r="F30" s="59"/>
      <c r="G30" s="190"/>
      <c r="H30" s="190"/>
      <c r="I30" s="190"/>
      <c r="J30" s="230" t="e">
        <f t="shared" si="4"/>
        <v>#DIV/0!</v>
      </c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233" t="e">
        <f t="shared" si="6"/>
        <v>#DIV/0!</v>
      </c>
      <c r="X30" s="190">
        <f t="shared" si="7"/>
        <v>0</v>
      </c>
      <c r="Y30" s="267"/>
    </row>
    <row r="31" spans="1:25" s="46" customFormat="1" ht="63" hidden="1" customHeight="1" x14ac:dyDescent="0.25">
      <c r="A31" s="54"/>
      <c r="B31" s="54"/>
      <c r="C31" s="60" t="s">
        <v>515</v>
      </c>
      <c r="D31" s="59">
        <f>D76</f>
        <v>0</v>
      </c>
      <c r="E31" s="59">
        <f t="shared" ref="E31:P31" si="23">E76</f>
        <v>0</v>
      </c>
      <c r="F31" s="59">
        <f t="shared" si="23"/>
        <v>0</v>
      </c>
      <c r="G31" s="190">
        <f>G76</f>
        <v>0</v>
      </c>
      <c r="H31" s="190">
        <f t="shared" ref="H31:I31" si="24">H76</f>
        <v>0</v>
      </c>
      <c r="I31" s="190">
        <f t="shared" si="24"/>
        <v>0</v>
      </c>
      <c r="J31" s="230" t="e">
        <f t="shared" si="4"/>
        <v>#DIV/0!</v>
      </c>
      <c r="K31" s="190">
        <f t="shared" si="23"/>
        <v>0</v>
      </c>
      <c r="L31" s="190">
        <f t="shared" si="23"/>
        <v>0</v>
      </c>
      <c r="M31" s="190">
        <f t="shared" si="23"/>
        <v>0</v>
      </c>
      <c r="N31" s="190">
        <f t="shared" si="23"/>
        <v>0</v>
      </c>
      <c r="O31" s="190">
        <f t="shared" si="23"/>
        <v>0</v>
      </c>
      <c r="P31" s="190">
        <f t="shared" si="23"/>
        <v>0</v>
      </c>
      <c r="Q31" s="190">
        <f t="shared" ref="Q31:V31" si="25">Q76</f>
        <v>0</v>
      </c>
      <c r="R31" s="190">
        <f t="shared" si="25"/>
        <v>0</v>
      </c>
      <c r="S31" s="190">
        <f t="shared" si="25"/>
        <v>0</v>
      </c>
      <c r="T31" s="190">
        <f t="shared" si="25"/>
        <v>0</v>
      </c>
      <c r="U31" s="190">
        <f t="shared" si="25"/>
        <v>0</v>
      </c>
      <c r="V31" s="190">
        <f t="shared" si="25"/>
        <v>0</v>
      </c>
      <c r="W31" s="233" t="e">
        <f t="shared" si="6"/>
        <v>#DIV/0!</v>
      </c>
      <c r="X31" s="190">
        <f t="shared" si="7"/>
        <v>0</v>
      </c>
      <c r="Y31" s="267"/>
    </row>
    <row r="32" spans="1:25" s="46" customFormat="1" ht="55.5" hidden="1" customHeight="1" x14ac:dyDescent="0.25">
      <c r="A32" s="54"/>
      <c r="B32" s="54"/>
      <c r="C32" s="60" t="s">
        <v>574</v>
      </c>
      <c r="D32" s="59">
        <f>D68</f>
        <v>0</v>
      </c>
      <c r="E32" s="59">
        <f t="shared" ref="E32:P32" si="26">E68</f>
        <v>0</v>
      </c>
      <c r="F32" s="59">
        <f t="shared" si="26"/>
        <v>0</v>
      </c>
      <c r="G32" s="190">
        <f>G68</f>
        <v>0</v>
      </c>
      <c r="H32" s="190">
        <f t="shared" ref="H32:I32" si="27">H68</f>
        <v>0</v>
      </c>
      <c r="I32" s="190">
        <f t="shared" si="27"/>
        <v>0</v>
      </c>
      <c r="J32" s="230" t="e">
        <f t="shared" si="4"/>
        <v>#DIV/0!</v>
      </c>
      <c r="K32" s="190">
        <f t="shared" si="26"/>
        <v>0</v>
      </c>
      <c r="L32" s="190">
        <f t="shared" si="26"/>
        <v>0</v>
      </c>
      <c r="M32" s="190">
        <f t="shared" si="26"/>
        <v>0</v>
      </c>
      <c r="N32" s="190">
        <f t="shared" si="26"/>
        <v>0</v>
      </c>
      <c r="O32" s="190">
        <f t="shared" si="26"/>
        <v>0</v>
      </c>
      <c r="P32" s="190">
        <f t="shared" si="26"/>
        <v>0</v>
      </c>
      <c r="Q32" s="190">
        <f t="shared" ref="Q32:V32" si="28">Q68</f>
        <v>0</v>
      </c>
      <c r="R32" s="190">
        <f t="shared" si="28"/>
        <v>0</v>
      </c>
      <c r="S32" s="190">
        <f t="shared" si="28"/>
        <v>0</v>
      </c>
      <c r="T32" s="190">
        <f t="shared" si="28"/>
        <v>0</v>
      </c>
      <c r="U32" s="190">
        <f t="shared" si="28"/>
        <v>0</v>
      </c>
      <c r="V32" s="190">
        <f t="shared" si="28"/>
        <v>0</v>
      </c>
      <c r="W32" s="233" t="e">
        <f t="shared" si="6"/>
        <v>#DIV/0!</v>
      </c>
      <c r="X32" s="190">
        <f t="shared" si="7"/>
        <v>0</v>
      </c>
      <c r="Y32" s="267"/>
    </row>
    <row r="33" spans="1:25" s="46" customFormat="1" ht="55.5" hidden="1" customHeight="1" x14ac:dyDescent="0.25">
      <c r="A33" s="54"/>
      <c r="B33" s="54"/>
      <c r="C33" s="93" t="s">
        <v>658</v>
      </c>
      <c r="D33" s="59">
        <f>D39</f>
        <v>0</v>
      </c>
      <c r="E33" s="59">
        <f t="shared" ref="E33:V33" si="29">E39</f>
        <v>0</v>
      </c>
      <c r="F33" s="59">
        <f t="shared" si="29"/>
        <v>0</v>
      </c>
      <c r="G33" s="190">
        <f t="shared" si="29"/>
        <v>0</v>
      </c>
      <c r="H33" s="190">
        <f t="shared" si="29"/>
        <v>0</v>
      </c>
      <c r="I33" s="190">
        <f t="shared" si="29"/>
        <v>0</v>
      </c>
      <c r="J33" s="230" t="e">
        <f t="shared" si="4"/>
        <v>#DIV/0!</v>
      </c>
      <c r="K33" s="190">
        <f t="shared" si="29"/>
        <v>0</v>
      </c>
      <c r="L33" s="190">
        <f t="shared" si="29"/>
        <v>0</v>
      </c>
      <c r="M33" s="190">
        <f t="shared" si="29"/>
        <v>0</v>
      </c>
      <c r="N33" s="190">
        <f t="shared" si="29"/>
        <v>0</v>
      </c>
      <c r="O33" s="190">
        <f t="shared" si="29"/>
        <v>0</v>
      </c>
      <c r="P33" s="190">
        <f>P39</f>
        <v>0</v>
      </c>
      <c r="Q33" s="190">
        <f t="shared" si="29"/>
        <v>0</v>
      </c>
      <c r="R33" s="190">
        <f t="shared" si="29"/>
        <v>0</v>
      </c>
      <c r="S33" s="190">
        <f t="shared" si="29"/>
        <v>0</v>
      </c>
      <c r="T33" s="190">
        <f t="shared" si="29"/>
        <v>0</v>
      </c>
      <c r="U33" s="190">
        <f t="shared" si="29"/>
        <v>0</v>
      </c>
      <c r="V33" s="190">
        <f t="shared" si="29"/>
        <v>0</v>
      </c>
      <c r="W33" s="233" t="e">
        <f t="shared" si="6"/>
        <v>#DIV/0!</v>
      </c>
      <c r="X33" s="190">
        <f t="shared" si="7"/>
        <v>0</v>
      </c>
      <c r="Y33" s="267"/>
    </row>
    <row r="34" spans="1:25" s="46" customFormat="1" ht="63" hidden="1" customHeight="1" x14ac:dyDescent="0.25">
      <c r="A34" s="54"/>
      <c r="B34" s="54"/>
      <c r="C34" s="60" t="s">
        <v>548</v>
      </c>
      <c r="D34" s="59">
        <f>D72</f>
        <v>0</v>
      </c>
      <c r="E34" s="59">
        <f t="shared" ref="E34:P34" si="30">E72</f>
        <v>0</v>
      </c>
      <c r="F34" s="59">
        <f t="shared" si="30"/>
        <v>0</v>
      </c>
      <c r="G34" s="190">
        <f>G72</f>
        <v>0</v>
      </c>
      <c r="H34" s="190">
        <f t="shared" ref="H34:I34" si="31">H72</f>
        <v>0</v>
      </c>
      <c r="I34" s="190">
        <f t="shared" si="31"/>
        <v>0</v>
      </c>
      <c r="J34" s="230" t="e">
        <f t="shared" si="4"/>
        <v>#DIV/0!</v>
      </c>
      <c r="K34" s="190">
        <f t="shared" si="30"/>
        <v>0</v>
      </c>
      <c r="L34" s="190">
        <f t="shared" si="30"/>
        <v>0</v>
      </c>
      <c r="M34" s="190">
        <f t="shared" si="30"/>
        <v>0</v>
      </c>
      <c r="N34" s="190">
        <f t="shared" si="30"/>
        <v>0</v>
      </c>
      <c r="O34" s="190">
        <f t="shared" si="30"/>
        <v>0</v>
      </c>
      <c r="P34" s="190">
        <f t="shared" si="30"/>
        <v>0</v>
      </c>
      <c r="Q34" s="190">
        <f t="shared" ref="Q34:V34" si="32">Q72</f>
        <v>0</v>
      </c>
      <c r="R34" s="190">
        <f t="shared" si="32"/>
        <v>0</v>
      </c>
      <c r="S34" s="190">
        <f t="shared" si="32"/>
        <v>0</v>
      </c>
      <c r="T34" s="190">
        <f t="shared" si="32"/>
        <v>0</v>
      </c>
      <c r="U34" s="190">
        <f t="shared" si="32"/>
        <v>0</v>
      </c>
      <c r="V34" s="190">
        <f t="shared" si="32"/>
        <v>0</v>
      </c>
      <c r="W34" s="233" t="e">
        <f t="shared" si="6"/>
        <v>#DIV/0!</v>
      </c>
      <c r="X34" s="190">
        <f t="shared" si="7"/>
        <v>0</v>
      </c>
      <c r="Y34" s="267"/>
    </row>
    <row r="35" spans="1:25" s="46" customFormat="1" ht="15.75" hidden="1" customHeight="1" x14ac:dyDescent="0.25">
      <c r="A35" s="54"/>
      <c r="B35" s="54"/>
      <c r="C35" s="60" t="s">
        <v>392</v>
      </c>
      <c r="D35" s="59">
        <f>D70</f>
        <v>0</v>
      </c>
      <c r="E35" s="59">
        <f t="shared" ref="E35:P35" si="33">E70</f>
        <v>0</v>
      </c>
      <c r="F35" s="59">
        <f t="shared" si="33"/>
        <v>0</v>
      </c>
      <c r="G35" s="190">
        <f>G70</f>
        <v>0</v>
      </c>
      <c r="H35" s="190">
        <f t="shared" ref="H35:I35" si="34">H70</f>
        <v>0</v>
      </c>
      <c r="I35" s="190">
        <f t="shared" si="34"/>
        <v>0</v>
      </c>
      <c r="J35" s="230" t="e">
        <f t="shared" si="4"/>
        <v>#DIV/0!</v>
      </c>
      <c r="K35" s="190">
        <f t="shared" si="33"/>
        <v>0</v>
      </c>
      <c r="L35" s="190">
        <f t="shared" si="33"/>
        <v>0</v>
      </c>
      <c r="M35" s="190">
        <f t="shared" si="33"/>
        <v>0</v>
      </c>
      <c r="N35" s="190">
        <f t="shared" si="33"/>
        <v>0</v>
      </c>
      <c r="O35" s="190">
        <f t="shared" si="33"/>
        <v>0</v>
      </c>
      <c r="P35" s="190">
        <f t="shared" si="33"/>
        <v>0</v>
      </c>
      <c r="Q35" s="190">
        <f t="shared" ref="Q35:V35" si="35">Q70</f>
        <v>0</v>
      </c>
      <c r="R35" s="190">
        <f t="shared" si="35"/>
        <v>0</v>
      </c>
      <c r="S35" s="190">
        <f t="shared" si="35"/>
        <v>0</v>
      </c>
      <c r="T35" s="190">
        <f t="shared" si="35"/>
        <v>0</v>
      </c>
      <c r="U35" s="190">
        <f t="shared" si="35"/>
        <v>0</v>
      </c>
      <c r="V35" s="190">
        <f t="shared" si="35"/>
        <v>0</v>
      </c>
      <c r="W35" s="233" t="e">
        <f t="shared" si="6"/>
        <v>#DIV/0!</v>
      </c>
      <c r="X35" s="190">
        <f t="shared" si="7"/>
        <v>0</v>
      </c>
      <c r="Y35" s="267"/>
    </row>
    <row r="36" spans="1:25" ht="30.75" customHeight="1" x14ac:dyDescent="0.25">
      <c r="A36" s="33" t="s">
        <v>48</v>
      </c>
      <c r="B36" s="33" t="s">
        <v>49</v>
      </c>
      <c r="C36" s="6" t="s">
        <v>495</v>
      </c>
      <c r="D36" s="44">
        <f>'дод 2'!E84+'дод 2'!E311</f>
        <v>341633979</v>
      </c>
      <c r="E36" s="44">
        <f>'дод 2'!F84+'дод 2'!F311</f>
        <v>225823282</v>
      </c>
      <c r="F36" s="44">
        <f>'дод 2'!G84+'дод 2'!G311</f>
        <v>42899770</v>
      </c>
      <c r="G36" s="188">
        <f>'дод 2'!H84+'дод 2'!H311</f>
        <v>149335894.96000001</v>
      </c>
      <c r="H36" s="188">
        <f>'дод 2'!I84+'дод 2'!I311</f>
        <v>106170479.39</v>
      </c>
      <c r="I36" s="188">
        <f>'дод 2'!J84+'дод 2'!J311</f>
        <v>16557512.789999999</v>
      </c>
      <c r="J36" s="228">
        <f t="shared" si="4"/>
        <v>43.712248821713374</v>
      </c>
      <c r="K36" s="188">
        <f>'дод 2'!L84+'дод 2'!L311</f>
        <v>91302813</v>
      </c>
      <c r="L36" s="188">
        <f>'дод 2'!M84+'дод 2'!M311</f>
        <v>71249013</v>
      </c>
      <c r="M36" s="188">
        <f>'дод 2'!N84+'дод 2'!N311</f>
        <v>20053800</v>
      </c>
      <c r="N36" s="188">
        <f>'дод 2'!O84+'дод 2'!O311</f>
        <v>0</v>
      </c>
      <c r="O36" s="188">
        <f>'дод 2'!P84+'дод 2'!P311</f>
        <v>0</v>
      </c>
      <c r="P36" s="188">
        <f>'дод 2'!Q84+'дод 2'!Q311</f>
        <v>71249013</v>
      </c>
      <c r="Q36" s="188">
        <f>'дод 2'!R84+'дод 2'!R311</f>
        <v>11421123.609999999</v>
      </c>
      <c r="R36" s="188">
        <f>'дод 2'!S84+'дод 2'!S311</f>
        <v>6717975.6900000004</v>
      </c>
      <c r="S36" s="188">
        <f>'дод 2'!T84+'дод 2'!T311</f>
        <v>3002412.57</v>
      </c>
      <c r="T36" s="188">
        <f>'дод 2'!U84+'дод 2'!U311</f>
        <v>0</v>
      </c>
      <c r="U36" s="188">
        <f>'дод 2'!V84+'дод 2'!V311</f>
        <v>0</v>
      </c>
      <c r="V36" s="188">
        <f>'дод 2'!W84+'дод 2'!W311</f>
        <v>8418711.0399999991</v>
      </c>
      <c r="W36" s="234">
        <f t="shared" si="6"/>
        <v>12.50905994539292</v>
      </c>
      <c r="X36" s="188">
        <f t="shared" si="7"/>
        <v>160757018.56999999</v>
      </c>
      <c r="Y36" s="267"/>
    </row>
    <row r="37" spans="1:25" s="47" customFormat="1" ht="47.25" hidden="1" customHeight="1" x14ac:dyDescent="0.25">
      <c r="A37" s="61"/>
      <c r="B37" s="61"/>
      <c r="C37" s="62" t="s">
        <v>380</v>
      </c>
      <c r="D37" s="63"/>
      <c r="E37" s="63"/>
      <c r="F37" s="63"/>
      <c r="G37" s="189"/>
      <c r="H37" s="189"/>
      <c r="I37" s="189"/>
      <c r="J37" s="229" t="e">
        <f t="shared" si="4"/>
        <v>#DIV/0!</v>
      </c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231" t="e">
        <f t="shared" si="6"/>
        <v>#DIV/0!</v>
      </c>
      <c r="X37" s="189">
        <f t="shared" si="7"/>
        <v>0</v>
      </c>
      <c r="Y37" s="267"/>
    </row>
    <row r="38" spans="1:25" ht="38.25" customHeight="1" x14ac:dyDescent="0.25">
      <c r="A38" s="33">
        <v>1021</v>
      </c>
      <c r="B38" s="33" t="s">
        <v>51</v>
      </c>
      <c r="C38" s="53" t="s">
        <v>463</v>
      </c>
      <c r="D38" s="44">
        <f>'дод 2'!E85+'дод 2'!E312</f>
        <v>244384691</v>
      </c>
      <c r="E38" s="44">
        <f>'дод 2'!F85+'дод 2'!F312</f>
        <v>129174000</v>
      </c>
      <c r="F38" s="44">
        <f>'дод 2'!G85+'дод 2'!G312</f>
        <v>60167630</v>
      </c>
      <c r="G38" s="188">
        <f>'дод 2'!H85+'дод 2'!H312</f>
        <v>106925103.79000001</v>
      </c>
      <c r="H38" s="188">
        <f>'дод 2'!I85+'дод 2'!I312</f>
        <v>60696387.509999998</v>
      </c>
      <c r="I38" s="188">
        <f>'дод 2'!J85+'дод 2'!J312</f>
        <v>26564678.25</v>
      </c>
      <c r="J38" s="228">
        <f t="shared" si="4"/>
        <v>43.752783102931765</v>
      </c>
      <c r="K38" s="188">
        <f>'дод 2'!L85+'дод 2'!L312</f>
        <v>107624056</v>
      </c>
      <c r="L38" s="188">
        <f>'дод 2'!M85+'дод 2'!M312</f>
        <v>48513816</v>
      </c>
      <c r="M38" s="188">
        <f>'дод 2'!N85+'дод 2'!N312</f>
        <v>59110240</v>
      </c>
      <c r="N38" s="188">
        <f>'дод 2'!O85+'дод 2'!O312</f>
        <v>3250000</v>
      </c>
      <c r="O38" s="188">
        <f>'дод 2'!P85+'дод 2'!P312</f>
        <v>1318160</v>
      </c>
      <c r="P38" s="188">
        <f>'дод 2'!Q85+'дод 2'!Q312</f>
        <v>48513816</v>
      </c>
      <c r="Q38" s="188">
        <f>'дод 2'!R85+'дод 2'!R312</f>
        <v>36320944.789999999</v>
      </c>
      <c r="R38" s="188">
        <f>'дод 2'!S85+'дод 2'!S312</f>
        <v>11924044.43</v>
      </c>
      <c r="S38" s="188">
        <f>'дод 2'!T85+'дод 2'!T312</f>
        <v>10920750.43</v>
      </c>
      <c r="T38" s="188">
        <f>'дод 2'!U85+'дод 2'!U312</f>
        <v>1029479.62</v>
      </c>
      <c r="U38" s="188">
        <f>'дод 2'!V85+'дод 2'!V312</f>
        <v>0</v>
      </c>
      <c r="V38" s="188">
        <f>'дод 2'!W85+'дод 2'!W312</f>
        <v>25400194.359999999</v>
      </c>
      <c r="W38" s="234">
        <f t="shared" si="6"/>
        <v>33.747979903303403</v>
      </c>
      <c r="X38" s="188">
        <f t="shared" si="7"/>
        <v>143246048.58000001</v>
      </c>
      <c r="Y38" s="267"/>
    </row>
    <row r="39" spans="1:25" s="47" customFormat="1" ht="47.25" hidden="1" customHeight="1" x14ac:dyDescent="0.25">
      <c r="A39" s="61"/>
      <c r="B39" s="61"/>
      <c r="C39" s="68" t="s">
        <v>658</v>
      </c>
      <c r="D39" s="63">
        <f>'дод 2'!E86</f>
        <v>0</v>
      </c>
      <c r="E39" s="63">
        <f>'дод 2'!F86</f>
        <v>0</v>
      </c>
      <c r="F39" s="63">
        <f>'дод 2'!G86</f>
        <v>0</v>
      </c>
      <c r="G39" s="189">
        <f>'дод 2'!H86</f>
        <v>0</v>
      </c>
      <c r="H39" s="189">
        <f>'дод 2'!I86</f>
        <v>0</v>
      </c>
      <c r="I39" s="189">
        <f>'дод 2'!J86</f>
        <v>0</v>
      </c>
      <c r="J39" s="229" t="e">
        <f t="shared" si="4"/>
        <v>#DIV/0!</v>
      </c>
      <c r="K39" s="189">
        <f>'дод 2'!L86</f>
        <v>0</v>
      </c>
      <c r="L39" s="189">
        <f>'дод 2'!M86</f>
        <v>0</v>
      </c>
      <c r="M39" s="189">
        <f>'дод 2'!N86</f>
        <v>0</v>
      </c>
      <c r="N39" s="189">
        <f>'дод 2'!O86</f>
        <v>0</v>
      </c>
      <c r="O39" s="189">
        <f>'дод 2'!P86</f>
        <v>0</v>
      </c>
      <c r="P39" s="189">
        <f>'дод 2'!Q86</f>
        <v>0</v>
      </c>
      <c r="Q39" s="189">
        <f>'дод 2'!R86</f>
        <v>0</v>
      </c>
      <c r="R39" s="189">
        <f>'дод 2'!S86</f>
        <v>0</v>
      </c>
      <c r="S39" s="189">
        <f>'дод 2'!T86</f>
        <v>0</v>
      </c>
      <c r="T39" s="189">
        <f>'дод 2'!U86</f>
        <v>0</v>
      </c>
      <c r="U39" s="189">
        <f>'дод 2'!V86</f>
        <v>0</v>
      </c>
      <c r="V39" s="189">
        <f>'дод 2'!W86</f>
        <v>0</v>
      </c>
      <c r="W39" s="231" t="e">
        <f t="shared" si="6"/>
        <v>#DIV/0!</v>
      </c>
      <c r="X39" s="189">
        <f t="shared" si="7"/>
        <v>0</v>
      </c>
      <c r="Y39" s="267"/>
    </row>
    <row r="40" spans="1:25" ht="60" customHeight="1" x14ac:dyDescent="0.25">
      <c r="A40" s="33">
        <v>1022</v>
      </c>
      <c r="B40" s="52" t="s">
        <v>55</v>
      </c>
      <c r="C40" s="32" t="s">
        <v>465</v>
      </c>
      <c r="D40" s="44">
        <f>'дод 2'!E87+'дод 2'!E313</f>
        <v>16779200</v>
      </c>
      <c r="E40" s="44">
        <f>'дод 2'!F87+'дод 2'!F313</f>
        <v>10152900</v>
      </c>
      <c r="F40" s="44">
        <f>'дод 2'!G87+'дод 2'!G313</f>
        <v>2560200</v>
      </c>
      <c r="G40" s="188">
        <f>'дод 2'!H87+'дод 2'!H313</f>
        <v>7977664.3700000001</v>
      </c>
      <c r="H40" s="188">
        <f>'дод 2'!I87+'дод 2'!I313</f>
        <v>5230794.9000000004</v>
      </c>
      <c r="I40" s="188">
        <f>'дод 2'!J87+'дод 2'!J313</f>
        <v>1369693.83</v>
      </c>
      <c r="J40" s="228">
        <f t="shared" si="4"/>
        <v>47.544962632306664</v>
      </c>
      <c r="K40" s="188">
        <f>'дод 2'!L87+'дод 2'!L313</f>
        <v>0</v>
      </c>
      <c r="L40" s="188">
        <f>'дод 2'!M87+'дод 2'!M313</f>
        <v>0</v>
      </c>
      <c r="M40" s="188">
        <f>'дод 2'!N87+'дод 2'!N313</f>
        <v>0</v>
      </c>
      <c r="N40" s="188">
        <f>'дод 2'!O87+'дод 2'!O313</f>
        <v>0</v>
      </c>
      <c r="O40" s="188">
        <f>'дод 2'!P87+'дод 2'!P313</f>
        <v>0</v>
      </c>
      <c r="P40" s="188">
        <f>'дод 2'!Q87+'дод 2'!Q313</f>
        <v>0</v>
      </c>
      <c r="Q40" s="188">
        <f>'дод 2'!R87+'дод 2'!R313</f>
        <v>326110.8</v>
      </c>
      <c r="R40" s="188">
        <f>'дод 2'!S87+'дод 2'!S313</f>
        <v>0</v>
      </c>
      <c r="S40" s="188">
        <f>'дод 2'!T87+'дод 2'!T313</f>
        <v>326110.8</v>
      </c>
      <c r="T40" s="188">
        <f>'дод 2'!U87+'дод 2'!U313</f>
        <v>0</v>
      </c>
      <c r="U40" s="188">
        <f>'дод 2'!V87+'дод 2'!V313</f>
        <v>0</v>
      </c>
      <c r="V40" s="188">
        <f>'дод 2'!W87+'дод 2'!W313</f>
        <v>0</v>
      </c>
      <c r="W40" s="234"/>
      <c r="X40" s="188">
        <f t="shared" si="7"/>
        <v>8303775.1699999999</v>
      </c>
      <c r="Y40" s="267"/>
    </row>
    <row r="41" spans="1:25" ht="63" hidden="1" customHeight="1" x14ac:dyDescent="0.25">
      <c r="A41" s="33"/>
      <c r="B41" s="33"/>
      <c r="C41" s="62" t="s">
        <v>384</v>
      </c>
      <c r="D41" s="44"/>
      <c r="E41" s="44"/>
      <c r="F41" s="44"/>
      <c r="G41" s="188"/>
      <c r="H41" s="188"/>
      <c r="I41" s="188"/>
      <c r="J41" s="228" t="e">
        <f t="shared" si="4"/>
        <v>#DIV/0!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234" t="e">
        <f t="shared" si="6"/>
        <v>#DIV/0!</v>
      </c>
      <c r="X41" s="188">
        <f t="shared" si="7"/>
        <v>0</v>
      </c>
      <c r="Y41" s="267"/>
    </row>
    <row r="42" spans="1:25" ht="47.25" x14ac:dyDescent="0.25">
      <c r="A42" s="33">
        <v>1025</v>
      </c>
      <c r="B42" s="33" t="s">
        <v>55</v>
      </c>
      <c r="C42" s="3" t="s">
        <v>570</v>
      </c>
      <c r="D42" s="44">
        <f>'дод 2'!E88</f>
        <v>12167100</v>
      </c>
      <c r="E42" s="44">
        <f>'дод 2'!F88</f>
        <v>8367700</v>
      </c>
      <c r="F42" s="44">
        <f>'дод 2'!G88</f>
        <v>1262000</v>
      </c>
      <c r="G42" s="188">
        <f>'дод 2'!H88</f>
        <v>5514595.29</v>
      </c>
      <c r="H42" s="188">
        <f>'дод 2'!I88</f>
        <v>4005717.55</v>
      </c>
      <c r="I42" s="188">
        <f>'дод 2'!J88</f>
        <v>550260.56000000006</v>
      </c>
      <c r="J42" s="228">
        <f t="shared" si="4"/>
        <v>45.323826466454619</v>
      </c>
      <c r="K42" s="188">
        <f>'дод 2'!L88</f>
        <v>0</v>
      </c>
      <c r="L42" s="188">
        <f>'дод 2'!M88</f>
        <v>0</v>
      </c>
      <c r="M42" s="188">
        <f>'дод 2'!N88</f>
        <v>0</v>
      </c>
      <c r="N42" s="188">
        <f>'дод 2'!O88</f>
        <v>0</v>
      </c>
      <c r="O42" s="188">
        <f>'дод 2'!P88</f>
        <v>0</v>
      </c>
      <c r="P42" s="188">
        <f>'дод 2'!Q88</f>
        <v>0</v>
      </c>
      <c r="Q42" s="188">
        <f>'дод 2'!R88</f>
        <v>84796</v>
      </c>
      <c r="R42" s="188">
        <f>'дод 2'!S88</f>
        <v>0</v>
      </c>
      <c r="S42" s="188">
        <f>'дод 2'!T88</f>
        <v>84796</v>
      </c>
      <c r="T42" s="188">
        <f>'дод 2'!U88</f>
        <v>0</v>
      </c>
      <c r="U42" s="188">
        <f>'дод 2'!V88</f>
        <v>0</v>
      </c>
      <c r="V42" s="188">
        <f>'дод 2'!W88</f>
        <v>0</v>
      </c>
      <c r="W42" s="234"/>
      <c r="X42" s="188">
        <f t="shared" si="7"/>
        <v>5599391.29</v>
      </c>
      <c r="Y42" s="267"/>
    </row>
    <row r="43" spans="1:25" s="47" customFormat="1" ht="35.25" customHeight="1" x14ac:dyDescent="0.25">
      <c r="A43" s="75">
        <v>1031</v>
      </c>
      <c r="B43" s="52" t="s">
        <v>51</v>
      </c>
      <c r="C43" s="53" t="s">
        <v>496</v>
      </c>
      <c r="D43" s="44">
        <f>'дод 2'!E89</f>
        <v>435724517.94</v>
      </c>
      <c r="E43" s="44">
        <f>'дод 2'!F89</f>
        <v>355840600</v>
      </c>
      <c r="F43" s="44">
        <f>'дод 2'!G89</f>
        <v>0</v>
      </c>
      <c r="G43" s="188">
        <f>'дод 2'!H89</f>
        <v>260344141.91999999</v>
      </c>
      <c r="H43" s="188">
        <f>'дод 2'!I89</f>
        <v>213563039.21000001</v>
      </c>
      <c r="I43" s="188">
        <f>'дод 2'!J89</f>
        <v>0</v>
      </c>
      <c r="J43" s="228">
        <f t="shared" si="4"/>
        <v>59.749711388939971</v>
      </c>
      <c r="K43" s="188">
        <f>'дод 2'!L89</f>
        <v>0</v>
      </c>
      <c r="L43" s="188">
        <f>'дод 2'!M89</f>
        <v>0</v>
      </c>
      <c r="M43" s="188">
        <f>'дод 2'!N89</f>
        <v>0</v>
      </c>
      <c r="N43" s="188">
        <f>'дод 2'!O89</f>
        <v>0</v>
      </c>
      <c r="O43" s="188">
        <f>'дод 2'!P89</f>
        <v>0</v>
      </c>
      <c r="P43" s="188">
        <f>'дод 2'!Q89</f>
        <v>0</v>
      </c>
      <c r="Q43" s="188">
        <f>'дод 2'!R89</f>
        <v>0</v>
      </c>
      <c r="R43" s="188">
        <f>'дод 2'!S89</f>
        <v>0</v>
      </c>
      <c r="S43" s="188">
        <f>'дод 2'!T89</f>
        <v>0</v>
      </c>
      <c r="T43" s="188">
        <f>'дод 2'!U89</f>
        <v>0</v>
      </c>
      <c r="U43" s="188">
        <f>'дод 2'!V89</f>
        <v>0</v>
      </c>
      <c r="V43" s="188">
        <f>'дод 2'!W89</f>
        <v>0</v>
      </c>
      <c r="W43" s="234"/>
      <c r="X43" s="188">
        <f t="shared" si="7"/>
        <v>260344141.91999999</v>
      </c>
      <c r="Y43" s="267"/>
    </row>
    <row r="44" spans="1:25" s="47" customFormat="1" ht="15.75" x14ac:dyDescent="0.25">
      <c r="A44" s="61"/>
      <c r="B44" s="61"/>
      <c r="C44" s="70" t="s">
        <v>386</v>
      </c>
      <c r="D44" s="63">
        <f>'дод 2'!E90</f>
        <v>434119800</v>
      </c>
      <c r="E44" s="63">
        <f>'дод 2'!F90</f>
        <v>355840600</v>
      </c>
      <c r="F44" s="63">
        <f>'дод 2'!G90</f>
        <v>0</v>
      </c>
      <c r="G44" s="189">
        <f>'дод 2'!H90</f>
        <v>259680621.09999999</v>
      </c>
      <c r="H44" s="189">
        <f>'дод 2'!I90</f>
        <v>213563039.21000001</v>
      </c>
      <c r="I44" s="189">
        <f>'дод 2'!J90</f>
        <v>0</v>
      </c>
      <c r="J44" s="229">
        <f t="shared" si="4"/>
        <v>59.817732593629678</v>
      </c>
      <c r="K44" s="189">
        <f>'дод 2'!L90</f>
        <v>0</v>
      </c>
      <c r="L44" s="189">
        <f>'дод 2'!M90</f>
        <v>0</v>
      </c>
      <c r="M44" s="189">
        <f>'дод 2'!N90</f>
        <v>0</v>
      </c>
      <c r="N44" s="189">
        <f>'дод 2'!O90</f>
        <v>0</v>
      </c>
      <c r="O44" s="189">
        <f>'дод 2'!P90</f>
        <v>0</v>
      </c>
      <c r="P44" s="189">
        <f>'дод 2'!Q90</f>
        <v>0</v>
      </c>
      <c r="Q44" s="189">
        <f>'дод 2'!R90</f>
        <v>0</v>
      </c>
      <c r="R44" s="189">
        <f>'дод 2'!S90</f>
        <v>0</v>
      </c>
      <c r="S44" s="189">
        <f>'дод 2'!T90</f>
        <v>0</v>
      </c>
      <c r="T44" s="189">
        <f>'дод 2'!U90</f>
        <v>0</v>
      </c>
      <c r="U44" s="189">
        <f>'дод 2'!V90</f>
        <v>0</v>
      </c>
      <c r="V44" s="189">
        <f>'дод 2'!W90</f>
        <v>0</v>
      </c>
      <c r="W44" s="231"/>
      <c r="X44" s="189">
        <f t="shared" si="7"/>
        <v>259680621.09999999</v>
      </c>
      <c r="Y44" s="267"/>
    </row>
    <row r="45" spans="1:25" s="47" customFormat="1" ht="40.5" customHeight="1" x14ac:dyDescent="0.25">
      <c r="A45" s="61"/>
      <c r="B45" s="61"/>
      <c r="C45" s="70" t="s">
        <v>381</v>
      </c>
      <c r="D45" s="63">
        <f>'дод 2'!E91</f>
        <v>1604717.94</v>
      </c>
      <c r="E45" s="63">
        <f>'дод 2'!F91</f>
        <v>0</v>
      </c>
      <c r="F45" s="63">
        <f>'дод 2'!G91</f>
        <v>0</v>
      </c>
      <c r="G45" s="189">
        <f>'дод 2'!H91</f>
        <v>663520.81999999995</v>
      </c>
      <c r="H45" s="189">
        <f>'дод 2'!I91</f>
        <v>0</v>
      </c>
      <c r="I45" s="189">
        <f>'дод 2'!J91</f>
        <v>0</v>
      </c>
      <c r="J45" s="229">
        <f t="shared" si="4"/>
        <v>41.34812750956096</v>
      </c>
      <c r="K45" s="189">
        <f>'дод 2'!L91</f>
        <v>0</v>
      </c>
      <c r="L45" s="189">
        <f>'дод 2'!M91</f>
        <v>0</v>
      </c>
      <c r="M45" s="189">
        <f>'дод 2'!N91</f>
        <v>0</v>
      </c>
      <c r="N45" s="189">
        <f>'дод 2'!O91</f>
        <v>0</v>
      </c>
      <c r="O45" s="189">
        <f>'дод 2'!P91</f>
        <v>0</v>
      </c>
      <c r="P45" s="189">
        <f>'дод 2'!Q91</f>
        <v>0</v>
      </c>
      <c r="Q45" s="189">
        <f>'дод 2'!R91</f>
        <v>0</v>
      </c>
      <c r="R45" s="189">
        <f>'дод 2'!S91</f>
        <v>0</v>
      </c>
      <c r="S45" s="189">
        <f>'дод 2'!T91</f>
        <v>0</v>
      </c>
      <c r="T45" s="189">
        <f>'дод 2'!U91</f>
        <v>0</v>
      </c>
      <c r="U45" s="189">
        <f>'дод 2'!V91</f>
        <v>0</v>
      </c>
      <c r="V45" s="189">
        <f>'дод 2'!W91</f>
        <v>0</v>
      </c>
      <c r="W45" s="231"/>
      <c r="X45" s="189">
        <f t="shared" si="7"/>
        <v>663520.81999999995</v>
      </c>
      <c r="Y45" s="267"/>
    </row>
    <row r="46" spans="1:25" ht="56.25" customHeight="1" x14ac:dyDescent="0.25">
      <c r="A46" s="52" t="s">
        <v>468</v>
      </c>
      <c r="B46" s="52" t="s">
        <v>55</v>
      </c>
      <c r="C46" s="53" t="s">
        <v>497</v>
      </c>
      <c r="D46" s="44">
        <f>'дод 2'!E92</f>
        <v>16318700</v>
      </c>
      <c r="E46" s="44">
        <f>'дод 2'!F92</f>
        <v>13376000</v>
      </c>
      <c r="F46" s="44">
        <f>'дод 2'!G92</f>
        <v>0</v>
      </c>
      <c r="G46" s="188">
        <f>'дод 2'!H92</f>
        <v>8433683.5199999996</v>
      </c>
      <c r="H46" s="188">
        <f>'дод 2'!I92</f>
        <v>6916133.0700000003</v>
      </c>
      <c r="I46" s="188">
        <f>'дод 2'!J92</f>
        <v>0</v>
      </c>
      <c r="J46" s="228">
        <f t="shared" si="4"/>
        <v>51.68109910715927</v>
      </c>
      <c r="K46" s="188">
        <f>'дод 2'!L92</f>
        <v>0</v>
      </c>
      <c r="L46" s="188">
        <f>'дод 2'!M92</f>
        <v>0</v>
      </c>
      <c r="M46" s="188">
        <f>'дод 2'!N92</f>
        <v>0</v>
      </c>
      <c r="N46" s="188">
        <f>'дод 2'!O92</f>
        <v>0</v>
      </c>
      <c r="O46" s="188">
        <f>'дод 2'!P92</f>
        <v>0</v>
      </c>
      <c r="P46" s="188">
        <f>'дод 2'!Q92</f>
        <v>0</v>
      </c>
      <c r="Q46" s="188">
        <f>'дод 2'!R92</f>
        <v>0</v>
      </c>
      <c r="R46" s="188">
        <f>'дод 2'!S92</f>
        <v>0</v>
      </c>
      <c r="S46" s="188">
        <f>'дод 2'!T92</f>
        <v>0</v>
      </c>
      <c r="T46" s="188">
        <f>'дод 2'!U92</f>
        <v>0</v>
      </c>
      <c r="U46" s="188">
        <f>'дод 2'!V92</f>
        <v>0</v>
      </c>
      <c r="V46" s="188">
        <f>'дод 2'!W92</f>
        <v>0</v>
      </c>
      <c r="W46" s="234"/>
      <c r="X46" s="188">
        <f t="shared" si="7"/>
        <v>8433683.5199999996</v>
      </c>
      <c r="Y46" s="267"/>
    </row>
    <row r="47" spans="1:25" s="47" customFormat="1" ht="15.75" x14ac:dyDescent="0.25">
      <c r="A47" s="61"/>
      <c r="B47" s="61"/>
      <c r="C47" s="70" t="s">
        <v>386</v>
      </c>
      <c r="D47" s="63">
        <f>'дод 2'!E93</f>
        <v>16318700</v>
      </c>
      <c r="E47" s="63">
        <f>'дод 2'!F93</f>
        <v>13376000</v>
      </c>
      <c r="F47" s="63">
        <f>'дод 2'!G93</f>
        <v>0</v>
      </c>
      <c r="G47" s="189">
        <f>'дод 2'!H93</f>
        <v>8433683.5199999996</v>
      </c>
      <c r="H47" s="189">
        <f>'дод 2'!I93</f>
        <v>6916133.0700000003</v>
      </c>
      <c r="I47" s="189">
        <f>'дод 2'!J93</f>
        <v>0</v>
      </c>
      <c r="J47" s="229">
        <f t="shared" si="4"/>
        <v>51.68109910715927</v>
      </c>
      <c r="K47" s="189">
        <f>'дод 2'!L93</f>
        <v>0</v>
      </c>
      <c r="L47" s="189">
        <f>'дод 2'!M93</f>
        <v>0</v>
      </c>
      <c r="M47" s="189">
        <f>'дод 2'!N93</f>
        <v>0</v>
      </c>
      <c r="N47" s="189">
        <f>'дод 2'!O93</f>
        <v>0</v>
      </c>
      <c r="O47" s="189">
        <f>'дод 2'!P93</f>
        <v>0</v>
      </c>
      <c r="P47" s="189">
        <f>'дод 2'!Q93</f>
        <v>0</v>
      </c>
      <c r="Q47" s="189">
        <f>'дод 2'!R93</f>
        <v>0</v>
      </c>
      <c r="R47" s="189">
        <f>'дод 2'!S93</f>
        <v>0</v>
      </c>
      <c r="S47" s="189">
        <f>'дод 2'!T93</f>
        <v>0</v>
      </c>
      <c r="T47" s="189">
        <f>'дод 2'!U93</f>
        <v>0</v>
      </c>
      <c r="U47" s="189">
        <f>'дод 2'!V93</f>
        <v>0</v>
      </c>
      <c r="V47" s="189">
        <f>'дод 2'!W93</f>
        <v>0</v>
      </c>
      <c r="W47" s="231"/>
      <c r="X47" s="189">
        <f t="shared" si="7"/>
        <v>8433683.5199999996</v>
      </c>
      <c r="Y47" s="267"/>
    </row>
    <row r="48" spans="1:25" ht="66.75" customHeight="1" x14ac:dyDescent="0.25">
      <c r="A48" s="33">
        <v>1035</v>
      </c>
      <c r="B48" s="33" t="s">
        <v>55</v>
      </c>
      <c r="C48" s="32" t="s">
        <v>572</v>
      </c>
      <c r="D48" s="44">
        <f>'дод 2'!E94</f>
        <v>1301700</v>
      </c>
      <c r="E48" s="44">
        <f>'дод 2'!F94</f>
        <v>1067000</v>
      </c>
      <c r="F48" s="44">
        <f>'дод 2'!G94</f>
        <v>0</v>
      </c>
      <c r="G48" s="188">
        <f>'дод 2'!H94</f>
        <v>541260.13</v>
      </c>
      <c r="H48" s="188">
        <f>'дод 2'!I94</f>
        <v>449386.14</v>
      </c>
      <c r="I48" s="188">
        <f>'дод 2'!J94</f>
        <v>0</v>
      </c>
      <c r="J48" s="228">
        <f t="shared" si="4"/>
        <v>41.581019436121998</v>
      </c>
      <c r="K48" s="188">
        <f>'дод 2'!L94</f>
        <v>0</v>
      </c>
      <c r="L48" s="188">
        <f>'дод 2'!M94</f>
        <v>0</v>
      </c>
      <c r="M48" s="188">
        <f>'дод 2'!N94</f>
        <v>0</v>
      </c>
      <c r="N48" s="188">
        <f>'дод 2'!O94</f>
        <v>0</v>
      </c>
      <c r="O48" s="188">
        <f>'дод 2'!P94</f>
        <v>0</v>
      </c>
      <c r="P48" s="188">
        <f>'дод 2'!Q94</f>
        <v>0</v>
      </c>
      <c r="Q48" s="188">
        <f>'дод 2'!R94</f>
        <v>0</v>
      </c>
      <c r="R48" s="188">
        <f>'дод 2'!S94</f>
        <v>0</v>
      </c>
      <c r="S48" s="188">
        <f>'дод 2'!T94</f>
        <v>0</v>
      </c>
      <c r="T48" s="188">
        <f>'дод 2'!U94</f>
        <v>0</v>
      </c>
      <c r="U48" s="188">
        <f>'дод 2'!V94</f>
        <v>0</v>
      </c>
      <c r="V48" s="188">
        <f>'дод 2'!W94</f>
        <v>0</v>
      </c>
      <c r="W48" s="234"/>
      <c r="X48" s="188">
        <f t="shared" si="7"/>
        <v>541260.13</v>
      </c>
      <c r="Y48" s="267"/>
    </row>
    <row r="49" spans="1:25" s="47" customFormat="1" ht="35.25" customHeight="1" x14ac:dyDescent="0.25">
      <c r="A49" s="61"/>
      <c r="B49" s="61"/>
      <c r="C49" s="70" t="s">
        <v>386</v>
      </c>
      <c r="D49" s="63">
        <f>'дод 2'!E95</f>
        <v>1301700</v>
      </c>
      <c r="E49" s="63">
        <f>'дод 2'!F95</f>
        <v>1067000</v>
      </c>
      <c r="F49" s="63">
        <f>'дод 2'!G95</f>
        <v>0</v>
      </c>
      <c r="G49" s="189">
        <f>'дод 2'!H95</f>
        <v>541260.13</v>
      </c>
      <c r="H49" s="189">
        <f>'дод 2'!I95</f>
        <v>449386.14</v>
      </c>
      <c r="I49" s="189">
        <f>'дод 2'!J95</f>
        <v>0</v>
      </c>
      <c r="J49" s="229">
        <f t="shared" si="4"/>
        <v>41.581019436121998</v>
      </c>
      <c r="K49" s="189">
        <f>'дод 2'!L95</f>
        <v>0</v>
      </c>
      <c r="L49" s="189">
        <f>'дод 2'!M95</f>
        <v>0</v>
      </c>
      <c r="M49" s="189">
        <f>'дод 2'!N95</f>
        <v>0</v>
      </c>
      <c r="N49" s="189">
        <f>'дод 2'!O95</f>
        <v>0</v>
      </c>
      <c r="O49" s="189">
        <f>'дод 2'!P95</f>
        <v>0</v>
      </c>
      <c r="P49" s="189">
        <f>'дод 2'!Q95</f>
        <v>0</v>
      </c>
      <c r="Q49" s="189">
        <f>'дод 2'!R95</f>
        <v>0</v>
      </c>
      <c r="R49" s="189">
        <f>'дод 2'!S95</f>
        <v>0</v>
      </c>
      <c r="S49" s="189">
        <f>'дод 2'!T95</f>
        <v>0</v>
      </c>
      <c r="T49" s="189">
        <f>'дод 2'!U95</f>
        <v>0</v>
      </c>
      <c r="U49" s="189">
        <f>'дод 2'!V95</f>
        <v>0</v>
      </c>
      <c r="V49" s="189">
        <f>'дод 2'!W95</f>
        <v>0</v>
      </c>
      <c r="W49" s="231"/>
      <c r="X49" s="189">
        <f t="shared" si="7"/>
        <v>541260.13</v>
      </c>
      <c r="Y49" s="267"/>
    </row>
    <row r="50" spans="1:25" ht="33.75" hidden="1" customHeight="1" x14ac:dyDescent="0.25">
      <c r="A50" s="33">
        <v>1061</v>
      </c>
      <c r="B50" s="52" t="s">
        <v>51</v>
      </c>
      <c r="C50" s="32" t="s">
        <v>523</v>
      </c>
      <c r="D50" s="44">
        <f>'дод 2'!E96</f>
        <v>0</v>
      </c>
      <c r="E50" s="44">
        <f>'дод 2'!F96</f>
        <v>0</v>
      </c>
      <c r="F50" s="44">
        <f>'дод 2'!G96</f>
        <v>0</v>
      </c>
      <c r="G50" s="188">
        <f>'дод 2'!H96</f>
        <v>0</v>
      </c>
      <c r="H50" s="188">
        <f>'дод 2'!I96</f>
        <v>0</v>
      </c>
      <c r="I50" s="188">
        <f>'дод 2'!J96</f>
        <v>0</v>
      </c>
      <c r="J50" s="228" t="e">
        <f t="shared" si="4"/>
        <v>#DIV/0!</v>
      </c>
      <c r="K50" s="188">
        <f>'дод 2'!L96</f>
        <v>0</v>
      </c>
      <c r="L50" s="188">
        <f>'дод 2'!M96</f>
        <v>0</v>
      </c>
      <c r="M50" s="188">
        <f>'дод 2'!N96</f>
        <v>0</v>
      </c>
      <c r="N50" s="188">
        <f>'дод 2'!O96</f>
        <v>0</v>
      </c>
      <c r="O50" s="188">
        <f>'дод 2'!P96</f>
        <v>0</v>
      </c>
      <c r="P50" s="188">
        <f>'дод 2'!Q96</f>
        <v>0</v>
      </c>
      <c r="Q50" s="188">
        <f>'дод 2'!R96</f>
        <v>0</v>
      </c>
      <c r="R50" s="188">
        <f>'дод 2'!S96</f>
        <v>0</v>
      </c>
      <c r="S50" s="188">
        <f>'дод 2'!T96</f>
        <v>0</v>
      </c>
      <c r="T50" s="188">
        <f>'дод 2'!U96</f>
        <v>0</v>
      </c>
      <c r="U50" s="188">
        <f>'дод 2'!V96</f>
        <v>0</v>
      </c>
      <c r="V50" s="188">
        <f>'дод 2'!W96</f>
        <v>0</v>
      </c>
      <c r="W50" s="234" t="e">
        <f t="shared" si="6"/>
        <v>#DIV/0!</v>
      </c>
      <c r="X50" s="188">
        <f t="shared" si="7"/>
        <v>0</v>
      </c>
      <c r="Y50" s="267"/>
    </row>
    <row r="51" spans="1:25" s="47" customFormat="1" ht="48.75" hidden="1" customHeight="1" x14ac:dyDescent="0.25">
      <c r="A51" s="61"/>
      <c r="B51" s="67"/>
      <c r="C51" s="70" t="s">
        <v>533</v>
      </c>
      <c r="D51" s="63">
        <f>'дод 2'!E97</f>
        <v>0</v>
      </c>
      <c r="E51" s="63">
        <f>'дод 2'!F97</f>
        <v>0</v>
      </c>
      <c r="F51" s="63">
        <f>'дод 2'!G97</f>
        <v>0</v>
      </c>
      <c r="G51" s="189">
        <f>'дод 2'!H97</f>
        <v>0</v>
      </c>
      <c r="H51" s="189">
        <f>'дод 2'!I97</f>
        <v>0</v>
      </c>
      <c r="I51" s="189">
        <f>'дод 2'!J97</f>
        <v>0</v>
      </c>
      <c r="J51" s="229" t="e">
        <f t="shared" si="4"/>
        <v>#DIV/0!</v>
      </c>
      <c r="K51" s="189">
        <f>'дод 2'!L97</f>
        <v>0</v>
      </c>
      <c r="L51" s="189">
        <f>'дод 2'!M97</f>
        <v>0</v>
      </c>
      <c r="M51" s="189">
        <f>'дод 2'!N97</f>
        <v>0</v>
      </c>
      <c r="N51" s="189">
        <f>'дод 2'!O97</f>
        <v>0</v>
      </c>
      <c r="O51" s="189">
        <f>'дод 2'!P97</f>
        <v>0</v>
      </c>
      <c r="P51" s="189">
        <f>'дод 2'!Q97</f>
        <v>0</v>
      </c>
      <c r="Q51" s="189">
        <f>'дод 2'!R97</f>
        <v>0</v>
      </c>
      <c r="R51" s="189">
        <f>'дод 2'!S97</f>
        <v>0</v>
      </c>
      <c r="S51" s="189">
        <f>'дод 2'!T97</f>
        <v>0</v>
      </c>
      <c r="T51" s="189">
        <f>'дод 2'!U97</f>
        <v>0</v>
      </c>
      <c r="U51" s="189">
        <f>'дод 2'!V97</f>
        <v>0</v>
      </c>
      <c r="V51" s="189">
        <f>'дод 2'!W97</f>
        <v>0</v>
      </c>
      <c r="W51" s="231" t="e">
        <f t="shared" si="6"/>
        <v>#DIV/0!</v>
      </c>
      <c r="X51" s="189">
        <f t="shared" si="7"/>
        <v>0</v>
      </c>
      <c r="Y51" s="267"/>
    </row>
    <row r="52" spans="1:25" s="47" customFormat="1" ht="32.25" hidden="1" customHeight="1" x14ac:dyDescent="0.25">
      <c r="A52" s="61"/>
      <c r="B52" s="67"/>
      <c r="C52" s="110" t="s">
        <v>530</v>
      </c>
      <c r="D52" s="63">
        <f>'дод 2'!E98</f>
        <v>0</v>
      </c>
      <c r="E52" s="63">
        <f>'дод 2'!F98</f>
        <v>0</v>
      </c>
      <c r="F52" s="63">
        <f>'дод 2'!G98</f>
        <v>0</v>
      </c>
      <c r="G52" s="189">
        <f>'дод 2'!H98</f>
        <v>0</v>
      </c>
      <c r="H52" s="189">
        <f>'дод 2'!I98</f>
        <v>0</v>
      </c>
      <c r="I52" s="189">
        <f>'дод 2'!J98</f>
        <v>0</v>
      </c>
      <c r="J52" s="229" t="e">
        <f t="shared" si="4"/>
        <v>#DIV/0!</v>
      </c>
      <c r="K52" s="189">
        <f>'дод 2'!L98</f>
        <v>0</v>
      </c>
      <c r="L52" s="189">
        <f>'дод 2'!M98</f>
        <v>0</v>
      </c>
      <c r="M52" s="189">
        <f>'дод 2'!N98</f>
        <v>0</v>
      </c>
      <c r="N52" s="189">
        <f>'дод 2'!O98</f>
        <v>0</v>
      </c>
      <c r="O52" s="189">
        <f>'дод 2'!P98</f>
        <v>0</v>
      </c>
      <c r="P52" s="189">
        <f>'дод 2'!Q98</f>
        <v>0</v>
      </c>
      <c r="Q52" s="189">
        <f>'дод 2'!R98</f>
        <v>0</v>
      </c>
      <c r="R52" s="189">
        <f>'дод 2'!S98</f>
        <v>0</v>
      </c>
      <c r="S52" s="189">
        <f>'дод 2'!T98</f>
        <v>0</v>
      </c>
      <c r="T52" s="189">
        <f>'дод 2'!U98</f>
        <v>0</v>
      </c>
      <c r="U52" s="189">
        <f>'дод 2'!V98</f>
        <v>0</v>
      </c>
      <c r="V52" s="189">
        <f>'дод 2'!W98</f>
        <v>0</v>
      </c>
      <c r="W52" s="231" t="e">
        <f t="shared" si="6"/>
        <v>#DIV/0!</v>
      </c>
      <c r="X52" s="189">
        <f t="shared" si="7"/>
        <v>0</v>
      </c>
      <c r="Y52" s="267"/>
    </row>
    <row r="53" spans="1:25" s="47" customFormat="1" ht="60.75" hidden="1" customHeight="1" x14ac:dyDescent="0.25">
      <c r="A53" s="33">
        <v>1062</v>
      </c>
      <c r="B53" s="52" t="s">
        <v>55</v>
      </c>
      <c r="C53" s="53" t="s">
        <v>497</v>
      </c>
      <c r="D53" s="44">
        <f>'дод 2'!E99</f>
        <v>0</v>
      </c>
      <c r="E53" s="44">
        <f>'дод 2'!F99</f>
        <v>0</v>
      </c>
      <c r="F53" s="44">
        <f>'дод 2'!G99</f>
        <v>0</v>
      </c>
      <c r="G53" s="188">
        <f>'дод 2'!H99</f>
        <v>0</v>
      </c>
      <c r="H53" s="188">
        <f>'дод 2'!I99</f>
        <v>0</v>
      </c>
      <c r="I53" s="188">
        <f>'дод 2'!J99</f>
        <v>0</v>
      </c>
      <c r="J53" s="228" t="e">
        <f t="shared" si="4"/>
        <v>#DIV/0!</v>
      </c>
      <c r="K53" s="188">
        <f>'дод 2'!L99</f>
        <v>0</v>
      </c>
      <c r="L53" s="188">
        <f>'дод 2'!M99</f>
        <v>0</v>
      </c>
      <c r="M53" s="188">
        <f>'дод 2'!N99</f>
        <v>0</v>
      </c>
      <c r="N53" s="188">
        <f>'дод 2'!O99</f>
        <v>0</v>
      </c>
      <c r="O53" s="188">
        <f>'дод 2'!P99</f>
        <v>0</v>
      </c>
      <c r="P53" s="188">
        <f>'дод 2'!Q99</f>
        <v>0</v>
      </c>
      <c r="Q53" s="188">
        <f>'дод 2'!R99</f>
        <v>0</v>
      </c>
      <c r="R53" s="188">
        <f>'дод 2'!S99</f>
        <v>0</v>
      </c>
      <c r="S53" s="188">
        <f>'дод 2'!T99</f>
        <v>0</v>
      </c>
      <c r="T53" s="188">
        <f>'дод 2'!U99</f>
        <v>0</v>
      </c>
      <c r="U53" s="188">
        <f>'дод 2'!V99</f>
        <v>0</v>
      </c>
      <c r="V53" s="188">
        <f>'дод 2'!W99</f>
        <v>0</v>
      </c>
      <c r="W53" s="234" t="e">
        <f t="shared" si="6"/>
        <v>#DIV/0!</v>
      </c>
      <c r="X53" s="188">
        <f t="shared" si="7"/>
        <v>0</v>
      </c>
      <c r="Y53" s="267"/>
    </row>
    <row r="54" spans="1:25" s="47" customFormat="1" ht="32.25" hidden="1" customHeight="1" x14ac:dyDescent="0.25">
      <c r="A54" s="61"/>
      <c r="B54" s="67"/>
      <c r="C54" s="70" t="s">
        <v>530</v>
      </c>
      <c r="D54" s="63">
        <f>'дод 2'!E100</f>
        <v>0</v>
      </c>
      <c r="E54" s="63">
        <f>'дод 2'!F100</f>
        <v>0</v>
      </c>
      <c r="F54" s="63">
        <f>'дод 2'!G100</f>
        <v>0</v>
      </c>
      <c r="G54" s="189">
        <f>'дод 2'!H100</f>
        <v>0</v>
      </c>
      <c r="H54" s="189">
        <f>'дод 2'!I100</f>
        <v>0</v>
      </c>
      <c r="I54" s="189">
        <f>'дод 2'!J100</f>
        <v>0</v>
      </c>
      <c r="J54" s="229" t="e">
        <f t="shared" si="4"/>
        <v>#DIV/0!</v>
      </c>
      <c r="K54" s="189">
        <f>'дод 2'!L100</f>
        <v>0</v>
      </c>
      <c r="L54" s="189">
        <f>'дод 2'!M100</f>
        <v>0</v>
      </c>
      <c r="M54" s="189">
        <f>'дод 2'!N100</f>
        <v>0</v>
      </c>
      <c r="N54" s="189">
        <f>'дод 2'!O100</f>
        <v>0</v>
      </c>
      <c r="O54" s="189">
        <f>'дод 2'!P100</f>
        <v>0</v>
      </c>
      <c r="P54" s="189">
        <f>'дод 2'!Q100</f>
        <v>0</v>
      </c>
      <c r="Q54" s="189">
        <f>'дод 2'!R100</f>
        <v>0</v>
      </c>
      <c r="R54" s="189">
        <f>'дод 2'!S100</f>
        <v>0</v>
      </c>
      <c r="S54" s="189">
        <f>'дод 2'!T100</f>
        <v>0</v>
      </c>
      <c r="T54" s="189">
        <f>'дод 2'!U100</f>
        <v>0</v>
      </c>
      <c r="U54" s="189">
        <f>'дод 2'!V100</f>
        <v>0</v>
      </c>
      <c r="V54" s="189">
        <f>'дод 2'!W100</f>
        <v>0</v>
      </c>
      <c r="W54" s="231" t="e">
        <f t="shared" si="6"/>
        <v>#DIV/0!</v>
      </c>
      <c r="X54" s="189">
        <f t="shared" si="7"/>
        <v>0</v>
      </c>
      <c r="Y54" s="267"/>
    </row>
    <row r="55" spans="1:25" s="47" customFormat="1" ht="38.25" customHeight="1" x14ac:dyDescent="0.25">
      <c r="A55" s="52" t="s">
        <v>54</v>
      </c>
      <c r="B55" s="52" t="s">
        <v>57</v>
      </c>
      <c r="C55" s="53" t="s">
        <v>363</v>
      </c>
      <c r="D55" s="44">
        <f>'дод 2'!E101</f>
        <v>42397200</v>
      </c>
      <c r="E55" s="44">
        <f>'дод 2'!F101</f>
        <v>29446000</v>
      </c>
      <c r="F55" s="44">
        <f>'дод 2'!G101</f>
        <v>5510400</v>
      </c>
      <c r="G55" s="188">
        <f>'дод 2'!H101</f>
        <v>22151771.23</v>
      </c>
      <c r="H55" s="188">
        <f>'дод 2'!I101</f>
        <v>15725301.359999999</v>
      </c>
      <c r="I55" s="188">
        <f>'дод 2'!J101</f>
        <v>2715260.4</v>
      </c>
      <c r="J55" s="228">
        <f t="shared" si="4"/>
        <v>52.248193819403163</v>
      </c>
      <c r="K55" s="188">
        <f>'дод 2'!L101</f>
        <v>0</v>
      </c>
      <c r="L55" s="188">
        <f>'дод 2'!M101</f>
        <v>0</v>
      </c>
      <c r="M55" s="188">
        <f>'дод 2'!N101</f>
        <v>0</v>
      </c>
      <c r="N55" s="188">
        <f>'дод 2'!O101</f>
        <v>0</v>
      </c>
      <c r="O55" s="188">
        <f>'дод 2'!P101</f>
        <v>0</v>
      </c>
      <c r="P55" s="188">
        <f>'дод 2'!Q101</f>
        <v>0</v>
      </c>
      <c r="Q55" s="188">
        <f>'дод 2'!R101</f>
        <v>417255.04</v>
      </c>
      <c r="R55" s="188">
        <f>'дод 2'!S101</f>
        <v>0</v>
      </c>
      <c r="S55" s="188">
        <f>'дод 2'!T101</f>
        <v>389256.04</v>
      </c>
      <c r="T55" s="188">
        <f>'дод 2'!U101</f>
        <v>0</v>
      </c>
      <c r="U55" s="188">
        <f>'дод 2'!V101</f>
        <v>0</v>
      </c>
      <c r="V55" s="188">
        <f>'дод 2'!W101</f>
        <v>27999</v>
      </c>
      <c r="W55" s="234"/>
      <c r="X55" s="188">
        <f t="shared" si="7"/>
        <v>22569026.27</v>
      </c>
      <c r="Y55" s="267"/>
    </row>
    <row r="56" spans="1:25" s="47" customFormat="1" ht="21.75" customHeight="1" x14ac:dyDescent="0.25">
      <c r="A56" s="75">
        <v>1080</v>
      </c>
      <c r="B56" s="52" t="s">
        <v>57</v>
      </c>
      <c r="C56" s="53" t="s">
        <v>639</v>
      </c>
      <c r="D56" s="44">
        <f>'дод 2'!E237</f>
        <v>49446300</v>
      </c>
      <c r="E56" s="44">
        <f>'дод 2'!F237</f>
        <v>38763800</v>
      </c>
      <c r="F56" s="44">
        <f>'дод 2'!G237</f>
        <v>1571100</v>
      </c>
      <c r="G56" s="188">
        <f>'дод 2'!H237</f>
        <v>29150652.859999999</v>
      </c>
      <c r="H56" s="188">
        <f>'дод 2'!I237</f>
        <v>23222893.43</v>
      </c>
      <c r="I56" s="188">
        <f>'дод 2'!J237</f>
        <v>725595.34</v>
      </c>
      <c r="J56" s="228">
        <f t="shared" si="4"/>
        <v>58.954164133615663</v>
      </c>
      <c r="K56" s="188">
        <f>'дод 2'!L237</f>
        <v>2933090</v>
      </c>
      <c r="L56" s="188">
        <f>'дод 2'!M237</f>
        <v>0</v>
      </c>
      <c r="M56" s="188">
        <f>'дод 2'!N237</f>
        <v>2930890</v>
      </c>
      <c r="N56" s="188">
        <f>'дод 2'!O237</f>
        <v>2397600</v>
      </c>
      <c r="O56" s="188">
        <f>'дод 2'!P237</f>
        <v>0</v>
      </c>
      <c r="P56" s="188">
        <f>'дод 2'!Q237</f>
        <v>2200</v>
      </c>
      <c r="Q56" s="188">
        <f>'дод 2'!R237</f>
        <v>2168191.41</v>
      </c>
      <c r="R56" s="188">
        <f>'дод 2'!S237</f>
        <v>0</v>
      </c>
      <c r="S56" s="188">
        <f>'дод 2'!T237</f>
        <v>2163511.41</v>
      </c>
      <c r="T56" s="188">
        <f>'дод 2'!U237</f>
        <v>1768413.92</v>
      </c>
      <c r="U56" s="188">
        <f>'дод 2'!V237</f>
        <v>0</v>
      </c>
      <c r="V56" s="188">
        <f>'дод 2'!W237</f>
        <v>4680</v>
      </c>
      <c r="W56" s="234">
        <f t="shared" si="6"/>
        <v>73.921748395037326</v>
      </c>
      <c r="X56" s="188">
        <f t="shared" si="7"/>
        <v>31318844.27</v>
      </c>
      <c r="Y56" s="267"/>
    </row>
    <row r="57" spans="1:25" s="47" customFormat="1" ht="47.25" x14ac:dyDescent="0.25">
      <c r="A57" s="75">
        <v>1091</v>
      </c>
      <c r="B57" s="52" t="s">
        <v>609</v>
      </c>
      <c r="C57" s="53" t="s">
        <v>610</v>
      </c>
      <c r="D57" s="44">
        <f>'дод 2'!E102</f>
        <v>148078448</v>
      </c>
      <c r="E57" s="44">
        <f>'дод 2'!F102</f>
        <v>77072200</v>
      </c>
      <c r="F57" s="44">
        <f>'дод 2'!G102</f>
        <v>19337700</v>
      </c>
      <c r="G57" s="188">
        <f>'дод 2'!H102</f>
        <v>72685592.480000004</v>
      </c>
      <c r="H57" s="188">
        <f>'дод 2'!I102</f>
        <v>39339544.259999998</v>
      </c>
      <c r="I57" s="188">
        <f>'дод 2'!J102</f>
        <v>9396274.9600000009</v>
      </c>
      <c r="J57" s="228">
        <f t="shared" si="4"/>
        <v>49.08586864713763</v>
      </c>
      <c r="K57" s="188">
        <f>'дод 2'!L102</f>
        <v>12026638</v>
      </c>
      <c r="L57" s="188">
        <f>'дод 2'!M102</f>
        <v>0</v>
      </c>
      <c r="M57" s="188">
        <f>'дод 2'!N102</f>
        <v>11878258</v>
      </c>
      <c r="N57" s="188">
        <f>'дод 2'!O102</f>
        <v>3115502</v>
      </c>
      <c r="O57" s="188">
        <f>'дод 2'!P102</f>
        <v>5138695</v>
      </c>
      <c r="P57" s="188">
        <f>'дод 2'!Q102</f>
        <v>148380</v>
      </c>
      <c r="Q57" s="188">
        <f>'дод 2'!R102</f>
        <v>8022898.6500000004</v>
      </c>
      <c r="R57" s="188">
        <f>'дод 2'!S102</f>
        <v>0</v>
      </c>
      <c r="S57" s="188">
        <f>'дод 2'!T102</f>
        <v>7692311.4500000002</v>
      </c>
      <c r="T57" s="188">
        <f>'дод 2'!U102</f>
        <v>1563940.46</v>
      </c>
      <c r="U57" s="188">
        <f>'дод 2'!V102</f>
        <v>1557095.08</v>
      </c>
      <c r="V57" s="188">
        <f>'дод 2'!W102</f>
        <v>330587.2</v>
      </c>
      <c r="W57" s="234">
        <f t="shared" si="6"/>
        <v>66.709404989158244</v>
      </c>
      <c r="X57" s="188">
        <f t="shared" si="7"/>
        <v>80708491.13000001</v>
      </c>
      <c r="Y57" s="267"/>
    </row>
    <row r="58" spans="1:25" s="47" customFormat="1" ht="47.25" x14ac:dyDescent="0.25">
      <c r="A58" s="75">
        <v>1092</v>
      </c>
      <c r="B58" s="52" t="s">
        <v>609</v>
      </c>
      <c r="C58" s="53" t="s">
        <v>613</v>
      </c>
      <c r="D58" s="44">
        <f>'дод 2'!E103</f>
        <v>22079600</v>
      </c>
      <c r="E58" s="44">
        <f>'дод 2'!F103</f>
        <v>18098000</v>
      </c>
      <c r="F58" s="44">
        <f>'дод 2'!G103</f>
        <v>0</v>
      </c>
      <c r="G58" s="188">
        <f>'дод 2'!H103</f>
        <v>9299297.8800000008</v>
      </c>
      <c r="H58" s="188">
        <f>'дод 2'!I103</f>
        <v>7622257.7400000002</v>
      </c>
      <c r="I58" s="188">
        <f>'дод 2'!J103</f>
        <v>0</v>
      </c>
      <c r="J58" s="228">
        <f t="shared" si="4"/>
        <v>42.117148317904309</v>
      </c>
      <c r="K58" s="188">
        <f>'дод 2'!L103</f>
        <v>0</v>
      </c>
      <c r="L58" s="188">
        <f>'дод 2'!M103</f>
        <v>0</v>
      </c>
      <c r="M58" s="188">
        <f>'дод 2'!N103</f>
        <v>0</v>
      </c>
      <c r="N58" s="188">
        <f>'дод 2'!O103</f>
        <v>0</v>
      </c>
      <c r="O58" s="188">
        <f>'дод 2'!P103</f>
        <v>0</v>
      </c>
      <c r="P58" s="188">
        <f>'дод 2'!Q103</f>
        <v>0</v>
      </c>
      <c r="Q58" s="188">
        <f>'дод 2'!R103</f>
        <v>0</v>
      </c>
      <c r="R58" s="188">
        <f>'дод 2'!S103</f>
        <v>0</v>
      </c>
      <c r="S58" s="188">
        <f>'дод 2'!T103</f>
        <v>0</v>
      </c>
      <c r="T58" s="188">
        <f>'дод 2'!U103</f>
        <v>0</v>
      </c>
      <c r="U58" s="188">
        <f>'дод 2'!V103</f>
        <v>0</v>
      </c>
      <c r="V58" s="188">
        <f>'дод 2'!W103</f>
        <v>0</v>
      </c>
      <c r="W58" s="234"/>
      <c r="X58" s="188">
        <f t="shared" si="7"/>
        <v>9299297.8800000008</v>
      </c>
      <c r="Y58" s="267"/>
    </row>
    <row r="59" spans="1:25" s="147" customFormat="1" ht="15.75" x14ac:dyDescent="0.25">
      <c r="A59" s="144"/>
      <c r="B59" s="145"/>
      <c r="C59" s="146" t="s">
        <v>386</v>
      </c>
      <c r="D59" s="63">
        <f>'дод 2'!E104</f>
        <v>22079600</v>
      </c>
      <c r="E59" s="63">
        <f>'дод 2'!F104</f>
        <v>18098000</v>
      </c>
      <c r="F59" s="63">
        <f>'дод 2'!G104</f>
        <v>0</v>
      </c>
      <c r="G59" s="189">
        <f>'дод 2'!H104</f>
        <v>9299297.8800000008</v>
      </c>
      <c r="H59" s="189">
        <f>'дод 2'!I104</f>
        <v>7622257.7400000002</v>
      </c>
      <c r="I59" s="189">
        <f>'дод 2'!J104</f>
        <v>0</v>
      </c>
      <c r="J59" s="229">
        <f t="shared" si="4"/>
        <v>42.117148317904309</v>
      </c>
      <c r="K59" s="189">
        <f>'дод 2'!L104</f>
        <v>0</v>
      </c>
      <c r="L59" s="189">
        <f>'дод 2'!M104</f>
        <v>0</v>
      </c>
      <c r="M59" s="189">
        <f>'дод 2'!N104</f>
        <v>0</v>
      </c>
      <c r="N59" s="189">
        <f>'дод 2'!O104</f>
        <v>0</v>
      </c>
      <c r="O59" s="189">
        <f>'дод 2'!P104</f>
        <v>0</v>
      </c>
      <c r="P59" s="189">
        <f>'дод 2'!Q104</f>
        <v>0</v>
      </c>
      <c r="Q59" s="189">
        <f>'дод 2'!R104</f>
        <v>0</v>
      </c>
      <c r="R59" s="189">
        <f>'дод 2'!S104</f>
        <v>0</v>
      </c>
      <c r="S59" s="189">
        <f>'дод 2'!T104</f>
        <v>0</v>
      </c>
      <c r="T59" s="189">
        <f>'дод 2'!U104</f>
        <v>0</v>
      </c>
      <c r="U59" s="189">
        <f>'дод 2'!V104</f>
        <v>0</v>
      </c>
      <c r="V59" s="189">
        <f>'дод 2'!W104</f>
        <v>0</v>
      </c>
      <c r="W59" s="231"/>
      <c r="X59" s="189">
        <f t="shared" si="7"/>
        <v>9299297.8800000008</v>
      </c>
      <c r="Y59" s="267"/>
    </row>
    <row r="60" spans="1:25" s="47" customFormat="1" ht="21" customHeight="1" x14ac:dyDescent="0.25">
      <c r="A60" s="52" t="s">
        <v>471</v>
      </c>
      <c r="B60" s="52" t="s">
        <v>58</v>
      </c>
      <c r="C60" s="32" t="s">
        <v>502</v>
      </c>
      <c r="D60" s="44">
        <f>'дод 2'!E105</f>
        <v>12697300</v>
      </c>
      <c r="E60" s="44">
        <f>'дод 2'!F105</f>
        <v>8889800</v>
      </c>
      <c r="F60" s="44">
        <f>'дод 2'!G105</f>
        <v>1168000</v>
      </c>
      <c r="G60" s="188">
        <f>'дод 2'!H105</f>
        <v>6526244.1600000001</v>
      </c>
      <c r="H60" s="188">
        <f>'дод 2'!I105</f>
        <v>4818674.92</v>
      </c>
      <c r="I60" s="188">
        <f>'дод 2'!J105</f>
        <v>416239.66</v>
      </c>
      <c r="J60" s="228">
        <f t="shared" si="4"/>
        <v>51.398676569034365</v>
      </c>
      <c r="K60" s="188">
        <f>'дод 2'!L105</f>
        <v>0</v>
      </c>
      <c r="L60" s="188">
        <f>'дод 2'!M105</f>
        <v>0</v>
      </c>
      <c r="M60" s="188">
        <f>'дод 2'!N105</f>
        <v>0</v>
      </c>
      <c r="N60" s="188">
        <f>'дод 2'!O105</f>
        <v>0</v>
      </c>
      <c r="O60" s="188">
        <f>'дод 2'!P105</f>
        <v>0</v>
      </c>
      <c r="P60" s="188">
        <f>'дод 2'!Q105</f>
        <v>0</v>
      </c>
      <c r="Q60" s="188">
        <f>'дод 2'!R105</f>
        <v>207749.83</v>
      </c>
      <c r="R60" s="188">
        <f>'дод 2'!S105</f>
        <v>0</v>
      </c>
      <c r="S60" s="188">
        <f>'дод 2'!T105</f>
        <v>207749.83</v>
      </c>
      <c r="T60" s="188">
        <f>'дод 2'!U105</f>
        <v>0</v>
      </c>
      <c r="U60" s="188">
        <f>'дод 2'!V105</f>
        <v>0</v>
      </c>
      <c r="V60" s="188">
        <f>'дод 2'!W105</f>
        <v>0</v>
      </c>
      <c r="W60" s="234"/>
      <c r="X60" s="188">
        <f t="shared" si="7"/>
        <v>6733993.9900000002</v>
      </c>
      <c r="Y60" s="267"/>
    </row>
    <row r="61" spans="1:25" ht="15.75" x14ac:dyDescent="0.25">
      <c r="A61" s="52" t="s">
        <v>473</v>
      </c>
      <c r="B61" s="52" t="s">
        <v>58</v>
      </c>
      <c r="C61" s="32" t="s">
        <v>280</v>
      </c>
      <c r="D61" s="44">
        <f>'дод 2'!E106</f>
        <v>119000</v>
      </c>
      <c r="E61" s="44">
        <f>'дод 2'!F106</f>
        <v>0</v>
      </c>
      <c r="F61" s="44">
        <f>'дод 2'!G106</f>
        <v>0</v>
      </c>
      <c r="G61" s="188">
        <f>'дод 2'!H106</f>
        <v>57000</v>
      </c>
      <c r="H61" s="188">
        <f>'дод 2'!I106</f>
        <v>0</v>
      </c>
      <c r="I61" s="188">
        <f>'дод 2'!J106</f>
        <v>0</v>
      </c>
      <c r="J61" s="228">
        <f t="shared" si="4"/>
        <v>47.899159663865547</v>
      </c>
      <c r="K61" s="188">
        <f>'дод 2'!L106</f>
        <v>0</v>
      </c>
      <c r="L61" s="188">
        <f>'дод 2'!M106</f>
        <v>0</v>
      </c>
      <c r="M61" s="188">
        <f>'дод 2'!N106</f>
        <v>0</v>
      </c>
      <c r="N61" s="188">
        <f>'дод 2'!O106</f>
        <v>0</v>
      </c>
      <c r="O61" s="188">
        <f>'дод 2'!P106</f>
        <v>0</v>
      </c>
      <c r="P61" s="188">
        <f>'дод 2'!Q106</f>
        <v>0</v>
      </c>
      <c r="Q61" s="188">
        <f>'дод 2'!R106</f>
        <v>0</v>
      </c>
      <c r="R61" s="188">
        <f>'дод 2'!S106</f>
        <v>0</v>
      </c>
      <c r="S61" s="188">
        <f>'дод 2'!T106</f>
        <v>0</v>
      </c>
      <c r="T61" s="188">
        <f>'дод 2'!U106</f>
        <v>0</v>
      </c>
      <c r="U61" s="188">
        <f>'дод 2'!V106</f>
        <v>0</v>
      </c>
      <c r="V61" s="188">
        <f>'дод 2'!W106</f>
        <v>0</v>
      </c>
      <c r="W61" s="234"/>
      <c r="X61" s="188">
        <f t="shared" si="7"/>
        <v>57000</v>
      </c>
      <c r="Y61" s="267"/>
    </row>
    <row r="62" spans="1:25" ht="31.5" x14ac:dyDescent="0.25">
      <c r="A62" s="52" t="s">
        <v>475</v>
      </c>
      <c r="B62" s="52" t="s">
        <v>58</v>
      </c>
      <c r="C62" s="53" t="s">
        <v>476</v>
      </c>
      <c r="D62" s="44">
        <f>'дод 2'!E107</f>
        <v>538100</v>
      </c>
      <c r="E62" s="44">
        <f>'дод 2'!F107</f>
        <v>319800</v>
      </c>
      <c r="F62" s="44">
        <f>'дод 2'!G107</f>
        <v>97100</v>
      </c>
      <c r="G62" s="188">
        <f>'дод 2'!H107</f>
        <v>60426.82</v>
      </c>
      <c r="H62" s="188">
        <f>'дод 2'!I107</f>
        <v>0</v>
      </c>
      <c r="I62" s="188">
        <f>'дод 2'!J107</f>
        <v>48844.17</v>
      </c>
      <c r="J62" s="228">
        <f t="shared" si="4"/>
        <v>11.229663631295299</v>
      </c>
      <c r="K62" s="188">
        <f>'дод 2'!L107</f>
        <v>0</v>
      </c>
      <c r="L62" s="188">
        <f>'дод 2'!M107</f>
        <v>0</v>
      </c>
      <c r="M62" s="188">
        <f>'дод 2'!N107</f>
        <v>0</v>
      </c>
      <c r="N62" s="188">
        <f>'дод 2'!O107</f>
        <v>0</v>
      </c>
      <c r="O62" s="188">
        <f>'дод 2'!P107</f>
        <v>0</v>
      </c>
      <c r="P62" s="188">
        <f>'дод 2'!Q107</f>
        <v>0</v>
      </c>
      <c r="Q62" s="188">
        <f>'дод 2'!R107</f>
        <v>48457.5</v>
      </c>
      <c r="R62" s="188">
        <f>'дод 2'!S107</f>
        <v>0</v>
      </c>
      <c r="S62" s="188">
        <f>'дод 2'!T107</f>
        <v>19354.95</v>
      </c>
      <c r="T62" s="188">
        <f>'дод 2'!U107</f>
        <v>0</v>
      </c>
      <c r="U62" s="188">
        <f>'дод 2'!V107</f>
        <v>0</v>
      </c>
      <c r="V62" s="188">
        <f>'дод 2'!W107</f>
        <v>29102.55</v>
      </c>
      <c r="W62" s="234"/>
      <c r="X62" s="188">
        <f t="shared" si="7"/>
        <v>108884.32</v>
      </c>
      <c r="Y62" s="267"/>
    </row>
    <row r="63" spans="1:25" ht="36.75" customHeight="1" x14ac:dyDescent="0.25">
      <c r="A63" s="52" t="s">
        <v>478</v>
      </c>
      <c r="B63" s="52" t="s">
        <v>58</v>
      </c>
      <c r="C63" s="53" t="s">
        <v>503</v>
      </c>
      <c r="D63" s="44">
        <f>'дод 2'!E108</f>
        <v>1743560</v>
      </c>
      <c r="E63" s="44">
        <f>'дод 2'!F108</f>
        <v>1429160</v>
      </c>
      <c r="F63" s="44">
        <f>'дод 2'!G108</f>
        <v>0</v>
      </c>
      <c r="G63" s="188">
        <f>'дод 2'!H108</f>
        <v>846921.44</v>
      </c>
      <c r="H63" s="188">
        <f>'дод 2'!I108</f>
        <v>693441.87</v>
      </c>
      <c r="I63" s="188">
        <f>'дод 2'!J108</f>
        <v>0</v>
      </c>
      <c r="J63" s="228">
        <f t="shared" si="4"/>
        <v>48.574264149211956</v>
      </c>
      <c r="K63" s="188">
        <f>'дод 2'!L108</f>
        <v>0</v>
      </c>
      <c r="L63" s="188">
        <f>'дод 2'!M108</f>
        <v>0</v>
      </c>
      <c r="M63" s="188">
        <f>'дод 2'!N108</f>
        <v>0</v>
      </c>
      <c r="N63" s="188">
        <f>'дод 2'!O108</f>
        <v>0</v>
      </c>
      <c r="O63" s="188">
        <f>'дод 2'!P108</f>
        <v>0</v>
      </c>
      <c r="P63" s="188">
        <f>'дод 2'!Q108</f>
        <v>0</v>
      </c>
      <c r="Q63" s="188">
        <f>'дод 2'!R108</f>
        <v>0</v>
      </c>
      <c r="R63" s="188">
        <f>'дод 2'!S108</f>
        <v>0</v>
      </c>
      <c r="S63" s="188">
        <f>'дод 2'!T108</f>
        <v>0</v>
      </c>
      <c r="T63" s="188">
        <f>'дод 2'!U108</f>
        <v>0</v>
      </c>
      <c r="U63" s="188">
        <f>'дод 2'!V108</f>
        <v>0</v>
      </c>
      <c r="V63" s="188">
        <f>'дод 2'!W108</f>
        <v>0</v>
      </c>
      <c r="W63" s="234"/>
      <c r="X63" s="188">
        <f t="shared" si="7"/>
        <v>846921.44</v>
      </c>
      <c r="Y63" s="267"/>
    </row>
    <row r="64" spans="1:25" s="47" customFormat="1" ht="46.5" customHeight="1" x14ac:dyDescent="0.25">
      <c r="A64" s="61"/>
      <c r="B64" s="61"/>
      <c r="C64" s="70" t="s">
        <v>381</v>
      </c>
      <c r="D64" s="63">
        <f>'дод 2'!E109</f>
        <v>1743560</v>
      </c>
      <c r="E64" s="63">
        <f>'дод 2'!F109</f>
        <v>1429160</v>
      </c>
      <c r="F64" s="63">
        <f>'дод 2'!G109</f>
        <v>0</v>
      </c>
      <c r="G64" s="189">
        <f>'дод 2'!H109</f>
        <v>846921.44</v>
      </c>
      <c r="H64" s="189">
        <f>'дод 2'!I109</f>
        <v>693441.87</v>
      </c>
      <c r="I64" s="189">
        <f>'дод 2'!J109</f>
        <v>0</v>
      </c>
      <c r="J64" s="229">
        <f t="shared" si="4"/>
        <v>48.574264149211956</v>
      </c>
      <c r="K64" s="189">
        <f>'дод 2'!L109</f>
        <v>0</v>
      </c>
      <c r="L64" s="189">
        <f>'дод 2'!M109</f>
        <v>0</v>
      </c>
      <c r="M64" s="189">
        <f>'дод 2'!N109</f>
        <v>0</v>
      </c>
      <c r="N64" s="189">
        <f>'дод 2'!O109</f>
        <v>0</v>
      </c>
      <c r="O64" s="189">
        <f>'дод 2'!P109</f>
        <v>0</v>
      </c>
      <c r="P64" s="189">
        <f>'дод 2'!Q109</f>
        <v>0</v>
      </c>
      <c r="Q64" s="189">
        <f>'дод 2'!R109</f>
        <v>0</v>
      </c>
      <c r="R64" s="189">
        <f>'дод 2'!S109</f>
        <v>0</v>
      </c>
      <c r="S64" s="189">
        <f>'дод 2'!T109</f>
        <v>0</v>
      </c>
      <c r="T64" s="189">
        <f>'дод 2'!U109</f>
        <v>0</v>
      </c>
      <c r="U64" s="189">
        <f>'дод 2'!V109</f>
        <v>0</v>
      </c>
      <c r="V64" s="189">
        <f>'дод 2'!W109</f>
        <v>0</v>
      </c>
      <c r="W64" s="231"/>
      <c r="X64" s="189">
        <f t="shared" si="7"/>
        <v>846921.44</v>
      </c>
      <c r="Y64" s="267"/>
    </row>
    <row r="65" spans="1:25" s="47" customFormat="1" ht="31.5" x14ac:dyDescent="0.25">
      <c r="A65" s="52" t="s">
        <v>480</v>
      </c>
      <c r="B65" s="52" t="str">
        <f>'дод 5'!A18</f>
        <v>0160</v>
      </c>
      <c r="C65" s="53" t="s">
        <v>481</v>
      </c>
      <c r="D65" s="44">
        <f>'дод 2'!E110</f>
        <v>2913000</v>
      </c>
      <c r="E65" s="44">
        <f>'дод 2'!F110</f>
        <v>1999300</v>
      </c>
      <c r="F65" s="44">
        <f>'дод 2'!G110</f>
        <v>312200</v>
      </c>
      <c r="G65" s="188">
        <f>'дод 2'!H110</f>
        <v>1497988.42</v>
      </c>
      <c r="H65" s="188">
        <f>'дод 2'!I110</f>
        <v>1079157.33</v>
      </c>
      <c r="I65" s="188">
        <f>'дод 2'!J110</f>
        <v>153935.32999999999</v>
      </c>
      <c r="J65" s="228">
        <f t="shared" si="4"/>
        <v>51.424250600755229</v>
      </c>
      <c r="K65" s="188">
        <f>'дод 2'!L110</f>
        <v>0</v>
      </c>
      <c r="L65" s="188">
        <f>'дод 2'!M110</f>
        <v>0</v>
      </c>
      <c r="M65" s="188">
        <f>'дод 2'!N110</f>
        <v>0</v>
      </c>
      <c r="N65" s="188">
        <f>'дод 2'!O110</f>
        <v>0</v>
      </c>
      <c r="O65" s="188">
        <f>'дод 2'!P110</f>
        <v>0</v>
      </c>
      <c r="P65" s="188">
        <f>'дод 2'!Q110</f>
        <v>0</v>
      </c>
      <c r="Q65" s="188">
        <f>'дод 2'!R110</f>
        <v>83995.9</v>
      </c>
      <c r="R65" s="188">
        <f>'дод 2'!S110</f>
        <v>0</v>
      </c>
      <c r="S65" s="188">
        <f>'дод 2'!T110</f>
        <v>6996.9</v>
      </c>
      <c r="T65" s="188">
        <f>'дод 2'!U110</f>
        <v>0</v>
      </c>
      <c r="U65" s="188">
        <f>'дод 2'!V110</f>
        <v>0</v>
      </c>
      <c r="V65" s="188">
        <f>'дод 2'!W110</f>
        <v>76999</v>
      </c>
      <c r="W65" s="234"/>
      <c r="X65" s="188">
        <f t="shared" si="7"/>
        <v>1581984.3199999998</v>
      </c>
      <c r="Y65" s="267"/>
    </row>
    <row r="66" spans="1:25" s="47" customFormat="1" ht="49.5" hidden="1" customHeight="1" x14ac:dyDescent="0.25">
      <c r="A66" s="52" t="s">
        <v>554</v>
      </c>
      <c r="B66" s="52" t="s">
        <v>58</v>
      </c>
      <c r="C66" s="53" t="s">
        <v>557</v>
      </c>
      <c r="D66" s="44">
        <f>'дод 2'!E111</f>
        <v>0</v>
      </c>
      <c r="E66" s="44">
        <f>'дод 2'!F111</f>
        <v>0</v>
      </c>
      <c r="F66" s="44">
        <f>'дод 2'!G111</f>
        <v>0</v>
      </c>
      <c r="G66" s="188">
        <f>'дод 2'!H111</f>
        <v>0</v>
      </c>
      <c r="H66" s="188">
        <f>'дод 2'!I111</f>
        <v>0</v>
      </c>
      <c r="I66" s="188">
        <f>'дод 2'!J111</f>
        <v>0</v>
      </c>
      <c r="J66" s="228" t="e">
        <f t="shared" si="4"/>
        <v>#DIV/0!</v>
      </c>
      <c r="K66" s="188">
        <f>'дод 2'!L111</f>
        <v>0</v>
      </c>
      <c r="L66" s="188">
        <f>'дод 2'!M111</f>
        <v>0</v>
      </c>
      <c r="M66" s="188">
        <f>'дод 2'!N111</f>
        <v>0</v>
      </c>
      <c r="N66" s="188">
        <f>'дод 2'!O111</f>
        <v>0</v>
      </c>
      <c r="O66" s="188">
        <f>'дод 2'!P111</f>
        <v>0</v>
      </c>
      <c r="P66" s="188">
        <f>'дод 2'!Q111</f>
        <v>0</v>
      </c>
      <c r="Q66" s="188">
        <f>'дод 2'!R111</f>
        <v>0</v>
      </c>
      <c r="R66" s="188">
        <f>'дод 2'!S111</f>
        <v>0</v>
      </c>
      <c r="S66" s="188">
        <f>'дод 2'!T111</f>
        <v>0</v>
      </c>
      <c r="T66" s="188">
        <f>'дод 2'!U111</f>
        <v>0</v>
      </c>
      <c r="U66" s="188">
        <f>'дод 2'!V111</f>
        <v>0</v>
      </c>
      <c r="V66" s="188">
        <f>'дод 2'!W111</f>
        <v>0</v>
      </c>
      <c r="W66" s="234" t="e">
        <f t="shared" si="6"/>
        <v>#DIV/0!</v>
      </c>
      <c r="X66" s="188">
        <f t="shared" si="7"/>
        <v>0</v>
      </c>
      <c r="Y66" s="267"/>
    </row>
    <row r="67" spans="1:25" s="47" customFormat="1" ht="65.25" hidden="1" customHeight="1" x14ac:dyDescent="0.25">
      <c r="A67" s="52" t="s">
        <v>546</v>
      </c>
      <c r="B67" s="52" t="s">
        <v>58</v>
      </c>
      <c r="C67" s="53" t="s">
        <v>581</v>
      </c>
      <c r="D67" s="80">
        <f>'дод 2'!E112</f>
        <v>0</v>
      </c>
      <c r="E67" s="80">
        <f>'дод 2'!F112</f>
        <v>0</v>
      </c>
      <c r="F67" s="80">
        <f>'дод 2'!G112</f>
        <v>0</v>
      </c>
      <c r="G67" s="165">
        <f>'дод 2'!H112</f>
        <v>0</v>
      </c>
      <c r="H67" s="165">
        <f>'дод 2'!I112</f>
        <v>0</v>
      </c>
      <c r="I67" s="165">
        <f>'дод 2'!J112</f>
        <v>0</v>
      </c>
      <c r="J67" s="219" t="e">
        <f t="shared" si="4"/>
        <v>#DIV/0!</v>
      </c>
      <c r="K67" s="165">
        <f>'дод 2'!L112</f>
        <v>0</v>
      </c>
      <c r="L67" s="165">
        <f>'дод 2'!M112</f>
        <v>0</v>
      </c>
      <c r="M67" s="165">
        <f>'дод 2'!N112</f>
        <v>0</v>
      </c>
      <c r="N67" s="165">
        <f>'дод 2'!O112</f>
        <v>0</v>
      </c>
      <c r="O67" s="165">
        <f>'дод 2'!P112</f>
        <v>0</v>
      </c>
      <c r="P67" s="165">
        <f>'дод 2'!Q112</f>
        <v>0</v>
      </c>
      <c r="Q67" s="165">
        <f>'дод 2'!R112</f>
        <v>0</v>
      </c>
      <c r="R67" s="165">
        <f>'дод 2'!S112</f>
        <v>0</v>
      </c>
      <c r="S67" s="165">
        <f>'дод 2'!T112</f>
        <v>0</v>
      </c>
      <c r="T67" s="165">
        <f>'дод 2'!U112</f>
        <v>0</v>
      </c>
      <c r="U67" s="165">
        <f>'дод 2'!V112</f>
        <v>0</v>
      </c>
      <c r="V67" s="165">
        <f>'дод 2'!W112</f>
        <v>0</v>
      </c>
      <c r="W67" s="235" t="e">
        <f t="shared" si="6"/>
        <v>#DIV/0!</v>
      </c>
      <c r="X67" s="165">
        <f t="shared" si="7"/>
        <v>0</v>
      </c>
      <c r="Y67" s="267"/>
    </row>
    <row r="68" spans="1:25" s="47" customFormat="1" ht="47.25" hidden="1" customHeight="1" x14ac:dyDescent="0.25">
      <c r="A68" s="67"/>
      <c r="B68" s="67"/>
      <c r="C68" s="70" t="s">
        <v>574</v>
      </c>
      <c r="D68" s="81">
        <f>'дод 2'!E113</f>
        <v>0</v>
      </c>
      <c r="E68" s="81">
        <f>'дод 2'!F113</f>
        <v>0</v>
      </c>
      <c r="F68" s="81">
        <f>'дод 2'!G113</f>
        <v>0</v>
      </c>
      <c r="G68" s="166">
        <f>'дод 2'!H113</f>
        <v>0</v>
      </c>
      <c r="H68" s="166">
        <f>'дод 2'!I113</f>
        <v>0</v>
      </c>
      <c r="I68" s="166">
        <f>'дод 2'!J113</f>
        <v>0</v>
      </c>
      <c r="J68" s="220" t="e">
        <f t="shared" si="4"/>
        <v>#DIV/0!</v>
      </c>
      <c r="K68" s="166">
        <f>'дод 2'!L113</f>
        <v>0</v>
      </c>
      <c r="L68" s="166">
        <f>'дод 2'!M113</f>
        <v>0</v>
      </c>
      <c r="M68" s="166">
        <f>'дод 2'!N113</f>
        <v>0</v>
      </c>
      <c r="N68" s="166">
        <f>'дод 2'!O113</f>
        <v>0</v>
      </c>
      <c r="O68" s="166">
        <f>'дод 2'!P113</f>
        <v>0</v>
      </c>
      <c r="P68" s="166">
        <f>'дод 2'!Q113</f>
        <v>0</v>
      </c>
      <c r="Q68" s="166">
        <f>'дод 2'!R113</f>
        <v>0</v>
      </c>
      <c r="R68" s="166">
        <f>'дод 2'!S113</f>
        <v>0</v>
      </c>
      <c r="S68" s="166">
        <f>'дод 2'!T113</f>
        <v>0</v>
      </c>
      <c r="T68" s="166">
        <f>'дод 2'!U113</f>
        <v>0</v>
      </c>
      <c r="U68" s="166">
        <f>'дод 2'!V113</f>
        <v>0</v>
      </c>
      <c r="V68" s="166">
        <f>'дод 2'!W113</f>
        <v>0</v>
      </c>
      <c r="W68" s="236" t="e">
        <f t="shared" si="6"/>
        <v>#DIV/0!</v>
      </c>
      <c r="X68" s="166">
        <f t="shared" si="7"/>
        <v>0</v>
      </c>
      <c r="Y68" s="267"/>
    </row>
    <row r="69" spans="1:25" s="47" customFormat="1" ht="63" hidden="1" customHeight="1" x14ac:dyDescent="0.25">
      <c r="A69" s="52" t="s">
        <v>556</v>
      </c>
      <c r="B69" s="52" t="s">
        <v>58</v>
      </c>
      <c r="C69" s="53" t="s">
        <v>614</v>
      </c>
      <c r="D69" s="80">
        <f>'дод 2'!E114</f>
        <v>0</v>
      </c>
      <c r="E69" s="80">
        <f>'дод 2'!F114</f>
        <v>0</v>
      </c>
      <c r="F69" s="80">
        <f>'дод 2'!G114</f>
        <v>0</v>
      </c>
      <c r="G69" s="165">
        <f>'дод 2'!H114</f>
        <v>0</v>
      </c>
      <c r="H69" s="165">
        <f>'дод 2'!I114</f>
        <v>0</v>
      </c>
      <c r="I69" s="165">
        <f>'дод 2'!J114</f>
        <v>0</v>
      </c>
      <c r="J69" s="219" t="e">
        <f t="shared" si="4"/>
        <v>#DIV/0!</v>
      </c>
      <c r="K69" s="165">
        <f>'дод 2'!L114</f>
        <v>0</v>
      </c>
      <c r="L69" s="165">
        <f>'дод 2'!M114</f>
        <v>0</v>
      </c>
      <c r="M69" s="165">
        <f>'дод 2'!N114</f>
        <v>0</v>
      </c>
      <c r="N69" s="165">
        <f>'дод 2'!O114</f>
        <v>0</v>
      </c>
      <c r="O69" s="165">
        <f>'дод 2'!P114</f>
        <v>0</v>
      </c>
      <c r="P69" s="165">
        <f>'дод 2'!Q114</f>
        <v>0</v>
      </c>
      <c r="Q69" s="165">
        <f>'дод 2'!R114</f>
        <v>0</v>
      </c>
      <c r="R69" s="165">
        <f>'дод 2'!S114</f>
        <v>0</v>
      </c>
      <c r="S69" s="165">
        <f>'дод 2'!T114</f>
        <v>0</v>
      </c>
      <c r="T69" s="165">
        <f>'дод 2'!U114</f>
        <v>0</v>
      </c>
      <c r="U69" s="165">
        <f>'дод 2'!V114</f>
        <v>0</v>
      </c>
      <c r="V69" s="165">
        <f>'дод 2'!W114</f>
        <v>0</v>
      </c>
      <c r="W69" s="235" t="e">
        <f t="shared" si="6"/>
        <v>#DIV/0!</v>
      </c>
      <c r="X69" s="165">
        <f t="shared" si="7"/>
        <v>0</v>
      </c>
      <c r="Y69" s="267"/>
    </row>
    <row r="70" spans="1:25" s="47" customFormat="1" ht="20.25" hidden="1" customHeight="1" x14ac:dyDescent="0.25">
      <c r="A70" s="67"/>
      <c r="B70" s="67"/>
      <c r="C70" s="70" t="s">
        <v>392</v>
      </c>
      <c r="D70" s="81">
        <f>'дод 2'!E115</f>
        <v>0</v>
      </c>
      <c r="E70" s="81">
        <f>'дод 2'!F115</f>
        <v>0</v>
      </c>
      <c r="F70" s="81">
        <f>'дод 2'!G115</f>
        <v>0</v>
      </c>
      <c r="G70" s="166">
        <f>'дод 2'!H115</f>
        <v>0</v>
      </c>
      <c r="H70" s="166">
        <f>'дод 2'!I115</f>
        <v>0</v>
      </c>
      <c r="I70" s="166">
        <f>'дод 2'!J115</f>
        <v>0</v>
      </c>
      <c r="J70" s="220" t="e">
        <f t="shared" si="4"/>
        <v>#DIV/0!</v>
      </c>
      <c r="K70" s="166">
        <f>'дод 2'!L115</f>
        <v>0</v>
      </c>
      <c r="L70" s="166">
        <f>'дод 2'!M115</f>
        <v>0</v>
      </c>
      <c r="M70" s="166">
        <f>'дод 2'!N115</f>
        <v>0</v>
      </c>
      <c r="N70" s="166">
        <f>'дод 2'!O115</f>
        <v>0</v>
      </c>
      <c r="O70" s="166">
        <f>'дод 2'!P115</f>
        <v>0</v>
      </c>
      <c r="P70" s="166">
        <f>'дод 2'!Q115</f>
        <v>0</v>
      </c>
      <c r="Q70" s="166">
        <f>'дод 2'!R115</f>
        <v>0</v>
      </c>
      <c r="R70" s="166">
        <f>'дод 2'!S115</f>
        <v>0</v>
      </c>
      <c r="S70" s="166">
        <f>'дод 2'!T115</f>
        <v>0</v>
      </c>
      <c r="T70" s="166">
        <f>'дод 2'!U115</f>
        <v>0</v>
      </c>
      <c r="U70" s="166">
        <f>'дод 2'!V115</f>
        <v>0</v>
      </c>
      <c r="V70" s="166">
        <f>'дод 2'!W115</f>
        <v>0</v>
      </c>
      <c r="W70" s="236" t="e">
        <f t="shared" si="6"/>
        <v>#DIV/0!</v>
      </c>
      <c r="X70" s="166">
        <f t="shared" si="7"/>
        <v>0</v>
      </c>
      <c r="Y70" s="267"/>
    </row>
    <row r="71" spans="1:25" s="47" customFormat="1" ht="63" hidden="1" customHeight="1" x14ac:dyDescent="0.25">
      <c r="A71" s="52" t="s">
        <v>547</v>
      </c>
      <c r="B71" s="52" t="s">
        <v>58</v>
      </c>
      <c r="C71" s="53" t="s">
        <v>575</v>
      </c>
      <c r="D71" s="44">
        <f>'дод 2'!E116</f>
        <v>0</v>
      </c>
      <c r="E71" s="44">
        <f>'дод 2'!F116</f>
        <v>0</v>
      </c>
      <c r="F71" s="44">
        <f>'дод 2'!G116</f>
        <v>0</v>
      </c>
      <c r="G71" s="188">
        <f>'дод 2'!H116</f>
        <v>0</v>
      </c>
      <c r="H71" s="188">
        <f>'дод 2'!I116</f>
        <v>0</v>
      </c>
      <c r="I71" s="188">
        <f>'дод 2'!J116</f>
        <v>0</v>
      </c>
      <c r="J71" s="228" t="e">
        <f t="shared" si="4"/>
        <v>#DIV/0!</v>
      </c>
      <c r="K71" s="188">
        <f>'дод 2'!L116</f>
        <v>0</v>
      </c>
      <c r="L71" s="188">
        <f>'дод 2'!M116</f>
        <v>0</v>
      </c>
      <c r="M71" s="188">
        <f>'дод 2'!N116</f>
        <v>0</v>
      </c>
      <c r="N71" s="188">
        <f>'дод 2'!O116</f>
        <v>0</v>
      </c>
      <c r="O71" s="188">
        <f>'дод 2'!P116</f>
        <v>0</v>
      </c>
      <c r="P71" s="188">
        <f>'дод 2'!Q116</f>
        <v>0</v>
      </c>
      <c r="Q71" s="188">
        <f>'дод 2'!R116</f>
        <v>0</v>
      </c>
      <c r="R71" s="188">
        <f>'дод 2'!S116</f>
        <v>0</v>
      </c>
      <c r="S71" s="188">
        <f>'дод 2'!T116</f>
        <v>0</v>
      </c>
      <c r="T71" s="188">
        <f>'дод 2'!U116</f>
        <v>0</v>
      </c>
      <c r="U71" s="188">
        <f>'дод 2'!V116</f>
        <v>0</v>
      </c>
      <c r="V71" s="188">
        <f>'дод 2'!W116</f>
        <v>0</v>
      </c>
      <c r="W71" s="234" t="e">
        <f t="shared" si="6"/>
        <v>#DIV/0!</v>
      </c>
      <c r="X71" s="188">
        <f t="shared" si="7"/>
        <v>0</v>
      </c>
      <c r="Y71" s="267"/>
    </row>
    <row r="72" spans="1:25" s="47" customFormat="1" ht="68.25" hidden="1" customHeight="1" x14ac:dyDescent="0.25">
      <c r="A72" s="67"/>
      <c r="B72" s="67"/>
      <c r="C72" s="70" t="s">
        <v>548</v>
      </c>
      <c r="D72" s="63">
        <f>'дод 2'!E117</f>
        <v>0</v>
      </c>
      <c r="E72" s="63">
        <f>'дод 2'!F117</f>
        <v>0</v>
      </c>
      <c r="F72" s="63">
        <f>'дод 2'!G117</f>
        <v>0</v>
      </c>
      <c r="G72" s="189">
        <f>'дод 2'!H117</f>
        <v>0</v>
      </c>
      <c r="H72" s="189">
        <f>'дод 2'!I117</f>
        <v>0</v>
      </c>
      <c r="I72" s="189">
        <f>'дод 2'!J117</f>
        <v>0</v>
      </c>
      <c r="J72" s="229" t="e">
        <f t="shared" si="4"/>
        <v>#DIV/0!</v>
      </c>
      <c r="K72" s="189">
        <f>'дод 2'!L117</f>
        <v>0</v>
      </c>
      <c r="L72" s="189">
        <f>'дод 2'!M117</f>
        <v>0</v>
      </c>
      <c r="M72" s="189">
        <f>'дод 2'!N117</f>
        <v>0</v>
      </c>
      <c r="N72" s="189">
        <f>'дод 2'!O117</f>
        <v>0</v>
      </c>
      <c r="O72" s="189">
        <f>'дод 2'!P117</f>
        <v>0</v>
      </c>
      <c r="P72" s="189">
        <f>'дод 2'!Q117</f>
        <v>0</v>
      </c>
      <c r="Q72" s="189">
        <f>'дод 2'!R117</f>
        <v>0</v>
      </c>
      <c r="R72" s="189">
        <f>'дод 2'!S117</f>
        <v>0</v>
      </c>
      <c r="S72" s="189">
        <f>'дод 2'!T117</f>
        <v>0</v>
      </c>
      <c r="T72" s="189">
        <f>'дод 2'!U117</f>
        <v>0</v>
      </c>
      <c r="U72" s="189">
        <f>'дод 2'!V117</f>
        <v>0</v>
      </c>
      <c r="V72" s="189">
        <f>'дод 2'!W117</f>
        <v>0</v>
      </c>
      <c r="W72" s="231" t="e">
        <f t="shared" si="6"/>
        <v>#DIV/0!</v>
      </c>
      <c r="X72" s="189">
        <f t="shared" si="7"/>
        <v>0</v>
      </c>
      <c r="Y72" s="267"/>
    </row>
    <row r="73" spans="1:25" s="47" customFormat="1" ht="51.75" customHeight="1" x14ac:dyDescent="0.25">
      <c r="A73" s="52" t="s">
        <v>483</v>
      </c>
      <c r="B73" s="52" t="s">
        <v>58</v>
      </c>
      <c r="C73" s="76" t="s">
        <v>504</v>
      </c>
      <c r="D73" s="44">
        <f>'дод 2'!E118</f>
        <v>1822724</v>
      </c>
      <c r="E73" s="44">
        <f>'дод 2'!F118</f>
        <v>1494036</v>
      </c>
      <c r="F73" s="44">
        <f>'дод 2'!G118</f>
        <v>0</v>
      </c>
      <c r="G73" s="188">
        <f>'дод 2'!H118</f>
        <v>888069.23</v>
      </c>
      <c r="H73" s="188">
        <f>'дод 2'!I118</f>
        <v>727925.76000000001</v>
      </c>
      <c r="I73" s="188">
        <f>'дод 2'!J118</f>
        <v>0</v>
      </c>
      <c r="J73" s="228">
        <f t="shared" si="4"/>
        <v>48.722090124451093</v>
      </c>
      <c r="K73" s="188">
        <f>'дод 2'!L118</f>
        <v>0</v>
      </c>
      <c r="L73" s="188">
        <f>'дод 2'!M118</f>
        <v>0</v>
      </c>
      <c r="M73" s="188">
        <f>'дод 2'!N118</f>
        <v>0</v>
      </c>
      <c r="N73" s="188">
        <f>'дод 2'!O118</f>
        <v>0</v>
      </c>
      <c r="O73" s="188">
        <f>'дод 2'!P118</f>
        <v>0</v>
      </c>
      <c r="P73" s="188">
        <f>'дод 2'!Q118</f>
        <v>0</v>
      </c>
      <c r="Q73" s="188">
        <f>'дод 2'!R118</f>
        <v>0</v>
      </c>
      <c r="R73" s="188">
        <f>'дод 2'!S118</f>
        <v>0</v>
      </c>
      <c r="S73" s="188">
        <f>'дод 2'!T118</f>
        <v>0</v>
      </c>
      <c r="T73" s="188">
        <f>'дод 2'!U118</f>
        <v>0</v>
      </c>
      <c r="U73" s="188">
        <f>'дод 2'!V118</f>
        <v>0</v>
      </c>
      <c r="V73" s="188">
        <f>'дод 2'!W118</f>
        <v>0</v>
      </c>
      <c r="W73" s="234"/>
      <c r="X73" s="188">
        <f t="shared" si="7"/>
        <v>888069.23</v>
      </c>
      <c r="Y73" s="267"/>
    </row>
    <row r="74" spans="1:25" s="47" customFormat="1" ht="55.5" customHeight="1" x14ac:dyDescent="0.25">
      <c r="A74" s="67"/>
      <c r="B74" s="67"/>
      <c r="C74" s="70" t="s">
        <v>380</v>
      </c>
      <c r="D74" s="63">
        <f>'дод 2'!E119</f>
        <v>1822724</v>
      </c>
      <c r="E74" s="63">
        <f>'дод 2'!F119</f>
        <v>1494036</v>
      </c>
      <c r="F74" s="63">
        <f>'дод 2'!G119</f>
        <v>0</v>
      </c>
      <c r="G74" s="189">
        <f>'дод 2'!H119</f>
        <v>888069.23</v>
      </c>
      <c r="H74" s="189">
        <f>'дод 2'!I119</f>
        <v>727925.76000000001</v>
      </c>
      <c r="I74" s="189">
        <f>'дод 2'!J119</f>
        <v>0</v>
      </c>
      <c r="J74" s="229">
        <f t="shared" si="4"/>
        <v>48.722090124451093</v>
      </c>
      <c r="K74" s="189">
        <f>'дод 2'!L119</f>
        <v>0</v>
      </c>
      <c r="L74" s="189">
        <f>'дод 2'!M119</f>
        <v>0</v>
      </c>
      <c r="M74" s="189">
        <f>'дод 2'!N119</f>
        <v>0</v>
      </c>
      <c r="N74" s="189">
        <f>'дод 2'!O119</f>
        <v>0</v>
      </c>
      <c r="O74" s="189">
        <f>'дод 2'!P119</f>
        <v>0</v>
      </c>
      <c r="P74" s="189">
        <f>'дод 2'!Q119</f>
        <v>0</v>
      </c>
      <c r="Q74" s="189">
        <f>'дод 2'!R119</f>
        <v>0</v>
      </c>
      <c r="R74" s="189">
        <f>'дод 2'!S119</f>
        <v>0</v>
      </c>
      <c r="S74" s="189">
        <f>'дод 2'!T119</f>
        <v>0</v>
      </c>
      <c r="T74" s="189">
        <f>'дод 2'!U119</f>
        <v>0</v>
      </c>
      <c r="U74" s="189">
        <f>'дод 2'!V119</f>
        <v>0</v>
      </c>
      <c r="V74" s="189">
        <f>'дод 2'!W119</f>
        <v>0</v>
      </c>
      <c r="W74" s="231"/>
      <c r="X74" s="189">
        <f t="shared" si="7"/>
        <v>888069.23</v>
      </c>
      <c r="Y74" s="268">
        <v>32</v>
      </c>
    </row>
    <row r="75" spans="1:25" s="47" customFormat="1" ht="63" hidden="1" customHeight="1" x14ac:dyDescent="0.25">
      <c r="A75" s="52" t="s">
        <v>516</v>
      </c>
      <c r="B75" s="52" t="s">
        <v>58</v>
      </c>
      <c r="C75" s="32" t="s">
        <v>514</v>
      </c>
      <c r="D75" s="44">
        <f>'дод 2'!E120</f>
        <v>0</v>
      </c>
      <c r="E75" s="44">
        <f>'дод 2'!F120</f>
        <v>0</v>
      </c>
      <c r="F75" s="44">
        <f>'дод 2'!G120</f>
        <v>0</v>
      </c>
      <c r="G75" s="188">
        <f>'дод 2'!H120</f>
        <v>0</v>
      </c>
      <c r="H75" s="188">
        <f>'дод 2'!I120</f>
        <v>0</v>
      </c>
      <c r="I75" s="188">
        <f>'дод 2'!J120</f>
        <v>0</v>
      </c>
      <c r="J75" s="228" t="e">
        <f t="shared" si="4"/>
        <v>#DIV/0!</v>
      </c>
      <c r="K75" s="188">
        <f>'дод 2'!L120</f>
        <v>0</v>
      </c>
      <c r="L75" s="188">
        <f>'дод 2'!M120</f>
        <v>0</v>
      </c>
      <c r="M75" s="188">
        <f>'дод 2'!N120</f>
        <v>0</v>
      </c>
      <c r="N75" s="188">
        <f>'дод 2'!O120</f>
        <v>0</v>
      </c>
      <c r="O75" s="188">
        <f>'дод 2'!P120</f>
        <v>0</v>
      </c>
      <c r="P75" s="188">
        <f>'дод 2'!Q120</f>
        <v>0</v>
      </c>
      <c r="Q75" s="188">
        <f>'дод 2'!R120</f>
        <v>0</v>
      </c>
      <c r="R75" s="188">
        <f>'дод 2'!S120</f>
        <v>0</v>
      </c>
      <c r="S75" s="188">
        <f>'дод 2'!T120</f>
        <v>0</v>
      </c>
      <c r="T75" s="188">
        <f>'дод 2'!U120</f>
        <v>0</v>
      </c>
      <c r="U75" s="188">
        <f>'дод 2'!V120</f>
        <v>0</v>
      </c>
      <c r="V75" s="188">
        <f>'дод 2'!W120</f>
        <v>0</v>
      </c>
      <c r="W75" s="234" t="e">
        <f t="shared" si="6"/>
        <v>#DIV/0!</v>
      </c>
      <c r="X75" s="188">
        <f t="shared" si="7"/>
        <v>0</v>
      </c>
      <c r="Y75" s="268"/>
    </row>
    <row r="76" spans="1:25" s="47" customFormat="1" ht="63" hidden="1" customHeight="1" x14ac:dyDescent="0.25">
      <c r="A76" s="67"/>
      <c r="B76" s="67"/>
      <c r="C76" s="70" t="s">
        <v>515</v>
      </c>
      <c r="D76" s="63">
        <f>'дод 2'!E121</f>
        <v>0</v>
      </c>
      <c r="E76" s="63">
        <f>'дод 2'!F121</f>
        <v>0</v>
      </c>
      <c r="F76" s="63">
        <f>'дод 2'!G121</f>
        <v>0</v>
      </c>
      <c r="G76" s="189">
        <f>'дод 2'!H121</f>
        <v>0</v>
      </c>
      <c r="H76" s="189">
        <f>'дод 2'!I121</f>
        <v>0</v>
      </c>
      <c r="I76" s="189">
        <f>'дод 2'!J121</f>
        <v>0</v>
      </c>
      <c r="J76" s="229" t="e">
        <f t="shared" si="4"/>
        <v>#DIV/0!</v>
      </c>
      <c r="K76" s="189">
        <f>'дод 2'!L121</f>
        <v>0</v>
      </c>
      <c r="L76" s="189">
        <f>'дод 2'!M121</f>
        <v>0</v>
      </c>
      <c r="M76" s="189">
        <f>'дод 2'!N121</f>
        <v>0</v>
      </c>
      <c r="N76" s="189">
        <f>'дод 2'!O121</f>
        <v>0</v>
      </c>
      <c r="O76" s="189">
        <f>'дод 2'!P121</f>
        <v>0</v>
      </c>
      <c r="P76" s="189">
        <f>'дод 2'!Q121</f>
        <v>0</v>
      </c>
      <c r="Q76" s="189">
        <f>'дод 2'!R121</f>
        <v>0</v>
      </c>
      <c r="R76" s="189">
        <f>'дод 2'!S121</f>
        <v>0</v>
      </c>
      <c r="S76" s="189">
        <f>'дод 2'!T121</f>
        <v>0</v>
      </c>
      <c r="T76" s="189">
        <f>'дод 2'!U121</f>
        <v>0</v>
      </c>
      <c r="U76" s="189">
        <f>'дод 2'!V121</f>
        <v>0</v>
      </c>
      <c r="V76" s="189">
        <f>'дод 2'!W121</f>
        <v>0</v>
      </c>
      <c r="W76" s="231" t="e">
        <f t="shared" si="6"/>
        <v>#DIV/0!</v>
      </c>
      <c r="X76" s="189">
        <f t="shared" si="7"/>
        <v>0</v>
      </c>
      <c r="Y76" s="268"/>
    </row>
    <row r="77" spans="1:25" s="45" customFormat="1" ht="19.5" customHeight="1" x14ac:dyDescent="0.25">
      <c r="A77" s="34" t="s">
        <v>59</v>
      </c>
      <c r="B77" s="35"/>
      <c r="C77" s="9" t="s">
        <v>675</v>
      </c>
      <c r="D77" s="43">
        <f>D82+D88+D91+D93+D95+D98+D99+D87+D90</f>
        <v>122027356</v>
      </c>
      <c r="E77" s="43">
        <f t="shared" ref="E77:V77" si="36">E82+E88+E91+E93+E95+E98+E99+E87+E90</f>
        <v>2621900</v>
      </c>
      <c r="F77" s="43">
        <f t="shared" si="36"/>
        <v>139600</v>
      </c>
      <c r="G77" s="187">
        <f t="shared" si="36"/>
        <v>49071583.349999994</v>
      </c>
      <c r="H77" s="187">
        <f t="shared" si="36"/>
        <v>1143275.75</v>
      </c>
      <c r="I77" s="187">
        <f t="shared" si="36"/>
        <v>52474.31</v>
      </c>
      <c r="J77" s="227">
        <f t="shared" si="4"/>
        <v>40.21359222927029</v>
      </c>
      <c r="K77" s="187">
        <f t="shared" si="36"/>
        <v>217336002</v>
      </c>
      <c r="L77" s="187">
        <f t="shared" si="36"/>
        <v>217336002</v>
      </c>
      <c r="M77" s="187">
        <f t="shared" si="36"/>
        <v>0</v>
      </c>
      <c r="N77" s="187">
        <f t="shared" si="36"/>
        <v>0</v>
      </c>
      <c r="O77" s="187">
        <f t="shared" si="36"/>
        <v>0</v>
      </c>
      <c r="P77" s="187">
        <f t="shared" si="36"/>
        <v>217336002</v>
      </c>
      <c r="Q77" s="187">
        <f t="shared" si="36"/>
        <v>25286658.27</v>
      </c>
      <c r="R77" s="187">
        <f t="shared" si="36"/>
        <v>23541543.27</v>
      </c>
      <c r="S77" s="187">
        <f t="shared" si="36"/>
        <v>1745115</v>
      </c>
      <c r="T77" s="187">
        <f t="shared" si="36"/>
        <v>0</v>
      </c>
      <c r="U77" s="187">
        <f t="shared" si="36"/>
        <v>0</v>
      </c>
      <c r="V77" s="187">
        <f t="shared" si="36"/>
        <v>23541543.27</v>
      </c>
      <c r="W77" s="232">
        <f t="shared" si="6"/>
        <v>11.634822596028062</v>
      </c>
      <c r="X77" s="187">
        <f t="shared" si="7"/>
        <v>74358241.61999999</v>
      </c>
      <c r="Y77" s="268"/>
    </row>
    <row r="78" spans="1:25" s="46" customFormat="1" ht="31.5" hidden="1" customHeight="1" x14ac:dyDescent="0.25">
      <c r="A78" s="54"/>
      <c r="B78" s="57"/>
      <c r="C78" s="58" t="s">
        <v>387</v>
      </c>
      <c r="D78" s="59">
        <f>D83+D89+D92</f>
        <v>0</v>
      </c>
      <c r="E78" s="59">
        <f t="shared" ref="E78:P78" si="37">E83+E89+E92</f>
        <v>0</v>
      </c>
      <c r="F78" s="59">
        <f t="shared" si="37"/>
        <v>0</v>
      </c>
      <c r="G78" s="190">
        <f>G83+G89+G92</f>
        <v>0</v>
      </c>
      <c r="H78" s="190">
        <f t="shared" ref="H78:I78" si="38">H83+H89+H92</f>
        <v>0</v>
      </c>
      <c r="I78" s="190">
        <f t="shared" si="38"/>
        <v>0</v>
      </c>
      <c r="J78" s="230" t="e">
        <f t="shared" si="4"/>
        <v>#DIV/0!</v>
      </c>
      <c r="K78" s="190">
        <f t="shared" si="37"/>
        <v>0</v>
      </c>
      <c r="L78" s="190">
        <f t="shared" si="37"/>
        <v>0</v>
      </c>
      <c r="M78" s="190">
        <f t="shared" si="37"/>
        <v>0</v>
      </c>
      <c r="N78" s="190">
        <f t="shared" si="37"/>
        <v>0</v>
      </c>
      <c r="O78" s="190">
        <f t="shared" si="37"/>
        <v>0</v>
      </c>
      <c r="P78" s="190">
        <f t="shared" si="37"/>
        <v>0</v>
      </c>
      <c r="Q78" s="190">
        <f t="shared" ref="Q78:V78" si="39">Q83+Q89+Q92</f>
        <v>0</v>
      </c>
      <c r="R78" s="190">
        <f t="shared" si="39"/>
        <v>0</v>
      </c>
      <c r="S78" s="190">
        <f t="shared" si="39"/>
        <v>0</v>
      </c>
      <c r="T78" s="190">
        <f t="shared" si="39"/>
        <v>0</v>
      </c>
      <c r="U78" s="190">
        <f t="shared" si="39"/>
        <v>0</v>
      </c>
      <c r="V78" s="190">
        <f t="shared" si="39"/>
        <v>0</v>
      </c>
      <c r="W78" s="233" t="e">
        <f t="shared" si="6"/>
        <v>#DIV/0!</v>
      </c>
      <c r="X78" s="190">
        <f t="shared" si="7"/>
        <v>0</v>
      </c>
      <c r="Y78" s="268"/>
    </row>
    <row r="79" spans="1:25" s="46" customFormat="1" ht="47.25" hidden="1" customHeight="1" x14ac:dyDescent="0.25">
      <c r="A79" s="54"/>
      <c r="B79" s="57"/>
      <c r="C79" s="58" t="s">
        <v>388</v>
      </c>
      <c r="D79" s="59">
        <f>D84+D96</f>
        <v>0</v>
      </c>
      <c r="E79" s="59">
        <f t="shared" ref="E79:P79" si="40">E84+E96</f>
        <v>0</v>
      </c>
      <c r="F79" s="59">
        <f t="shared" si="40"/>
        <v>0</v>
      </c>
      <c r="G79" s="190">
        <f>G84+G96</f>
        <v>0</v>
      </c>
      <c r="H79" s="190">
        <f t="shared" ref="H79:I79" si="41">H84+H96</f>
        <v>0</v>
      </c>
      <c r="I79" s="190">
        <f t="shared" si="41"/>
        <v>0</v>
      </c>
      <c r="J79" s="230" t="e">
        <f t="shared" si="4"/>
        <v>#DIV/0!</v>
      </c>
      <c r="K79" s="190">
        <f t="shared" si="40"/>
        <v>0</v>
      </c>
      <c r="L79" s="190">
        <f t="shared" si="40"/>
        <v>0</v>
      </c>
      <c r="M79" s="190">
        <f t="shared" si="40"/>
        <v>0</v>
      </c>
      <c r="N79" s="190">
        <f t="shared" si="40"/>
        <v>0</v>
      </c>
      <c r="O79" s="190">
        <f t="shared" si="40"/>
        <v>0</v>
      </c>
      <c r="P79" s="190">
        <f t="shared" si="40"/>
        <v>0</v>
      </c>
      <c r="Q79" s="190">
        <f t="shared" ref="Q79:V79" si="42">Q84+Q96</f>
        <v>0</v>
      </c>
      <c r="R79" s="190">
        <f t="shared" si="42"/>
        <v>0</v>
      </c>
      <c r="S79" s="190">
        <f t="shared" si="42"/>
        <v>0</v>
      </c>
      <c r="T79" s="190">
        <f t="shared" si="42"/>
        <v>0</v>
      </c>
      <c r="U79" s="190">
        <f t="shared" si="42"/>
        <v>0</v>
      </c>
      <c r="V79" s="190">
        <f t="shared" si="42"/>
        <v>0</v>
      </c>
      <c r="W79" s="233" t="e">
        <f t="shared" si="6"/>
        <v>#DIV/0!</v>
      </c>
      <c r="X79" s="190">
        <f t="shared" si="7"/>
        <v>0</v>
      </c>
      <c r="Y79" s="268"/>
    </row>
    <row r="80" spans="1:25" s="46" customFormat="1" ht="78.75" hidden="1" customHeight="1" x14ac:dyDescent="0.25">
      <c r="A80" s="54"/>
      <c r="B80" s="57"/>
      <c r="C80" s="60" t="s">
        <v>659</v>
      </c>
      <c r="D80" s="59">
        <f>D85+D94+D97</f>
        <v>0</v>
      </c>
      <c r="E80" s="59">
        <f t="shared" ref="E80:P80" si="43">E85+E94+E97</f>
        <v>0</v>
      </c>
      <c r="F80" s="59">
        <f t="shared" si="43"/>
        <v>0</v>
      </c>
      <c r="G80" s="190">
        <f>G85+G94+G97</f>
        <v>0</v>
      </c>
      <c r="H80" s="190">
        <f t="shared" ref="H80:I80" si="44">H85+H94+H97</f>
        <v>0</v>
      </c>
      <c r="I80" s="190">
        <f t="shared" si="44"/>
        <v>0</v>
      </c>
      <c r="J80" s="230" t="e">
        <f t="shared" si="4"/>
        <v>#DIV/0!</v>
      </c>
      <c r="K80" s="190">
        <f t="shared" si="43"/>
        <v>0</v>
      </c>
      <c r="L80" s="190">
        <f t="shared" si="43"/>
        <v>0</v>
      </c>
      <c r="M80" s="190">
        <f t="shared" si="43"/>
        <v>0</v>
      </c>
      <c r="N80" s="190">
        <f t="shared" si="43"/>
        <v>0</v>
      </c>
      <c r="O80" s="190">
        <f t="shared" si="43"/>
        <v>0</v>
      </c>
      <c r="P80" s="190">
        <f t="shared" si="43"/>
        <v>0</v>
      </c>
      <c r="Q80" s="190">
        <f t="shared" ref="Q80:V80" si="45">Q85+Q94+Q97</f>
        <v>0</v>
      </c>
      <c r="R80" s="190">
        <f t="shared" si="45"/>
        <v>0</v>
      </c>
      <c r="S80" s="190">
        <f t="shared" si="45"/>
        <v>0</v>
      </c>
      <c r="T80" s="190">
        <f t="shared" si="45"/>
        <v>0</v>
      </c>
      <c r="U80" s="190">
        <f t="shared" si="45"/>
        <v>0</v>
      </c>
      <c r="V80" s="190">
        <f t="shared" si="45"/>
        <v>0</v>
      </c>
      <c r="W80" s="233" t="e">
        <f t="shared" si="6"/>
        <v>#DIV/0!</v>
      </c>
      <c r="X80" s="190">
        <f t="shared" si="7"/>
        <v>0</v>
      </c>
      <c r="Y80" s="268"/>
    </row>
    <row r="81" spans="1:25" s="46" customFormat="1" ht="15.75" hidden="1" customHeight="1" x14ac:dyDescent="0.25">
      <c r="A81" s="54"/>
      <c r="B81" s="57"/>
      <c r="C81" s="58" t="s">
        <v>390</v>
      </c>
      <c r="D81" s="59">
        <f>D86</f>
        <v>0</v>
      </c>
      <c r="E81" s="59">
        <f t="shared" ref="E81:P81" si="46">E86</f>
        <v>0</v>
      </c>
      <c r="F81" s="59">
        <f t="shared" si="46"/>
        <v>0</v>
      </c>
      <c r="G81" s="190">
        <f>G86</f>
        <v>0</v>
      </c>
      <c r="H81" s="190">
        <f t="shared" ref="H81:I81" si="47">H86</f>
        <v>0</v>
      </c>
      <c r="I81" s="190">
        <f t="shared" si="47"/>
        <v>0</v>
      </c>
      <c r="J81" s="230" t="e">
        <f t="shared" ref="J81:J144" si="48">G81/D81*100</f>
        <v>#DIV/0!</v>
      </c>
      <c r="K81" s="190">
        <f t="shared" si="46"/>
        <v>0</v>
      </c>
      <c r="L81" s="190">
        <f t="shared" si="46"/>
        <v>0</v>
      </c>
      <c r="M81" s="190">
        <f t="shared" si="46"/>
        <v>0</v>
      </c>
      <c r="N81" s="190">
        <f t="shared" si="46"/>
        <v>0</v>
      </c>
      <c r="O81" s="190">
        <f t="shared" si="46"/>
        <v>0</v>
      </c>
      <c r="P81" s="190">
        <f t="shared" si="46"/>
        <v>0</v>
      </c>
      <c r="Q81" s="190">
        <f t="shared" ref="Q81:V81" si="49">Q86</f>
        <v>0</v>
      </c>
      <c r="R81" s="190">
        <f t="shared" si="49"/>
        <v>0</v>
      </c>
      <c r="S81" s="190">
        <f t="shared" si="49"/>
        <v>0</v>
      </c>
      <c r="T81" s="190">
        <f t="shared" si="49"/>
        <v>0</v>
      </c>
      <c r="U81" s="190">
        <f t="shared" si="49"/>
        <v>0</v>
      </c>
      <c r="V81" s="190">
        <f t="shared" si="49"/>
        <v>0</v>
      </c>
      <c r="W81" s="233" t="e">
        <f t="shared" ref="W81:W144" si="50">Q81/K81*100</f>
        <v>#DIV/0!</v>
      </c>
      <c r="X81" s="190">
        <f t="shared" ref="X81:X144" si="51">Q81+G81</f>
        <v>0</v>
      </c>
      <c r="Y81" s="268"/>
    </row>
    <row r="82" spans="1:25" ht="32.25" customHeight="1" x14ac:dyDescent="0.25">
      <c r="A82" s="33" t="s">
        <v>60</v>
      </c>
      <c r="B82" s="33" t="s">
        <v>61</v>
      </c>
      <c r="C82" s="6" t="s">
        <v>670</v>
      </c>
      <c r="D82" s="44">
        <f>'дод 2'!E152+'дод 2'!E314</f>
        <v>70892790</v>
      </c>
      <c r="E82" s="44">
        <f>'дод 2'!F152+'дод 2'!F314</f>
        <v>0</v>
      </c>
      <c r="F82" s="44">
        <f>'дод 2'!G152+'дод 2'!G314</f>
        <v>0</v>
      </c>
      <c r="G82" s="188">
        <f>'дод 2'!H152+'дод 2'!H314</f>
        <v>29355081.800000001</v>
      </c>
      <c r="H82" s="188">
        <f>'дод 2'!I152+'дод 2'!I314</f>
        <v>0</v>
      </c>
      <c r="I82" s="188">
        <f>'дод 2'!J152+'дод 2'!J314</f>
        <v>0</v>
      </c>
      <c r="J82" s="228">
        <f t="shared" si="48"/>
        <v>41.407711277832341</v>
      </c>
      <c r="K82" s="188">
        <f>'дод 2'!L152+'дод 2'!L314</f>
        <v>120659412</v>
      </c>
      <c r="L82" s="188">
        <f>'дод 2'!M152+'дод 2'!M314</f>
        <v>120659412</v>
      </c>
      <c r="M82" s="188">
        <f>'дод 2'!N152+'дод 2'!N314</f>
        <v>0</v>
      </c>
      <c r="N82" s="188">
        <f>'дод 2'!O152+'дод 2'!O314</f>
        <v>0</v>
      </c>
      <c r="O82" s="188">
        <f>'дод 2'!P152+'дод 2'!P314</f>
        <v>0</v>
      </c>
      <c r="P82" s="188">
        <f>'дод 2'!Q152+'дод 2'!Q314</f>
        <v>120659412</v>
      </c>
      <c r="Q82" s="188">
        <f>'дод 2'!R152+'дод 2'!R314</f>
        <v>753953.27</v>
      </c>
      <c r="R82" s="188">
        <f>'дод 2'!S152+'дод 2'!S314</f>
        <v>753953.27</v>
      </c>
      <c r="S82" s="188">
        <f>'дод 2'!T152+'дод 2'!T314</f>
        <v>0</v>
      </c>
      <c r="T82" s="188">
        <f>'дод 2'!U152+'дод 2'!U314</f>
        <v>0</v>
      </c>
      <c r="U82" s="188">
        <f>'дод 2'!V152+'дод 2'!V314</f>
        <v>0</v>
      </c>
      <c r="V82" s="188">
        <f>'дод 2'!W152+'дод 2'!W314</f>
        <v>753953.27</v>
      </c>
      <c r="W82" s="234">
        <f t="shared" si="50"/>
        <v>0.62486071952679501</v>
      </c>
      <c r="X82" s="188">
        <f t="shared" si="51"/>
        <v>30109035.07</v>
      </c>
      <c r="Y82" s="268"/>
    </row>
    <row r="83" spans="1:25" s="47" customFormat="1" ht="36.75" hidden="1" customHeight="1" x14ac:dyDescent="0.25">
      <c r="A83" s="61"/>
      <c r="B83" s="61"/>
      <c r="C83" s="62" t="s">
        <v>387</v>
      </c>
      <c r="D83" s="63">
        <f>'дод 2'!E153</f>
        <v>0</v>
      </c>
      <c r="E83" s="63">
        <f>'дод 2'!F153</f>
        <v>0</v>
      </c>
      <c r="F83" s="63">
        <f>'дод 2'!G153</f>
        <v>0</v>
      </c>
      <c r="G83" s="189">
        <f>'дод 2'!H153</f>
        <v>0</v>
      </c>
      <c r="H83" s="189">
        <f>'дод 2'!I153</f>
        <v>0</v>
      </c>
      <c r="I83" s="189">
        <f>'дод 2'!J153</f>
        <v>0</v>
      </c>
      <c r="J83" s="229" t="e">
        <f t="shared" si="48"/>
        <v>#DIV/0!</v>
      </c>
      <c r="K83" s="189">
        <f>'дод 2'!L153</f>
        <v>0</v>
      </c>
      <c r="L83" s="189">
        <f>'дод 2'!M153</f>
        <v>0</v>
      </c>
      <c r="M83" s="189">
        <f>'дод 2'!N153</f>
        <v>0</v>
      </c>
      <c r="N83" s="189">
        <f>'дод 2'!O153</f>
        <v>0</v>
      </c>
      <c r="O83" s="189">
        <f>'дод 2'!P153</f>
        <v>0</v>
      </c>
      <c r="P83" s="189">
        <f>'дод 2'!Q153</f>
        <v>0</v>
      </c>
      <c r="Q83" s="189">
        <f>'дод 2'!R153</f>
        <v>0</v>
      </c>
      <c r="R83" s="189">
        <f>'дод 2'!S153</f>
        <v>0</v>
      </c>
      <c r="S83" s="189">
        <f>'дод 2'!T153</f>
        <v>0</v>
      </c>
      <c r="T83" s="189">
        <f>'дод 2'!U153</f>
        <v>0</v>
      </c>
      <c r="U83" s="189">
        <f>'дод 2'!V153</f>
        <v>0</v>
      </c>
      <c r="V83" s="189">
        <f>'дод 2'!W153</f>
        <v>0</v>
      </c>
      <c r="W83" s="231" t="e">
        <f t="shared" si="50"/>
        <v>#DIV/0!</v>
      </c>
      <c r="X83" s="189">
        <f t="shared" si="51"/>
        <v>0</v>
      </c>
      <c r="Y83" s="268"/>
    </row>
    <row r="84" spans="1:25" s="47" customFormat="1" ht="47.25" hidden="1" customHeight="1" x14ac:dyDescent="0.25">
      <c r="A84" s="61"/>
      <c r="B84" s="61"/>
      <c r="C84" s="62" t="s">
        <v>388</v>
      </c>
      <c r="D84" s="63">
        <f>'дод 2'!E154</f>
        <v>0</v>
      </c>
      <c r="E84" s="63">
        <f>'дод 2'!F154</f>
        <v>0</v>
      </c>
      <c r="F84" s="63">
        <f>'дод 2'!G154</f>
        <v>0</v>
      </c>
      <c r="G84" s="189">
        <f>'дод 2'!H154</f>
        <v>0</v>
      </c>
      <c r="H84" s="189">
        <f>'дод 2'!I154</f>
        <v>0</v>
      </c>
      <c r="I84" s="189">
        <f>'дод 2'!J154</f>
        <v>0</v>
      </c>
      <c r="J84" s="229" t="e">
        <f t="shared" si="48"/>
        <v>#DIV/0!</v>
      </c>
      <c r="K84" s="189">
        <f>'дод 2'!L154</f>
        <v>0</v>
      </c>
      <c r="L84" s="189">
        <f>'дод 2'!M154</f>
        <v>0</v>
      </c>
      <c r="M84" s="189">
        <f>'дод 2'!N154</f>
        <v>0</v>
      </c>
      <c r="N84" s="189">
        <f>'дод 2'!O154</f>
        <v>0</v>
      </c>
      <c r="O84" s="189">
        <f>'дод 2'!P154</f>
        <v>0</v>
      </c>
      <c r="P84" s="189">
        <f>'дод 2'!Q154</f>
        <v>0</v>
      </c>
      <c r="Q84" s="189">
        <f>'дод 2'!R154</f>
        <v>0</v>
      </c>
      <c r="R84" s="189">
        <f>'дод 2'!S154</f>
        <v>0</v>
      </c>
      <c r="S84" s="189">
        <f>'дод 2'!T154</f>
        <v>0</v>
      </c>
      <c r="T84" s="189">
        <f>'дод 2'!U154</f>
        <v>0</v>
      </c>
      <c r="U84" s="189">
        <f>'дод 2'!V154</f>
        <v>0</v>
      </c>
      <c r="V84" s="189">
        <f>'дод 2'!W154</f>
        <v>0</v>
      </c>
      <c r="W84" s="231" t="e">
        <f t="shared" si="50"/>
        <v>#DIV/0!</v>
      </c>
      <c r="X84" s="189">
        <f t="shared" si="51"/>
        <v>0</v>
      </c>
      <c r="Y84" s="268"/>
    </row>
    <row r="85" spans="1:25" s="47" customFormat="1" ht="78.75" hidden="1" customHeight="1" x14ac:dyDescent="0.25">
      <c r="A85" s="61"/>
      <c r="B85" s="61"/>
      <c r="C85" s="70" t="s">
        <v>659</v>
      </c>
      <c r="D85" s="63">
        <f>'дод 2'!E155</f>
        <v>0</v>
      </c>
      <c r="E85" s="63">
        <f>'дод 2'!F155</f>
        <v>0</v>
      </c>
      <c r="F85" s="63">
        <f>'дод 2'!G155</f>
        <v>0</v>
      </c>
      <c r="G85" s="189">
        <f>'дод 2'!H155</f>
        <v>0</v>
      </c>
      <c r="H85" s="189">
        <f>'дод 2'!I155</f>
        <v>0</v>
      </c>
      <c r="I85" s="189">
        <f>'дод 2'!J155</f>
        <v>0</v>
      </c>
      <c r="J85" s="229" t="e">
        <f t="shared" si="48"/>
        <v>#DIV/0!</v>
      </c>
      <c r="K85" s="189">
        <f>'дод 2'!L155</f>
        <v>0</v>
      </c>
      <c r="L85" s="189">
        <f>'дод 2'!M155</f>
        <v>0</v>
      </c>
      <c r="M85" s="189">
        <f>'дод 2'!N155</f>
        <v>0</v>
      </c>
      <c r="N85" s="189">
        <f>'дод 2'!O155</f>
        <v>0</v>
      </c>
      <c r="O85" s="189">
        <f>'дод 2'!P155</f>
        <v>0</v>
      </c>
      <c r="P85" s="189">
        <f>'дод 2'!Q155</f>
        <v>0</v>
      </c>
      <c r="Q85" s="189">
        <f>'дод 2'!R155</f>
        <v>0</v>
      </c>
      <c r="R85" s="189">
        <f>'дод 2'!S155</f>
        <v>0</v>
      </c>
      <c r="S85" s="189">
        <f>'дод 2'!T155</f>
        <v>0</v>
      </c>
      <c r="T85" s="189">
        <f>'дод 2'!U155</f>
        <v>0</v>
      </c>
      <c r="U85" s="189">
        <f>'дод 2'!V155</f>
        <v>0</v>
      </c>
      <c r="V85" s="189">
        <f>'дод 2'!W155</f>
        <v>0</v>
      </c>
      <c r="W85" s="231" t="e">
        <f t="shared" si="50"/>
        <v>#DIV/0!</v>
      </c>
      <c r="X85" s="189">
        <f t="shared" si="51"/>
        <v>0</v>
      </c>
      <c r="Y85" s="268"/>
    </row>
    <row r="86" spans="1:25" s="47" customFormat="1" ht="27" hidden="1" customHeight="1" x14ac:dyDescent="0.25">
      <c r="A86" s="61"/>
      <c r="B86" s="61"/>
      <c r="C86" s="62" t="s">
        <v>390</v>
      </c>
      <c r="D86" s="63">
        <f>'дод 2'!E156</f>
        <v>0</v>
      </c>
      <c r="E86" s="63">
        <f>'дод 2'!F156</f>
        <v>0</v>
      </c>
      <c r="F86" s="63">
        <f>'дод 2'!G156</f>
        <v>0</v>
      </c>
      <c r="G86" s="189">
        <f>'дод 2'!H156</f>
        <v>0</v>
      </c>
      <c r="H86" s="189">
        <f>'дод 2'!I156</f>
        <v>0</v>
      </c>
      <c r="I86" s="189">
        <f>'дод 2'!J156</f>
        <v>0</v>
      </c>
      <c r="J86" s="229" t="e">
        <f t="shared" si="48"/>
        <v>#DIV/0!</v>
      </c>
      <c r="K86" s="189">
        <f>'дод 2'!L156</f>
        <v>0</v>
      </c>
      <c r="L86" s="189">
        <f>'дод 2'!M156</f>
        <v>0</v>
      </c>
      <c r="M86" s="189">
        <f>'дод 2'!N156</f>
        <v>0</v>
      </c>
      <c r="N86" s="189">
        <f>'дод 2'!O156</f>
        <v>0</v>
      </c>
      <c r="O86" s="189">
        <f>'дод 2'!P156</f>
        <v>0</v>
      </c>
      <c r="P86" s="189">
        <f>'дод 2'!Q156</f>
        <v>0</v>
      </c>
      <c r="Q86" s="189">
        <f>'дод 2'!R156</f>
        <v>0</v>
      </c>
      <c r="R86" s="189">
        <f>'дод 2'!S156</f>
        <v>0</v>
      </c>
      <c r="S86" s="189">
        <f>'дод 2'!T156</f>
        <v>0</v>
      </c>
      <c r="T86" s="189">
        <f>'дод 2'!U156</f>
        <v>0</v>
      </c>
      <c r="U86" s="189">
        <f>'дод 2'!V156</f>
        <v>0</v>
      </c>
      <c r="V86" s="189">
        <f>'дод 2'!W156</f>
        <v>0</v>
      </c>
      <c r="W86" s="231" t="e">
        <f t="shared" si="50"/>
        <v>#DIV/0!</v>
      </c>
      <c r="X86" s="189">
        <f t="shared" si="51"/>
        <v>0</v>
      </c>
      <c r="Y86" s="268"/>
    </row>
    <row r="87" spans="1:25" ht="25.5" hidden="1" customHeight="1" x14ac:dyDescent="0.25">
      <c r="A87" s="33">
        <v>2020</v>
      </c>
      <c r="B87" s="51" t="s">
        <v>443</v>
      </c>
      <c r="C87" s="6" t="s">
        <v>444</v>
      </c>
      <c r="D87" s="44">
        <f>'дод 2'!E157</f>
        <v>0</v>
      </c>
      <c r="E87" s="44">
        <f>'дод 2'!F157</f>
        <v>0</v>
      </c>
      <c r="F87" s="44">
        <f>'дод 2'!G157</f>
        <v>0</v>
      </c>
      <c r="G87" s="188">
        <f>'дод 2'!H157</f>
        <v>0</v>
      </c>
      <c r="H87" s="188">
        <f>'дод 2'!I157</f>
        <v>0</v>
      </c>
      <c r="I87" s="188">
        <f>'дод 2'!J157</f>
        <v>0</v>
      </c>
      <c r="J87" s="228" t="e">
        <f t="shared" si="48"/>
        <v>#DIV/0!</v>
      </c>
      <c r="K87" s="188">
        <f>'дод 2'!L157</f>
        <v>0</v>
      </c>
      <c r="L87" s="188">
        <f>'дод 2'!M157</f>
        <v>0</v>
      </c>
      <c r="M87" s="188">
        <f>'дод 2'!N157</f>
        <v>0</v>
      </c>
      <c r="N87" s="188">
        <f>'дод 2'!O157</f>
        <v>0</v>
      </c>
      <c r="O87" s="188">
        <f>'дод 2'!P157</f>
        <v>0</v>
      </c>
      <c r="P87" s="188">
        <f>'дод 2'!Q157</f>
        <v>0</v>
      </c>
      <c r="Q87" s="188">
        <f>'дод 2'!R157</f>
        <v>0</v>
      </c>
      <c r="R87" s="188">
        <f>'дод 2'!S157</f>
        <v>0</v>
      </c>
      <c r="S87" s="188">
        <f>'дод 2'!T157</f>
        <v>0</v>
      </c>
      <c r="T87" s="188">
        <f>'дод 2'!U157</f>
        <v>0</v>
      </c>
      <c r="U87" s="188">
        <f>'дод 2'!V157</f>
        <v>0</v>
      </c>
      <c r="V87" s="188">
        <f>'дод 2'!W157</f>
        <v>0</v>
      </c>
      <c r="W87" s="234" t="e">
        <f t="shared" si="50"/>
        <v>#DIV/0!</v>
      </c>
      <c r="X87" s="188">
        <f t="shared" si="51"/>
        <v>0</v>
      </c>
      <c r="Y87" s="268"/>
    </row>
    <row r="88" spans="1:25" ht="31.5" x14ac:dyDescent="0.25">
      <c r="A88" s="33" t="s">
        <v>119</v>
      </c>
      <c r="B88" s="33" t="s">
        <v>62</v>
      </c>
      <c r="C88" s="6" t="s">
        <v>457</v>
      </c>
      <c r="D88" s="44">
        <f>'дод 2'!E158</f>
        <v>5512000</v>
      </c>
      <c r="E88" s="44">
        <f>'дод 2'!F158</f>
        <v>0</v>
      </c>
      <c r="F88" s="44">
        <f>'дод 2'!G158</f>
        <v>0</v>
      </c>
      <c r="G88" s="188">
        <f>'дод 2'!H158</f>
        <v>1838406.97</v>
      </c>
      <c r="H88" s="188">
        <f>'дод 2'!I158</f>
        <v>0</v>
      </c>
      <c r="I88" s="188">
        <f>'дод 2'!J158</f>
        <v>0</v>
      </c>
      <c r="J88" s="228">
        <f t="shared" si="48"/>
        <v>33.352811502177069</v>
      </c>
      <c r="K88" s="188">
        <f>'дод 2'!L158</f>
        <v>0</v>
      </c>
      <c r="L88" s="188">
        <f>'дод 2'!M158</f>
        <v>0</v>
      </c>
      <c r="M88" s="188">
        <f>'дод 2'!N158</f>
        <v>0</v>
      </c>
      <c r="N88" s="188">
        <f>'дод 2'!O158</f>
        <v>0</v>
      </c>
      <c r="O88" s="188">
        <f>'дод 2'!P158</f>
        <v>0</v>
      </c>
      <c r="P88" s="188">
        <f>'дод 2'!Q158</f>
        <v>0</v>
      </c>
      <c r="Q88" s="188">
        <f>'дод 2'!R158</f>
        <v>0</v>
      </c>
      <c r="R88" s="188">
        <f>'дод 2'!S158</f>
        <v>0</v>
      </c>
      <c r="S88" s="188">
        <f>'дод 2'!T158</f>
        <v>0</v>
      </c>
      <c r="T88" s="188">
        <f>'дод 2'!U158</f>
        <v>0</v>
      </c>
      <c r="U88" s="188">
        <f>'дод 2'!V158</f>
        <v>0</v>
      </c>
      <c r="V88" s="188">
        <f>'дод 2'!W158</f>
        <v>0</v>
      </c>
      <c r="W88" s="234"/>
      <c r="X88" s="188">
        <f t="shared" si="51"/>
        <v>1838406.97</v>
      </c>
      <c r="Y88" s="268"/>
    </row>
    <row r="89" spans="1:25" s="47" customFormat="1" ht="31.5" hidden="1" customHeight="1" x14ac:dyDescent="0.25">
      <c r="A89" s="61"/>
      <c r="B89" s="61"/>
      <c r="C89" s="62" t="s">
        <v>387</v>
      </c>
      <c r="D89" s="63">
        <f>'дод 2'!E159</f>
        <v>0</v>
      </c>
      <c r="E89" s="63">
        <f>'дод 2'!F159</f>
        <v>0</v>
      </c>
      <c r="F89" s="63">
        <f>'дод 2'!G159</f>
        <v>0</v>
      </c>
      <c r="G89" s="189">
        <f>'дод 2'!H159</f>
        <v>0</v>
      </c>
      <c r="H89" s="189">
        <f>'дод 2'!I159</f>
        <v>0</v>
      </c>
      <c r="I89" s="189">
        <f>'дод 2'!J159</f>
        <v>0</v>
      </c>
      <c r="J89" s="229" t="e">
        <f t="shared" si="48"/>
        <v>#DIV/0!</v>
      </c>
      <c r="K89" s="189">
        <f>'дод 2'!L159</f>
        <v>0</v>
      </c>
      <c r="L89" s="189">
        <f>'дод 2'!M159</f>
        <v>0</v>
      </c>
      <c r="M89" s="189">
        <f>'дод 2'!N159</f>
        <v>0</v>
      </c>
      <c r="N89" s="189">
        <f>'дод 2'!O159</f>
        <v>0</v>
      </c>
      <c r="O89" s="189">
        <f>'дод 2'!P159</f>
        <v>0</v>
      </c>
      <c r="P89" s="189">
        <f>'дод 2'!Q159</f>
        <v>0</v>
      </c>
      <c r="Q89" s="189">
        <f>'дод 2'!R159</f>
        <v>0</v>
      </c>
      <c r="R89" s="189">
        <f>'дод 2'!S159</f>
        <v>0</v>
      </c>
      <c r="S89" s="189">
        <f>'дод 2'!T159</f>
        <v>0</v>
      </c>
      <c r="T89" s="189">
        <f>'дод 2'!U159</f>
        <v>0</v>
      </c>
      <c r="U89" s="189">
        <f>'дод 2'!V159</f>
        <v>0</v>
      </c>
      <c r="V89" s="189">
        <f>'дод 2'!W159</f>
        <v>0</v>
      </c>
      <c r="W89" s="231" t="e">
        <f t="shared" si="50"/>
        <v>#DIV/0!</v>
      </c>
      <c r="X89" s="189">
        <f t="shared" si="51"/>
        <v>0</v>
      </c>
      <c r="Y89" s="268"/>
    </row>
    <row r="90" spans="1:25" ht="15.75" hidden="1" customHeight="1" x14ac:dyDescent="0.25">
      <c r="A90" s="75">
        <v>2070</v>
      </c>
      <c r="B90" s="52" t="s">
        <v>617</v>
      </c>
      <c r="C90" s="32" t="s">
        <v>616</v>
      </c>
      <c r="D90" s="44">
        <f>'дод 2'!E160</f>
        <v>0</v>
      </c>
      <c r="E90" s="44">
        <f>'дод 2'!F160</f>
        <v>0</v>
      </c>
      <c r="F90" s="44">
        <f>'дод 2'!G160</f>
        <v>0</v>
      </c>
      <c r="G90" s="188">
        <f>'дод 2'!H160</f>
        <v>0</v>
      </c>
      <c r="H90" s="188">
        <f>'дод 2'!I160</f>
        <v>0</v>
      </c>
      <c r="I90" s="188">
        <f>'дод 2'!J160</f>
        <v>0</v>
      </c>
      <c r="J90" s="228" t="e">
        <f t="shared" si="48"/>
        <v>#DIV/0!</v>
      </c>
      <c r="K90" s="188">
        <f>'дод 2'!L160</f>
        <v>0</v>
      </c>
      <c r="L90" s="188">
        <f>'дод 2'!M160</f>
        <v>0</v>
      </c>
      <c r="M90" s="188">
        <f>'дод 2'!N160</f>
        <v>0</v>
      </c>
      <c r="N90" s="188">
        <f>'дод 2'!O160</f>
        <v>0</v>
      </c>
      <c r="O90" s="188">
        <f>'дод 2'!P160</f>
        <v>0</v>
      </c>
      <c r="P90" s="188">
        <f>'дод 2'!Q160</f>
        <v>0</v>
      </c>
      <c r="Q90" s="188">
        <f>'дод 2'!R160</f>
        <v>0</v>
      </c>
      <c r="R90" s="188">
        <f>'дод 2'!S160</f>
        <v>0</v>
      </c>
      <c r="S90" s="188">
        <f>'дод 2'!T160</f>
        <v>0</v>
      </c>
      <c r="T90" s="188">
        <f>'дод 2'!U160</f>
        <v>0</v>
      </c>
      <c r="U90" s="188">
        <f>'дод 2'!V160</f>
        <v>0</v>
      </c>
      <c r="V90" s="188">
        <f>'дод 2'!W160</f>
        <v>0</v>
      </c>
      <c r="W90" s="234" t="e">
        <f t="shared" si="50"/>
        <v>#DIV/0!</v>
      </c>
      <c r="X90" s="188">
        <f t="shared" si="51"/>
        <v>0</v>
      </c>
      <c r="Y90" s="268"/>
    </row>
    <row r="91" spans="1:25" ht="19.5" customHeight="1" x14ac:dyDescent="0.25">
      <c r="A91" s="33" t="s">
        <v>120</v>
      </c>
      <c r="B91" s="33" t="s">
        <v>63</v>
      </c>
      <c r="C91" s="6" t="s">
        <v>458</v>
      </c>
      <c r="D91" s="44">
        <f>'дод 2'!E161</f>
        <v>12846800</v>
      </c>
      <c r="E91" s="44">
        <f>'дод 2'!F161</f>
        <v>0</v>
      </c>
      <c r="F91" s="44">
        <f>'дод 2'!G161</f>
        <v>0</v>
      </c>
      <c r="G91" s="188">
        <f>'дод 2'!H161</f>
        <v>6329902.2000000002</v>
      </c>
      <c r="H91" s="188">
        <f>'дод 2'!I161</f>
        <v>0</v>
      </c>
      <c r="I91" s="188">
        <f>'дод 2'!J161</f>
        <v>0</v>
      </c>
      <c r="J91" s="228">
        <f t="shared" si="48"/>
        <v>49.272209421801541</v>
      </c>
      <c r="K91" s="188">
        <f>'дод 2'!L161</f>
        <v>0</v>
      </c>
      <c r="L91" s="188">
        <f>'дод 2'!M161</f>
        <v>0</v>
      </c>
      <c r="M91" s="188">
        <f>'дод 2'!N161</f>
        <v>0</v>
      </c>
      <c r="N91" s="188">
        <f>'дод 2'!O161</f>
        <v>0</v>
      </c>
      <c r="O91" s="188">
        <f>'дод 2'!P161</f>
        <v>0</v>
      </c>
      <c r="P91" s="188">
        <f>'дод 2'!Q161</f>
        <v>0</v>
      </c>
      <c r="Q91" s="188">
        <f>'дод 2'!R161</f>
        <v>0</v>
      </c>
      <c r="R91" s="188">
        <f>'дод 2'!S161</f>
        <v>0</v>
      </c>
      <c r="S91" s="188">
        <f>'дод 2'!T161</f>
        <v>0</v>
      </c>
      <c r="T91" s="188">
        <f>'дод 2'!U161</f>
        <v>0</v>
      </c>
      <c r="U91" s="188">
        <f>'дод 2'!V161</f>
        <v>0</v>
      </c>
      <c r="V91" s="188">
        <f>'дод 2'!W161</f>
        <v>0</v>
      </c>
      <c r="W91" s="234"/>
      <c r="X91" s="188">
        <f t="shared" si="51"/>
        <v>6329902.2000000002</v>
      </c>
      <c r="Y91" s="268"/>
    </row>
    <row r="92" spans="1:25" s="47" customFormat="1" ht="31.5" hidden="1" customHeight="1" x14ac:dyDescent="0.25">
      <c r="A92" s="61"/>
      <c r="B92" s="61"/>
      <c r="C92" s="62" t="s">
        <v>387</v>
      </c>
      <c r="D92" s="63">
        <f>'дод 2'!E162</f>
        <v>0</v>
      </c>
      <c r="E92" s="63">
        <f>'дод 2'!F162</f>
        <v>0</v>
      </c>
      <c r="F92" s="63">
        <f>'дод 2'!G162</f>
        <v>0</v>
      </c>
      <c r="G92" s="189">
        <f>'дод 2'!H162</f>
        <v>0</v>
      </c>
      <c r="H92" s="189">
        <f>'дод 2'!I162</f>
        <v>0</v>
      </c>
      <c r="I92" s="189">
        <f>'дод 2'!J162</f>
        <v>0</v>
      </c>
      <c r="J92" s="229" t="e">
        <f t="shared" si="48"/>
        <v>#DIV/0!</v>
      </c>
      <c r="K92" s="189">
        <f>'дод 2'!L162</f>
        <v>0</v>
      </c>
      <c r="L92" s="189">
        <f>'дод 2'!M162</f>
        <v>0</v>
      </c>
      <c r="M92" s="189">
        <f>'дод 2'!N162</f>
        <v>0</v>
      </c>
      <c r="N92" s="189">
        <f>'дод 2'!O162</f>
        <v>0</v>
      </c>
      <c r="O92" s="189">
        <f>'дод 2'!P162</f>
        <v>0</v>
      </c>
      <c r="P92" s="189">
        <f>'дод 2'!Q162</f>
        <v>0</v>
      </c>
      <c r="Q92" s="189">
        <f>'дод 2'!R162</f>
        <v>0</v>
      </c>
      <c r="R92" s="189">
        <f>'дод 2'!S162</f>
        <v>0</v>
      </c>
      <c r="S92" s="189">
        <f>'дод 2'!T162</f>
        <v>0</v>
      </c>
      <c r="T92" s="189">
        <f>'дод 2'!U162</f>
        <v>0</v>
      </c>
      <c r="U92" s="189">
        <f>'дод 2'!V162</f>
        <v>0</v>
      </c>
      <c r="V92" s="189">
        <f>'дод 2'!W162</f>
        <v>0</v>
      </c>
      <c r="W92" s="231" t="e">
        <f t="shared" si="50"/>
        <v>#DIV/0!</v>
      </c>
      <c r="X92" s="189">
        <f t="shared" si="51"/>
        <v>0</v>
      </c>
      <c r="Y92" s="268"/>
    </row>
    <row r="93" spans="1:25" ht="41.25" customHeight="1" x14ac:dyDescent="0.25">
      <c r="A93" s="33" t="s">
        <v>121</v>
      </c>
      <c r="B93" s="33" t="s">
        <v>312</v>
      </c>
      <c r="C93" s="6" t="s">
        <v>459</v>
      </c>
      <c r="D93" s="44">
        <f>'дод 2'!E163</f>
        <v>5707000</v>
      </c>
      <c r="E93" s="44">
        <f>'дод 2'!F163</f>
        <v>0</v>
      </c>
      <c r="F93" s="44">
        <f>'дод 2'!G163</f>
        <v>0</v>
      </c>
      <c r="G93" s="188">
        <f>'дод 2'!H163</f>
        <v>2239742.86</v>
      </c>
      <c r="H93" s="188">
        <f>'дод 2'!I163</f>
        <v>0</v>
      </c>
      <c r="I93" s="188">
        <f>'дод 2'!J163</f>
        <v>0</v>
      </c>
      <c r="J93" s="228">
        <f t="shared" si="48"/>
        <v>39.245538111091641</v>
      </c>
      <c r="K93" s="188">
        <f>'дод 2'!L163</f>
        <v>0</v>
      </c>
      <c r="L93" s="188">
        <f>'дод 2'!M163</f>
        <v>0</v>
      </c>
      <c r="M93" s="188">
        <f>'дод 2'!N163</f>
        <v>0</v>
      </c>
      <c r="N93" s="188">
        <f>'дод 2'!O163</f>
        <v>0</v>
      </c>
      <c r="O93" s="188">
        <f>'дод 2'!P163</f>
        <v>0</v>
      </c>
      <c r="P93" s="188">
        <f>'дод 2'!Q163</f>
        <v>0</v>
      </c>
      <c r="Q93" s="188">
        <f>'дод 2'!R163</f>
        <v>0</v>
      </c>
      <c r="R93" s="188">
        <f>'дод 2'!S163</f>
        <v>0</v>
      </c>
      <c r="S93" s="188">
        <f>'дод 2'!T163</f>
        <v>0</v>
      </c>
      <c r="T93" s="188">
        <f>'дод 2'!U163</f>
        <v>0</v>
      </c>
      <c r="U93" s="188">
        <f>'дод 2'!V163</f>
        <v>0</v>
      </c>
      <c r="V93" s="188">
        <f>'дод 2'!W163</f>
        <v>0</v>
      </c>
      <c r="W93" s="234"/>
      <c r="X93" s="188">
        <f t="shared" si="51"/>
        <v>2239742.86</v>
      </c>
      <c r="Y93" s="268"/>
    </row>
    <row r="94" spans="1:25" s="47" customFormat="1" ht="47.25" hidden="1" customHeight="1" x14ac:dyDescent="0.25">
      <c r="A94" s="61"/>
      <c r="B94" s="61"/>
      <c r="C94" s="64" t="s">
        <v>389</v>
      </c>
      <c r="D94" s="63">
        <f>'дод 2'!E164</f>
        <v>0</v>
      </c>
      <c r="E94" s="63">
        <f>'дод 2'!F164</f>
        <v>0</v>
      </c>
      <c r="F94" s="63">
        <f>'дод 2'!G164</f>
        <v>0</v>
      </c>
      <c r="G94" s="189">
        <f>'дод 2'!H164</f>
        <v>0</v>
      </c>
      <c r="H94" s="189">
        <f>'дод 2'!I164</f>
        <v>0</v>
      </c>
      <c r="I94" s="189">
        <f>'дод 2'!J164</f>
        <v>0</v>
      </c>
      <c r="J94" s="229" t="e">
        <f t="shared" si="48"/>
        <v>#DIV/0!</v>
      </c>
      <c r="K94" s="189">
        <f>'дод 2'!L164</f>
        <v>0</v>
      </c>
      <c r="L94" s="189">
        <f>'дод 2'!M164</f>
        <v>0</v>
      </c>
      <c r="M94" s="189">
        <f>'дод 2'!N164</f>
        <v>0</v>
      </c>
      <c r="N94" s="189">
        <f>'дод 2'!O164</f>
        <v>0</v>
      </c>
      <c r="O94" s="189">
        <f>'дод 2'!P164</f>
        <v>0</v>
      </c>
      <c r="P94" s="189">
        <f>'дод 2'!Q164</f>
        <v>0</v>
      </c>
      <c r="Q94" s="189">
        <f>'дод 2'!R164</f>
        <v>0</v>
      </c>
      <c r="R94" s="189">
        <f>'дод 2'!S164</f>
        <v>0</v>
      </c>
      <c r="S94" s="189">
        <f>'дод 2'!T164</f>
        <v>0</v>
      </c>
      <c r="T94" s="189">
        <f>'дод 2'!U164</f>
        <v>0</v>
      </c>
      <c r="U94" s="189">
        <f>'дод 2'!V164</f>
        <v>0</v>
      </c>
      <c r="V94" s="189">
        <f>'дод 2'!W164</f>
        <v>0</v>
      </c>
      <c r="W94" s="231" t="e">
        <f t="shared" si="50"/>
        <v>#DIV/0!</v>
      </c>
      <c r="X94" s="189">
        <f t="shared" si="51"/>
        <v>0</v>
      </c>
      <c r="Y94" s="268"/>
    </row>
    <row r="95" spans="1:25" ht="31.5" hidden="1" customHeight="1" x14ac:dyDescent="0.25">
      <c r="A95" s="36">
        <v>2144</v>
      </c>
      <c r="B95" s="33" t="s">
        <v>64</v>
      </c>
      <c r="C95" s="6" t="s">
        <v>401</v>
      </c>
      <c r="D95" s="44">
        <f>'дод 2'!E165</f>
        <v>0</v>
      </c>
      <c r="E95" s="44">
        <f>'дод 2'!F165</f>
        <v>0</v>
      </c>
      <c r="F95" s="44">
        <f>'дод 2'!G165</f>
        <v>0</v>
      </c>
      <c r="G95" s="188">
        <f>'дод 2'!H165</f>
        <v>0</v>
      </c>
      <c r="H95" s="188">
        <f>'дод 2'!I165</f>
        <v>0</v>
      </c>
      <c r="I95" s="188">
        <f>'дод 2'!J165</f>
        <v>0</v>
      </c>
      <c r="J95" s="228" t="e">
        <f t="shared" si="48"/>
        <v>#DIV/0!</v>
      </c>
      <c r="K95" s="188">
        <f>'дод 2'!L165</f>
        <v>0</v>
      </c>
      <c r="L95" s="188">
        <f>'дод 2'!M165</f>
        <v>0</v>
      </c>
      <c r="M95" s="188">
        <f>'дод 2'!N165</f>
        <v>0</v>
      </c>
      <c r="N95" s="188">
        <f>'дод 2'!O165</f>
        <v>0</v>
      </c>
      <c r="O95" s="188">
        <f>'дод 2'!P165</f>
        <v>0</v>
      </c>
      <c r="P95" s="188">
        <f>'дод 2'!Q165</f>
        <v>0</v>
      </c>
      <c r="Q95" s="188">
        <f>'дод 2'!R165</f>
        <v>0</v>
      </c>
      <c r="R95" s="188">
        <f>'дод 2'!S165</f>
        <v>0</v>
      </c>
      <c r="S95" s="188">
        <f>'дод 2'!T165</f>
        <v>0</v>
      </c>
      <c r="T95" s="188">
        <f>'дод 2'!U165</f>
        <v>0</v>
      </c>
      <c r="U95" s="188">
        <f>'дод 2'!V165</f>
        <v>0</v>
      </c>
      <c r="V95" s="188">
        <f>'дод 2'!W165</f>
        <v>0</v>
      </c>
      <c r="W95" s="234" t="e">
        <f t="shared" si="50"/>
        <v>#DIV/0!</v>
      </c>
      <c r="X95" s="188">
        <f t="shared" si="51"/>
        <v>0</v>
      </c>
      <c r="Y95" s="268"/>
    </row>
    <row r="96" spans="1:25" s="47" customFormat="1" ht="47.25" hidden="1" customHeight="1" x14ac:dyDescent="0.25">
      <c r="A96" s="65"/>
      <c r="B96" s="61"/>
      <c r="C96" s="62" t="s">
        <v>388</v>
      </c>
      <c r="D96" s="63">
        <f>'дод 2'!E166</f>
        <v>0</v>
      </c>
      <c r="E96" s="63">
        <f>'дод 2'!F166</f>
        <v>0</v>
      </c>
      <c r="F96" s="63">
        <f>'дод 2'!G166</f>
        <v>0</v>
      </c>
      <c r="G96" s="189">
        <f>'дод 2'!H166</f>
        <v>0</v>
      </c>
      <c r="H96" s="189">
        <f>'дод 2'!I166</f>
        <v>0</v>
      </c>
      <c r="I96" s="189">
        <f>'дод 2'!J166</f>
        <v>0</v>
      </c>
      <c r="J96" s="229" t="e">
        <f t="shared" si="48"/>
        <v>#DIV/0!</v>
      </c>
      <c r="K96" s="189">
        <f>'дод 2'!L166</f>
        <v>0</v>
      </c>
      <c r="L96" s="189">
        <f>'дод 2'!M166</f>
        <v>0</v>
      </c>
      <c r="M96" s="189">
        <f>'дод 2'!N166</f>
        <v>0</v>
      </c>
      <c r="N96" s="189">
        <f>'дод 2'!O166</f>
        <v>0</v>
      </c>
      <c r="O96" s="189">
        <f>'дод 2'!P166</f>
        <v>0</v>
      </c>
      <c r="P96" s="189">
        <f>'дод 2'!Q166</f>
        <v>0</v>
      </c>
      <c r="Q96" s="189">
        <f>'дод 2'!R166</f>
        <v>0</v>
      </c>
      <c r="R96" s="189">
        <f>'дод 2'!S166</f>
        <v>0</v>
      </c>
      <c r="S96" s="189">
        <f>'дод 2'!T166</f>
        <v>0</v>
      </c>
      <c r="T96" s="189">
        <f>'дод 2'!U166</f>
        <v>0</v>
      </c>
      <c r="U96" s="189">
        <f>'дод 2'!V166</f>
        <v>0</v>
      </c>
      <c r="V96" s="189">
        <f>'дод 2'!W166</f>
        <v>0</v>
      </c>
      <c r="W96" s="231" t="e">
        <f t="shared" si="50"/>
        <v>#DIV/0!</v>
      </c>
      <c r="X96" s="189">
        <f t="shared" si="51"/>
        <v>0</v>
      </c>
      <c r="Y96" s="268"/>
    </row>
    <row r="97" spans="1:25" s="47" customFormat="1" ht="47.25" hidden="1" customHeight="1" x14ac:dyDescent="0.25">
      <c r="A97" s="65"/>
      <c r="B97" s="61"/>
      <c r="C97" s="62" t="s">
        <v>389</v>
      </c>
      <c r="D97" s="63">
        <f>'дод 2'!E167</f>
        <v>0</v>
      </c>
      <c r="E97" s="63">
        <f>'дод 2'!F167</f>
        <v>0</v>
      </c>
      <c r="F97" s="63">
        <f>'дод 2'!G167</f>
        <v>0</v>
      </c>
      <c r="G97" s="189">
        <f>'дод 2'!H167</f>
        <v>0</v>
      </c>
      <c r="H97" s="189">
        <f>'дод 2'!I167</f>
        <v>0</v>
      </c>
      <c r="I97" s="189">
        <f>'дод 2'!J167</f>
        <v>0</v>
      </c>
      <c r="J97" s="229" t="e">
        <f t="shared" si="48"/>
        <v>#DIV/0!</v>
      </c>
      <c r="K97" s="189">
        <f>'дод 2'!L167</f>
        <v>0</v>
      </c>
      <c r="L97" s="189">
        <f>'дод 2'!M167</f>
        <v>0</v>
      </c>
      <c r="M97" s="189">
        <f>'дод 2'!N167</f>
        <v>0</v>
      </c>
      <c r="N97" s="189">
        <f>'дод 2'!O167</f>
        <v>0</v>
      </c>
      <c r="O97" s="189">
        <f>'дод 2'!P167</f>
        <v>0</v>
      </c>
      <c r="P97" s="189">
        <f>'дод 2'!Q167</f>
        <v>0</v>
      </c>
      <c r="Q97" s="189">
        <f>'дод 2'!R167</f>
        <v>0</v>
      </c>
      <c r="R97" s="189">
        <f>'дод 2'!S167</f>
        <v>0</v>
      </c>
      <c r="S97" s="189">
        <f>'дод 2'!T167</f>
        <v>0</v>
      </c>
      <c r="T97" s="189">
        <f>'дод 2'!U167</f>
        <v>0</v>
      </c>
      <c r="U97" s="189">
        <f>'дод 2'!V167</f>
        <v>0</v>
      </c>
      <c r="V97" s="189">
        <f>'дод 2'!W167</f>
        <v>0</v>
      </c>
      <c r="W97" s="231" t="e">
        <f t="shared" si="50"/>
        <v>#DIV/0!</v>
      </c>
      <c r="X97" s="189">
        <f t="shared" si="51"/>
        <v>0</v>
      </c>
      <c r="Y97" s="268"/>
    </row>
    <row r="98" spans="1:25" ht="31.5" customHeight="1" x14ac:dyDescent="0.25">
      <c r="A98" s="33" t="s">
        <v>281</v>
      </c>
      <c r="B98" s="33" t="s">
        <v>64</v>
      </c>
      <c r="C98" s="3" t="s">
        <v>283</v>
      </c>
      <c r="D98" s="44">
        <f>'дод 2'!E168</f>
        <v>3712966</v>
      </c>
      <c r="E98" s="44">
        <f>'дод 2'!F168</f>
        <v>2621900</v>
      </c>
      <c r="F98" s="44">
        <f>'дод 2'!G168</f>
        <v>139600</v>
      </c>
      <c r="G98" s="188">
        <f>'дод 2'!H168</f>
        <v>1495514.94</v>
      </c>
      <c r="H98" s="188">
        <f>'дод 2'!I168</f>
        <v>1143275.75</v>
      </c>
      <c r="I98" s="188">
        <f>'дод 2'!J168</f>
        <v>52474.31</v>
      </c>
      <c r="J98" s="228">
        <f t="shared" si="48"/>
        <v>40.278174914610041</v>
      </c>
      <c r="K98" s="188">
        <f>'дод 2'!L168</f>
        <v>0</v>
      </c>
      <c r="L98" s="188">
        <f>'дод 2'!M168</f>
        <v>0</v>
      </c>
      <c r="M98" s="188">
        <f>'дод 2'!N168</f>
        <v>0</v>
      </c>
      <c r="N98" s="188">
        <f>'дод 2'!O168</f>
        <v>0</v>
      </c>
      <c r="O98" s="188">
        <f>'дод 2'!P168</f>
        <v>0</v>
      </c>
      <c r="P98" s="188">
        <f>'дод 2'!Q168</f>
        <v>0</v>
      </c>
      <c r="Q98" s="188">
        <f>'дод 2'!R168</f>
        <v>125</v>
      </c>
      <c r="R98" s="188">
        <f>'дод 2'!S168</f>
        <v>0</v>
      </c>
      <c r="S98" s="188">
        <f>'дод 2'!T168</f>
        <v>125</v>
      </c>
      <c r="T98" s="188">
        <f>'дод 2'!U168</f>
        <v>0</v>
      </c>
      <c r="U98" s="188">
        <f>'дод 2'!V168</f>
        <v>0</v>
      </c>
      <c r="V98" s="188">
        <f>'дод 2'!W168</f>
        <v>0</v>
      </c>
      <c r="W98" s="234"/>
      <c r="X98" s="188">
        <f t="shared" si="51"/>
        <v>1495639.94</v>
      </c>
      <c r="Y98" s="268"/>
    </row>
    <row r="99" spans="1:25" ht="21.75" customHeight="1" x14ac:dyDescent="0.25">
      <c r="A99" s="33" t="s">
        <v>282</v>
      </c>
      <c r="B99" s="33" t="s">
        <v>64</v>
      </c>
      <c r="C99" s="3" t="s">
        <v>284</v>
      </c>
      <c r="D99" s="44">
        <f>'дод 2'!E169</f>
        <v>23355800</v>
      </c>
      <c r="E99" s="44">
        <f>'дод 2'!F169</f>
        <v>0</v>
      </c>
      <c r="F99" s="44">
        <f>'дод 2'!G169</f>
        <v>0</v>
      </c>
      <c r="G99" s="188">
        <f>'дод 2'!H169</f>
        <v>7812934.5800000001</v>
      </c>
      <c r="H99" s="188">
        <f>'дод 2'!I169</f>
        <v>0</v>
      </c>
      <c r="I99" s="188">
        <f>'дод 2'!J169</f>
        <v>0</v>
      </c>
      <c r="J99" s="228">
        <f t="shared" si="48"/>
        <v>33.451796042096611</v>
      </c>
      <c r="K99" s="188">
        <f>'дод 2'!L169</f>
        <v>96676590</v>
      </c>
      <c r="L99" s="188">
        <f>'дод 2'!M169</f>
        <v>96676590</v>
      </c>
      <c r="M99" s="188">
        <f>'дод 2'!N169</f>
        <v>0</v>
      </c>
      <c r="N99" s="188">
        <f>'дод 2'!O169</f>
        <v>0</v>
      </c>
      <c r="O99" s="188">
        <f>'дод 2'!P169</f>
        <v>0</v>
      </c>
      <c r="P99" s="188">
        <f>'дод 2'!Q169</f>
        <v>96676590</v>
      </c>
      <c r="Q99" s="188">
        <f>'дод 2'!R169</f>
        <v>24532580</v>
      </c>
      <c r="R99" s="188">
        <f>'дод 2'!S169</f>
        <v>22787590</v>
      </c>
      <c r="S99" s="188">
        <f>'дод 2'!T169</f>
        <v>1744990</v>
      </c>
      <c r="T99" s="188">
        <f>'дод 2'!U169</f>
        <v>0</v>
      </c>
      <c r="U99" s="188">
        <f>'дод 2'!V169</f>
        <v>0</v>
      </c>
      <c r="V99" s="188">
        <f>'дод 2'!W169</f>
        <v>22787590</v>
      </c>
      <c r="W99" s="234">
        <f t="shared" si="50"/>
        <v>25.37592606441746</v>
      </c>
      <c r="X99" s="188">
        <f t="shared" si="51"/>
        <v>32345514.579999998</v>
      </c>
      <c r="Y99" s="268"/>
    </row>
    <row r="100" spans="1:25" s="45" customFormat="1" ht="33" customHeight="1" x14ac:dyDescent="0.25">
      <c r="A100" s="34" t="s">
        <v>65</v>
      </c>
      <c r="B100" s="37"/>
      <c r="C100" s="2" t="s">
        <v>505</v>
      </c>
      <c r="D100" s="43">
        <f>D106+D107+D108+D110+D111+D112+D114+D116+D117+D118+D119+D120+D122+D123+D124+D126+D128+D129+D130+D131+D132+D133+D135+D139+D140+D121</f>
        <v>388077207.51999998</v>
      </c>
      <c r="E100" s="43">
        <f t="shared" ref="E100:I100" si="52">E106+E107+E108+E110+E111+E112+E114+E116+E117+E118+E119+E120+E122+E123+E124+E126+E128+E129+E130+E131+E132+E133+E135+E139+E140+E121</f>
        <v>24998900</v>
      </c>
      <c r="F100" s="43">
        <f t="shared" si="52"/>
        <v>2533700</v>
      </c>
      <c r="G100" s="187">
        <f>G106+G107+G108+G110+G111+G112+G114+G116+G117+G118+G119+G120+G122+G123+G124+G126+G128+G129+G130+G131+G132+G133+G135+G139+G140+G121</f>
        <v>180676079.43000001</v>
      </c>
      <c r="H100" s="187">
        <f t="shared" si="52"/>
        <v>12060590.91</v>
      </c>
      <c r="I100" s="187">
        <f t="shared" si="52"/>
        <v>942832.92</v>
      </c>
      <c r="J100" s="227">
        <f t="shared" si="48"/>
        <v>46.556735600270642</v>
      </c>
      <c r="K100" s="187">
        <f t="shared" ref="K100:P100" si="53">K106+K107+K108+K110+K111+K112+K114+K116+K117+K118+K119+K120+K122+K123+K124+K126+K128+K129+K130+K131+K132+K133+K135+K139+K140+K121</f>
        <v>973935</v>
      </c>
      <c r="L100" s="187">
        <f t="shared" si="53"/>
        <v>867735</v>
      </c>
      <c r="M100" s="187">
        <f t="shared" si="53"/>
        <v>106200</v>
      </c>
      <c r="N100" s="187">
        <f t="shared" si="53"/>
        <v>78600</v>
      </c>
      <c r="O100" s="187">
        <f t="shared" si="53"/>
        <v>3330</v>
      </c>
      <c r="P100" s="187">
        <f t="shared" si="53"/>
        <v>867735</v>
      </c>
      <c r="Q100" s="187">
        <f t="shared" ref="Q100:V100" si="54">Q106+Q107+Q108+Q110+Q111+Q112+Q114+Q116+Q117+Q118+Q119+Q120+Q122+Q123+Q124+Q126+Q128+Q129+Q130+Q131+Q132+Q133+Q135+Q139+Q140+Q121</f>
        <v>2588583.1399999997</v>
      </c>
      <c r="R100" s="187">
        <f t="shared" si="54"/>
        <v>341000</v>
      </c>
      <c r="S100" s="187">
        <f t="shared" si="54"/>
        <v>1036258.26</v>
      </c>
      <c r="T100" s="187">
        <f t="shared" si="54"/>
        <v>11043.52</v>
      </c>
      <c r="U100" s="187">
        <f t="shared" si="54"/>
        <v>0</v>
      </c>
      <c r="V100" s="187">
        <f t="shared" si="54"/>
        <v>1552324.88</v>
      </c>
      <c r="W100" s="43" t="s">
        <v>706</v>
      </c>
      <c r="X100" s="187">
        <f t="shared" si="51"/>
        <v>183264662.56999999</v>
      </c>
      <c r="Y100" s="268"/>
    </row>
    <row r="101" spans="1:25" s="46" customFormat="1" ht="262.5" hidden="1" customHeight="1" x14ac:dyDescent="0.25">
      <c r="A101" s="54"/>
      <c r="B101" s="55"/>
      <c r="C101" s="58" t="s">
        <v>440</v>
      </c>
      <c r="D101" s="59">
        <f>D134</f>
        <v>0</v>
      </c>
      <c r="E101" s="59">
        <f t="shared" ref="E101:P101" si="55">E134</f>
        <v>0</v>
      </c>
      <c r="F101" s="59">
        <f t="shared" si="55"/>
        <v>0</v>
      </c>
      <c r="G101" s="190">
        <f>G134</f>
        <v>0</v>
      </c>
      <c r="H101" s="190">
        <f t="shared" ref="H101:I101" si="56">H134</f>
        <v>0</v>
      </c>
      <c r="I101" s="190">
        <f t="shared" si="56"/>
        <v>0</v>
      </c>
      <c r="J101" s="230" t="e">
        <f t="shared" si="48"/>
        <v>#DIV/0!</v>
      </c>
      <c r="K101" s="190">
        <f t="shared" si="55"/>
        <v>0</v>
      </c>
      <c r="L101" s="190">
        <f t="shared" si="55"/>
        <v>0</v>
      </c>
      <c r="M101" s="190">
        <f t="shared" si="55"/>
        <v>0</v>
      </c>
      <c r="N101" s="190">
        <f t="shared" si="55"/>
        <v>0</v>
      </c>
      <c r="O101" s="190">
        <f t="shared" si="55"/>
        <v>0</v>
      </c>
      <c r="P101" s="190">
        <f t="shared" si="55"/>
        <v>0</v>
      </c>
      <c r="Q101" s="190">
        <f t="shared" ref="Q101:V101" si="57">Q134</f>
        <v>0</v>
      </c>
      <c r="R101" s="190">
        <f t="shared" si="57"/>
        <v>0</v>
      </c>
      <c r="S101" s="190">
        <f t="shared" si="57"/>
        <v>0</v>
      </c>
      <c r="T101" s="190">
        <f t="shared" si="57"/>
        <v>0</v>
      </c>
      <c r="U101" s="190">
        <f t="shared" si="57"/>
        <v>0</v>
      </c>
      <c r="V101" s="190">
        <f t="shared" si="57"/>
        <v>0</v>
      </c>
      <c r="W101" s="59" t="e">
        <f t="shared" si="50"/>
        <v>#DIV/0!</v>
      </c>
      <c r="X101" s="190">
        <f t="shared" si="51"/>
        <v>0</v>
      </c>
      <c r="Y101" s="268"/>
    </row>
    <row r="102" spans="1:25" s="46" customFormat="1" ht="231" hidden="1" customHeight="1" x14ac:dyDescent="0.25">
      <c r="A102" s="54"/>
      <c r="B102" s="55"/>
      <c r="C102" s="58" t="s">
        <v>439</v>
      </c>
      <c r="D102" s="59">
        <f>D138</f>
        <v>0</v>
      </c>
      <c r="E102" s="59">
        <f t="shared" ref="E102:P102" si="58">E138</f>
        <v>0</v>
      </c>
      <c r="F102" s="59">
        <f t="shared" si="58"/>
        <v>0</v>
      </c>
      <c r="G102" s="190">
        <f>G138</f>
        <v>0</v>
      </c>
      <c r="H102" s="190">
        <f t="shared" ref="H102:I102" si="59">H138</f>
        <v>0</v>
      </c>
      <c r="I102" s="190">
        <f t="shared" si="59"/>
        <v>0</v>
      </c>
      <c r="J102" s="230" t="e">
        <f t="shared" si="48"/>
        <v>#DIV/0!</v>
      </c>
      <c r="K102" s="190">
        <f t="shared" si="58"/>
        <v>0</v>
      </c>
      <c r="L102" s="190">
        <f t="shared" si="58"/>
        <v>0</v>
      </c>
      <c r="M102" s="190">
        <f t="shared" si="58"/>
        <v>0</v>
      </c>
      <c r="N102" s="190">
        <f t="shared" si="58"/>
        <v>0</v>
      </c>
      <c r="O102" s="190">
        <f t="shared" si="58"/>
        <v>0</v>
      </c>
      <c r="P102" s="190">
        <f t="shared" si="58"/>
        <v>0</v>
      </c>
      <c r="Q102" s="190">
        <f t="shared" ref="Q102:V102" si="60">Q138</f>
        <v>0</v>
      </c>
      <c r="R102" s="190">
        <f t="shared" si="60"/>
        <v>0</v>
      </c>
      <c r="S102" s="190">
        <f t="shared" si="60"/>
        <v>0</v>
      </c>
      <c r="T102" s="190">
        <f t="shared" si="60"/>
        <v>0</v>
      </c>
      <c r="U102" s="190">
        <f t="shared" si="60"/>
        <v>0</v>
      </c>
      <c r="V102" s="190">
        <f t="shared" si="60"/>
        <v>0</v>
      </c>
      <c r="W102" s="59" t="e">
        <f t="shared" si="50"/>
        <v>#DIV/0!</v>
      </c>
      <c r="X102" s="190">
        <f t="shared" si="51"/>
        <v>0</v>
      </c>
      <c r="Y102" s="268"/>
    </row>
    <row r="103" spans="1:25" s="46" customFormat="1" ht="15.75" x14ac:dyDescent="0.25">
      <c r="A103" s="54"/>
      <c r="B103" s="55"/>
      <c r="C103" s="58" t="s">
        <v>392</v>
      </c>
      <c r="D103" s="59">
        <f>D109+D113+D115+D125+D127+D141</f>
        <v>3800842.52</v>
      </c>
      <c r="E103" s="59">
        <f t="shared" ref="E103:P103" si="61">E109+E113+E115+E125+E127+E141</f>
        <v>0</v>
      </c>
      <c r="F103" s="59">
        <f t="shared" si="61"/>
        <v>0</v>
      </c>
      <c r="G103" s="190">
        <f>G109+G113+G115+G125+G127+G141</f>
        <v>553537.81999999995</v>
      </c>
      <c r="H103" s="190">
        <f t="shared" ref="H103:I103" si="62">H109+H113+H115+H125+H127+H141</f>
        <v>0</v>
      </c>
      <c r="I103" s="190">
        <f t="shared" si="62"/>
        <v>0</v>
      </c>
      <c r="J103" s="230">
        <f t="shared" si="48"/>
        <v>14.563555766577775</v>
      </c>
      <c r="K103" s="190">
        <f t="shared" si="61"/>
        <v>0</v>
      </c>
      <c r="L103" s="190">
        <f t="shared" si="61"/>
        <v>0</v>
      </c>
      <c r="M103" s="190">
        <f t="shared" si="61"/>
        <v>0</v>
      </c>
      <c r="N103" s="190">
        <f t="shared" si="61"/>
        <v>0</v>
      </c>
      <c r="O103" s="190">
        <f t="shared" si="61"/>
        <v>0</v>
      </c>
      <c r="P103" s="190">
        <f t="shared" si="61"/>
        <v>0</v>
      </c>
      <c r="Q103" s="190">
        <f t="shared" ref="Q103:V103" si="63">Q109+Q113+Q115+Q125+Q127+Q141</f>
        <v>0</v>
      </c>
      <c r="R103" s="190">
        <f t="shared" si="63"/>
        <v>0</v>
      </c>
      <c r="S103" s="190">
        <f t="shared" si="63"/>
        <v>0</v>
      </c>
      <c r="T103" s="190">
        <f t="shared" si="63"/>
        <v>0</v>
      </c>
      <c r="U103" s="190">
        <f t="shared" si="63"/>
        <v>0</v>
      </c>
      <c r="V103" s="190">
        <f t="shared" si="63"/>
        <v>0</v>
      </c>
      <c r="W103" s="59"/>
      <c r="X103" s="190">
        <f t="shared" si="51"/>
        <v>553537.81999999995</v>
      </c>
      <c r="Y103" s="268"/>
    </row>
    <row r="104" spans="1:25" s="46" customFormat="1" ht="266.25" hidden="1" customHeight="1" x14ac:dyDescent="0.25">
      <c r="A104" s="54"/>
      <c r="B104" s="55"/>
      <c r="C104" s="60" t="s">
        <v>560</v>
      </c>
      <c r="D104" s="59">
        <f>D134</f>
        <v>0</v>
      </c>
      <c r="E104" s="59">
        <f t="shared" ref="E104:P104" si="64">E134</f>
        <v>0</v>
      </c>
      <c r="F104" s="59">
        <f t="shared" si="64"/>
        <v>0</v>
      </c>
      <c r="G104" s="190">
        <f>G134</f>
        <v>0</v>
      </c>
      <c r="H104" s="190">
        <f t="shared" ref="H104:I104" si="65">H134</f>
        <v>0</v>
      </c>
      <c r="I104" s="190">
        <f t="shared" si="65"/>
        <v>0</v>
      </c>
      <c r="J104" s="230" t="e">
        <f t="shared" si="48"/>
        <v>#DIV/0!</v>
      </c>
      <c r="K104" s="190">
        <f t="shared" si="64"/>
        <v>0</v>
      </c>
      <c r="L104" s="190">
        <f t="shared" si="64"/>
        <v>0</v>
      </c>
      <c r="M104" s="190">
        <f t="shared" si="64"/>
        <v>0</v>
      </c>
      <c r="N104" s="190">
        <f t="shared" si="64"/>
        <v>0</v>
      </c>
      <c r="O104" s="190">
        <f t="shared" si="64"/>
        <v>0</v>
      </c>
      <c r="P104" s="190">
        <f t="shared" si="64"/>
        <v>0</v>
      </c>
      <c r="Q104" s="190">
        <f t="shared" ref="Q104:V104" si="66">Q134</f>
        <v>0</v>
      </c>
      <c r="R104" s="190">
        <f t="shared" si="66"/>
        <v>0</v>
      </c>
      <c r="S104" s="190">
        <f t="shared" si="66"/>
        <v>0</v>
      </c>
      <c r="T104" s="190">
        <f t="shared" si="66"/>
        <v>0</v>
      </c>
      <c r="U104" s="190">
        <f t="shared" si="66"/>
        <v>0</v>
      </c>
      <c r="V104" s="190">
        <f t="shared" si="66"/>
        <v>0</v>
      </c>
      <c r="W104" s="59" t="e">
        <f t="shared" si="50"/>
        <v>#DIV/0!</v>
      </c>
      <c r="X104" s="190">
        <f t="shared" si="51"/>
        <v>0</v>
      </c>
      <c r="Y104" s="268"/>
    </row>
    <row r="105" spans="1:25" s="46" customFormat="1" ht="276" hidden="1" customHeight="1" x14ac:dyDescent="0.25">
      <c r="A105" s="54"/>
      <c r="B105" s="55"/>
      <c r="C105" s="60" t="s">
        <v>576</v>
      </c>
      <c r="D105" s="59">
        <f>D136</f>
        <v>0</v>
      </c>
      <c r="E105" s="59">
        <f t="shared" ref="E105:P105" si="67">E136</f>
        <v>0</v>
      </c>
      <c r="F105" s="59">
        <f t="shared" si="67"/>
        <v>0</v>
      </c>
      <c r="G105" s="190">
        <f>G136</f>
        <v>0</v>
      </c>
      <c r="H105" s="190">
        <f t="shared" ref="H105:I105" si="68">H136</f>
        <v>0</v>
      </c>
      <c r="I105" s="190">
        <f t="shared" si="68"/>
        <v>0</v>
      </c>
      <c r="J105" s="230" t="e">
        <f t="shared" si="48"/>
        <v>#DIV/0!</v>
      </c>
      <c r="K105" s="190">
        <f t="shared" si="67"/>
        <v>0</v>
      </c>
      <c r="L105" s="190">
        <f t="shared" si="67"/>
        <v>0</v>
      </c>
      <c r="M105" s="190">
        <f t="shared" si="67"/>
        <v>0</v>
      </c>
      <c r="N105" s="190">
        <f t="shared" si="67"/>
        <v>0</v>
      </c>
      <c r="O105" s="190">
        <f t="shared" si="67"/>
        <v>0</v>
      </c>
      <c r="P105" s="190">
        <f t="shared" si="67"/>
        <v>0</v>
      </c>
      <c r="Q105" s="190">
        <f t="shared" ref="Q105:V105" si="69">Q136</f>
        <v>0</v>
      </c>
      <c r="R105" s="190">
        <f t="shared" si="69"/>
        <v>0</v>
      </c>
      <c r="S105" s="190">
        <f t="shared" si="69"/>
        <v>0</v>
      </c>
      <c r="T105" s="190">
        <f t="shared" si="69"/>
        <v>0</v>
      </c>
      <c r="U105" s="190">
        <f t="shared" si="69"/>
        <v>0</v>
      </c>
      <c r="V105" s="190">
        <f t="shared" si="69"/>
        <v>0</v>
      </c>
      <c r="W105" s="59" t="e">
        <f t="shared" si="50"/>
        <v>#DIV/0!</v>
      </c>
      <c r="X105" s="190">
        <f t="shared" si="51"/>
        <v>0</v>
      </c>
      <c r="Y105" s="268"/>
    </row>
    <row r="106" spans="1:25" ht="38.25" customHeight="1" x14ac:dyDescent="0.25">
      <c r="A106" s="33" t="s">
        <v>97</v>
      </c>
      <c r="B106" s="33" t="s">
        <v>52</v>
      </c>
      <c r="C106" s="3" t="s">
        <v>122</v>
      </c>
      <c r="D106" s="44">
        <f>'дод 2'!E190</f>
        <v>466000</v>
      </c>
      <c r="E106" s="44">
        <f>'дод 2'!F190</f>
        <v>0</v>
      </c>
      <c r="F106" s="44">
        <f>'дод 2'!G190</f>
        <v>0</v>
      </c>
      <c r="G106" s="188">
        <f>'дод 2'!H190</f>
        <v>122403.25</v>
      </c>
      <c r="H106" s="188">
        <f>'дод 2'!I190</f>
        <v>0</v>
      </c>
      <c r="I106" s="188">
        <f>'дод 2'!J190</f>
        <v>0</v>
      </c>
      <c r="J106" s="228">
        <f t="shared" si="48"/>
        <v>26.266791845493564</v>
      </c>
      <c r="K106" s="188">
        <f>'дод 2'!L190</f>
        <v>0</v>
      </c>
      <c r="L106" s="188">
        <f>'дод 2'!M190</f>
        <v>0</v>
      </c>
      <c r="M106" s="188">
        <f>'дод 2'!N190</f>
        <v>0</v>
      </c>
      <c r="N106" s="188">
        <f>'дод 2'!O190</f>
        <v>0</v>
      </c>
      <c r="O106" s="188">
        <f>'дод 2'!P190</f>
        <v>0</v>
      </c>
      <c r="P106" s="188">
        <f>'дод 2'!Q190</f>
        <v>0</v>
      </c>
      <c r="Q106" s="188">
        <f>'дод 2'!R190</f>
        <v>0</v>
      </c>
      <c r="R106" s="188">
        <f>'дод 2'!S190</f>
        <v>0</v>
      </c>
      <c r="S106" s="188">
        <f>'дод 2'!T190</f>
        <v>0</v>
      </c>
      <c r="T106" s="188">
        <f>'дод 2'!U190</f>
        <v>0</v>
      </c>
      <c r="U106" s="188">
        <f>'дод 2'!V190</f>
        <v>0</v>
      </c>
      <c r="V106" s="188">
        <f>'дод 2'!W190</f>
        <v>0</v>
      </c>
      <c r="W106" s="44"/>
      <c r="X106" s="188">
        <f t="shared" si="51"/>
        <v>122403.25</v>
      </c>
      <c r="Y106" s="268"/>
    </row>
    <row r="107" spans="1:25" ht="36.75" customHeight="1" x14ac:dyDescent="0.25">
      <c r="A107" s="33" t="s">
        <v>123</v>
      </c>
      <c r="B107" s="33" t="s">
        <v>54</v>
      </c>
      <c r="C107" s="3" t="s">
        <v>358</v>
      </c>
      <c r="D107" s="44">
        <f>'дод 2'!E191</f>
        <v>930000</v>
      </c>
      <c r="E107" s="44">
        <f>'дод 2'!F191</f>
        <v>0</v>
      </c>
      <c r="F107" s="44">
        <f>'дод 2'!G191</f>
        <v>0</v>
      </c>
      <c r="G107" s="188">
        <f>'дод 2'!H191</f>
        <v>373829.38</v>
      </c>
      <c r="H107" s="188">
        <f>'дод 2'!I191</f>
        <v>0</v>
      </c>
      <c r="I107" s="188">
        <f>'дод 2'!J191</f>
        <v>0</v>
      </c>
      <c r="J107" s="228">
        <f t="shared" si="48"/>
        <v>40.196707526881717</v>
      </c>
      <c r="K107" s="188">
        <f>'дод 2'!L191</f>
        <v>0</v>
      </c>
      <c r="L107" s="188">
        <f>'дод 2'!M191</f>
        <v>0</v>
      </c>
      <c r="M107" s="188">
        <f>'дод 2'!N191</f>
        <v>0</v>
      </c>
      <c r="N107" s="188">
        <f>'дод 2'!O191</f>
        <v>0</v>
      </c>
      <c r="O107" s="188">
        <f>'дод 2'!P191</f>
        <v>0</v>
      </c>
      <c r="P107" s="188">
        <f>'дод 2'!Q191</f>
        <v>0</v>
      </c>
      <c r="Q107" s="188">
        <f>'дод 2'!R191</f>
        <v>0</v>
      </c>
      <c r="R107" s="188">
        <f>'дод 2'!S191</f>
        <v>0</v>
      </c>
      <c r="S107" s="188">
        <f>'дод 2'!T191</f>
        <v>0</v>
      </c>
      <c r="T107" s="188">
        <f>'дод 2'!U191</f>
        <v>0</v>
      </c>
      <c r="U107" s="188">
        <f>'дод 2'!V191</f>
        <v>0</v>
      </c>
      <c r="V107" s="188">
        <f>'дод 2'!W191</f>
        <v>0</v>
      </c>
      <c r="W107" s="44"/>
      <c r="X107" s="188">
        <f t="shared" si="51"/>
        <v>373829.38</v>
      </c>
      <c r="Y107" s="268"/>
    </row>
    <row r="108" spans="1:25" ht="31.5" x14ac:dyDescent="0.25">
      <c r="A108" s="33" t="s">
        <v>98</v>
      </c>
      <c r="B108" s="33" t="s">
        <v>54</v>
      </c>
      <c r="C108" s="3" t="s">
        <v>408</v>
      </c>
      <c r="D108" s="44">
        <f>'дод 2'!E192+'дод 2'!E27</f>
        <v>21236299.52</v>
      </c>
      <c r="E108" s="44">
        <f>'дод 2'!F192+'дод 2'!F27</f>
        <v>0</v>
      </c>
      <c r="F108" s="44">
        <f>'дод 2'!G192+'дод 2'!G27</f>
        <v>0</v>
      </c>
      <c r="G108" s="188">
        <f>'дод 2'!H192+'дод 2'!H27</f>
        <v>6671735.0099999998</v>
      </c>
      <c r="H108" s="188">
        <f>'дод 2'!I192+'дод 2'!I27</f>
        <v>0</v>
      </c>
      <c r="I108" s="188">
        <f>'дод 2'!J192+'дод 2'!J27</f>
        <v>0</v>
      </c>
      <c r="J108" s="228">
        <f t="shared" si="48"/>
        <v>31.416655259155057</v>
      </c>
      <c r="K108" s="188">
        <f>'дод 2'!L192+'дод 2'!L27</f>
        <v>0</v>
      </c>
      <c r="L108" s="188">
        <f>'дод 2'!M192+'дод 2'!M27</f>
        <v>0</v>
      </c>
      <c r="M108" s="188">
        <f>'дод 2'!N192+'дод 2'!N27</f>
        <v>0</v>
      </c>
      <c r="N108" s="188">
        <f>'дод 2'!O192+'дод 2'!O27</f>
        <v>0</v>
      </c>
      <c r="O108" s="188">
        <f>'дод 2'!P192+'дод 2'!P27</f>
        <v>0</v>
      </c>
      <c r="P108" s="188">
        <f>'дод 2'!Q192+'дод 2'!Q27</f>
        <v>0</v>
      </c>
      <c r="Q108" s="188">
        <f>'дод 2'!R192+'дод 2'!R27</f>
        <v>0</v>
      </c>
      <c r="R108" s="188">
        <f>'дод 2'!S192+'дод 2'!S27</f>
        <v>0</v>
      </c>
      <c r="S108" s="188">
        <f>'дод 2'!T192+'дод 2'!T27</f>
        <v>0</v>
      </c>
      <c r="T108" s="188">
        <f>'дод 2'!U192+'дод 2'!U27</f>
        <v>0</v>
      </c>
      <c r="U108" s="188">
        <f>'дод 2'!V192+'дод 2'!V27</f>
        <v>0</v>
      </c>
      <c r="V108" s="188">
        <f>'дод 2'!W192+'дод 2'!W27</f>
        <v>0</v>
      </c>
      <c r="W108" s="44"/>
      <c r="X108" s="188">
        <f t="shared" si="51"/>
        <v>6671735.0099999998</v>
      </c>
      <c r="Y108" s="268"/>
    </row>
    <row r="109" spans="1:25" s="47" customFormat="1" ht="18.75" customHeight="1" x14ac:dyDescent="0.25">
      <c r="A109" s="61"/>
      <c r="B109" s="61"/>
      <c r="C109" s="62" t="s">
        <v>390</v>
      </c>
      <c r="D109" s="63">
        <f>'дод 2'!E193</f>
        <v>2294499.52</v>
      </c>
      <c r="E109" s="63">
        <f>'дод 2'!F193</f>
        <v>0</v>
      </c>
      <c r="F109" s="63">
        <f>'дод 2'!G193</f>
        <v>0</v>
      </c>
      <c r="G109" s="189">
        <f>'дод 2'!H193</f>
        <v>137043.76</v>
      </c>
      <c r="H109" s="189">
        <f>'дод 2'!I193</f>
        <v>0</v>
      </c>
      <c r="I109" s="189">
        <f>'дод 2'!J193</f>
        <v>0</v>
      </c>
      <c r="J109" s="229">
        <f t="shared" si="48"/>
        <v>5.9727081572891336</v>
      </c>
      <c r="K109" s="189">
        <f>'дод 2'!L193</f>
        <v>0</v>
      </c>
      <c r="L109" s="189">
        <f>'дод 2'!M193</f>
        <v>0</v>
      </c>
      <c r="M109" s="189">
        <f>'дод 2'!N193</f>
        <v>0</v>
      </c>
      <c r="N109" s="189">
        <f>'дод 2'!O193</f>
        <v>0</v>
      </c>
      <c r="O109" s="189">
        <f>'дод 2'!P193</f>
        <v>0</v>
      </c>
      <c r="P109" s="189">
        <f>'дод 2'!Q193</f>
        <v>0</v>
      </c>
      <c r="Q109" s="189">
        <f>'дод 2'!R193</f>
        <v>0</v>
      </c>
      <c r="R109" s="189">
        <f>'дод 2'!S193</f>
        <v>0</v>
      </c>
      <c r="S109" s="189">
        <f>'дод 2'!T193</f>
        <v>0</v>
      </c>
      <c r="T109" s="189">
        <f>'дод 2'!U193</f>
        <v>0</v>
      </c>
      <c r="U109" s="189">
        <f>'дод 2'!V193</f>
        <v>0</v>
      </c>
      <c r="V109" s="189">
        <f>'дод 2'!W193</f>
        <v>0</v>
      </c>
      <c r="W109" s="63"/>
      <c r="X109" s="189">
        <f t="shared" si="51"/>
        <v>137043.76</v>
      </c>
      <c r="Y109" s="268"/>
    </row>
    <row r="110" spans="1:25" ht="36" customHeight="1" x14ac:dyDescent="0.25">
      <c r="A110" s="33" t="s">
        <v>322</v>
      </c>
      <c r="B110" s="33" t="s">
        <v>54</v>
      </c>
      <c r="C110" s="3" t="s">
        <v>321</v>
      </c>
      <c r="D110" s="44">
        <f>'дод 2'!E194</f>
        <v>2106000</v>
      </c>
      <c r="E110" s="44">
        <f>'дод 2'!F194</f>
        <v>0</v>
      </c>
      <c r="F110" s="44">
        <f>'дод 2'!G194</f>
        <v>0</v>
      </c>
      <c r="G110" s="188">
        <f>'дод 2'!H194</f>
        <v>877500</v>
      </c>
      <c r="H110" s="188">
        <f>'дод 2'!I194</f>
        <v>0</v>
      </c>
      <c r="I110" s="188">
        <f>'дод 2'!J194</f>
        <v>0</v>
      </c>
      <c r="J110" s="228">
        <f t="shared" si="48"/>
        <v>41.666666666666671</v>
      </c>
      <c r="K110" s="188">
        <f>'дод 2'!L194</f>
        <v>0</v>
      </c>
      <c r="L110" s="188">
        <f>'дод 2'!M194</f>
        <v>0</v>
      </c>
      <c r="M110" s="188">
        <f>'дод 2'!N194</f>
        <v>0</v>
      </c>
      <c r="N110" s="188">
        <f>'дод 2'!O194</f>
        <v>0</v>
      </c>
      <c r="O110" s="188">
        <f>'дод 2'!P194</f>
        <v>0</v>
      </c>
      <c r="P110" s="188">
        <f>'дод 2'!Q194</f>
        <v>0</v>
      </c>
      <c r="Q110" s="188">
        <f>'дод 2'!R194</f>
        <v>0</v>
      </c>
      <c r="R110" s="188">
        <f>'дод 2'!S194</f>
        <v>0</v>
      </c>
      <c r="S110" s="188">
        <f>'дод 2'!T194</f>
        <v>0</v>
      </c>
      <c r="T110" s="188">
        <f>'дод 2'!U194</f>
        <v>0</v>
      </c>
      <c r="U110" s="188">
        <f>'дод 2'!V194</f>
        <v>0</v>
      </c>
      <c r="V110" s="188">
        <f>'дод 2'!W194</f>
        <v>0</v>
      </c>
      <c r="W110" s="44"/>
      <c r="X110" s="188">
        <f t="shared" si="51"/>
        <v>877500</v>
      </c>
      <c r="Y110" s="268"/>
    </row>
    <row r="111" spans="1:25" ht="44.25" customHeight="1" x14ac:dyDescent="0.25">
      <c r="A111" s="33" t="s">
        <v>124</v>
      </c>
      <c r="B111" s="33" t="s">
        <v>54</v>
      </c>
      <c r="C111" s="3" t="s">
        <v>19</v>
      </c>
      <c r="D111" s="44">
        <f>'дод 2'!E195+'дод 2'!E28</f>
        <v>42889200</v>
      </c>
      <c r="E111" s="44">
        <f>'дод 2'!F195+'дод 2'!F28</f>
        <v>0</v>
      </c>
      <c r="F111" s="44">
        <f>'дод 2'!G195+'дод 2'!G28</f>
        <v>0</v>
      </c>
      <c r="G111" s="188">
        <f>'дод 2'!H195+'дод 2'!H28</f>
        <v>15079404</v>
      </c>
      <c r="H111" s="188">
        <f>'дод 2'!I195+'дод 2'!I28</f>
        <v>0</v>
      </c>
      <c r="I111" s="188">
        <f>'дод 2'!J195+'дод 2'!J28</f>
        <v>0</v>
      </c>
      <c r="J111" s="228">
        <f t="shared" si="48"/>
        <v>35.158977085140315</v>
      </c>
      <c r="K111" s="188">
        <f>'дод 2'!L195+'дод 2'!L28</f>
        <v>0</v>
      </c>
      <c r="L111" s="188">
        <f>'дод 2'!M195+'дод 2'!M28</f>
        <v>0</v>
      </c>
      <c r="M111" s="188">
        <f>'дод 2'!N195+'дод 2'!N28</f>
        <v>0</v>
      </c>
      <c r="N111" s="188">
        <f>'дод 2'!O195+'дод 2'!O28</f>
        <v>0</v>
      </c>
      <c r="O111" s="188">
        <f>'дод 2'!P195+'дод 2'!P28</f>
        <v>0</v>
      </c>
      <c r="P111" s="188">
        <f>'дод 2'!Q195+'дод 2'!Q28</f>
        <v>0</v>
      </c>
      <c r="Q111" s="188">
        <f>'дод 2'!R195+'дод 2'!R28</f>
        <v>0</v>
      </c>
      <c r="R111" s="188">
        <f>'дод 2'!S195+'дод 2'!S28</f>
        <v>0</v>
      </c>
      <c r="S111" s="188">
        <f>'дод 2'!T195+'дод 2'!T28</f>
        <v>0</v>
      </c>
      <c r="T111" s="188">
        <f>'дод 2'!U195+'дод 2'!U28</f>
        <v>0</v>
      </c>
      <c r="U111" s="188">
        <f>'дод 2'!V195+'дод 2'!V28</f>
        <v>0</v>
      </c>
      <c r="V111" s="188">
        <f>'дод 2'!W195+'дод 2'!W28</f>
        <v>0</v>
      </c>
      <c r="W111" s="44"/>
      <c r="X111" s="188">
        <f t="shared" si="51"/>
        <v>15079404</v>
      </c>
      <c r="Y111" s="268"/>
    </row>
    <row r="112" spans="1:25" ht="45" customHeight="1" x14ac:dyDescent="0.25">
      <c r="A112" s="33" t="s">
        <v>100</v>
      </c>
      <c r="B112" s="33" t="s">
        <v>54</v>
      </c>
      <c r="C112" s="3" t="s">
        <v>406</v>
      </c>
      <c r="D112" s="44">
        <f>'дод 2'!E196</f>
        <v>745100</v>
      </c>
      <c r="E112" s="44">
        <f>'дод 2'!F196</f>
        <v>0</v>
      </c>
      <c r="F112" s="44">
        <f>'дод 2'!G196</f>
        <v>0</v>
      </c>
      <c r="G112" s="188">
        <f>'дод 2'!H196</f>
        <v>287334.71999999997</v>
      </c>
      <c r="H112" s="188">
        <f>'дод 2'!I196</f>
        <v>0</v>
      </c>
      <c r="I112" s="188">
        <f>'дод 2'!J196</f>
        <v>0</v>
      </c>
      <c r="J112" s="228">
        <f t="shared" si="48"/>
        <v>38.56324251778284</v>
      </c>
      <c r="K112" s="188">
        <f>'дод 2'!L196</f>
        <v>0</v>
      </c>
      <c r="L112" s="188">
        <f>'дод 2'!M196</f>
        <v>0</v>
      </c>
      <c r="M112" s="188">
        <f>'дод 2'!N196</f>
        <v>0</v>
      </c>
      <c r="N112" s="188">
        <f>'дод 2'!O196</f>
        <v>0</v>
      </c>
      <c r="O112" s="188">
        <f>'дод 2'!P196</f>
        <v>0</v>
      </c>
      <c r="P112" s="188">
        <f>'дод 2'!Q196</f>
        <v>0</v>
      </c>
      <c r="Q112" s="188">
        <f>'дод 2'!R196</f>
        <v>0</v>
      </c>
      <c r="R112" s="188">
        <f>'дод 2'!S196</f>
        <v>0</v>
      </c>
      <c r="S112" s="188">
        <f>'дод 2'!T196</f>
        <v>0</v>
      </c>
      <c r="T112" s="188">
        <f>'дод 2'!U196</f>
        <v>0</v>
      </c>
      <c r="U112" s="188">
        <f>'дод 2'!V196</f>
        <v>0</v>
      </c>
      <c r="V112" s="188">
        <f>'дод 2'!W196</f>
        <v>0</v>
      </c>
      <c r="W112" s="44"/>
      <c r="X112" s="188">
        <f t="shared" si="51"/>
        <v>287334.71999999997</v>
      </c>
      <c r="Y112" s="268"/>
    </row>
    <row r="113" spans="1:25" s="47" customFormat="1" ht="15.75" x14ac:dyDescent="0.25">
      <c r="A113" s="61"/>
      <c r="B113" s="61"/>
      <c r="C113" s="62" t="s">
        <v>390</v>
      </c>
      <c r="D113" s="63">
        <f>'дод 2'!E197</f>
        <v>745100</v>
      </c>
      <c r="E113" s="63">
        <f>'дод 2'!F197</f>
        <v>0</v>
      </c>
      <c r="F113" s="63">
        <f>'дод 2'!G197</f>
        <v>0</v>
      </c>
      <c r="G113" s="189">
        <f>'дод 2'!H197</f>
        <v>287334.71999999997</v>
      </c>
      <c r="H113" s="189">
        <f>'дод 2'!I197</f>
        <v>0</v>
      </c>
      <c r="I113" s="189">
        <f>'дод 2'!J197</f>
        <v>0</v>
      </c>
      <c r="J113" s="229">
        <f t="shared" si="48"/>
        <v>38.56324251778284</v>
      </c>
      <c r="K113" s="189">
        <f>'дод 2'!L197</f>
        <v>0</v>
      </c>
      <c r="L113" s="189">
        <f>'дод 2'!M197</f>
        <v>0</v>
      </c>
      <c r="M113" s="189">
        <f>'дод 2'!N197</f>
        <v>0</v>
      </c>
      <c r="N113" s="189">
        <f>'дод 2'!O197</f>
        <v>0</v>
      </c>
      <c r="O113" s="189">
        <f>'дод 2'!P197</f>
        <v>0</v>
      </c>
      <c r="P113" s="189">
        <f>'дод 2'!Q197</f>
        <v>0</v>
      </c>
      <c r="Q113" s="189">
        <f>'дод 2'!R197</f>
        <v>0</v>
      </c>
      <c r="R113" s="189">
        <f>'дод 2'!S197</f>
        <v>0</v>
      </c>
      <c r="S113" s="189">
        <f>'дод 2'!T197</f>
        <v>0</v>
      </c>
      <c r="T113" s="189">
        <f>'дод 2'!U197</f>
        <v>0</v>
      </c>
      <c r="U113" s="189">
        <f>'дод 2'!V197</f>
        <v>0</v>
      </c>
      <c r="V113" s="189">
        <f>'дод 2'!W197</f>
        <v>0</v>
      </c>
      <c r="W113" s="63"/>
      <c r="X113" s="189">
        <f t="shared" si="51"/>
        <v>287334.71999999997</v>
      </c>
      <c r="Y113" s="268"/>
    </row>
    <row r="114" spans="1:25" ht="40.5" customHeight="1" x14ac:dyDescent="0.25">
      <c r="A114" s="33" t="s">
        <v>314</v>
      </c>
      <c r="B114" s="33" t="s">
        <v>52</v>
      </c>
      <c r="C114" s="3" t="s">
        <v>407</v>
      </c>
      <c r="D114" s="44">
        <f>'дод 2'!E198</f>
        <v>274000</v>
      </c>
      <c r="E114" s="44">
        <f>'дод 2'!F198</f>
        <v>0</v>
      </c>
      <c r="F114" s="44">
        <f>'дод 2'!G198</f>
        <v>0</v>
      </c>
      <c r="G114" s="188">
        <f>'дод 2'!H198</f>
        <v>42477.99</v>
      </c>
      <c r="H114" s="188">
        <f>'дод 2'!I198</f>
        <v>0</v>
      </c>
      <c r="I114" s="188">
        <f>'дод 2'!J198</f>
        <v>0</v>
      </c>
      <c r="J114" s="228">
        <f t="shared" si="48"/>
        <v>15.50291605839416</v>
      </c>
      <c r="K114" s="188">
        <f>'дод 2'!L198</f>
        <v>0</v>
      </c>
      <c r="L114" s="188">
        <f>'дод 2'!M198</f>
        <v>0</v>
      </c>
      <c r="M114" s="188">
        <f>'дод 2'!N198</f>
        <v>0</v>
      </c>
      <c r="N114" s="188">
        <f>'дод 2'!O198</f>
        <v>0</v>
      </c>
      <c r="O114" s="188">
        <f>'дод 2'!P198</f>
        <v>0</v>
      </c>
      <c r="P114" s="188">
        <f>'дод 2'!Q198</f>
        <v>0</v>
      </c>
      <c r="Q114" s="188">
        <f>'дод 2'!R198</f>
        <v>0</v>
      </c>
      <c r="R114" s="188">
        <f>'дод 2'!S198</f>
        <v>0</v>
      </c>
      <c r="S114" s="188">
        <f>'дод 2'!T198</f>
        <v>0</v>
      </c>
      <c r="T114" s="188">
        <f>'дод 2'!U198</f>
        <v>0</v>
      </c>
      <c r="U114" s="188">
        <f>'дод 2'!V198</f>
        <v>0</v>
      </c>
      <c r="V114" s="188">
        <f>'дод 2'!W198</f>
        <v>0</v>
      </c>
      <c r="W114" s="44"/>
      <c r="X114" s="188">
        <f t="shared" si="51"/>
        <v>42477.99</v>
      </c>
      <c r="Y114" s="268"/>
    </row>
    <row r="115" spans="1:25" s="47" customFormat="1" ht="15.75" customHeight="1" x14ac:dyDescent="0.25">
      <c r="A115" s="61"/>
      <c r="B115" s="61"/>
      <c r="C115" s="62" t="s">
        <v>390</v>
      </c>
      <c r="D115" s="63">
        <f>'дод 2'!E199</f>
        <v>274000</v>
      </c>
      <c r="E115" s="63">
        <f>'дод 2'!F199</f>
        <v>0</v>
      </c>
      <c r="F115" s="63">
        <f>'дод 2'!G199</f>
        <v>0</v>
      </c>
      <c r="G115" s="189">
        <f>'дод 2'!H199</f>
        <v>42477.99</v>
      </c>
      <c r="H115" s="189">
        <f>'дод 2'!I199</f>
        <v>0</v>
      </c>
      <c r="I115" s="189">
        <f>'дод 2'!J199</f>
        <v>0</v>
      </c>
      <c r="J115" s="229">
        <f t="shared" si="48"/>
        <v>15.50291605839416</v>
      </c>
      <c r="K115" s="189">
        <f>'дод 2'!L199</f>
        <v>0</v>
      </c>
      <c r="L115" s="189">
        <f>'дод 2'!M199</f>
        <v>0</v>
      </c>
      <c r="M115" s="189">
        <f>'дод 2'!N199</f>
        <v>0</v>
      </c>
      <c r="N115" s="189">
        <f>'дод 2'!O199</f>
        <v>0</v>
      </c>
      <c r="O115" s="189">
        <f>'дод 2'!P199</f>
        <v>0</v>
      </c>
      <c r="P115" s="189">
        <f>'дод 2'!Q199</f>
        <v>0</v>
      </c>
      <c r="Q115" s="189">
        <f>'дод 2'!R199</f>
        <v>0</v>
      </c>
      <c r="R115" s="189">
        <f>'дод 2'!S199</f>
        <v>0</v>
      </c>
      <c r="S115" s="189">
        <f>'дод 2'!T199</f>
        <v>0</v>
      </c>
      <c r="T115" s="189">
        <f>'дод 2'!U199</f>
        <v>0</v>
      </c>
      <c r="U115" s="189">
        <f>'дод 2'!V199</f>
        <v>0</v>
      </c>
      <c r="V115" s="189">
        <f>'дод 2'!W199</f>
        <v>0</v>
      </c>
      <c r="W115" s="63"/>
      <c r="X115" s="189">
        <f t="shared" si="51"/>
        <v>42477.99</v>
      </c>
      <c r="Y115" s="268"/>
    </row>
    <row r="116" spans="1:25" ht="63.75" customHeight="1" x14ac:dyDescent="0.25">
      <c r="A116" s="33" t="s">
        <v>101</v>
      </c>
      <c r="B116" s="33" t="s">
        <v>50</v>
      </c>
      <c r="C116" s="3" t="s">
        <v>30</v>
      </c>
      <c r="D116" s="44">
        <f>'дод 2'!E200</f>
        <v>21326997</v>
      </c>
      <c r="E116" s="44">
        <f>'дод 2'!F200</f>
        <v>15850900</v>
      </c>
      <c r="F116" s="44">
        <f>'дод 2'!G200</f>
        <v>763200</v>
      </c>
      <c r="G116" s="188">
        <f>'дод 2'!H200</f>
        <v>10150619.960000001</v>
      </c>
      <c r="H116" s="188">
        <f>'дод 2'!I200</f>
        <v>7719840.9699999997</v>
      </c>
      <c r="I116" s="188">
        <f>'дод 2'!J200</f>
        <v>393742</v>
      </c>
      <c r="J116" s="228">
        <f t="shared" si="48"/>
        <v>47.595167570943069</v>
      </c>
      <c r="K116" s="188">
        <f>'дод 2'!L200</f>
        <v>596200</v>
      </c>
      <c r="L116" s="188">
        <f>'дод 2'!M200</f>
        <v>500000</v>
      </c>
      <c r="M116" s="188">
        <f>'дод 2'!N200</f>
        <v>96200</v>
      </c>
      <c r="N116" s="188">
        <f>'дод 2'!O200</f>
        <v>78600</v>
      </c>
      <c r="O116" s="188">
        <f>'дод 2'!P200</f>
        <v>0</v>
      </c>
      <c r="P116" s="188">
        <f>'дод 2'!Q200</f>
        <v>500000</v>
      </c>
      <c r="Q116" s="188">
        <f>'дод 2'!R200</f>
        <v>1996049.26</v>
      </c>
      <c r="R116" s="188">
        <f>'дод 2'!S200</f>
        <v>0</v>
      </c>
      <c r="S116" s="188">
        <f>'дод 2'!T200</f>
        <v>1009599.26</v>
      </c>
      <c r="T116" s="188">
        <f>'дод 2'!U200</f>
        <v>11043.52</v>
      </c>
      <c r="U116" s="188">
        <f>'дод 2'!V200</f>
        <v>0</v>
      </c>
      <c r="V116" s="188">
        <f>'дод 2'!W200</f>
        <v>986450</v>
      </c>
      <c r="W116" s="44" t="s">
        <v>703</v>
      </c>
      <c r="X116" s="188">
        <f t="shared" si="51"/>
        <v>12146669.220000001</v>
      </c>
      <c r="Y116" s="268"/>
    </row>
    <row r="117" spans="1:25" ht="69.75" customHeight="1" x14ac:dyDescent="0.25">
      <c r="A117" s="33" t="s">
        <v>331</v>
      </c>
      <c r="B117" s="33" t="s">
        <v>99</v>
      </c>
      <c r="C117" s="32" t="s">
        <v>332</v>
      </c>
      <c r="D117" s="44">
        <f>SUM('дод 2'!E230)</f>
        <v>105000</v>
      </c>
      <c r="E117" s="44">
        <f>SUM('дод 2'!F230)</f>
        <v>0</v>
      </c>
      <c r="F117" s="44">
        <f>SUM('дод 2'!G230)</f>
        <v>0</v>
      </c>
      <c r="G117" s="188">
        <f>SUM('дод 2'!H230)</f>
        <v>0</v>
      </c>
      <c r="H117" s="188">
        <f>SUM('дод 2'!I230)</f>
        <v>0</v>
      </c>
      <c r="I117" s="188">
        <f>SUM('дод 2'!J230)</f>
        <v>0</v>
      </c>
      <c r="J117" s="228">
        <f t="shared" si="48"/>
        <v>0</v>
      </c>
      <c r="K117" s="188">
        <f>SUM('дод 2'!L230)</f>
        <v>0</v>
      </c>
      <c r="L117" s="188">
        <f>SUM('дод 2'!M230)</f>
        <v>0</v>
      </c>
      <c r="M117" s="188">
        <f>SUM('дод 2'!N230)</f>
        <v>0</v>
      </c>
      <c r="N117" s="188">
        <f>SUM('дод 2'!O230)</f>
        <v>0</v>
      </c>
      <c r="O117" s="188">
        <f>SUM('дод 2'!P230)</f>
        <v>0</v>
      </c>
      <c r="P117" s="188">
        <f>SUM('дод 2'!Q230)</f>
        <v>0</v>
      </c>
      <c r="Q117" s="188">
        <f>SUM('дод 2'!R230)</f>
        <v>57737</v>
      </c>
      <c r="R117" s="188">
        <f>SUM('дод 2'!S230)</f>
        <v>0</v>
      </c>
      <c r="S117" s="188">
        <f>SUM('дод 2'!T230)</f>
        <v>0</v>
      </c>
      <c r="T117" s="188">
        <f>SUM('дод 2'!U230)</f>
        <v>0</v>
      </c>
      <c r="U117" s="188">
        <f>SUM('дод 2'!V230)</f>
        <v>0</v>
      </c>
      <c r="V117" s="188">
        <f>SUM('дод 2'!W230)</f>
        <v>57737</v>
      </c>
      <c r="W117" s="44"/>
      <c r="X117" s="188">
        <f t="shared" si="51"/>
        <v>57737</v>
      </c>
      <c r="Y117" s="268"/>
    </row>
    <row r="118" spans="1:25" s="47" customFormat="1" ht="36" customHeight="1" x14ac:dyDescent="0.25">
      <c r="A118" s="33" t="s">
        <v>102</v>
      </c>
      <c r="B118" s="33" t="s">
        <v>99</v>
      </c>
      <c r="C118" s="3" t="s">
        <v>31</v>
      </c>
      <c r="D118" s="44">
        <f>'дод 2'!E231</f>
        <v>151823</v>
      </c>
      <c r="E118" s="44">
        <f>'дод 2'!F231</f>
        <v>0</v>
      </c>
      <c r="F118" s="44">
        <f>'дод 2'!G231</f>
        <v>0</v>
      </c>
      <c r="G118" s="188">
        <f>'дод 2'!H231</f>
        <v>74897</v>
      </c>
      <c r="H118" s="188">
        <f>'дод 2'!I231</f>
        <v>0</v>
      </c>
      <c r="I118" s="188">
        <f>'дод 2'!J231</f>
        <v>0</v>
      </c>
      <c r="J118" s="228">
        <f t="shared" si="48"/>
        <v>49.331787673804364</v>
      </c>
      <c r="K118" s="188">
        <f>'дод 2'!L231</f>
        <v>0</v>
      </c>
      <c r="L118" s="188">
        <f>'дод 2'!M231</f>
        <v>0</v>
      </c>
      <c r="M118" s="188">
        <f>'дод 2'!N231</f>
        <v>0</v>
      </c>
      <c r="N118" s="188">
        <f>'дод 2'!O231</f>
        <v>0</v>
      </c>
      <c r="O118" s="188">
        <f>'дод 2'!P231</f>
        <v>0</v>
      </c>
      <c r="P118" s="188">
        <f>'дод 2'!Q231</f>
        <v>0</v>
      </c>
      <c r="Q118" s="188">
        <f>'дод 2'!R231</f>
        <v>0</v>
      </c>
      <c r="R118" s="188">
        <f>'дод 2'!S231</f>
        <v>0</v>
      </c>
      <c r="S118" s="188">
        <f>'дод 2'!T231</f>
        <v>0</v>
      </c>
      <c r="T118" s="188">
        <f>'дод 2'!U231</f>
        <v>0</v>
      </c>
      <c r="U118" s="188">
        <f>'дод 2'!V231</f>
        <v>0</v>
      </c>
      <c r="V118" s="188">
        <f>'дод 2'!W231</f>
        <v>0</v>
      </c>
      <c r="W118" s="44"/>
      <c r="X118" s="188">
        <f t="shared" si="51"/>
        <v>74897</v>
      </c>
      <c r="Y118" s="268"/>
    </row>
    <row r="119" spans="1:25" s="47" customFormat="1" ht="15.75" x14ac:dyDescent="0.25">
      <c r="A119" s="33" t="s">
        <v>125</v>
      </c>
      <c r="B119" s="33" t="s">
        <v>99</v>
      </c>
      <c r="C119" s="3" t="s">
        <v>493</v>
      </c>
      <c r="D119" s="44">
        <f>'дод 2'!E29</f>
        <v>3600800</v>
      </c>
      <c r="E119" s="44">
        <f>'дод 2'!F29</f>
        <v>2642600</v>
      </c>
      <c r="F119" s="44">
        <f>'дод 2'!G29</f>
        <v>89600</v>
      </c>
      <c r="G119" s="188">
        <f>'дод 2'!H29</f>
        <v>1673885.93</v>
      </c>
      <c r="H119" s="188">
        <f>'дод 2'!I29</f>
        <v>1259747.77</v>
      </c>
      <c r="I119" s="188">
        <f>'дод 2'!J29</f>
        <v>27225.37</v>
      </c>
      <c r="J119" s="228">
        <f t="shared" si="48"/>
        <v>46.486501055321042</v>
      </c>
      <c r="K119" s="188">
        <f>'дод 2'!L29</f>
        <v>350000</v>
      </c>
      <c r="L119" s="188">
        <f>'дод 2'!M29</f>
        <v>350000</v>
      </c>
      <c r="M119" s="188">
        <f>'дод 2'!N29</f>
        <v>0</v>
      </c>
      <c r="N119" s="188">
        <f>'дод 2'!O29</f>
        <v>0</v>
      </c>
      <c r="O119" s="188">
        <f>'дод 2'!P29</f>
        <v>0</v>
      </c>
      <c r="P119" s="188">
        <f>'дод 2'!Q29</f>
        <v>350000</v>
      </c>
      <c r="Q119" s="188">
        <f>'дод 2'!R29</f>
        <v>341000</v>
      </c>
      <c r="R119" s="188">
        <f>'дод 2'!S29</f>
        <v>341000</v>
      </c>
      <c r="S119" s="188">
        <f>'дод 2'!T29</f>
        <v>0</v>
      </c>
      <c r="T119" s="188">
        <f>'дод 2'!U29</f>
        <v>0</v>
      </c>
      <c r="U119" s="188">
        <f>'дод 2'!V29</f>
        <v>0</v>
      </c>
      <c r="V119" s="188">
        <f>'дод 2'!W29</f>
        <v>341000</v>
      </c>
      <c r="W119" s="234">
        <f t="shared" si="50"/>
        <v>97.428571428571431</v>
      </c>
      <c r="X119" s="188">
        <f t="shared" si="51"/>
        <v>2014885.93</v>
      </c>
      <c r="Y119" s="268"/>
    </row>
    <row r="120" spans="1:25" s="47" customFormat="1" ht="43.5" customHeight="1" x14ac:dyDescent="0.25">
      <c r="A120" s="36" t="s">
        <v>106</v>
      </c>
      <c r="B120" s="36" t="s">
        <v>99</v>
      </c>
      <c r="C120" s="3" t="s">
        <v>339</v>
      </c>
      <c r="D120" s="44">
        <f>'дод 2'!E30</f>
        <v>1000000</v>
      </c>
      <c r="E120" s="44">
        <f>'дод 2'!F30</f>
        <v>0</v>
      </c>
      <c r="F120" s="44">
        <f>'дод 2'!G30</f>
        <v>0</v>
      </c>
      <c r="G120" s="188">
        <f>'дод 2'!H30</f>
        <v>219833.65</v>
      </c>
      <c r="H120" s="188">
        <f>'дод 2'!I30</f>
        <v>0</v>
      </c>
      <c r="I120" s="188">
        <f>'дод 2'!J30</f>
        <v>0</v>
      </c>
      <c r="J120" s="228">
        <f t="shared" si="48"/>
        <v>21.983364999999999</v>
      </c>
      <c r="K120" s="188">
        <f>'дод 2'!L30</f>
        <v>0</v>
      </c>
      <c r="L120" s="188">
        <f>'дод 2'!M30</f>
        <v>0</v>
      </c>
      <c r="M120" s="188">
        <f>'дод 2'!N30</f>
        <v>0</v>
      </c>
      <c r="N120" s="188">
        <f>'дод 2'!O30</f>
        <v>0</v>
      </c>
      <c r="O120" s="188">
        <f>'дод 2'!P30</f>
        <v>0</v>
      </c>
      <c r="P120" s="188">
        <f>'дод 2'!Q30</f>
        <v>0</v>
      </c>
      <c r="Q120" s="188">
        <f>'дод 2'!R30</f>
        <v>0</v>
      </c>
      <c r="R120" s="188">
        <f>'дод 2'!S30</f>
        <v>0</v>
      </c>
      <c r="S120" s="188">
        <f>'дод 2'!T30</f>
        <v>0</v>
      </c>
      <c r="T120" s="188">
        <f>'дод 2'!U30</f>
        <v>0</v>
      </c>
      <c r="U120" s="188">
        <f>'дод 2'!V30</f>
        <v>0</v>
      </c>
      <c r="V120" s="188">
        <f>'дод 2'!W30</f>
        <v>0</v>
      </c>
      <c r="W120" s="44"/>
      <c r="X120" s="188">
        <f t="shared" si="51"/>
        <v>219833.65</v>
      </c>
      <c r="Y120" s="268"/>
    </row>
    <row r="121" spans="1:25" s="47" customFormat="1" ht="27" customHeight="1" x14ac:dyDescent="0.25">
      <c r="A121" s="36">
        <v>3133</v>
      </c>
      <c r="B121" s="36">
        <v>1040</v>
      </c>
      <c r="C121" s="3" t="s">
        <v>600</v>
      </c>
      <c r="D121" s="44">
        <f>'дод 2'!E31</f>
        <v>5575300</v>
      </c>
      <c r="E121" s="44">
        <f>'дод 2'!F31</f>
        <v>3000900</v>
      </c>
      <c r="F121" s="44">
        <f>'дод 2'!G31</f>
        <v>1020200</v>
      </c>
      <c r="G121" s="188">
        <f>'дод 2'!H31</f>
        <v>2373138.94</v>
      </c>
      <c r="H121" s="188">
        <f>'дод 2'!I31</f>
        <v>1497453.98</v>
      </c>
      <c r="I121" s="188">
        <f>'дод 2'!J31</f>
        <v>283667.26</v>
      </c>
      <c r="J121" s="228">
        <f t="shared" si="48"/>
        <v>42.565224113500619</v>
      </c>
      <c r="K121" s="188">
        <f>'дод 2'!L31</f>
        <v>10000</v>
      </c>
      <c r="L121" s="188">
        <f>'дод 2'!M31</f>
        <v>0</v>
      </c>
      <c r="M121" s="188">
        <f>'дод 2'!N31</f>
        <v>10000</v>
      </c>
      <c r="N121" s="188">
        <f>'дод 2'!O31</f>
        <v>0</v>
      </c>
      <c r="O121" s="188">
        <f>'дод 2'!P31</f>
        <v>3330</v>
      </c>
      <c r="P121" s="188">
        <f>'дод 2'!Q31</f>
        <v>0</v>
      </c>
      <c r="Q121" s="188">
        <f>'дод 2'!R31</f>
        <v>183796.88</v>
      </c>
      <c r="R121" s="188">
        <f>'дод 2'!S31</f>
        <v>0</v>
      </c>
      <c r="S121" s="188">
        <f>'дод 2'!T31</f>
        <v>16659</v>
      </c>
      <c r="T121" s="188">
        <f>'дод 2'!U31</f>
        <v>0</v>
      </c>
      <c r="U121" s="188">
        <f>'дод 2'!V31</f>
        <v>0</v>
      </c>
      <c r="V121" s="188">
        <f>'дод 2'!W31</f>
        <v>167137.88</v>
      </c>
      <c r="W121" s="44" t="s">
        <v>699</v>
      </c>
      <c r="X121" s="188">
        <f t="shared" si="51"/>
        <v>2556935.8199999998</v>
      </c>
      <c r="Y121" s="268"/>
    </row>
    <row r="122" spans="1:25" ht="57.75" customHeight="1" x14ac:dyDescent="0.25">
      <c r="A122" s="33" t="s">
        <v>107</v>
      </c>
      <c r="B122" s="33" t="s">
        <v>99</v>
      </c>
      <c r="C122" s="6" t="s">
        <v>20</v>
      </c>
      <c r="D122" s="44">
        <f>'дод 2'!E32+'дод 2'!E122+'дод 2'!E201</f>
        <v>7000000</v>
      </c>
      <c r="E122" s="44">
        <f>'дод 2'!F32+'дод 2'!F122+'дод 2'!F201</f>
        <v>0</v>
      </c>
      <c r="F122" s="44">
        <f>'дод 2'!G32+'дод 2'!G122+'дод 2'!G201</f>
        <v>0</v>
      </c>
      <c r="G122" s="188">
        <f>'дод 2'!H32+'дод 2'!H122+'дод 2'!H201</f>
        <v>0</v>
      </c>
      <c r="H122" s="188">
        <f>'дод 2'!I32+'дод 2'!I122+'дод 2'!I201</f>
        <v>0</v>
      </c>
      <c r="I122" s="188">
        <f>'дод 2'!J32+'дод 2'!J122+'дод 2'!J201</f>
        <v>0</v>
      </c>
      <c r="J122" s="228">
        <f t="shared" si="48"/>
        <v>0</v>
      </c>
      <c r="K122" s="188">
        <f>'дод 2'!L32+'дод 2'!L122+'дод 2'!L201</f>
        <v>0</v>
      </c>
      <c r="L122" s="188">
        <f>'дод 2'!M32+'дод 2'!M122+'дод 2'!M201</f>
        <v>0</v>
      </c>
      <c r="M122" s="188">
        <f>'дод 2'!N32+'дод 2'!N122+'дод 2'!N201</f>
        <v>0</v>
      </c>
      <c r="N122" s="188">
        <f>'дод 2'!O32+'дод 2'!O122+'дод 2'!O201</f>
        <v>0</v>
      </c>
      <c r="O122" s="188">
        <f>'дод 2'!P32+'дод 2'!P122+'дод 2'!P201</f>
        <v>0</v>
      </c>
      <c r="P122" s="188">
        <f>'дод 2'!Q32+'дод 2'!Q122+'дод 2'!Q201</f>
        <v>0</v>
      </c>
      <c r="Q122" s="188">
        <f>'дод 2'!R32+'дод 2'!R122+'дод 2'!R201</f>
        <v>0</v>
      </c>
      <c r="R122" s="188">
        <f>'дод 2'!S32+'дод 2'!S122+'дод 2'!S201</f>
        <v>0</v>
      </c>
      <c r="S122" s="188">
        <f>'дод 2'!T32+'дод 2'!T122+'дод 2'!T201</f>
        <v>0</v>
      </c>
      <c r="T122" s="188">
        <f>'дод 2'!U32+'дод 2'!U122+'дод 2'!U201</f>
        <v>0</v>
      </c>
      <c r="U122" s="188">
        <f>'дод 2'!V32+'дод 2'!V122+'дод 2'!V201</f>
        <v>0</v>
      </c>
      <c r="V122" s="188">
        <f>'дод 2'!W32+'дод 2'!W122+'дод 2'!W201</f>
        <v>0</v>
      </c>
      <c r="W122" s="44"/>
      <c r="X122" s="188">
        <f t="shared" si="51"/>
        <v>0</v>
      </c>
      <c r="Y122" s="268"/>
    </row>
    <row r="123" spans="1:25" ht="66.75" customHeight="1" x14ac:dyDescent="0.25">
      <c r="A123" s="33" t="s">
        <v>108</v>
      </c>
      <c r="B123" s="33">
        <v>1010</v>
      </c>
      <c r="C123" s="3" t="s">
        <v>285</v>
      </c>
      <c r="D123" s="44">
        <f>'дод 2'!E202</f>
        <v>10232600</v>
      </c>
      <c r="E123" s="44">
        <f>'дод 2'!F202</f>
        <v>0</v>
      </c>
      <c r="F123" s="44">
        <f>'дод 2'!G202</f>
        <v>0</v>
      </c>
      <c r="G123" s="188">
        <f>'дод 2'!H202</f>
        <v>5845620.1100000003</v>
      </c>
      <c r="H123" s="188">
        <f>'дод 2'!I202</f>
        <v>0</v>
      </c>
      <c r="I123" s="188">
        <f>'дод 2'!J202</f>
        <v>0</v>
      </c>
      <c r="J123" s="228">
        <f t="shared" si="48"/>
        <v>57.127417371928935</v>
      </c>
      <c r="K123" s="188">
        <f>'дод 2'!L202</f>
        <v>0</v>
      </c>
      <c r="L123" s="188">
        <f>'дод 2'!M202</f>
        <v>0</v>
      </c>
      <c r="M123" s="188">
        <f>'дод 2'!N202</f>
        <v>0</v>
      </c>
      <c r="N123" s="188">
        <f>'дод 2'!O202</f>
        <v>0</v>
      </c>
      <c r="O123" s="188">
        <f>'дод 2'!P202</f>
        <v>0</v>
      </c>
      <c r="P123" s="188">
        <f>'дод 2'!Q202</f>
        <v>0</v>
      </c>
      <c r="Q123" s="188">
        <f>'дод 2'!R202</f>
        <v>0</v>
      </c>
      <c r="R123" s="188">
        <f>'дод 2'!S202</f>
        <v>0</v>
      </c>
      <c r="S123" s="188">
        <f>'дод 2'!T202</f>
        <v>0</v>
      </c>
      <c r="T123" s="188">
        <f>'дод 2'!U202</f>
        <v>0</v>
      </c>
      <c r="U123" s="188">
        <f>'дод 2'!V202</f>
        <v>0</v>
      </c>
      <c r="V123" s="188">
        <f>'дод 2'!W202</f>
        <v>0</v>
      </c>
      <c r="W123" s="44"/>
      <c r="X123" s="188">
        <f t="shared" si="51"/>
        <v>5845620.1100000003</v>
      </c>
      <c r="Y123" s="268"/>
    </row>
    <row r="124" spans="1:25" s="47" customFormat="1" ht="47.25" customHeight="1" x14ac:dyDescent="0.25">
      <c r="A124" s="33" t="s">
        <v>315</v>
      </c>
      <c r="B124" s="33">
        <v>1010</v>
      </c>
      <c r="C124" s="3" t="s">
        <v>402</v>
      </c>
      <c r="D124" s="44">
        <f>'дод 2'!E203</f>
        <v>196843</v>
      </c>
      <c r="E124" s="44">
        <f>'дод 2'!F203</f>
        <v>0</v>
      </c>
      <c r="F124" s="44">
        <f>'дод 2'!G203</f>
        <v>0</v>
      </c>
      <c r="G124" s="188">
        <f>'дод 2'!H203</f>
        <v>86681.35</v>
      </c>
      <c r="H124" s="188">
        <f>'дод 2'!I203</f>
        <v>0</v>
      </c>
      <c r="I124" s="188">
        <f>'дод 2'!J203</f>
        <v>0</v>
      </c>
      <c r="J124" s="228">
        <f t="shared" si="48"/>
        <v>44.035779783888685</v>
      </c>
      <c r="K124" s="188">
        <f>'дод 2'!L203</f>
        <v>0</v>
      </c>
      <c r="L124" s="188">
        <f>'дод 2'!M203</f>
        <v>0</v>
      </c>
      <c r="M124" s="188">
        <f>'дод 2'!N203</f>
        <v>0</v>
      </c>
      <c r="N124" s="188">
        <f>'дод 2'!O203</f>
        <v>0</v>
      </c>
      <c r="O124" s="188">
        <f>'дод 2'!P203</f>
        <v>0</v>
      </c>
      <c r="P124" s="188">
        <f>'дод 2'!Q203</f>
        <v>0</v>
      </c>
      <c r="Q124" s="188">
        <f>'дод 2'!R203</f>
        <v>0</v>
      </c>
      <c r="R124" s="188">
        <f>'дод 2'!S203</f>
        <v>0</v>
      </c>
      <c r="S124" s="188">
        <f>'дод 2'!T203</f>
        <v>0</v>
      </c>
      <c r="T124" s="188">
        <f>'дод 2'!U203</f>
        <v>0</v>
      </c>
      <c r="U124" s="188">
        <f>'дод 2'!V203</f>
        <v>0</v>
      </c>
      <c r="V124" s="188">
        <f>'дод 2'!W203</f>
        <v>0</v>
      </c>
      <c r="W124" s="44"/>
      <c r="X124" s="188">
        <f t="shared" si="51"/>
        <v>86681.35</v>
      </c>
      <c r="Y124" s="268"/>
    </row>
    <row r="125" spans="1:25" s="47" customFormat="1" ht="15.75" customHeight="1" x14ac:dyDescent="0.25">
      <c r="A125" s="61"/>
      <c r="B125" s="61"/>
      <c r="C125" s="62" t="s">
        <v>390</v>
      </c>
      <c r="D125" s="63">
        <f>'дод 2'!E204</f>
        <v>196843</v>
      </c>
      <c r="E125" s="63">
        <f>'дод 2'!F204</f>
        <v>0</v>
      </c>
      <c r="F125" s="63">
        <f>'дод 2'!G204</f>
        <v>0</v>
      </c>
      <c r="G125" s="189">
        <f>'дод 2'!H204</f>
        <v>86681.35</v>
      </c>
      <c r="H125" s="189">
        <f>'дод 2'!I204</f>
        <v>0</v>
      </c>
      <c r="I125" s="189">
        <f>'дод 2'!J204</f>
        <v>0</v>
      </c>
      <c r="J125" s="229">
        <f t="shared" si="48"/>
        <v>44.035779783888685</v>
      </c>
      <c r="K125" s="189">
        <f>'дод 2'!L204</f>
        <v>0</v>
      </c>
      <c r="L125" s="189">
        <f>'дод 2'!M204</f>
        <v>0</v>
      </c>
      <c r="M125" s="189">
        <f>'дод 2'!N204</f>
        <v>0</v>
      </c>
      <c r="N125" s="189">
        <f>'дод 2'!O204</f>
        <v>0</v>
      </c>
      <c r="O125" s="189">
        <f>'дод 2'!P204</f>
        <v>0</v>
      </c>
      <c r="P125" s="189">
        <f>'дод 2'!Q204</f>
        <v>0</v>
      </c>
      <c r="Q125" s="189">
        <f>'дод 2'!R204</f>
        <v>0</v>
      </c>
      <c r="R125" s="189">
        <f>'дод 2'!S204</f>
        <v>0</v>
      </c>
      <c r="S125" s="189">
        <f>'дод 2'!T204</f>
        <v>0</v>
      </c>
      <c r="T125" s="189">
        <f>'дод 2'!U204</f>
        <v>0</v>
      </c>
      <c r="U125" s="189">
        <f>'дод 2'!V204</f>
        <v>0</v>
      </c>
      <c r="V125" s="189">
        <f>'дод 2'!W204</f>
        <v>0</v>
      </c>
      <c r="W125" s="63"/>
      <c r="X125" s="189">
        <f t="shared" si="51"/>
        <v>86681.35</v>
      </c>
      <c r="Y125" s="268"/>
    </row>
    <row r="126" spans="1:25" s="47" customFormat="1" ht="36" hidden="1" customHeight="1" x14ac:dyDescent="0.25">
      <c r="A126" s="33" t="s">
        <v>316</v>
      </c>
      <c r="B126" s="33">
        <v>1010</v>
      </c>
      <c r="C126" s="3" t="s">
        <v>403</v>
      </c>
      <c r="D126" s="44">
        <f>'дод 2'!E205</f>
        <v>0</v>
      </c>
      <c r="E126" s="44">
        <f>'дод 2'!F205</f>
        <v>0</v>
      </c>
      <c r="F126" s="44">
        <f>'дод 2'!G205</f>
        <v>0</v>
      </c>
      <c r="G126" s="188">
        <f>'дод 2'!H205</f>
        <v>0</v>
      </c>
      <c r="H126" s="188">
        <f>'дод 2'!I205</f>
        <v>0</v>
      </c>
      <c r="I126" s="188">
        <f>'дод 2'!J205</f>
        <v>0</v>
      </c>
      <c r="J126" s="228" t="e">
        <f t="shared" si="48"/>
        <v>#DIV/0!</v>
      </c>
      <c r="K126" s="188">
        <f>'дод 2'!L205</f>
        <v>0</v>
      </c>
      <c r="L126" s="188">
        <f>'дод 2'!M205</f>
        <v>0</v>
      </c>
      <c r="M126" s="188">
        <f>'дод 2'!N205</f>
        <v>0</v>
      </c>
      <c r="N126" s="188">
        <f>'дод 2'!O205</f>
        <v>0</v>
      </c>
      <c r="O126" s="188">
        <f>'дод 2'!P205</f>
        <v>0</v>
      </c>
      <c r="P126" s="188">
        <f>'дод 2'!Q205</f>
        <v>0</v>
      </c>
      <c r="Q126" s="188">
        <f>'дод 2'!R205</f>
        <v>0</v>
      </c>
      <c r="R126" s="188">
        <f>'дод 2'!S205</f>
        <v>0</v>
      </c>
      <c r="S126" s="188">
        <f>'дод 2'!T205</f>
        <v>0</v>
      </c>
      <c r="T126" s="188">
        <f>'дод 2'!U205</f>
        <v>0</v>
      </c>
      <c r="U126" s="188">
        <f>'дод 2'!V205</f>
        <v>0</v>
      </c>
      <c r="V126" s="188">
        <f>'дод 2'!W205</f>
        <v>0</v>
      </c>
      <c r="W126" s="44" t="e">
        <f t="shared" si="50"/>
        <v>#DIV/0!</v>
      </c>
      <c r="X126" s="188">
        <f t="shared" si="51"/>
        <v>0</v>
      </c>
      <c r="Y126" s="268"/>
    </row>
    <row r="127" spans="1:25" s="47" customFormat="1" ht="15.75" hidden="1" customHeight="1" x14ac:dyDescent="0.25">
      <c r="A127" s="61"/>
      <c r="B127" s="61"/>
      <c r="C127" s="62" t="s">
        <v>390</v>
      </c>
      <c r="D127" s="63">
        <f>'дод 2'!E206</f>
        <v>0</v>
      </c>
      <c r="E127" s="63">
        <f>'дод 2'!F206</f>
        <v>0</v>
      </c>
      <c r="F127" s="63">
        <f>'дод 2'!G206</f>
        <v>0</v>
      </c>
      <c r="G127" s="189">
        <f>'дод 2'!H206</f>
        <v>0</v>
      </c>
      <c r="H127" s="189">
        <f>'дод 2'!I206</f>
        <v>0</v>
      </c>
      <c r="I127" s="189">
        <f>'дод 2'!J206</f>
        <v>0</v>
      </c>
      <c r="J127" s="229" t="e">
        <f t="shared" si="48"/>
        <v>#DIV/0!</v>
      </c>
      <c r="K127" s="189">
        <f>'дод 2'!L206</f>
        <v>0</v>
      </c>
      <c r="L127" s="189">
        <f>'дод 2'!M206</f>
        <v>0</v>
      </c>
      <c r="M127" s="189">
        <f>'дод 2'!N206</f>
        <v>0</v>
      </c>
      <c r="N127" s="189">
        <f>'дод 2'!O206</f>
        <v>0</v>
      </c>
      <c r="O127" s="189">
        <f>'дод 2'!P206</f>
        <v>0</v>
      </c>
      <c r="P127" s="189">
        <f>'дод 2'!Q206</f>
        <v>0</v>
      </c>
      <c r="Q127" s="189">
        <f>'дод 2'!R206</f>
        <v>0</v>
      </c>
      <c r="R127" s="189">
        <f>'дод 2'!S206</f>
        <v>0</v>
      </c>
      <c r="S127" s="189">
        <f>'дод 2'!T206</f>
        <v>0</v>
      </c>
      <c r="T127" s="189">
        <f>'дод 2'!U206</f>
        <v>0</v>
      </c>
      <c r="U127" s="189">
        <f>'дод 2'!V206</f>
        <v>0</v>
      </c>
      <c r="V127" s="189">
        <f>'дод 2'!W206</f>
        <v>0</v>
      </c>
      <c r="W127" s="63" t="e">
        <f t="shared" si="50"/>
        <v>#DIV/0!</v>
      </c>
      <c r="X127" s="189">
        <f t="shared" si="51"/>
        <v>0</v>
      </c>
      <c r="Y127" s="268"/>
    </row>
    <row r="128" spans="1:25" ht="72.75" hidden="1" customHeight="1" x14ac:dyDescent="0.25">
      <c r="A128" s="33" t="s">
        <v>103</v>
      </c>
      <c r="B128" s="33" t="s">
        <v>53</v>
      </c>
      <c r="C128" s="3" t="s">
        <v>340</v>
      </c>
      <c r="D128" s="44">
        <f>'дод 2'!E207</f>
        <v>0</v>
      </c>
      <c r="E128" s="44">
        <f>'дод 2'!F207</f>
        <v>0</v>
      </c>
      <c r="F128" s="44">
        <f>'дод 2'!G207</f>
        <v>0</v>
      </c>
      <c r="G128" s="188">
        <f>'дод 2'!H207</f>
        <v>0</v>
      </c>
      <c r="H128" s="188">
        <f>'дод 2'!I207</f>
        <v>0</v>
      </c>
      <c r="I128" s="188">
        <f>'дод 2'!J207</f>
        <v>0</v>
      </c>
      <c r="J128" s="228" t="e">
        <f t="shared" si="48"/>
        <v>#DIV/0!</v>
      </c>
      <c r="K128" s="188">
        <f>'дод 2'!L207</f>
        <v>0</v>
      </c>
      <c r="L128" s="188">
        <f>'дод 2'!M207</f>
        <v>0</v>
      </c>
      <c r="M128" s="188">
        <f>'дод 2'!N207</f>
        <v>0</v>
      </c>
      <c r="N128" s="188">
        <f>'дод 2'!O207</f>
        <v>0</v>
      </c>
      <c r="O128" s="188">
        <f>'дод 2'!P207</f>
        <v>0</v>
      </c>
      <c r="P128" s="188">
        <f>'дод 2'!Q207</f>
        <v>0</v>
      </c>
      <c r="Q128" s="188">
        <f>'дод 2'!R207</f>
        <v>0</v>
      </c>
      <c r="R128" s="188">
        <f>'дод 2'!S207</f>
        <v>0</v>
      </c>
      <c r="S128" s="188">
        <f>'дод 2'!T207</f>
        <v>0</v>
      </c>
      <c r="T128" s="188">
        <f>'дод 2'!U207</f>
        <v>0</v>
      </c>
      <c r="U128" s="188">
        <f>'дод 2'!V207</f>
        <v>0</v>
      </c>
      <c r="V128" s="188">
        <f>'дод 2'!W207</f>
        <v>0</v>
      </c>
      <c r="W128" s="44" t="e">
        <f t="shared" si="50"/>
        <v>#DIV/0!</v>
      </c>
      <c r="X128" s="188">
        <f t="shared" si="51"/>
        <v>0</v>
      </c>
      <c r="Y128" s="268"/>
    </row>
    <row r="129" spans="1:25" s="47" customFormat="1" ht="22.5" customHeight="1" x14ac:dyDescent="0.25">
      <c r="A129" s="33" t="s">
        <v>286</v>
      </c>
      <c r="B129" s="33" t="s">
        <v>52</v>
      </c>
      <c r="C129" s="3" t="s">
        <v>18</v>
      </c>
      <c r="D129" s="44">
        <f>'дод 2'!E208</f>
        <v>3498126</v>
      </c>
      <c r="E129" s="44">
        <f>'дод 2'!F208</f>
        <v>0</v>
      </c>
      <c r="F129" s="44">
        <f>'дод 2'!G208</f>
        <v>0</v>
      </c>
      <c r="G129" s="188">
        <f>'дод 2'!H208</f>
        <v>1526407.32</v>
      </c>
      <c r="H129" s="188">
        <f>'дод 2'!I208</f>
        <v>0</v>
      </c>
      <c r="I129" s="188">
        <f>'дод 2'!J208</f>
        <v>0</v>
      </c>
      <c r="J129" s="228">
        <f t="shared" si="48"/>
        <v>43.635001140610719</v>
      </c>
      <c r="K129" s="188">
        <f>'дод 2'!L208</f>
        <v>0</v>
      </c>
      <c r="L129" s="188">
        <f>'дод 2'!M208</f>
        <v>0</v>
      </c>
      <c r="M129" s="188">
        <f>'дод 2'!N208</f>
        <v>0</v>
      </c>
      <c r="N129" s="188">
        <f>'дод 2'!O208</f>
        <v>0</v>
      </c>
      <c r="O129" s="188">
        <f>'дод 2'!P208</f>
        <v>0</v>
      </c>
      <c r="P129" s="188">
        <f>'дод 2'!Q208</f>
        <v>0</v>
      </c>
      <c r="Q129" s="188">
        <f>'дод 2'!R208</f>
        <v>0</v>
      </c>
      <c r="R129" s="188">
        <f>'дод 2'!S208</f>
        <v>0</v>
      </c>
      <c r="S129" s="188">
        <f>'дод 2'!T208</f>
        <v>0</v>
      </c>
      <c r="T129" s="188">
        <f>'дод 2'!U208</f>
        <v>0</v>
      </c>
      <c r="U129" s="188">
        <f>'дод 2'!V208</f>
        <v>0</v>
      </c>
      <c r="V129" s="188">
        <f>'дод 2'!W208</f>
        <v>0</v>
      </c>
      <c r="W129" s="44"/>
      <c r="X129" s="188">
        <f t="shared" si="51"/>
        <v>1526407.32</v>
      </c>
      <c r="Y129" s="268"/>
    </row>
    <row r="130" spans="1:25" s="47" customFormat="1" ht="45.75" customHeight="1" x14ac:dyDescent="0.25">
      <c r="A130" s="33" t="s">
        <v>287</v>
      </c>
      <c r="B130" s="33" t="s">
        <v>52</v>
      </c>
      <c r="C130" s="53" t="s">
        <v>494</v>
      </c>
      <c r="D130" s="44">
        <f>'дод 2'!E209</f>
        <v>1978130</v>
      </c>
      <c r="E130" s="44">
        <f>'дод 2'!F209</f>
        <v>0</v>
      </c>
      <c r="F130" s="44">
        <f>'дод 2'!G209</f>
        <v>0</v>
      </c>
      <c r="G130" s="188">
        <f>'дод 2'!H209</f>
        <v>760968.47</v>
      </c>
      <c r="H130" s="188">
        <f>'дод 2'!I209</f>
        <v>0</v>
      </c>
      <c r="I130" s="188">
        <f>'дод 2'!J209</f>
        <v>0</v>
      </c>
      <c r="J130" s="228">
        <f t="shared" si="48"/>
        <v>38.469082921749326</v>
      </c>
      <c r="K130" s="188">
        <f>'дод 2'!L209</f>
        <v>0</v>
      </c>
      <c r="L130" s="188">
        <f>'дод 2'!M209</f>
        <v>0</v>
      </c>
      <c r="M130" s="188">
        <f>'дод 2'!N209</f>
        <v>0</v>
      </c>
      <c r="N130" s="188">
        <f>'дод 2'!O209</f>
        <v>0</v>
      </c>
      <c r="O130" s="188">
        <f>'дод 2'!P209</f>
        <v>0</v>
      </c>
      <c r="P130" s="188">
        <f>'дод 2'!Q209</f>
        <v>0</v>
      </c>
      <c r="Q130" s="188">
        <f>'дод 2'!R209</f>
        <v>0</v>
      </c>
      <c r="R130" s="188">
        <f>'дод 2'!S209</f>
        <v>0</v>
      </c>
      <c r="S130" s="188">
        <f>'дод 2'!T209</f>
        <v>0</v>
      </c>
      <c r="T130" s="188">
        <f>'дод 2'!U209</f>
        <v>0</v>
      </c>
      <c r="U130" s="188">
        <f>'дод 2'!V209</f>
        <v>0</v>
      </c>
      <c r="V130" s="188">
        <f>'дод 2'!W209</f>
        <v>0</v>
      </c>
      <c r="W130" s="44"/>
      <c r="X130" s="188">
        <f t="shared" si="51"/>
        <v>760968.47</v>
      </c>
      <c r="Y130" s="268"/>
    </row>
    <row r="131" spans="1:25" ht="36.75" customHeight="1" x14ac:dyDescent="0.25">
      <c r="A131" s="33" t="s">
        <v>104</v>
      </c>
      <c r="B131" s="33" t="s">
        <v>56</v>
      </c>
      <c r="C131" s="3" t="s">
        <v>341</v>
      </c>
      <c r="D131" s="44">
        <f>'дод 2'!E210</f>
        <v>101900</v>
      </c>
      <c r="E131" s="44">
        <f>'дод 2'!F210</f>
        <v>0</v>
      </c>
      <c r="F131" s="44">
        <f>'дод 2'!G210</f>
        <v>0</v>
      </c>
      <c r="G131" s="188">
        <f>'дод 2'!H210</f>
        <v>50804.84</v>
      </c>
      <c r="H131" s="188">
        <f>'дод 2'!I210</f>
        <v>0</v>
      </c>
      <c r="I131" s="188">
        <f>'дод 2'!J210</f>
        <v>0</v>
      </c>
      <c r="J131" s="228">
        <f t="shared" si="48"/>
        <v>49.857546614327767</v>
      </c>
      <c r="K131" s="188">
        <f>'дод 2'!L210</f>
        <v>0</v>
      </c>
      <c r="L131" s="188">
        <f>'дод 2'!M210</f>
        <v>0</v>
      </c>
      <c r="M131" s="188">
        <f>'дод 2'!N210</f>
        <v>0</v>
      </c>
      <c r="N131" s="188">
        <f>'дод 2'!O210</f>
        <v>0</v>
      </c>
      <c r="O131" s="188">
        <f>'дод 2'!P210</f>
        <v>0</v>
      </c>
      <c r="P131" s="188">
        <f>'дод 2'!Q210</f>
        <v>0</v>
      </c>
      <c r="Q131" s="188">
        <f>'дод 2'!R210</f>
        <v>0</v>
      </c>
      <c r="R131" s="188">
        <f>'дод 2'!S210</f>
        <v>0</v>
      </c>
      <c r="S131" s="188">
        <f>'дод 2'!T210</f>
        <v>0</v>
      </c>
      <c r="T131" s="188">
        <f>'дод 2'!U210</f>
        <v>0</v>
      </c>
      <c r="U131" s="188">
        <f>'дод 2'!V210</f>
        <v>0</v>
      </c>
      <c r="V131" s="188">
        <f>'дод 2'!W210</f>
        <v>0</v>
      </c>
      <c r="W131" s="44"/>
      <c r="X131" s="188">
        <f t="shared" si="51"/>
        <v>50804.84</v>
      </c>
      <c r="Y131" s="268"/>
    </row>
    <row r="132" spans="1:25" ht="20.25" customHeight="1" x14ac:dyDescent="0.25">
      <c r="A132" s="33" t="s">
        <v>288</v>
      </c>
      <c r="B132" s="33" t="s">
        <v>105</v>
      </c>
      <c r="C132" s="3" t="s">
        <v>37</v>
      </c>
      <c r="D132" s="44">
        <f>'дод 2'!E211+'дод 2'!E257</f>
        <v>100000</v>
      </c>
      <c r="E132" s="44">
        <f>'дод 2'!F211+'дод 2'!F257</f>
        <v>0</v>
      </c>
      <c r="F132" s="44">
        <f>'дод 2'!G211+'дод 2'!G257</f>
        <v>0</v>
      </c>
      <c r="G132" s="188">
        <f>'дод 2'!H211+'дод 2'!H257</f>
        <v>0</v>
      </c>
      <c r="H132" s="188">
        <f>'дод 2'!I211+'дод 2'!I257</f>
        <v>0</v>
      </c>
      <c r="I132" s="188">
        <f>'дод 2'!J211+'дод 2'!J257</f>
        <v>0</v>
      </c>
      <c r="J132" s="228">
        <f t="shared" si="48"/>
        <v>0</v>
      </c>
      <c r="K132" s="188">
        <f>'дод 2'!L211+'дод 2'!L257</f>
        <v>0</v>
      </c>
      <c r="L132" s="188">
        <f>'дод 2'!M211+'дод 2'!M257</f>
        <v>0</v>
      </c>
      <c r="M132" s="188">
        <f>'дод 2'!N211+'дод 2'!N257</f>
        <v>0</v>
      </c>
      <c r="N132" s="188">
        <f>'дод 2'!O211+'дод 2'!O257</f>
        <v>0</v>
      </c>
      <c r="O132" s="188">
        <f>'дод 2'!P211+'дод 2'!P257</f>
        <v>0</v>
      </c>
      <c r="P132" s="188">
        <f>'дод 2'!Q211+'дод 2'!Q257</f>
        <v>0</v>
      </c>
      <c r="Q132" s="188">
        <f>'дод 2'!R211+'дод 2'!R257</f>
        <v>0</v>
      </c>
      <c r="R132" s="188">
        <f>'дод 2'!S211+'дод 2'!S257</f>
        <v>0</v>
      </c>
      <c r="S132" s="188">
        <f>'дод 2'!T211+'дод 2'!T257</f>
        <v>0</v>
      </c>
      <c r="T132" s="188">
        <f>'дод 2'!U211+'дод 2'!U257</f>
        <v>0</v>
      </c>
      <c r="U132" s="188">
        <f>'дод 2'!V211+'дод 2'!V257</f>
        <v>0</v>
      </c>
      <c r="V132" s="188">
        <f>'дод 2'!W211+'дод 2'!W257</f>
        <v>0</v>
      </c>
      <c r="W132" s="44"/>
      <c r="X132" s="188">
        <f t="shared" si="51"/>
        <v>0</v>
      </c>
      <c r="Y132" s="268"/>
    </row>
    <row r="133" spans="1:25" ht="215.25" hidden="1" customHeight="1" x14ac:dyDescent="0.25">
      <c r="A133" s="33">
        <v>3221</v>
      </c>
      <c r="B133" s="51" t="s">
        <v>53</v>
      </c>
      <c r="C133" s="32" t="s">
        <v>561</v>
      </c>
      <c r="D133" s="44">
        <f>'дод 2'!E212</f>
        <v>0</v>
      </c>
      <c r="E133" s="44">
        <f>'дод 2'!F212</f>
        <v>0</v>
      </c>
      <c r="F133" s="44">
        <f>'дод 2'!G212</f>
        <v>0</v>
      </c>
      <c r="G133" s="188">
        <f>'дод 2'!H212</f>
        <v>0</v>
      </c>
      <c r="H133" s="188">
        <f>'дод 2'!I212</f>
        <v>0</v>
      </c>
      <c r="I133" s="188">
        <f>'дод 2'!J212</f>
        <v>0</v>
      </c>
      <c r="J133" s="228" t="e">
        <f t="shared" si="48"/>
        <v>#DIV/0!</v>
      </c>
      <c r="K133" s="188">
        <f>'дод 2'!L212</f>
        <v>0</v>
      </c>
      <c r="L133" s="188">
        <f>'дод 2'!M212</f>
        <v>0</v>
      </c>
      <c r="M133" s="188">
        <f>'дод 2'!N212</f>
        <v>0</v>
      </c>
      <c r="N133" s="188">
        <f>'дод 2'!O212</f>
        <v>0</v>
      </c>
      <c r="O133" s="188">
        <f>'дод 2'!P212</f>
        <v>0</v>
      </c>
      <c r="P133" s="188">
        <f>'дод 2'!Q212</f>
        <v>0</v>
      </c>
      <c r="Q133" s="188">
        <f>'дод 2'!R212</f>
        <v>0</v>
      </c>
      <c r="R133" s="188">
        <f>'дод 2'!S212</f>
        <v>0</v>
      </c>
      <c r="S133" s="188">
        <f>'дод 2'!T212</f>
        <v>0</v>
      </c>
      <c r="T133" s="188">
        <f>'дод 2'!U212</f>
        <v>0</v>
      </c>
      <c r="U133" s="188">
        <f>'дод 2'!V212</f>
        <v>0</v>
      </c>
      <c r="V133" s="188">
        <f>'дод 2'!W212</f>
        <v>0</v>
      </c>
      <c r="W133" s="44" t="e">
        <f t="shared" si="50"/>
        <v>#DIV/0!</v>
      </c>
      <c r="X133" s="188">
        <f t="shared" si="51"/>
        <v>0</v>
      </c>
      <c r="Y133" s="268"/>
    </row>
    <row r="134" spans="1:25" s="47" customFormat="1" ht="252" hidden="1" customHeight="1" x14ac:dyDescent="0.25">
      <c r="A134" s="61"/>
      <c r="B134" s="72"/>
      <c r="C134" s="70" t="s">
        <v>560</v>
      </c>
      <c r="D134" s="63">
        <f>'дод 2'!E213</f>
        <v>0</v>
      </c>
      <c r="E134" s="63">
        <f>'дод 2'!F213</f>
        <v>0</v>
      </c>
      <c r="F134" s="63">
        <f>'дод 2'!G213</f>
        <v>0</v>
      </c>
      <c r="G134" s="189">
        <f>'дод 2'!H213</f>
        <v>0</v>
      </c>
      <c r="H134" s="189">
        <f>'дод 2'!I213</f>
        <v>0</v>
      </c>
      <c r="I134" s="189">
        <f>'дод 2'!J213</f>
        <v>0</v>
      </c>
      <c r="J134" s="229" t="e">
        <f t="shared" si="48"/>
        <v>#DIV/0!</v>
      </c>
      <c r="K134" s="189">
        <f>'дод 2'!L213</f>
        <v>0</v>
      </c>
      <c r="L134" s="189">
        <f>'дод 2'!M213</f>
        <v>0</v>
      </c>
      <c r="M134" s="189">
        <f>'дод 2'!N213</f>
        <v>0</v>
      </c>
      <c r="N134" s="189">
        <f>'дод 2'!O213</f>
        <v>0</v>
      </c>
      <c r="O134" s="189">
        <f>'дод 2'!P213</f>
        <v>0</v>
      </c>
      <c r="P134" s="189">
        <f>'дод 2'!Q213</f>
        <v>0</v>
      </c>
      <c r="Q134" s="189">
        <f>'дод 2'!R213</f>
        <v>0</v>
      </c>
      <c r="R134" s="189">
        <f>'дод 2'!S213</f>
        <v>0</v>
      </c>
      <c r="S134" s="189">
        <f>'дод 2'!T213</f>
        <v>0</v>
      </c>
      <c r="T134" s="189">
        <f>'дод 2'!U213</f>
        <v>0</v>
      </c>
      <c r="U134" s="189">
        <f>'дод 2'!V213</f>
        <v>0</v>
      </c>
      <c r="V134" s="189">
        <f>'дод 2'!W213</f>
        <v>0</v>
      </c>
      <c r="W134" s="63" t="e">
        <f t="shared" si="50"/>
        <v>#DIV/0!</v>
      </c>
      <c r="X134" s="189">
        <f t="shared" si="51"/>
        <v>0</v>
      </c>
      <c r="Y134" s="268"/>
    </row>
    <row r="135" spans="1:25" s="47" customFormat="1" ht="293.25" hidden="1" customHeight="1" x14ac:dyDescent="0.25">
      <c r="A135" s="38">
        <v>3222</v>
      </c>
      <c r="B135" s="82" t="s">
        <v>53</v>
      </c>
      <c r="C135" s="32" t="s">
        <v>582</v>
      </c>
      <c r="D135" s="44">
        <f>'дод 2'!E214</f>
        <v>0</v>
      </c>
      <c r="E135" s="44">
        <f>'дод 2'!F214</f>
        <v>0</v>
      </c>
      <c r="F135" s="44">
        <f>'дод 2'!G214</f>
        <v>0</v>
      </c>
      <c r="G135" s="188">
        <f>'дод 2'!H214</f>
        <v>0</v>
      </c>
      <c r="H135" s="188">
        <f>'дод 2'!I214</f>
        <v>0</v>
      </c>
      <c r="I135" s="188">
        <f>'дод 2'!J214</f>
        <v>0</v>
      </c>
      <c r="J135" s="228" t="e">
        <f t="shared" si="48"/>
        <v>#DIV/0!</v>
      </c>
      <c r="K135" s="188">
        <f>'дод 2'!L214</f>
        <v>0</v>
      </c>
      <c r="L135" s="188">
        <f>'дод 2'!M214</f>
        <v>0</v>
      </c>
      <c r="M135" s="188">
        <f>'дод 2'!N214</f>
        <v>0</v>
      </c>
      <c r="N135" s="188">
        <f>'дод 2'!O214</f>
        <v>0</v>
      </c>
      <c r="O135" s="188">
        <f>'дод 2'!P214</f>
        <v>0</v>
      </c>
      <c r="P135" s="188">
        <f>'дод 2'!Q214</f>
        <v>0</v>
      </c>
      <c r="Q135" s="188">
        <f>'дод 2'!R214</f>
        <v>0</v>
      </c>
      <c r="R135" s="188">
        <f>'дод 2'!S214</f>
        <v>0</v>
      </c>
      <c r="S135" s="188">
        <f>'дод 2'!T214</f>
        <v>0</v>
      </c>
      <c r="T135" s="188">
        <f>'дод 2'!U214</f>
        <v>0</v>
      </c>
      <c r="U135" s="188">
        <f>'дод 2'!V214</f>
        <v>0</v>
      </c>
      <c r="V135" s="188">
        <f>'дод 2'!W214</f>
        <v>0</v>
      </c>
      <c r="W135" s="44" t="e">
        <f t="shared" si="50"/>
        <v>#DIV/0!</v>
      </c>
      <c r="X135" s="188">
        <f t="shared" si="51"/>
        <v>0</v>
      </c>
      <c r="Y135" s="268"/>
    </row>
    <row r="136" spans="1:25" s="47" customFormat="1" ht="288" hidden="1" customHeight="1" x14ac:dyDescent="0.25">
      <c r="A136" s="61"/>
      <c r="B136" s="72"/>
      <c r="C136" s="70" t="s">
        <v>576</v>
      </c>
      <c r="D136" s="63">
        <f>'дод 2'!E215</f>
        <v>0</v>
      </c>
      <c r="E136" s="63">
        <f>'дод 2'!F215</f>
        <v>0</v>
      </c>
      <c r="F136" s="63">
        <f>'дод 2'!G215</f>
        <v>0</v>
      </c>
      <c r="G136" s="189">
        <f>'дод 2'!H215</f>
        <v>0</v>
      </c>
      <c r="H136" s="189">
        <f>'дод 2'!I215</f>
        <v>0</v>
      </c>
      <c r="I136" s="189">
        <f>'дод 2'!J215</f>
        <v>0</v>
      </c>
      <c r="J136" s="229" t="e">
        <f t="shared" si="48"/>
        <v>#DIV/0!</v>
      </c>
      <c r="K136" s="189">
        <f>'дод 2'!L215</f>
        <v>0</v>
      </c>
      <c r="L136" s="189">
        <f>'дод 2'!M215</f>
        <v>0</v>
      </c>
      <c r="M136" s="189">
        <f>'дод 2'!N215</f>
        <v>0</v>
      </c>
      <c r="N136" s="189">
        <f>'дод 2'!O215</f>
        <v>0</v>
      </c>
      <c r="O136" s="189">
        <f>'дод 2'!P215</f>
        <v>0</v>
      </c>
      <c r="P136" s="189">
        <f>'дод 2'!Q215</f>
        <v>0</v>
      </c>
      <c r="Q136" s="189">
        <f>'дод 2'!R215</f>
        <v>0</v>
      </c>
      <c r="R136" s="189">
        <f>'дод 2'!S215</f>
        <v>0</v>
      </c>
      <c r="S136" s="189">
        <f>'дод 2'!T215</f>
        <v>0</v>
      </c>
      <c r="T136" s="189">
        <f>'дод 2'!U215</f>
        <v>0</v>
      </c>
      <c r="U136" s="189">
        <f>'дод 2'!V215</f>
        <v>0</v>
      </c>
      <c r="V136" s="189">
        <f>'дод 2'!W215</f>
        <v>0</v>
      </c>
      <c r="W136" s="63" t="e">
        <f t="shared" si="50"/>
        <v>#DIV/0!</v>
      </c>
      <c r="X136" s="189">
        <f t="shared" si="51"/>
        <v>0</v>
      </c>
      <c r="Y136" s="268"/>
    </row>
    <row r="137" spans="1:25" ht="189" hidden="1" customHeight="1" x14ac:dyDescent="0.25">
      <c r="A137" s="33">
        <v>3223</v>
      </c>
      <c r="B137" s="51" t="s">
        <v>53</v>
      </c>
      <c r="C137" s="32" t="s">
        <v>438</v>
      </c>
      <c r="D137" s="44">
        <f>'дод 2'!E216</f>
        <v>0</v>
      </c>
      <c r="E137" s="44">
        <f>'дод 2'!F216</f>
        <v>0</v>
      </c>
      <c r="F137" s="44">
        <f>'дод 2'!G216</f>
        <v>0</v>
      </c>
      <c r="G137" s="188">
        <f>'дод 2'!H216</f>
        <v>0</v>
      </c>
      <c r="H137" s="188">
        <f>'дод 2'!I216</f>
        <v>0</v>
      </c>
      <c r="I137" s="188">
        <f>'дод 2'!J216</f>
        <v>0</v>
      </c>
      <c r="J137" s="228" t="e">
        <f t="shared" si="48"/>
        <v>#DIV/0!</v>
      </c>
      <c r="K137" s="188">
        <f>'дод 2'!L216</f>
        <v>0</v>
      </c>
      <c r="L137" s="188">
        <f>'дод 2'!M216</f>
        <v>0</v>
      </c>
      <c r="M137" s="188">
        <f>'дод 2'!N216</f>
        <v>0</v>
      </c>
      <c r="N137" s="188">
        <f>'дод 2'!O216</f>
        <v>0</v>
      </c>
      <c r="O137" s="188">
        <f>'дод 2'!P216</f>
        <v>0</v>
      </c>
      <c r="P137" s="188">
        <f>'дод 2'!Q216</f>
        <v>0</v>
      </c>
      <c r="Q137" s="188">
        <f>'дод 2'!R216</f>
        <v>0</v>
      </c>
      <c r="R137" s="188">
        <f>'дод 2'!S216</f>
        <v>0</v>
      </c>
      <c r="S137" s="188">
        <f>'дод 2'!T216</f>
        <v>0</v>
      </c>
      <c r="T137" s="188">
        <f>'дод 2'!U216</f>
        <v>0</v>
      </c>
      <c r="U137" s="188">
        <f>'дод 2'!V216</f>
        <v>0</v>
      </c>
      <c r="V137" s="188">
        <f>'дод 2'!W216</f>
        <v>0</v>
      </c>
      <c r="W137" s="44" t="e">
        <f t="shared" si="50"/>
        <v>#DIV/0!</v>
      </c>
      <c r="X137" s="188">
        <f t="shared" si="51"/>
        <v>0</v>
      </c>
      <c r="Y137" s="268"/>
    </row>
    <row r="138" spans="1:25" s="47" customFormat="1" ht="220.5" hidden="1" customHeight="1" x14ac:dyDescent="0.25">
      <c r="A138" s="61"/>
      <c r="B138" s="72"/>
      <c r="C138" s="70" t="s">
        <v>439</v>
      </c>
      <c r="D138" s="63">
        <f>'дод 2'!E217</f>
        <v>0</v>
      </c>
      <c r="E138" s="63">
        <f>'дод 2'!F217</f>
        <v>0</v>
      </c>
      <c r="F138" s="63">
        <f>'дод 2'!G217</f>
        <v>0</v>
      </c>
      <c r="G138" s="189">
        <f>'дод 2'!H217</f>
        <v>0</v>
      </c>
      <c r="H138" s="189">
        <f>'дод 2'!I217</f>
        <v>0</v>
      </c>
      <c r="I138" s="189">
        <f>'дод 2'!J217</f>
        <v>0</v>
      </c>
      <c r="J138" s="229" t="e">
        <f t="shared" si="48"/>
        <v>#DIV/0!</v>
      </c>
      <c r="K138" s="189">
        <f>'дод 2'!L217</f>
        <v>0</v>
      </c>
      <c r="L138" s="189">
        <f>'дод 2'!M217</f>
        <v>0</v>
      </c>
      <c r="M138" s="189">
        <f>'дод 2'!N217</f>
        <v>0</v>
      </c>
      <c r="N138" s="189">
        <f>'дод 2'!O217</f>
        <v>0</v>
      </c>
      <c r="O138" s="189">
        <f>'дод 2'!P217</f>
        <v>0</v>
      </c>
      <c r="P138" s="189">
        <f>'дод 2'!Q217</f>
        <v>0</v>
      </c>
      <c r="Q138" s="189">
        <f>'дод 2'!R217</f>
        <v>0</v>
      </c>
      <c r="R138" s="189">
        <f>'дод 2'!S217</f>
        <v>0</v>
      </c>
      <c r="S138" s="189">
        <f>'дод 2'!T217</f>
        <v>0</v>
      </c>
      <c r="T138" s="189">
        <f>'дод 2'!U217</f>
        <v>0</v>
      </c>
      <c r="U138" s="189">
        <f>'дод 2'!V217</f>
        <v>0</v>
      </c>
      <c r="V138" s="189">
        <f>'дод 2'!W217</f>
        <v>0</v>
      </c>
      <c r="W138" s="63" t="e">
        <f t="shared" si="50"/>
        <v>#DIV/0!</v>
      </c>
      <c r="X138" s="189">
        <f t="shared" si="51"/>
        <v>0</v>
      </c>
      <c r="Y138" s="268"/>
    </row>
    <row r="139" spans="1:25" s="47" customFormat="1" ht="32.25" customHeight="1" x14ac:dyDescent="0.25">
      <c r="A139" s="33" t="s">
        <v>289</v>
      </c>
      <c r="B139" s="33" t="s">
        <v>56</v>
      </c>
      <c r="C139" s="3" t="s">
        <v>291</v>
      </c>
      <c r="D139" s="44">
        <f>'дод 2'!E218+'дод 2'!E33</f>
        <v>6718400</v>
      </c>
      <c r="E139" s="44">
        <f>'дод 2'!F218+'дод 2'!F33</f>
        <v>3504500</v>
      </c>
      <c r="F139" s="44">
        <f>'дод 2'!G218+'дод 2'!G33</f>
        <v>660700</v>
      </c>
      <c r="G139" s="188">
        <f>'дод 2'!H218+'дод 2'!H33</f>
        <v>2719197.7</v>
      </c>
      <c r="H139" s="188">
        <f>'дод 2'!I218+'дод 2'!I33</f>
        <v>1583548.19</v>
      </c>
      <c r="I139" s="188">
        <f>'дод 2'!J218+'дод 2'!J33</f>
        <v>238198.29</v>
      </c>
      <c r="J139" s="228">
        <f t="shared" si="48"/>
        <v>40.473888128125743</v>
      </c>
      <c r="K139" s="188">
        <f>'дод 2'!L218+'дод 2'!L33</f>
        <v>0</v>
      </c>
      <c r="L139" s="188">
        <f>'дод 2'!M218+'дод 2'!M33</f>
        <v>0</v>
      </c>
      <c r="M139" s="188">
        <f>'дод 2'!N218+'дод 2'!N33</f>
        <v>0</v>
      </c>
      <c r="N139" s="188">
        <f>'дод 2'!O218+'дод 2'!O33</f>
        <v>0</v>
      </c>
      <c r="O139" s="188">
        <f>'дод 2'!P218+'дод 2'!P33</f>
        <v>0</v>
      </c>
      <c r="P139" s="188">
        <f>'дод 2'!Q218+'дод 2'!Q33</f>
        <v>0</v>
      </c>
      <c r="Q139" s="188">
        <f>'дод 2'!R218+'дод 2'!R33</f>
        <v>10000</v>
      </c>
      <c r="R139" s="188">
        <f>'дод 2'!S218+'дод 2'!S33</f>
        <v>0</v>
      </c>
      <c r="S139" s="188">
        <f>'дод 2'!T218+'дод 2'!T33</f>
        <v>10000</v>
      </c>
      <c r="T139" s="188">
        <f>'дод 2'!U218+'дод 2'!U33</f>
        <v>0</v>
      </c>
      <c r="U139" s="188">
        <f>'дод 2'!V218+'дод 2'!V33</f>
        <v>0</v>
      </c>
      <c r="V139" s="188">
        <f>'дод 2'!W218+'дод 2'!W33</f>
        <v>0</v>
      </c>
      <c r="W139" s="44"/>
      <c r="X139" s="188">
        <f t="shared" si="51"/>
        <v>2729197.7</v>
      </c>
      <c r="Y139" s="268"/>
    </row>
    <row r="140" spans="1:25" s="47" customFormat="1" ht="31.5" customHeight="1" x14ac:dyDescent="0.25">
      <c r="A140" s="33" t="s">
        <v>290</v>
      </c>
      <c r="B140" s="33" t="s">
        <v>56</v>
      </c>
      <c r="C140" s="3" t="s">
        <v>506</v>
      </c>
      <c r="D140" s="44">
        <f>'дод 2'!E34+'дод 2'!E123+'дод 2'!E219</f>
        <v>257844689</v>
      </c>
      <c r="E140" s="44">
        <f>'дод 2'!F34+'дод 2'!F123+'дод 2'!F219</f>
        <v>0</v>
      </c>
      <c r="F140" s="44">
        <f>'дод 2'!G34+'дод 2'!G123+'дод 2'!G219</f>
        <v>0</v>
      </c>
      <c r="G140" s="188">
        <f>'дод 2'!H34+'дод 2'!H123+'дод 2'!H219</f>
        <v>131739339.81</v>
      </c>
      <c r="H140" s="188">
        <f>'дод 2'!I34+'дод 2'!I123+'дод 2'!I219</f>
        <v>0</v>
      </c>
      <c r="I140" s="188">
        <f>'дод 2'!J34+'дод 2'!J123+'дод 2'!J219</f>
        <v>0</v>
      </c>
      <c r="J140" s="228">
        <f t="shared" si="48"/>
        <v>51.092516320939232</v>
      </c>
      <c r="K140" s="188">
        <f>'дод 2'!L34+'дод 2'!L123+'дод 2'!L219</f>
        <v>17735</v>
      </c>
      <c r="L140" s="188">
        <f>'дод 2'!M34+'дод 2'!M123+'дод 2'!M219</f>
        <v>17735</v>
      </c>
      <c r="M140" s="188">
        <f>'дод 2'!N34+'дод 2'!N123+'дод 2'!N219</f>
        <v>0</v>
      </c>
      <c r="N140" s="188">
        <f>'дод 2'!O34+'дод 2'!O123+'дод 2'!O219</f>
        <v>0</v>
      </c>
      <c r="O140" s="188">
        <f>'дод 2'!P34+'дод 2'!P123+'дод 2'!P219</f>
        <v>0</v>
      </c>
      <c r="P140" s="188">
        <f>'дод 2'!Q34+'дод 2'!Q123+'дод 2'!Q219</f>
        <v>17735</v>
      </c>
      <c r="Q140" s="188">
        <f>'дод 2'!R34+'дод 2'!R123+'дод 2'!R219</f>
        <v>0</v>
      </c>
      <c r="R140" s="188">
        <f>'дод 2'!S34+'дод 2'!S123+'дод 2'!S219</f>
        <v>0</v>
      </c>
      <c r="S140" s="188">
        <f>'дод 2'!T34+'дод 2'!T123+'дод 2'!T219</f>
        <v>0</v>
      </c>
      <c r="T140" s="188">
        <f>'дод 2'!U34+'дод 2'!U123+'дод 2'!U219</f>
        <v>0</v>
      </c>
      <c r="U140" s="188">
        <f>'дод 2'!V34+'дод 2'!V123+'дод 2'!V219</f>
        <v>0</v>
      </c>
      <c r="V140" s="188">
        <f>'дод 2'!W34+'дод 2'!W123+'дод 2'!W219</f>
        <v>0</v>
      </c>
      <c r="W140" s="44">
        <f t="shared" si="50"/>
        <v>0</v>
      </c>
      <c r="X140" s="188">
        <f t="shared" si="51"/>
        <v>131739339.81</v>
      </c>
      <c r="Y140" s="268"/>
    </row>
    <row r="141" spans="1:25" s="47" customFormat="1" ht="15.75" x14ac:dyDescent="0.25">
      <c r="A141" s="61"/>
      <c r="B141" s="61"/>
      <c r="C141" s="62" t="s">
        <v>390</v>
      </c>
      <c r="D141" s="63">
        <f>'дод 2'!E220</f>
        <v>290400</v>
      </c>
      <c r="E141" s="63">
        <f>'дод 2'!F220</f>
        <v>0</v>
      </c>
      <c r="F141" s="63">
        <f>'дод 2'!G220</f>
        <v>0</v>
      </c>
      <c r="G141" s="189">
        <f>'дод 2'!H220</f>
        <v>0</v>
      </c>
      <c r="H141" s="189">
        <f>'дод 2'!I220</f>
        <v>0</v>
      </c>
      <c r="I141" s="189">
        <f>'дод 2'!J220</f>
        <v>0</v>
      </c>
      <c r="J141" s="229">
        <f t="shared" si="48"/>
        <v>0</v>
      </c>
      <c r="K141" s="189">
        <f>'дод 2'!L220</f>
        <v>0</v>
      </c>
      <c r="L141" s="189">
        <f>'дод 2'!M220</f>
        <v>0</v>
      </c>
      <c r="M141" s="189">
        <f>'дод 2'!N220</f>
        <v>0</v>
      </c>
      <c r="N141" s="189">
        <f>'дод 2'!O220</f>
        <v>0</v>
      </c>
      <c r="O141" s="189">
        <f>'дод 2'!P220</f>
        <v>0</v>
      </c>
      <c r="P141" s="189">
        <f>'дод 2'!Q220</f>
        <v>0</v>
      </c>
      <c r="Q141" s="189">
        <f>'дод 2'!R220</f>
        <v>0</v>
      </c>
      <c r="R141" s="189">
        <f>'дод 2'!S220</f>
        <v>0</v>
      </c>
      <c r="S141" s="189">
        <f>'дод 2'!T220</f>
        <v>0</v>
      </c>
      <c r="T141" s="189">
        <f>'дод 2'!U220</f>
        <v>0</v>
      </c>
      <c r="U141" s="189">
        <f>'дод 2'!V220</f>
        <v>0</v>
      </c>
      <c r="V141" s="189">
        <f>'дод 2'!W220</f>
        <v>0</v>
      </c>
      <c r="W141" s="63"/>
      <c r="X141" s="189">
        <f t="shared" si="51"/>
        <v>0</v>
      </c>
      <c r="Y141" s="268"/>
    </row>
    <row r="142" spans="1:25" s="45" customFormat="1" ht="19.5" customHeight="1" x14ac:dyDescent="0.25">
      <c r="A142" s="34" t="s">
        <v>70</v>
      </c>
      <c r="B142" s="37"/>
      <c r="C142" s="2" t="s">
        <v>71</v>
      </c>
      <c r="D142" s="43">
        <f t="shared" ref="D142:P142" si="70">D143+D144+D145+D146</f>
        <v>35509398</v>
      </c>
      <c r="E142" s="43">
        <f t="shared" si="70"/>
        <v>24033100</v>
      </c>
      <c r="F142" s="43">
        <f t="shared" si="70"/>
        <v>3190550</v>
      </c>
      <c r="G142" s="187">
        <f t="shared" ref="G142:I142" si="71">G143+G144+G145+G146</f>
        <v>15317183.27</v>
      </c>
      <c r="H142" s="187">
        <f t="shared" si="71"/>
        <v>11129196.039999999</v>
      </c>
      <c r="I142" s="187">
        <f t="shared" si="71"/>
        <v>1381247.45</v>
      </c>
      <c r="J142" s="227">
        <f t="shared" si="48"/>
        <v>43.135575742511882</v>
      </c>
      <c r="K142" s="187">
        <f t="shared" si="70"/>
        <v>621320</v>
      </c>
      <c r="L142" s="187">
        <f t="shared" si="70"/>
        <v>600000</v>
      </c>
      <c r="M142" s="187">
        <f t="shared" si="70"/>
        <v>21320</v>
      </c>
      <c r="N142" s="187">
        <f t="shared" si="70"/>
        <v>7380</v>
      </c>
      <c r="O142" s="187">
        <f t="shared" si="70"/>
        <v>5490</v>
      </c>
      <c r="P142" s="187">
        <f t="shared" si="70"/>
        <v>600000</v>
      </c>
      <c r="Q142" s="187">
        <f t="shared" ref="Q142:V142" si="72">Q143+Q144+Q145+Q146</f>
        <v>311099.01</v>
      </c>
      <c r="R142" s="187">
        <f t="shared" si="72"/>
        <v>0</v>
      </c>
      <c r="S142" s="187">
        <f t="shared" si="72"/>
        <v>112283.71</v>
      </c>
      <c r="T142" s="187">
        <f t="shared" si="72"/>
        <v>0</v>
      </c>
      <c r="U142" s="187">
        <f t="shared" si="72"/>
        <v>0</v>
      </c>
      <c r="V142" s="187">
        <f t="shared" si="72"/>
        <v>198815.3</v>
      </c>
      <c r="W142" s="232">
        <f t="shared" si="50"/>
        <v>50.07065763213803</v>
      </c>
      <c r="X142" s="187">
        <f t="shared" si="51"/>
        <v>15628282.279999999</v>
      </c>
      <c r="Y142" s="268"/>
    </row>
    <row r="143" spans="1:25" ht="22.5" customHeight="1" x14ac:dyDescent="0.25">
      <c r="A143" s="33" t="s">
        <v>72</v>
      </c>
      <c r="B143" s="33" t="s">
        <v>73</v>
      </c>
      <c r="C143" s="3" t="s">
        <v>15</v>
      </c>
      <c r="D143" s="44">
        <f>'дод 2'!E238</f>
        <v>24922248</v>
      </c>
      <c r="E143" s="44">
        <f>'дод 2'!F238</f>
        <v>17520000</v>
      </c>
      <c r="F143" s="44">
        <f>'дод 2'!G238</f>
        <v>2622200</v>
      </c>
      <c r="G143" s="188">
        <f>'дод 2'!H238</f>
        <v>11396630.16</v>
      </c>
      <c r="H143" s="188">
        <f>'дод 2'!I238</f>
        <v>8215424</v>
      </c>
      <c r="I143" s="188">
        <f>'дод 2'!J238</f>
        <v>1227294.46</v>
      </c>
      <c r="J143" s="228">
        <f t="shared" si="48"/>
        <v>45.728740681819716</v>
      </c>
      <c r="K143" s="188">
        <f>'дод 2'!L238</f>
        <v>15000</v>
      </c>
      <c r="L143" s="188">
        <f>'дод 2'!M238</f>
        <v>0</v>
      </c>
      <c r="M143" s="188">
        <f>'дод 2'!N238</f>
        <v>15000</v>
      </c>
      <c r="N143" s="188">
        <f>'дод 2'!O238</f>
        <v>7380</v>
      </c>
      <c r="O143" s="188">
        <f>'дод 2'!P238</f>
        <v>0</v>
      </c>
      <c r="P143" s="188">
        <f>'дод 2'!Q238</f>
        <v>0</v>
      </c>
      <c r="Q143" s="188">
        <f>'дод 2'!R238</f>
        <v>253299.01</v>
      </c>
      <c r="R143" s="188">
        <f>'дод 2'!S238</f>
        <v>0</v>
      </c>
      <c r="S143" s="188">
        <f>'дод 2'!T238</f>
        <v>112283.71</v>
      </c>
      <c r="T143" s="188">
        <f>'дод 2'!U238</f>
        <v>0</v>
      </c>
      <c r="U143" s="188">
        <f>'дод 2'!V238</f>
        <v>0</v>
      </c>
      <c r="V143" s="188">
        <f>'дод 2'!W238</f>
        <v>141015.29999999999</v>
      </c>
      <c r="W143" s="44" t="s">
        <v>704</v>
      </c>
      <c r="X143" s="188">
        <f t="shared" si="51"/>
        <v>11649929.17</v>
      </c>
      <c r="Y143" s="268"/>
    </row>
    <row r="144" spans="1:25" ht="33.75" customHeight="1" x14ac:dyDescent="0.25">
      <c r="A144" s="33" t="s">
        <v>318</v>
      </c>
      <c r="B144" s="33" t="s">
        <v>319</v>
      </c>
      <c r="C144" s="3" t="s">
        <v>320</v>
      </c>
      <c r="D144" s="44">
        <f>'дод 2'!E35+'дод 2'!E239</f>
        <v>4079650</v>
      </c>
      <c r="E144" s="44">
        <f>'дод 2'!F35+'дод 2'!F239</f>
        <v>2806900</v>
      </c>
      <c r="F144" s="44">
        <f>'дод 2'!G35+'дод 2'!G239</f>
        <v>324650</v>
      </c>
      <c r="G144" s="188">
        <f>'дод 2'!H35+'дод 2'!H239</f>
        <v>1424081.45</v>
      </c>
      <c r="H144" s="188">
        <f>'дод 2'!I35+'дод 2'!I239</f>
        <v>1106404.33</v>
      </c>
      <c r="I144" s="188">
        <f>'дод 2'!J35+'дод 2'!J239</f>
        <v>35963.089999999997</v>
      </c>
      <c r="J144" s="228">
        <f t="shared" si="48"/>
        <v>34.906951576728396</v>
      </c>
      <c r="K144" s="188">
        <f>'дод 2'!L35+'дод 2'!L239</f>
        <v>606320</v>
      </c>
      <c r="L144" s="188">
        <f>'дод 2'!M35+'дод 2'!M239</f>
        <v>600000</v>
      </c>
      <c r="M144" s="188">
        <f>'дод 2'!N35+'дод 2'!N239</f>
        <v>6320</v>
      </c>
      <c r="N144" s="188">
        <f>'дод 2'!O35+'дод 2'!O239</f>
        <v>0</v>
      </c>
      <c r="O144" s="188">
        <f>'дод 2'!P35+'дод 2'!P239</f>
        <v>5490</v>
      </c>
      <c r="P144" s="188">
        <f>'дод 2'!Q35+'дод 2'!Q239</f>
        <v>600000</v>
      </c>
      <c r="Q144" s="188">
        <f>'дод 2'!R35+'дод 2'!R239</f>
        <v>57800</v>
      </c>
      <c r="R144" s="188">
        <f>'дод 2'!S35+'дод 2'!S239</f>
        <v>0</v>
      </c>
      <c r="S144" s="188">
        <f>'дод 2'!T35+'дод 2'!T239</f>
        <v>0</v>
      </c>
      <c r="T144" s="188">
        <f>'дод 2'!U35+'дод 2'!U239</f>
        <v>0</v>
      </c>
      <c r="U144" s="188">
        <f>'дод 2'!V35+'дод 2'!V239</f>
        <v>0</v>
      </c>
      <c r="V144" s="188">
        <f>'дод 2'!W35+'дод 2'!W239</f>
        <v>57800</v>
      </c>
      <c r="W144" s="234">
        <f t="shared" si="50"/>
        <v>9.5329199102783999</v>
      </c>
      <c r="X144" s="188">
        <f t="shared" si="51"/>
        <v>1481881.45</v>
      </c>
      <c r="Y144" s="268"/>
    </row>
    <row r="145" spans="1:25" s="47" customFormat="1" ht="37.5" customHeight="1" x14ac:dyDescent="0.25">
      <c r="A145" s="33" t="s">
        <v>292</v>
      </c>
      <c r="B145" s="33" t="s">
        <v>74</v>
      </c>
      <c r="C145" s="3" t="s">
        <v>342</v>
      </c>
      <c r="D145" s="44">
        <f>'дод 2'!E36+'дод 2'!E240</f>
        <v>5241500</v>
      </c>
      <c r="E145" s="44">
        <f>'дод 2'!F36+'дод 2'!F240</f>
        <v>3706200</v>
      </c>
      <c r="F145" s="44">
        <f>'дод 2'!G36+'дод 2'!G240</f>
        <v>243700</v>
      </c>
      <c r="G145" s="188">
        <f>'дод 2'!H36+'дод 2'!H240</f>
        <v>2465471.66</v>
      </c>
      <c r="H145" s="188">
        <f>'дод 2'!I36+'дод 2'!I240</f>
        <v>1807367.71</v>
      </c>
      <c r="I145" s="188">
        <f>'дод 2'!J36+'дод 2'!J240</f>
        <v>117989.90000000001</v>
      </c>
      <c r="J145" s="228">
        <f t="shared" ref="J145:J208" si="73">G145/D145*100</f>
        <v>47.037520938662595</v>
      </c>
      <c r="K145" s="188">
        <f>'дод 2'!L36+'дод 2'!L240</f>
        <v>0</v>
      </c>
      <c r="L145" s="188">
        <f>'дод 2'!M36+'дод 2'!M240</f>
        <v>0</v>
      </c>
      <c r="M145" s="188">
        <f>'дод 2'!N36+'дод 2'!N240</f>
        <v>0</v>
      </c>
      <c r="N145" s="188">
        <f>'дод 2'!O36+'дод 2'!O240</f>
        <v>0</v>
      </c>
      <c r="O145" s="188">
        <f>'дод 2'!P36+'дод 2'!P240</f>
        <v>0</v>
      </c>
      <c r="P145" s="188">
        <f>'дод 2'!Q36+'дод 2'!Q240</f>
        <v>0</v>
      </c>
      <c r="Q145" s="188">
        <f>'дод 2'!R36+'дод 2'!R240</f>
        <v>0</v>
      </c>
      <c r="R145" s="188">
        <f>'дод 2'!S36+'дод 2'!S240</f>
        <v>0</v>
      </c>
      <c r="S145" s="188">
        <f>'дод 2'!T36+'дод 2'!T240</f>
        <v>0</v>
      </c>
      <c r="T145" s="188">
        <f>'дод 2'!U36+'дод 2'!U240</f>
        <v>0</v>
      </c>
      <c r="U145" s="188">
        <f>'дод 2'!V36+'дод 2'!V240</f>
        <v>0</v>
      </c>
      <c r="V145" s="188">
        <f>'дод 2'!W36+'дод 2'!W240</f>
        <v>0</v>
      </c>
      <c r="W145" s="44"/>
      <c r="X145" s="188">
        <f t="shared" ref="X145:X208" si="74">Q145+G145</f>
        <v>2465471.66</v>
      </c>
      <c r="Y145" s="268"/>
    </row>
    <row r="146" spans="1:25" s="47" customFormat="1" ht="22.5" customHeight="1" x14ac:dyDescent="0.25">
      <c r="A146" s="33" t="s">
        <v>293</v>
      </c>
      <c r="B146" s="33" t="s">
        <v>74</v>
      </c>
      <c r="C146" s="3" t="s">
        <v>294</v>
      </c>
      <c r="D146" s="44">
        <f>'дод 2'!E37+'дод 2'!E241</f>
        <v>1266000</v>
      </c>
      <c r="E146" s="44">
        <f>'дод 2'!F37+'дод 2'!F241</f>
        <v>0</v>
      </c>
      <c r="F146" s="44">
        <f>'дод 2'!G37+'дод 2'!G241</f>
        <v>0</v>
      </c>
      <c r="G146" s="188">
        <f>'дод 2'!H37+'дод 2'!H241</f>
        <v>31000</v>
      </c>
      <c r="H146" s="188">
        <f>'дод 2'!I37+'дод 2'!I241</f>
        <v>0</v>
      </c>
      <c r="I146" s="188">
        <f>'дод 2'!J37+'дод 2'!J241</f>
        <v>0</v>
      </c>
      <c r="J146" s="228">
        <f t="shared" si="73"/>
        <v>2.4486571879936809</v>
      </c>
      <c r="K146" s="188">
        <f>'дод 2'!L37+'дод 2'!L241</f>
        <v>0</v>
      </c>
      <c r="L146" s="188">
        <f>'дод 2'!M37+'дод 2'!M241</f>
        <v>0</v>
      </c>
      <c r="M146" s="188">
        <f>'дод 2'!N37+'дод 2'!N241</f>
        <v>0</v>
      </c>
      <c r="N146" s="188">
        <f>'дод 2'!O37+'дод 2'!O241</f>
        <v>0</v>
      </c>
      <c r="O146" s="188">
        <f>'дод 2'!P37+'дод 2'!P241</f>
        <v>0</v>
      </c>
      <c r="P146" s="188">
        <f>'дод 2'!Q37+'дод 2'!Q241</f>
        <v>0</v>
      </c>
      <c r="Q146" s="188">
        <f>'дод 2'!R37+'дод 2'!R241</f>
        <v>0</v>
      </c>
      <c r="R146" s="188">
        <f>'дод 2'!S37+'дод 2'!S241</f>
        <v>0</v>
      </c>
      <c r="S146" s="188">
        <f>'дод 2'!T37+'дод 2'!T241</f>
        <v>0</v>
      </c>
      <c r="T146" s="188">
        <f>'дод 2'!U37+'дод 2'!U241</f>
        <v>0</v>
      </c>
      <c r="U146" s="188">
        <f>'дод 2'!V37+'дод 2'!V241</f>
        <v>0</v>
      </c>
      <c r="V146" s="188">
        <f>'дод 2'!W37+'дод 2'!W241</f>
        <v>0</v>
      </c>
      <c r="W146" s="44"/>
      <c r="X146" s="188">
        <f t="shared" si="74"/>
        <v>31000</v>
      </c>
      <c r="Y146" s="268"/>
    </row>
    <row r="147" spans="1:25" s="45" customFormat="1" ht="21.75" customHeight="1" x14ac:dyDescent="0.25">
      <c r="A147" s="34" t="s">
        <v>77</v>
      </c>
      <c r="B147" s="37"/>
      <c r="C147" s="2" t="s">
        <v>674</v>
      </c>
      <c r="D147" s="43">
        <f t="shared" ref="D147:P147" si="75">D149+D150+D151+D153+D154+D155</f>
        <v>76912968</v>
      </c>
      <c r="E147" s="43">
        <f t="shared" si="75"/>
        <v>28326571</v>
      </c>
      <c r="F147" s="43">
        <f t="shared" si="75"/>
        <v>2777100</v>
      </c>
      <c r="G147" s="187">
        <f t="shared" ref="G147:I147" si="76">G149+G150+G151+G153+G154+G155</f>
        <v>34192761.659999996</v>
      </c>
      <c r="H147" s="187">
        <f t="shared" si="76"/>
        <v>14087626.020000001</v>
      </c>
      <c r="I147" s="187">
        <f t="shared" si="76"/>
        <v>1149328.47</v>
      </c>
      <c r="J147" s="227">
        <f t="shared" si="73"/>
        <v>44.456432444526122</v>
      </c>
      <c r="K147" s="187">
        <f t="shared" si="75"/>
        <v>1578210</v>
      </c>
      <c r="L147" s="187">
        <f t="shared" si="75"/>
        <v>1100100</v>
      </c>
      <c r="M147" s="187">
        <f t="shared" si="75"/>
        <v>478110</v>
      </c>
      <c r="N147" s="187">
        <f t="shared" si="75"/>
        <v>296610</v>
      </c>
      <c r="O147" s="187">
        <f t="shared" si="75"/>
        <v>93770</v>
      </c>
      <c r="P147" s="187">
        <f t="shared" si="75"/>
        <v>1100100</v>
      </c>
      <c r="Q147" s="187">
        <f t="shared" ref="Q147:V147" si="77">Q149+Q150+Q151+Q153+Q154+Q155</f>
        <v>19428.310000000001</v>
      </c>
      <c r="R147" s="187">
        <f t="shared" si="77"/>
        <v>0</v>
      </c>
      <c r="S147" s="187">
        <f t="shared" si="77"/>
        <v>19428.310000000001</v>
      </c>
      <c r="T147" s="187">
        <f t="shared" si="77"/>
        <v>6700</v>
      </c>
      <c r="U147" s="187">
        <f t="shared" si="77"/>
        <v>5494.87</v>
      </c>
      <c r="V147" s="187">
        <f t="shared" si="77"/>
        <v>0</v>
      </c>
      <c r="W147" s="232">
        <f t="shared" ref="W147:W208" si="78">Q147/K147*100</f>
        <v>1.2310345264571889</v>
      </c>
      <c r="X147" s="187">
        <f t="shared" si="74"/>
        <v>34212189.969999999</v>
      </c>
      <c r="Y147" s="268"/>
    </row>
    <row r="148" spans="1:25" s="46" customFormat="1" ht="15.75" hidden="1" customHeight="1" x14ac:dyDescent="0.25">
      <c r="A148" s="54"/>
      <c r="B148" s="55"/>
      <c r="C148" s="60" t="s">
        <v>392</v>
      </c>
      <c r="D148" s="59">
        <f>D152</f>
        <v>0</v>
      </c>
      <c r="E148" s="59">
        <f t="shared" ref="E148:P148" si="79">E152</f>
        <v>0</v>
      </c>
      <c r="F148" s="59">
        <f t="shared" si="79"/>
        <v>0</v>
      </c>
      <c r="G148" s="190">
        <f>G152</f>
        <v>0</v>
      </c>
      <c r="H148" s="190">
        <f t="shared" ref="H148:I148" si="80">H152</f>
        <v>0</v>
      </c>
      <c r="I148" s="190">
        <f t="shared" si="80"/>
        <v>0</v>
      </c>
      <c r="J148" s="230" t="e">
        <f t="shared" si="73"/>
        <v>#DIV/0!</v>
      </c>
      <c r="K148" s="190">
        <f t="shared" si="79"/>
        <v>0</v>
      </c>
      <c r="L148" s="190">
        <f t="shared" si="79"/>
        <v>0</v>
      </c>
      <c r="M148" s="190">
        <f t="shared" si="79"/>
        <v>0</v>
      </c>
      <c r="N148" s="190">
        <f t="shared" si="79"/>
        <v>0</v>
      </c>
      <c r="O148" s="190">
        <f t="shared" si="79"/>
        <v>0</v>
      </c>
      <c r="P148" s="190">
        <f t="shared" si="79"/>
        <v>0</v>
      </c>
      <c r="Q148" s="190">
        <f t="shared" ref="Q148:V148" si="81">Q152</f>
        <v>0</v>
      </c>
      <c r="R148" s="190">
        <f t="shared" si="81"/>
        <v>0</v>
      </c>
      <c r="S148" s="190">
        <f t="shared" si="81"/>
        <v>0</v>
      </c>
      <c r="T148" s="190">
        <f t="shared" si="81"/>
        <v>0</v>
      </c>
      <c r="U148" s="190">
        <f t="shared" si="81"/>
        <v>0</v>
      </c>
      <c r="V148" s="190">
        <f t="shared" si="81"/>
        <v>0</v>
      </c>
      <c r="W148" s="59" t="e">
        <f t="shared" si="78"/>
        <v>#DIV/0!</v>
      </c>
      <c r="X148" s="190">
        <f t="shared" si="74"/>
        <v>0</v>
      </c>
      <c r="Y148" s="268"/>
    </row>
    <row r="149" spans="1:25" s="47" customFormat="1" ht="37.5" customHeight="1" x14ac:dyDescent="0.25">
      <c r="A149" s="33" t="s">
        <v>78</v>
      </c>
      <c r="B149" s="33" t="s">
        <v>79</v>
      </c>
      <c r="C149" s="3" t="s">
        <v>21</v>
      </c>
      <c r="D149" s="44">
        <f>'дод 2'!E38</f>
        <v>2200000</v>
      </c>
      <c r="E149" s="44">
        <f>'дод 2'!F38</f>
        <v>0</v>
      </c>
      <c r="F149" s="44">
        <f>'дод 2'!G38</f>
        <v>0</v>
      </c>
      <c r="G149" s="188">
        <f>'дод 2'!H38</f>
        <v>579388.02</v>
      </c>
      <c r="H149" s="188">
        <f>'дод 2'!I38</f>
        <v>0</v>
      </c>
      <c r="I149" s="188">
        <f>'дод 2'!J38</f>
        <v>0</v>
      </c>
      <c r="J149" s="228">
        <f t="shared" si="73"/>
        <v>26.335819090909091</v>
      </c>
      <c r="K149" s="188">
        <f>'дод 2'!L38</f>
        <v>0</v>
      </c>
      <c r="L149" s="188">
        <f>'дод 2'!M38</f>
        <v>0</v>
      </c>
      <c r="M149" s="188">
        <f>'дод 2'!N38</f>
        <v>0</v>
      </c>
      <c r="N149" s="188">
        <f>'дод 2'!O38</f>
        <v>0</v>
      </c>
      <c r="O149" s="188">
        <f>'дод 2'!P38</f>
        <v>0</v>
      </c>
      <c r="P149" s="188">
        <f>'дод 2'!Q38</f>
        <v>0</v>
      </c>
      <c r="Q149" s="188">
        <f>'дод 2'!R38</f>
        <v>0</v>
      </c>
      <c r="R149" s="188">
        <f>'дод 2'!S38</f>
        <v>0</v>
      </c>
      <c r="S149" s="188">
        <f>'дод 2'!T38</f>
        <v>0</v>
      </c>
      <c r="T149" s="188">
        <f>'дод 2'!U38</f>
        <v>0</v>
      </c>
      <c r="U149" s="188">
        <f>'дод 2'!V38</f>
        <v>0</v>
      </c>
      <c r="V149" s="188">
        <f>'дод 2'!W38</f>
        <v>0</v>
      </c>
      <c r="W149" s="44"/>
      <c r="X149" s="188">
        <f t="shared" si="74"/>
        <v>579388.02</v>
      </c>
      <c r="Y149" s="268"/>
    </row>
    <row r="150" spans="1:25" s="47" customFormat="1" ht="34.5" customHeight="1" x14ac:dyDescent="0.25">
      <c r="A150" s="33" t="s">
        <v>80</v>
      </c>
      <c r="B150" s="33" t="s">
        <v>79</v>
      </c>
      <c r="C150" s="3" t="s">
        <v>16</v>
      </c>
      <c r="D150" s="44">
        <f>'дод 2'!E39</f>
        <v>700000</v>
      </c>
      <c r="E150" s="44">
        <f>'дод 2'!F39</f>
        <v>0</v>
      </c>
      <c r="F150" s="44">
        <f>'дод 2'!G39</f>
        <v>0</v>
      </c>
      <c r="G150" s="188">
        <f>'дод 2'!H39</f>
        <v>314642.69</v>
      </c>
      <c r="H150" s="188">
        <f>'дод 2'!I39</f>
        <v>0</v>
      </c>
      <c r="I150" s="188">
        <f>'дод 2'!J39</f>
        <v>0</v>
      </c>
      <c r="J150" s="228">
        <f t="shared" si="73"/>
        <v>44.948955714285717</v>
      </c>
      <c r="K150" s="188">
        <f>'дод 2'!L39</f>
        <v>0</v>
      </c>
      <c r="L150" s="188">
        <f>'дод 2'!M39</f>
        <v>0</v>
      </c>
      <c r="M150" s="188">
        <f>'дод 2'!N39</f>
        <v>0</v>
      </c>
      <c r="N150" s="188">
        <f>'дод 2'!O39</f>
        <v>0</v>
      </c>
      <c r="O150" s="188">
        <f>'дод 2'!P39</f>
        <v>0</v>
      </c>
      <c r="P150" s="188">
        <f>'дод 2'!Q39</f>
        <v>0</v>
      </c>
      <c r="Q150" s="188">
        <f>'дод 2'!R39</f>
        <v>0</v>
      </c>
      <c r="R150" s="188">
        <f>'дод 2'!S39</f>
        <v>0</v>
      </c>
      <c r="S150" s="188">
        <f>'дод 2'!T39</f>
        <v>0</v>
      </c>
      <c r="T150" s="188">
        <f>'дод 2'!U39</f>
        <v>0</v>
      </c>
      <c r="U150" s="188">
        <f>'дод 2'!V39</f>
        <v>0</v>
      </c>
      <c r="V150" s="188">
        <f>'дод 2'!W39</f>
        <v>0</v>
      </c>
      <c r="W150" s="44"/>
      <c r="X150" s="188">
        <f t="shared" si="74"/>
        <v>314642.69</v>
      </c>
      <c r="Y150" s="268"/>
    </row>
    <row r="151" spans="1:25" s="47" customFormat="1" ht="31.5" x14ac:dyDescent="0.25">
      <c r="A151" s="33" t="s">
        <v>115</v>
      </c>
      <c r="B151" s="33" t="s">
        <v>79</v>
      </c>
      <c r="C151" s="3" t="s">
        <v>573</v>
      </c>
      <c r="D151" s="44">
        <f>'дод 2'!E40+'дод 2'!E124</f>
        <v>35729741</v>
      </c>
      <c r="E151" s="44">
        <f>'дод 2'!F40+'дод 2'!F124</f>
        <v>25061471</v>
      </c>
      <c r="F151" s="44">
        <f>'дод 2'!G40+'дод 2'!G124</f>
        <v>2151600</v>
      </c>
      <c r="G151" s="188">
        <f>'дод 2'!H40+'дод 2'!H124</f>
        <v>17095453.960000001</v>
      </c>
      <c r="H151" s="188">
        <f>'дод 2'!I40+'дод 2'!I124</f>
        <v>12598317.620000001</v>
      </c>
      <c r="I151" s="188">
        <f>'дод 2'!J40+'дод 2'!J124</f>
        <v>952987.81</v>
      </c>
      <c r="J151" s="228">
        <f t="shared" si="73"/>
        <v>47.846565582437336</v>
      </c>
      <c r="K151" s="188">
        <f>'дод 2'!L40+'дод 2'!L124</f>
        <v>290000</v>
      </c>
      <c r="L151" s="188">
        <f>'дод 2'!M40+'дод 2'!M124</f>
        <v>290000</v>
      </c>
      <c r="M151" s="188">
        <f>'дод 2'!N40+'дод 2'!N124</f>
        <v>0</v>
      </c>
      <c r="N151" s="188">
        <f>'дод 2'!O40+'дод 2'!O124</f>
        <v>0</v>
      </c>
      <c r="O151" s="188">
        <f>'дод 2'!P40+'дод 2'!P124</f>
        <v>0</v>
      </c>
      <c r="P151" s="188">
        <f>'дод 2'!Q40+'дод 2'!Q124</f>
        <v>290000</v>
      </c>
      <c r="Q151" s="188">
        <f>'дод 2'!R40+'дод 2'!R124</f>
        <v>0</v>
      </c>
      <c r="R151" s="188">
        <f>'дод 2'!S40+'дод 2'!S124</f>
        <v>0</v>
      </c>
      <c r="S151" s="188">
        <f>'дод 2'!T40+'дод 2'!T124</f>
        <v>0</v>
      </c>
      <c r="T151" s="188">
        <f>'дод 2'!U40+'дод 2'!U124</f>
        <v>0</v>
      </c>
      <c r="U151" s="188">
        <f>'дод 2'!V40+'дод 2'!V124</f>
        <v>0</v>
      </c>
      <c r="V151" s="188">
        <f>'дод 2'!W40+'дод 2'!W124</f>
        <v>0</v>
      </c>
      <c r="W151" s="44">
        <f t="shared" si="78"/>
        <v>0</v>
      </c>
      <c r="X151" s="188">
        <f t="shared" si="74"/>
        <v>17095453.960000001</v>
      </c>
      <c r="Y151" s="268">
        <v>33</v>
      </c>
    </row>
    <row r="152" spans="1:25" s="47" customFormat="1" ht="25.5" hidden="1" customHeight="1" x14ac:dyDescent="0.25">
      <c r="A152" s="61"/>
      <c r="B152" s="61"/>
      <c r="C152" s="70" t="s">
        <v>392</v>
      </c>
      <c r="D152" s="63">
        <f>'дод 2'!E125</f>
        <v>0</v>
      </c>
      <c r="E152" s="63">
        <f>'дод 2'!F125</f>
        <v>0</v>
      </c>
      <c r="F152" s="63">
        <f>'дод 2'!G125</f>
        <v>0</v>
      </c>
      <c r="G152" s="189">
        <f>'дод 2'!H125</f>
        <v>0</v>
      </c>
      <c r="H152" s="189">
        <f>'дод 2'!I125</f>
        <v>0</v>
      </c>
      <c r="I152" s="189">
        <f>'дод 2'!J125</f>
        <v>0</v>
      </c>
      <c r="J152" s="229" t="e">
        <f t="shared" si="73"/>
        <v>#DIV/0!</v>
      </c>
      <c r="K152" s="189">
        <f>'дод 2'!L125</f>
        <v>0</v>
      </c>
      <c r="L152" s="189">
        <f>'дод 2'!M125</f>
        <v>0</v>
      </c>
      <c r="M152" s="189">
        <f>'дод 2'!N125</f>
        <v>0</v>
      </c>
      <c r="N152" s="189">
        <f>'дод 2'!O125</f>
        <v>0</v>
      </c>
      <c r="O152" s="189">
        <f>'дод 2'!P125</f>
        <v>0</v>
      </c>
      <c r="P152" s="189">
        <f>'дод 2'!Q125</f>
        <v>0</v>
      </c>
      <c r="Q152" s="189">
        <f>'дод 2'!R125</f>
        <v>0</v>
      </c>
      <c r="R152" s="189">
        <f>'дод 2'!S125</f>
        <v>0</v>
      </c>
      <c r="S152" s="189">
        <f>'дод 2'!T125</f>
        <v>0</v>
      </c>
      <c r="T152" s="189">
        <f>'дод 2'!U125</f>
        <v>0</v>
      </c>
      <c r="U152" s="189">
        <f>'дод 2'!V125</f>
        <v>0</v>
      </c>
      <c r="V152" s="189">
        <f>'дод 2'!W125</f>
        <v>0</v>
      </c>
      <c r="W152" s="63" t="e">
        <f t="shared" si="78"/>
        <v>#DIV/0!</v>
      </c>
      <c r="X152" s="189">
        <f t="shared" si="74"/>
        <v>0</v>
      </c>
      <c r="Y152" s="268"/>
    </row>
    <row r="153" spans="1:25" s="47" customFormat="1" ht="31.5" customHeight="1" x14ac:dyDescent="0.25">
      <c r="A153" s="33" t="s">
        <v>116</v>
      </c>
      <c r="B153" s="33" t="s">
        <v>79</v>
      </c>
      <c r="C153" s="3" t="s">
        <v>22</v>
      </c>
      <c r="D153" s="44">
        <f>'дод 2'!E41</f>
        <v>18547495</v>
      </c>
      <c r="E153" s="44">
        <f>'дод 2'!F41</f>
        <v>0</v>
      </c>
      <c r="F153" s="44">
        <f>'дод 2'!G41</f>
        <v>0</v>
      </c>
      <c r="G153" s="188">
        <f>'дод 2'!H41</f>
        <v>8654858.9700000007</v>
      </c>
      <c r="H153" s="188">
        <f>'дод 2'!I41</f>
        <v>0</v>
      </c>
      <c r="I153" s="188">
        <f>'дод 2'!J41</f>
        <v>0</v>
      </c>
      <c r="J153" s="228">
        <f t="shared" si="73"/>
        <v>46.663223092929798</v>
      </c>
      <c r="K153" s="188">
        <f>'дод 2'!L41</f>
        <v>810100</v>
      </c>
      <c r="L153" s="188">
        <f>'дод 2'!M41</f>
        <v>810100</v>
      </c>
      <c r="M153" s="188">
        <f>'дод 2'!N41</f>
        <v>0</v>
      </c>
      <c r="N153" s="188">
        <f>'дод 2'!O41</f>
        <v>0</v>
      </c>
      <c r="O153" s="188">
        <f>'дод 2'!P41</f>
        <v>0</v>
      </c>
      <c r="P153" s="188">
        <f>'дод 2'!Q41</f>
        <v>810100</v>
      </c>
      <c r="Q153" s="188">
        <f>'дод 2'!R41</f>
        <v>0</v>
      </c>
      <c r="R153" s="188">
        <f>'дод 2'!S41</f>
        <v>0</v>
      </c>
      <c r="S153" s="188">
        <f>'дод 2'!T41</f>
        <v>0</v>
      </c>
      <c r="T153" s="188">
        <f>'дод 2'!U41</f>
        <v>0</v>
      </c>
      <c r="U153" s="188">
        <f>'дод 2'!V41</f>
        <v>0</v>
      </c>
      <c r="V153" s="188">
        <f>'дод 2'!W41</f>
        <v>0</v>
      </c>
      <c r="W153" s="44">
        <f t="shared" si="78"/>
        <v>0</v>
      </c>
      <c r="X153" s="188">
        <f t="shared" si="74"/>
        <v>8654858.9700000007</v>
      </c>
      <c r="Y153" s="268"/>
    </row>
    <row r="154" spans="1:25" s="47" customFormat="1" ht="54" customHeight="1" x14ac:dyDescent="0.25">
      <c r="A154" s="33" t="s">
        <v>111</v>
      </c>
      <c r="B154" s="33" t="s">
        <v>79</v>
      </c>
      <c r="C154" s="3" t="s">
        <v>112</v>
      </c>
      <c r="D154" s="44">
        <f>'дод 2'!E42</f>
        <v>5289200</v>
      </c>
      <c r="E154" s="44">
        <f>'дод 2'!F42</f>
        <v>3265100</v>
      </c>
      <c r="F154" s="44">
        <f>'дод 2'!G42</f>
        <v>625500</v>
      </c>
      <c r="G154" s="188">
        <f>'дод 2'!H42</f>
        <v>2280296.15</v>
      </c>
      <c r="H154" s="188">
        <f>'дод 2'!I42</f>
        <v>1489308.4</v>
      </c>
      <c r="I154" s="188">
        <f>'дод 2'!J42</f>
        <v>196340.66</v>
      </c>
      <c r="J154" s="228">
        <f t="shared" si="73"/>
        <v>43.112307154201012</v>
      </c>
      <c r="K154" s="188">
        <f>'дод 2'!L42</f>
        <v>478110</v>
      </c>
      <c r="L154" s="188">
        <f>'дод 2'!M42</f>
        <v>0</v>
      </c>
      <c r="M154" s="188">
        <f>'дод 2'!N42</f>
        <v>478110</v>
      </c>
      <c r="N154" s="188">
        <f>'дод 2'!O42</f>
        <v>296610</v>
      </c>
      <c r="O154" s="188">
        <f>'дод 2'!P42</f>
        <v>93770</v>
      </c>
      <c r="P154" s="188">
        <f>'дод 2'!Q42</f>
        <v>0</v>
      </c>
      <c r="Q154" s="188">
        <f>'дод 2'!R42</f>
        <v>19428.310000000001</v>
      </c>
      <c r="R154" s="188">
        <f>'дод 2'!S42</f>
        <v>0</v>
      </c>
      <c r="S154" s="188">
        <f>'дод 2'!T42</f>
        <v>19428.310000000001</v>
      </c>
      <c r="T154" s="188">
        <f>'дод 2'!U42</f>
        <v>6700</v>
      </c>
      <c r="U154" s="188">
        <f>'дод 2'!V42</f>
        <v>5494.87</v>
      </c>
      <c r="V154" s="188">
        <f>'дод 2'!W42</f>
        <v>0</v>
      </c>
      <c r="W154" s="234">
        <f t="shared" si="78"/>
        <v>4.0635648700089941</v>
      </c>
      <c r="X154" s="188">
        <f t="shared" si="74"/>
        <v>2299724.46</v>
      </c>
      <c r="Y154" s="268"/>
    </row>
    <row r="155" spans="1:25" s="47" customFormat="1" ht="37.5" customHeight="1" x14ac:dyDescent="0.25">
      <c r="A155" s="33" t="s">
        <v>114</v>
      </c>
      <c r="B155" s="33" t="s">
        <v>79</v>
      </c>
      <c r="C155" s="3" t="s">
        <v>113</v>
      </c>
      <c r="D155" s="44">
        <f>'дод 2'!E43</f>
        <v>14446532</v>
      </c>
      <c r="E155" s="44">
        <f>'дод 2'!F43</f>
        <v>0</v>
      </c>
      <c r="F155" s="44">
        <f>'дод 2'!G43</f>
        <v>0</v>
      </c>
      <c r="G155" s="188">
        <f>'дод 2'!H43</f>
        <v>5268121.87</v>
      </c>
      <c r="H155" s="188">
        <f>'дод 2'!I43</f>
        <v>0</v>
      </c>
      <c r="I155" s="188">
        <f>'дод 2'!J43</f>
        <v>0</v>
      </c>
      <c r="J155" s="228">
        <f t="shared" si="73"/>
        <v>36.466342718100094</v>
      </c>
      <c r="K155" s="188">
        <f>'дод 2'!L43</f>
        <v>0</v>
      </c>
      <c r="L155" s="188">
        <f>'дод 2'!M43</f>
        <v>0</v>
      </c>
      <c r="M155" s="188">
        <f>'дод 2'!N43</f>
        <v>0</v>
      </c>
      <c r="N155" s="188">
        <f>'дод 2'!O43</f>
        <v>0</v>
      </c>
      <c r="O155" s="188">
        <f>'дод 2'!P43</f>
        <v>0</v>
      </c>
      <c r="P155" s="188">
        <f>'дод 2'!Q43</f>
        <v>0</v>
      </c>
      <c r="Q155" s="188">
        <f>'дод 2'!R43</f>
        <v>0</v>
      </c>
      <c r="R155" s="188">
        <f>'дод 2'!S43</f>
        <v>0</v>
      </c>
      <c r="S155" s="188">
        <f>'дод 2'!T43</f>
        <v>0</v>
      </c>
      <c r="T155" s="188">
        <f>'дод 2'!U43</f>
        <v>0</v>
      </c>
      <c r="U155" s="188">
        <f>'дод 2'!V43</f>
        <v>0</v>
      </c>
      <c r="V155" s="188">
        <f>'дод 2'!W43</f>
        <v>0</v>
      </c>
      <c r="W155" s="234"/>
      <c r="X155" s="188">
        <f t="shared" si="74"/>
        <v>5268121.87</v>
      </c>
      <c r="Y155" s="268"/>
    </row>
    <row r="156" spans="1:25" s="45" customFormat="1" ht="18" customHeight="1" x14ac:dyDescent="0.25">
      <c r="A156" s="34" t="s">
        <v>66</v>
      </c>
      <c r="B156" s="37"/>
      <c r="C156" s="2" t="s">
        <v>673</v>
      </c>
      <c r="D156" s="43">
        <f>D159+D160+D162+D163+D164+D165+D167+D169+D171+D173+D166+D161+D172</f>
        <v>352149739</v>
      </c>
      <c r="E156" s="43">
        <f t="shared" ref="E156:I156" si="82">E159+E160+E162+E163+E164+E165+E167+E169+E171+E173+E166+E161+E172</f>
        <v>0</v>
      </c>
      <c r="F156" s="43">
        <f t="shared" si="82"/>
        <v>40091000</v>
      </c>
      <c r="G156" s="187">
        <f t="shared" si="82"/>
        <v>144048851.81999999</v>
      </c>
      <c r="H156" s="187">
        <f t="shared" si="82"/>
        <v>0</v>
      </c>
      <c r="I156" s="187">
        <f t="shared" si="82"/>
        <v>664300.26</v>
      </c>
      <c r="J156" s="227">
        <f t="shared" si="73"/>
        <v>40.905568247489171</v>
      </c>
      <c r="K156" s="187">
        <f>K159+K160+K162+K163+K164+K165+K167+K169+K171+K173+K166+K161+K172</f>
        <v>27566493</v>
      </c>
      <c r="L156" s="187">
        <f t="shared" ref="L156:V156" si="83">L159+L160+L162+L163+L164+L165+L167+L169+L171+L173+L166+L161+L172</f>
        <v>22625844</v>
      </c>
      <c r="M156" s="187">
        <f t="shared" si="83"/>
        <v>4836259</v>
      </c>
      <c r="N156" s="187">
        <f t="shared" si="83"/>
        <v>0</v>
      </c>
      <c r="O156" s="187">
        <f t="shared" si="83"/>
        <v>0</v>
      </c>
      <c r="P156" s="187">
        <f t="shared" si="83"/>
        <v>22730234</v>
      </c>
      <c r="Q156" s="187">
        <f t="shared" si="83"/>
        <v>12166342.35</v>
      </c>
      <c r="R156" s="187">
        <f t="shared" si="83"/>
        <v>11940440.109999999</v>
      </c>
      <c r="S156" s="187">
        <f t="shared" si="83"/>
        <v>176333.61</v>
      </c>
      <c r="T156" s="187">
        <f t="shared" si="83"/>
        <v>0</v>
      </c>
      <c r="U156" s="187">
        <f t="shared" si="83"/>
        <v>0</v>
      </c>
      <c r="V156" s="187">
        <f t="shared" si="83"/>
        <v>11990008.74</v>
      </c>
      <c r="W156" s="232">
        <f t="shared" si="78"/>
        <v>44.134530823344122</v>
      </c>
      <c r="X156" s="187">
        <f t="shared" si="74"/>
        <v>156215194.16999999</v>
      </c>
      <c r="Y156" s="268"/>
    </row>
    <row r="157" spans="1:25" s="46" customFormat="1" ht="113.25" hidden="1" customHeight="1" x14ac:dyDescent="0.25">
      <c r="A157" s="54"/>
      <c r="B157" s="55"/>
      <c r="C157" s="94" t="s">
        <v>583</v>
      </c>
      <c r="D157" s="59">
        <f>D170</f>
        <v>0</v>
      </c>
      <c r="E157" s="59">
        <f t="shared" ref="E157:P157" si="84">E170</f>
        <v>0</v>
      </c>
      <c r="F157" s="59">
        <f t="shared" si="84"/>
        <v>0</v>
      </c>
      <c r="G157" s="190">
        <f>G170</f>
        <v>0</v>
      </c>
      <c r="H157" s="190">
        <f t="shared" ref="H157:I157" si="85">H170</f>
        <v>0</v>
      </c>
      <c r="I157" s="190">
        <f t="shared" si="85"/>
        <v>0</v>
      </c>
      <c r="J157" s="230" t="e">
        <f t="shared" si="73"/>
        <v>#DIV/0!</v>
      </c>
      <c r="K157" s="190">
        <f t="shared" si="84"/>
        <v>0</v>
      </c>
      <c r="L157" s="190">
        <f t="shared" si="84"/>
        <v>0</v>
      </c>
      <c r="M157" s="190">
        <f t="shared" si="84"/>
        <v>0</v>
      </c>
      <c r="N157" s="190">
        <f t="shared" si="84"/>
        <v>0</v>
      </c>
      <c r="O157" s="190">
        <f t="shared" si="84"/>
        <v>0</v>
      </c>
      <c r="P157" s="190">
        <f t="shared" si="84"/>
        <v>0</v>
      </c>
      <c r="Q157" s="190">
        <f t="shared" ref="Q157:V157" si="86">Q170</f>
        <v>0</v>
      </c>
      <c r="R157" s="190">
        <f t="shared" si="86"/>
        <v>0</v>
      </c>
      <c r="S157" s="190">
        <f t="shared" si="86"/>
        <v>0</v>
      </c>
      <c r="T157" s="190">
        <f t="shared" si="86"/>
        <v>0</v>
      </c>
      <c r="U157" s="190">
        <f t="shared" si="86"/>
        <v>0</v>
      </c>
      <c r="V157" s="190">
        <f t="shared" si="86"/>
        <v>0</v>
      </c>
      <c r="W157" s="233" t="e">
        <f t="shared" si="78"/>
        <v>#DIV/0!</v>
      </c>
      <c r="X157" s="190">
        <f t="shared" si="74"/>
        <v>0</v>
      </c>
      <c r="Y157" s="268"/>
    </row>
    <row r="158" spans="1:25" s="46" customFormat="1" ht="126" hidden="1" customHeight="1" x14ac:dyDescent="0.25">
      <c r="A158" s="54"/>
      <c r="B158" s="55"/>
      <c r="C158" s="66" t="s">
        <v>588</v>
      </c>
      <c r="D158" s="59">
        <f>D168</f>
        <v>0</v>
      </c>
      <c r="E158" s="59">
        <f t="shared" ref="E158:P158" si="87">E168</f>
        <v>0</v>
      </c>
      <c r="F158" s="59">
        <f t="shared" si="87"/>
        <v>0</v>
      </c>
      <c r="G158" s="190">
        <f>G168</f>
        <v>0</v>
      </c>
      <c r="H158" s="190">
        <f t="shared" ref="H158:I158" si="88">H168</f>
        <v>0</v>
      </c>
      <c r="I158" s="190">
        <f t="shared" si="88"/>
        <v>0</v>
      </c>
      <c r="J158" s="230" t="e">
        <f t="shared" si="73"/>
        <v>#DIV/0!</v>
      </c>
      <c r="K158" s="190">
        <f t="shared" si="87"/>
        <v>0</v>
      </c>
      <c r="L158" s="190">
        <f t="shared" si="87"/>
        <v>0</v>
      </c>
      <c r="M158" s="190">
        <f t="shared" si="87"/>
        <v>0</v>
      </c>
      <c r="N158" s="190">
        <f t="shared" si="87"/>
        <v>0</v>
      </c>
      <c r="O158" s="190">
        <f t="shared" si="87"/>
        <v>0</v>
      </c>
      <c r="P158" s="190">
        <f t="shared" si="87"/>
        <v>0</v>
      </c>
      <c r="Q158" s="190">
        <f t="shared" ref="Q158:V158" si="89">Q168</f>
        <v>0</v>
      </c>
      <c r="R158" s="190">
        <f t="shared" si="89"/>
        <v>0</v>
      </c>
      <c r="S158" s="190">
        <f t="shared" si="89"/>
        <v>0</v>
      </c>
      <c r="T158" s="190">
        <f t="shared" si="89"/>
        <v>0</v>
      </c>
      <c r="U158" s="190">
        <f t="shared" si="89"/>
        <v>0</v>
      </c>
      <c r="V158" s="190">
        <f t="shared" si="89"/>
        <v>0</v>
      </c>
      <c r="W158" s="233" t="e">
        <f t="shared" si="78"/>
        <v>#DIV/0!</v>
      </c>
      <c r="X158" s="190">
        <f t="shared" si="74"/>
        <v>0</v>
      </c>
      <c r="Y158" s="268"/>
    </row>
    <row r="159" spans="1:25" ht="15.75" x14ac:dyDescent="0.25">
      <c r="A159" s="33" t="s">
        <v>126</v>
      </c>
      <c r="B159" s="33" t="s">
        <v>67</v>
      </c>
      <c r="C159" s="3" t="s">
        <v>127</v>
      </c>
      <c r="D159" s="44">
        <f>'дод 2'!E258</f>
        <v>0</v>
      </c>
      <c r="E159" s="44">
        <f>'дод 2'!F258</f>
        <v>0</v>
      </c>
      <c r="F159" s="44">
        <f>'дод 2'!G258</f>
        <v>0</v>
      </c>
      <c r="G159" s="188">
        <f>'дод 2'!H258</f>
        <v>0</v>
      </c>
      <c r="H159" s="188">
        <f>'дод 2'!I258</f>
        <v>0</v>
      </c>
      <c r="I159" s="188">
        <f>'дод 2'!J258</f>
        <v>0</v>
      </c>
      <c r="J159" s="228"/>
      <c r="K159" s="188">
        <f>'дод 2'!L258</f>
        <v>4568051</v>
      </c>
      <c r="L159" s="188">
        <f>'дод 2'!M258</f>
        <v>4568051</v>
      </c>
      <c r="M159" s="188">
        <f>'дод 2'!N258</f>
        <v>0</v>
      </c>
      <c r="N159" s="188">
        <f>'дод 2'!O258</f>
        <v>0</v>
      </c>
      <c r="O159" s="188">
        <f>'дод 2'!P258</f>
        <v>0</v>
      </c>
      <c r="P159" s="188">
        <f>'дод 2'!Q258</f>
        <v>4568051</v>
      </c>
      <c r="Q159" s="188">
        <f>'дод 2'!R258</f>
        <v>1868050.02</v>
      </c>
      <c r="R159" s="188">
        <f>'дод 2'!S258</f>
        <v>1868050.02</v>
      </c>
      <c r="S159" s="188">
        <f>'дод 2'!T258</f>
        <v>0</v>
      </c>
      <c r="T159" s="188">
        <f>'дод 2'!U258</f>
        <v>0</v>
      </c>
      <c r="U159" s="188">
        <f>'дод 2'!V258</f>
        <v>0</v>
      </c>
      <c r="V159" s="188">
        <f>'дод 2'!W258</f>
        <v>1868050.02</v>
      </c>
      <c r="W159" s="234">
        <f t="shared" si="78"/>
        <v>40.893808322192548</v>
      </c>
      <c r="X159" s="188">
        <f t="shared" si="74"/>
        <v>1868050.02</v>
      </c>
      <c r="Y159" s="268"/>
    </row>
    <row r="160" spans="1:25" ht="36.75" customHeight="1" x14ac:dyDescent="0.25">
      <c r="A160" s="33" t="s">
        <v>128</v>
      </c>
      <c r="B160" s="33" t="s">
        <v>69</v>
      </c>
      <c r="C160" s="3" t="s">
        <v>146</v>
      </c>
      <c r="D160" s="44">
        <f>'дод 2'!E259</f>
        <v>40429000</v>
      </c>
      <c r="E160" s="44">
        <f>'дод 2'!F259</f>
        <v>0</v>
      </c>
      <c r="F160" s="44">
        <f>'дод 2'!G259</f>
        <v>0</v>
      </c>
      <c r="G160" s="188">
        <f>'дод 2'!H259</f>
        <v>39773407.32</v>
      </c>
      <c r="H160" s="188">
        <f>'дод 2'!I259</f>
        <v>0</v>
      </c>
      <c r="I160" s="188">
        <f>'дод 2'!J259</f>
        <v>0</v>
      </c>
      <c r="J160" s="228">
        <f t="shared" si="73"/>
        <v>98.378409854312494</v>
      </c>
      <c r="K160" s="188">
        <f>'дод 2'!L259</f>
        <v>0</v>
      </c>
      <c r="L160" s="188">
        <f>'дод 2'!M259</f>
        <v>0</v>
      </c>
      <c r="M160" s="188">
        <f>'дод 2'!N259</f>
        <v>0</v>
      </c>
      <c r="N160" s="188">
        <f>'дод 2'!O259</f>
        <v>0</v>
      </c>
      <c r="O160" s="188">
        <f>'дод 2'!P259</f>
        <v>0</v>
      </c>
      <c r="P160" s="188">
        <f>'дод 2'!Q259</f>
        <v>0</v>
      </c>
      <c r="Q160" s="188">
        <f>'дод 2'!R259</f>
        <v>0</v>
      </c>
      <c r="R160" s="188">
        <f>'дод 2'!S259</f>
        <v>0</v>
      </c>
      <c r="S160" s="188">
        <f>'дод 2'!T259</f>
        <v>0</v>
      </c>
      <c r="T160" s="188">
        <f>'дод 2'!U259</f>
        <v>0</v>
      </c>
      <c r="U160" s="188">
        <f>'дод 2'!V259</f>
        <v>0</v>
      </c>
      <c r="V160" s="188">
        <f>'дод 2'!W259</f>
        <v>0</v>
      </c>
      <c r="W160" s="44"/>
      <c r="X160" s="188">
        <f t="shared" si="74"/>
        <v>39773407.32</v>
      </c>
      <c r="Y160" s="268"/>
    </row>
    <row r="161" spans="1:25" ht="15.75" hidden="1" customHeight="1" x14ac:dyDescent="0.25">
      <c r="A161" s="33">
        <v>6014</v>
      </c>
      <c r="B161" s="33" t="s">
        <v>69</v>
      </c>
      <c r="C161" s="3" t="s">
        <v>646</v>
      </c>
      <c r="D161" s="44">
        <f>'дод 2'!E260</f>
        <v>0</v>
      </c>
      <c r="E161" s="44">
        <f>'дод 2'!F260</f>
        <v>0</v>
      </c>
      <c r="F161" s="44">
        <f>'дод 2'!G260</f>
        <v>0</v>
      </c>
      <c r="G161" s="188">
        <f>'дод 2'!H260</f>
        <v>0</v>
      </c>
      <c r="H161" s="188">
        <f>'дод 2'!I260</f>
        <v>0</v>
      </c>
      <c r="I161" s="188">
        <f>'дод 2'!J260</f>
        <v>0</v>
      </c>
      <c r="J161" s="228" t="e">
        <f t="shared" si="73"/>
        <v>#DIV/0!</v>
      </c>
      <c r="K161" s="188">
        <f>'дод 2'!L260</f>
        <v>0</v>
      </c>
      <c r="L161" s="188">
        <f>'дод 2'!M260</f>
        <v>0</v>
      </c>
      <c r="M161" s="188">
        <f>'дод 2'!N260</f>
        <v>0</v>
      </c>
      <c r="N161" s="188">
        <f>'дод 2'!O260</f>
        <v>0</v>
      </c>
      <c r="O161" s="188">
        <f>'дод 2'!P260</f>
        <v>0</v>
      </c>
      <c r="P161" s="188">
        <f>'дод 2'!Q260</f>
        <v>0</v>
      </c>
      <c r="Q161" s="188">
        <f>'дод 2'!R260</f>
        <v>0</v>
      </c>
      <c r="R161" s="188">
        <f>'дод 2'!S260</f>
        <v>0</v>
      </c>
      <c r="S161" s="188">
        <f>'дод 2'!T260</f>
        <v>0</v>
      </c>
      <c r="T161" s="188">
        <f>'дод 2'!U260</f>
        <v>0</v>
      </c>
      <c r="U161" s="188">
        <f>'дод 2'!V260</f>
        <v>0</v>
      </c>
      <c r="V161" s="188">
        <f>'дод 2'!W260</f>
        <v>0</v>
      </c>
      <c r="W161" s="44" t="e">
        <f t="shared" si="78"/>
        <v>#DIV/0!</v>
      </c>
      <c r="X161" s="188">
        <f t="shared" si="74"/>
        <v>0</v>
      </c>
      <c r="Y161" s="268"/>
    </row>
    <row r="162" spans="1:25" ht="15.75" x14ac:dyDescent="0.25">
      <c r="A162" s="36" t="s">
        <v>259</v>
      </c>
      <c r="B162" s="36" t="s">
        <v>69</v>
      </c>
      <c r="C162" s="3" t="s">
        <v>260</v>
      </c>
      <c r="D162" s="44">
        <f>'дод 2'!E261</f>
        <v>50000</v>
      </c>
      <c r="E162" s="44">
        <f>'дод 2'!F261</f>
        <v>0</v>
      </c>
      <c r="F162" s="44">
        <f>'дод 2'!G261</f>
        <v>0</v>
      </c>
      <c r="G162" s="188">
        <f>'дод 2'!H261</f>
        <v>0</v>
      </c>
      <c r="H162" s="188">
        <f>'дод 2'!I261</f>
        <v>0</v>
      </c>
      <c r="I162" s="188">
        <f>'дод 2'!J261</f>
        <v>0</v>
      </c>
      <c r="J162" s="228">
        <f t="shared" si="73"/>
        <v>0</v>
      </c>
      <c r="K162" s="188">
        <f>'дод 2'!L261</f>
        <v>150000</v>
      </c>
      <c r="L162" s="188">
        <f>'дод 2'!M261</f>
        <v>150000</v>
      </c>
      <c r="M162" s="188">
        <f>'дод 2'!N261</f>
        <v>0</v>
      </c>
      <c r="N162" s="188">
        <f>'дод 2'!O261</f>
        <v>0</v>
      </c>
      <c r="O162" s="188">
        <f>'дод 2'!P261</f>
        <v>0</v>
      </c>
      <c r="P162" s="188">
        <f>'дод 2'!Q261</f>
        <v>150000</v>
      </c>
      <c r="Q162" s="188">
        <f>'дод 2'!R261</f>
        <v>199568.63</v>
      </c>
      <c r="R162" s="188">
        <f>'дод 2'!S261</f>
        <v>150000</v>
      </c>
      <c r="S162" s="188">
        <f>'дод 2'!T261</f>
        <v>0</v>
      </c>
      <c r="T162" s="188">
        <f>'дод 2'!U261</f>
        <v>0</v>
      </c>
      <c r="U162" s="188">
        <f>'дод 2'!V261</f>
        <v>0</v>
      </c>
      <c r="V162" s="188">
        <f>'дод 2'!W261</f>
        <v>199568.63</v>
      </c>
      <c r="W162" s="44" t="s">
        <v>707</v>
      </c>
      <c r="X162" s="188">
        <f t="shared" si="74"/>
        <v>199568.63</v>
      </c>
      <c r="Y162" s="268"/>
    </row>
    <row r="163" spans="1:25" ht="31.5" x14ac:dyDescent="0.25">
      <c r="A163" s="33" t="s">
        <v>262</v>
      </c>
      <c r="B163" s="33" t="s">
        <v>69</v>
      </c>
      <c r="C163" s="3" t="s">
        <v>343</v>
      </c>
      <c r="D163" s="44">
        <f>'дод 2'!E262</f>
        <v>450000</v>
      </c>
      <c r="E163" s="44">
        <f>'дод 2'!F262</f>
        <v>0</v>
      </c>
      <c r="F163" s="44">
        <f>'дод 2'!G262</f>
        <v>0</v>
      </c>
      <c r="G163" s="188">
        <f>'дод 2'!H262</f>
        <v>182856.44</v>
      </c>
      <c r="H163" s="188">
        <f>'дод 2'!I262</f>
        <v>0</v>
      </c>
      <c r="I163" s="188">
        <f>'дод 2'!J262</f>
        <v>0</v>
      </c>
      <c r="J163" s="228">
        <f t="shared" si="73"/>
        <v>40.634764444444443</v>
      </c>
      <c r="K163" s="188">
        <f>'дод 2'!L262</f>
        <v>0</v>
      </c>
      <c r="L163" s="188">
        <f>'дод 2'!M262</f>
        <v>0</v>
      </c>
      <c r="M163" s="188">
        <f>'дод 2'!N262</f>
        <v>0</v>
      </c>
      <c r="N163" s="188">
        <f>'дод 2'!O262</f>
        <v>0</v>
      </c>
      <c r="O163" s="188">
        <f>'дод 2'!P262</f>
        <v>0</v>
      </c>
      <c r="P163" s="188">
        <f>'дод 2'!Q262</f>
        <v>0</v>
      </c>
      <c r="Q163" s="188">
        <f>'дод 2'!R262</f>
        <v>0</v>
      </c>
      <c r="R163" s="188">
        <f>'дод 2'!S262</f>
        <v>0</v>
      </c>
      <c r="S163" s="188">
        <f>'дод 2'!T262</f>
        <v>0</v>
      </c>
      <c r="T163" s="188">
        <f>'дод 2'!U262</f>
        <v>0</v>
      </c>
      <c r="U163" s="188">
        <f>'дод 2'!V262</f>
        <v>0</v>
      </c>
      <c r="V163" s="188">
        <f>'дод 2'!W262</f>
        <v>0</v>
      </c>
      <c r="W163" s="44"/>
      <c r="X163" s="188">
        <f t="shared" si="74"/>
        <v>182856.44</v>
      </c>
      <c r="Y163" s="268"/>
    </row>
    <row r="164" spans="1:25" ht="47.25" x14ac:dyDescent="0.25">
      <c r="A164" s="33" t="s">
        <v>68</v>
      </c>
      <c r="B164" s="33" t="s">
        <v>69</v>
      </c>
      <c r="C164" s="3" t="s">
        <v>131</v>
      </c>
      <c r="D164" s="44">
        <f>'дод 2'!E263</f>
        <v>380000</v>
      </c>
      <c r="E164" s="44">
        <f>'дод 2'!F263</f>
        <v>0</v>
      </c>
      <c r="F164" s="44">
        <f>'дод 2'!G263</f>
        <v>0</v>
      </c>
      <c r="G164" s="188">
        <f>'дод 2'!H263</f>
        <v>97025.279999999999</v>
      </c>
      <c r="H164" s="188">
        <f>'дод 2'!I263</f>
        <v>0</v>
      </c>
      <c r="I164" s="188">
        <f>'дод 2'!J263</f>
        <v>0</v>
      </c>
      <c r="J164" s="228">
        <f t="shared" si="73"/>
        <v>25.532968421052633</v>
      </c>
      <c r="K164" s="188">
        <f>'дод 2'!L263</f>
        <v>0</v>
      </c>
      <c r="L164" s="188">
        <f>'дод 2'!M263</f>
        <v>0</v>
      </c>
      <c r="M164" s="188">
        <f>'дод 2'!N263</f>
        <v>0</v>
      </c>
      <c r="N164" s="188">
        <f>'дод 2'!O263</f>
        <v>0</v>
      </c>
      <c r="O164" s="188">
        <f>'дод 2'!P263</f>
        <v>0</v>
      </c>
      <c r="P164" s="188">
        <f>'дод 2'!Q263</f>
        <v>0</v>
      </c>
      <c r="Q164" s="188">
        <f>'дод 2'!R263</f>
        <v>0</v>
      </c>
      <c r="R164" s="188">
        <f>'дод 2'!S263</f>
        <v>0</v>
      </c>
      <c r="S164" s="188">
        <f>'дод 2'!T263</f>
        <v>0</v>
      </c>
      <c r="T164" s="188">
        <f>'дод 2'!U263</f>
        <v>0</v>
      </c>
      <c r="U164" s="188">
        <f>'дод 2'!V263</f>
        <v>0</v>
      </c>
      <c r="V164" s="188">
        <f>'дод 2'!W263</f>
        <v>0</v>
      </c>
      <c r="W164" s="44"/>
      <c r="X164" s="188">
        <f t="shared" si="74"/>
        <v>97025.279999999999</v>
      </c>
      <c r="Y164" s="268"/>
    </row>
    <row r="165" spans="1:25" ht="15.75" x14ac:dyDescent="0.25">
      <c r="A165" s="33" t="s">
        <v>129</v>
      </c>
      <c r="B165" s="33" t="s">
        <v>69</v>
      </c>
      <c r="C165" s="3" t="s">
        <v>130</v>
      </c>
      <c r="D165" s="44">
        <f>'дод 2'!E264+'дод 2'!E315</f>
        <v>296096050</v>
      </c>
      <c r="E165" s="44">
        <f>'дод 2'!F264+'дод 2'!F315</f>
        <v>0</v>
      </c>
      <c r="F165" s="44">
        <f>'дод 2'!G264+'дод 2'!G315</f>
        <v>40031000</v>
      </c>
      <c r="G165" s="188">
        <f>'дод 2'!H264+'дод 2'!H315</f>
        <v>101055252.53</v>
      </c>
      <c r="H165" s="188">
        <f>'дод 2'!I264+'дод 2'!I315</f>
        <v>0</v>
      </c>
      <c r="I165" s="188">
        <f>'дод 2'!J264+'дод 2'!J315</f>
        <v>663373.54</v>
      </c>
      <c r="J165" s="228">
        <f t="shared" si="73"/>
        <v>34.129213317773065</v>
      </c>
      <c r="K165" s="188">
        <f>'дод 2'!L264+'дод 2'!L315</f>
        <v>5921293</v>
      </c>
      <c r="L165" s="188">
        <f>'дод 2'!M264+'дод 2'!M315</f>
        <v>5921293</v>
      </c>
      <c r="M165" s="188">
        <f>'дод 2'!N264+'дод 2'!N315</f>
        <v>0</v>
      </c>
      <c r="N165" s="188">
        <f>'дод 2'!O264+'дод 2'!O315</f>
        <v>0</v>
      </c>
      <c r="O165" s="188">
        <f>'дод 2'!P264+'дод 2'!P315</f>
        <v>0</v>
      </c>
      <c r="P165" s="188">
        <f>'дод 2'!Q264+'дод 2'!Q315</f>
        <v>5921293</v>
      </c>
      <c r="Q165" s="188">
        <f>'дод 2'!R264+'дод 2'!R315</f>
        <v>2814592.01</v>
      </c>
      <c r="R165" s="188">
        <f>'дод 2'!S264+'дод 2'!S315</f>
        <v>2814592.01</v>
      </c>
      <c r="S165" s="188">
        <f>'дод 2'!T264+'дод 2'!T315</f>
        <v>0</v>
      </c>
      <c r="T165" s="188">
        <f>'дод 2'!U264+'дод 2'!U315</f>
        <v>0</v>
      </c>
      <c r="U165" s="188">
        <f>'дод 2'!V264+'дод 2'!V315</f>
        <v>0</v>
      </c>
      <c r="V165" s="188">
        <f>'дод 2'!W264+'дод 2'!W315</f>
        <v>2814592.01</v>
      </c>
      <c r="W165" s="234">
        <f t="shared" si="78"/>
        <v>47.533402079579574</v>
      </c>
      <c r="X165" s="188">
        <f t="shared" si="74"/>
        <v>103869844.54000001</v>
      </c>
      <c r="Y165" s="268"/>
    </row>
    <row r="166" spans="1:25" ht="78.75" hidden="1" customHeight="1" x14ac:dyDescent="0.25">
      <c r="A166" s="52" t="s">
        <v>629</v>
      </c>
      <c r="B166" s="52" t="s">
        <v>311</v>
      </c>
      <c r="C166" s="11" t="s">
        <v>630</v>
      </c>
      <c r="D166" s="44">
        <f>'дод 2'!E265</f>
        <v>0</v>
      </c>
      <c r="E166" s="44">
        <f>'дод 2'!F265</f>
        <v>0</v>
      </c>
      <c r="F166" s="44">
        <f>'дод 2'!G265</f>
        <v>0</v>
      </c>
      <c r="G166" s="188">
        <f>'дод 2'!H265</f>
        <v>0</v>
      </c>
      <c r="H166" s="188">
        <f>'дод 2'!I265</f>
        <v>0</v>
      </c>
      <c r="I166" s="188">
        <f>'дод 2'!J265</f>
        <v>0</v>
      </c>
      <c r="J166" s="228" t="e">
        <f t="shared" si="73"/>
        <v>#DIV/0!</v>
      </c>
      <c r="K166" s="188">
        <f>'дод 2'!L265</f>
        <v>0</v>
      </c>
      <c r="L166" s="188">
        <f>'дод 2'!M265</f>
        <v>0</v>
      </c>
      <c r="M166" s="188">
        <f>'дод 2'!N265</f>
        <v>0</v>
      </c>
      <c r="N166" s="188">
        <f>'дод 2'!O265</f>
        <v>0</v>
      </c>
      <c r="O166" s="188">
        <f>'дод 2'!P265</f>
        <v>0</v>
      </c>
      <c r="P166" s="188">
        <f>'дод 2'!Q265</f>
        <v>0</v>
      </c>
      <c r="Q166" s="188">
        <f>'дод 2'!R265</f>
        <v>0</v>
      </c>
      <c r="R166" s="188">
        <f>'дод 2'!S265</f>
        <v>0</v>
      </c>
      <c r="S166" s="188">
        <f>'дод 2'!T265</f>
        <v>0</v>
      </c>
      <c r="T166" s="188">
        <f>'дод 2'!U265</f>
        <v>0</v>
      </c>
      <c r="U166" s="188">
        <f>'дод 2'!V265</f>
        <v>0</v>
      </c>
      <c r="V166" s="188">
        <f>'дод 2'!W265</f>
        <v>0</v>
      </c>
      <c r="W166" s="234" t="e">
        <f t="shared" si="78"/>
        <v>#DIV/0!</v>
      </c>
      <c r="X166" s="188">
        <f t="shared" si="74"/>
        <v>0</v>
      </c>
      <c r="Y166" s="268"/>
    </row>
    <row r="167" spans="1:25" ht="115.5" hidden="1" customHeight="1" x14ac:dyDescent="0.25">
      <c r="A167" s="33">
        <v>6072</v>
      </c>
      <c r="B167" s="51" t="s">
        <v>311</v>
      </c>
      <c r="C167" s="53" t="s">
        <v>587</v>
      </c>
      <c r="D167" s="44">
        <f>'дод 2'!E266</f>
        <v>0</v>
      </c>
      <c r="E167" s="44">
        <f>'дод 2'!F266</f>
        <v>0</v>
      </c>
      <c r="F167" s="44">
        <f>'дод 2'!G266</f>
        <v>0</v>
      </c>
      <c r="G167" s="188">
        <f>'дод 2'!H266</f>
        <v>0</v>
      </c>
      <c r="H167" s="188">
        <f>'дод 2'!I266</f>
        <v>0</v>
      </c>
      <c r="I167" s="188">
        <f>'дод 2'!J266</f>
        <v>0</v>
      </c>
      <c r="J167" s="228" t="e">
        <f t="shared" si="73"/>
        <v>#DIV/0!</v>
      </c>
      <c r="K167" s="188">
        <f>'дод 2'!L266</f>
        <v>0</v>
      </c>
      <c r="L167" s="188">
        <f>'дод 2'!M266</f>
        <v>0</v>
      </c>
      <c r="M167" s="188">
        <f>'дод 2'!N266</f>
        <v>0</v>
      </c>
      <c r="N167" s="188">
        <f>'дод 2'!O266</f>
        <v>0</v>
      </c>
      <c r="O167" s="188">
        <f>'дод 2'!P266</f>
        <v>0</v>
      </c>
      <c r="P167" s="188">
        <f>'дод 2'!Q266</f>
        <v>0</v>
      </c>
      <c r="Q167" s="188">
        <f>'дод 2'!R266</f>
        <v>0</v>
      </c>
      <c r="R167" s="188">
        <f>'дод 2'!S266</f>
        <v>0</v>
      </c>
      <c r="S167" s="188">
        <f>'дод 2'!T266</f>
        <v>0</v>
      </c>
      <c r="T167" s="188">
        <f>'дод 2'!U266</f>
        <v>0</v>
      </c>
      <c r="U167" s="188">
        <f>'дод 2'!V266</f>
        <v>0</v>
      </c>
      <c r="V167" s="188">
        <f>'дод 2'!W266</f>
        <v>0</v>
      </c>
      <c r="W167" s="234" t="e">
        <f t="shared" si="78"/>
        <v>#DIV/0!</v>
      </c>
      <c r="X167" s="188">
        <f t="shared" si="74"/>
        <v>0</v>
      </c>
      <c r="Y167" s="268"/>
    </row>
    <row r="168" spans="1:25" s="47" customFormat="1" ht="110.25" hidden="1" customHeight="1" x14ac:dyDescent="0.25">
      <c r="A168" s="61"/>
      <c r="B168" s="61"/>
      <c r="C168" s="68" t="str">
        <f>'дод 2'!D267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68" s="63">
        <f>'дод 2'!E267</f>
        <v>0</v>
      </c>
      <c r="E168" s="63">
        <f>'дод 2'!F267</f>
        <v>0</v>
      </c>
      <c r="F168" s="63">
        <f>'дод 2'!G267</f>
        <v>0</v>
      </c>
      <c r="G168" s="189">
        <f>'дод 2'!H267</f>
        <v>0</v>
      </c>
      <c r="H168" s="189">
        <f>'дод 2'!I267</f>
        <v>0</v>
      </c>
      <c r="I168" s="189">
        <f>'дод 2'!J267</f>
        <v>0</v>
      </c>
      <c r="J168" s="229" t="e">
        <f t="shared" si="73"/>
        <v>#DIV/0!</v>
      </c>
      <c r="K168" s="189">
        <f>'дод 2'!L267</f>
        <v>0</v>
      </c>
      <c r="L168" s="189">
        <f>'дод 2'!M267</f>
        <v>0</v>
      </c>
      <c r="M168" s="189">
        <f>'дод 2'!N267</f>
        <v>0</v>
      </c>
      <c r="N168" s="189">
        <f>'дод 2'!O267</f>
        <v>0</v>
      </c>
      <c r="O168" s="189">
        <f>'дод 2'!P267</f>
        <v>0</v>
      </c>
      <c r="P168" s="189">
        <f>'дод 2'!Q267</f>
        <v>0</v>
      </c>
      <c r="Q168" s="189">
        <f>'дод 2'!R267</f>
        <v>0</v>
      </c>
      <c r="R168" s="189">
        <f>'дод 2'!S267</f>
        <v>0</v>
      </c>
      <c r="S168" s="189">
        <f>'дод 2'!T267</f>
        <v>0</v>
      </c>
      <c r="T168" s="189">
        <f>'дод 2'!U267</f>
        <v>0</v>
      </c>
      <c r="U168" s="189">
        <f>'дод 2'!V267</f>
        <v>0</v>
      </c>
      <c r="V168" s="189">
        <f>'дод 2'!W267</f>
        <v>0</v>
      </c>
      <c r="W168" s="231" t="e">
        <f t="shared" si="78"/>
        <v>#DIV/0!</v>
      </c>
      <c r="X168" s="189">
        <f t="shared" si="74"/>
        <v>0</v>
      </c>
      <c r="Y168" s="268"/>
    </row>
    <row r="169" spans="1:25" ht="83.25" hidden="1" customHeight="1" x14ac:dyDescent="0.25">
      <c r="A169" s="33">
        <v>6083</v>
      </c>
      <c r="B169" s="51" t="s">
        <v>67</v>
      </c>
      <c r="C169" s="11" t="s">
        <v>434</v>
      </c>
      <c r="D169" s="44">
        <f>'дод 2'!E232+'дод 2'!E268</f>
        <v>0</v>
      </c>
      <c r="E169" s="44">
        <f>'дод 2'!F232+'дод 2'!F268</f>
        <v>0</v>
      </c>
      <c r="F169" s="44">
        <f>'дод 2'!G232+'дод 2'!G268</f>
        <v>0</v>
      </c>
      <c r="G169" s="188">
        <f>'дод 2'!H232+'дод 2'!H268</f>
        <v>0</v>
      </c>
      <c r="H169" s="188">
        <f>'дод 2'!I232+'дод 2'!I268</f>
        <v>0</v>
      </c>
      <c r="I169" s="188">
        <f>'дод 2'!J232+'дод 2'!J268</f>
        <v>0</v>
      </c>
      <c r="J169" s="228" t="e">
        <f t="shared" si="73"/>
        <v>#DIV/0!</v>
      </c>
      <c r="K169" s="188">
        <f>'дод 2'!L232+'дод 2'!L268</f>
        <v>0</v>
      </c>
      <c r="L169" s="188">
        <f>'дод 2'!M232+'дод 2'!M268</f>
        <v>0</v>
      </c>
      <c r="M169" s="188">
        <f>'дод 2'!N232+'дод 2'!N268</f>
        <v>0</v>
      </c>
      <c r="N169" s="188">
        <f>'дод 2'!O232+'дод 2'!O268</f>
        <v>0</v>
      </c>
      <c r="O169" s="188">
        <f>'дод 2'!P232+'дод 2'!P268</f>
        <v>0</v>
      </c>
      <c r="P169" s="188">
        <f>'дод 2'!Q232+'дод 2'!Q268</f>
        <v>0</v>
      </c>
      <c r="Q169" s="188">
        <f>'дод 2'!R232+'дод 2'!R268</f>
        <v>0</v>
      </c>
      <c r="R169" s="188">
        <f>'дод 2'!S232+'дод 2'!S268</f>
        <v>0</v>
      </c>
      <c r="S169" s="188">
        <f>'дод 2'!T232+'дод 2'!T268</f>
        <v>0</v>
      </c>
      <c r="T169" s="188">
        <f>'дод 2'!U232+'дод 2'!U268</f>
        <v>0</v>
      </c>
      <c r="U169" s="188">
        <f>'дод 2'!V232+'дод 2'!V268</f>
        <v>0</v>
      </c>
      <c r="V169" s="188">
        <f>'дод 2'!W232+'дод 2'!W268</f>
        <v>0</v>
      </c>
      <c r="W169" s="234" t="e">
        <f t="shared" si="78"/>
        <v>#DIV/0!</v>
      </c>
      <c r="X169" s="188">
        <f t="shared" si="74"/>
        <v>0</v>
      </c>
      <c r="Y169" s="268"/>
    </row>
    <row r="170" spans="1:25" s="47" customFormat="1" ht="78" hidden="1" customHeight="1" x14ac:dyDescent="0.25">
      <c r="A170" s="61"/>
      <c r="B170" s="72"/>
      <c r="C170" s="73" t="s">
        <v>583</v>
      </c>
      <c r="D170" s="63">
        <f>'дод 2'!E233+'дод 2'!E269</f>
        <v>0</v>
      </c>
      <c r="E170" s="63">
        <f>'дод 2'!F233+'дод 2'!F269</f>
        <v>0</v>
      </c>
      <c r="F170" s="63">
        <f>'дод 2'!G233+'дод 2'!G269</f>
        <v>0</v>
      </c>
      <c r="G170" s="189">
        <f>'дод 2'!H233+'дод 2'!H269</f>
        <v>0</v>
      </c>
      <c r="H170" s="189">
        <f>'дод 2'!I233+'дод 2'!I269</f>
        <v>0</v>
      </c>
      <c r="I170" s="189">
        <f>'дод 2'!J233+'дод 2'!J269</f>
        <v>0</v>
      </c>
      <c r="J170" s="229" t="e">
        <f t="shared" si="73"/>
        <v>#DIV/0!</v>
      </c>
      <c r="K170" s="189">
        <f>'дод 2'!L233+'дод 2'!L269</f>
        <v>0</v>
      </c>
      <c r="L170" s="189">
        <f>'дод 2'!M233+'дод 2'!M269</f>
        <v>0</v>
      </c>
      <c r="M170" s="189">
        <f>'дод 2'!N233+'дод 2'!N269</f>
        <v>0</v>
      </c>
      <c r="N170" s="189">
        <f>'дод 2'!O233+'дод 2'!O269</f>
        <v>0</v>
      </c>
      <c r="O170" s="189">
        <f>'дод 2'!P233+'дод 2'!P269</f>
        <v>0</v>
      </c>
      <c r="P170" s="189">
        <f>'дод 2'!Q233+'дод 2'!Q269</f>
        <v>0</v>
      </c>
      <c r="Q170" s="189">
        <f>'дод 2'!R233+'дод 2'!R269</f>
        <v>0</v>
      </c>
      <c r="R170" s="189">
        <f>'дод 2'!S233+'дод 2'!S269</f>
        <v>0</v>
      </c>
      <c r="S170" s="189">
        <f>'дод 2'!T233+'дод 2'!T269</f>
        <v>0</v>
      </c>
      <c r="T170" s="189">
        <f>'дод 2'!U233+'дод 2'!U269</f>
        <v>0</v>
      </c>
      <c r="U170" s="189">
        <f>'дод 2'!V233+'дод 2'!V269</f>
        <v>0</v>
      </c>
      <c r="V170" s="189">
        <f>'дод 2'!W233+'дод 2'!W269</f>
        <v>0</v>
      </c>
      <c r="W170" s="231" t="e">
        <f t="shared" si="78"/>
        <v>#DIV/0!</v>
      </c>
      <c r="X170" s="189">
        <f t="shared" si="74"/>
        <v>0</v>
      </c>
      <c r="Y170" s="268"/>
    </row>
    <row r="171" spans="1:25" s="47" customFormat="1" ht="54.75" customHeight="1" x14ac:dyDescent="0.25">
      <c r="A171" s="33" t="s">
        <v>133</v>
      </c>
      <c r="B171" s="38" t="s">
        <v>67</v>
      </c>
      <c r="C171" s="3" t="s">
        <v>134</v>
      </c>
      <c r="D171" s="44">
        <f>'дод 2'!E316</f>
        <v>0</v>
      </c>
      <c r="E171" s="44">
        <f>'дод 2'!F316</f>
        <v>0</v>
      </c>
      <c r="F171" s="44">
        <f>'дод 2'!G316</f>
        <v>0</v>
      </c>
      <c r="G171" s="188">
        <f>'дод 2'!H316</f>
        <v>0</v>
      </c>
      <c r="H171" s="188">
        <f>'дод 2'!I316</f>
        <v>0</v>
      </c>
      <c r="I171" s="188">
        <f>'дод 2'!J316</f>
        <v>0</v>
      </c>
      <c r="J171" s="228"/>
      <c r="K171" s="188">
        <f>'дод 2'!L316</f>
        <v>104390</v>
      </c>
      <c r="L171" s="188">
        <f>'дод 2'!M316</f>
        <v>0</v>
      </c>
      <c r="M171" s="188">
        <f>'дод 2'!N316</f>
        <v>0</v>
      </c>
      <c r="N171" s="188">
        <f>'дод 2'!O316</f>
        <v>0</v>
      </c>
      <c r="O171" s="188">
        <f>'дод 2'!P316</f>
        <v>0</v>
      </c>
      <c r="P171" s="188">
        <f>'дод 2'!Q316</f>
        <v>104390</v>
      </c>
      <c r="Q171" s="188">
        <f>'дод 2'!R316</f>
        <v>0</v>
      </c>
      <c r="R171" s="188">
        <f>'дод 2'!S316</f>
        <v>0</v>
      </c>
      <c r="S171" s="188">
        <f>'дод 2'!T316</f>
        <v>0</v>
      </c>
      <c r="T171" s="188">
        <f>'дод 2'!U316</f>
        <v>0</v>
      </c>
      <c r="U171" s="188">
        <f>'дод 2'!V316</f>
        <v>0</v>
      </c>
      <c r="V171" s="188">
        <f>'дод 2'!W316</f>
        <v>0</v>
      </c>
      <c r="W171" s="234">
        <f t="shared" si="78"/>
        <v>0</v>
      </c>
      <c r="X171" s="188">
        <f t="shared" si="74"/>
        <v>0</v>
      </c>
      <c r="Y171" s="268"/>
    </row>
    <row r="172" spans="1:25" s="47" customFormat="1" ht="54.75" customHeight="1" x14ac:dyDescent="0.25">
      <c r="A172" s="33">
        <v>6086</v>
      </c>
      <c r="B172" s="82" t="s">
        <v>67</v>
      </c>
      <c r="C172" s="3" t="s">
        <v>680</v>
      </c>
      <c r="D172" s="44">
        <f>'дод 2'!E270</f>
        <v>5500000</v>
      </c>
      <c r="E172" s="44">
        <f>'дод 2'!F270</f>
        <v>0</v>
      </c>
      <c r="F172" s="44">
        <f>'дод 2'!G270</f>
        <v>0</v>
      </c>
      <c r="G172" s="188">
        <f>'дод 2'!H270</f>
        <v>768693.66</v>
      </c>
      <c r="H172" s="188">
        <f>'дод 2'!I270</f>
        <v>0</v>
      </c>
      <c r="I172" s="188">
        <f>'дод 2'!J270</f>
        <v>0</v>
      </c>
      <c r="J172" s="228">
        <f t="shared" si="73"/>
        <v>13.976248363636365</v>
      </c>
      <c r="K172" s="188">
        <f>'дод 2'!L270</f>
        <v>5000000</v>
      </c>
      <c r="L172" s="188">
        <f>'дод 2'!M270</f>
        <v>5000000</v>
      </c>
      <c r="M172" s="188">
        <f>'дод 2'!N270</f>
        <v>0</v>
      </c>
      <c r="N172" s="188">
        <f>'дод 2'!O270</f>
        <v>0</v>
      </c>
      <c r="O172" s="188">
        <f>'дод 2'!P270</f>
        <v>0</v>
      </c>
      <c r="P172" s="188">
        <f>'дод 2'!Q270</f>
        <v>5000000</v>
      </c>
      <c r="Q172" s="188">
        <f>'дод 2'!R270</f>
        <v>961298.08</v>
      </c>
      <c r="R172" s="188">
        <f>'дод 2'!S270</f>
        <v>961298.08</v>
      </c>
      <c r="S172" s="188">
        <f>'дод 2'!T270</f>
        <v>0</v>
      </c>
      <c r="T172" s="188">
        <f>'дод 2'!U270</f>
        <v>0</v>
      </c>
      <c r="U172" s="188">
        <f>'дод 2'!V270</f>
        <v>0</v>
      </c>
      <c r="V172" s="188">
        <f>'дод 2'!W270</f>
        <v>961298.08</v>
      </c>
      <c r="W172" s="234">
        <f t="shared" si="78"/>
        <v>19.225961599999998</v>
      </c>
      <c r="X172" s="188">
        <f t="shared" si="74"/>
        <v>1729991.74</v>
      </c>
      <c r="Y172" s="268"/>
    </row>
    <row r="173" spans="1:25" ht="23.25" customHeight="1" x14ac:dyDescent="0.25">
      <c r="A173" s="33" t="s">
        <v>140</v>
      </c>
      <c r="B173" s="38" t="s">
        <v>311</v>
      </c>
      <c r="C173" s="3" t="s">
        <v>141</v>
      </c>
      <c r="D173" s="44">
        <f>'дод 2'!E271+'дод 2'!E335+'дод 2'!E358</f>
        <v>9244689</v>
      </c>
      <c r="E173" s="44">
        <f>'дод 2'!F271+'дод 2'!F335+'дод 2'!F358</f>
        <v>0</v>
      </c>
      <c r="F173" s="44">
        <f>'дод 2'!G271+'дод 2'!G335+'дод 2'!G358</f>
        <v>60000</v>
      </c>
      <c r="G173" s="188">
        <f>'дод 2'!H271+'дод 2'!H335</f>
        <v>2171616.59</v>
      </c>
      <c r="H173" s="188">
        <f>'дод 2'!I271+'дод 2'!I335</f>
        <v>0</v>
      </c>
      <c r="I173" s="188">
        <f>'дод 2'!J271+'дод 2'!J335</f>
        <v>926.72</v>
      </c>
      <c r="J173" s="228">
        <f t="shared" si="73"/>
        <v>23.490423420409272</v>
      </c>
      <c r="K173" s="188">
        <f>'дод 2'!L271+'дод 2'!L335</f>
        <v>11822759</v>
      </c>
      <c r="L173" s="188">
        <f>'дод 2'!M271+'дод 2'!M335</f>
        <v>6986500</v>
      </c>
      <c r="M173" s="188">
        <f>'дод 2'!N271+'дод 2'!N335</f>
        <v>4836259</v>
      </c>
      <c r="N173" s="188">
        <f>'дод 2'!O271+'дод 2'!O335</f>
        <v>0</v>
      </c>
      <c r="O173" s="188">
        <f>'дод 2'!P271+'дод 2'!P335</f>
        <v>0</v>
      </c>
      <c r="P173" s="188">
        <f>'дод 2'!Q271+'дод 2'!Q335</f>
        <v>6986500</v>
      </c>
      <c r="Q173" s="188">
        <f>'дод 2'!R271+'дод 2'!R335</f>
        <v>6322833.6100000003</v>
      </c>
      <c r="R173" s="188">
        <f>'дод 2'!S271+'дод 2'!S335</f>
        <v>6146500</v>
      </c>
      <c r="S173" s="188">
        <f>'дод 2'!T271+'дод 2'!T335</f>
        <v>176333.61</v>
      </c>
      <c r="T173" s="188">
        <f>'дод 2'!U271+'дод 2'!U335</f>
        <v>0</v>
      </c>
      <c r="U173" s="188">
        <f>'дод 2'!V271+'дод 2'!V335</f>
        <v>0</v>
      </c>
      <c r="V173" s="188">
        <f>'дод 2'!W271+'дод 2'!W335</f>
        <v>6146500</v>
      </c>
      <c r="W173" s="234">
        <f t="shared" si="78"/>
        <v>53.480186900536495</v>
      </c>
      <c r="X173" s="188">
        <f t="shared" si="74"/>
        <v>8494450.1999999993</v>
      </c>
      <c r="Y173" s="268"/>
    </row>
    <row r="174" spans="1:25" s="45" customFormat="1" ht="21.75" customHeight="1" x14ac:dyDescent="0.25">
      <c r="A174" s="34" t="s">
        <v>135</v>
      </c>
      <c r="B174" s="37"/>
      <c r="C174" s="2" t="s">
        <v>404</v>
      </c>
      <c r="D174" s="43">
        <f>D182+D184+D207+D224+D226+D238</f>
        <v>104231826</v>
      </c>
      <c r="E174" s="43">
        <f t="shared" ref="E174:P174" si="90">E182+E184+E207+E224+E226+E238</f>
        <v>0</v>
      </c>
      <c r="F174" s="43">
        <f t="shared" si="90"/>
        <v>0</v>
      </c>
      <c r="G174" s="187">
        <f>G182+G184+G207+G224+G226+G238</f>
        <v>33045519.890000004</v>
      </c>
      <c r="H174" s="187">
        <f t="shared" ref="H174:I174" si="91">H182+H184+H207+H224+H226+H238</f>
        <v>0</v>
      </c>
      <c r="I174" s="187">
        <f t="shared" si="91"/>
        <v>0</v>
      </c>
      <c r="J174" s="227">
        <f t="shared" si="73"/>
        <v>31.703867386915014</v>
      </c>
      <c r="K174" s="187">
        <f t="shared" si="90"/>
        <v>360397357.63</v>
      </c>
      <c r="L174" s="187">
        <f t="shared" si="90"/>
        <v>355537277</v>
      </c>
      <c r="M174" s="187">
        <f t="shared" si="90"/>
        <v>320080.63</v>
      </c>
      <c r="N174" s="187">
        <f t="shared" si="90"/>
        <v>0</v>
      </c>
      <c r="O174" s="187">
        <f t="shared" si="90"/>
        <v>0</v>
      </c>
      <c r="P174" s="187">
        <f t="shared" si="90"/>
        <v>360077277</v>
      </c>
      <c r="Q174" s="187">
        <f t="shared" ref="Q174:V174" si="92">Q182+Q184+Q207+Q224+Q226+Q238</f>
        <v>48594547.369999997</v>
      </c>
      <c r="R174" s="187">
        <f t="shared" si="92"/>
        <v>48327704.369999997</v>
      </c>
      <c r="S174" s="187">
        <f t="shared" si="92"/>
        <v>18308</v>
      </c>
      <c r="T174" s="187">
        <f t="shared" si="92"/>
        <v>0</v>
      </c>
      <c r="U174" s="187">
        <f t="shared" si="92"/>
        <v>0</v>
      </c>
      <c r="V174" s="187">
        <f t="shared" si="92"/>
        <v>48576239.369999997</v>
      </c>
      <c r="W174" s="232">
        <f t="shared" si="78"/>
        <v>13.483602568443171</v>
      </c>
      <c r="X174" s="187">
        <f t="shared" si="74"/>
        <v>81640067.260000005</v>
      </c>
      <c r="Y174" s="268"/>
    </row>
    <row r="175" spans="1:25" s="46" customFormat="1" ht="47.25" hidden="1" customHeight="1" x14ac:dyDescent="0.25">
      <c r="A175" s="54"/>
      <c r="B175" s="55"/>
      <c r="C175" s="60" t="s">
        <v>658</v>
      </c>
      <c r="D175" s="59"/>
      <c r="E175" s="59">
        <f t="shared" ref="E175:P175" si="93">E185</f>
        <v>0</v>
      </c>
      <c r="F175" s="59">
        <f t="shared" si="93"/>
        <v>0</v>
      </c>
      <c r="G175" s="190">
        <f>G185</f>
        <v>0</v>
      </c>
      <c r="H175" s="190">
        <f t="shared" ref="H175:I175" si="94">H185</f>
        <v>0</v>
      </c>
      <c r="I175" s="190">
        <f t="shared" si="94"/>
        <v>0</v>
      </c>
      <c r="J175" s="230" t="e">
        <f t="shared" si="73"/>
        <v>#DIV/0!</v>
      </c>
      <c r="K175" s="190">
        <f t="shared" si="93"/>
        <v>0</v>
      </c>
      <c r="L175" s="190">
        <f t="shared" si="93"/>
        <v>0</v>
      </c>
      <c r="M175" s="190">
        <f t="shared" si="93"/>
        <v>0</v>
      </c>
      <c r="N175" s="190">
        <f t="shared" si="93"/>
        <v>0</v>
      </c>
      <c r="O175" s="190">
        <f t="shared" si="93"/>
        <v>0</v>
      </c>
      <c r="P175" s="190">
        <f t="shared" si="93"/>
        <v>0</v>
      </c>
      <c r="Q175" s="190">
        <f t="shared" ref="Q175:V175" si="95">Q185</f>
        <v>0</v>
      </c>
      <c r="R175" s="190">
        <f t="shared" si="95"/>
        <v>0</v>
      </c>
      <c r="S175" s="190">
        <f t="shared" si="95"/>
        <v>0</v>
      </c>
      <c r="T175" s="190">
        <f t="shared" si="95"/>
        <v>0</v>
      </c>
      <c r="U175" s="190">
        <f t="shared" si="95"/>
        <v>0</v>
      </c>
      <c r="V175" s="190">
        <f t="shared" si="95"/>
        <v>0</v>
      </c>
      <c r="W175" s="233" t="e">
        <f t="shared" si="78"/>
        <v>#DIV/0!</v>
      </c>
      <c r="X175" s="190">
        <f t="shared" si="74"/>
        <v>0</v>
      </c>
      <c r="Y175" s="268"/>
    </row>
    <row r="176" spans="1:25" s="46" customFormat="1" ht="94.5" hidden="1" customHeight="1" x14ac:dyDescent="0.25">
      <c r="A176" s="54"/>
      <c r="B176" s="55"/>
      <c r="C176" s="58" t="s">
        <v>394</v>
      </c>
      <c r="D176" s="59">
        <f>D208</f>
        <v>0</v>
      </c>
      <c r="E176" s="59">
        <f t="shared" ref="E176:P176" si="96">E208</f>
        <v>0</v>
      </c>
      <c r="F176" s="59">
        <f t="shared" si="96"/>
        <v>0</v>
      </c>
      <c r="G176" s="190">
        <f>G208</f>
        <v>0</v>
      </c>
      <c r="H176" s="190">
        <f t="shared" ref="H176:I176" si="97">H208</f>
        <v>0</v>
      </c>
      <c r="I176" s="190">
        <f t="shared" si="97"/>
        <v>0</v>
      </c>
      <c r="J176" s="230" t="e">
        <f t="shared" si="73"/>
        <v>#DIV/0!</v>
      </c>
      <c r="K176" s="190">
        <f t="shared" si="96"/>
        <v>0</v>
      </c>
      <c r="L176" s="190">
        <f t="shared" si="96"/>
        <v>0</v>
      </c>
      <c r="M176" s="190">
        <f t="shared" si="96"/>
        <v>0</v>
      </c>
      <c r="N176" s="190">
        <f t="shared" si="96"/>
        <v>0</v>
      </c>
      <c r="O176" s="190">
        <f t="shared" si="96"/>
        <v>0</v>
      </c>
      <c r="P176" s="190">
        <f t="shared" si="96"/>
        <v>0</v>
      </c>
      <c r="Q176" s="190">
        <f t="shared" ref="Q176:V176" si="98">Q208</f>
        <v>0</v>
      </c>
      <c r="R176" s="190">
        <f t="shared" si="98"/>
        <v>0</v>
      </c>
      <c r="S176" s="190">
        <f t="shared" si="98"/>
        <v>0</v>
      </c>
      <c r="T176" s="190">
        <f t="shared" si="98"/>
        <v>0</v>
      </c>
      <c r="U176" s="190">
        <f t="shared" si="98"/>
        <v>0</v>
      </c>
      <c r="V176" s="190">
        <f t="shared" si="98"/>
        <v>0</v>
      </c>
      <c r="W176" s="233" t="e">
        <f t="shared" si="78"/>
        <v>#DIV/0!</v>
      </c>
      <c r="X176" s="190">
        <f t="shared" si="74"/>
        <v>0</v>
      </c>
      <c r="Y176" s="268"/>
    </row>
    <row r="177" spans="1:25" s="46" customFormat="1" ht="63" hidden="1" customHeight="1" x14ac:dyDescent="0.25">
      <c r="A177" s="54"/>
      <c r="B177" s="55"/>
      <c r="C177" s="58" t="s">
        <v>441</v>
      </c>
      <c r="D177" s="59">
        <f>D209</f>
        <v>0</v>
      </c>
      <c r="E177" s="59">
        <f t="shared" ref="E177:V177" si="99">E209</f>
        <v>0</v>
      </c>
      <c r="F177" s="59">
        <f t="shared" si="99"/>
        <v>0</v>
      </c>
      <c r="G177" s="190">
        <f t="shared" si="99"/>
        <v>0</v>
      </c>
      <c r="H177" s="190">
        <f t="shared" si="99"/>
        <v>0</v>
      </c>
      <c r="I177" s="190">
        <f t="shared" si="99"/>
        <v>0</v>
      </c>
      <c r="J177" s="230" t="e">
        <f t="shared" si="73"/>
        <v>#DIV/0!</v>
      </c>
      <c r="K177" s="190">
        <f t="shared" si="99"/>
        <v>0</v>
      </c>
      <c r="L177" s="190">
        <f t="shared" si="99"/>
        <v>0</v>
      </c>
      <c r="M177" s="190">
        <f t="shared" si="99"/>
        <v>0</v>
      </c>
      <c r="N177" s="190">
        <f t="shared" si="99"/>
        <v>0</v>
      </c>
      <c r="O177" s="190">
        <f t="shared" si="99"/>
        <v>0</v>
      </c>
      <c r="P177" s="190">
        <f t="shared" si="99"/>
        <v>0</v>
      </c>
      <c r="Q177" s="190">
        <f t="shared" si="99"/>
        <v>0</v>
      </c>
      <c r="R177" s="190">
        <f t="shared" si="99"/>
        <v>0</v>
      </c>
      <c r="S177" s="190">
        <f t="shared" si="99"/>
        <v>0</v>
      </c>
      <c r="T177" s="190">
        <f t="shared" si="99"/>
        <v>0</v>
      </c>
      <c r="U177" s="190">
        <f t="shared" si="99"/>
        <v>0</v>
      </c>
      <c r="V177" s="190">
        <f t="shared" si="99"/>
        <v>0</v>
      </c>
      <c r="W177" s="233" t="e">
        <f t="shared" si="78"/>
        <v>#DIV/0!</v>
      </c>
      <c r="X177" s="190">
        <f t="shared" si="74"/>
        <v>0</v>
      </c>
      <c r="Y177" s="268"/>
    </row>
    <row r="178" spans="1:25" s="46" customFormat="1" ht="61.5" hidden="1" customHeight="1" x14ac:dyDescent="0.25">
      <c r="A178" s="54"/>
      <c r="B178" s="55"/>
      <c r="C178" s="93" t="s">
        <v>585</v>
      </c>
      <c r="D178" s="59">
        <f>D186</f>
        <v>0</v>
      </c>
      <c r="E178" s="59">
        <f t="shared" ref="E178:F178" si="100">E186</f>
        <v>0</v>
      </c>
      <c r="F178" s="59">
        <f t="shared" si="100"/>
        <v>0</v>
      </c>
      <c r="G178" s="190">
        <f>G186</f>
        <v>0</v>
      </c>
      <c r="H178" s="190">
        <f t="shared" ref="H178:I178" si="101">H186</f>
        <v>0</v>
      </c>
      <c r="I178" s="190">
        <f t="shared" si="101"/>
        <v>0</v>
      </c>
      <c r="J178" s="230" t="e">
        <f t="shared" si="73"/>
        <v>#DIV/0!</v>
      </c>
      <c r="K178" s="190">
        <f>K186</f>
        <v>0</v>
      </c>
      <c r="L178" s="190">
        <f t="shared" ref="L178:P178" si="102">L186</f>
        <v>0</v>
      </c>
      <c r="M178" s="190">
        <f t="shared" si="102"/>
        <v>0</v>
      </c>
      <c r="N178" s="190">
        <f t="shared" si="102"/>
        <v>0</v>
      </c>
      <c r="O178" s="190">
        <f t="shared" si="102"/>
        <v>0</v>
      </c>
      <c r="P178" s="190">
        <f t="shared" si="102"/>
        <v>0</v>
      </c>
      <c r="Q178" s="190">
        <f>Q186</f>
        <v>0</v>
      </c>
      <c r="R178" s="190">
        <f t="shared" ref="R178:V178" si="103">R186</f>
        <v>0</v>
      </c>
      <c r="S178" s="190">
        <f t="shared" si="103"/>
        <v>0</v>
      </c>
      <c r="T178" s="190">
        <f t="shared" si="103"/>
        <v>0</v>
      </c>
      <c r="U178" s="190">
        <f t="shared" si="103"/>
        <v>0</v>
      </c>
      <c r="V178" s="190">
        <f t="shared" si="103"/>
        <v>0</v>
      </c>
      <c r="W178" s="233" t="e">
        <f t="shared" si="78"/>
        <v>#DIV/0!</v>
      </c>
      <c r="X178" s="190">
        <f t="shared" si="74"/>
        <v>0</v>
      </c>
      <c r="Y178" s="268"/>
    </row>
    <row r="179" spans="1:25" s="46" customFormat="1" ht="18.75" hidden="1" customHeight="1" x14ac:dyDescent="0.25">
      <c r="A179" s="54"/>
      <c r="B179" s="55"/>
      <c r="C179" s="60" t="s">
        <v>392</v>
      </c>
      <c r="D179" s="59">
        <f>D187+D210</f>
        <v>0</v>
      </c>
      <c r="E179" s="59">
        <f t="shared" ref="E179:P179" si="104">E187+E210</f>
        <v>0</v>
      </c>
      <c r="F179" s="59">
        <f t="shared" si="104"/>
        <v>0</v>
      </c>
      <c r="G179" s="190">
        <f>G187+G210</f>
        <v>0</v>
      </c>
      <c r="H179" s="190">
        <f t="shared" ref="H179:I179" si="105">H187+H210</f>
        <v>0</v>
      </c>
      <c r="I179" s="190">
        <f t="shared" si="105"/>
        <v>0</v>
      </c>
      <c r="J179" s="230" t="e">
        <f t="shared" si="73"/>
        <v>#DIV/0!</v>
      </c>
      <c r="K179" s="190">
        <f t="shared" si="104"/>
        <v>0</v>
      </c>
      <c r="L179" s="190">
        <f t="shared" si="104"/>
        <v>0</v>
      </c>
      <c r="M179" s="190">
        <f t="shared" si="104"/>
        <v>0</v>
      </c>
      <c r="N179" s="190">
        <f t="shared" si="104"/>
        <v>0</v>
      </c>
      <c r="O179" s="190">
        <f t="shared" si="104"/>
        <v>0</v>
      </c>
      <c r="P179" s="190">
        <f t="shared" si="104"/>
        <v>0</v>
      </c>
      <c r="Q179" s="190">
        <f t="shared" ref="Q179:V179" si="106">Q187+Q210</f>
        <v>0</v>
      </c>
      <c r="R179" s="190">
        <f t="shared" si="106"/>
        <v>0</v>
      </c>
      <c r="S179" s="190">
        <f t="shared" si="106"/>
        <v>0</v>
      </c>
      <c r="T179" s="190">
        <f t="shared" si="106"/>
        <v>0</v>
      </c>
      <c r="U179" s="190">
        <f t="shared" si="106"/>
        <v>0</v>
      </c>
      <c r="V179" s="190">
        <f t="shared" si="106"/>
        <v>0</v>
      </c>
      <c r="W179" s="233" t="e">
        <f t="shared" si="78"/>
        <v>#DIV/0!</v>
      </c>
      <c r="X179" s="190">
        <f t="shared" si="74"/>
        <v>0</v>
      </c>
      <c r="Y179" s="268"/>
    </row>
    <row r="180" spans="1:25" s="46" customFormat="1" ht="84" customHeight="1" x14ac:dyDescent="0.25">
      <c r="A180" s="54"/>
      <c r="B180" s="55"/>
      <c r="C180" s="60" t="str">
        <f>'дод 2'!D254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0" s="59"/>
      <c r="E180" s="59"/>
      <c r="F180" s="59"/>
      <c r="G180" s="190"/>
      <c r="H180" s="190"/>
      <c r="I180" s="190"/>
      <c r="J180" s="230"/>
      <c r="K180" s="190">
        <f>'дод 2'!L254</f>
        <v>7344000</v>
      </c>
      <c r="L180" s="190">
        <f>'дод 2'!M254</f>
        <v>7344000</v>
      </c>
      <c r="M180" s="190">
        <f>'дод 2'!N254</f>
        <v>0</v>
      </c>
      <c r="N180" s="190">
        <f>'дод 2'!O254</f>
        <v>0</v>
      </c>
      <c r="O180" s="190">
        <f>'дод 2'!P254</f>
        <v>0</v>
      </c>
      <c r="P180" s="190">
        <f>'дод 2'!Q254</f>
        <v>7344000</v>
      </c>
      <c r="Q180" s="190"/>
      <c r="R180" s="190"/>
      <c r="S180" s="190"/>
      <c r="T180" s="190"/>
      <c r="U180" s="190"/>
      <c r="V180" s="190"/>
      <c r="W180" s="233">
        <f t="shared" si="78"/>
        <v>0</v>
      </c>
      <c r="X180" s="190">
        <f t="shared" si="74"/>
        <v>0</v>
      </c>
      <c r="Y180" s="268"/>
    </row>
    <row r="181" spans="1:25" s="46" customFormat="1" ht="18" customHeight="1" x14ac:dyDescent="0.25">
      <c r="A181" s="54"/>
      <c r="B181" s="54"/>
      <c r="C181" s="66" t="s">
        <v>416</v>
      </c>
      <c r="D181" s="59">
        <f>D227</f>
        <v>0</v>
      </c>
      <c r="E181" s="59">
        <f t="shared" ref="E181:P181" si="107">E227</f>
        <v>0</v>
      </c>
      <c r="F181" s="59">
        <f t="shared" si="107"/>
        <v>0</v>
      </c>
      <c r="G181" s="190">
        <f>G227</f>
        <v>0</v>
      </c>
      <c r="H181" s="190">
        <f t="shared" ref="H181:I181" si="108">H227</f>
        <v>0</v>
      </c>
      <c r="I181" s="190">
        <f t="shared" si="108"/>
        <v>0</v>
      </c>
      <c r="J181" s="230"/>
      <c r="K181" s="190">
        <f t="shared" si="107"/>
        <v>92214546</v>
      </c>
      <c r="L181" s="190">
        <f t="shared" si="107"/>
        <v>92214546</v>
      </c>
      <c r="M181" s="190">
        <f t="shared" si="107"/>
        <v>0</v>
      </c>
      <c r="N181" s="190">
        <f t="shared" si="107"/>
        <v>0</v>
      </c>
      <c r="O181" s="190">
        <f t="shared" si="107"/>
        <v>0</v>
      </c>
      <c r="P181" s="190">
        <f t="shared" si="107"/>
        <v>92214546</v>
      </c>
      <c r="Q181" s="190">
        <f t="shared" ref="Q181:V181" si="109">Q227</f>
        <v>0</v>
      </c>
      <c r="R181" s="190">
        <f t="shared" si="109"/>
        <v>0</v>
      </c>
      <c r="S181" s="190">
        <f t="shared" si="109"/>
        <v>0</v>
      </c>
      <c r="T181" s="190">
        <f t="shared" si="109"/>
        <v>0</v>
      </c>
      <c r="U181" s="190">
        <f t="shared" si="109"/>
        <v>0</v>
      </c>
      <c r="V181" s="190">
        <f t="shared" si="109"/>
        <v>0</v>
      </c>
      <c r="W181" s="233">
        <f t="shared" si="78"/>
        <v>0</v>
      </c>
      <c r="X181" s="190">
        <f t="shared" si="74"/>
        <v>0</v>
      </c>
      <c r="Y181" s="268"/>
    </row>
    <row r="182" spans="1:25" s="45" customFormat="1" ht="15.75" x14ac:dyDescent="0.25">
      <c r="A182" s="34" t="s">
        <v>142</v>
      </c>
      <c r="B182" s="37"/>
      <c r="C182" s="2" t="s">
        <v>143</v>
      </c>
      <c r="D182" s="43">
        <f t="shared" ref="D182:V182" si="110">D183</f>
        <v>1750000</v>
      </c>
      <c r="E182" s="43">
        <f t="shared" si="110"/>
        <v>0</v>
      </c>
      <c r="F182" s="43">
        <f t="shared" si="110"/>
        <v>0</v>
      </c>
      <c r="G182" s="187">
        <f t="shared" si="110"/>
        <v>564900</v>
      </c>
      <c r="H182" s="187">
        <f t="shared" si="110"/>
        <v>0</v>
      </c>
      <c r="I182" s="187">
        <f t="shared" si="110"/>
        <v>0</v>
      </c>
      <c r="J182" s="227">
        <f t="shared" si="73"/>
        <v>32.28</v>
      </c>
      <c r="K182" s="187">
        <f t="shared" si="110"/>
        <v>0</v>
      </c>
      <c r="L182" s="187">
        <f t="shared" si="110"/>
        <v>0</v>
      </c>
      <c r="M182" s="187">
        <f t="shared" si="110"/>
        <v>0</v>
      </c>
      <c r="N182" s="187">
        <f t="shared" si="110"/>
        <v>0</v>
      </c>
      <c r="O182" s="187">
        <f t="shared" si="110"/>
        <v>0</v>
      </c>
      <c r="P182" s="187">
        <f t="shared" si="110"/>
        <v>0</v>
      </c>
      <c r="Q182" s="187">
        <f t="shared" si="110"/>
        <v>0</v>
      </c>
      <c r="R182" s="187">
        <f t="shared" si="110"/>
        <v>0</v>
      </c>
      <c r="S182" s="187">
        <f t="shared" si="110"/>
        <v>0</v>
      </c>
      <c r="T182" s="187">
        <f t="shared" si="110"/>
        <v>0</v>
      </c>
      <c r="U182" s="187">
        <f t="shared" si="110"/>
        <v>0</v>
      </c>
      <c r="V182" s="187">
        <f t="shared" si="110"/>
        <v>0</v>
      </c>
      <c r="W182" s="232"/>
      <c r="X182" s="187">
        <f t="shared" si="74"/>
        <v>564900</v>
      </c>
      <c r="Y182" s="268"/>
    </row>
    <row r="183" spans="1:25" ht="25.5" customHeight="1" x14ac:dyDescent="0.25">
      <c r="A183" s="33" t="s">
        <v>136</v>
      </c>
      <c r="B183" s="33" t="s">
        <v>82</v>
      </c>
      <c r="C183" s="3" t="s">
        <v>344</v>
      </c>
      <c r="D183" s="44">
        <f>'дод 2'!E350+'дод 2'!E359</f>
        <v>1750000</v>
      </c>
      <c r="E183" s="44">
        <f>'дод 2'!F350+'дод 2'!F359</f>
        <v>0</v>
      </c>
      <c r="F183" s="44">
        <f>'дод 2'!G350+'дод 2'!G359</f>
        <v>0</v>
      </c>
      <c r="G183" s="188">
        <f>'дод 2'!H350+'дод 2'!H359</f>
        <v>564900</v>
      </c>
      <c r="H183" s="188">
        <f>'дод 2'!I350+'дод 2'!I359</f>
        <v>0</v>
      </c>
      <c r="I183" s="188">
        <f>'дод 2'!J350+'дод 2'!J359</f>
        <v>0</v>
      </c>
      <c r="J183" s="228">
        <f t="shared" si="73"/>
        <v>32.28</v>
      </c>
      <c r="K183" s="188">
        <f>'дод 2'!L350</f>
        <v>0</v>
      </c>
      <c r="L183" s="188">
        <f>'дод 2'!M350</f>
        <v>0</v>
      </c>
      <c r="M183" s="188">
        <f>'дод 2'!N350</f>
        <v>0</v>
      </c>
      <c r="N183" s="188">
        <f>'дод 2'!O350</f>
        <v>0</v>
      </c>
      <c r="O183" s="188">
        <f>'дод 2'!P350</f>
        <v>0</v>
      </c>
      <c r="P183" s="188">
        <f>'дод 2'!Q350</f>
        <v>0</v>
      </c>
      <c r="Q183" s="188">
        <f>'дод 2'!R350</f>
        <v>0</v>
      </c>
      <c r="R183" s="188">
        <f>'дод 2'!S350</f>
        <v>0</v>
      </c>
      <c r="S183" s="188">
        <f>'дод 2'!T350</f>
        <v>0</v>
      </c>
      <c r="T183" s="188">
        <f>'дод 2'!U350</f>
        <v>0</v>
      </c>
      <c r="U183" s="188">
        <f>'дод 2'!V350</f>
        <v>0</v>
      </c>
      <c r="V183" s="188">
        <f>'дод 2'!W350</f>
        <v>0</v>
      </c>
      <c r="W183" s="234"/>
      <c r="X183" s="188">
        <f t="shared" si="74"/>
        <v>564900</v>
      </c>
      <c r="Y183" s="268"/>
    </row>
    <row r="184" spans="1:25" s="45" customFormat="1" ht="15.75" x14ac:dyDescent="0.25">
      <c r="A184" s="34" t="s">
        <v>96</v>
      </c>
      <c r="B184" s="34"/>
      <c r="C184" s="13" t="s">
        <v>672</v>
      </c>
      <c r="D184" s="43">
        <f>D188+D190+D192+D194+D195+D196+D197+D198+D199+D200+D202+D204+D206</f>
        <v>0</v>
      </c>
      <c r="E184" s="43">
        <f t="shared" ref="E184:P184" si="111">E188+E190+E192+E194+E195+E196+E197+E198+E199+E200+E202+E204+E206</f>
        <v>0</v>
      </c>
      <c r="F184" s="43">
        <f t="shared" si="111"/>
        <v>0</v>
      </c>
      <c r="G184" s="187">
        <f>G188+G190+G192+G194+G195+G196+G197+G198+G199+G200+G202+G204+G206</f>
        <v>0</v>
      </c>
      <c r="H184" s="187">
        <f t="shared" ref="H184:I184" si="112">H188+H190+H192+H194+H195+H196+H197+H198+H199+H200+H202+H204+H206</f>
        <v>0</v>
      </c>
      <c r="I184" s="187">
        <f t="shared" si="112"/>
        <v>0</v>
      </c>
      <c r="J184" s="227"/>
      <c r="K184" s="187">
        <f t="shared" si="111"/>
        <v>109326668</v>
      </c>
      <c r="L184" s="187">
        <f t="shared" si="111"/>
        <v>109326668</v>
      </c>
      <c r="M184" s="187">
        <f t="shared" si="111"/>
        <v>0</v>
      </c>
      <c r="N184" s="187">
        <f t="shared" si="111"/>
        <v>0</v>
      </c>
      <c r="O184" s="187">
        <f t="shared" si="111"/>
        <v>0</v>
      </c>
      <c r="P184" s="187">
        <f t="shared" si="111"/>
        <v>109326668</v>
      </c>
      <c r="Q184" s="187">
        <f>Q188+Q190+Q192+Q194+Q195+Q196+Q197+Q198+Q199+Q200+Q202+Q204+Q206</f>
        <v>30702933.509999998</v>
      </c>
      <c r="R184" s="187">
        <f t="shared" ref="R184:V184" si="113">R188+R190+R192+R194+R195+R196+R197+R198+R199+R200+R202+R204+R206</f>
        <v>30702933.509999998</v>
      </c>
      <c r="S184" s="187">
        <f t="shared" si="113"/>
        <v>0</v>
      </c>
      <c r="T184" s="187">
        <f t="shared" si="113"/>
        <v>0</v>
      </c>
      <c r="U184" s="187">
        <f t="shared" si="113"/>
        <v>0</v>
      </c>
      <c r="V184" s="187">
        <f t="shared" si="113"/>
        <v>30702933.509999998</v>
      </c>
      <c r="W184" s="232">
        <f t="shared" si="78"/>
        <v>28.083663457117343</v>
      </c>
      <c r="X184" s="187">
        <f t="shared" si="74"/>
        <v>30702933.509999998</v>
      </c>
      <c r="Y184" s="268"/>
    </row>
    <row r="185" spans="1:25" s="46" customFormat="1" ht="53.25" hidden="1" customHeight="1" x14ac:dyDescent="0.25">
      <c r="A185" s="54"/>
      <c r="B185" s="54"/>
      <c r="C185" s="60" t="s">
        <v>658</v>
      </c>
      <c r="D185" s="59">
        <f>D203</f>
        <v>0</v>
      </c>
      <c r="E185" s="59">
        <f t="shared" ref="E185:P185" si="114">E203</f>
        <v>0</v>
      </c>
      <c r="F185" s="59">
        <f t="shared" si="114"/>
        <v>0</v>
      </c>
      <c r="G185" s="190">
        <f>G203</f>
        <v>0</v>
      </c>
      <c r="H185" s="190">
        <f t="shared" ref="H185:I185" si="115">H203</f>
        <v>0</v>
      </c>
      <c r="I185" s="190">
        <f t="shared" si="115"/>
        <v>0</v>
      </c>
      <c r="J185" s="230" t="e">
        <f t="shared" si="73"/>
        <v>#DIV/0!</v>
      </c>
      <c r="K185" s="190">
        <f t="shared" si="114"/>
        <v>0</v>
      </c>
      <c r="L185" s="190">
        <f t="shared" si="114"/>
        <v>0</v>
      </c>
      <c r="M185" s="190">
        <f t="shared" si="114"/>
        <v>0</v>
      </c>
      <c r="N185" s="190">
        <f t="shared" si="114"/>
        <v>0</v>
      </c>
      <c r="O185" s="190">
        <f t="shared" si="114"/>
        <v>0</v>
      </c>
      <c r="P185" s="190">
        <f t="shared" si="114"/>
        <v>0</v>
      </c>
      <c r="Q185" s="190">
        <f t="shared" ref="Q185:V185" si="116">Q203</f>
        <v>0</v>
      </c>
      <c r="R185" s="190">
        <f t="shared" si="116"/>
        <v>0</v>
      </c>
      <c r="S185" s="190">
        <f t="shared" si="116"/>
        <v>0</v>
      </c>
      <c r="T185" s="190">
        <f t="shared" si="116"/>
        <v>0</v>
      </c>
      <c r="U185" s="190">
        <f t="shared" si="116"/>
        <v>0</v>
      </c>
      <c r="V185" s="190">
        <f t="shared" si="116"/>
        <v>0</v>
      </c>
      <c r="W185" s="233" t="e">
        <f t="shared" si="78"/>
        <v>#DIV/0!</v>
      </c>
      <c r="X185" s="190">
        <f t="shared" si="74"/>
        <v>0</v>
      </c>
      <c r="Y185" s="268"/>
    </row>
    <row r="186" spans="1:25" s="46" customFormat="1" ht="65.25" hidden="1" customHeight="1" x14ac:dyDescent="0.25">
      <c r="A186" s="54"/>
      <c r="B186" s="54"/>
      <c r="C186" s="93" t="s">
        <v>585</v>
      </c>
      <c r="D186" s="59">
        <f>D193</f>
        <v>0</v>
      </c>
      <c r="E186" s="59">
        <f t="shared" ref="E186:F186" si="117">E193</f>
        <v>0</v>
      </c>
      <c r="F186" s="59">
        <f t="shared" si="117"/>
        <v>0</v>
      </c>
      <c r="G186" s="190">
        <f>G193</f>
        <v>0</v>
      </c>
      <c r="H186" s="190">
        <f t="shared" ref="H186:I186" si="118">H193</f>
        <v>0</v>
      </c>
      <c r="I186" s="190">
        <f t="shared" si="118"/>
        <v>0</v>
      </c>
      <c r="J186" s="230" t="e">
        <f t="shared" si="73"/>
        <v>#DIV/0!</v>
      </c>
      <c r="K186" s="190">
        <f>K193</f>
        <v>0</v>
      </c>
      <c r="L186" s="190">
        <f t="shared" ref="L186:P186" si="119">L193</f>
        <v>0</v>
      </c>
      <c r="M186" s="190">
        <f t="shared" si="119"/>
        <v>0</v>
      </c>
      <c r="N186" s="190">
        <f t="shared" si="119"/>
        <v>0</v>
      </c>
      <c r="O186" s="190">
        <f t="shared" si="119"/>
        <v>0</v>
      </c>
      <c r="P186" s="190">
        <f t="shared" si="119"/>
        <v>0</v>
      </c>
      <c r="Q186" s="190">
        <f>Q193</f>
        <v>0</v>
      </c>
      <c r="R186" s="190">
        <f t="shared" ref="R186:V186" si="120">R193</f>
        <v>0</v>
      </c>
      <c r="S186" s="190">
        <f t="shared" si="120"/>
        <v>0</v>
      </c>
      <c r="T186" s="190">
        <f t="shared" si="120"/>
        <v>0</v>
      </c>
      <c r="U186" s="190">
        <f t="shared" si="120"/>
        <v>0</v>
      </c>
      <c r="V186" s="190">
        <f t="shared" si="120"/>
        <v>0</v>
      </c>
      <c r="W186" s="233" t="e">
        <f t="shared" si="78"/>
        <v>#DIV/0!</v>
      </c>
      <c r="X186" s="190">
        <f t="shared" si="74"/>
        <v>0</v>
      </c>
      <c r="Y186" s="268"/>
    </row>
    <row r="187" spans="1:25" s="46" customFormat="1" ht="15.75" hidden="1" customHeight="1" x14ac:dyDescent="0.25">
      <c r="A187" s="54"/>
      <c r="B187" s="54"/>
      <c r="C187" s="60" t="s">
        <v>392</v>
      </c>
      <c r="D187" s="59">
        <f>D191+D205</f>
        <v>0</v>
      </c>
      <c r="E187" s="59">
        <f t="shared" ref="E187:P187" si="121">E191+E205</f>
        <v>0</v>
      </c>
      <c r="F187" s="59">
        <f t="shared" si="121"/>
        <v>0</v>
      </c>
      <c r="G187" s="190">
        <f>G191+G205</f>
        <v>0</v>
      </c>
      <c r="H187" s="190">
        <f t="shared" ref="H187:I187" si="122">H191+H205</f>
        <v>0</v>
      </c>
      <c r="I187" s="190">
        <f t="shared" si="122"/>
        <v>0</v>
      </c>
      <c r="J187" s="230" t="e">
        <f t="shared" si="73"/>
        <v>#DIV/0!</v>
      </c>
      <c r="K187" s="190">
        <f t="shared" si="121"/>
        <v>0</v>
      </c>
      <c r="L187" s="190">
        <f>L191+L205</f>
        <v>0</v>
      </c>
      <c r="M187" s="190">
        <f t="shared" si="121"/>
        <v>0</v>
      </c>
      <c r="N187" s="190">
        <f t="shared" si="121"/>
        <v>0</v>
      </c>
      <c r="O187" s="190">
        <f t="shared" si="121"/>
        <v>0</v>
      </c>
      <c r="P187" s="190">
        <f t="shared" si="121"/>
        <v>0</v>
      </c>
      <c r="Q187" s="190">
        <f t="shared" ref="Q187" si="123">Q191+Q205</f>
        <v>0</v>
      </c>
      <c r="R187" s="190">
        <f>R191+R205</f>
        <v>0</v>
      </c>
      <c r="S187" s="190">
        <f t="shared" ref="S187:V187" si="124">S191+S205</f>
        <v>0</v>
      </c>
      <c r="T187" s="190">
        <f t="shared" si="124"/>
        <v>0</v>
      </c>
      <c r="U187" s="190">
        <f t="shared" si="124"/>
        <v>0</v>
      </c>
      <c r="V187" s="190">
        <f t="shared" si="124"/>
        <v>0</v>
      </c>
      <c r="W187" s="233" t="e">
        <f t="shared" si="78"/>
        <v>#DIV/0!</v>
      </c>
      <c r="X187" s="190">
        <f t="shared" si="74"/>
        <v>0</v>
      </c>
      <c r="Y187" s="268"/>
    </row>
    <row r="188" spans="1:25" ht="33" customHeight="1" x14ac:dyDescent="0.25">
      <c r="A188" s="36" t="s">
        <v>271</v>
      </c>
      <c r="B188" s="36" t="s">
        <v>110</v>
      </c>
      <c r="C188" s="6" t="s">
        <v>540</v>
      </c>
      <c r="D188" s="44">
        <f>'дод 2'!E317+'дод 2'!E272</f>
        <v>0</v>
      </c>
      <c r="E188" s="44">
        <f>'дод 2'!F317+'дод 2'!F272</f>
        <v>0</v>
      </c>
      <c r="F188" s="44">
        <f>'дод 2'!G317+'дод 2'!G272</f>
        <v>0</v>
      </c>
      <c r="G188" s="188">
        <f>'дод 2'!H317+'дод 2'!H272</f>
        <v>0</v>
      </c>
      <c r="H188" s="188">
        <f>'дод 2'!I317+'дод 2'!I272</f>
        <v>0</v>
      </c>
      <c r="I188" s="188">
        <f>'дод 2'!J317+'дод 2'!J272</f>
        <v>0</v>
      </c>
      <c r="J188" s="228"/>
      <c r="K188" s="188">
        <f>'дод 2'!L317+'дод 2'!L272</f>
        <v>56001848</v>
      </c>
      <c r="L188" s="188">
        <f>'дод 2'!M317+'дод 2'!M272</f>
        <v>56001848</v>
      </c>
      <c r="M188" s="188">
        <f>'дод 2'!N317+'дод 2'!N272</f>
        <v>0</v>
      </c>
      <c r="N188" s="188">
        <f>'дод 2'!O317+'дод 2'!O272</f>
        <v>0</v>
      </c>
      <c r="O188" s="188">
        <f>'дод 2'!P317+'дод 2'!P272</f>
        <v>0</v>
      </c>
      <c r="P188" s="188">
        <f>'дод 2'!Q317+'дод 2'!Q272</f>
        <v>56001848</v>
      </c>
      <c r="Q188" s="188">
        <f>'дод 2'!R317+'дод 2'!R272</f>
        <v>19004984.629999999</v>
      </c>
      <c r="R188" s="188">
        <f>'дод 2'!S317+'дод 2'!S272</f>
        <v>19004984.629999999</v>
      </c>
      <c r="S188" s="188">
        <f>'дод 2'!T317+'дод 2'!T272</f>
        <v>0</v>
      </c>
      <c r="T188" s="188">
        <f>'дод 2'!U317+'дод 2'!U272</f>
        <v>0</v>
      </c>
      <c r="U188" s="188">
        <f>'дод 2'!V317+'дод 2'!V272</f>
        <v>0</v>
      </c>
      <c r="V188" s="188">
        <f>'дод 2'!W317+'дод 2'!W272</f>
        <v>19004984.629999999</v>
      </c>
      <c r="W188" s="234">
        <f t="shared" si="78"/>
        <v>33.936352653933852</v>
      </c>
      <c r="X188" s="188">
        <f t="shared" si="74"/>
        <v>19004984.629999999</v>
      </c>
      <c r="Y188" s="268"/>
    </row>
    <row r="189" spans="1:25" ht="93" customHeight="1" x14ac:dyDescent="0.25">
      <c r="A189" s="36"/>
      <c r="B189" s="36"/>
      <c r="C189" s="113" t="str">
        <f>'дод 2'!D273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9" s="44"/>
      <c r="E189" s="44"/>
      <c r="F189" s="44"/>
      <c r="G189" s="188"/>
      <c r="H189" s="188"/>
      <c r="I189" s="188"/>
      <c r="J189" s="228"/>
      <c r="K189" s="189">
        <f>'дод 2'!L273</f>
        <v>7344000</v>
      </c>
      <c r="L189" s="189">
        <f>'дод 2'!M273</f>
        <v>7344000</v>
      </c>
      <c r="M189" s="189">
        <f>'дод 2'!N273</f>
        <v>0</v>
      </c>
      <c r="N189" s="189">
        <f>'дод 2'!O273</f>
        <v>0</v>
      </c>
      <c r="O189" s="189">
        <f>'дод 2'!P273</f>
        <v>0</v>
      </c>
      <c r="P189" s="189">
        <f>'дод 2'!Q273</f>
        <v>7344000</v>
      </c>
      <c r="Q189" s="188"/>
      <c r="R189" s="188"/>
      <c r="S189" s="188"/>
      <c r="T189" s="188"/>
      <c r="U189" s="188"/>
      <c r="V189" s="188"/>
      <c r="W189" s="231">
        <f t="shared" si="78"/>
        <v>0</v>
      </c>
      <c r="X189" s="189">
        <f t="shared" si="74"/>
        <v>0</v>
      </c>
      <c r="Y189" s="268"/>
    </row>
    <row r="190" spans="1:25" s="47" customFormat="1" ht="18.75" x14ac:dyDescent="0.25">
      <c r="A190" s="36" t="s">
        <v>276</v>
      </c>
      <c r="B190" s="36" t="s">
        <v>110</v>
      </c>
      <c r="C190" s="6" t="s">
        <v>536</v>
      </c>
      <c r="D190" s="44">
        <f>'дод 2'!E126+'дод 2'!E318</f>
        <v>0</v>
      </c>
      <c r="E190" s="44">
        <f>'дод 2'!F126+'дод 2'!F318</f>
        <v>0</v>
      </c>
      <c r="F190" s="44">
        <f>'дод 2'!G126+'дод 2'!G318</f>
        <v>0</v>
      </c>
      <c r="G190" s="188">
        <f>'дод 2'!H126+'дод 2'!H318</f>
        <v>0</v>
      </c>
      <c r="H190" s="188">
        <f>'дод 2'!I126+'дод 2'!I318</f>
        <v>0</v>
      </c>
      <c r="I190" s="188">
        <f>'дод 2'!J126+'дод 2'!J318</f>
        <v>0</v>
      </c>
      <c r="J190" s="228"/>
      <c r="K190" s="188">
        <f>'дод 2'!L126+'дод 2'!L318</f>
        <v>6154392</v>
      </c>
      <c r="L190" s="188">
        <f>'дод 2'!M126+'дод 2'!M318</f>
        <v>6154392</v>
      </c>
      <c r="M190" s="188">
        <f>'дод 2'!N126+'дод 2'!N318</f>
        <v>0</v>
      </c>
      <c r="N190" s="188">
        <f>'дод 2'!O126+'дод 2'!O318</f>
        <v>0</v>
      </c>
      <c r="O190" s="188">
        <f>'дод 2'!P126+'дод 2'!P318</f>
        <v>0</v>
      </c>
      <c r="P190" s="188">
        <f>'дод 2'!Q126+'дод 2'!Q318</f>
        <v>6154392</v>
      </c>
      <c r="Q190" s="188">
        <f>'дод 2'!R126+'дод 2'!R318</f>
        <v>1186488</v>
      </c>
      <c r="R190" s="188">
        <f>'дод 2'!S126+'дод 2'!S318</f>
        <v>1186488</v>
      </c>
      <c r="S190" s="188">
        <f>'дод 2'!T126+'дод 2'!T318</f>
        <v>0</v>
      </c>
      <c r="T190" s="188">
        <f>'дод 2'!U126+'дод 2'!U318</f>
        <v>0</v>
      </c>
      <c r="U190" s="188">
        <f>'дод 2'!V126+'дод 2'!V318</f>
        <v>0</v>
      </c>
      <c r="V190" s="188">
        <f>'дод 2'!W126+'дод 2'!W318</f>
        <v>1186488</v>
      </c>
      <c r="W190" s="234">
        <f t="shared" si="78"/>
        <v>19.278719977537992</v>
      </c>
      <c r="X190" s="188">
        <f t="shared" si="74"/>
        <v>1186488</v>
      </c>
      <c r="Y190" s="268"/>
    </row>
    <row r="191" spans="1:25" s="47" customFormat="1" ht="21.75" hidden="1" customHeight="1" x14ac:dyDescent="0.25">
      <c r="A191" s="65"/>
      <c r="B191" s="65"/>
      <c r="C191" s="70" t="s">
        <v>392</v>
      </c>
      <c r="D191" s="63">
        <f>'дод 2'!E127</f>
        <v>0</v>
      </c>
      <c r="E191" s="63">
        <f>'дод 2'!F127</f>
        <v>0</v>
      </c>
      <c r="F191" s="63">
        <f>'дод 2'!G127</f>
        <v>0</v>
      </c>
      <c r="G191" s="189">
        <f>'дод 2'!H127</f>
        <v>0</v>
      </c>
      <c r="H191" s="189">
        <f>'дод 2'!I127</f>
        <v>0</v>
      </c>
      <c r="I191" s="189">
        <f>'дод 2'!J127</f>
        <v>0</v>
      </c>
      <c r="J191" s="229" t="e">
        <f t="shared" si="73"/>
        <v>#DIV/0!</v>
      </c>
      <c r="K191" s="189">
        <f>'дод 2'!L127</f>
        <v>0</v>
      </c>
      <c r="L191" s="189">
        <f>'дод 2'!M127</f>
        <v>0</v>
      </c>
      <c r="M191" s="189">
        <f>'дод 2'!N127</f>
        <v>0</v>
      </c>
      <c r="N191" s="189">
        <f>'дод 2'!O127</f>
        <v>0</v>
      </c>
      <c r="O191" s="189">
        <f>'дод 2'!P127</f>
        <v>0</v>
      </c>
      <c r="P191" s="189">
        <f>'дод 2'!Q127</f>
        <v>0</v>
      </c>
      <c r="Q191" s="189">
        <f>'дод 2'!R127</f>
        <v>0</v>
      </c>
      <c r="R191" s="189">
        <f>'дод 2'!S127</f>
        <v>0</v>
      </c>
      <c r="S191" s="189">
        <f>'дод 2'!T127</f>
        <v>0</v>
      </c>
      <c r="T191" s="189">
        <f>'дод 2'!U127</f>
        <v>0</v>
      </c>
      <c r="U191" s="189">
        <f>'дод 2'!V127</f>
        <v>0</v>
      </c>
      <c r="V191" s="189">
        <f>'дод 2'!W127</f>
        <v>0</v>
      </c>
      <c r="W191" s="231" t="e">
        <f t="shared" si="78"/>
        <v>#DIV/0!</v>
      </c>
      <c r="X191" s="189">
        <f t="shared" si="74"/>
        <v>0</v>
      </c>
      <c r="Y191" s="268"/>
    </row>
    <row r="192" spans="1:25" s="47" customFormat="1" ht="29.25" customHeight="1" x14ac:dyDescent="0.25">
      <c r="A192" s="36" t="s">
        <v>278</v>
      </c>
      <c r="B192" s="36" t="s">
        <v>110</v>
      </c>
      <c r="C192" s="6" t="s">
        <v>537</v>
      </c>
      <c r="D192" s="44">
        <f>'дод 2'!E319+'дод 2'!E170</f>
        <v>0</v>
      </c>
      <c r="E192" s="44">
        <f>'дод 2'!F319+'дод 2'!F170</f>
        <v>0</v>
      </c>
      <c r="F192" s="44">
        <f>'дод 2'!G319+'дод 2'!G170</f>
        <v>0</v>
      </c>
      <c r="G192" s="188">
        <f>'дод 2'!H319+'дод 2'!H170</f>
        <v>0</v>
      </c>
      <c r="H192" s="188">
        <f>'дод 2'!I319+'дод 2'!I170</f>
        <v>0</v>
      </c>
      <c r="I192" s="188">
        <f>'дод 2'!J319+'дод 2'!J170</f>
        <v>0</v>
      </c>
      <c r="J192" s="228"/>
      <c r="K192" s="188">
        <f>'дод 2'!L319+'дод 2'!L170</f>
        <v>7371975</v>
      </c>
      <c r="L192" s="188">
        <f>'дод 2'!M319+'дод 2'!M170</f>
        <v>7371975</v>
      </c>
      <c r="M192" s="188">
        <f>'дод 2'!N319+'дод 2'!N170</f>
        <v>0</v>
      </c>
      <c r="N192" s="188">
        <f>'дод 2'!O319+'дод 2'!O170</f>
        <v>0</v>
      </c>
      <c r="O192" s="188">
        <f>'дод 2'!P319+'дод 2'!P170</f>
        <v>0</v>
      </c>
      <c r="P192" s="188">
        <f>'дод 2'!Q319+'дод 2'!Q170</f>
        <v>7371975</v>
      </c>
      <c r="Q192" s="188">
        <f>'дод 2'!R319+'дод 2'!R170</f>
        <v>573867</v>
      </c>
      <c r="R192" s="188">
        <f>'дод 2'!S319+'дод 2'!S170</f>
        <v>573867</v>
      </c>
      <c r="S192" s="188">
        <f>'дод 2'!T319+'дод 2'!T170</f>
        <v>0</v>
      </c>
      <c r="T192" s="188">
        <f>'дод 2'!U319+'дод 2'!U170</f>
        <v>0</v>
      </c>
      <c r="U192" s="188">
        <f>'дод 2'!V319+'дод 2'!V170</f>
        <v>0</v>
      </c>
      <c r="V192" s="188">
        <f>'дод 2'!W319+'дод 2'!W170</f>
        <v>573867</v>
      </c>
      <c r="W192" s="234">
        <f t="shared" si="78"/>
        <v>7.7844403975868071</v>
      </c>
      <c r="X192" s="188">
        <f t="shared" si="74"/>
        <v>573867</v>
      </c>
      <c r="Y192" s="268"/>
    </row>
    <row r="193" spans="1:25" s="47" customFormat="1" ht="63" hidden="1" customHeight="1" x14ac:dyDescent="0.25">
      <c r="A193" s="65"/>
      <c r="B193" s="65"/>
      <c r="C193" s="64" t="s">
        <v>585</v>
      </c>
      <c r="D193" s="63">
        <f>'дод 2'!E171</f>
        <v>0</v>
      </c>
      <c r="E193" s="63">
        <f>'дод 2'!F171</f>
        <v>0</v>
      </c>
      <c r="F193" s="63">
        <f>'дод 2'!G171</f>
        <v>0</v>
      </c>
      <c r="G193" s="189">
        <f>'дод 2'!H171</f>
        <v>0</v>
      </c>
      <c r="H193" s="189">
        <f>'дод 2'!I171</f>
        <v>0</v>
      </c>
      <c r="I193" s="189">
        <f>'дод 2'!J171</f>
        <v>0</v>
      </c>
      <c r="J193" s="229" t="e">
        <f t="shared" si="73"/>
        <v>#DIV/0!</v>
      </c>
      <c r="K193" s="189">
        <f>'дод 2'!L171</f>
        <v>0</v>
      </c>
      <c r="L193" s="189">
        <f>'дод 2'!M171</f>
        <v>0</v>
      </c>
      <c r="M193" s="189">
        <f>'дод 2'!N171</f>
        <v>0</v>
      </c>
      <c r="N193" s="189">
        <f>'дод 2'!O171</f>
        <v>0</v>
      </c>
      <c r="O193" s="189">
        <f>'дод 2'!P171</f>
        <v>0</v>
      </c>
      <c r="P193" s="189">
        <f>'дод 2'!Q171</f>
        <v>0</v>
      </c>
      <c r="Q193" s="189">
        <f>'дод 2'!R171</f>
        <v>0</v>
      </c>
      <c r="R193" s="189">
        <f>'дод 2'!S171</f>
        <v>0</v>
      </c>
      <c r="S193" s="189">
        <f>'дод 2'!T171</f>
        <v>0</v>
      </c>
      <c r="T193" s="189">
        <f>'дод 2'!U171</f>
        <v>0</v>
      </c>
      <c r="U193" s="189">
        <f>'дод 2'!V171</f>
        <v>0</v>
      </c>
      <c r="V193" s="189">
        <f>'дод 2'!W171</f>
        <v>0</v>
      </c>
      <c r="W193" s="231" t="e">
        <f t="shared" si="78"/>
        <v>#DIV/0!</v>
      </c>
      <c r="X193" s="189">
        <f t="shared" si="74"/>
        <v>0</v>
      </c>
      <c r="Y193" s="268"/>
    </row>
    <row r="194" spans="1:25" s="47" customFormat="1" ht="21.75" hidden="1" customHeight="1" x14ac:dyDescent="0.25">
      <c r="A194" s="36">
        <v>7323</v>
      </c>
      <c r="B194" s="56" t="s">
        <v>110</v>
      </c>
      <c r="C194" s="92" t="s">
        <v>538</v>
      </c>
      <c r="D194" s="44">
        <f>'дод 2'!E221</f>
        <v>0</v>
      </c>
      <c r="E194" s="44">
        <f>'дод 2'!F221</f>
        <v>0</v>
      </c>
      <c r="F194" s="44">
        <f>'дод 2'!G221</f>
        <v>0</v>
      </c>
      <c r="G194" s="188">
        <f>'дод 2'!H221</f>
        <v>0</v>
      </c>
      <c r="H194" s="188">
        <f>'дод 2'!I221</f>
        <v>0</v>
      </c>
      <c r="I194" s="188">
        <f>'дод 2'!J221</f>
        <v>0</v>
      </c>
      <c r="J194" s="228" t="e">
        <f t="shared" si="73"/>
        <v>#DIV/0!</v>
      </c>
      <c r="K194" s="188">
        <f>'дод 2'!L221</f>
        <v>0</v>
      </c>
      <c r="L194" s="188">
        <f>'дод 2'!M221</f>
        <v>0</v>
      </c>
      <c r="M194" s="188">
        <f>'дод 2'!N221</f>
        <v>0</v>
      </c>
      <c r="N194" s="188">
        <f>'дод 2'!O221</f>
        <v>0</v>
      </c>
      <c r="O194" s="188">
        <f>'дод 2'!P221</f>
        <v>0</v>
      </c>
      <c r="P194" s="188">
        <f>'дод 2'!Q221</f>
        <v>0</v>
      </c>
      <c r="Q194" s="188">
        <f>'дод 2'!R221</f>
        <v>0</v>
      </c>
      <c r="R194" s="188">
        <f>'дод 2'!S221</f>
        <v>0</v>
      </c>
      <c r="S194" s="188">
        <f>'дод 2'!T221</f>
        <v>0</v>
      </c>
      <c r="T194" s="188">
        <f>'дод 2'!U221</f>
        <v>0</v>
      </c>
      <c r="U194" s="188">
        <f>'дод 2'!V221</f>
        <v>0</v>
      </c>
      <c r="V194" s="188">
        <f>'дод 2'!W221</f>
        <v>0</v>
      </c>
      <c r="W194" s="234" t="e">
        <f t="shared" si="78"/>
        <v>#DIV/0!</v>
      </c>
      <c r="X194" s="188">
        <f t="shared" si="74"/>
        <v>0</v>
      </c>
      <c r="Y194" s="268"/>
    </row>
    <row r="195" spans="1:25" s="47" customFormat="1" ht="19.5" hidden="1" customHeight="1" x14ac:dyDescent="0.25">
      <c r="A195" s="36">
        <v>7324</v>
      </c>
      <c r="B195" s="56" t="s">
        <v>110</v>
      </c>
      <c r="C195" s="6" t="s">
        <v>539</v>
      </c>
      <c r="D195" s="44">
        <f>'дод 2'!E242+'дод 2'!E320</f>
        <v>0</v>
      </c>
      <c r="E195" s="44">
        <f>'дод 2'!F242+'дод 2'!F320</f>
        <v>0</v>
      </c>
      <c r="F195" s="44">
        <f>'дод 2'!G242+'дод 2'!G320</f>
        <v>0</v>
      </c>
      <c r="G195" s="188">
        <f>'дод 2'!H242+'дод 2'!H320</f>
        <v>0</v>
      </c>
      <c r="H195" s="188">
        <f>'дод 2'!I242+'дод 2'!I320</f>
        <v>0</v>
      </c>
      <c r="I195" s="188">
        <f>'дод 2'!J242+'дод 2'!J320</f>
        <v>0</v>
      </c>
      <c r="J195" s="228" t="e">
        <f t="shared" si="73"/>
        <v>#DIV/0!</v>
      </c>
      <c r="K195" s="188">
        <f>'дод 2'!L242+'дод 2'!L320</f>
        <v>0</v>
      </c>
      <c r="L195" s="188">
        <f>'дод 2'!M242+'дод 2'!M320</f>
        <v>0</v>
      </c>
      <c r="M195" s="188">
        <f>'дод 2'!N242+'дод 2'!N320</f>
        <v>0</v>
      </c>
      <c r="N195" s="188">
        <f>'дод 2'!O242+'дод 2'!O320</f>
        <v>0</v>
      </c>
      <c r="O195" s="188">
        <f>'дод 2'!P242+'дод 2'!P320</f>
        <v>0</v>
      </c>
      <c r="P195" s="188">
        <f>'дод 2'!Q242+'дод 2'!Q320</f>
        <v>0</v>
      </c>
      <c r="Q195" s="188">
        <f>'дод 2'!R242+'дод 2'!R320</f>
        <v>0</v>
      </c>
      <c r="R195" s="188">
        <f>'дод 2'!S242+'дод 2'!S320</f>
        <v>0</v>
      </c>
      <c r="S195" s="188">
        <f>'дод 2'!T242+'дод 2'!T320</f>
        <v>0</v>
      </c>
      <c r="T195" s="188">
        <f>'дод 2'!U242+'дод 2'!U320</f>
        <v>0</v>
      </c>
      <c r="U195" s="188">
        <f>'дод 2'!V242+'дод 2'!V320</f>
        <v>0</v>
      </c>
      <c r="V195" s="188">
        <f>'дод 2'!W242+'дод 2'!W320</f>
        <v>0</v>
      </c>
      <c r="W195" s="234" t="e">
        <f t="shared" si="78"/>
        <v>#DIV/0!</v>
      </c>
      <c r="X195" s="188">
        <f t="shared" si="74"/>
        <v>0</v>
      </c>
      <c r="Y195" s="268"/>
    </row>
    <row r="196" spans="1:25" s="47" customFormat="1" ht="34.5" x14ac:dyDescent="0.25">
      <c r="A196" s="36">
        <v>7325</v>
      </c>
      <c r="B196" s="56" t="s">
        <v>110</v>
      </c>
      <c r="C196" s="6" t="s">
        <v>534</v>
      </c>
      <c r="D196" s="44">
        <f>'дод 2'!E321+'дод 2'!E44</f>
        <v>0</v>
      </c>
      <c r="E196" s="44">
        <f>'дод 2'!F321+'дод 2'!F44</f>
        <v>0</v>
      </c>
      <c r="F196" s="44">
        <f>'дод 2'!G321+'дод 2'!G44</f>
        <v>0</v>
      </c>
      <c r="G196" s="188">
        <f>'дод 2'!H321+'дод 2'!H44</f>
        <v>0</v>
      </c>
      <c r="H196" s="188">
        <f>'дод 2'!I321+'дод 2'!I44</f>
        <v>0</v>
      </c>
      <c r="I196" s="188">
        <f>'дод 2'!J321+'дод 2'!J44</f>
        <v>0</v>
      </c>
      <c r="J196" s="228"/>
      <c r="K196" s="188">
        <f>'дод 2'!L321+'дод 2'!L44</f>
        <v>293385</v>
      </c>
      <c r="L196" s="188">
        <f>'дод 2'!M321+'дод 2'!M44</f>
        <v>293385</v>
      </c>
      <c r="M196" s="188">
        <f>'дод 2'!N321+'дод 2'!N44</f>
        <v>0</v>
      </c>
      <c r="N196" s="188">
        <f>'дод 2'!O321+'дод 2'!O44</f>
        <v>0</v>
      </c>
      <c r="O196" s="188">
        <f>'дод 2'!P321+'дод 2'!P44</f>
        <v>0</v>
      </c>
      <c r="P196" s="188">
        <f>'дод 2'!Q321+'дод 2'!Q44</f>
        <v>293385</v>
      </c>
      <c r="Q196" s="188">
        <f>'дод 2'!R321+'дод 2'!R44</f>
        <v>293385</v>
      </c>
      <c r="R196" s="188">
        <f>'дод 2'!S321+'дод 2'!S44</f>
        <v>293385</v>
      </c>
      <c r="S196" s="188">
        <f>'дод 2'!T321+'дод 2'!T44</f>
        <v>0</v>
      </c>
      <c r="T196" s="188">
        <f>'дод 2'!U321+'дод 2'!U44</f>
        <v>0</v>
      </c>
      <c r="U196" s="188">
        <f>'дод 2'!V321+'дод 2'!V44</f>
        <v>0</v>
      </c>
      <c r="V196" s="188">
        <f>'дод 2'!W321+'дод 2'!W44</f>
        <v>293385</v>
      </c>
      <c r="W196" s="234">
        <f t="shared" si="78"/>
        <v>100</v>
      </c>
      <c r="X196" s="188">
        <f t="shared" si="74"/>
        <v>293385</v>
      </c>
      <c r="Y196" s="268"/>
    </row>
    <row r="197" spans="1:25" ht="21.75" customHeight="1" x14ac:dyDescent="0.25">
      <c r="A197" s="36" t="s">
        <v>273</v>
      </c>
      <c r="B197" s="36" t="s">
        <v>110</v>
      </c>
      <c r="C197" s="6" t="s">
        <v>535</v>
      </c>
      <c r="D197" s="44">
        <f>'дод 2'!E322+'дод 2'!E274+'дод 2'!E45</f>
        <v>0</v>
      </c>
      <c r="E197" s="44">
        <f>'дод 2'!F322+'дод 2'!F274+'дод 2'!F45</f>
        <v>0</v>
      </c>
      <c r="F197" s="44">
        <f>'дод 2'!G322+'дод 2'!G274+'дод 2'!G45</f>
        <v>0</v>
      </c>
      <c r="G197" s="188">
        <f>'дод 2'!H322+'дод 2'!H274+'дод 2'!H45</f>
        <v>0</v>
      </c>
      <c r="H197" s="188">
        <f>'дод 2'!I322+'дод 2'!I274+'дод 2'!I45</f>
        <v>0</v>
      </c>
      <c r="I197" s="188">
        <f>'дод 2'!J322+'дод 2'!J274+'дод 2'!J45</f>
        <v>0</v>
      </c>
      <c r="J197" s="228"/>
      <c r="K197" s="188">
        <f>'дод 2'!L322+'дод 2'!L274+'дод 2'!L45</f>
        <v>17884167</v>
      </c>
      <c r="L197" s="188">
        <f>'дод 2'!M322+'дод 2'!M274+'дод 2'!M45</f>
        <v>17884167</v>
      </c>
      <c r="M197" s="188">
        <f>'дод 2'!N322+'дод 2'!N274+'дод 2'!N45</f>
        <v>0</v>
      </c>
      <c r="N197" s="188">
        <f>'дод 2'!O322+'дод 2'!O274+'дод 2'!O45</f>
        <v>0</v>
      </c>
      <c r="O197" s="188">
        <f>'дод 2'!P322+'дод 2'!P274+'дод 2'!P45</f>
        <v>0</v>
      </c>
      <c r="P197" s="188">
        <f>'дод 2'!Q322+'дод 2'!Q274+'дод 2'!Q45</f>
        <v>17884167</v>
      </c>
      <c r="Q197" s="188">
        <f>'дод 2'!R322+'дод 2'!R274+'дод 2'!R45</f>
        <v>5092565.62</v>
      </c>
      <c r="R197" s="188">
        <f>'дод 2'!S322+'дод 2'!S274+'дод 2'!S45</f>
        <v>5092565.62</v>
      </c>
      <c r="S197" s="188">
        <f>'дод 2'!T322+'дод 2'!T274+'дод 2'!T45</f>
        <v>0</v>
      </c>
      <c r="T197" s="188">
        <f>'дод 2'!U322+'дод 2'!U274+'дод 2'!U45</f>
        <v>0</v>
      </c>
      <c r="U197" s="188">
        <f>'дод 2'!V322+'дод 2'!V274+'дод 2'!V45</f>
        <v>0</v>
      </c>
      <c r="V197" s="188">
        <f>'дод 2'!W322+'дод 2'!W274+'дод 2'!W45</f>
        <v>5092565.62</v>
      </c>
      <c r="W197" s="234">
        <f t="shared" si="78"/>
        <v>28.475274358598867</v>
      </c>
      <c r="X197" s="188">
        <f t="shared" si="74"/>
        <v>5092565.62</v>
      </c>
      <c r="Y197" s="268"/>
    </row>
    <row r="198" spans="1:25" ht="31.5" customHeight="1" x14ac:dyDescent="0.25">
      <c r="A198" s="33" t="s">
        <v>137</v>
      </c>
      <c r="B198" s="33" t="s">
        <v>110</v>
      </c>
      <c r="C198" s="3" t="s">
        <v>1</v>
      </c>
      <c r="D198" s="44">
        <f>'дод 2'!E275+'дод 2'!E323+'дод 2'!E336</f>
        <v>0</v>
      </c>
      <c r="E198" s="44">
        <f>'дод 2'!F275+'дод 2'!F323+'дод 2'!F336</f>
        <v>0</v>
      </c>
      <c r="F198" s="44">
        <f>'дод 2'!G275+'дод 2'!G323+'дод 2'!G336</f>
        <v>0</v>
      </c>
      <c r="G198" s="188">
        <f>'дод 2'!H275+'дод 2'!H323+'дод 2'!H336</f>
        <v>0</v>
      </c>
      <c r="H198" s="188">
        <f>'дод 2'!I275+'дод 2'!I323+'дод 2'!I336</f>
        <v>0</v>
      </c>
      <c r="I198" s="188">
        <f>'дод 2'!J275+'дод 2'!J323+'дод 2'!J336</f>
        <v>0</v>
      </c>
      <c r="J198" s="228"/>
      <c r="K198" s="188">
        <f>'дод 2'!L275+'дод 2'!L323+'дод 2'!L336</f>
        <v>11830266</v>
      </c>
      <c r="L198" s="188">
        <f>'дод 2'!M275+'дод 2'!M323+'дод 2'!M336</f>
        <v>11830266</v>
      </c>
      <c r="M198" s="188">
        <f>'дод 2'!N275+'дод 2'!N323+'дод 2'!N336</f>
        <v>0</v>
      </c>
      <c r="N198" s="188">
        <f>'дод 2'!O275+'дод 2'!O323+'дод 2'!O336</f>
        <v>0</v>
      </c>
      <c r="O198" s="188">
        <f>'дод 2'!P275+'дод 2'!P323+'дод 2'!P336</f>
        <v>0</v>
      </c>
      <c r="P198" s="188">
        <f>'дод 2'!Q275+'дод 2'!Q323+'дод 2'!Q336</f>
        <v>11830266</v>
      </c>
      <c r="Q198" s="188">
        <f>'дод 2'!R275+'дод 2'!R323+'дод 2'!R336</f>
        <v>96978</v>
      </c>
      <c r="R198" s="188">
        <f>'дод 2'!S275+'дод 2'!S323+'дод 2'!S336</f>
        <v>96978</v>
      </c>
      <c r="S198" s="188">
        <f>'дод 2'!T275+'дод 2'!T323+'дод 2'!T336</f>
        <v>0</v>
      </c>
      <c r="T198" s="188">
        <f>'дод 2'!U275+'дод 2'!U323+'дод 2'!U336</f>
        <v>0</v>
      </c>
      <c r="U198" s="188">
        <f>'дод 2'!V275+'дод 2'!V323+'дод 2'!V336</f>
        <v>0</v>
      </c>
      <c r="V198" s="188">
        <f>'дод 2'!W275+'дод 2'!W323+'дод 2'!W336</f>
        <v>96978</v>
      </c>
      <c r="W198" s="234">
        <f t="shared" si="78"/>
        <v>0.81974488147603786</v>
      </c>
      <c r="X198" s="188">
        <f t="shared" si="74"/>
        <v>96978</v>
      </c>
      <c r="Y198" s="268"/>
    </row>
    <row r="199" spans="1:25" ht="35.25" hidden="1" customHeight="1" x14ac:dyDescent="0.25">
      <c r="A199" s="51" t="s">
        <v>452</v>
      </c>
      <c r="B199" s="51" t="s">
        <v>110</v>
      </c>
      <c r="C199" s="3" t="s">
        <v>453</v>
      </c>
      <c r="D199" s="44">
        <f>'дод 2'!E337</f>
        <v>0</v>
      </c>
      <c r="E199" s="44">
        <f>'дод 2'!F337</f>
        <v>0</v>
      </c>
      <c r="F199" s="44">
        <f>'дод 2'!G337</f>
        <v>0</v>
      </c>
      <c r="G199" s="188">
        <f>'дод 2'!H337</f>
        <v>0</v>
      </c>
      <c r="H199" s="188">
        <f>'дод 2'!I337</f>
        <v>0</v>
      </c>
      <c r="I199" s="188">
        <f>'дод 2'!J337</f>
        <v>0</v>
      </c>
      <c r="J199" s="228" t="e">
        <f t="shared" si="73"/>
        <v>#DIV/0!</v>
      </c>
      <c r="K199" s="188">
        <f>'дод 2'!L337</f>
        <v>0</v>
      </c>
      <c r="L199" s="188">
        <f>'дод 2'!M337</f>
        <v>0</v>
      </c>
      <c r="M199" s="188">
        <f>'дод 2'!N337</f>
        <v>0</v>
      </c>
      <c r="N199" s="188">
        <f>'дод 2'!O337</f>
        <v>0</v>
      </c>
      <c r="O199" s="188">
        <f>'дод 2'!P337</f>
        <v>0</v>
      </c>
      <c r="P199" s="188">
        <f>'дод 2'!Q337</f>
        <v>0</v>
      </c>
      <c r="Q199" s="188">
        <f>'дод 2'!R337</f>
        <v>0</v>
      </c>
      <c r="R199" s="188">
        <f>'дод 2'!S337</f>
        <v>0</v>
      </c>
      <c r="S199" s="188">
        <f>'дод 2'!T337</f>
        <v>0</v>
      </c>
      <c r="T199" s="188">
        <f>'дод 2'!U337</f>
        <v>0</v>
      </c>
      <c r="U199" s="188">
        <f>'дод 2'!V337</f>
        <v>0</v>
      </c>
      <c r="V199" s="188">
        <f>'дод 2'!W337</f>
        <v>0</v>
      </c>
      <c r="W199" s="234" t="e">
        <f t="shared" si="78"/>
        <v>#DIV/0!</v>
      </c>
      <c r="X199" s="188">
        <f t="shared" si="74"/>
        <v>0</v>
      </c>
      <c r="Y199" s="268"/>
    </row>
    <row r="200" spans="1:25" ht="42" customHeight="1" x14ac:dyDescent="0.25">
      <c r="A200" s="33">
        <v>7361</v>
      </c>
      <c r="B200" s="33" t="s">
        <v>81</v>
      </c>
      <c r="C200" s="3" t="s">
        <v>370</v>
      </c>
      <c r="D200" s="44">
        <f>'дод 2'!E276+'дод 2'!E324+'дод 2'!E172</f>
        <v>0</v>
      </c>
      <c r="E200" s="44">
        <f>'дод 2'!F276+'дод 2'!F324+'дод 2'!F172</f>
        <v>0</v>
      </c>
      <c r="F200" s="44">
        <f>'дод 2'!G276+'дод 2'!G324+'дод 2'!G172</f>
        <v>0</v>
      </c>
      <c r="G200" s="188">
        <f>'дод 2'!H276+'дод 2'!H324+'дод 2'!H172</f>
        <v>0</v>
      </c>
      <c r="H200" s="188">
        <f>'дод 2'!I276+'дод 2'!I324+'дод 2'!I172</f>
        <v>0</v>
      </c>
      <c r="I200" s="188">
        <f>'дод 2'!J276+'дод 2'!J324+'дод 2'!J172</f>
        <v>0</v>
      </c>
      <c r="J200" s="228"/>
      <c r="K200" s="188">
        <f>'дод 2'!L276+'дод 2'!L324+'дод 2'!L172</f>
        <v>9790635</v>
      </c>
      <c r="L200" s="188">
        <f>'дод 2'!M276+'дод 2'!M324+'дод 2'!M172</f>
        <v>9790635</v>
      </c>
      <c r="M200" s="188">
        <f>'дод 2'!N276+'дод 2'!N324+'дод 2'!N172</f>
        <v>0</v>
      </c>
      <c r="N200" s="188">
        <f>'дод 2'!O276+'дод 2'!O324+'дод 2'!O172</f>
        <v>0</v>
      </c>
      <c r="O200" s="188">
        <f>'дод 2'!P276+'дод 2'!P324+'дод 2'!P172</f>
        <v>0</v>
      </c>
      <c r="P200" s="188">
        <f>'дод 2'!Q276+'дод 2'!Q324+'дод 2'!Q172</f>
        <v>9790635</v>
      </c>
      <c r="Q200" s="188">
        <f>'дод 2'!R276+'дод 2'!R324+'дод 2'!R172</f>
        <v>4454665.26</v>
      </c>
      <c r="R200" s="188">
        <f>'дод 2'!S276+'дод 2'!S324+'дод 2'!S172</f>
        <v>4454665.26</v>
      </c>
      <c r="S200" s="188">
        <f>'дод 2'!T276+'дод 2'!T324+'дод 2'!T172</f>
        <v>0</v>
      </c>
      <c r="T200" s="188">
        <f>'дод 2'!U276+'дод 2'!U324+'дод 2'!U172</f>
        <v>0</v>
      </c>
      <c r="U200" s="188">
        <f>'дод 2'!V276+'дод 2'!V324+'дод 2'!V172</f>
        <v>0</v>
      </c>
      <c r="V200" s="188">
        <f>'дод 2'!W276+'дод 2'!W324+'дод 2'!W172</f>
        <v>4454665.26</v>
      </c>
      <c r="W200" s="234">
        <f t="shared" si="78"/>
        <v>45.499247597321315</v>
      </c>
      <c r="X200" s="188">
        <f t="shared" si="74"/>
        <v>4454665.26</v>
      </c>
      <c r="Y200" s="268"/>
    </row>
    <row r="201" spans="1:25" s="47" customFormat="1" ht="46.5" hidden="1" customHeight="1" x14ac:dyDescent="0.25">
      <c r="A201" s="33">
        <v>7362</v>
      </c>
      <c r="B201" s="33" t="s">
        <v>81</v>
      </c>
      <c r="C201" s="3" t="s">
        <v>362</v>
      </c>
      <c r="D201" s="44">
        <f>'дод 2'!E277</f>
        <v>0</v>
      </c>
      <c r="E201" s="44">
        <f>'дод 2'!F277</f>
        <v>0</v>
      </c>
      <c r="F201" s="44">
        <f>'дод 2'!G277</f>
        <v>0</v>
      </c>
      <c r="G201" s="188">
        <f>'дод 2'!H277</f>
        <v>0</v>
      </c>
      <c r="H201" s="188">
        <f>'дод 2'!I277</f>
        <v>0</v>
      </c>
      <c r="I201" s="188">
        <f>'дод 2'!J277</f>
        <v>0</v>
      </c>
      <c r="J201" s="228" t="e">
        <f t="shared" si="73"/>
        <v>#DIV/0!</v>
      </c>
      <c r="K201" s="188">
        <f>'дод 2'!L277</f>
        <v>0</v>
      </c>
      <c r="L201" s="188">
        <f>'дод 2'!M277</f>
        <v>0</v>
      </c>
      <c r="M201" s="188">
        <f>'дод 2'!N277</f>
        <v>0</v>
      </c>
      <c r="N201" s="188">
        <f>'дод 2'!O277</f>
        <v>0</v>
      </c>
      <c r="O201" s="188">
        <f>'дод 2'!P277</f>
        <v>0</v>
      </c>
      <c r="P201" s="188">
        <f>'дод 2'!Q277</f>
        <v>0</v>
      </c>
      <c r="Q201" s="188">
        <f>'дод 2'!R277</f>
        <v>0</v>
      </c>
      <c r="R201" s="188">
        <f>'дод 2'!S277</f>
        <v>0</v>
      </c>
      <c r="S201" s="188">
        <f>'дод 2'!T277</f>
        <v>0</v>
      </c>
      <c r="T201" s="188">
        <f>'дод 2'!U277</f>
        <v>0</v>
      </c>
      <c r="U201" s="188">
        <f>'дод 2'!V277</f>
        <v>0</v>
      </c>
      <c r="V201" s="188">
        <f>'дод 2'!W277</f>
        <v>0</v>
      </c>
      <c r="W201" s="234" t="e">
        <f t="shared" si="78"/>
        <v>#DIV/0!</v>
      </c>
      <c r="X201" s="188">
        <f t="shared" si="74"/>
        <v>0</v>
      </c>
      <c r="Y201" s="268"/>
    </row>
    <row r="202" spans="1:25" s="47" customFormat="1" ht="51.75" hidden="1" customHeight="1" x14ac:dyDescent="0.25">
      <c r="A202" s="33">
        <v>7363</v>
      </c>
      <c r="B202" s="52" t="s">
        <v>81</v>
      </c>
      <c r="C202" s="53" t="s">
        <v>671</v>
      </c>
      <c r="D202" s="44">
        <f>'дод 2'!E278+'дод 2'!E128+'дод 2'!E173+'дод 2'!E325</f>
        <v>0</v>
      </c>
      <c r="E202" s="44">
        <f>'дод 2'!F278+'дод 2'!F128+'дод 2'!F173+'дод 2'!F325</f>
        <v>0</v>
      </c>
      <c r="F202" s="44">
        <f>'дод 2'!G278+'дод 2'!G128+'дод 2'!G173+'дод 2'!G325</f>
        <v>0</v>
      </c>
      <c r="G202" s="188">
        <f>'дод 2'!H278+'дод 2'!H128+'дод 2'!H173+'дод 2'!H325</f>
        <v>0</v>
      </c>
      <c r="H202" s="188">
        <f>'дод 2'!I278+'дод 2'!I128+'дод 2'!I173+'дод 2'!I325</f>
        <v>0</v>
      </c>
      <c r="I202" s="188">
        <f>'дод 2'!J278+'дод 2'!J128+'дод 2'!J173+'дод 2'!J325</f>
        <v>0</v>
      </c>
      <c r="J202" s="228" t="e">
        <f t="shared" si="73"/>
        <v>#DIV/0!</v>
      </c>
      <c r="K202" s="188">
        <f>'дод 2'!L278+'дод 2'!L128+'дод 2'!L173+'дод 2'!L325</f>
        <v>0</v>
      </c>
      <c r="L202" s="188">
        <f>'дод 2'!M278+'дод 2'!M128+'дод 2'!M173+'дод 2'!M325</f>
        <v>0</v>
      </c>
      <c r="M202" s="188">
        <f>'дод 2'!N278+'дод 2'!N128+'дод 2'!N173+'дод 2'!N325</f>
        <v>0</v>
      </c>
      <c r="N202" s="188">
        <f>'дод 2'!O278+'дод 2'!O128+'дод 2'!O173+'дод 2'!O325</f>
        <v>0</v>
      </c>
      <c r="O202" s="188">
        <f>'дод 2'!P278+'дод 2'!P128+'дод 2'!P173+'дод 2'!P325</f>
        <v>0</v>
      </c>
      <c r="P202" s="188">
        <f>'дод 2'!Q278+'дод 2'!Q128+'дод 2'!Q173+'дод 2'!Q325</f>
        <v>0</v>
      </c>
      <c r="Q202" s="188">
        <f>'дод 2'!R278+'дод 2'!R128+'дод 2'!R173+'дод 2'!R325</f>
        <v>0</v>
      </c>
      <c r="R202" s="188">
        <f>'дод 2'!S278+'дод 2'!S128+'дод 2'!S173+'дод 2'!S325</f>
        <v>0</v>
      </c>
      <c r="S202" s="188">
        <f>'дод 2'!T278+'дод 2'!T128+'дод 2'!T173+'дод 2'!T325</f>
        <v>0</v>
      </c>
      <c r="T202" s="188">
        <f>'дод 2'!U278+'дод 2'!U128+'дод 2'!U173+'дод 2'!U325</f>
        <v>0</v>
      </c>
      <c r="U202" s="188">
        <f>'дод 2'!V278+'дод 2'!V128+'дод 2'!V173+'дод 2'!V325</f>
        <v>0</v>
      </c>
      <c r="V202" s="188">
        <f>'дод 2'!W278+'дод 2'!W128+'дод 2'!W173+'дод 2'!W325</f>
        <v>0</v>
      </c>
      <c r="W202" s="234" t="e">
        <f t="shared" si="78"/>
        <v>#DIV/0!</v>
      </c>
      <c r="X202" s="188">
        <f t="shared" si="74"/>
        <v>0</v>
      </c>
      <c r="Y202" s="268"/>
    </row>
    <row r="203" spans="1:25" s="47" customFormat="1" ht="58.5" hidden="1" customHeight="1" x14ac:dyDescent="0.25">
      <c r="A203" s="61"/>
      <c r="B203" s="67"/>
      <c r="C203" s="70" t="s">
        <v>658</v>
      </c>
      <c r="D203" s="63"/>
      <c r="E203" s="63">
        <f>'дод 2'!F129+'дод 2'!F174+'дод 2'!F279+'дод 2'!F326</f>
        <v>0</v>
      </c>
      <c r="F203" s="63">
        <f>'дод 2'!G129+'дод 2'!G174+'дод 2'!G279+'дод 2'!G326</f>
        <v>0</v>
      </c>
      <c r="G203" s="189">
        <f>'дод 2'!H129+'дод 2'!H174+'дод 2'!H279+'дод 2'!H326</f>
        <v>0</v>
      </c>
      <c r="H203" s="189">
        <f>'дод 2'!I129+'дод 2'!I174+'дод 2'!I279+'дод 2'!I326</f>
        <v>0</v>
      </c>
      <c r="I203" s="189">
        <f>'дод 2'!J129+'дод 2'!J174+'дод 2'!J279+'дод 2'!J326</f>
        <v>0</v>
      </c>
      <c r="J203" s="229" t="e">
        <f t="shared" si="73"/>
        <v>#DIV/0!</v>
      </c>
      <c r="K203" s="189">
        <f>'дод 2'!L129+'дод 2'!L174+'дод 2'!L279+'дод 2'!L326</f>
        <v>0</v>
      </c>
      <c r="L203" s="189">
        <f>'дод 2'!M129+'дод 2'!M174+'дод 2'!M279+'дод 2'!M326</f>
        <v>0</v>
      </c>
      <c r="M203" s="189">
        <f>'дод 2'!N129+'дод 2'!N174+'дод 2'!N279+'дод 2'!N326</f>
        <v>0</v>
      </c>
      <c r="N203" s="189">
        <f>'дод 2'!O129+'дод 2'!O174+'дод 2'!O279+'дод 2'!O326</f>
        <v>0</v>
      </c>
      <c r="O203" s="189">
        <f>'дод 2'!P129+'дод 2'!P174+'дод 2'!P279+'дод 2'!P326</f>
        <v>0</v>
      </c>
      <c r="P203" s="189">
        <f>'дод 2'!Q129+'дод 2'!Q174+'дод 2'!Q279+'дод 2'!Q326</f>
        <v>0</v>
      </c>
      <c r="Q203" s="189">
        <f>'дод 2'!R129+'дод 2'!R174+'дод 2'!R279+'дод 2'!R326</f>
        <v>0</v>
      </c>
      <c r="R203" s="189">
        <f>'дод 2'!S129+'дод 2'!S174+'дод 2'!S279+'дод 2'!S326</f>
        <v>0</v>
      </c>
      <c r="S203" s="189">
        <f>'дод 2'!T129+'дод 2'!T174+'дод 2'!T279+'дод 2'!T326</f>
        <v>0</v>
      </c>
      <c r="T203" s="189">
        <f>'дод 2'!U129+'дод 2'!U174+'дод 2'!U279+'дод 2'!U326</f>
        <v>0</v>
      </c>
      <c r="U203" s="189">
        <f>'дод 2'!V129+'дод 2'!V174+'дод 2'!V279+'дод 2'!V326</f>
        <v>0</v>
      </c>
      <c r="V203" s="189">
        <f>'дод 2'!W129+'дод 2'!W174+'дод 2'!W279+'дод 2'!W326</f>
        <v>0</v>
      </c>
      <c r="W203" s="231" t="e">
        <f t="shared" si="78"/>
        <v>#DIV/0!</v>
      </c>
      <c r="X203" s="189">
        <f t="shared" si="74"/>
        <v>0</v>
      </c>
      <c r="Y203" s="268"/>
    </row>
    <row r="204" spans="1:25" ht="31.5" hidden="1" customHeight="1" x14ac:dyDescent="0.25">
      <c r="A204" s="33">
        <v>7368</v>
      </c>
      <c r="B204" s="33" t="s">
        <v>81</v>
      </c>
      <c r="C204" s="32" t="s">
        <v>567</v>
      </c>
      <c r="D204" s="44">
        <f>'дод 2'!E280</f>
        <v>0</v>
      </c>
      <c r="E204" s="44">
        <f>'дод 2'!F280</f>
        <v>0</v>
      </c>
      <c r="F204" s="44">
        <f>'дод 2'!G280</f>
        <v>0</v>
      </c>
      <c r="G204" s="188">
        <f>'дод 2'!H280</f>
        <v>0</v>
      </c>
      <c r="H204" s="188">
        <f>'дод 2'!I280</f>
        <v>0</v>
      </c>
      <c r="I204" s="188">
        <f>'дод 2'!J280</f>
        <v>0</v>
      </c>
      <c r="J204" s="228" t="e">
        <f t="shared" si="73"/>
        <v>#DIV/0!</v>
      </c>
      <c r="K204" s="188">
        <f>'дод 2'!L280</f>
        <v>0</v>
      </c>
      <c r="L204" s="188">
        <f>'дод 2'!M280</f>
        <v>0</v>
      </c>
      <c r="M204" s="188">
        <f>'дод 2'!N280</f>
        <v>0</v>
      </c>
      <c r="N204" s="188">
        <f>'дод 2'!O280</f>
        <v>0</v>
      </c>
      <c r="O204" s="188">
        <f>'дод 2'!P280</f>
        <v>0</v>
      </c>
      <c r="P204" s="188">
        <f>'дод 2'!Q280</f>
        <v>0</v>
      </c>
      <c r="Q204" s="188">
        <f>'дод 2'!R280</f>
        <v>0</v>
      </c>
      <c r="R204" s="188">
        <f>'дод 2'!S280</f>
        <v>0</v>
      </c>
      <c r="S204" s="188">
        <f>'дод 2'!T280</f>
        <v>0</v>
      </c>
      <c r="T204" s="188">
        <f>'дод 2'!U280</f>
        <v>0</v>
      </c>
      <c r="U204" s="188">
        <f>'дод 2'!V280</f>
        <v>0</v>
      </c>
      <c r="V204" s="188">
        <f>'дод 2'!W280</f>
        <v>0</v>
      </c>
      <c r="W204" s="234" t="e">
        <f t="shared" si="78"/>
        <v>#DIV/0!</v>
      </c>
      <c r="X204" s="188">
        <f t="shared" si="74"/>
        <v>0</v>
      </c>
      <c r="Y204" s="268"/>
    </row>
    <row r="205" spans="1:25" s="47" customFormat="1" ht="15.75" hidden="1" customHeight="1" x14ac:dyDescent="0.25">
      <c r="A205" s="61"/>
      <c r="B205" s="67"/>
      <c r="C205" s="68" t="s">
        <v>390</v>
      </c>
      <c r="D205" s="63">
        <f>'дод 2'!E281</f>
        <v>0</v>
      </c>
      <c r="E205" s="63">
        <f>'дод 2'!F281</f>
        <v>0</v>
      </c>
      <c r="F205" s="63">
        <f>'дод 2'!G281</f>
        <v>0</v>
      </c>
      <c r="G205" s="189">
        <f>'дод 2'!H281</f>
        <v>0</v>
      </c>
      <c r="H205" s="189">
        <f>'дод 2'!I281</f>
        <v>0</v>
      </c>
      <c r="I205" s="189">
        <f>'дод 2'!J281</f>
        <v>0</v>
      </c>
      <c r="J205" s="229" t="e">
        <f t="shared" si="73"/>
        <v>#DIV/0!</v>
      </c>
      <c r="K205" s="189">
        <f>'дод 2'!L281</f>
        <v>0</v>
      </c>
      <c r="L205" s="189">
        <f>'дод 2'!M281</f>
        <v>0</v>
      </c>
      <c r="M205" s="189">
        <f>'дод 2'!N281</f>
        <v>0</v>
      </c>
      <c r="N205" s="189">
        <f>'дод 2'!O281</f>
        <v>0</v>
      </c>
      <c r="O205" s="189">
        <f>'дод 2'!P281</f>
        <v>0</v>
      </c>
      <c r="P205" s="189">
        <f>'дод 2'!Q281</f>
        <v>0</v>
      </c>
      <c r="Q205" s="189">
        <f>'дод 2'!R281</f>
        <v>0</v>
      </c>
      <c r="R205" s="189">
        <f>'дод 2'!S281</f>
        <v>0</v>
      </c>
      <c r="S205" s="189">
        <f>'дод 2'!T281</f>
        <v>0</v>
      </c>
      <c r="T205" s="189">
        <f>'дод 2'!U281</f>
        <v>0</v>
      </c>
      <c r="U205" s="189">
        <f>'дод 2'!V281</f>
        <v>0</v>
      </c>
      <c r="V205" s="189">
        <f>'дод 2'!W281</f>
        <v>0</v>
      </c>
      <c r="W205" s="231" t="e">
        <f t="shared" si="78"/>
        <v>#DIV/0!</v>
      </c>
      <c r="X205" s="189">
        <f t="shared" si="74"/>
        <v>0</v>
      </c>
      <c r="Y205" s="268"/>
    </row>
    <row r="206" spans="1:25" s="47" customFormat="1" ht="31.5" hidden="1" customHeight="1" x14ac:dyDescent="0.25">
      <c r="A206" s="33">
        <v>7370</v>
      </c>
      <c r="B206" s="52" t="s">
        <v>81</v>
      </c>
      <c r="C206" s="53" t="s">
        <v>427</v>
      </c>
      <c r="D206" s="44">
        <f>'дод 2'!E327+'дод 2'!E338</f>
        <v>0</v>
      </c>
      <c r="E206" s="44">
        <f>'дод 2'!F327+'дод 2'!F338</f>
        <v>0</v>
      </c>
      <c r="F206" s="44">
        <f>'дод 2'!G327+'дод 2'!G338</f>
        <v>0</v>
      </c>
      <c r="G206" s="188">
        <f>'дод 2'!H327+'дод 2'!H338</f>
        <v>0</v>
      </c>
      <c r="H206" s="188">
        <f>'дод 2'!I327+'дод 2'!I338</f>
        <v>0</v>
      </c>
      <c r="I206" s="188">
        <f>'дод 2'!J327+'дод 2'!J338</f>
        <v>0</v>
      </c>
      <c r="J206" s="228" t="e">
        <f t="shared" si="73"/>
        <v>#DIV/0!</v>
      </c>
      <c r="K206" s="188">
        <f>'дод 2'!L327+'дод 2'!L338</f>
        <v>0</v>
      </c>
      <c r="L206" s="188">
        <f>'дод 2'!M327+'дод 2'!M338</f>
        <v>0</v>
      </c>
      <c r="M206" s="188">
        <f>'дод 2'!N327+'дод 2'!N338</f>
        <v>0</v>
      </c>
      <c r="N206" s="188">
        <f>'дод 2'!O327+'дод 2'!O338</f>
        <v>0</v>
      </c>
      <c r="O206" s="188">
        <f>'дод 2'!P327+'дод 2'!P338</f>
        <v>0</v>
      </c>
      <c r="P206" s="188">
        <f>'дод 2'!Q327+'дод 2'!Q338</f>
        <v>0</v>
      </c>
      <c r="Q206" s="188">
        <f>'дод 2'!R327+'дод 2'!R338</f>
        <v>0</v>
      </c>
      <c r="R206" s="188">
        <f>'дод 2'!S327+'дод 2'!S338</f>
        <v>0</v>
      </c>
      <c r="S206" s="188">
        <f>'дод 2'!T327+'дод 2'!T338</f>
        <v>0</v>
      </c>
      <c r="T206" s="188">
        <f>'дод 2'!U327+'дод 2'!U338</f>
        <v>0</v>
      </c>
      <c r="U206" s="188">
        <f>'дод 2'!V327+'дод 2'!V338</f>
        <v>0</v>
      </c>
      <c r="V206" s="188">
        <f>'дод 2'!W327+'дод 2'!W338</f>
        <v>0</v>
      </c>
      <c r="W206" s="234" t="e">
        <f t="shared" si="78"/>
        <v>#DIV/0!</v>
      </c>
      <c r="X206" s="188">
        <f t="shared" si="74"/>
        <v>0</v>
      </c>
      <c r="Y206" s="268"/>
    </row>
    <row r="207" spans="1:25" s="45" customFormat="1" ht="34.5" customHeight="1" x14ac:dyDescent="0.25">
      <c r="A207" s="34" t="s">
        <v>84</v>
      </c>
      <c r="B207" s="37"/>
      <c r="C207" s="2" t="s">
        <v>640</v>
      </c>
      <c r="D207" s="43">
        <f>D211+D212+D213+D214+D218+D219+D222+D215</f>
        <v>82173443</v>
      </c>
      <c r="E207" s="43">
        <f t="shared" ref="E207:V207" si="125">E211+E212+E213+E214+E218+E219+E222+E215</f>
        <v>0</v>
      </c>
      <c r="F207" s="43">
        <f t="shared" si="125"/>
        <v>0</v>
      </c>
      <c r="G207" s="187">
        <f t="shared" si="125"/>
        <v>28678338.700000003</v>
      </c>
      <c r="H207" s="187">
        <f t="shared" si="125"/>
        <v>0</v>
      </c>
      <c r="I207" s="187">
        <f t="shared" si="125"/>
        <v>0</v>
      </c>
      <c r="J207" s="227">
        <f t="shared" si="73"/>
        <v>34.899765244106909</v>
      </c>
      <c r="K207" s="187">
        <f t="shared" si="125"/>
        <v>0</v>
      </c>
      <c r="L207" s="187">
        <f t="shared" si="125"/>
        <v>0</v>
      </c>
      <c r="M207" s="187">
        <f t="shared" si="125"/>
        <v>0</v>
      </c>
      <c r="N207" s="187">
        <f t="shared" si="125"/>
        <v>0</v>
      </c>
      <c r="O207" s="187">
        <f t="shared" si="125"/>
        <v>0</v>
      </c>
      <c r="P207" s="187">
        <f t="shared" si="125"/>
        <v>0</v>
      </c>
      <c r="Q207" s="187">
        <f t="shared" si="125"/>
        <v>0</v>
      </c>
      <c r="R207" s="187">
        <f t="shared" si="125"/>
        <v>0</v>
      </c>
      <c r="S207" s="187">
        <f t="shared" si="125"/>
        <v>0</v>
      </c>
      <c r="T207" s="187">
        <f t="shared" si="125"/>
        <v>0</v>
      </c>
      <c r="U207" s="187">
        <f t="shared" si="125"/>
        <v>0</v>
      </c>
      <c r="V207" s="187">
        <f t="shared" si="125"/>
        <v>0</v>
      </c>
      <c r="W207" s="232"/>
      <c r="X207" s="187">
        <f t="shared" si="74"/>
        <v>28678338.700000003</v>
      </c>
      <c r="Y207" s="268"/>
    </row>
    <row r="208" spans="1:25" s="46" customFormat="1" ht="81.75" hidden="1" customHeight="1" x14ac:dyDescent="0.25">
      <c r="A208" s="54"/>
      <c r="B208" s="55"/>
      <c r="C208" s="58" t="s">
        <v>394</v>
      </c>
      <c r="D208" s="59">
        <f>D220</f>
        <v>0</v>
      </c>
      <c r="E208" s="59">
        <f t="shared" ref="E208:V208" si="126">E220</f>
        <v>0</v>
      </c>
      <c r="F208" s="59">
        <f t="shared" si="126"/>
        <v>0</v>
      </c>
      <c r="G208" s="190">
        <f t="shared" si="126"/>
        <v>0</v>
      </c>
      <c r="H208" s="190">
        <f t="shared" si="126"/>
        <v>0</v>
      </c>
      <c r="I208" s="190">
        <f t="shared" si="126"/>
        <v>0</v>
      </c>
      <c r="J208" s="230" t="e">
        <f t="shared" si="73"/>
        <v>#DIV/0!</v>
      </c>
      <c r="K208" s="190">
        <f t="shared" si="126"/>
        <v>0</v>
      </c>
      <c r="L208" s="190">
        <f t="shared" si="126"/>
        <v>0</v>
      </c>
      <c r="M208" s="190">
        <f t="shared" si="126"/>
        <v>0</v>
      </c>
      <c r="N208" s="190">
        <f t="shared" si="126"/>
        <v>0</v>
      </c>
      <c r="O208" s="190">
        <f t="shared" si="126"/>
        <v>0</v>
      </c>
      <c r="P208" s="190">
        <f t="shared" si="126"/>
        <v>0</v>
      </c>
      <c r="Q208" s="190">
        <f t="shared" si="126"/>
        <v>0</v>
      </c>
      <c r="R208" s="190">
        <f t="shared" si="126"/>
        <v>0</v>
      </c>
      <c r="S208" s="190">
        <f t="shared" si="126"/>
        <v>0</v>
      </c>
      <c r="T208" s="190">
        <f t="shared" si="126"/>
        <v>0</v>
      </c>
      <c r="U208" s="190">
        <f t="shared" si="126"/>
        <v>0</v>
      </c>
      <c r="V208" s="190">
        <f t="shared" si="126"/>
        <v>0</v>
      </c>
      <c r="W208" s="233" t="e">
        <f t="shared" si="78"/>
        <v>#DIV/0!</v>
      </c>
      <c r="X208" s="190">
        <f t="shared" si="74"/>
        <v>0</v>
      </c>
      <c r="Y208" s="268"/>
    </row>
    <row r="209" spans="1:25" s="46" customFormat="1" ht="65.25" hidden="1" customHeight="1" x14ac:dyDescent="0.25">
      <c r="A209" s="54"/>
      <c r="B209" s="55"/>
      <c r="C209" s="58" t="s">
        <v>441</v>
      </c>
      <c r="D209" s="59">
        <f>D221</f>
        <v>0</v>
      </c>
      <c r="E209" s="59">
        <f t="shared" ref="E209:P209" si="127">E221</f>
        <v>0</v>
      </c>
      <c r="F209" s="59">
        <f t="shared" si="127"/>
        <v>0</v>
      </c>
      <c r="G209" s="190">
        <f>G221</f>
        <v>0</v>
      </c>
      <c r="H209" s="190">
        <f t="shared" ref="H209:I209" si="128">H221</f>
        <v>0</v>
      </c>
      <c r="I209" s="190">
        <f t="shared" si="128"/>
        <v>0</v>
      </c>
      <c r="J209" s="230" t="e">
        <f t="shared" ref="J209:J272" si="129">G209/D209*100</f>
        <v>#DIV/0!</v>
      </c>
      <c r="K209" s="190">
        <f t="shared" si="127"/>
        <v>0</v>
      </c>
      <c r="L209" s="190">
        <f t="shared" si="127"/>
        <v>0</v>
      </c>
      <c r="M209" s="190">
        <f t="shared" si="127"/>
        <v>0</v>
      </c>
      <c r="N209" s="190">
        <f t="shared" si="127"/>
        <v>0</v>
      </c>
      <c r="O209" s="190">
        <f t="shared" si="127"/>
        <v>0</v>
      </c>
      <c r="P209" s="190">
        <f t="shared" si="127"/>
        <v>0</v>
      </c>
      <c r="Q209" s="190">
        <f t="shared" ref="Q209:V209" si="130">Q221</f>
        <v>0</v>
      </c>
      <c r="R209" s="190">
        <f t="shared" si="130"/>
        <v>0</v>
      </c>
      <c r="S209" s="190">
        <f t="shared" si="130"/>
        <v>0</v>
      </c>
      <c r="T209" s="190">
        <f t="shared" si="130"/>
        <v>0</v>
      </c>
      <c r="U209" s="190">
        <f t="shared" si="130"/>
        <v>0</v>
      </c>
      <c r="V209" s="190">
        <f t="shared" si="130"/>
        <v>0</v>
      </c>
      <c r="W209" s="233" t="e">
        <f t="shared" ref="W209:W272" si="131">Q209/K209*100</f>
        <v>#DIV/0!</v>
      </c>
      <c r="X209" s="190">
        <f t="shared" ref="X209:X272" si="132">Q209+G209</f>
        <v>0</v>
      </c>
      <c r="Y209" s="268"/>
    </row>
    <row r="210" spans="1:25" s="46" customFormat="1" ht="15.75" hidden="1" customHeight="1" x14ac:dyDescent="0.25">
      <c r="A210" s="54"/>
      <c r="B210" s="55"/>
      <c r="C210" s="66" t="s">
        <v>390</v>
      </c>
      <c r="D210" s="59">
        <f>D223</f>
        <v>0</v>
      </c>
      <c r="E210" s="59">
        <f t="shared" ref="E210:P210" si="133">E223</f>
        <v>0</v>
      </c>
      <c r="F210" s="59">
        <f t="shared" si="133"/>
        <v>0</v>
      </c>
      <c r="G210" s="190">
        <f>G223</f>
        <v>0</v>
      </c>
      <c r="H210" s="190">
        <f t="shared" ref="H210:I210" si="134">H223</f>
        <v>0</v>
      </c>
      <c r="I210" s="190">
        <f t="shared" si="134"/>
        <v>0</v>
      </c>
      <c r="J210" s="230" t="e">
        <f t="shared" si="129"/>
        <v>#DIV/0!</v>
      </c>
      <c r="K210" s="190">
        <f t="shared" si="133"/>
        <v>0</v>
      </c>
      <c r="L210" s="190">
        <f t="shared" si="133"/>
        <v>0</v>
      </c>
      <c r="M210" s="190">
        <f t="shared" si="133"/>
        <v>0</v>
      </c>
      <c r="N210" s="190">
        <f t="shared" si="133"/>
        <v>0</v>
      </c>
      <c r="O210" s="190">
        <f t="shared" si="133"/>
        <v>0</v>
      </c>
      <c r="P210" s="190">
        <f t="shared" si="133"/>
        <v>0</v>
      </c>
      <c r="Q210" s="190">
        <f t="shared" ref="Q210:V210" si="135">Q223</f>
        <v>0</v>
      </c>
      <c r="R210" s="190">
        <f t="shared" si="135"/>
        <v>0</v>
      </c>
      <c r="S210" s="190">
        <f t="shared" si="135"/>
        <v>0</v>
      </c>
      <c r="T210" s="190">
        <f t="shared" si="135"/>
        <v>0</v>
      </c>
      <c r="U210" s="190">
        <f t="shared" si="135"/>
        <v>0</v>
      </c>
      <c r="V210" s="190">
        <f t="shared" si="135"/>
        <v>0</v>
      </c>
      <c r="W210" s="233" t="e">
        <f t="shared" si="131"/>
        <v>#DIV/0!</v>
      </c>
      <c r="X210" s="190">
        <f t="shared" si="132"/>
        <v>0</v>
      </c>
      <c r="Y210" s="268"/>
    </row>
    <row r="211" spans="1:25" s="47" customFormat="1" ht="18.75" customHeight="1" x14ac:dyDescent="0.25">
      <c r="A211" s="33" t="s">
        <v>3</v>
      </c>
      <c r="B211" s="33" t="s">
        <v>83</v>
      </c>
      <c r="C211" s="3" t="s">
        <v>36</v>
      </c>
      <c r="D211" s="44">
        <f>'дод 2'!E46</f>
        <v>14205800</v>
      </c>
      <c r="E211" s="44">
        <f>'дод 2'!F46</f>
        <v>0</v>
      </c>
      <c r="F211" s="44">
        <f>'дод 2'!G46</f>
        <v>0</v>
      </c>
      <c r="G211" s="188">
        <f>'дод 2'!H46</f>
        <v>5143959</v>
      </c>
      <c r="H211" s="188">
        <f>'дод 2'!I46</f>
        <v>0</v>
      </c>
      <c r="I211" s="188">
        <f>'дод 2'!J46</f>
        <v>0</v>
      </c>
      <c r="J211" s="228">
        <f t="shared" si="129"/>
        <v>36.210273268664913</v>
      </c>
      <c r="K211" s="188">
        <f>'дод 2'!L46</f>
        <v>0</v>
      </c>
      <c r="L211" s="188">
        <f>'дод 2'!M46</f>
        <v>0</v>
      </c>
      <c r="M211" s="188">
        <f>'дод 2'!N46</f>
        <v>0</v>
      </c>
      <c r="N211" s="188">
        <f>'дод 2'!O46</f>
        <v>0</v>
      </c>
      <c r="O211" s="188">
        <f>'дод 2'!P46</f>
        <v>0</v>
      </c>
      <c r="P211" s="188">
        <f>'дод 2'!Q46</f>
        <v>0</v>
      </c>
      <c r="Q211" s="188">
        <f>'дод 2'!R46</f>
        <v>0</v>
      </c>
      <c r="R211" s="188">
        <f>'дод 2'!S46</f>
        <v>0</v>
      </c>
      <c r="S211" s="188">
        <f>'дод 2'!T46</f>
        <v>0</v>
      </c>
      <c r="T211" s="188">
        <f>'дод 2'!U46</f>
        <v>0</v>
      </c>
      <c r="U211" s="188">
        <f>'дод 2'!V46</f>
        <v>0</v>
      </c>
      <c r="V211" s="188">
        <f>'дод 2'!W46</f>
        <v>0</v>
      </c>
      <c r="W211" s="234"/>
      <c r="X211" s="188">
        <f t="shared" si="132"/>
        <v>5143959</v>
      </c>
      <c r="Y211" s="268"/>
    </row>
    <row r="212" spans="1:25" s="47" customFormat="1" ht="33.75" customHeight="1" x14ac:dyDescent="0.25">
      <c r="A212" s="33">
        <v>7413</v>
      </c>
      <c r="B212" s="33" t="s">
        <v>83</v>
      </c>
      <c r="C212" s="3" t="s">
        <v>373</v>
      </c>
      <c r="D212" s="44">
        <f>'дод 2'!E47</f>
        <v>5937700</v>
      </c>
      <c r="E212" s="44">
        <f>'дод 2'!F47</f>
        <v>0</v>
      </c>
      <c r="F212" s="44">
        <f>'дод 2'!G47</f>
        <v>0</v>
      </c>
      <c r="G212" s="188">
        <f>'дод 2'!H47</f>
        <v>2033099.31</v>
      </c>
      <c r="H212" s="188">
        <f>'дод 2'!I47</f>
        <v>0</v>
      </c>
      <c r="I212" s="188">
        <f>'дод 2'!J47</f>
        <v>0</v>
      </c>
      <c r="J212" s="228">
        <f t="shared" si="129"/>
        <v>34.240519224615596</v>
      </c>
      <c r="K212" s="188">
        <f>'дод 2'!L47</f>
        <v>0</v>
      </c>
      <c r="L212" s="188">
        <f>'дод 2'!M47</f>
        <v>0</v>
      </c>
      <c r="M212" s="188">
        <f>'дод 2'!N47</f>
        <v>0</v>
      </c>
      <c r="N212" s="188">
        <f>'дод 2'!O47</f>
        <v>0</v>
      </c>
      <c r="O212" s="188">
        <f>'дод 2'!P47</f>
        <v>0</v>
      </c>
      <c r="P212" s="188">
        <f>'дод 2'!Q47</f>
        <v>0</v>
      </c>
      <c r="Q212" s="188">
        <f>'дод 2'!R47</f>
        <v>0</v>
      </c>
      <c r="R212" s="188">
        <f>'дод 2'!S47</f>
        <v>0</v>
      </c>
      <c r="S212" s="188">
        <f>'дод 2'!T47</f>
        <v>0</v>
      </c>
      <c r="T212" s="188">
        <f>'дод 2'!U47</f>
        <v>0</v>
      </c>
      <c r="U212" s="188">
        <f>'дод 2'!V47</f>
        <v>0</v>
      </c>
      <c r="V212" s="188">
        <f>'дод 2'!W47</f>
        <v>0</v>
      </c>
      <c r="W212" s="234"/>
      <c r="X212" s="188">
        <f t="shared" si="132"/>
        <v>2033099.31</v>
      </c>
      <c r="Y212" s="268"/>
    </row>
    <row r="213" spans="1:25" s="47" customFormat="1" ht="31.5" x14ac:dyDescent="0.25">
      <c r="A213" s="38">
        <v>7422</v>
      </c>
      <c r="B213" s="82" t="s">
        <v>410</v>
      </c>
      <c r="C213" s="83" t="s">
        <v>552</v>
      </c>
      <c r="D213" s="44">
        <f>'дод 2'!E48</f>
        <v>41613200</v>
      </c>
      <c r="E213" s="44">
        <f>'дод 2'!F48</f>
        <v>0</v>
      </c>
      <c r="F213" s="44">
        <f>'дод 2'!G48</f>
        <v>0</v>
      </c>
      <c r="G213" s="188">
        <f>'дод 2'!H48</f>
        <v>15359292</v>
      </c>
      <c r="H213" s="188">
        <f>'дод 2'!I48</f>
        <v>0</v>
      </c>
      <c r="I213" s="188">
        <f>'дод 2'!J48</f>
        <v>0</v>
      </c>
      <c r="J213" s="228">
        <f t="shared" si="129"/>
        <v>36.909663279920792</v>
      </c>
      <c r="K213" s="188">
        <f>'дод 2'!L48</f>
        <v>0</v>
      </c>
      <c r="L213" s="188">
        <f>'дод 2'!M48</f>
        <v>0</v>
      </c>
      <c r="M213" s="188">
        <f>'дод 2'!N48</f>
        <v>0</v>
      </c>
      <c r="N213" s="188">
        <f>'дод 2'!O48</f>
        <v>0</v>
      </c>
      <c r="O213" s="188">
        <f>'дод 2'!P48</f>
        <v>0</v>
      </c>
      <c r="P213" s="188">
        <f>'дод 2'!Q48</f>
        <v>0</v>
      </c>
      <c r="Q213" s="188">
        <f>'дод 2'!R48</f>
        <v>0</v>
      </c>
      <c r="R213" s="188">
        <f>'дод 2'!S48</f>
        <v>0</v>
      </c>
      <c r="S213" s="188">
        <f>'дод 2'!T48</f>
        <v>0</v>
      </c>
      <c r="T213" s="188">
        <f>'дод 2'!U48</f>
        <v>0</v>
      </c>
      <c r="U213" s="188">
        <f>'дод 2'!V48</f>
        <v>0</v>
      </c>
      <c r="V213" s="188">
        <f>'дод 2'!W48</f>
        <v>0</v>
      </c>
      <c r="W213" s="234"/>
      <c r="X213" s="188">
        <f t="shared" si="132"/>
        <v>15359292</v>
      </c>
      <c r="Y213" s="268"/>
    </row>
    <row r="214" spans="1:25" s="47" customFormat="1" ht="17.25" customHeight="1" x14ac:dyDescent="0.25">
      <c r="A214" s="33">
        <v>7426</v>
      </c>
      <c r="B214" s="51" t="s">
        <v>410</v>
      </c>
      <c r="C214" s="3" t="s">
        <v>374</v>
      </c>
      <c r="D214" s="44">
        <f>'дод 2'!E49</f>
        <v>17916743</v>
      </c>
      <c r="E214" s="44">
        <f>'дод 2'!F49</f>
        <v>0</v>
      </c>
      <c r="F214" s="44">
        <f>'дод 2'!G49</f>
        <v>0</v>
      </c>
      <c r="G214" s="188">
        <f>'дод 2'!H49</f>
        <v>6141988.3899999997</v>
      </c>
      <c r="H214" s="188">
        <f>'дод 2'!I49</f>
        <v>0</v>
      </c>
      <c r="I214" s="188">
        <f>'дод 2'!J49</f>
        <v>0</v>
      </c>
      <c r="J214" s="228">
        <f t="shared" si="129"/>
        <v>34.280719380749055</v>
      </c>
      <c r="K214" s="188">
        <f>'дод 2'!L49</f>
        <v>0</v>
      </c>
      <c r="L214" s="188">
        <f>'дод 2'!M49</f>
        <v>0</v>
      </c>
      <c r="M214" s="188">
        <f>'дод 2'!N49</f>
        <v>0</v>
      </c>
      <c r="N214" s="188">
        <f>'дод 2'!O49</f>
        <v>0</v>
      </c>
      <c r="O214" s="188">
        <f>'дод 2'!P49</f>
        <v>0</v>
      </c>
      <c r="P214" s="188">
        <f>'дод 2'!Q49</f>
        <v>0</v>
      </c>
      <c r="Q214" s="188">
        <f>'дод 2'!R49</f>
        <v>0</v>
      </c>
      <c r="R214" s="188">
        <f>'дод 2'!S49</f>
        <v>0</v>
      </c>
      <c r="S214" s="188">
        <f>'дод 2'!T49</f>
        <v>0</v>
      </c>
      <c r="T214" s="188">
        <f>'дод 2'!U49</f>
        <v>0</v>
      </c>
      <c r="U214" s="188">
        <f>'дод 2'!V49</f>
        <v>0</v>
      </c>
      <c r="V214" s="188">
        <f>'дод 2'!W49</f>
        <v>0</v>
      </c>
      <c r="W214" s="234"/>
      <c r="X214" s="188">
        <f t="shared" si="132"/>
        <v>6141988.3899999997</v>
      </c>
      <c r="Y214" s="268"/>
    </row>
    <row r="215" spans="1:25" s="47" customFormat="1" ht="15" customHeight="1" x14ac:dyDescent="0.25">
      <c r="A215" s="33">
        <v>7450</v>
      </c>
      <c r="B215" s="51" t="s">
        <v>397</v>
      </c>
      <c r="C215" s="3" t="s">
        <v>454</v>
      </c>
      <c r="D215" s="44">
        <f>'дод 2'!E50</f>
        <v>2500000</v>
      </c>
      <c r="E215" s="44">
        <f>'дод 2'!F50</f>
        <v>0</v>
      </c>
      <c r="F215" s="44">
        <f>'дод 2'!G50</f>
        <v>0</v>
      </c>
      <c r="G215" s="188">
        <f>'дод 2'!H50</f>
        <v>0</v>
      </c>
      <c r="H215" s="188">
        <f>'дод 2'!I50</f>
        <v>0</v>
      </c>
      <c r="I215" s="188">
        <f>'дод 2'!J50</f>
        <v>0</v>
      </c>
      <c r="J215" s="228">
        <f t="shared" si="129"/>
        <v>0</v>
      </c>
      <c r="K215" s="188">
        <f>'дод 2'!L50</f>
        <v>0</v>
      </c>
      <c r="L215" s="188">
        <f>'дод 2'!M50</f>
        <v>0</v>
      </c>
      <c r="M215" s="188">
        <f>'дод 2'!N50</f>
        <v>0</v>
      </c>
      <c r="N215" s="188">
        <f>'дод 2'!O50</f>
        <v>0</v>
      </c>
      <c r="O215" s="188">
        <f>'дод 2'!P50</f>
        <v>0</v>
      </c>
      <c r="P215" s="188">
        <f>'дод 2'!Q50</f>
        <v>0</v>
      </c>
      <c r="Q215" s="188">
        <f>'дод 2'!R50</f>
        <v>0</v>
      </c>
      <c r="R215" s="188">
        <f>'дод 2'!S50</f>
        <v>0</v>
      </c>
      <c r="S215" s="188">
        <f>'дод 2'!T50</f>
        <v>0</v>
      </c>
      <c r="T215" s="188">
        <f>'дод 2'!U50</f>
        <v>0</v>
      </c>
      <c r="U215" s="188">
        <f>'дод 2'!V50</f>
        <v>0</v>
      </c>
      <c r="V215" s="188">
        <f>'дод 2'!W50</f>
        <v>0</v>
      </c>
      <c r="W215" s="234"/>
      <c r="X215" s="188">
        <f t="shared" si="132"/>
        <v>0</v>
      </c>
      <c r="Y215" s="268"/>
    </row>
    <row r="216" spans="1:25" s="47" customFormat="1" ht="15.75" hidden="1" customHeight="1" x14ac:dyDescent="0.25">
      <c r="A216" s="61"/>
      <c r="B216" s="61"/>
      <c r="C216" s="62"/>
      <c r="D216" s="63"/>
      <c r="E216" s="63"/>
      <c r="F216" s="63"/>
      <c r="G216" s="189"/>
      <c r="H216" s="189"/>
      <c r="I216" s="189"/>
      <c r="J216" s="229" t="e">
        <f t="shared" si="129"/>
        <v>#DIV/0!</v>
      </c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231" t="e">
        <f t="shared" si="131"/>
        <v>#DIV/0!</v>
      </c>
      <c r="X216" s="189">
        <f t="shared" si="132"/>
        <v>0</v>
      </c>
      <c r="Y216" s="268"/>
    </row>
    <row r="217" spans="1:25" s="47" customFormat="1" ht="15.75" hidden="1" customHeight="1" x14ac:dyDescent="0.25">
      <c r="A217" s="61"/>
      <c r="B217" s="61"/>
      <c r="C217" s="62"/>
      <c r="D217" s="63"/>
      <c r="E217" s="63"/>
      <c r="F217" s="63"/>
      <c r="G217" s="189"/>
      <c r="H217" s="189"/>
      <c r="I217" s="189"/>
      <c r="J217" s="229" t="e">
        <f t="shared" si="129"/>
        <v>#DIV/0!</v>
      </c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231" t="e">
        <f t="shared" si="131"/>
        <v>#DIV/0!</v>
      </c>
      <c r="X217" s="189">
        <f t="shared" si="132"/>
        <v>0</v>
      </c>
      <c r="Y217" s="268"/>
    </row>
    <row r="218" spans="1:25" s="47" customFormat="1" ht="18" hidden="1" customHeight="1" x14ac:dyDescent="0.25">
      <c r="A218" s="51"/>
      <c r="B218" s="51"/>
      <c r="C218" s="3"/>
      <c r="D218" s="44"/>
      <c r="E218" s="44"/>
      <c r="F218" s="44"/>
      <c r="G218" s="188"/>
      <c r="H218" s="188"/>
      <c r="I218" s="188"/>
      <c r="J218" s="228" t="e">
        <f t="shared" si="129"/>
        <v>#DIV/0!</v>
      </c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234" t="e">
        <f t="shared" si="131"/>
        <v>#DIV/0!</v>
      </c>
      <c r="X218" s="188">
        <f t="shared" si="132"/>
        <v>0</v>
      </c>
      <c r="Y218" s="268"/>
    </row>
    <row r="219" spans="1:25" s="47" customFormat="1" ht="54.75" hidden="1" customHeight="1" x14ac:dyDescent="0.25">
      <c r="A219" s="51" t="s">
        <v>531</v>
      </c>
      <c r="B219" s="51" t="s">
        <v>397</v>
      </c>
      <c r="C219" s="88" t="s">
        <v>396</v>
      </c>
      <c r="D219" s="44">
        <f>'дод 2'!E282</f>
        <v>0</v>
      </c>
      <c r="E219" s="44">
        <f>'дод 2'!F282</f>
        <v>0</v>
      </c>
      <c r="F219" s="44">
        <f>'дод 2'!G282</f>
        <v>0</v>
      </c>
      <c r="G219" s="188">
        <f>'дод 2'!H282</f>
        <v>0</v>
      </c>
      <c r="H219" s="188">
        <f>'дод 2'!I282</f>
        <v>0</v>
      </c>
      <c r="I219" s="188">
        <f>'дод 2'!J282</f>
        <v>0</v>
      </c>
      <c r="J219" s="228" t="e">
        <f t="shared" si="129"/>
        <v>#DIV/0!</v>
      </c>
      <c r="K219" s="188">
        <f>'дод 2'!L282</f>
        <v>0</v>
      </c>
      <c r="L219" s="188">
        <f>'дод 2'!M282</f>
        <v>0</v>
      </c>
      <c r="M219" s="188">
        <f>'дод 2'!N282</f>
        <v>0</v>
      </c>
      <c r="N219" s="188">
        <f>'дод 2'!O282</f>
        <v>0</v>
      </c>
      <c r="O219" s="188">
        <f>'дод 2'!P282</f>
        <v>0</v>
      </c>
      <c r="P219" s="188">
        <f>'дод 2'!Q282</f>
        <v>0</v>
      </c>
      <c r="Q219" s="188">
        <f>'дод 2'!R282</f>
        <v>0</v>
      </c>
      <c r="R219" s="188">
        <f>'дод 2'!S282</f>
        <v>0</v>
      </c>
      <c r="S219" s="188">
        <f>'дод 2'!T282</f>
        <v>0</v>
      </c>
      <c r="T219" s="188">
        <f>'дод 2'!U282</f>
        <v>0</v>
      </c>
      <c r="U219" s="188">
        <f>'дод 2'!V282</f>
        <v>0</v>
      </c>
      <c r="V219" s="188">
        <f>'дод 2'!W282</f>
        <v>0</v>
      </c>
      <c r="W219" s="234" t="e">
        <f t="shared" si="131"/>
        <v>#DIV/0!</v>
      </c>
      <c r="X219" s="188">
        <f t="shared" si="132"/>
        <v>0</v>
      </c>
      <c r="Y219" s="268"/>
    </row>
    <row r="220" spans="1:25" s="47" customFormat="1" ht="94.5" hidden="1" customHeight="1" x14ac:dyDescent="0.25">
      <c r="A220" s="72"/>
      <c r="B220" s="72"/>
      <c r="C220" s="70" t="s">
        <v>394</v>
      </c>
      <c r="D220" s="63">
        <f>'дод 2'!E283</f>
        <v>0</v>
      </c>
      <c r="E220" s="63">
        <f>'дод 2'!F283</f>
        <v>0</v>
      </c>
      <c r="F220" s="63">
        <f>'дод 2'!G283</f>
        <v>0</v>
      </c>
      <c r="G220" s="189">
        <f>'дод 2'!H283</f>
        <v>0</v>
      </c>
      <c r="H220" s="189">
        <f>'дод 2'!I283</f>
        <v>0</v>
      </c>
      <c r="I220" s="189">
        <f>'дод 2'!J283</f>
        <v>0</v>
      </c>
      <c r="J220" s="229" t="e">
        <f t="shared" si="129"/>
        <v>#DIV/0!</v>
      </c>
      <c r="K220" s="189">
        <f>'дод 2'!L283</f>
        <v>0</v>
      </c>
      <c r="L220" s="189">
        <f>'дод 2'!M283</f>
        <v>0</v>
      </c>
      <c r="M220" s="189">
        <f>'дод 2'!N283</f>
        <v>0</v>
      </c>
      <c r="N220" s="189">
        <f>'дод 2'!O283</f>
        <v>0</v>
      </c>
      <c r="O220" s="189">
        <f>'дод 2'!P283</f>
        <v>0</v>
      </c>
      <c r="P220" s="189">
        <f>'дод 2'!Q283</f>
        <v>0</v>
      </c>
      <c r="Q220" s="189">
        <f>'дод 2'!R283</f>
        <v>0</v>
      </c>
      <c r="R220" s="189">
        <f>'дод 2'!S283</f>
        <v>0</v>
      </c>
      <c r="S220" s="189">
        <f>'дод 2'!T283</f>
        <v>0</v>
      </c>
      <c r="T220" s="189">
        <f>'дод 2'!U283</f>
        <v>0</v>
      </c>
      <c r="U220" s="189">
        <f>'дод 2'!V283</f>
        <v>0</v>
      </c>
      <c r="V220" s="189">
        <f>'дод 2'!W283</f>
        <v>0</v>
      </c>
      <c r="W220" s="231" t="e">
        <f t="shared" si="131"/>
        <v>#DIV/0!</v>
      </c>
      <c r="X220" s="189">
        <f t="shared" si="132"/>
        <v>0</v>
      </c>
      <c r="Y220" s="268"/>
    </row>
    <row r="221" spans="1:25" s="47" customFormat="1" ht="63" hidden="1" customHeight="1" x14ac:dyDescent="0.25">
      <c r="A221" s="72"/>
      <c r="B221" s="72"/>
      <c r="C221" s="70" t="s">
        <v>529</v>
      </c>
      <c r="D221" s="63">
        <f>'дод 2'!E284</f>
        <v>0</v>
      </c>
      <c r="E221" s="63">
        <f>'дод 2'!F284</f>
        <v>0</v>
      </c>
      <c r="F221" s="63">
        <f>'дод 2'!G284</f>
        <v>0</v>
      </c>
      <c r="G221" s="189">
        <f>'дод 2'!H284</f>
        <v>0</v>
      </c>
      <c r="H221" s="189">
        <f>'дод 2'!I284</f>
        <v>0</v>
      </c>
      <c r="I221" s="189">
        <f>'дод 2'!J284</f>
        <v>0</v>
      </c>
      <c r="J221" s="229" t="e">
        <f t="shared" si="129"/>
        <v>#DIV/0!</v>
      </c>
      <c r="K221" s="189">
        <f>'дод 2'!L284</f>
        <v>0</v>
      </c>
      <c r="L221" s="189">
        <f>'дод 2'!M284</f>
        <v>0</v>
      </c>
      <c r="M221" s="189">
        <f>'дод 2'!N284</f>
        <v>0</v>
      </c>
      <c r="N221" s="189">
        <f>'дод 2'!O284</f>
        <v>0</v>
      </c>
      <c r="O221" s="189">
        <f>'дод 2'!P284</f>
        <v>0</v>
      </c>
      <c r="P221" s="189">
        <f>'дод 2'!Q284</f>
        <v>0</v>
      </c>
      <c r="Q221" s="189">
        <f>'дод 2'!R284</f>
        <v>0</v>
      </c>
      <c r="R221" s="189">
        <f>'дод 2'!S284</f>
        <v>0</v>
      </c>
      <c r="S221" s="189">
        <f>'дод 2'!T284</f>
        <v>0</v>
      </c>
      <c r="T221" s="189">
        <f>'дод 2'!U284</f>
        <v>0</v>
      </c>
      <c r="U221" s="189">
        <f>'дод 2'!V284</f>
        <v>0</v>
      </c>
      <c r="V221" s="189">
        <f>'дод 2'!W284</f>
        <v>0</v>
      </c>
      <c r="W221" s="231" t="e">
        <f t="shared" si="131"/>
        <v>#DIV/0!</v>
      </c>
      <c r="X221" s="189">
        <f t="shared" si="132"/>
        <v>0</v>
      </c>
      <c r="Y221" s="268"/>
    </row>
    <row r="222" spans="1:25" ht="49.5" hidden="1" customHeight="1" x14ac:dyDescent="0.25">
      <c r="A222" s="51" t="s">
        <v>568</v>
      </c>
      <c r="B222" s="52" t="s">
        <v>397</v>
      </c>
      <c r="C222" s="88" t="s">
        <v>565</v>
      </c>
      <c r="D222" s="44">
        <f>'дод 2'!E285</f>
        <v>0</v>
      </c>
      <c r="E222" s="44">
        <f>'дод 2'!F285</f>
        <v>0</v>
      </c>
      <c r="F222" s="44">
        <f>'дод 2'!G285</f>
        <v>0</v>
      </c>
      <c r="G222" s="188">
        <f>'дод 2'!H285</f>
        <v>0</v>
      </c>
      <c r="H222" s="188">
        <f>'дод 2'!I285</f>
        <v>0</v>
      </c>
      <c r="I222" s="188">
        <f>'дод 2'!J285</f>
        <v>0</v>
      </c>
      <c r="J222" s="228" t="e">
        <f t="shared" si="129"/>
        <v>#DIV/0!</v>
      </c>
      <c r="K222" s="188">
        <f>'дод 2'!L285</f>
        <v>0</v>
      </c>
      <c r="L222" s="188">
        <f>'дод 2'!M285</f>
        <v>0</v>
      </c>
      <c r="M222" s="188">
        <f>'дод 2'!N285</f>
        <v>0</v>
      </c>
      <c r="N222" s="188">
        <f>'дод 2'!O285</f>
        <v>0</v>
      </c>
      <c r="O222" s="188">
        <f>'дод 2'!P285</f>
        <v>0</v>
      </c>
      <c r="P222" s="188">
        <f>'дод 2'!Q285</f>
        <v>0</v>
      </c>
      <c r="Q222" s="188">
        <f>'дод 2'!R285</f>
        <v>0</v>
      </c>
      <c r="R222" s="188">
        <f>'дод 2'!S285</f>
        <v>0</v>
      </c>
      <c r="S222" s="188">
        <f>'дод 2'!T285</f>
        <v>0</v>
      </c>
      <c r="T222" s="188">
        <f>'дод 2'!U285</f>
        <v>0</v>
      </c>
      <c r="U222" s="188">
        <f>'дод 2'!V285</f>
        <v>0</v>
      </c>
      <c r="V222" s="188">
        <f>'дод 2'!W285</f>
        <v>0</v>
      </c>
      <c r="W222" s="234" t="e">
        <f t="shared" si="131"/>
        <v>#DIV/0!</v>
      </c>
      <c r="X222" s="188">
        <f t="shared" si="132"/>
        <v>0</v>
      </c>
      <c r="Y222" s="268"/>
    </row>
    <row r="223" spans="1:25" s="47" customFormat="1" ht="1.5" hidden="1" customHeight="1" x14ac:dyDescent="0.25">
      <c r="A223" s="72"/>
      <c r="B223" s="72"/>
      <c r="C223" s="68" t="s">
        <v>390</v>
      </c>
      <c r="D223" s="63">
        <f>'дод 2'!E286</f>
        <v>0</v>
      </c>
      <c r="E223" s="63">
        <f>'дод 2'!F286</f>
        <v>0</v>
      </c>
      <c r="F223" s="63">
        <f>'дод 2'!G286</f>
        <v>0</v>
      </c>
      <c r="G223" s="189">
        <f>'дод 2'!H286</f>
        <v>0</v>
      </c>
      <c r="H223" s="189">
        <f>'дод 2'!I286</f>
        <v>0</v>
      </c>
      <c r="I223" s="189">
        <f>'дод 2'!J286</f>
        <v>0</v>
      </c>
      <c r="J223" s="229" t="e">
        <f t="shared" si="129"/>
        <v>#DIV/0!</v>
      </c>
      <c r="K223" s="189">
        <f>'дод 2'!L286</f>
        <v>0</v>
      </c>
      <c r="L223" s="189">
        <f>'дод 2'!M286</f>
        <v>0</v>
      </c>
      <c r="M223" s="189">
        <f>'дод 2'!N286</f>
        <v>0</v>
      </c>
      <c r="N223" s="189">
        <f>'дод 2'!O286</f>
        <v>0</v>
      </c>
      <c r="O223" s="189">
        <f>'дод 2'!P286</f>
        <v>0</v>
      </c>
      <c r="P223" s="189">
        <f>'дод 2'!Q286</f>
        <v>0</v>
      </c>
      <c r="Q223" s="189">
        <f>'дод 2'!R286</f>
        <v>0</v>
      </c>
      <c r="R223" s="189">
        <f>'дод 2'!S286</f>
        <v>0</v>
      </c>
      <c r="S223" s="189">
        <f>'дод 2'!T286</f>
        <v>0</v>
      </c>
      <c r="T223" s="189">
        <f>'дод 2'!U286</f>
        <v>0</v>
      </c>
      <c r="U223" s="189">
        <f>'дод 2'!V286</f>
        <v>0</v>
      </c>
      <c r="V223" s="189">
        <f>'дод 2'!W286</f>
        <v>0</v>
      </c>
      <c r="W223" s="231" t="e">
        <f t="shared" si="131"/>
        <v>#DIV/0!</v>
      </c>
      <c r="X223" s="189">
        <f t="shared" si="132"/>
        <v>0</v>
      </c>
      <c r="Y223" s="268"/>
    </row>
    <row r="224" spans="1:25" s="45" customFormat="1" ht="18.75" customHeight="1" x14ac:dyDescent="0.25">
      <c r="A224" s="35" t="s">
        <v>236</v>
      </c>
      <c r="B224" s="37"/>
      <c r="C224" s="2" t="s">
        <v>237</v>
      </c>
      <c r="D224" s="43">
        <f>D225</f>
        <v>8446348</v>
      </c>
      <c r="E224" s="43">
        <f t="shared" ref="E224:V224" si="136">E225</f>
        <v>0</v>
      </c>
      <c r="F224" s="43">
        <f t="shared" si="136"/>
        <v>0</v>
      </c>
      <c r="G224" s="187">
        <f>G225</f>
        <v>868792.31999999995</v>
      </c>
      <c r="H224" s="187">
        <f t="shared" si="136"/>
        <v>0</v>
      </c>
      <c r="I224" s="187">
        <f t="shared" si="136"/>
        <v>0</v>
      </c>
      <c r="J224" s="227">
        <f t="shared" si="129"/>
        <v>10.286011421741089</v>
      </c>
      <c r="K224" s="187">
        <f t="shared" si="136"/>
        <v>3683854</v>
      </c>
      <c r="L224" s="187">
        <f t="shared" si="136"/>
        <v>3683854</v>
      </c>
      <c r="M224" s="187">
        <f t="shared" si="136"/>
        <v>0</v>
      </c>
      <c r="N224" s="187">
        <f t="shared" si="136"/>
        <v>0</v>
      </c>
      <c r="O224" s="187">
        <f t="shared" si="136"/>
        <v>0</v>
      </c>
      <c r="P224" s="187">
        <f t="shared" si="136"/>
        <v>3683854</v>
      </c>
      <c r="Q224" s="187">
        <f t="shared" si="136"/>
        <v>1818854</v>
      </c>
      <c r="R224" s="187">
        <f t="shared" si="136"/>
        <v>1818854</v>
      </c>
      <c r="S224" s="187">
        <f t="shared" si="136"/>
        <v>0</v>
      </c>
      <c r="T224" s="187">
        <f t="shared" si="136"/>
        <v>0</v>
      </c>
      <c r="U224" s="187">
        <f t="shared" si="136"/>
        <v>0</v>
      </c>
      <c r="V224" s="187">
        <f t="shared" si="136"/>
        <v>1818854</v>
      </c>
      <c r="W224" s="232">
        <f t="shared" si="131"/>
        <v>49.373672246511397</v>
      </c>
      <c r="X224" s="187">
        <f t="shared" si="132"/>
        <v>2687646.32</v>
      </c>
      <c r="Y224" s="268"/>
    </row>
    <row r="225" spans="1:25" ht="27" customHeight="1" x14ac:dyDescent="0.25">
      <c r="A225" s="36" t="s">
        <v>234</v>
      </c>
      <c r="B225" s="36" t="s">
        <v>235</v>
      </c>
      <c r="C225" s="11" t="s">
        <v>233</v>
      </c>
      <c r="D225" s="44">
        <f>'дод 2'!E51+'дод 2'!E287</f>
        <v>8446348</v>
      </c>
      <c r="E225" s="44">
        <f>'дод 2'!F51+'дод 2'!F287</f>
        <v>0</v>
      </c>
      <c r="F225" s="44">
        <f>'дод 2'!G51+'дод 2'!G287</f>
        <v>0</v>
      </c>
      <c r="G225" s="188">
        <f>'дод 2'!H51+'дод 2'!H287</f>
        <v>868792.31999999995</v>
      </c>
      <c r="H225" s="188">
        <f>'дод 2'!I51+'дод 2'!I287</f>
        <v>0</v>
      </c>
      <c r="I225" s="188">
        <f>'дод 2'!J51+'дод 2'!J287</f>
        <v>0</v>
      </c>
      <c r="J225" s="228">
        <f t="shared" si="129"/>
        <v>10.286011421741089</v>
      </c>
      <c r="K225" s="188">
        <f>'дод 2'!L51+'дод 2'!L287</f>
        <v>3683854</v>
      </c>
      <c r="L225" s="188">
        <f>'дод 2'!M51+'дод 2'!M287</f>
        <v>3683854</v>
      </c>
      <c r="M225" s="188">
        <f>'дод 2'!N51+'дод 2'!N287</f>
        <v>0</v>
      </c>
      <c r="N225" s="188">
        <f>'дод 2'!O51+'дод 2'!O287</f>
        <v>0</v>
      </c>
      <c r="O225" s="188">
        <f>'дод 2'!P51+'дод 2'!P287</f>
        <v>0</v>
      </c>
      <c r="P225" s="188">
        <f>'дод 2'!Q51+'дод 2'!Q287</f>
        <v>3683854</v>
      </c>
      <c r="Q225" s="188">
        <f>'дод 2'!R51+'дод 2'!R287</f>
        <v>1818854</v>
      </c>
      <c r="R225" s="188">
        <f>'дод 2'!S51+'дод 2'!S287</f>
        <v>1818854</v>
      </c>
      <c r="S225" s="188">
        <f>'дод 2'!T51+'дод 2'!T287</f>
        <v>0</v>
      </c>
      <c r="T225" s="188">
        <f>'дод 2'!U51+'дод 2'!U287</f>
        <v>0</v>
      </c>
      <c r="U225" s="188">
        <f>'дод 2'!V51+'дод 2'!V287</f>
        <v>0</v>
      </c>
      <c r="V225" s="188">
        <f>'дод 2'!W51+'дод 2'!W287</f>
        <v>1818854</v>
      </c>
      <c r="W225" s="234">
        <f t="shared" si="131"/>
        <v>49.373672246511397</v>
      </c>
      <c r="X225" s="188">
        <f t="shared" si="132"/>
        <v>2687646.32</v>
      </c>
      <c r="Y225" s="268"/>
    </row>
    <row r="226" spans="1:25" s="45" customFormat="1" ht="31.5" customHeight="1" x14ac:dyDescent="0.25">
      <c r="A226" s="34" t="s">
        <v>87</v>
      </c>
      <c r="B226" s="37"/>
      <c r="C226" s="2" t="s">
        <v>418</v>
      </c>
      <c r="D226" s="43">
        <f>D228+D229+D231+D232+D233+D235+D236+D237</f>
        <v>11852035</v>
      </c>
      <c r="E226" s="43">
        <f t="shared" ref="E226:V226" si="137">E228+E229+E231+E232+E233+E235+E236+E237</f>
        <v>0</v>
      </c>
      <c r="F226" s="43">
        <f t="shared" si="137"/>
        <v>0</v>
      </c>
      <c r="G226" s="187">
        <f>G228+G229+G231+G232+G233+G235+G236+G237</f>
        <v>2933088.87</v>
      </c>
      <c r="H226" s="187">
        <f t="shared" ref="H226:I226" si="138">H228+H229+H231+H232+H233+H235+H236+H237</f>
        <v>0</v>
      </c>
      <c r="I226" s="187">
        <f t="shared" si="138"/>
        <v>0</v>
      </c>
      <c r="J226" s="227">
        <f t="shared" si="129"/>
        <v>24.747554913565477</v>
      </c>
      <c r="K226" s="187">
        <f t="shared" si="137"/>
        <v>242376835.63</v>
      </c>
      <c r="L226" s="187">
        <f t="shared" si="137"/>
        <v>242106755</v>
      </c>
      <c r="M226" s="187">
        <f t="shared" si="137"/>
        <v>270080.63</v>
      </c>
      <c r="N226" s="187">
        <f t="shared" si="137"/>
        <v>0</v>
      </c>
      <c r="O226" s="187">
        <f t="shared" si="137"/>
        <v>0</v>
      </c>
      <c r="P226" s="187">
        <f t="shared" si="137"/>
        <v>242106755</v>
      </c>
      <c r="Q226" s="187">
        <f t="shared" si="137"/>
        <v>15824224.859999999</v>
      </c>
      <c r="R226" s="187">
        <f t="shared" si="137"/>
        <v>15805916.859999999</v>
      </c>
      <c r="S226" s="187">
        <f t="shared" si="137"/>
        <v>18308</v>
      </c>
      <c r="T226" s="187">
        <f t="shared" si="137"/>
        <v>0</v>
      </c>
      <c r="U226" s="187">
        <f t="shared" si="137"/>
        <v>0</v>
      </c>
      <c r="V226" s="187">
        <f t="shared" si="137"/>
        <v>15805916.859999999</v>
      </c>
      <c r="W226" s="232">
        <f t="shared" si="131"/>
        <v>6.5287694753785983</v>
      </c>
      <c r="X226" s="187">
        <f t="shared" si="132"/>
        <v>18757313.73</v>
      </c>
      <c r="Y226" s="268"/>
    </row>
    <row r="227" spans="1:25" s="46" customFormat="1" ht="18.75" customHeight="1" x14ac:dyDescent="0.25">
      <c r="A227" s="54"/>
      <c r="B227" s="54"/>
      <c r="C227" s="66" t="s">
        <v>416</v>
      </c>
      <c r="D227" s="59">
        <f>D230+D234</f>
        <v>0</v>
      </c>
      <c r="E227" s="59">
        <f t="shared" ref="E227:P227" si="139">E230+E234</f>
        <v>0</v>
      </c>
      <c r="F227" s="59">
        <f t="shared" si="139"/>
        <v>0</v>
      </c>
      <c r="G227" s="190">
        <f>G230+G234</f>
        <v>0</v>
      </c>
      <c r="H227" s="190">
        <f t="shared" ref="H227:I227" si="140">H230+H234</f>
        <v>0</v>
      </c>
      <c r="I227" s="190">
        <f t="shared" si="140"/>
        <v>0</v>
      </c>
      <c r="J227" s="230"/>
      <c r="K227" s="190">
        <f t="shared" si="139"/>
        <v>92214546</v>
      </c>
      <c r="L227" s="190">
        <f t="shared" si="139"/>
        <v>92214546</v>
      </c>
      <c r="M227" s="190">
        <f t="shared" si="139"/>
        <v>0</v>
      </c>
      <c r="N227" s="190">
        <f t="shared" si="139"/>
        <v>0</v>
      </c>
      <c r="O227" s="190">
        <f t="shared" si="139"/>
        <v>0</v>
      </c>
      <c r="P227" s="190">
        <f t="shared" si="139"/>
        <v>92214546</v>
      </c>
      <c r="Q227" s="190">
        <f t="shared" ref="Q227:V227" si="141">Q230+Q234</f>
        <v>0</v>
      </c>
      <c r="R227" s="190">
        <f t="shared" si="141"/>
        <v>0</v>
      </c>
      <c r="S227" s="190">
        <f t="shared" si="141"/>
        <v>0</v>
      </c>
      <c r="T227" s="190">
        <f t="shared" si="141"/>
        <v>0</v>
      </c>
      <c r="U227" s="190">
        <f t="shared" si="141"/>
        <v>0</v>
      </c>
      <c r="V227" s="190">
        <f t="shared" si="141"/>
        <v>0</v>
      </c>
      <c r="W227" s="233">
        <f t="shared" si="131"/>
        <v>0</v>
      </c>
      <c r="X227" s="190">
        <f t="shared" si="132"/>
        <v>0</v>
      </c>
      <c r="Y227" s="268"/>
    </row>
    <row r="228" spans="1:25" ht="32.25" customHeight="1" x14ac:dyDescent="0.25">
      <c r="A228" s="33" t="s">
        <v>4</v>
      </c>
      <c r="B228" s="33" t="s">
        <v>86</v>
      </c>
      <c r="C228" s="3" t="s">
        <v>23</v>
      </c>
      <c r="D228" s="44">
        <f>'дод 2'!E52+'дод 2'!E351+'дод 2'!E346</f>
        <v>520000</v>
      </c>
      <c r="E228" s="44">
        <f>'дод 2'!F52+'дод 2'!F351+'дод 2'!F346</f>
        <v>0</v>
      </c>
      <c r="F228" s="44">
        <f>'дод 2'!G52+'дод 2'!G351+'дод 2'!G346</f>
        <v>0</v>
      </c>
      <c r="G228" s="188">
        <f>'дод 2'!H52+'дод 2'!H351+'дод 2'!H346</f>
        <v>10460</v>
      </c>
      <c r="H228" s="188">
        <f>'дод 2'!I52+'дод 2'!I351+'дод 2'!I346</f>
        <v>0</v>
      </c>
      <c r="I228" s="188">
        <f>'дод 2'!J52+'дод 2'!J351+'дод 2'!J346</f>
        <v>0</v>
      </c>
      <c r="J228" s="228">
        <f t="shared" si="129"/>
        <v>2.0115384615384615</v>
      </c>
      <c r="K228" s="188">
        <f>'дод 2'!L52+'дод 2'!L351</f>
        <v>0</v>
      </c>
      <c r="L228" s="188">
        <f>'дод 2'!M52+'дод 2'!M351</f>
        <v>0</v>
      </c>
      <c r="M228" s="188">
        <f>'дод 2'!N52+'дод 2'!N351</f>
        <v>0</v>
      </c>
      <c r="N228" s="188">
        <f>'дод 2'!O52+'дод 2'!O351</f>
        <v>0</v>
      </c>
      <c r="O228" s="188">
        <f>'дод 2'!P52+'дод 2'!P351</f>
        <v>0</v>
      </c>
      <c r="P228" s="188">
        <f>'дод 2'!Q52+'дод 2'!Q351</f>
        <v>0</v>
      </c>
      <c r="Q228" s="188">
        <f>'дод 2'!R52+'дод 2'!R351</f>
        <v>0</v>
      </c>
      <c r="R228" s="188">
        <f>'дод 2'!S52+'дод 2'!S351</f>
        <v>0</v>
      </c>
      <c r="S228" s="188">
        <f>'дод 2'!T52+'дод 2'!T351</f>
        <v>0</v>
      </c>
      <c r="T228" s="188">
        <f>'дод 2'!U52+'дод 2'!U351</f>
        <v>0</v>
      </c>
      <c r="U228" s="188">
        <f>'дод 2'!V52+'дод 2'!V351</f>
        <v>0</v>
      </c>
      <c r="V228" s="188">
        <f>'дод 2'!W52+'дод 2'!W351</f>
        <v>0</v>
      </c>
      <c r="W228" s="234"/>
      <c r="X228" s="188">
        <f t="shared" si="132"/>
        <v>10460</v>
      </c>
      <c r="Y228" s="268"/>
    </row>
    <row r="229" spans="1:25" ht="20.25" customHeight="1" x14ac:dyDescent="0.25">
      <c r="A229" s="33" t="s">
        <v>2</v>
      </c>
      <c r="B229" s="33" t="s">
        <v>85</v>
      </c>
      <c r="C229" s="3" t="s">
        <v>415</v>
      </c>
      <c r="D229" s="44">
        <f>'дод 2'!E130+'дод 2'!E175+'дод 2'!E243+'дод 2'!E288+'дод 2'!E328+'дод 2'!E369+'дод 2'!E222+'дод 2'!E53</f>
        <v>6993366</v>
      </c>
      <c r="E229" s="44">
        <f>'дод 2'!F130+'дод 2'!F175+'дод 2'!F243+'дод 2'!F288+'дод 2'!F328+'дод 2'!F369+'дод 2'!F222+'дод 2'!F53</f>
        <v>0</v>
      </c>
      <c r="F229" s="44">
        <f>'дод 2'!G130+'дод 2'!G175+'дод 2'!G243+'дод 2'!G288+'дод 2'!G328+'дод 2'!G369+'дод 2'!G222+'дод 2'!G53</f>
        <v>0</v>
      </c>
      <c r="G229" s="188">
        <f>'дод 2'!H130+'дод 2'!H175+'дод 2'!H243+'дод 2'!H288+'дод 2'!H328+'дод 2'!H369+'дод 2'!H222+'дод 2'!H53</f>
        <v>1539982.65</v>
      </c>
      <c r="H229" s="188">
        <f>'дод 2'!I130+'дод 2'!I175+'дод 2'!I243+'дод 2'!I288+'дод 2'!I328+'дод 2'!I369+'дод 2'!I222</f>
        <v>0</v>
      </c>
      <c r="I229" s="188">
        <f>'дод 2'!J130+'дод 2'!J175+'дод 2'!J243+'дод 2'!J288+'дод 2'!J328+'дод 2'!J369+'дод 2'!J222</f>
        <v>0</v>
      </c>
      <c r="J229" s="228">
        <f t="shared" si="129"/>
        <v>22.020621400338548</v>
      </c>
      <c r="K229" s="188">
        <f>'дод 2'!L130+'дод 2'!L175+'дод 2'!L243+'дод 2'!L288+'дод 2'!L328+'дод 2'!L369+'дод 2'!L222+'дод 2'!L53</f>
        <v>238091965</v>
      </c>
      <c r="L229" s="188">
        <f>'дод 2'!M130+'дод 2'!M175+'дод 2'!M243+'дод 2'!M288+'дод 2'!M328+'дод 2'!M369+'дод 2'!M222+'дод 2'!M53</f>
        <v>238091965</v>
      </c>
      <c r="M229" s="188">
        <f>'дод 2'!N130+'дод 2'!N175+'дод 2'!N243+'дод 2'!N288+'дод 2'!N328+'дод 2'!N369+'дод 2'!N222+'дод 2'!N53</f>
        <v>0</v>
      </c>
      <c r="N229" s="188">
        <f>'дод 2'!O130+'дод 2'!O175+'дод 2'!O243+'дод 2'!O288+'дод 2'!O328+'дод 2'!O369+'дод 2'!O222+'дод 2'!O53</f>
        <v>0</v>
      </c>
      <c r="O229" s="188">
        <f>'дод 2'!P130+'дод 2'!P175+'дод 2'!P243+'дод 2'!P288+'дод 2'!P328+'дод 2'!P369+'дод 2'!P222+'дод 2'!P53</f>
        <v>0</v>
      </c>
      <c r="P229" s="188">
        <f>'дод 2'!Q130+'дод 2'!Q175+'дод 2'!Q243+'дод 2'!Q288+'дод 2'!Q328+'дод 2'!Q369+'дод 2'!Q222+'дод 2'!Q53</f>
        <v>238091965</v>
      </c>
      <c r="Q229" s="188">
        <f>'дод 2'!R130+'дод 2'!R175+'дод 2'!R243+'дод 2'!R288+'дод 2'!R328+'дод 2'!R369+'дод 2'!R222+'дод 2'!R53</f>
        <v>15788326.859999999</v>
      </c>
      <c r="R229" s="188">
        <f>'дод 2'!S130+'дод 2'!S175+'дод 2'!S243+'дод 2'!S288+'дод 2'!S328+'дод 2'!S369+'дод 2'!S222+'дод 2'!S53</f>
        <v>15788326.859999999</v>
      </c>
      <c r="S229" s="188">
        <f>'дод 2'!T130+'дод 2'!T175+'дод 2'!T243+'дод 2'!T288+'дод 2'!T328+'дод 2'!T369+'дод 2'!T222+'дод 2'!T53</f>
        <v>0</v>
      </c>
      <c r="T229" s="188">
        <f>'дод 2'!U130+'дод 2'!U175+'дод 2'!U243+'дод 2'!U288+'дод 2'!U328+'дод 2'!U369+'дод 2'!U222+'дод 2'!U53</f>
        <v>0</v>
      </c>
      <c r="U229" s="188">
        <f>'дод 2'!V130+'дод 2'!V175+'дод 2'!V243+'дод 2'!V288+'дод 2'!V328+'дод 2'!V369+'дод 2'!V222+'дод 2'!V53</f>
        <v>0</v>
      </c>
      <c r="V229" s="188">
        <f>'дод 2'!W130+'дод 2'!W175+'дод 2'!W243+'дод 2'!W288+'дод 2'!W328+'дод 2'!W369+'дод 2'!W222+'дод 2'!W53</f>
        <v>15788326.859999999</v>
      </c>
      <c r="W229" s="234">
        <f t="shared" si="131"/>
        <v>6.6311884401474872</v>
      </c>
      <c r="X229" s="188">
        <f t="shared" si="132"/>
        <v>17328309.509999998</v>
      </c>
      <c r="Y229" s="268"/>
    </row>
    <row r="230" spans="1:25" s="47" customFormat="1" ht="17.25" customHeight="1" x14ac:dyDescent="0.25">
      <c r="A230" s="61"/>
      <c r="B230" s="61"/>
      <c r="C230" s="68" t="s">
        <v>416</v>
      </c>
      <c r="D230" s="63">
        <f>'дод 2'!E176+'дод 2'!E329</f>
        <v>0</v>
      </c>
      <c r="E230" s="63">
        <f>'дод 2'!F176+'дод 2'!F329</f>
        <v>0</v>
      </c>
      <c r="F230" s="63">
        <f>'дод 2'!G176+'дод 2'!G329</f>
        <v>0</v>
      </c>
      <c r="G230" s="189">
        <f>'дод 2'!H176+'дод 2'!H329</f>
        <v>0</v>
      </c>
      <c r="H230" s="189">
        <f>'дод 2'!I176+'дод 2'!I329</f>
        <v>0</v>
      </c>
      <c r="I230" s="189">
        <f>'дод 2'!J176+'дод 2'!J329</f>
        <v>0</v>
      </c>
      <c r="J230" s="229"/>
      <c r="K230" s="189">
        <f>'дод 2'!L176+'дод 2'!L329</f>
        <v>92214546</v>
      </c>
      <c r="L230" s="189">
        <f>'дод 2'!M176+'дод 2'!M329</f>
        <v>92214546</v>
      </c>
      <c r="M230" s="189">
        <f>'дод 2'!N176+'дод 2'!N329</f>
        <v>0</v>
      </c>
      <c r="N230" s="189">
        <f>'дод 2'!O176+'дод 2'!O329</f>
        <v>0</v>
      </c>
      <c r="O230" s="189">
        <f>'дод 2'!P176+'дод 2'!P329</f>
        <v>0</v>
      </c>
      <c r="P230" s="189">
        <f>'дод 2'!Q176+'дод 2'!Q329</f>
        <v>92214546</v>
      </c>
      <c r="Q230" s="189">
        <f>'дод 2'!R176+'дод 2'!R329</f>
        <v>0</v>
      </c>
      <c r="R230" s="189">
        <f>'дод 2'!S176+'дод 2'!S329</f>
        <v>0</v>
      </c>
      <c r="S230" s="189">
        <f>'дод 2'!T176+'дод 2'!T329</f>
        <v>0</v>
      </c>
      <c r="T230" s="189">
        <f>'дод 2'!U176+'дод 2'!U329</f>
        <v>0</v>
      </c>
      <c r="U230" s="189">
        <f>'дод 2'!V176+'дод 2'!V329</f>
        <v>0</v>
      </c>
      <c r="V230" s="189">
        <f>'дод 2'!W176+'дод 2'!W329</f>
        <v>0</v>
      </c>
      <c r="W230" s="231">
        <f t="shared" si="131"/>
        <v>0</v>
      </c>
      <c r="X230" s="189">
        <f t="shared" si="132"/>
        <v>0</v>
      </c>
      <c r="Y230" s="268"/>
    </row>
    <row r="231" spans="1:25" ht="33.75" customHeight="1" x14ac:dyDescent="0.25">
      <c r="A231" s="33" t="s">
        <v>266</v>
      </c>
      <c r="B231" s="33" t="s">
        <v>81</v>
      </c>
      <c r="C231" s="3" t="s">
        <v>345</v>
      </c>
      <c r="D231" s="44">
        <f>'дод 2'!E352+'дод 2'!E360</f>
        <v>0</v>
      </c>
      <c r="E231" s="44">
        <f>'дод 2'!F352+'дод 2'!F360</f>
        <v>0</v>
      </c>
      <c r="F231" s="44">
        <f>'дод 2'!G352+'дод 2'!G360</f>
        <v>0</v>
      </c>
      <c r="G231" s="188">
        <f>'дод 2'!H352</f>
        <v>0</v>
      </c>
      <c r="H231" s="188">
        <f>'дод 2'!I352</f>
        <v>0</v>
      </c>
      <c r="I231" s="188">
        <f>'дод 2'!J352</f>
        <v>0</v>
      </c>
      <c r="J231" s="228"/>
      <c r="K231" s="188">
        <f>'дод 2'!L352+'дод 2'!L360</f>
        <v>30000</v>
      </c>
      <c r="L231" s="188">
        <f>'дод 2'!M352+'дод 2'!M360</f>
        <v>30000</v>
      </c>
      <c r="M231" s="188">
        <f>'дод 2'!N352+'дод 2'!N360</f>
        <v>0</v>
      </c>
      <c r="N231" s="188">
        <f>'дод 2'!O352+'дод 2'!O360</f>
        <v>0</v>
      </c>
      <c r="O231" s="188">
        <f>'дод 2'!P352+'дод 2'!P360</f>
        <v>0</v>
      </c>
      <c r="P231" s="188">
        <f>'дод 2'!Q352+'дод 2'!Q360</f>
        <v>30000</v>
      </c>
      <c r="Q231" s="188">
        <f>'дод 2'!R352+'дод 2'!R360</f>
        <v>10890</v>
      </c>
      <c r="R231" s="188">
        <f>'дод 2'!S352+'дод 2'!S360</f>
        <v>10890</v>
      </c>
      <c r="S231" s="188">
        <f>'дод 2'!T352+'дод 2'!T360</f>
        <v>0</v>
      </c>
      <c r="T231" s="188">
        <f>'дод 2'!U352+'дод 2'!U360</f>
        <v>0</v>
      </c>
      <c r="U231" s="188">
        <f>'дод 2'!V352+'дод 2'!V360</f>
        <v>0</v>
      </c>
      <c r="V231" s="188">
        <f>'дод 2'!W352+'дод 2'!W360</f>
        <v>10890</v>
      </c>
      <c r="W231" s="234">
        <f t="shared" si="131"/>
        <v>36.299999999999997</v>
      </c>
      <c r="X231" s="188">
        <f t="shared" si="132"/>
        <v>10890</v>
      </c>
      <c r="Y231" s="268"/>
    </row>
    <row r="232" spans="1:25" ht="57.75" customHeight="1" x14ac:dyDescent="0.25">
      <c r="A232" s="33" t="s">
        <v>268</v>
      </c>
      <c r="B232" s="33" t="s">
        <v>81</v>
      </c>
      <c r="C232" s="3" t="s">
        <v>269</v>
      </c>
      <c r="D232" s="44">
        <f>'дод 2'!E353+'дод 2'!E361</f>
        <v>0</v>
      </c>
      <c r="E232" s="44">
        <f>'дод 2'!F353+'дод 2'!F361</f>
        <v>0</v>
      </c>
      <c r="F232" s="44">
        <f>'дод 2'!G353+'дод 2'!G361</f>
        <v>0</v>
      </c>
      <c r="G232" s="188">
        <f>'дод 2'!H353</f>
        <v>0</v>
      </c>
      <c r="H232" s="188">
        <f>'дод 2'!I353</f>
        <v>0</v>
      </c>
      <c r="I232" s="188">
        <f>'дод 2'!J353</f>
        <v>0</v>
      </c>
      <c r="J232" s="228"/>
      <c r="K232" s="188">
        <f>'дод 2'!L353+'дод 2'!L361</f>
        <v>145000</v>
      </c>
      <c r="L232" s="188">
        <f>'дод 2'!M353+'дод 2'!M361</f>
        <v>145000</v>
      </c>
      <c r="M232" s="188">
        <f>'дод 2'!N353+'дод 2'!N361</f>
        <v>0</v>
      </c>
      <c r="N232" s="188">
        <f>'дод 2'!O353+'дод 2'!O361</f>
        <v>0</v>
      </c>
      <c r="O232" s="188">
        <f>'дод 2'!P353+'дод 2'!P361</f>
        <v>0</v>
      </c>
      <c r="P232" s="188">
        <f>'дод 2'!Q353+'дод 2'!Q361</f>
        <v>145000</v>
      </c>
      <c r="Q232" s="188">
        <f>'дод 2'!R353+'дод 2'!R361</f>
        <v>6700</v>
      </c>
      <c r="R232" s="188">
        <f>'дод 2'!S353+'дод 2'!S361</f>
        <v>6700</v>
      </c>
      <c r="S232" s="188">
        <f>'дод 2'!T353+'дод 2'!T361</f>
        <v>0</v>
      </c>
      <c r="T232" s="188">
        <f>'дод 2'!U353+'дод 2'!U361</f>
        <v>0</v>
      </c>
      <c r="U232" s="188">
        <f>'дод 2'!V353+'дод 2'!V361</f>
        <v>0</v>
      </c>
      <c r="V232" s="188">
        <f>'дод 2'!W353+'дод 2'!W361</f>
        <v>6700</v>
      </c>
      <c r="W232" s="234">
        <f t="shared" si="131"/>
        <v>4.6206896551724137</v>
      </c>
      <c r="X232" s="188">
        <f t="shared" si="132"/>
        <v>6700</v>
      </c>
      <c r="Y232" s="268"/>
    </row>
    <row r="233" spans="1:25" ht="30.75" customHeight="1" x14ac:dyDescent="0.25">
      <c r="A233" s="33" t="s">
        <v>5</v>
      </c>
      <c r="B233" s="33" t="s">
        <v>81</v>
      </c>
      <c r="C233" s="3" t="s">
        <v>460</v>
      </c>
      <c r="D233" s="44">
        <f>'дод 2'!E54+'дод 2'!E289</f>
        <v>0</v>
      </c>
      <c r="E233" s="44">
        <f>'дод 2'!F54+'дод 2'!F289</f>
        <v>0</v>
      </c>
      <c r="F233" s="44">
        <f>'дод 2'!G54+'дод 2'!G289</f>
        <v>0</v>
      </c>
      <c r="G233" s="188">
        <f>'дод 2'!H54+'дод 2'!H289</f>
        <v>0</v>
      </c>
      <c r="H233" s="188">
        <f>'дод 2'!I54+'дод 2'!I289</f>
        <v>0</v>
      </c>
      <c r="I233" s="188">
        <f>'дод 2'!J54+'дод 2'!J289</f>
        <v>0</v>
      </c>
      <c r="J233" s="228"/>
      <c r="K233" s="188">
        <f>'дод 2'!L54+'дод 2'!L289</f>
        <v>3839790</v>
      </c>
      <c r="L233" s="188">
        <f>'дод 2'!M54+'дод 2'!M289</f>
        <v>3839790</v>
      </c>
      <c r="M233" s="188">
        <f>'дод 2'!N54+'дод 2'!N289</f>
        <v>0</v>
      </c>
      <c r="N233" s="188">
        <f>'дод 2'!O54+'дод 2'!O289</f>
        <v>0</v>
      </c>
      <c r="O233" s="188">
        <f>'дод 2'!P54+'дод 2'!P289</f>
        <v>0</v>
      </c>
      <c r="P233" s="188">
        <f>'дод 2'!Q54+'дод 2'!Q289</f>
        <v>3839790</v>
      </c>
      <c r="Q233" s="188">
        <f>'дод 2'!R54+'дод 2'!R289</f>
        <v>0</v>
      </c>
      <c r="R233" s="188">
        <f>'дод 2'!S54+'дод 2'!S289</f>
        <v>0</v>
      </c>
      <c r="S233" s="188">
        <f>'дод 2'!T54+'дод 2'!T289</f>
        <v>0</v>
      </c>
      <c r="T233" s="188">
        <f>'дод 2'!U54+'дод 2'!U289</f>
        <v>0</v>
      </c>
      <c r="U233" s="188">
        <f>'дод 2'!V54+'дод 2'!V289</f>
        <v>0</v>
      </c>
      <c r="V233" s="188">
        <f>'дод 2'!W54+'дод 2'!W289</f>
        <v>0</v>
      </c>
      <c r="W233" s="234">
        <f t="shared" si="131"/>
        <v>0</v>
      </c>
      <c r="X233" s="188">
        <f t="shared" si="132"/>
        <v>0</v>
      </c>
      <c r="Y233" s="268"/>
    </row>
    <row r="234" spans="1:25" s="47" customFormat="1" ht="16.5" hidden="1" customHeight="1" x14ac:dyDescent="0.25">
      <c r="A234" s="61"/>
      <c r="B234" s="61"/>
      <c r="C234" s="68" t="s">
        <v>416</v>
      </c>
      <c r="D234" s="63">
        <f>'дод 2'!E290</f>
        <v>0</v>
      </c>
      <c r="E234" s="63">
        <f>'дод 2'!F290</f>
        <v>0</v>
      </c>
      <c r="F234" s="63">
        <f>'дод 2'!G290</f>
        <v>0</v>
      </c>
      <c r="G234" s="189">
        <f>'дод 2'!H290</f>
        <v>0</v>
      </c>
      <c r="H234" s="189">
        <f>'дод 2'!I290</f>
        <v>0</v>
      </c>
      <c r="I234" s="189">
        <f>'дод 2'!J290</f>
        <v>0</v>
      </c>
      <c r="J234" s="229" t="e">
        <f t="shared" si="129"/>
        <v>#DIV/0!</v>
      </c>
      <c r="K234" s="189">
        <f>'дод 2'!L290</f>
        <v>0</v>
      </c>
      <c r="L234" s="189">
        <f>'дод 2'!M290</f>
        <v>0</v>
      </c>
      <c r="M234" s="189">
        <f>'дод 2'!N290</f>
        <v>0</v>
      </c>
      <c r="N234" s="189">
        <f>'дод 2'!O290</f>
        <v>0</v>
      </c>
      <c r="O234" s="189">
        <f>'дод 2'!P290</f>
        <v>0</v>
      </c>
      <c r="P234" s="189">
        <f>'дод 2'!Q290</f>
        <v>0</v>
      </c>
      <c r="Q234" s="189">
        <f>'дод 2'!R290</f>
        <v>0</v>
      </c>
      <c r="R234" s="189">
        <f>'дод 2'!S290</f>
        <v>0</v>
      </c>
      <c r="S234" s="189">
        <f>'дод 2'!T290</f>
        <v>0</v>
      </c>
      <c r="T234" s="189">
        <f>'дод 2'!U290</f>
        <v>0</v>
      </c>
      <c r="U234" s="189">
        <f>'дод 2'!V290</f>
        <v>0</v>
      </c>
      <c r="V234" s="189">
        <f>'дод 2'!W290</f>
        <v>0</v>
      </c>
      <c r="W234" s="231" t="e">
        <f t="shared" si="131"/>
        <v>#DIV/0!</v>
      </c>
      <c r="X234" s="189">
        <f t="shared" si="132"/>
        <v>0</v>
      </c>
      <c r="Y234" s="268"/>
    </row>
    <row r="235" spans="1:25" ht="27" customHeight="1" x14ac:dyDescent="0.25">
      <c r="A235" s="33" t="s">
        <v>247</v>
      </c>
      <c r="B235" s="33" t="s">
        <v>81</v>
      </c>
      <c r="C235" s="3" t="s">
        <v>248</v>
      </c>
      <c r="D235" s="44">
        <f>'дод 2'!E55</f>
        <v>452139</v>
      </c>
      <c r="E235" s="44">
        <f>'дод 2'!F55</f>
        <v>0</v>
      </c>
      <c r="F235" s="44">
        <f>'дод 2'!G55</f>
        <v>0</v>
      </c>
      <c r="G235" s="188">
        <f>'дод 2'!H55</f>
        <v>318639</v>
      </c>
      <c r="H235" s="188">
        <f>'дод 2'!I55</f>
        <v>0</v>
      </c>
      <c r="I235" s="188">
        <f>'дод 2'!J55</f>
        <v>0</v>
      </c>
      <c r="J235" s="228">
        <f t="shared" si="129"/>
        <v>70.473681766005598</v>
      </c>
      <c r="K235" s="188">
        <f>'дод 2'!L55</f>
        <v>0</v>
      </c>
      <c r="L235" s="188">
        <f>'дод 2'!M55</f>
        <v>0</v>
      </c>
      <c r="M235" s="188">
        <f>'дод 2'!N55</f>
        <v>0</v>
      </c>
      <c r="N235" s="188">
        <f>'дод 2'!O55</f>
        <v>0</v>
      </c>
      <c r="O235" s="188">
        <f>'дод 2'!P55</f>
        <v>0</v>
      </c>
      <c r="P235" s="188">
        <f>'дод 2'!Q55</f>
        <v>0</v>
      </c>
      <c r="Q235" s="188">
        <f>'дод 2'!R55</f>
        <v>0</v>
      </c>
      <c r="R235" s="188">
        <f>'дод 2'!S55</f>
        <v>0</v>
      </c>
      <c r="S235" s="188">
        <f>'дод 2'!T55</f>
        <v>0</v>
      </c>
      <c r="T235" s="188">
        <f>'дод 2'!U55</f>
        <v>0</v>
      </c>
      <c r="U235" s="188">
        <f>'дод 2'!V55</f>
        <v>0</v>
      </c>
      <c r="V235" s="188">
        <f>'дод 2'!W55</f>
        <v>0</v>
      </c>
      <c r="W235" s="234"/>
      <c r="X235" s="188">
        <f t="shared" si="132"/>
        <v>318639</v>
      </c>
      <c r="Y235" s="268"/>
    </row>
    <row r="236" spans="1:25" s="47" customFormat="1" ht="101.25" customHeight="1" x14ac:dyDescent="0.25">
      <c r="A236" s="33" t="s">
        <v>295</v>
      </c>
      <c r="B236" s="33" t="s">
        <v>81</v>
      </c>
      <c r="C236" s="3" t="s">
        <v>313</v>
      </c>
      <c r="D236" s="44">
        <f>'дод 2'!E56+'дод 2'!E291+'дод 2'!E330+'дод 2'!E339</f>
        <v>0</v>
      </c>
      <c r="E236" s="44">
        <f>'дод 2'!F56+'дод 2'!F291+'дод 2'!F330+'дод 2'!F339</f>
        <v>0</v>
      </c>
      <c r="F236" s="44">
        <f>'дод 2'!G56+'дод 2'!G291+'дод 2'!G330+'дод 2'!G339</f>
        <v>0</v>
      </c>
      <c r="G236" s="188">
        <f>'дод 2'!H56+'дод 2'!H291+'дод 2'!H330+'дод 2'!H339</f>
        <v>0</v>
      </c>
      <c r="H236" s="188">
        <f>'дод 2'!I56+'дод 2'!I291+'дод 2'!I330+'дод 2'!I339</f>
        <v>0</v>
      </c>
      <c r="I236" s="188">
        <f>'дод 2'!J56+'дод 2'!J291+'дод 2'!J330+'дод 2'!J339</f>
        <v>0</v>
      </c>
      <c r="J236" s="228"/>
      <c r="K236" s="188">
        <f>'дод 2'!L56+'дод 2'!L291+'дод 2'!L330+'дод 2'!L339</f>
        <v>270080.63</v>
      </c>
      <c r="L236" s="188">
        <f>'дод 2'!M56+'дод 2'!M291+'дод 2'!M330+'дод 2'!M339</f>
        <v>0</v>
      </c>
      <c r="M236" s="188">
        <f>'дод 2'!N56+'дод 2'!N291+'дод 2'!N330+'дод 2'!N339</f>
        <v>270080.63</v>
      </c>
      <c r="N236" s="188">
        <f>'дод 2'!O56+'дод 2'!O291+'дод 2'!O330+'дод 2'!O339</f>
        <v>0</v>
      </c>
      <c r="O236" s="188">
        <f>'дод 2'!P56+'дод 2'!P291+'дод 2'!P330+'дод 2'!P339</f>
        <v>0</v>
      </c>
      <c r="P236" s="188">
        <f>'дод 2'!Q56+'дод 2'!Q291+'дод 2'!Q330+'дод 2'!Q339</f>
        <v>0</v>
      </c>
      <c r="Q236" s="188">
        <f>'дод 2'!R56+'дод 2'!R291+'дод 2'!R330+'дод 2'!R339</f>
        <v>18308</v>
      </c>
      <c r="R236" s="188">
        <f>'дод 2'!S56+'дод 2'!S291+'дод 2'!S330+'дод 2'!S339</f>
        <v>0</v>
      </c>
      <c r="S236" s="188">
        <f>'дод 2'!T56+'дод 2'!T291+'дод 2'!T330+'дод 2'!T339</f>
        <v>18308</v>
      </c>
      <c r="T236" s="188">
        <f>'дод 2'!U56+'дод 2'!U291+'дод 2'!U330+'дод 2'!U339</f>
        <v>0</v>
      </c>
      <c r="U236" s="188">
        <f>'дод 2'!V56+'дод 2'!V291+'дод 2'!V330+'дод 2'!V339</f>
        <v>0</v>
      </c>
      <c r="V236" s="188">
        <f>'дод 2'!W56+'дод 2'!W291+'дод 2'!W330+'дод 2'!W339</f>
        <v>0</v>
      </c>
      <c r="W236" s="234">
        <f t="shared" si="131"/>
        <v>6.778716415168315</v>
      </c>
      <c r="X236" s="188">
        <f t="shared" si="132"/>
        <v>18308</v>
      </c>
      <c r="Y236" s="268"/>
    </row>
    <row r="237" spans="1:25" s="47" customFormat="1" ht="15.75" x14ac:dyDescent="0.25">
      <c r="A237" s="33" t="s">
        <v>238</v>
      </c>
      <c r="B237" s="33" t="s">
        <v>81</v>
      </c>
      <c r="C237" s="3" t="s">
        <v>17</v>
      </c>
      <c r="D237" s="44">
        <f>'дод 2'!E57+'дод 2'!E354+'дод 2'!E370+'дод 2'!E131+'дод 2'!E362</f>
        <v>3886530</v>
      </c>
      <c r="E237" s="44">
        <f>'дод 2'!F57+'дод 2'!F354+'дод 2'!F370+'дод 2'!F131+'дод 2'!F362</f>
        <v>0</v>
      </c>
      <c r="F237" s="44">
        <f>'дод 2'!G57+'дод 2'!G354+'дод 2'!G370+'дод 2'!G131+'дод 2'!G362</f>
        <v>0</v>
      </c>
      <c r="G237" s="188">
        <f>'дод 2'!H57+'дод 2'!H354+'дод 2'!H370+'дод 2'!H131+'дод 2'!H362</f>
        <v>1064007.22</v>
      </c>
      <c r="H237" s="188">
        <f>'дод 2'!I57+'дод 2'!I354+'дод 2'!I370+'дод 2'!I131+'дод 2'!I362</f>
        <v>0</v>
      </c>
      <c r="I237" s="188">
        <f>'дод 2'!J57+'дод 2'!J354+'дод 2'!J370+'дод 2'!J131+'дод 2'!J362</f>
        <v>0</v>
      </c>
      <c r="J237" s="228">
        <f t="shared" si="129"/>
        <v>27.376791636755666</v>
      </c>
      <c r="K237" s="188">
        <f>'дод 2'!L57+'дод 2'!L354+'дод 2'!L370+'дод 2'!L131+'дод 2'!L362</f>
        <v>0</v>
      </c>
      <c r="L237" s="188">
        <f>'дод 2'!M57+'дод 2'!M354+'дод 2'!M370+'дод 2'!M131+'дод 2'!M362</f>
        <v>0</v>
      </c>
      <c r="M237" s="188">
        <f>'дод 2'!N57+'дод 2'!N354+'дод 2'!N370+'дод 2'!N131+'дод 2'!N362</f>
        <v>0</v>
      </c>
      <c r="N237" s="188">
        <f>'дод 2'!O57+'дод 2'!O354+'дод 2'!O370+'дод 2'!O131+'дод 2'!O362</f>
        <v>0</v>
      </c>
      <c r="O237" s="188">
        <f>'дод 2'!P57+'дод 2'!P354+'дод 2'!P370+'дод 2'!P131+'дод 2'!P362</f>
        <v>0</v>
      </c>
      <c r="P237" s="188">
        <f>'дод 2'!Q57+'дод 2'!Q354+'дод 2'!Q370+'дод 2'!Q131+'дод 2'!Q362</f>
        <v>0</v>
      </c>
      <c r="Q237" s="188">
        <f>'дод 2'!R57+'дод 2'!R354+'дод 2'!R370+'дод 2'!R131</f>
        <v>0</v>
      </c>
      <c r="R237" s="188">
        <f>'дод 2'!S57+'дод 2'!S354+'дод 2'!S370+'дод 2'!S131</f>
        <v>0</v>
      </c>
      <c r="S237" s="188">
        <f>'дод 2'!T57+'дод 2'!T354+'дод 2'!T370+'дод 2'!T131</f>
        <v>0</v>
      </c>
      <c r="T237" s="188">
        <f>'дод 2'!U57+'дод 2'!U354+'дод 2'!U370+'дод 2'!U131</f>
        <v>0</v>
      </c>
      <c r="U237" s="188">
        <f>'дод 2'!V57+'дод 2'!V354+'дод 2'!V370+'дод 2'!V131</f>
        <v>0</v>
      </c>
      <c r="V237" s="188">
        <f>'дод 2'!W57+'дод 2'!W354+'дод 2'!W370+'дод 2'!W131</f>
        <v>0</v>
      </c>
      <c r="W237" s="234"/>
      <c r="X237" s="188">
        <f t="shared" si="132"/>
        <v>1064007.22</v>
      </c>
      <c r="Y237" s="268"/>
    </row>
    <row r="238" spans="1:25" s="46" customFormat="1" ht="55.5" customHeight="1" x14ac:dyDescent="0.25">
      <c r="A238" s="34">
        <v>7700</v>
      </c>
      <c r="B238" s="34"/>
      <c r="C238" s="74" t="s">
        <v>360</v>
      </c>
      <c r="D238" s="43">
        <f>D240</f>
        <v>10000</v>
      </c>
      <c r="E238" s="43">
        <f t="shared" ref="E238:I238" si="142">E240</f>
        <v>0</v>
      </c>
      <c r="F238" s="43">
        <f t="shared" si="142"/>
        <v>0</v>
      </c>
      <c r="G238" s="187">
        <f t="shared" si="142"/>
        <v>400</v>
      </c>
      <c r="H238" s="187">
        <f t="shared" si="142"/>
        <v>0</v>
      </c>
      <c r="I238" s="187">
        <f t="shared" si="142"/>
        <v>0</v>
      </c>
      <c r="J238" s="227">
        <f>G238/D238*100</f>
        <v>4</v>
      </c>
      <c r="K238" s="187">
        <f t="shared" ref="K238:V239" si="143">K240</f>
        <v>5010000</v>
      </c>
      <c r="L238" s="187">
        <f t="shared" si="143"/>
        <v>420000</v>
      </c>
      <c r="M238" s="187">
        <f t="shared" si="143"/>
        <v>50000</v>
      </c>
      <c r="N238" s="187">
        <f t="shared" si="143"/>
        <v>0</v>
      </c>
      <c r="O238" s="187">
        <f t="shared" si="143"/>
        <v>0</v>
      </c>
      <c r="P238" s="187">
        <f t="shared" si="143"/>
        <v>4960000</v>
      </c>
      <c r="Q238" s="187">
        <f>Q240</f>
        <v>248535</v>
      </c>
      <c r="R238" s="187">
        <f t="shared" si="143"/>
        <v>0</v>
      </c>
      <c r="S238" s="187">
        <f t="shared" si="143"/>
        <v>0</v>
      </c>
      <c r="T238" s="187">
        <f t="shared" si="143"/>
        <v>0</v>
      </c>
      <c r="U238" s="187">
        <f t="shared" si="143"/>
        <v>0</v>
      </c>
      <c r="V238" s="187">
        <f t="shared" si="143"/>
        <v>248535</v>
      </c>
      <c r="W238" s="232">
        <f>Q238/K238*100</f>
        <v>4.9607784431137727</v>
      </c>
      <c r="X238" s="187">
        <f t="shared" si="132"/>
        <v>248935</v>
      </c>
      <c r="Y238" s="269">
        <v>34</v>
      </c>
    </row>
    <row r="239" spans="1:25" s="46" customFormat="1" ht="20.25" customHeight="1" x14ac:dyDescent="0.25">
      <c r="A239" s="54"/>
      <c r="B239" s="54"/>
      <c r="C239" s="66" t="s">
        <v>678</v>
      </c>
      <c r="D239" s="59">
        <f>D241</f>
        <v>0</v>
      </c>
      <c r="E239" s="59">
        <f t="shared" ref="E239:I239" si="144">E241</f>
        <v>0</v>
      </c>
      <c r="F239" s="59">
        <f t="shared" si="144"/>
        <v>0</v>
      </c>
      <c r="G239" s="59">
        <f t="shared" si="144"/>
        <v>0</v>
      </c>
      <c r="H239" s="59">
        <f t="shared" si="144"/>
        <v>0</v>
      </c>
      <c r="I239" s="59">
        <f t="shared" si="144"/>
        <v>0</v>
      </c>
      <c r="J239" s="230"/>
      <c r="K239" s="190">
        <f>K241</f>
        <v>4200000</v>
      </c>
      <c r="L239" s="190">
        <f t="shared" si="143"/>
        <v>0</v>
      </c>
      <c r="M239" s="190">
        <f t="shared" si="143"/>
        <v>0</v>
      </c>
      <c r="N239" s="190">
        <f t="shared" si="143"/>
        <v>0</v>
      </c>
      <c r="O239" s="190">
        <f t="shared" si="143"/>
        <v>0</v>
      </c>
      <c r="P239" s="190">
        <f>P241</f>
        <v>4200000</v>
      </c>
      <c r="Q239" s="190">
        <f>Q241</f>
        <v>248535</v>
      </c>
      <c r="R239" s="190">
        <f t="shared" ref="R239:V239" si="145">R241</f>
        <v>0</v>
      </c>
      <c r="S239" s="190">
        <f t="shared" si="145"/>
        <v>0</v>
      </c>
      <c r="T239" s="190">
        <f t="shared" si="145"/>
        <v>0</v>
      </c>
      <c r="U239" s="190">
        <f t="shared" si="145"/>
        <v>0</v>
      </c>
      <c r="V239" s="190">
        <f t="shared" si="145"/>
        <v>248535</v>
      </c>
      <c r="W239" s="233">
        <f>Q239/K239*100</f>
        <v>5.9174999999999995</v>
      </c>
      <c r="X239" s="190">
        <f t="shared" si="132"/>
        <v>248535</v>
      </c>
      <c r="Y239" s="269"/>
    </row>
    <row r="240" spans="1:25" s="47" customFormat="1" ht="55.5" customHeight="1" x14ac:dyDescent="0.25">
      <c r="A240" s="33">
        <v>7700</v>
      </c>
      <c r="B240" s="51" t="s">
        <v>92</v>
      </c>
      <c r="C240" s="53" t="s">
        <v>360</v>
      </c>
      <c r="D240" s="44">
        <f>'дод 2'!E371+'дод 2'!E177</f>
        <v>10000</v>
      </c>
      <c r="E240" s="44">
        <f>'дод 2'!F371+'дод 2'!F177</f>
        <v>0</v>
      </c>
      <c r="F240" s="44">
        <f>'дод 2'!G371+'дод 2'!G177</f>
        <v>0</v>
      </c>
      <c r="G240" s="44">
        <f>'дод 2'!H371+'дод 2'!H177</f>
        <v>400</v>
      </c>
      <c r="H240" s="44">
        <f>'дод 2'!I371+'дод 2'!I177</f>
        <v>0</v>
      </c>
      <c r="I240" s="44">
        <f>'дод 2'!J371+'дод 2'!J177</f>
        <v>0</v>
      </c>
      <c r="J240" s="228">
        <f>G240/D240*100</f>
        <v>4</v>
      </c>
      <c r="K240" s="188">
        <f>'дод 2'!L132+'дод 2'!L177</f>
        <v>5010000</v>
      </c>
      <c r="L240" s="188">
        <f>'дод 2'!M132+'дод 2'!M177</f>
        <v>420000</v>
      </c>
      <c r="M240" s="188">
        <f>'дод 2'!N132+'дод 2'!N177</f>
        <v>50000</v>
      </c>
      <c r="N240" s="188">
        <f>'дод 2'!O132+'дод 2'!O177</f>
        <v>0</v>
      </c>
      <c r="O240" s="188">
        <f>'дод 2'!P132+'дод 2'!P177</f>
        <v>0</v>
      </c>
      <c r="P240" s="188">
        <f>'дод 2'!Q132+'дод 2'!Q177</f>
        <v>4960000</v>
      </c>
      <c r="Q240" s="188">
        <f>'дод 2'!R132+'дод 2'!R177</f>
        <v>248535</v>
      </c>
      <c r="R240" s="188">
        <f>'дод 2'!S132+'дод 2'!S177</f>
        <v>0</v>
      </c>
      <c r="S240" s="188">
        <f>'дод 2'!T132+'дод 2'!T177</f>
        <v>0</v>
      </c>
      <c r="T240" s="188">
        <f>'дод 2'!U132+'дод 2'!U177</f>
        <v>0</v>
      </c>
      <c r="U240" s="188">
        <f>'дод 2'!V132+'дод 2'!V177</f>
        <v>0</v>
      </c>
      <c r="V240" s="188">
        <f>'дод 2'!W132+'дод 2'!W177</f>
        <v>248535</v>
      </c>
      <c r="W240" s="234">
        <f t="shared" ref="W240:W241" si="146">Q240/K240*100</f>
        <v>4.9607784431137727</v>
      </c>
      <c r="X240" s="188">
        <f t="shared" si="132"/>
        <v>248935</v>
      </c>
      <c r="Y240" s="269"/>
    </row>
    <row r="241" spans="1:25" s="47" customFormat="1" ht="25.5" customHeight="1" x14ac:dyDescent="0.25">
      <c r="A241" s="33"/>
      <c r="B241" s="51"/>
      <c r="C241" s="68" t="s">
        <v>678</v>
      </c>
      <c r="D241" s="63">
        <f>'дод 2'!E179</f>
        <v>0</v>
      </c>
      <c r="E241" s="63">
        <f>'дод 2'!F179</f>
        <v>0</v>
      </c>
      <c r="F241" s="63">
        <f>'дод 2'!G179</f>
        <v>0</v>
      </c>
      <c r="G241" s="63">
        <f>'дод 2'!H179</f>
        <v>0</v>
      </c>
      <c r="H241" s="63">
        <f>'дод 2'!I179</f>
        <v>0</v>
      </c>
      <c r="I241" s="63">
        <f>'дод 2'!J179</f>
        <v>0</v>
      </c>
      <c r="J241" s="231"/>
      <c r="K241" s="63">
        <f>'дод 2'!L179</f>
        <v>4200000</v>
      </c>
      <c r="L241" s="63">
        <f>'дод 2'!M179</f>
        <v>0</v>
      </c>
      <c r="M241" s="63">
        <f>'дод 2'!N179</f>
        <v>0</v>
      </c>
      <c r="N241" s="63">
        <f>'дод 2'!O179</f>
        <v>0</v>
      </c>
      <c r="O241" s="63">
        <f>'дод 2'!P179</f>
        <v>0</v>
      </c>
      <c r="P241" s="63">
        <f>'дод 2'!Q179</f>
        <v>4200000</v>
      </c>
      <c r="Q241" s="63">
        <f>'дод 2'!R179</f>
        <v>248535</v>
      </c>
      <c r="R241" s="63">
        <f>'дод 2'!S179</f>
        <v>0</v>
      </c>
      <c r="S241" s="63">
        <f>'дод 2'!T179</f>
        <v>0</v>
      </c>
      <c r="T241" s="63">
        <f>'дод 2'!U179</f>
        <v>0</v>
      </c>
      <c r="U241" s="63">
        <f>'дод 2'!V179</f>
        <v>0</v>
      </c>
      <c r="V241" s="63">
        <f>'дод 2'!W179</f>
        <v>248535</v>
      </c>
      <c r="W241" s="234">
        <f t="shared" si="146"/>
        <v>5.9174999999999995</v>
      </c>
      <c r="X241" s="63">
        <f t="shared" si="132"/>
        <v>248535</v>
      </c>
      <c r="Y241" s="269"/>
    </row>
    <row r="242" spans="1:25" s="45" customFormat="1" ht="30.75" customHeight="1" x14ac:dyDescent="0.25">
      <c r="A242" s="34" t="s">
        <v>93</v>
      </c>
      <c r="B242" s="35"/>
      <c r="C242" s="2" t="s">
        <v>563</v>
      </c>
      <c r="D242" s="43">
        <f t="shared" ref="D242:I242" si="147">D243+D248+D251+D255+D257+D258</f>
        <v>115924167.56</v>
      </c>
      <c r="E242" s="43">
        <f t="shared" si="147"/>
        <v>1999500</v>
      </c>
      <c r="F242" s="43">
        <f t="shared" si="147"/>
        <v>8469847</v>
      </c>
      <c r="G242" s="187">
        <f>G243+G248+G251+G255+G257+G258</f>
        <v>28531241.330000006</v>
      </c>
      <c r="H242" s="187">
        <f t="shared" si="147"/>
        <v>972718.78</v>
      </c>
      <c r="I242" s="187">
        <f t="shared" si="147"/>
        <v>1151041.9600000002</v>
      </c>
      <c r="J242" s="227">
        <f t="shared" si="129"/>
        <v>24.611987241774077</v>
      </c>
      <c r="K242" s="187">
        <f t="shared" ref="K242:V242" si="148">K243+K248+K251+K255+K257+K258</f>
        <v>63512220</v>
      </c>
      <c r="L242" s="187">
        <f t="shared" si="148"/>
        <v>60278020</v>
      </c>
      <c r="M242" s="187">
        <f t="shared" si="148"/>
        <v>1947100</v>
      </c>
      <c r="N242" s="187">
        <f t="shared" si="148"/>
        <v>0</v>
      </c>
      <c r="O242" s="187">
        <f t="shared" si="148"/>
        <v>1600</v>
      </c>
      <c r="P242" s="187">
        <f t="shared" si="148"/>
        <v>61565120</v>
      </c>
      <c r="Q242" s="187">
        <f t="shared" si="148"/>
        <v>9279605.2100000009</v>
      </c>
      <c r="R242" s="187">
        <f t="shared" si="148"/>
        <v>8605735.7599999998</v>
      </c>
      <c r="S242" s="187">
        <f t="shared" si="148"/>
        <v>673869.45000000007</v>
      </c>
      <c r="T242" s="187">
        <f t="shared" si="148"/>
        <v>15000</v>
      </c>
      <c r="U242" s="187">
        <f t="shared" si="148"/>
        <v>0</v>
      </c>
      <c r="V242" s="187">
        <f t="shared" si="148"/>
        <v>8605735.7599999998</v>
      </c>
      <c r="W242" s="232">
        <f t="shared" si="131"/>
        <v>14.610739807237097</v>
      </c>
      <c r="X242" s="187">
        <f t="shared" si="132"/>
        <v>37810846.540000007</v>
      </c>
      <c r="Y242" s="269"/>
    </row>
    <row r="243" spans="1:25" s="45" customFormat="1" ht="39" customHeight="1" x14ac:dyDescent="0.25">
      <c r="A243" s="34" t="s">
        <v>95</v>
      </c>
      <c r="B243" s="35"/>
      <c r="C243" s="2" t="s">
        <v>512</v>
      </c>
      <c r="D243" s="43">
        <f t="shared" ref="D243:P243" si="149">D245+D246</f>
        <v>21540176</v>
      </c>
      <c r="E243" s="43">
        <f t="shared" si="149"/>
        <v>1999500</v>
      </c>
      <c r="F243" s="43">
        <f t="shared" si="149"/>
        <v>114700</v>
      </c>
      <c r="G243" s="187">
        <f>G245+G246</f>
        <v>5426035.9900000002</v>
      </c>
      <c r="H243" s="187">
        <f t="shared" ref="H243:I243" si="150">H245+H246</f>
        <v>972718.78</v>
      </c>
      <c r="I243" s="187">
        <f t="shared" si="150"/>
        <v>23005.29</v>
      </c>
      <c r="J243" s="227">
        <f t="shared" si="129"/>
        <v>25.190304805308926</v>
      </c>
      <c r="K243" s="187">
        <f t="shared" si="149"/>
        <v>56775421</v>
      </c>
      <c r="L243" s="187">
        <f t="shared" si="149"/>
        <v>56769321</v>
      </c>
      <c r="M243" s="187">
        <f t="shared" si="149"/>
        <v>6100</v>
      </c>
      <c r="N243" s="187">
        <f t="shared" si="149"/>
        <v>0</v>
      </c>
      <c r="O243" s="187">
        <f t="shared" si="149"/>
        <v>1600</v>
      </c>
      <c r="P243" s="187">
        <f t="shared" si="149"/>
        <v>56769321</v>
      </c>
      <c r="Q243" s="187">
        <f t="shared" ref="Q243:V243" si="151">Q245+Q246</f>
        <v>8511929.0600000005</v>
      </c>
      <c r="R243" s="187">
        <f t="shared" si="151"/>
        <v>8472036.7599999998</v>
      </c>
      <c r="S243" s="187">
        <f t="shared" si="151"/>
        <v>39892.300000000003</v>
      </c>
      <c r="T243" s="187">
        <f t="shared" si="151"/>
        <v>15000</v>
      </c>
      <c r="U243" s="187">
        <f t="shared" si="151"/>
        <v>0</v>
      </c>
      <c r="V243" s="187">
        <f t="shared" si="151"/>
        <v>8472036.7599999998</v>
      </c>
      <c r="W243" s="232">
        <f t="shared" si="131"/>
        <v>14.992278190240105</v>
      </c>
      <c r="X243" s="187">
        <f t="shared" si="132"/>
        <v>13937965.050000001</v>
      </c>
      <c r="Y243" s="269"/>
    </row>
    <row r="244" spans="1:25" s="46" customFormat="1" ht="53.25" customHeight="1" x14ac:dyDescent="0.25">
      <c r="A244" s="54"/>
      <c r="B244" s="57"/>
      <c r="C244" s="60" t="str">
        <f>C247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4" s="59">
        <f>D247</f>
        <v>458400</v>
      </c>
      <c r="E244" s="59">
        <f t="shared" ref="E244:P244" si="152">E247</f>
        <v>375680</v>
      </c>
      <c r="F244" s="59">
        <f t="shared" si="152"/>
        <v>0</v>
      </c>
      <c r="G244" s="190">
        <f>G247</f>
        <v>183766</v>
      </c>
      <c r="H244" s="190">
        <f t="shared" ref="H244:I244" si="153">H247</f>
        <v>150625</v>
      </c>
      <c r="I244" s="190">
        <f t="shared" si="153"/>
        <v>0</v>
      </c>
      <c r="J244" s="230">
        <f t="shared" si="129"/>
        <v>40.088568935427574</v>
      </c>
      <c r="K244" s="190">
        <f t="shared" si="152"/>
        <v>0</v>
      </c>
      <c r="L244" s="190">
        <f t="shared" si="152"/>
        <v>0</v>
      </c>
      <c r="M244" s="190">
        <f t="shared" si="152"/>
        <v>0</v>
      </c>
      <c r="N244" s="190">
        <f t="shared" si="152"/>
        <v>0</v>
      </c>
      <c r="O244" s="190">
        <f t="shared" si="152"/>
        <v>0</v>
      </c>
      <c r="P244" s="190">
        <f t="shared" si="152"/>
        <v>0</v>
      </c>
      <c r="Q244" s="190">
        <f t="shared" ref="Q244:V244" si="154">Q247</f>
        <v>0</v>
      </c>
      <c r="R244" s="190">
        <f t="shared" si="154"/>
        <v>0</v>
      </c>
      <c r="S244" s="190">
        <f t="shared" si="154"/>
        <v>0</v>
      </c>
      <c r="T244" s="190">
        <f t="shared" si="154"/>
        <v>0</v>
      </c>
      <c r="U244" s="190">
        <f t="shared" si="154"/>
        <v>0</v>
      </c>
      <c r="V244" s="190">
        <f t="shared" si="154"/>
        <v>0</v>
      </c>
      <c r="W244" s="233"/>
      <c r="X244" s="190">
        <f t="shared" si="132"/>
        <v>183766</v>
      </c>
      <c r="Y244" s="269"/>
    </row>
    <row r="245" spans="1:25" ht="36.75" customHeight="1" x14ac:dyDescent="0.25">
      <c r="A245" s="36" t="s">
        <v>7</v>
      </c>
      <c r="B245" s="36" t="s">
        <v>88</v>
      </c>
      <c r="C245" s="3" t="s">
        <v>296</v>
      </c>
      <c r="D245" s="44">
        <f>'дод 2'!E58+'дод 2'!E292</f>
        <v>18933891</v>
      </c>
      <c r="E245" s="44">
        <f>'дод 2'!F58+'дод 2'!F292</f>
        <v>0</v>
      </c>
      <c r="F245" s="44">
        <f>'дод 2'!G58+'дод 2'!G292</f>
        <v>20900</v>
      </c>
      <c r="G245" s="188">
        <f>'дод 2'!H58+'дод 2'!H292</f>
        <v>4203460.84</v>
      </c>
      <c r="H245" s="188">
        <f>'дод 2'!I58+'дод 2'!I292</f>
        <v>0</v>
      </c>
      <c r="I245" s="188">
        <f>'дод 2'!J58+'дод 2'!J292</f>
        <v>4675.5600000000004</v>
      </c>
      <c r="J245" s="228">
        <f t="shared" si="129"/>
        <v>22.200723770935408</v>
      </c>
      <c r="K245" s="188">
        <f>'дод 2'!L58+'дод 2'!L292</f>
        <v>56769321</v>
      </c>
      <c r="L245" s="188">
        <f>'дод 2'!M58+'дод 2'!M292</f>
        <v>56769321</v>
      </c>
      <c r="M245" s="188">
        <f>'дод 2'!N58+'дод 2'!N292</f>
        <v>0</v>
      </c>
      <c r="N245" s="188">
        <f>'дод 2'!O58+'дод 2'!O292</f>
        <v>0</v>
      </c>
      <c r="O245" s="188">
        <f>'дод 2'!P58+'дод 2'!P292</f>
        <v>0</v>
      </c>
      <c r="P245" s="188">
        <f>'дод 2'!Q58+'дод 2'!Q292</f>
        <v>56769321</v>
      </c>
      <c r="Q245" s="188">
        <f>'дод 2'!R58+'дод 2'!R292</f>
        <v>8472036.7599999998</v>
      </c>
      <c r="R245" s="188">
        <f>'дод 2'!S58+'дод 2'!S292</f>
        <v>8472036.7599999998</v>
      </c>
      <c r="S245" s="188">
        <f>'дод 2'!T58+'дод 2'!T292</f>
        <v>0</v>
      </c>
      <c r="T245" s="188">
        <f>'дод 2'!U58+'дод 2'!U292</f>
        <v>0</v>
      </c>
      <c r="U245" s="188">
        <f>'дод 2'!V58+'дод 2'!V292</f>
        <v>0</v>
      </c>
      <c r="V245" s="188">
        <f>'дод 2'!W58+'дод 2'!W292</f>
        <v>8472036.7599999998</v>
      </c>
      <c r="W245" s="234">
        <f t="shared" si="131"/>
        <v>14.923618269099958</v>
      </c>
      <c r="X245" s="188">
        <f t="shared" si="132"/>
        <v>12675497.6</v>
      </c>
      <c r="Y245" s="269"/>
    </row>
    <row r="246" spans="1:25" ht="27" customHeight="1" x14ac:dyDescent="0.25">
      <c r="A246" s="33" t="s">
        <v>147</v>
      </c>
      <c r="B246" s="38" t="s">
        <v>88</v>
      </c>
      <c r="C246" s="3" t="s">
        <v>510</v>
      </c>
      <c r="D246" s="44">
        <f>'дод 2'!E59</f>
        <v>2606285</v>
      </c>
      <c r="E246" s="44">
        <f>'дод 2'!F59</f>
        <v>1999500</v>
      </c>
      <c r="F246" s="44">
        <f>'дод 2'!G59</f>
        <v>93800</v>
      </c>
      <c r="G246" s="188">
        <f>'дод 2'!H59</f>
        <v>1222575.1499999999</v>
      </c>
      <c r="H246" s="188">
        <f>'дод 2'!I59</f>
        <v>972718.78</v>
      </c>
      <c r="I246" s="188">
        <f>'дод 2'!J59</f>
        <v>18329.73</v>
      </c>
      <c r="J246" s="228">
        <f t="shared" si="129"/>
        <v>46.908728324032097</v>
      </c>
      <c r="K246" s="188">
        <f>'дод 2'!L59</f>
        <v>6100</v>
      </c>
      <c r="L246" s="188">
        <f>'дод 2'!M59</f>
        <v>0</v>
      </c>
      <c r="M246" s="188">
        <f>'дод 2'!N59</f>
        <v>6100</v>
      </c>
      <c r="N246" s="188">
        <f>'дод 2'!O59</f>
        <v>0</v>
      </c>
      <c r="O246" s="188">
        <f>'дод 2'!P59</f>
        <v>1600</v>
      </c>
      <c r="P246" s="188">
        <f>'дод 2'!Q59</f>
        <v>0</v>
      </c>
      <c r="Q246" s="188">
        <f>'дод 2'!R59</f>
        <v>39892.300000000003</v>
      </c>
      <c r="R246" s="188">
        <f>'дод 2'!S59</f>
        <v>0</v>
      </c>
      <c r="S246" s="188">
        <f>'дод 2'!T59</f>
        <v>39892.300000000003</v>
      </c>
      <c r="T246" s="188">
        <f>'дод 2'!U59</f>
        <v>15000</v>
      </c>
      <c r="U246" s="188">
        <f>'дод 2'!V59</f>
        <v>0</v>
      </c>
      <c r="V246" s="188">
        <f>'дод 2'!W59</f>
        <v>0</v>
      </c>
      <c r="W246" s="44" t="s">
        <v>701</v>
      </c>
      <c r="X246" s="188">
        <f t="shared" si="132"/>
        <v>1262467.45</v>
      </c>
      <c r="Y246" s="269"/>
    </row>
    <row r="247" spans="1:25" s="47" customFormat="1" ht="47.25" x14ac:dyDescent="0.25">
      <c r="A247" s="61"/>
      <c r="B247" s="71"/>
      <c r="C247" s="70" t="s">
        <v>379</v>
      </c>
      <c r="D247" s="63">
        <f>'дод 2'!E60</f>
        <v>458400</v>
      </c>
      <c r="E247" s="63">
        <f>'дод 2'!F60</f>
        <v>375680</v>
      </c>
      <c r="F247" s="63">
        <f>'дод 2'!G60</f>
        <v>0</v>
      </c>
      <c r="G247" s="189">
        <f>'дод 2'!H60</f>
        <v>183766</v>
      </c>
      <c r="H247" s="189">
        <f>'дод 2'!I60</f>
        <v>150625</v>
      </c>
      <c r="I247" s="189">
        <f>'дод 2'!J60</f>
        <v>0</v>
      </c>
      <c r="J247" s="229">
        <f t="shared" si="129"/>
        <v>40.088568935427574</v>
      </c>
      <c r="K247" s="189">
        <f>'дод 2'!L60</f>
        <v>0</v>
      </c>
      <c r="L247" s="189">
        <f>'дод 2'!M60</f>
        <v>0</v>
      </c>
      <c r="M247" s="189">
        <f>'дод 2'!N60</f>
        <v>0</v>
      </c>
      <c r="N247" s="189">
        <f>'дод 2'!O60</f>
        <v>0</v>
      </c>
      <c r="O247" s="189">
        <f>'дод 2'!P60</f>
        <v>0</v>
      </c>
      <c r="P247" s="189">
        <f>'дод 2'!Q60</f>
        <v>0</v>
      </c>
      <c r="Q247" s="189">
        <f>'дод 2'!R60</f>
        <v>0</v>
      </c>
      <c r="R247" s="189">
        <f>'дод 2'!S60</f>
        <v>0</v>
      </c>
      <c r="S247" s="189">
        <f>'дод 2'!T60</f>
        <v>0</v>
      </c>
      <c r="T247" s="189">
        <f>'дод 2'!U60</f>
        <v>0</v>
      </c>
      <c r="U247" s="189">
        <f>'дод 2'!V60</f>
        <v>0</v>
      </c>
      <c r="V247" s="189">
        <f>'дод 2'!W60</f>
        <v>0</v>
      </c>
      <c r="W247" s="63"/>
      <c r="X247" s="189">
        <f t="shared" si="132"/>
        <v>183766</v>
      </c>
      <c r="Y247" s="269"/>
    </row>
    <row r="248" spans="1:25" s="45" customFormat="1" ht="23.25" customHeight="1" x14ac:dyDescent="0.25">
      <c r="A248" s="34" t="s">
        <v>249</v>
      </c>
      <c r="B248" s="34"/>
      <c r="C248" s="12" t="s">
        <v>250</v>
      </c>
      <c r="D248" s="43">
        <f>D249+D250</f>
        <v>57267105</v>
      </c>
      <c r="E248" s="43">
        <f t="shared" ref="E248:V248" si="155">E249+E250</f>
        <v>0</v>
      </c>
      <c r="F248" s="43">
        <f t="shared" si="155"/>
        <v>8355147</v>
      </c>
      <c r="G248" s="187">
        <f>G249+G250</f>
        <v>22484595.490000002</v>
      </c>
      <c r="H248" s="187">
        <f t="shared" si="155"/>
        <v>0</v>
      </c>
      <c r="I248" s="187">
        <f t="shared" si="155"/>
        <v>1128036.6700000002</v>
      </c>
      <c r="J248" s="227">
        <f t="shared" si="129"/>
        <v>39.262671807838032</v>
      </c>
      <c r="K248" s="187">
        <f t="shared" si="155"/>
        <v>3508699</v>
      </c>
      <c r="L248" s="187">
        <f t="shared" si="155"/>
        <v>3508699</v>
      </c>
      <c r="M248" s="187">
        <f t="shared" si="155"/>
        <v>0</v>
      </c>
      <c r="N248" s="187">
        <f t="shared" si="155"/>
        <v>0</v>
      </c>
      <c r="O248" s="187">
        <f t="shared" si="155"/>
        <v>0</v>
      </c>
      <c r="P248" s="187">
        <f t="shared" si="155"/>
        <v>3508699</v>
      </c>
      <c r="Q248" s="187">
        <f t="shared" si="155"/>
        <v>357280.85</v>
      </c>
      <c r="R248" s="187">
        <f t="shared" si="155"/>
        <v>133699</v>
      </c>
      <c r="S248" s="187">
        <f t="shared" si="155"/>
        <v>223581.85</v>
      </c>
      <c r="T248" s="187">
        <f t="shared" si="155"/>
        <v>0</v>
      </c>
      <c r="U248" s="187">
        <f t="shared" si="155"/>
        <v>0</v>
      </c>
      <c r="V248" s="187">
        <f t="shared" si="155"/>
        <v>133699</v>
      </c>
      <c r="W248" s="232">
        <f t="shared" si="131"/>
        <v>10.182715872749416</v>
      </c>
      <c r="X248" s="187">
        <f t="shared" si="132"/>
        <v>22841876.340000004</v>
      </c>
      <c r="Y248" s="269"/>
    </row>
    <row r="249" spans="1:25" ht="22.5" customHeight="1" x14ac:dyDescent="0.25">
      <c r="A249" s="33" t="s">
        <v>243</v>
      </c>
      <c r="B249" s="38" t="s">
        <v>244</v>
      </c>
      <c r="C249" s="3" t="s">
        <v>245</v>
      </c>
      <c r="D249" s="44">
        <f>'дод 2'!E61</f>
        <v>673600</v>
      </c>
      <c r="E249" s="44">
        <f>'дод 2'!F61+'дод 2'!F294</f>
        <v>0</v>
      </c>
      <c r="F249" s="44">
        <f>'дод 2'!G61+'дод 2'!G294</f>
        <v>491175</v>
      </c>
      <c r="G249" s="188">
        <f>'дод 2'!H61+'дод 2'!H295</f>
        <v>274470.44</v>
      </c>
      <c r="H249" s="188">
        <f>'дод 2'!I61+'дод 2'!I294</f>
        <v>0</v>
      </c>
      <c r="I249" s="188">
        <f>'дод 2'!J61+'дод 2'!J294</f>
        <v>252219.84</v>
      </c>
      <c r="J249" s="228">
        <f t="shared" si="129"/>
        <v>40.74679928741093</v>
      </c>
      <c r="K249" s="188">
        <f>'дод 2'!L61+'дод 2'!L294</f>
        <v>0</v>
      </c>
      <c r="L249" s="188">
        <f>'дод 2'!M61+'дод 2'!M294</f>
        <v>0</v>
      </c>
      <c r="M249" s="188">
        <f>'дод 2'!N61+'дод 2'!N294</f>
        <v>0</v>
      </c>
      <c r="N249" s="188">
        <f>'дод 2'!O61+'дод 2'!O294</f>
        <v>0</v>
      </c>
      <c r="O249" s="188">
        <f>'дод 2'!P61+'дод 2'!P294</f>
        <v>0</v>
      </c>
      <c r="P249" s="188">
        <f>'дод 2'!Q61+'дод 2'!Q294</f>
        <v>0</v>
      </c>
      <c r="Q249" s="188">
        <f>'дод 2'!R61+'дод 2'!R294</f>
        <v>0</v>
      </c>
      <c r="R249" s="188">
        <f>'дод 2'!S61+'дод 2'!S294</f>
        <v>0</v>
      </c>
      <c r="S249" s="188">
        <f>'дод 2'!T61+'дод 2'!T294</f>
        <v>0</v>
      </c>
      <c r="T249" s="188">
        <f>'дод 2'!U61+'дод 2'!U294</f>
        <v>0</v>
      </c>
      <c r="U249" s="188">
        <f>'дод 2'!V61+'дод 2'!V294</f>
        <v>0</v>
      </c>
      <c r="V249" s="188">
        <f>'дод 2'!W61+'дод 2'!W294</f>
        <v>0</v>
      </c>
      <c r="W249" s="234"/>
      <c r="X249" s="188">
        <f t="shared" si="132"/>
        <v>274470.44</v>
      </c>
      <c r="Y249" s="269"/>
    </row>
    <row r="250" spans="1:25" ht="22.5" customHeight="1" x14ac:dyDescent="0.25">
      <c r="A250" s="33">
        <v>8240</v>
      </c>
      <c r="B250" s="38" t="s">
        <v>244</v>
      </c>
      <c r="C250" s="3" t="s">
        <v>603</v>
      </c>
      <c r="D250" s="44">
        <f>'дод 2'!E62+'дод 2'!E134+'дод 2'!E293</f>
        <v>56593505</v>
      </c>
      <c r="E250" s="44">
        <f>'дод 2'!F62+'дод 2'!F134+'дод 2'!F293</f>
        <v>0</v>
      </c>
      <c r="F250" s="44">
        <f>'дод 2'!G62+'дод 2'!G134+'дод 2'!G293</f>
        <v>7863972</v>
      </c>
      <c r="G250" s="188">
        <f>'дод 2'!H62+'дод 2'!H134+'дод 2'!H293</f>
        <v>22210125.050000001</v>
      </c>
      <c r="H250" s="188">
        <f>'дод 2'!I62+'дод 2'!I134+'дод 2'!I293</f>
        <v>0</v>
      </c>
      <c r="I250" s="188">
        <f>'дод 2'!J62+'дод 2'!J134+'дод 2'!J293</f>
        <v>875816.83000000007</v>
      </c>
      <c r="J250" s="228">
        <f t="shared" si="129"/>
        <v>39.245007090477962</v>
      </c>
      <c r="K250" s="188">
        <f>'дод 2'!L62</f>
        <v>3508699</v>
      </c>
      <c r="L250" s="188">
        <f>'дод 2'!M62</f>
        <v>3508699</v>
      </c>
      <c r="M250" s="188">
        <f>'дод 2'!N62</f>
        <v>0</v>
      </c>
      <c r="N250" s="188">
        <f>'дод 2'!O62</f>
        <v>0</v>
      </c>
      <c r="O250" s="188">
        <f>'дод 2'!P62</f>
        <v>0</v>
      </c>
      <c r="P250" s="188">
        <f>'дод 2'!Q62</f>
        <v>3508699</v>
      </c>
      <c r="Q250" s="188">
        <f>'дод 2'!R62+'дод 2'!R134</f>
        <v>357280.85</v>
      </c>
      <c r="R250" s="188">
        <f>'дод 2'!S62+'дод 2'!S134</f>
        <v>133699</v>
      </c>
      <c r="S250" s="188">
        <f>'дод 2'!T62+'дод 2'!T134</f>
        <v>223581.85</v>
      </c>
      <c r="T250" s="188">
        <f>'дод 2'!U62+'дод 2'!U134</f>
        <v>0</v>
      </c>
      <c r="U250" s="188">
        <f>'дод 2'!V62+'дод 2'!V134</f>
        <v>0</v>
      </c>
      <c r="V250" s="188">
        <f>'дод 2'!W62+'дод 2'!W134</f>
        <v>133699</v>
      </c>
      <c r="W250" s="234">
        <f t="shared" si="131"/>
        <v>10.182715872749416</v>
      </c>
      <c r="X250" s="188">
        <f t="shared" si="132"/>
        <v>22567405.900000002</v>
      </c>
      <c r="Y250" s="269"/>
    </row>
    <row r="251" spans="1:25" s="45" customFormat="1" ht="22.5" customHeight="1" x14ac:dyDescent="0.25">
      <c r="A251" s="34" t="s">
        <v>6</v>
      </c>
      <c r="B251" s="35"/>
      <c r="C251" s="2" t="s">
        <v>8</v>
      </c>
      <c r="D251" s="43">
        <f>D254+D253+D252</f>
        <v>608000</v>
      </c>
      <c r="E251" s="43">
        <f t="shared" ref="E251:V251" si="156">E254+E253+E252</f>
        <v>0</v>
      </c>
      <c r="F251" s="43">
        <f t="shared" si="156"/>
        <v>0</v>
      </c>
      <c r="G251" s="187">
        <f t="shared" si="156"/>
        <v>527932</v>
      </c>
      <c r="H251" s="187">
        <f t="shared" si="156"/>
        <v>0</v>
      </c>
      <c r="I251" s="187">
        <f t="shared" si="156"/>
        <v>0</v>
      </c>
      <c r="J251" s="227">
        <f t="shared" si="129"/>
        <v>86.830921052631581</v>
      </c>
      <c r="K251" s="187">
        <f t="shared" si="156"/>
        <v>3228100</v>
      </c>
      <c r="L251" s="187">
        <f t="shared" si="156"/>
        <v>0</v>
      </c>
      <c r="M251" s="187">
        <f t="shared" si="156"/>
        <v>1941000</v>
      </c>
      <c r="N251" s="187">
        <f t="shared" si="156"/>
        <v>0</v>
      </c>
      <c r="O251" s="187">
        <f t="shared" si="156"/>
        <v>0</v>
      </c>
      <c r="P251" s="187">
        <f t="shared" si="156"/>
        <v>1287100</v>
      </c>
      <c r="Q251" s="187">
        <f t="shared" si="156"/>
        <v>410395.30000000005</v>
      </c>
      <c r="R251" s="187">
        <f t="shared" si="156"/>
        <v>0</v>
      </c>
      <c r="S251" s="187">
        <f t="shared" si="156"/>
        <v>410395.30000000005</v>
      </c>
      <c r="T251" s="187">
        <f t="shared" si="156"/>
        <v>0</v>
      </c>
      <c r="U251" s="187">
        <f t="shared" si="156"/>
        <v>0</v>
      </c>
      <c r="V251" s="187">
        <f t="shared" si="156"/>
        <v>0</v>
      </c>
      <c r="W251" s="232">
        <f t="shared" si="131"/>
        <v>12.713215203989964</v>
      </c>
      <c r="X251" s="187">
        <f t="shared" si="132"/>
        <v>938327.3</v>
      </c>
      <c r="Y251" s="269"/>
    </row>
    <row r="252" spans="1:25" ht="22.5" customHeight="1" x14ac:dyDescent="0.25">
      <c r="A252" s="33">
        <v>8313</v>
      </c>
      <c r="B252" s="38" t="str">
        <f>'дод 2'!B294</f>
        <v>8312</v>
      </c>
      <c r="C252" s="76" t="str">
        <f>'дод 2'!D294</f>
        <v>Утилізація відходів</v>
      </c>
      <c r="D252" s="44">
        <f>'дод 2'!E294</f>
        <v>500000</v>
      </c>
      <c r="E252" s="44">
        <f>'дод 2'!F294</f>
        <v>0</v>
      </c>
      <c r="F252" s="44">
        <f>'дод 2'!G294</f>
        <v>0</v>
      </c>
      <c r="G252" s="188">
        <f>'дод 2'!H294</f>
        <v>499932</v>
      </c>
      <c r="H252" s="188">
        <f>'дод 2'!I294</f>
        <v>0</v>
      </c>
      <c r="I252" s="188">
        <f>'дод 2'!J294</f>
        <v>0</v>
      </c>
      <c r="J252" s="228">
        <f t="shared" si="129"/>
        <v>99.986400000000003</v>
      </c>
      <c r="K252" s="188">
        <f>'дод 2'!L294</f>
        <v>0</v>
      </c>
      <c r="L252" s="188">
        <f>'дод 2'!M294</f>
        <v>0</v>
      </c>
      <c r="M252" s="188">
        <f>'дод 2'!N294</f>
        <v>0</v>
      </c>
      <c r="N252" s="188">
        <f>'дод 2'!O294</f>
        <v>0</v>
      </c>
      <c r="O252" s="188">
        <f>'дод 2'!P294</f>
        <v>0</v>
      </c>
      <c r="P252" s="188">
        <f>'дод 2'!Q294</f>
        <v>0</v>
      </c>
      <c r="Q252" s="188">
        <f>'дод 2'!R294</f>
        <v>0</v>
      </c>
      <c r="R252" s="188">
        <f>'дод 2'!S294</f>
        <v>0</v>
      </c>
      <c r="S252" s="188">
        <f>'дод 2'!T294</f>
        <v>0</v>
      </c>
      <c r="T252" s="188">
        <f>'дод 2'!U294</f>
        <v>0</v>
      </c>
      <c r="U252" s="188">
        <f>'дод 2'!V294</f>
        <v>0</v>
      </c>
      <c r="V252" s="188">
        <f>'дод 2'!W294</f>
        <v>0</v>
      </c>
      <c r="W252" s="234"/>
      <c r="X252" s="188">
        <f t="shared" si="132"/>
        <v>499932</v>
      </c>
      <c r="Y252" s="269"/>
    </row>
    <row r="253" spans="1:25" ht="33.75" customHeight="1" x14ac:dyDescent="0.25">
      <c r="A253" s="33">
        <v>8330</v>
      </c>
      <c r="B253" s="51" t="s">
        <v>91</v>
      </c>
      <c r="C253" s="3" t="s">
        <v>347</v>
      </c>
      <c r="D253" s="44">
        <f>'дод 2'!E372</f>
        <v>108000</v>
      </c>
      <c r="E253" s="44">
        <f>'дод 2'!F372</f>
        <v>0</v>
      </c>
      <c r="F253" s="44">
        <f>'дод 2'!G372</f>
        <v>0</v>
      </c>
      <c r="G253" s="188">
        <f>'дод 2'!H372</f>
        <v>28000</v>
      </c>
      <c r="H253" s="188">
        <f>'дод 2'!I372</f>
        <v>0</v>
      </c>
      <c r="I253" s="188">
        <f>'дод 2'!J372</f>
        <v>0</v>
      </c>
      <c r="J253" s="228">
        <f t="shared" si="129"/>
        <v>25.925925925925924</v>
      </c>
      <c r="K253" s="188">
        <f>'дод 2'!L372</f>
        <v>0</v>
      </c>
      <c r="L253" s="188">
        <f>'дод 2'!M372</f>
        <v>0</v>
      </c>
      <c r="M253" s="188">
        <f>'дод 2'!N372</f>
        <v>0</v>
      </c>
      <c r="N253" s="188">
        <f>'дод 2'!O372</f>
        <v>0</v>
      </c>
      <c r="O253" s="188">
        <f>'дод 2'!P372</f>
        <v>0</v>
      </c>
      <c r="P253" s="188">
        <f>'дод 2'!Q372</f>
        <v>0</v>
      </c>
      <c r="Q253" s="188">
        <f>'дод 2'!R372</f>
        <v>0</v>
      </c>
      <c r="R253" s="188">
        <f>'дод 2'!S372</f>
        <v>0</v>
      </c>
      <c r="S253" s="188">
        <f>'дод 2'!T372</f>
        <v>0</v>
      </c>
      <c r="T253" s="188">
        <f>'дод 2'!U372</f>
        <v>0</v>
      </c>
      <c r="U253" s="188">
        <f>'дод 2'!V372</f>
        <v>0</v>
      </c>
      <c r="V253" s="188">
        <f>'дод 2'!W372</f>
        <v>0</v>
      </c>
      <c r="W253" s="234"/>
      <c r="X253" s="188">
        <f t="shared" si="132"/>
        <v>28000</v>
      </c>
      <c r="Y253" s="269"/>
    </row>
    <row r="254" spans="1:25" ht="19.5" customHeight="1" x14ac:dyDescent="0.25">
      <c r="A254" s="33" t="s">
        <v>9</v>
      </c>
      <c r="B254" s="33" t="s">
        <v>91</v>
      </c>
      <c r="C254" s="3" t="s">
        <v>10</v>
      </c>
      <c r="D254" s="44">
        <f>'дод 2'!E135+'дод 2'!E295+'дод 2'!E373+'дод 2'!E244</f>
        <v>0</v>
      </c>
      <c r="E254" s="44">
        <f>'дод 2'!F63+'дод 2'!F135+'дод 2'!F295+'дод 2'!F373+'дод 2'!F244</f>
        <v>0</v>
      </c>
      <c r="F254" s="44">
        <f>'дод 2'!G63+'дод 2'!G135+'дод 2'!G295+'дод 2'!G373+'дод 2'!G244</f>
        <v>0</v>
      </c>
      <c r="G254" s="188">
        <f>'дод 2'!H63+'дод 2'!H135+'дод 2'!H295+'дод 2'!H373+'дод 2'!H244</f>
        <v>0</v>
      </c>
      <c r="H254" s="188">
        <f>'дод 2'!I63+'дод 2'!I135+'дод 2'!I295+'дод 2'!I373+'дод 2'!I244</f>
        <v>0</v>
      </c>
      <c r="I254" s="188">
        <f>'дод 2'!J63+'дод 2'!J135+'дод 2'!J295+'дод 2'!J373+'дод 2'!J244</f>
        <v>0</v>
      </c>
      <c r="J254" s="228"/>
      <c r="K254" s="188">
        <f>'дод 2'!L63+'дод 2'!L135+'дод 2'!L295+'дод 2'!L373+'дод 2'!L244</f>
        <v>3228100</v>
      </c>
      <c r="L254" s="188">
        <f>'дод 2'!M63+'дод 2'!M135+'дод 2'!M295+'дод 2'!M373+'дод 2'!M244</f>
        <v>0</v>
      </c>
      <c r="M254" s="188">
        <f>'дод 2'!N63+'дод 2'!N135+'дод 2'!N295+'дод 2'!N373+'дод 2'!N244</f>
        <v>1941000</v>
      </c>
      <c r="N254" s="188">
        <f>'дод 2'!O63+'дод 2'!O135+'дод 2'!O295+'дод 2'!O373+'дод 2'!O244</f>
        <v>0</v>
      </c>
      <c r="O254" s="188">
        <f>'дод 2'!P63+'дод 2'!P135+'дод 2'!P295+'дод 2'!P373+'дод 2'!P244</f>
        <v>0</v>
      </c>
      <c r="P254" s="188">
        <f>'дод 2'!Q63+'дод 2'!Q135+'дод 2'!Q295+'дод 2'!Q373+'дод 2'!Q244</f>
        <v>1287100</v>
      </c>
      <c r="Q254" s="188">
        <f>'дод 2'!R63+'дод 2'!R135+'дод 2'!R295+'дод 2'!R373+'дод 2'!R244</f>
        <v>410395.30000000005</v>
      </c>
      <c r="R254" s="188">
        <f>'дод 2'!S63+'дод 2'!S135+'дод 2'!S295+'дод 2'!S373+'дод 2'!S244</f>
        <v>0</v>
      </c>
      <c r="S254" s="188">
        <f>'дод 2'!T63+'дод 2'!T135+'дод 2'!T295+'дод 2'!T373+'дод 2'!T244</f>
        <v>410395.30000000005</v>
      </c>
      <c r="T254" s="188">
        <f>'дод 2'!U63+'дод 2'!U135+'дод 2'!U295+'дод 2'!U373+'дод 2'!U244</f>
        <v>0</v>
      </c>
      <c r="U254" s="188">
        <f>'дод 2'!V63+'дод 2'!V135+'дод 2'!V295+'дод 2'!V373+'дод 2'!V244</f>
        <v>0</v>
      </c>
      <c r="V254" s="188">
        <f>'дод 2'!W63+'дод 2'!W135+'дод 2'!W295+'дод 2'!W373+'дод 2'!W244</f>
        <v>0</v>
      </c>
      <c r="W254" s="234">
        <f t="shared" si="131"/>
        <v>12.713215203989964</v>
      </c>
      <c r="X254" s="188">
        <f t="shared" si="132"/>
        <v>410395.30000000005</v>
      </c>
      <c r="Y254" s="269"/>
    </row>
    <row r="255" spans="1:25" s="45" customFormat="1" ht="20.25" hidden="1" customHeight="1" x14ac:dyDescent="0.25">
      <c r="A255" s="34" t="s">
        <v>132</v>
      </c>
      <c r="B255" s="35"/>
      <c r="C255" s="2" t="s">
        <v>75</v>
      </c>
      <c r="D255" s="43">
        <f t="shared" ref="D255:V255" si="157">D256</f>
        <v>0</v>
      </c>
      <c r="E255" s="43">
        <f t="shared" si="157"/>
        <v>0</v>
      </c>
      <c r="F255" s="43">
        <f t="shared" si="157"/>
        <v>0</v>
      </c>
      <c r="G255" s="187">
        <f t="shared" si="157"/>
        <v>0</v>
      </c>
      <c r="H255" s="187">
        <f t="shared" si="157"/>
        <v>0</v>
      </c>
      <c r="I255" s="187">
        <f t="shared" si="157"/>
        <v>0</v>
      </c>
      <c r="J255" s="227" t="e">
        <f t="shared" si="129"/>
        <v>#DIV/0!</v>
      </c>
      <c r="K255" s="187">
        <f t="shared" si="157"/>
        <v>0</v>
      </c>
      <c r="L255" s="187">
        <f t="shared" si="157"/>
        <v>0</v>
      </c>
      <c r="M255" s="187">
        <f t="shared" si="157"/>
        <v>0</v>
      </c>
      <c r="N255" s="187">
        <f t="shared" si="157"/>
        <v>0</v>
      </c>
      <c r="O255" s="187">
        <f t="shared" si="157"/>
        <v>0</v>
      </c>
      <c r="P255" s="187">
        <f t="shared" si="157"/>
        <v>0</v>
      </c>
      <c r="Q255" s="187">
        <f t="shared" si="157"/>
        <v>0</v>
      </c>
      <c r="R255" s="187">
        <f t="shared" si="157"/>
        <v>0</v>
      </c>
      <c r="S255" s="187">
        <f t="shared" si="157"/>
        <v>0</v>
      </c>
      <c r="T255" s="187">
        <f t="shared" si="157"/>
        <v>0</v>
      </c>
      <c r="U255" s="187">
        <f t="shared" si="157"/>
        <v>0</v>
      </c>
      <c r="V255" s="187">
        <f t="shared" si="157"/>
        <v>0</v>
      </c>
      <c r="W255" s="232" t="e">
        <f t="shared" si="131"/>
        <v>#DIV/0!</v>
      </c>
      <c r="X255" s="187">
        <f t="shared" si="132"/>
        <v>0</v>
      </c>
      <c r="Y255" s="269"/>
    </row>
    <row r="256" spans="1:25" ht="21" hidden="1" customHeight="1" x14ac:dyDescent="0.25">
      <c r="A256" s="33" t="s">
        <v>254</v>
      </c>
      <c r="B256" s="38" t="s">
        <v>76</v>
      </c>
      <c r="C256" s="3" t="s">
        <v>255</v>
      </c>
      <c r="D256" s="44">
        <f>'дод 2'!E64</f>
        <v>0</v>
      </c>
      <c r="E256" s="44">
        <f>'дод 2'!F64</f>
        <v>0</v>
      </c>
      <c r="F256" s="44">
        <f>'дод 2'!G64</f>
        <v>0</v>
      </c>
      <c r="G256" s="188">
        <f>'дод 2'!H64</f>
        <v>0</v>
      </c>
      <c r="H256" s="188">
        <f>'дод 2'!I64</f>
        <v>0</v>
      </c>
      <c r="I256" s="188">
        <f>'дод 2'!J64</f>
        <v>0</v>
      </c>
      <c r="J256" s="228" t="e">
        <f t="shared" si="129"/>
        <v>#DIV/0!</v>
      </c>
      <c r="K256" s="188">
        <f>'дод 2'!L64</f>
        <v>0</v>
      </c>
      <c r="L256" s="188">
        <f>'дод 2'!M64</f>
        <v>0</v>
      </c>
      <c r="M256" s="188">
        <f>'дод 2'!N64</f>
        <v>0</v>
      </c>
      <c r="N256" s="188">
        <f>'дод 2'!O64</f>
        <v>0</v>
      </c>
      <c r="O256" s="188">
        <f>'дод 2'!P64</f>
        <v>0</v>
      </c>
      <c r="P256" s="188">
        <f>'дод 2'!Q64</f>
        <v>0</v>
      </c>
      <c r="Q256" s="188">
        <f>'дод 2'!R64</f>
        <v>0</v>
      </c>
      <c r="R256" s="188">
        <f>'дод 2'!S64</f>
        <v>0</v>
      </c>
      <c r="S256" s="188">
        <f>'дод 2'!T64</f>
        <v>0</v>
      </c>
      <c r="T256" s="188">
        <f>'дод 2'!U64</f>
        <v>0</v>
      </c>
      <c r="U256" s="188">
        <f>'дод 2'!V64</f>
        <v>0</v>
      </c>
      <c r="V256" s="188">
        <f>'дод 2'!W64</f>
        <v>0</v>
      </c>
      <c r="W256" s="234" t="e">
        <f t="shared" si="131"/>
        <v>#DIV/0!</v>
      </c>
      <c r="X256" s="188">
        <f t="shared" si="132"/>
        <v>0</v>
      </c>
      <c r="Y256" s="269"/>
    </row>
    <row r="257" spans="1:25" s="45" customFormat="1" ht="21" customHeight="1" x14ac:dyDescent="0.25">
      <c r="A257" s="34" t="s">
        <v>94</v>
      </c>
      <c r="B257" s="34" t="s">
        <v>89</v>
      </c>
      <c r="C257" s="2" t="s">
        <v>11</v>
      </c>
      <c r="D257" s="43">
        <f>'дод 2'!E374</f>
        <v>1500809</v>
      </c>
      <c r="E257" s="43">
        <f>'дод 2'!F374</f>
        <v>0</v>
      </c>
      <c r="F257" s="43">
        <f>'дод 2'!G374</f>
        <v>0</v>
      </c>
      <c r="G257" s="187">
        <f>'дод 2'!H374</f>
        <v>92677.85</v>
      </c>
      <c r="H257" s="187">
        <f>'дод 2'!I374</f>
        <v>0</v>
      </c>
      <c r="I257" s="187">
        <f>'дод 2'!J374</f>
        <v>0</v>
      </c>
      <c r="J257" s="227">
        <f t="shared" si="129"/>
        <v>6.1751928459917291</v>
      </c>
      <c r="K257" s="187">
        <f>'дод 2'!L374</f>
        <v>0</v>
      </c>
      <c r="L257" s="187">
        <f>'дод 2'!M374</f>
        <v>0</v>
      </c>
      <c r="M257" s="187">
        <f>'дод 2'!N374</f>
        <v>0</v>
      </c>
      <c r="N257" s="187">
        <f>'дод 2'!O374</f>
        <v>0</v>
      </c>
      <c r="O257" s="187">
        <f>'дод 2'!P374</f>
        <v>0</v>
      </c>
      <c r="P257" s="187">
        <f>'дод 2'!Q374</f>
        <v>0</v>
      </c>
      <c r="Q257" s="187">
        <f>'дод 2'!R374</f>
        <v>0</v>
      </c>
      <c r="R257" s="187">
        <f>'дод 2'!S374</f>
        <v>0</v>
      </c>
      <c r="S257" s="187">
        <f>'дод 2'!T374</f>
        <v>0</v>
      </c>
      <c r="T257" s="187">
        <f>'дод 2'!U374</f>
        <v>0</v>
      </c>
      <c r="U257" s="187">
        <f>'дод 2'!V374</f>
        <v>0</v>
      </c>
      <c r="V257" s="187">
        <f>'дод 2'!W374</f>
        <v>0</v>
      </c>
      <c r="W257" s="232"/>
      <c r="X257" s="187">
        <f t="shared" si="132"/>
        <v>92677.85</v>
      </c>
      <c r="Y257" s="269"/>
    </row>
    <row r="258" spans="1:25" s="45" customFormat="1" ht="21" customHeight="1" x14ac:dyDescent="0.25">
      <c r="A258" s="34">
        <v>8700</v>
      </c>
      <c r="B258" s="34"/>
      <c r="C258" s="2" t="s">
        <v>606</v>
      </c>
      <c r="D258" s="43">
        <f>D259+D263+D262+D260+D261</f>
        <v>35008077.560000002</v>
      </c>
      <c r="E258" s="43">
        <f t="shared" ref="E258:V258" si="158">E259+E263+E262+E260+E261</f>
        <v>0</v>
      </c>
      <c r="F258" s="43">
        <f t="shared" si="158"/>
        <v>0</v>
      </c>
      <c r="G258" s="187">
        <f t="shared" si="158"/>
        <v>0</v>
      </c>
      <c r="H258" s="187">
        <f t="shared" si="158"/>
        <v>0</v>
      </c>
      <c r="I258" s="187">
        <f t="shared" si="158"/>
        <v>0</v>
      </c>
      <c r="J258" s="227">
        <f t="shared" si="129"/>
        <v>0</v>
      </c>
      <c r="K258" s="187">
        <f t="shared" si="158"/>
        <v>0</v>
      </c>
      <c r="L258" s="187">
        <f t="shared" si="158"/>
        <v>0</v>
      </c>
      <c r="M258" s="187">
        <f t="shared" si="158"/>
        <v>0</v>
      </c>
      <c r="N258" s="187">
        <f t="shared" si="158"/>
        <v>0</v>
      </c>
      <c r="O258" s="187">
        <f t="shared" si="158"/>
        <v>0</v>
      </c>
      <c r="P258" s="187">
        <f t="shared" si="158"/>
        <v>0</v>
      </c>
      <c r="Q258" s="187">
        <f t="shared" si="158"/>
        <v>0</v>
      </c>
      <c r="R258" s="187">
        <f t="shared" si="158"/>
        <v>0</v>
      </c>
      <c r="S258" s="187">
        <f t="shared" si="158"/>
        <v>0</v>
      </c>
      <c r="T258" s="187">
        <f t="shared" si="158"/>
        <v>0</v>
      </c>
      <c r="U258" s="187">
        <f t="shared" si="158"/>
        <v>0</v>
      </c>
      <c r="V258" s="187">
        <f t="shared" si="158"/>
        <v>0</v>
      </c>
      <c r="W258" s="232"/>
      <c r="X258" s="187">
        <f t="shared" si="132"/>
        <v>0</v>
      </c>
      <c r="Y258" s="269"/>
    </row>
    <row r="259" spans="1:25" ht="25.5" customHeight="1" x14ac:dyDescent="0.25">
      <c r="A259" s="33">
        <v>8710</v>
      </c>
      <c r="B259" s="33" t="s">
        <v>92</v>
      </c>
      <c r="C259" s="3" t="s">
        <v>509</v>
      </c>
      <c r="D259" s="44">
        <f>'дод 2'!E375</f>
        <v>35008077.560000002</v>
      </c>
      <c r="E259" s="44">
        <f>'дод 2'!F375</f>
        <v>0</v>
      </c>
      <c r="F259" s="44">
        <f>'дод 2'!G375</f>
        <v>0</v>
      </c>
      <c r="G259" s="188">
        <f>'дод 2'!H375</f>
        <v>0</v>
      </c>
      <c r="H259" s="188">
        <f>'дод 2'!I375</f>
        <v>0</v>
      </c>
      <c r="I259" s="188">
        <f>'дод 2'!J375</f>
        <v>0</v>
      </c>
      <c r="J259" s="228">
        <f t="shared" si="129"/>
        <v>0</v>
      </c>
      <c r="K259" s="188">
        <f>'дод 2'!L375</f>
        <v>0</v>
      </c>
      <c r="L259" s="188">
        <f>'дод 2'!M375</f>
        <v>0</v>
      </c>
      <c r="M259" s="188">
        <f>'дод 2'!N375</f>
        <v>0</v>
      </c>
      <c r="N259" s="188">
        <f>'дод 2'!O375</f>
        <v>0</v>
      </c>
      <c r="O259" s="188">
        <f>'дод 2'!P375</f>
        <v>0</v>
      </c>
      <c r="P259" s="188">
        <f>'дод 2'!Q375</f>
        <v>0</v>
      </c>
      <c r="Q259" s="188">
        <f>'дод 2'!R375</f>
        <v>0</v>
      </c>
      <c r="R259" s="188">
        <f>'дод 2'!S375</f>
        <v>0</v>
      </c>
      <c r="S259" s="188">
        <f>'дод 2'!T375</f>
        <v>0</v>
      </c>
      <c r="T259" s="188">
        <f>'дод 2'!U375</f>
        <v>0</v>
      </c>
      <c r="U259" s="188">
        <f>'дод 2'!V375</f>
        <v>0</v>
      </c>
      <c r="V259" s="188">
        <f>'дод 2'!W375</f>
        <v>0</v>
      </c>
      <c r="W259" s="234"/>
      <c r="X259" s="188">
        <f t="shared" si="132"/>
        <v>0</v>
      </c>
      <c r="Y259" s="269"/>
    </row>
    <row r="260" spans="1:25" ht="47.25" hidden="1" customHeight="1" x14ac:dyDescent="0.25">
      <c r="A260" s="33">
        <v>8741</v>
      </c>
      <c r="B260" s="52" t="s">
        <v>67</v>
      </c>
      <c r="C260" s="3" t="s">
        <v>650</v>
      </c>
      <c r="D260" s="44">
        <f>'дод 2'!E296</f>
        <v>0</v>
      </c>
      <c r="E260" s="44">
        <f>'дод 2'!F296</f>
        <v>0</v>
      </c>
      <c r="F260" s="44">
        <f>'дод 2'!G296</f>
        <v>0</v>
      </c>
      <c r="G260" s="188">
        <f>'дод 2'!H296</f>
        <v>0</v>
      </c>
      <c r="H260" s="188">
        <f>'дод 2'!I296</f>
        <v>0</v>
      </c>
      <c r="I260" s="188">
        <f>'дод 2'!J296</f>
        <v>0</v>
      </c>
      <c r="J260" s="228" t="e">
        <f t="shared" si="129"/>
        <v>#DIV/0!</v>
      </c>
      <c r="K260" s="188">
        <f>'дод 2'!L296</f>
        <v>0</v>
      </c>
      <c r="L260" s="188">
        <f>'дод 2'!M296</f>
        <v>0</v>
      </c>
      <c r="M260" s="188">
        <f>'дод 2'!N296</f>
        <v>0</v>
      </c>
      <c r="N260" s="188">
        <f>'дод 2'!O296</f>
        <v>0</v>
      </c>
      <c r="O260" s="188">
        <f>'дод 2'!P296</f>
        <v>0</v>
      </c>
      <c r="P260" s="188">
        <f>'дод 2'!Q296</f>
        <v>0</v>
      </c>
      <c r="Q260" s="188">
        <f>'дод 2'!R296</f>
        <v>0</v>
      </c>
      <c r="R260" s="188">
        <f>'дод 2'!S296</f>
        <v>0</v>
      </c>
      <c r="S260" s="188">
        <f>'дод 2'!T296</f>
        <v>0</v>
      </c>
      <c r="T260" s="188">
        <f>'дод 2'!U296</f>
        <v>0</v>
      </c>
      <c r="U260" s="188">
        <f>'дод 2'!V296</f>
        <v>0</v>
      </c>
      <c r="V260" s="188">
        <f>'дод 2'!W296</f>
        <v>0</v>
      </c>
      <c r="W260" s="234" t="e">
        <f t="shared" si="131"/>
        <v>#DIV/0!</v>
      </c>
      <c r="X260" s="188">
        <f t="shared" si="132"/>
        <v>0</v>
      </c>
      <c r="Y260" s="269"/>
    </row>
    <row r="261" spans="1:25" ht="63" hidden="1" customHeight="1" x14ac:dyDescent="0.25">
      <c r="A261" s="33">
        <v>8746</v>
      </c>
      <c r="B261" s="52" t="s">
        <v>311</v>
      </c>
      <c r="C261" s="3" t="s">
        <v>653</v>
      </c>
      <c r="D261" s="44">
        <f>'дод 2'!E297</f>
        <v>0</v>
      </c>
      <c r="E261" s="44">
        <f>'дод 2'!F297</f>
        <v>0</v>
      </c>
      <c r="F261" s="44">
        <f>'дод 2'!G297</f>
        <v>0</v>
      </c>
      <c r="G261" s="188">
        <f>'дод 2'!H297</f>
        <v>0</v>
      </c>
      <c r="H261" s="188">
        <f>'дод 2'!I297</f>
        <v>0</v>
      </c>
      <c r="I261" s="188">
        <f>'дод 2'!J297</f>
        <v>0</v>
      </c>
      <c r="J261" s="228" t="e">
        <f t="shared" si="129"/>
        <v>#DIV/0!</v>
      </c>
      <c r="K261" s="188">
        <f>'дод 2'!L297</f>
        <v>0</v>
      </c>
      <c r="L261" s="188">
        <f>'дод 2'!M297</f>
        <v>0</v>
      </c>
      <c r="M261" s="188">
        <f>'дод 2'!N297</f>
        <v>0</v>
      </c>
      <c r="N261" s="188">
        <f>'дод 2'!O297</f>
        <v>0</v>
      </c>
      <c r="O261" s="188">
        <f>'дод 2'!P297</f>
        <v>0</v>
      </c>
      <c r="P261" s="188">
        <f>'дод 2'!Q297</f>
        <v>0</v>
      </c>
      <c r="Q261" s="188">
        <f>'дод 2'!R297</f>
        <v>0</v>
      </c>
      <c r="R261" s="188">
        <f>'дод 2'!S297</f>
        <v>0</v>
      </c>
      <c r="S261" s="188">
        <f>'дод 2'!T297</f>
        <v>0</v>
      </c>
      <c r="T261" s="188">
        <f>'дод 2'!U297</f>
        <v>0</v>
      </c>
      <c r="U261" s="188">
        <f>'дод 2'!V297</f>
        <v>0</v>
      </c>
      <c r="V261" s="188">
        <f>'дод 2'!W297</f>
        <v>0</v>
      </c>
      <c r="W261" s="234" t="e">
        <f t="shared" si="131"/>
        <v>#DIV/0!</v>
      </c>
      <c r="X261" s="188">
        <f t="shared" si="132"/>
        <v>0</v>
      </c>
      <c r="Y261" s="269"/>
    </row>
    <row r="262" spans="1:25" ht="47.25" hidden="1" customHeight="1" x14ac:dyDescent="0.25">
      <c r="A262" s="33">
        <v>8751</v>
      </c>
      <c r="B262" s="33">
        <v>1070</v>
      </c>
      <c r="C262" s="109" t="s">
        <v>643</v>
      </c>
      <c r="D262" s="44">
        <f>'дод 2'!E223</f>
        <v>0</v>
      </c>
      <c r="E262" s="44">
        <f>'дод 2'!F223</f>
        <v>0</v>
      </c>
      <c r="F262" s="44">
        <f>'дод 2'!G223</f>
        <v>0</v>
      </c>
      <c r="G262" s="188">
        <f>'дод 2'!H223</f>
        <v>0</v>
      </c>
      <c r="H262" s="188">
        <f>'дод 2'!I223</f>
        <v>0</v>
      </c>
      <c r="I262" s="188">
        <f>'дод 2'!J223</f>
        <v>0</v>
      </c>
      <c r="J262" s="228" t="e">
        <f t="shared" si="129"/>
        <v>#DIV/0!</v>
      </c>
      <c r="K262" s="188">
        <f>'дод 2'!L223</f>
        <v>0</v>
      </c>
      <c r="L262" s="188">
        <f>'дод 2'!M223</f>
        <v>0</v>
      </c>
      <c r="M262" s="188">
        <f>'дод 2'!N223</f>
        <v>0</v>
      </c>
      <c r="N262" s="188">
        <f>'дод 2'!O223</f>
        <v>0</v>
      </c>
      <c r="O262" s="188">
        <f>'дод 2'!P223</f>
        <v>0</v>
      </c>
      <c r="P262" s="188">
        <f>'дод 2'!Q223</f>
        <v>0</v>
      </c>
      <c r="Q262" s="188">
        <f>'дод 2'!R223</f>
        <v>0</v>
      </c>
      <c r="R262" s="188">
        <f>'дод 2'!S223</f>
        <v>0</v>
      </c>
      <c r="S262" s="188">
        <f>'дод 2'!T223</f>
        <v>0</v>
      </c>
      <c r="T262" s="188">
        <f>'дод 2'!U223</f>
        <v>0</v>
      </c>
      <c r="U262" s="188">
        <f>'дод 2'!V223</f>
        <v>0</v>
      </c>
      <c r="V262" s="188">
        <f>'дод 2'!W223</f>
        <v>0</v>
      </c>
      <c r="W262" s="234" t="e">
        <f t="shared" si="131"/>
        <v>#DIV/0!</v>
      </c>
      <c r="X262" s="188">
        <f t="shared" si="132"/>
        <v>0</v>
      </c>
      <c r="Y262" s="269"/>
    </row>
    <row r="263" spans="1:25" ht="30.75" hidden="1" customHeight="1" x14ac:dyDescent="0.25">
      <c r="A263" s="33">
        <v>8775</v>
      </c>
      <c r="B263" s="33">
        <v>133</v>
      </c>
      <c r="C263" s="3" t="s">
        <v>605</v>
      </c>
      <c r="D263" s="44">
        <f>'дод 2'!E65+'дод 2'!E178+'дод 2'!E298+'дод 2'!E224</f>
        <v>0</v>
      </c>
      <c r="E263" s="44">
        <f>'дод 2'!F65+'дод 2'!F178+'дод 2'!F298+'дод 2'!F224</f>
        <v>0</v>
      </c>
      <c r="F263" s="44">
        <f>'дод 2'!G65+'дод 2'!G178+'дод 2'!G298+'дод 2'!G224</f>
        <v>0</v>
      </c>
      <c r="G263" s="188">
        <f>'дод 2'!H65+'дод 2'!H178+'дод 2'!H298+'дод 2'!H224</f>
        <v>0</v>
      </c>
      <c r="H263" s="188">
        <f>'дод 2'!I65+'дод 2'!I178+'дод 2'!I298+'дод 2'!I224</f>
        <v>0</v>
      </c>
      <c r="I263" s="188">
        <f>'дод 2'!J65+'дод 2'!J178+'дод 2'!J298+'дод 2'!J224</f>
        <v>0</v>
      </c>
      <c r="J263" s="228" t="e">
        <f t="shared" si="129"/>
        <v>#DIV/0!</v>
      </c>
      <c r="K263" s="188">
        <f>'дод 2'!L65+'дод 2'!L178+'дод 2'!L298+'дод 2'!L224</f>
        <v>0</v>
      </c>
      <c r="L263" s="188">
        <f>'дод 2'!M65+'дод 2'!M178+'дод 2'!M298+'дод 2'!M224</f>
        <v>0</v>
      </c>
      <c r="M263" s="188">
        <f>'дод 2'!N65+'дод 2'!N178+'дод 2'!N298+'дод 2'!N224</f>
        <v>0</v>
      </c>
      <c r="N263" s="188">
        <f>'дод 2'!O65+'дод 2'!O178+'дод 2'!O298+'дод 2'!O224</f>
        <v>0</v>
      </c>
      <c r="O263" s="188">
        <f>'дод 2'!P65+'дод 2'!P178+'дод 2'!P298+'дод 2'!P224</f>
        <v>0</v>
      </c>
      <c r="P263" s="188">
        <f>'дод 2'!Q65+'дод 2'!Q178+'дод 2'!Q298+'дод 2'!Q224</f>
        <v>0</v>
      </c>
      <c r="Q263" s="188">
        <f>'дод 2'!R65+'дод 2'!R178+'дод 2'!R298+'дод 2'!R224</f>
        <v>0</v>
      </c>
      <c r="R263" s="188">
        <f>'дод 2'!S65+'дод 2'!S178+'дод 2'!S298+'дод 2'!S224</f>
        <v>0</v>
      </c>
      <c r="S263" s="188">
        <f>'дод 2'!T65+'дод 2'!T178+'дод 2'!T298+'дод 2'!T224</f>
        <v>0</v>
      </c>
      <c r="T263" s="188">
        <f>'дод 2'!U65+'дод 2'!U178+'дод 2'!U298+'дод 2'!U224</f>
        <v>0</v>
      </c>
      <c r="U263" s="188">
        <f>'дод 2'!V65+'дод 2'!V178+'дод 2'!V298+'дод 2'!V224</f>
        <v>0</v>
      </c>
      <c r="V263" s="188">
        <f>'дод 2'!W65+'дод 2'!W178+'дод 2'!W298+'дод 2'!W224</f>
        <v>0</v>
      </c>
      <c r="W263" s="234" t="e">
        <f t="shared" si="131"/>
        <v>#DIV/0!</v>
      </c>
      <c r="X263" s="188">
        <f t="shared" si="132"/>
        <v>0</v>
      </c>
      <c r="Y263" s="269"/>
    </row>
    <row r="264" spans="1:25" s="45" customFormat="1" ht="24" customHeight="1" x14ac:dyDescent="0.25">
      <c r="A264" s="34" t="s">
        <v>12</v>
      </c>
      <c r="B264" s="34"/>
      <c r="C264" s="2" t="s">
        <v>641</v>
      </c>
      <c r="D264" s="43">
        <f>D266+D268+D272+D276</f>
        <v>159722525</v>
      </c>
      <c r="E264" s="43">
        <f t="shared" ref="E264:P264" si="159">E266+E268+E272+E276</f>
        <v>0</v>
      </c>
      <c r="F264" s="43">
        <f t="shared" si="159"/>
        <v>0</v>
      </c>
      <c r="G264" s="187">
        <f>G266+G268+G272+G276</f>
        <v>89317014</v>
      </c>
      <c r="H264" s="187">
        <f t="shared" ref="H264:I264" si="160">H266+H268+H272+H276</f>
        <v>0</v>
      </c>
      <c r="I264" s="187">
        <f t="shared" si="160"/>
        <v>0</v>
      </c>
      <c r="J264" s="227">
        <f t="shared" si="129"/>
        <v>55.920111455788721</v>
      </c>
      <c r="K264" s="187">
        <f t="shared" si="159"/>
        <v>57258374.609999999</v>
      </c>
      <c r="L264" s="187">
        <f t="shared" si="159"/>
        <v>57258374.609999999</v>
      </c>
      <c r="M264" s="187">
        <f t="shared" si="159"/>
        <v>0</v>
      </c>
      <c r="N264" s="187">
        <f t="shared" si="159"/>
        <v>0</v>
      </c>
      <c r="O264" s="187">
        <f t="shared" si="159"/>
        <v>0</v>
      </c>
      <c r="P264" s="187">
        <f t="shared" si="159"/>
        <v>57258374.609999999</v>
      </c>
      <c r="Q264" s="187">
        <f t="shared" ref="Q264:V264" si="161">Q266+Q268+Q272+Q276</f>
        <v>44142994.609999999</v>
      </c>
      <c r="R264" s="187">
        <f t="shared" si="161"/>
        <v>44142994.609999999</v>
      </c>
      <c r="S264" s="187">
        <f t="shared" si="161"/>
        <v>0</v>
      </c>
      <c r="T264" s="187">
        <f t="shared" si="161"/>
        <v>0</v>
      </c>
      <c r="U264" s="187">
        <f t="shared" si="161"/>
        <v>0</v>
      </c>
      <c r="V264" s="187">
        <f t="shared" si="161"/>
        <v>44142994.609999999</v>
      </c>
      <c r="W264" s="232">
        <f t="shared" si="131"/>
        <v>77.094389965953653</v>
      </c>
      <c r="X264" s="187">
        <f t="shared" si="132"/>
        <v>133460008.61</v>
      </c>
      <c r="Y264" s="269"/>
    </row>
    <row r="265" spans="1:25" s="46" customFormat="1" ht="36.75" hidden="1" customHeight="1" x14ac:dyDescent="0.25">
      <c r="A265" s="54"/>
      <c r="B265" s="54"/>
      <c r="C265" s="60" t="s">
        <v>530</v>
      </c>
      <c r="D265" s="59">
        <f>D269</f>
        <v>0</v>
      </c>
      <c r="E265" s="59">
        <f t="shared" ref="E265:P265" si="162">E269</f>
        <v>0</v>
      </c>
      <c r="F265" s="59">
        <f t="shared" si="162"/>
        <v>0</v>
      </c>
      <c r="G265" s="190">
        <f>G269</f>
        <v>0</v>
      </c>
      <c r="H265" s="190">
        <f t="shared" ref="H265:I265" si="163">H269</f>
        <v>0</v>
      </c>
      <c r="I265" s="190">
        <f t="shared" si="163"/>
        <v>0</v>
      </c>
      <c r="J265" s="230" t="e">
        <f t="shared" si="129"/>
        <v>#DIV/0!</v>
      </c>
      <c r="K265" s="190">
        <f t="shared" si="162"/>
        <v>0</v>
      </c>
      <c r="L265" s="190">
        <f t="shared" si="162"/>
        <v>0</v>
      </c>
      <c r="M265" s="190">
        <f t="shared" si="162"/>
        <v>0</v>
      </c>
      <c r="N265" s="190">
        <f t="shared" si="162"/>
        <v>0</v>
      </c>
      <c r="O265" s="190">
        <f t="shared" si="162"/>
        <v>0</v>
      </c>
      <c r="P265" s="190">
        <f t="shared" si="162"/>
        <v>0</v>
      </c>
      <c r="Q265" s="190">
        <f t="shared" ref="Q265:V265" si="164">Q269</f>
        <v>0</v>
      </c>
      <c r="R265" s="190">
        <f t="shared" si="164"/>
        <v>0</v>
      </c>
      <c r="S265" s="190">
        <f t="shared" si="164"/>
        <v>0</v>
      </c>
      <c r="T265" s="190">
        <f t="shared" si="164"/>
        <v>0</v>
      </c>
      <c r="U265" s="190">
        <f t="shared" si="164"/>
        <v>0</v>
      </c>
      <c r="V265" s="190">
        <f t="shared" si="164"/>
        <v>0</v>
      </c>
      <c r="W265" s="233" t="e">
        <f t="shared" si="131"/>
        <v>#DIV/0!</v>
      </c>
      <c r="X265" s="190">
        <f t="shared" si="132"/>
        <v>0</v>
      </c>
      <c r="Y265" s="269"/>
    </row>
    <row r="266" spans="1:25" s="45" customFormat="1" ht="21.75" customHeight="1" x14ac:dyDescent="0.25">
      <c r="A266" s="34" t="s">
        <v>252</v>
      </c>
      <c r="B266" s="34"/>
      <c r="C266" s="2" t="s">
        <v>297</v>
      </c>
      <c r="D266" s="43">
        <f t="shared" ref="D266:V266" si="165">D267</f>
        <v>126998500</v>
      </c>
      <c r="E266" s="43">
        <f t="shared" si="165"/>
        <v>0</v>
      </c>
      <c r="F266" s="43">
        <f t="shared" si="165"/>
        <v>0</v>
      </c>
      <c r="G266" s="187">
        <f t="shared" si="165"/>
        <v>63499200</v>
      </c>
      <c r="H266" s="187">
        <f t="shared" si="165"/>
        <v>0</v>
      </c>
      <c r="I266" s="187">
        <f t="shared" si="165"/>
        <v>0</v>
      </c>
      <c r="J266" s="227">
        <f t="shared" si="129"/>
        <v>49.999960629456254</v>
      </c>
      <c r="K266" s="187">
        <f t="shared" si="165"/>
        <v>0</v>
      </c>
      <c r="L266" s="187">
        <f t="shared" si="165"/>
        <v>0</v>
      </c>
      <c r="M266" s="187">
        <f t="shared" si="165"/>
        <v>0</v>
      </c>
      <c r="N266" s="187">
        <f t="shared" si="165"/>
        <v>0</v>
      </c>
      <c r="O266" s="187">
        <f t="shared" si="165"/>
        <v>0</v>
      </c>
      <c r="P266" s="187">
        <f t="shared" si="165"/>
        <v>0</v>
      </c>
      <c r="Q266" s="187">
        <f t="shared" si="165"/>
        <v>0</v>
      </c>
      <c r="R266" s="187">
        <f t="shared" si="165"/>
        <v>0</v>
      </c>
      <c r="S266" s="187">
        <f t="shared" si="165"/>
        <v>0</v>
      </c>
      <c r="T266" s="187">
        <f t="shared" si="165"/>
        <v>0</v>
      </c>
      <c r="U266" s="187">
        <f t="shared" si="165"/>
        <v>0</v>
      </c>
      <c r="V266" s="187">
        <f t="shared" si="165"/>
        <v>0</v>
      </c>
      <c r="W266" s="232"/>
      <c r="X266" s="187">
        <f t="shared" si="132"/>
        <v>63499200</v>
      </c>
      <c r="Y266" s="269"/>
    </row>
    <row r="267" spans="1:25" ht="21" customHeight="1" x14ac:dyDescent="0.25">
      <c r="A267" s="33" t="s">
        <v>90</v>
      </c>
      <c r="B267" s="38" t="s">
        <v>45</v>
      </c>
      <c r="C267" s="3" t="s">
        <v>109</v>
      </c>
      <c r="D267" s="44">
        <f>'дод 2'!E376</f>
        <v>126998500</v>
      </c>
      <c r="E267" s="44">
        <f>'дод 2'!F376</f>
        <v>0</v>
      </c>
      <c r="F267" s="44">
        <f>'дод 2'!G376</f>
        <v>0</v>
      </c>
      <c r="G267" s="188">
        <f>'дод 2'!H376</f>
        <v>63499200</v>
      </c>
      <c r="H267" s="188">
        <f>'дод 2'!I376</f>
        <v>0</v>
      </c>
      <c r="I267" s="188">
        <f>'дод 2'!J376</f>
        <v>0</v>
      </c>
      <c r="J267" s="228">
        <f t="shared" si="129"/>
        <v>49.999960629456254</v>
      </c>
      <c r="K267" s="188">
        <f>'дод 2'!L376</f>
        <v>0</v>
      </c>
      <c r="L267" s="188">
        <f>'дод 2'!M376</f>
        <v>0</v>
      </c>
      <c r="M267" s="188">
        <f>'дод 2'!N376</f>
        <v>0</v>
      </c>
      <c r="N267" s="188">
        <f>'дод 2'!O376</f>
        <v>0</v>
      </c>
      <c r="O267" s="188">
        <f>'дод 2'!P376</f>
        <v>0</v>
      </c>
      <c r="P267" s="188">
        <f>'дод 2'!Q376</f>
        <v>0</v>
      </c>
      <c r="Q267" s="188">
        <f>'дод 2'!R376</f>
        <v>0</v>
      </c>
      <c r="R267" s="188">
        <f>'дод 2'!S376</f>
        <v>0</v>
      </c>
      <c r="S267" s="188">
        <f>'дод 2'!T376</f>
        <v>0</v>
      </c>
      <c r="T267" s="188">
        <f>'дод 2'!U376</f>
        <v>0</v>
      </c>
      <c r="U267" s="188">
        <f>'дод 2'!V376</f>
        <v>0</v>
      </c>
      <c r="V267" s="188">
        <f>'дод 2'!W376</f>
        <v>0</v>
      </c>
      <c r="W267" s="234"/>
      <c r="X267" s="188">
        <f t="shared" si="132"/>
        <v>63499200</v>
      </c>
      <c r="Y267" s="269"/>
    </row>
    <row r="268" spans="1:25" s="45" customFormat="1" ht="69" hidden="1" customHeight="1" x14ac:dyDescent="0.25">
      <c r="A268" s="34">
        <v>9300</v>
      </c>
      <c r="B268" s="85"/>
      <c r="C268" s="2" t="s">
        <v>527</v>
      </c>
      <c r="D268" s="43">
        <f>D270</f>
        <v>0</v>
      </c>
      <c r="E268" s="43">
        <f t="shared" ref="E268:P268" si="166">E270</f>
        <v>0</v>
      </c>
      <c r="F268" s="43">
        <f t="shared" si="166"/>
        <v>0</v>
      </c>
      <c r="G268" s="187">
        <f>G270</f>
        <v>0</v>
      </c>
      <c r="H268" s="187">
        <f t="shared" ref="H268:I268" si="167">H270</f>
        <v>0</v>
      </c>
      <c r="I268" s="187">
        <f t="shared" si="167"/>
        <v>0</v>
      </c>
      <c r="J268" s="227" t="e">
        <f t="shared" si="129"/>
        <v>#DIV/0!</v>
      </c>
      <c r="K268" s="187">
        <f t="shared" si="166"/>
        <v>0</v>
      </c>
      <c r="L268" s="187">
        <f t="shared" si="166"/>
        <v>0</v>
      </c>
      <c r="M268" s="187">
        <f t="shared" si="166"/>
        <v>0</v>
      </c>
      <c r="N268" s="187">
        <f t="shared" si="166"/>
        <v>0</v>
      </c>
      <c r="O268" s="187">
        <f t="shared" si="166"/>
        <v>0</v>
      </c>
      <c r="P268" s="187">
        <f t="shared" si="166"/>
        <v>0</v>
      </c>
      <c r="Q268" s="187">
        <f t="shared" ref="Q268:V268" si="168">Q270</f>
        <v>0</v>
      </c>
      <c r="R268" s="187">
        <f t="shared" si="168"/>
        <v>0</v>
      </c>
      <c r="S268" s="187">
        <f t="shared" si="168"/>
        <v>0</v>
      </c>
      <c r="T268" s="187">
        <f t="shared" si="168"/>
        <v>0</v>
      </c>
      <c r="U268" s="187">
        <f t="shared" si="168"/>
        <v>0</v>
      </c>
      <c r="V268" s="187">
        <f t="shared" si="168"/>
        <v>0</v>
      </c>
      <c r="W268" s="232" t="e">
        <f t="shared" si="131"/>
        <v>#DIV/0!</v>
      </c>
      <c r="X268" s="187">
        <f t="shared" si="132"/>
        <v>0</v>
      </c>
      <c r="Y268" s="269"/>
    </row>
    <row r="269" spans="1:25" s="46" customFormat="1" ht="36.75" hidden="1" customHeight="1" x14ac:dyDescent="0.25">
      <c r="A269" s="54"/>
      <c r="B269" s="84"/>
      <c r="C269" s="60" t="s">
        <v>530</v>
      </c>
      <c r="D269" s="59">
        <f>D271</f>
        <v>0</v>
      </c>
      <c r="E269" s="59">
        <f t="shared" ref="E269:P269" si="169">E271</f>
        <v>0</v>
      </c>
      <c r="F269" s="59">
        <f t="shared" si="169"/>
        <v>0</v>
      </c>
      <c r="G269" s="190">
        <f>G271</f>
        <v>0</v>
      </c>
      <c r="H269" s="190">
        <f t="shared" ref="H269:I269" si="170">H271</f>
        <v>0</v>
      </c>
      <c r="I269" s="190">
        <f t="shared" si="170"/>
        <v>0</v>
      </c>
      <c r="J269" s="230" t="e">
        <f t="shared" si="129"/>
        <v>#DIV/0!</v>
      </c>
      <c r="K269" s="190">
        <f t="shared" si="169"/>
        <v>0</v>
      </c>
      <c r="L269" s="190">
        <f t="shared" si="169"/>
        <v>0</v>
      </c>
      <c r="M269" s="190">
        <f t="shared" si="169"/>
        <v>0</v>
      </c>
      <c r="N269" s="190">
        <f t="shared" si="169"/>
        <v>0</v>
      </c>
      <c r="O269" s="190">
        <f t="shared" si="169"/>
        <v>0</v>
      </c>
      <c r="P269" s="190">
        <f t="shared" si="169"/>
        <v>0</v>
      </c>
      <c r="Q269" s="190">
        <f t="shared" ref="Q269:V269" si="171">Q271</f>
        <v>0</v>
      </c>
      <c r="R269" s="190">
        <f t="shared" si="171"/>
        <v>0</v>
      </c>
      <c r="S269" s="190">
        <f t="shared" si="171"/>
        <v>0</v>
      </c>
      <c r="T269" s="190">
        <f t="shared" si="171"/>
        <v>0</v>
      </c>
      <c r="U269" s="190">
        <f t="shared" si="171"/>
        <v>0</v>
      </c>
      <c r="V269" s="190">
        <f t="shared" si="171"/>
        <v>0</v>
      </c>
      <c r="W269" s="233" t="e">
        <f t="shared" si="131"/>
        <v>#DIV/0!</v>
      </c>
      <c r="X269" s="190">
        <f t="shared" si="132"/>
        <v>0</v>
      </c>
      <c r="Y269" s="269"/>
    </row>
    <row r="270" spans="1:25" ht="53.25" hidden="1" customHeight="1" x14ac:dyDescent="0.25">
      <c r="A270" s="33">
        <v>9320</v>
      </c>
      <c r="B270" s="82" t="s">
        <v>45</v>
      </c>
      <c r="C270" s="6" t="s">
        <v>528</v>
      </c>
      <c r="D270" s="44">
        <f>'дод 2'!E136</f>
        <v>0</v>
      </c>
      <c r="E270" s="44">
        <f>'дод 2'!F136</f>
        <v>0</v>
      </c>
      <c r="F270" s="44">
        <f>'дод 2'!G136</f>
        <v>0</v>
      </c>
      <c r="G270" s="188">
        <f>'дод 2'!H136</f>
        <v>0</v>
      </c>
      <c r="H270" s="188">
        <f>'дод 2'!I136</f>
        <v>0</v>
      </c>
      <c r="I270" s="188">
        <f>'дод 2'!J136</f>
        <v>0</v>
      </c>
      <c r="J270" s="228" t="e">
        <f t="shared" si="129"/>
        <v>#DIV/0!</v>
      </c>
      <c r="K270" s="188">
        <f>'дод 2'!L136</f>
        <v>0</v>
      </c>
      <c r="L270" s="188">
        <f>'дод 2'!M136</f>
        <v>0</v>
      </c>
      <c r="M270" s="188">
        <f>'дод 2'!N136</f>
        <v>0</v>
      </c>
      <c r="N270" s="188">
        <f>'дод 2'!O136</f>
        <v>0</v>
      </c>
      <c r="O270" s="188">
        <f>'дод 2'!P136</f>
        <v>0</v>
      </c>
      <c r="P270" s="188">
        <f>'дод 2'!Q136</f>
        <v>0</v>
      </c>
      <c r="Q270" s="188">
        <f>'дод 2'!R136</f>
        <v>0</v>
      </c>
      <c r="R270" s="188">
        <f>'дод 2'!S136</f>
        <v>0</v>
      </c>
      <c r="S270" s="188">
        <f>'дод 2'!T136</f>
        <v>0</v>
      </c>
      <c r="T270" s="188">
        <f>'дод 2'!U136</f>
        <v>0</v>
      </c>
      <c r="U270" s="188">
        <f>'дод 2'!V136</f>
        <v>0</v>
      </c>
      <c r="V270" s="188">
        <f>'дод 2'!W136</f>
        <v>0</v>
      </c>
      <c r="W270" s="234" t="e">
        <f t="shared" si="131"/>
        <v>#DIV/0!</v>
      </c>
      <c r="X270" s="188">
        <f t="shared" si="132"/>
        <v>0</v>
      </c>
      <c r="Y270" s="269"/>
    </row>
    <row r="271" spans="1:25" s="47" customFormat="1" ht="36.75" hidden="1" customHeight="1" x14ac:dyDescent="0.25">
      <c r="A271" s="61"/>
      <c r="B271" s="84"/>
      <c r="C271" s="70" t="s">
        <v>530</v>
      </c>
      <c r="D271" s="63">
        <f>'дод 2'!E137</f>
        <v>0</v>
      </c>
      <c r="E271" s="63">
        <f>'дод 2'!F137</f>
        <v>0</v>
      </c>
      <c r="F271" s="63">
        <f>'дод 2'!G137</f>
        <v>0</v>
      </c>
      <c r="G271" s="189">
        <f>'дод 2'!H137</f>
        <v>0</v>
      </c>
      <c r="H271" s="189">
        <f>'дод 2'!I137</f>
        <v>0</v>
      </c>
      <c r="I271" s="189">
        <f>'дод 2'!J137</f>
        <v>0</v>
      </c>
      <c r="J271" s="229" t="e">
        <f t="shared" si="129"/>
        <v>#DIV/0!</v>
      </c>
      <c r="K271" s="189">
        <f>'дод 2'!L137</f>
        <v>0</v>
      </c>
      <c r="L271" s="189">
        <f>'дод 2'!M137</f>
        <v>0</v>
      </c>
      <c r="M271" s="189">
        <f>'дод 2'!N137</f>
        <v>0</v>
      </c>
      <c r="N271" s="189">
        <f>'дод 2'!O137</f>
        <v>0</v>
      </c>
      <c r="O271" s="189">
        <f>'дод 2'!P137</f>
        <v>0</v>
      </c>
      <c r="P271" s="189">
        <f>'дод 2'!Q137</f>
        <v>0</v>
      </c>
      <c r="Q271" s="189">
        <f>'дод 2'!R137</f>
        <v>0</v>
      </c>
      <c r="R271" s="189">
        <f>'дод 2'!S137</f>
        <v>0</v>
      </c>
      <c r="S271" s="189">
        <f>'дод 2'!T137</f>
        <v>0</v>
      </c>
      <c r="T271" s="189">
        <f>'дод 2'!U137</f>
        <v>0</v>
      </c>
      <c r="U271" s="189">
        <f>'дод 2'!V137</f>
        <v>0</v>
      </c>
      <c r="V271" s="189">
        <f>'дод 2'!W137</f>
        <v>0</v>
      </c>
      <c r="W271" s="231" t="e">
        <f t="shared" si="131"/>
        <v>#DIV/0!</v>
      </c>
      <c r="X271" s="189">
        <f t="shared" si="132"/>
        <v>0</v>
      </c>
      <c r="Y271" s="269"/>
    </row>
    <row r="272" spans="1:25" s="45" customFormat="1" ht="57.75" customHeight="1" x14ac:dyDescent="0.25">
      <c r="A272" s="34" t="s">
        <v>13</v>
      </c>
      <c r="B272" s="85"/>
      <c r="C272" s="2" t="s">
        <v>346</v>
      </c>
      <c r="D272" s="43">
        <f>D273+D274+D275</f>
        <v>5905746</v>
      </c>
      <c r="E272" s="43">
        <f t="shared" ref="E272:P272" si="172">E273+E274+E275</f>
        <v>0</v>
      </c>
      <c r="F272" s="43">
        <f t="shared" si="172"/>
        <v>0</v>
      </c>
      <c r="G272" s="187">
        <f>G273+G274+G275</f>
        <v>3207996</v>
      </c>
      <c r="H272" s="187">
        <f t="shared" ref="H272:I272" si="173">H273+H274+H275</f>
        <v>0</v>
      </c>
      <c r="I272" s="187">
        <f t="shared" si="173"/>
        <v>0</v>
      </c>
      <c r="J272" s="227">
        <f t="shared" si="129"/>
        <v>54.31991148958997</v>
      </c>
      <c r="K272" s="187">
        <f t="shared" si="172"/>
        <v>10617787.609999999</v>
      </c>
      <c r="L272" s="187">
        <f t="shared" si="172"/>
        <v>10617787.609999999</v>
      </c>
      <c r="M272" s="187">
        <f t="shared" si="172"/>
        <v>0</v>
      </c>
      <c r="N272" s="187">
        <f t="shared" si="172"/>
        <v>0</v>
      </c>
      <c r="O272" s="187">
        <f t="shared" si="172"/>
        <v>0</v>
      </c>
      <c r="P272" s="187">
        <f t="shared" si="172"/>
        <v>10617787.609999999</v>
      </c>
      <c r="Q272" s="187">
        <f t="shared" ref="Q272:V272" si="174">Q273+Q274+Q275</f>
        <v>2810537.61</v>
      </c>
      <c r="R272" s="187">
        <f t="shared" si="174"/>
        <v>2810537.61</v>
      </c>
      <c r="S272" s="187">
        <f t="shared" si="174"/>
        <v>0</v>
      </c>
      <c r="T272" s="187">
        <f t="shared" si="174"/>
        <v>0</v>
      </c>
      <c r="U272" s="187">
        <f t="shared" si="174"/>
        <v>0</v>
      </c>
      <c r="V272" s="187">
        <f t="shared" si="174"/>
        <v>2810537.61</v>
      </c>
      <c r="W272" s="232">
        <f t="shared" si="131"/>
        <v>26.470086926140731</v>
      </c>
      <c r="X272" s="187">
        <f t="shared" si="132"/>
        <v>6018533.6099999994</v>
      </c>
      <c r="Y272" s="269"/>
    </row>
    <row r="273" spans="1:25" s="45" customFormat="1" ht="79.5" hidden="1" customHeight="1" x14ac:dyDescent="0.25">
      <c r="A273" s="75">
        <v>9730</v>
      </c>
      <c r="B273" s="52" t="s">
        <v>45</v>
      </c>
      <c r="C273" s="53" t="s">
        <v>559</v>
      </c>
      <c r="D273" s="44">
        <f>'дод 2'!E299</f>
        <v>0</v>
      </c>
      <c r="E273" s="44">
        <f>'дод 2'!F299</f>
        <v>0</v>
      </c>
      <c r="F273" s="44">
        <f>'дод 2'!G299</f>
        <v>0</v>
      </c>
      <c r="G273" s="188">
        <f>'дод 2'!H299</f>
        <v>0</v>
      </c>
      <c r="H273" s="188">
        <f>'дод 2'!I299</f>
        <v>0</v>
      </c>
      <c r="I273" s="188">
        <f>'дод 2'!J299</f>
        <v>0</v>
      </c>
      <c r="J273" s="228" t="e">
        <f t="shared" ref="J273:J279" si="175">G273/D273*100</f>
        <v>#DIV/0!</v>
      </c>
      <c r="K273" s="188">
        <f>'дод 2'!L299</f>
        <v>0</v>
      </c>
      <c r="L273" s="188">
        <f>'дод 2'!M299</f>
        <v>0</v>
      </c>
      <c r="M273" s="188">
        <f>'дод 2'!N299</f>
        <v>0</v>
      </c>
      <c r="N273" s="188">
        <f>'дод 2'!O299</f>
        <v>0</v>
      </c>
      <c r="O273" s="188">
        <f>'дод 2'!P299</f>
        <v>0</v>
      </c>
      <c r="P273" s="188">
        <f>'дод 2'!Q299</f>
        <v>0</v>
      </c>
      <c r="Q273" s="188">
        <f>'дод 2'!R299</f>
        <v>0</v>
      </c>
      <c r="R273" s="188">
        <f>'дод 2'!S299</f>
        <v>0</v>
      </c>
      <c r="S273" s="188">
        <f>'дод 2'!T299</f>
        <v>0</v>
      </c>
      <c r="T273" s="188">
        <f>'дод 2'!U299</f>
        <v>0</v>
      </c>
      <c r="U273" s="188">
        <f>'дод 2'!V299</f>
        <v>0</v>
      </c>
      <c r="V273" s="188">
        <f>'дод 2'!W299</f>
        <v>0</v>
      </c>
      <c r="W273" s="234" t="e">
        <f t="shared" ref="W273:W282" si="176">Q273/K273*100</f>
        <v>#DIV/0!</v>
      </c>
      <c r="X273" s="188">
        <f t="shared" ref="X273:X282" si="177">Q273+G273</f>
        <v>0</v>
      </c>
      <c r="Y273" s="269"/>
    </row>
    <row r="274" spans="1:25" ht="33.75" hidden="1" customHeight="1" x14ac:dyDescent="0.25">
      <c r="A274" s="33">
        <v>9750</v>
      </c>
      <c r="B274" s="38" t="s">
        <v>45</v>
      </c>
      <c r="C274" s="53" t="s">
        <v>519</v>
      </c>
      <c r="D274" s="44">
        <f>'дод 2'!E331+'дод 2'!E300</f>
        <v>0</v>
      </c>
      <c r="E274" s="44">
        <f>'дод 2'!F331+'дод 2'!F300</f>
        <v>0</v>
      </c>
      <c r="F274" s="44">
        <f>'дод 2'!G331+'дод 2'!G300</f>
        <v>0</v>
      </c>
      <c r="G274" s="188">
        <f>'дод 2'!H331+'дод 2'!H300</f>
        <v>0</v>
      </c>
      <c r="H274" s="188">
        <f>'дод 2'!I331+'дод 2'!I300</f>
        <v>0</v>
      </c>
      <c r="I274" s="188">
        <f>'дод 2'!J331+'дод 2'!J300</f>
        <v>0</v>
      </c>
      <c r="J274" s="228" t="e">
        <f t="shared" si="175"/>
        <v>#DIV/0!</v>
      </c>
      <c r="K274" s="188">
        <f>'дод 2'!L331+'дод 2'!L300</f>
        <v>0</v>
      </c>
      <c r="L274" s="188">
        <f>'дод 2'!M331+'дод 2'!M300</f>
        <v>0</v>
      </c>
      <c r="M274" s="188">
        <f>'дод 2'!N331+'дод 2'!N300</f>
        <v>0</v>
      </c>
      <c r="N274" s="188">
        <f>'дод 2'!O331+'дод 2'!O300</f>
        <v>0</v>
      </c>
      <c r="O274" s="188">
        <f>'дод 2'!P331+'дод 2'!P300</f>
        <v>0</v>
      </c>
      <c r="P274" s="188">
        <f>'дод 2'!Q331+'дод 2'!Q300</f>
        <v>0</v>
      </c>
      <c r="Q274" s="188">
        <f>'дод 2'!R331+'дод 2'!R300</f>
        <v>0</v>
      </c>
      <c r="R274" s="188">
        <f>'дод 2'!S331+'дод 2'!S300</f>
        <v>0</v>
      </c>
      <c r="S274" s="188">
        <f>'дод 2'!T331+'дод 2'!T300</f>
        <v>0</v>
      </c>
      <c r="T274" s="188">
        <f>'дод 2'!U331+'дод 2'!U300</f>
        <v>0</v>
      </c>
      <c r="U274" s="188">
        <f>'дод 2'!V331+'дод 2'!V300</f>
        <v>0</v>
      </c>
      <c r="V274" s="188">
        <f>'дод 2'!W331+'дод 2'!W300</f>
        <v>0</v>
      </c>
      <c r="W274" s="234" t="e">
        <f t="shared" si="176"/>
        <v>#DIV/0!</v>
      </c>
      <c r="X274" s="188">
        <f t="shared" si="177"/>
        <v>0</v>
      </c>
      <c r="Y274" s="269"/>
    </row>
    <row r="275" spans="1:25" ht="22.5" customHeight="1" x14ac:dyDescent="0.25">
      <c r="A275" s="33" t="s">
        <v>14</v>
      </c>
      <c r="B275" s="38" t="s">
        <v>45</v>
      </c>
      <c r="C275" s="6" t="s">
        <v>355</v>
      </c>
      <c r="D275" s="44">
        <f>'дод 2'!E138+'дод 2'!E180+'дод 2'!E225+'дод 2'!E301+'дод 2'!E63+'дод 2'!E66</f>
        <v>5905746</v>
      </c>
      <c r="E275" s="44">
        <f>'дод 2'!F138+'дод 2'!F180+'дод 2'!F225+'дод 2'!F301+'дод 2'!F66</f>
        <v>0</v>
      </c>
      <c r="F275" s="44">
        <f>'дод 2'!G138+'дод 2'!G180+'дод 2'!G225+'дод 2'!G301+'дод 2'!G66</f>
        <v>0</v>
      </c>
      <c r="G275" s="188">
        <f>'дод 2'!H138+'дод 2'!H180+'дод 2'!H225+'дод 2'!H301+'дод 2'!H66</f>
        <v>3207996</v>
      </c>
      <c r="H275" s="188">
        <f>'дод 2'!I138+'дод 2'!I180+'дод 2'!I225+'дод 2'!I301+'дод 2'!I66</f>
        <v>0</v>
      </c>
      <c r="I275" s="188">
        <f>'дод 2'!J138+'дод 2'!J180+'дод 2'!J225+'дод 2'!J301+'дод 2'!J66</f>
        <v>0</v>
      </c>
      <c r="J275" s="228">
        <f t="shared" si="175"/>
        <v>54.31991148958997</v>
      </c>
      <c r="K275" s="188">
        <f>'дод 2'!L138+'дод 2'!L180+'дод 2'!L225+'дод 2'!L301+'дод 2'!L66</f>
        <v>10617787.609999999</v>
      </c>
      <c r="L275" s="188">
        <f>'дод 2'!M138+'дод 2'!M180+'дод 2'!M225+'дод 2'!M301+'дод 2'!M66</f>
        <v>10617787.609999999</v>
      </c>
      <c r="M275" s="188">
        <f>'дод 2'!N138+'дод 2'!N180+'дод 2'!N225+'дод 2'!N301+'дод 2'!N66</f>
        <v>0</v>
      </c>
      <c r="N275" s="188">
        <f>'дод 2'!O138+'дод 2'!O180+'дод 2'!O225+'дод 2'!O301+'дод 2'!O66</f>
        <v>0</v>
      </c>
      <c r="O275" s="188">
        <f>'дод 2'!P138+'дод 2'!P180+'дод 2'!P225+'дод 2'!P301+'дод 2'!P66</f>
        <v>0</v>
      </c>
      <c r="P275" s="188">
        <f>'дод 2'!Q138+'дод 2'!Q180+'дод 2'!Q225+'дод 2'!Q301+'дод 2'!Q66</f>
        <v>10617787.609999999</v>
      </c>
      <c r="Q275" s="188">
        <f>'дод 2'!R138+'дод 2'!R180+'дод 2'!R225+'дод 2'!R301+'дод 2'!R66</f>
        <v>2810537.61</v>
      </c>
      <c r="R275" s="188">
        <f>'дод 2'!S138+'дод 2'!S180+'дод 2'!S225+'дод 2'!S301+'дод 2'!S66</f>
        <v>2810537.61</v>
      </c>
      <c r="S275" s="188">
        <f>'дод 2'!T138+'дод 2'!T180+'дод 2'!T225+'дод 2'!T301+'дод 2'!T66</f>
        <v>0</v>
      </c>
      <c r="T275" s="188">
        <f>'дод 2'!U138+'дод 2'!U180+'дод 2'!U225+'дод 2'!U301+'дод 2'!U66</f>
        <v>0</v>
      </c>
      <c r="U275" s="188">
        <f>'дод 2'!V138+'дод 2'!V180+'дод 2'!V225+'дод 2'!V301+'дод 2'!V66</f>
        <v>0</v>
      </c>
      <c r="V275" s="188">
        <f>'дод 2'!W138+'дод 2'!W180+'дод 2'!W225+'дод 2'!W301+'дод 2'!W66</f>
        <v>2810537.61</v>
      </c>
      <c r="W275" s="234">
        <f t="shared" si="176"/>
        <v>26.470086926140731</v>
      </c>
      <c r="X275" s="188">
        <f t="shared" si="177"/>
        <v>6018533.6099999994</v>
      </c>
      <c r="Y275" s="269"/>
    </row>
    <row r="276" spans="1:25" s="45" customFormat="1" ht="51" customHeight="1" x14ac:dyDescent="0.25">
      <c r="A276" s="34">
        <v>9800</v>
      </c>
      <c r="B276" s="35" t="s">
        <v>45</v>
      </c>
      <c r="C276" s="9" t="s">
        <v>365</v>
      </c>
      <c r="D276" s="43">
        <f>'дод 2'!E139+'дод 2'!E67+'дод 2'!E302</f>
        <v>26818279</v>
      </c>
      <c r="E276" s="43">
        <f>'дод 2'!F139+'дод 2'!F67+'дод 2'!F302</f>
        <v>0</v>
      </c>
      <c r="F276" s="43">
        <f>'дод 2'!G139+'дод 2'!G67+'дод 2'!G302</f>
        <v>0</v>
      </c>
      <c r="G276" s="187">
        <f>'дод 2'!H139+'дод 2'!H67+'дод 2'!H302</f>
        <v>22609818</v>
      </c>
      <c r="H276" s="187">
        <f>'дод 2'!I139+'дод 2'!I67+'дод 2'!I302</f>
        <v>0</v>
      </c>
      <c r="I276" s="187">
        <f>'дод 2'!J139+'дод 2'!J67+'дод 2'!J302</f>
        <v>0</v>
      </c>
      <c r="J276" s="227">
        <f t="shared" si="175"/>
        <v>84.307490424721138</v>
      </c>
      <c r="K276" s="187">
        <f>'дод 2'!L139+'дод 2'!L67+'дод 2'!L302</f>
        <v>46640587</v>
      </c>
      <c r="L276" s="187">
        <f>'дод 2'!M139+'дод 2'!M67+'дод 2'!M302</f>
        <v>46640587</v>
      </c>
      <c r="M276" s="187">
        <f>'дод 2'!N139+'дод 2'!N67+'дод 2'!N302</f>
        <v>0</v>
      </c>
      <c r="N276" s="187">
        <f>'дод 2'!O139+'дод 2'!O67+'дод 2'!O302</f>
        <v>0</v>
      </c>
      <c r="O276" s="187">
        <f>'дод 2'!P139+'дод 2'!P67+'дод 2'!P302</f>
        <v>0</v>
      </c>
      <c r="P276" s="187">
        <f>'дод 2'!Q139+'дод 2'!Q67+'дод 2'!Q302</f>
        <v>46640587</v>
      </c>
      <c r="Q276" s="187">
        <f>'дод 2'!R139+'дод 2'!R67+'дод 2'!R302</f>
        <v>41332457</v>
      </c>
      <c r="R276" s="187">
        <f>'дод 2'!S139+'дод 2'!S67+'дод 2'!S302</f>
        <v>41332457</v>
      </c>
      <c r="S276" s="187">
        <f>'дод 2'!T139+'дод 2'!T67+'дод 2'!T302</f>
        <v>0</v>
      </c>
      <c r="T276" s="187">
        <f>'дод 2'!U139+'дод 2'!U67+'дод 2'!U302</f>
        <v>0</v>
      </c>
      <c r="U276" s="187">
        <f>'дод 2'!V139+'дод 2'!V67+'дод 2'!V302</f>
        <v>0</v>
      </c>
      <c r="V276" s="187">
        <f>'дод 2'!W139+'дод 2'!W67+'дод 2'!W302</f>
        <v>41332457</v>
      </c>
      <c r="W276" s="232">
        <f t="shared" si="176"/>
        <v>88.619075484620296</v>
      </c>
      <c r="X276" s="187">
        <f t="shared" si="177"/>
        <v>63942275</v>
      </c>
      <c r="Y276" s="269"/>
    </row>
    <row r="277" spans="1:25" s="45" customFormat="1" ht="18.75" customHeight="1" x14ac:dyDescent="0.25">
      <c r="A277" s="7"/>
      <c r="B277" s="7"/>
      <c r="C277" s="2" t="s">
        <v>405</v>
      </c>
      <c r="D277" s="43">
        <f t="shared" ref="D277:I277" si="178">D16+D23+D77+D100+D142+D147+D156+D174+D242+D264</f>
        <v>2983572761.46</v>
      </c>
      <c r="E277" s="43">
        <f t="shared" si="178"/>
        <v>1208914548.28</v>
      </c>
      <c r="F277" s="43">
        <f t="shared" si="178"/>
        <v>202356724.28999999</v>
      </c>
      <c r="G277" s="187">
        <f>G16+G23+G77+G100+G142+G147+G156+G174+G242+G264</f>
        <v>1392937394.4900002</v>
      </c>
      <c r="H277" s="187">
        <f t="shared" si="178"/>
        <v>633129906.94999993</v>
      </c>
      <c r="I277" s="187">
        <f t="shared" si="178"/>
        <v>67441550.530000001</v>
      </c>
      <c r="J277" s="227">
        <f t="shared" si="175"/>
        <v>46.686892053819783</v>
      </c>
      <c r="K277" s="187">
        <f t="shared" ref="K277:V277" si="179">K16+K23+K77+K100+K142+K147+K156+K174+K242+K264</f>
        <v>944331815.24000001</v>
      </c>
      <c r="L277" s="187">
        <f t="shared" si="179"/>
        <v>836414987.61000001</v>
      </c>
      <c r="M277" s="187">
        <f t="shared" si="179"/>
        <v>101834757.63</v>
      </c>
      <c r="N277" s="187">
        <f t="shared" si="179"/>
        <v>9145692</v>
      </c>
      <c r="O277" s="187">
        <f t="shared" si="179"/>
        <v>6561045</v>
      </c>
      <c r="P277" s="187">
        <f t="shared" si="179"/>
        <v>842497057.61000001</v>
      </c>
      <c r="Q277" s="187">
        <f t="shared" si="179"/>
        <v>228619467.93000001</v>
      </c>
      <c r="R277" s="187">
        <f t="shared" si="179"/>
        <v>155541438.24000001</v>
      </c>
      <c r="S277" s="187">
        <f t="shared" si="179"/>
        <v>53466259.280000001</v>
      </c>
      <c r="T277" s="187">
        <f t="shared" si="179"/>
        <v>4394577.5199999996</v>
      </c>
      <c r="U277" s="187">
        <f t="shared" si="179"/>
        <v>1562589.9500000002</v>
      </c>
      <c r="V277" s="187">
        <f t="shared" si="179"/>
        <v>175153208.65000001</v>
      </c>
      <c r="W277" s="232">
        <f t="shared" si="176"/>
        <v>24.209654301639389</v>
      </c>
      <c r="X277" s="187">
        <f t="shared" si="177"/>
        <v>1621556862.4200003</v>
      </c>
      <c r="Y277" s="269"/>
    </row>
    <row r="278" spans="1:25" s="46" customFormat="1" ht="21" customHeight="1" x14ac:dyDescent="0.25">
      <c r="A278" s="69"/>
      <c r="B278" s="69"/>
      <c r="C278" s="58" t="s">
        <v>398</v>
      </c>
      <c r="D278" s="59">
        <f>D24+D25+D265+D185+D33+D177</f>
        <v>473819800</v>
      </c>
      <c r="E278" s="59">
        <f t="shared" ref="E278:I278" si="180">E24+E25+E265+E185+E33+E177</f>
        <v>388381600</v>
      </c>
      <c r="F278" s="59">
        <f t="shared" si="180"/>
        <v>0</v>
      </c>
      <c r="G278" s="190">
        <f t="shared" si="180"/>
        <v>277954862.63</v>
      </c>
      <c r="H278" s="190">
        <f t="shared" si="180"/>
        <v>228550816.16</v>
      </c>
      <c r="I278" s="190">
        <f t="shared" si="180"/>
        <v>0</v>
      </c>
      <c r="J278" s="230">
        <f t="shared" si="175"/>
        <v>58.662568054353144</v>
      </c>
      <c r="K278" s="190">
        <f t="shared" ref="K278:V278" si="181">K24+K25+K265+K185+K33+K177</f>
        <v>0</v>
      </c>
      <c r="L278" s="190">
        <f t="shared" si="181"/>
        <v>0</v>
      </c>
      <c r="M278" s="190">
        <f t="shared" si="181"/>
        <v>0</v>
      </c>
      <c r="N278" s="190">
        <f t="shared" si="181"/>
        <v>0</v>
      </c>
      <c r="O278" s="190">
        <f t="shared" si="181"/>
        <v>0</v>
      </c>
      <c r="P278" s="190">
        <f t="shared" si="181"/>
        <v>0</v>
      </c>
      <c r="Q278" s="190">
        <f t="shared" si="181"/>
        <v>0</v>
      </c>
      <c r="R278" s="190">
        <f t="shared" si="181"/>
        <v>0</v>
      </c>
      <c r="S278" s="190">
        <f t="shared" si="181"/>
        <v>0</v>
      </c>
      <c r="T278" s="190">
        <f t="shared" si="181"/>
        <v>0</v>
      </c>
      <c r="U278" s="190">
        <f t="shared" si="181"/>
        <v>0</v>
      </c>
      <c r="V278" s="190">
        <f t="shared" si="181"/>
        <v>0</v>
      </c>
      <c r="W278" s="233"/>
      <c r="X278" s="190">
        <f t="shared" si="177"/>
        <v>277954862.63</v>
      </c>
      <c r="Y278" s="269"/>
    </row>
    <row r="279" spans="1:25" s="46" customFormat="1" ht="21" customHeight="1" x14ac:dyDescent="0.25">
      <c r="A279" s="69"/>
      <c r="B279" s="69"/>
      <c r="C279" s="58" t="s">
        <v>399</v>
      </c>
      <c r="D279" s="59">
        <f>D27+D29+D31+D80+D81+D103+D158+D244</f>
        <v>9430244.459999999</v>
      </c>
      <c r="E279" s="59">
        <f t="shared" ref="E279:I279" si="182">E27+E29+E31+E80+E81+E103+E158+E244</f>
        <v>3298876</v>
      </c>
      <c r="F279" s="59">
        <f t="shared" si="182"/>
        <v>0</v>
      </c>
      <c r="G279" s="190">
        <f t="shared" si="182"/>
        <v>3135815.3099999996</v>
      </c>
      <c r="H279" s="190">
        <f t="shared" si="182"/>
        <v>1571992.63</v>
      </c>
      <c r="I279" s="190">
        <f t="shared" si="182"/>
        <v>0</v>
      </c>
      <c r="J279" s="230">
        <f t="shared" si="175"/>
        <v>33.25274676919669</v>
      </c>
      <c r="K279" s="190">
        <f>K27+K29+K31+K80+K81+K103+K158</f>
        <v>0</v>
      </c>
      <c r="L279" s="190">
        <f t="shared" ref="L279:P279" si="183">L27+L29+L31+L80+L81+L103+L158</f>
        <v>0</v>
      </c>
      <c r="M279" s="190">
        <f t="shared" si="183"/>
        <v>0</v>
      </c>
      <c r="N279" s="190">
        <f t="shared" si="183"/>
        <v>0</v>
      </c>
      <c r="O279" s="190">
        <f t="shared" si="183"/>
        <v>0</v>
      </c>
      <c r="P279" s="190">
        <f t="shared" si="183"/>
        <v>0</v>
      </c>
      <c r="Q279" s="190">
        <f>Q27+Q29+Q31+Q80+Q81+Q103+Q158</f>
        <v>0</v>
      </c>
      <c r="R279" s="190">
        <f t="shared" ref="R279:V279" si="184">R27+R29+R31+R80+R81+R103+R158</f>
        <v>0</v>
      </c>
      <c r="S279" s="190">
        <f t="shared" si="184"/>
        <v>0</v>
      </c>
      <c r="T279" s="190">
        <f t="shared" si="184"/>
        <v>0</v>
      </c>
      <c r="U279" s="190">
        <f t="shared" si="184"/>
        <v>0</v>
      </c>
      <c r="V279" s="190">
        <f t="shared" si="184"/>
        <v>0</v>
      </c>
      <c r="W279" s="233"/>
      <c r="X279" s="190">
        <f t="shared" si="177"/>
        <v>3135815.3099999996</v>
      </c>
      <c r="Y279" s="269"/>
    </row>
    <row r="280" spans="1:25" s="46" customFormat="1" ht="83.25" customHeight="1" x14ac:dyDescent="0.25">
      <c r="A280" s="69"/>
      <c r="B280" s="69"/>
      <c r="C280" s="58" t="s">
        <v>698</v>
      </c>
      <c r="D280" s="59"/>
      <c r="E280" s="59"/>
      <c r="F280" s="59"/>
      <c r="G280" s="190"/>
      <c r="H280" s="190"/>
      <c r="I280" s="190"/>
      <c r="J280" s="230"/>
      <c r="K280" s="190">
        <f>K180</f>
        <v>7344000</v>
      </c>
      <c r="L280" s="190">
        <f t="shared" ref="L280:P280" si="185">L180</f>
        <v>7344000</v>
      </c>
      <c r="M280" s="190">
        <f t="shared" si="185"/>
        <v>0</v>
      </c>
      <c r="N280" s="190">
        <f t="shared" si="185"/>
        <v>0</v>
      </c>
      <c r="O280" s="190">
        <f t="shared" si="185"/>
        <v>0</v>
      </c>
      <c r="P280" s="190">
        <f t="shared" si="185"/>
        <v>7344000</v>
      </c>
      <c r="Q280" s="190"/>
      <c r="R280" s="190"/>
      <c r="S280" s="190"/>
      <c r="T280" s="190"/>
      <c r="U280" s="190"/>
      <c r="V280" s="190"/>
      <c r="W280" s="233">
        <f t="shared" si="176"/>
        <v>0</v>
      </c>
      <c r="X280" s="190">
        <f t="shared" si="177"/>
        <v>0</v>
      </c>
      <c r="Y280" s="269"/>
    </row>
    <row r="281" spans="1:25" s="46" customFormat="1" ht="23.25" customHeight="1" x14ac:dyDescent="0.25">
      <c r="A281" s="54"/>
      <c r="B281" s="54"/>
      <c r="C281" s="66" t="s">
        <v>416</v>
      </c>
      <c r="D281" s="59">
        <f>D181</f>
        <v>0</v>
      </c>
      <c r="E281" s="59">
        <f t="shared" ref="E281:P281" si="186">E181</f>
        <v>0</v>
      </c>
      <c r="F281" s="59">
        <f t="shared" si="186"/>
        <v>0</v>
      </c>
      <c r="G281" s="190">
        <f>G181</f>
        <v>0</v>
      </c>
      <c r="H281" s="190">
        <f t="shared" ref="H281:I281" si="187">H181</f>
        <v>0</v>
      </c>
      <c r="I281" s="190">
        <f t="shared" si="187"/>
        <v>0</v>
      </c>
      <c r="J281" s="230"/>
      <c r="K281" s="190">
        <f t="shared" si="186"/>
        <v>92214546</v>
      </c>
      <c r="L281" s="190">
        <f t="shared" si="186"/>
        <v>92214546</v>
      </c>
      <c r="M281" s="190">
        <f t="shared" si="186"/>
        <v>0</v>
      </c>
      <c r="N281" s="190">
        <f t="shared" si="186"/>
        <v>0</v>
      </c>
      <c r="O281" s="190">
        <f t="shared" si="186"/>
        <v>0</v>
      </c>
      <c r="P281" s="190">
        <f t="shared" si="186"/>
        <v>92214546</v>
      </c>
      <c r="Q281" s="190">
        <f t="shared" ref="Q281:V281" si="188">Q181</f>
        <v>0</v>
      </c>
      <c r="R281" s="190">
        <f t="shared" si="188"/>
        <v>0</v>
      </c>
      <c r="S281" s="190">
        <f t="shared" si="188"/>
        <v>0</v>
      </c>
      <c r="T281" s="190">
        <f t="shared" si="188"/>
        <v>0</v>
      </c>
      <c r="U281" s="190">
        <f t="shared" si="188"/>
        <v>0</v>
      </c>
      <c r="V281" s="190">
        <f t="shared" si="188"/>
        <v>0</v>
      </c>
      <c r="W281" s="233">
        <f t="shared" si="176"/>
        <v>0</v>
      </c>
      <c r="X281" s="190">
        <f t="shared" si="177"/>
        <v>0</v>
      </c>
      <c r="Y281" s="269"/>
    </row>
    <row r="282" spans="1:25" s="46" customFormat="1" ht="23.25" customHeight="1" x14ac:dyDescent="0.25">
      <c r="A282" s="54"/>
      <c r="B282" s="54"/>
      <c r="C282" s="66" t="s">
        <v>678</v>
      </c>
      <c r="D282" s="59">
        <f>'дод 2'!E382</f>
        <v>0</v>
      </c>
      <c r="E282" s="59">
        <f>'дод 2'!F382</f>
        <v>0</v>
      </c>
      <c r="F282" s="59">
        <f>'дод 2'!G382</f>
        <v>0</v>
      </c>
      <c r="G282" s="190">
        <f>'дод 2'!H382</f>
        <v>0</v>
      </c>
      <c r="H282" s="190">
        <f>'дод 2'!I382</f>
        <v>0</v>
      </c>
      <c r="I282" s="190">
        <f>'дод 2'!J382</f>
        <v>0</v>
      </c>
      <c r="J282" s="230"/>
      <c r="K282" s="190">
        <f>'дод 2'!L382</f>
        <v>4590000</v>
      </c>
      <c r="L282" s="190">
        <f>'дод 2'!M382</f>
        <v>0</v>
      </c>
      <c r="M282" s="190">
        <f>'дод 2'!N382</f>
        <v>50000</v>
      </c>
      <c r="N282" s="190">
        <f>'дод 2'!O382</f>
        <v>0</v>
      </c>
      <c r="O282" s="190">
        <f>'дод 2'!P382</f>
        <v>0</v>
      </c>
      <c r="P282" s="190">
        <f>'дод 2'!Q382</f>
        <v>4540000</v>
      </c>
      <c r="Q282" s="190">
        <f>'дод 2'!R382</f>
        <v>248535</v>
      </c>
      <c r="R282" s="190">
        <f>'дод 2'!S382</f>
        <v>0</v>
      </c>
      <c r="S282" s="190">
        <f>'дод 2'!T382</f>
        <v>0</v>
      </c>
      <c r="T282" s="190">
        <f>'дод 2'!U382</f>
        <v>0</v>
      </c>
      <c r="U282" s="190">
        <f>'дод 2'!V382</f>
        <v>0</v>
      </c>
      <c r="V282" s="190">
        <f>'дод 2'!W382</f>
        <v>248535</v>
      </c>
      <c r="W282" s="233">
        <f t="shared" si="176"/>
        <v>5.4147058823529406</v>
      </c>
      <c r="X282" s="190">
        <f t="shared" si="177"/>
        <v>248535</v>
      </c>
      <c r="Y282" s="269"/>
    </row>
    <row r="283" spans="1:25" s="46" customFormat="1" ht="27.75" customHeight="1" x14ac:dyDescent="0.25">
      <c r="A283" s="96"/>
      <c r="B283" s="96"/>
      <c r="C283" s="97"/>
      <c r="D283" s="98"/>
      <c r="E283" s="98"/>
      <c r="F283" s="98"/>
      <c r="G283" s="191"/>
      <c r="H283" s="191"/>
      <c r="I283" s="191"/>
      <c r="J283" s="192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18"/>
      <c r="Y283" s="269"/>
    </row>
    <row r="284" spans="1:25" s="46" customFormat="1" ht="18" customHeight="1" x14ac:dyDescent="0.25">
      <c r="A284" s="96"/>
      <c r="B284" s="96"/>
      <c r="C284" s="97"/>
      <c r="D284" s="98"/>
      <c r="E284" s="98"/>
      <c r="F284" s="98"/>
      <c r="G284" s="191"/>
      <c r="H284" s="191"/>
      <c r="I284" s="191"/>
      <c r="J284" s="192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18"/>
      <c r="Y284" s="269"/>
    </row>
    <row r="285" spans="1:25" s="46" customFormat="1" ht="29.25" customHeight="1" x14ac:dyDescent="0.25">
      <c r="A285" s="96"/>
      <c r="B285" s="96"/>
      <c r="C285" s="97"/>
      <c r="D285" s="98"/>
      <c r="E285" s="98"/>
      <c r="F285" s="98"/>
      <c r="G285" s="191"/>
      <c r="H285" s="191"/>
      <c r="I285" s="191"/>
      <c r="J285" s="192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18"/>
      <c r="Y285" s="269"/>
    </row>
    <row r="286" spans="1:25" s="46" customFormat="1" ht="18" customHeight="1" x14ac:dyDescent="0.25">
      <c r="A286" s="96"/>
      <c r="B286" s="96"/>
      <c r="C286" s="97"/>
      <c r="D286" s="98"/>
      <c r="E286" s="98"/>
      <c r="F286" s="98"/>
      <c r="G286" s="191"/>
      <c r="H286" s="191"/>
      <c r="I286" s="191"/>
      <c r="J286" s="192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18"/>
      <c r="Y286" s="269"/>
    </row>
    <row r="287" spans="1:25" s="46" customFormat="1" ht="30.75" customHeight="1" x14ac:dyDescent="0.25">
      <c r="A287" s="96"/>
      <c r="B287" s="96"/>
      <c r="C287" s="97"/>
      <c r="D287" s="98"/>
      <c r="E287" s="98"/>
      <c r="F287" s="98"/>
      <c r="G287" s="191"/>
      <c r="H287" s="191"/>
      <c r="I287" s="191"/>
      <c r="J287" s="192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18"/>
      <c r="Y287" s="269"/>
    </row>
    <row r="288" spans="1:25" s="131" customFormat="1" ht="44.25" customHeight="1" x14ac:dyDescent="0.6">
      <c r="A288" s="275" t="s">
        <v>656</v>
      </c>
      <c r="B288" s="275"/>
      <c r="C288" s="275"/>
      <c r="D288" s="275"/>
      <c r="E288" s="130"/>
      <c r="F288" s="130"/>
      <c r="G288" s="175"/>
      <c r="H288" s="168"/>
      <c r="I288" s="168"/>
      <c r="J288" s="193"/>
      <c r="K288" s="154"/>
      <c r="L288" s="168"/>
      <c r="M288" s="168"/>
      <c r="N288" s="168"/>
      <c r="O288" s="168"/>
      <c r="P288" s="168"/>
      <c r="Q288" s="168"/>
      <c r="R288" s="168"/>
      <c r="S288" s="168"/>
      <c r="T288" s="248" t="s">
        <v>657</v>
      </c>
      <c r="U288" s="248"/>
      <c r="V288" s="248"/>
      <c r="W288" s="248"/>
      <c r="X288" s="248"/>
      <c r="Y288" s="269"/>
    </row>
    <row r="289" spans="1:25" s="125" customFormat="1" ht="24.75" customHeight="1" x14ac:dyDescent="0.3">
      <c r="A289" s="126"/>
      <c r="B289" s="127"/>
      <c r="C289" s="128"/>
      <c r="D289" s="129"/>
      <c r="G289" s="174"/>
      <c r="H289" s="194"/>
      <c r="I289" s="195"/>
      <c r="J289" s="196"/>
      <c r="K289" s="155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Y289" s="269"/>
    </row>
    <row r="290" spans="1:25" s="133" customFormat="1" ht="38.25" customHeight="1" x14ac:dyDescent="0.5">
      <c r="A290" s="132" t="s">
        <v>716</v>
      </c>
      <c r="G290" s="169"/>
      <c r="H290" s="197"/>
      <c r="I290" s="169"/>
      <c r="J290" s="198"/>
      <c r="K290" s="156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Y290" s="269"/>
    </row>
    <row r="291" spans="1:25" s="102" customFormat="1" ht="35.25" x14ac:dyDescent="0.5">
      <c r="A291" s="100"/>
      <c r="B291" s="100"/>
      <c r="C291" s="100"/>
      <c r="D291" s="100"/>
      <c r="E291" s="101"/>
      <c r="F291" s="101"/>
      <c r="G291" s="199"/>
      <c r="H291" s="199"/>
      <c r="I291" s="199"/>
      <c r="J291" s="200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23"/>
      <c r="Y291" s="269"/>
    </row>
    <row r="292" spans="1:25" s="90" customFormat="1" ht="25.5" customHeight="1" x14ac:dyDescent="0.4">
      <c r="A292" s="270"/>
      <c r="B292" s="270"/>
      <c r="C292" s="91"/>
      <c r="D292" s="95"/>
      <c r="E292" s="95"/>
      <c r="F292" s="95"/>
      <c r="G292" s="201"/>
      <c r="H292" s="201"/>
      <c r="I292" s="201"/>
      <c r="J292" s="202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95"/>
      <c r="X292" s="95"/>
      <c r="Y292" s="149"/>
    </row>
    <row r="293" spans="1:25" x14ac:dyDescent="0.4">
      <c r="D293" s="95"/>
      <c r="E293" s="95"/>
      <c r="F293" s="95"/>
      <c r="G293" s="201"/>
      <c r="H293" s="201"/>
      <c r="I293" s="201"/>
      <c r="J293" s="202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95"/>
      <c r="X293" s="95"/>
    </row>
    <row r="294" spans="1:25" x14ac:dyDescent="0.4">
      <c r="D294" s="95"/>
      <c r="E294" s="95"/>
      <c r="F294" s="95"/>
      <c r="G294" s="201"/>
      <c r="H294" s="201"/>
      <c r="I294" s="201"/>
      <c r="J294" s="202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95"/>
      <c r="X294" s="95"/>
    </row>
    <row r="295" spans="1:25" x14ac:dyDescent="0.4">
      <c r="D295" s="95"/>
      <c r="E295" s="95"/>
      <c r="F295" s="95"/>
      <c r="G295" s="201"/>
      <c r="H295" s="201"/>
      <c r="I295" s="201"/>
      <c r="J295" s="202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95"/>
      <c r="X295" s="95"/>
    </row>
  </sheetData>
  <mergeCells count="41">
    <mergeCell ref="R5:X5"/>
    <mergeCell ref="L14:L15"/>
    <mergeCell ref="D14:D15"/>
    <mergeCell ref="Q13:V13"/>
    <mergeCell ref="Q14:Q15"/>
    <mergeCell ref="W12:W15"/>
    <mergeCell ref="S14:S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292:B292"/>
    <mergeCell ref="A12:A15"/>
    <mergeCell ref="B12:B15"/>
    <mergeCell ref="C12:C15"/>
    <mergeCell ref="E14:F14"/>
    <mergeCell ref="D13:F13"/>
    <mergeCell ref="A288:D288"/>
    <mergeCell ref="D12:I12"/>
    <mergeCell ref="Y1:Y73"/>
    <mergeCell ref="Y74:Y150"/>
    <mergeCell ref="Y151:Y237"/>
    <mergeCell ref="Y238:Y291"/>
    <mergeCell ref="T288:X288"/>
    <mergeCell ref="A8:X8"/>
    <mergeCell ref="A9:X9"/>
    <mergeCell ref="A10:X10"/>
    <mergeCell ref="X12:X15"/>
    <mergeCell ref="M14:M15"/>
    <mergeCell ref="K14:K15"/>
    <mergeCell ref="R14:R15"/>
    <mergeCell ref="R1:W1"/>
    <mergeCell ref="R2:X2"/>
    <mergeCell ref="R3:X3"/>
    <mergeCell ref="R4:X4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Header>&amp;RПродовження додатку</oddHeader>
  </headerFooter>
  <rowBreaks count="2" manualBreakCount="2">
    <brk id="76" max="24" man="1"/>
    <brk id="2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2023-08-17T07:42:30Z</cp:lastPrinted>
  <dcterms:created xsi:type="dcterms:W3CDTF">2014-01-17T10:52:16Z</dcterms:created>
  <dcterms:modified xsi:type="dcterms:W3CDTF">2023-08-17T07:42:52Z</dcterms:modified>
</cp:coreProperties>
</file>