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4" activeTab="0"/>
  </bookViews>
  <sheets>
    <sheet name="6.1. Інша інфо_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'[11]п'!#REF!</definedName>
    <definedName name="dPPIb">'[11]п'!#REF!</definedName>
    <definedName name="ds">'[12]7  Інші витрати'!#REF!</definedName>
    <definedName name="Excel_BuiltIn_Database">'[26]Ener '!$A$1:$G$2645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'6.1. Інша інфо_1'!$A$3:$O$78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<sst xmlns="http://schemas.openxmlformats.org/spreadsheetml/2006/main" count="102" uniqueCount="73">
  <si>
    <t>Продовження додатка 3</t>
  </si>
  <si>
    <t>Таблиця 6</t>
  </si>
  <si>
    <t>Інформація</t>
  </si>
  <si>
    <t>до фінансового плану на   2020 рік</t>
  </si>
  <si>
    <t xml:space="preserve">Комунальне підприємство «Інфосервіс» Сумської міської ради 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</si>
  <si>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</si>
  <si>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</si>
  <si>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</si>
  <si>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Найменування показника</t>
  </si>
  <si>
    <t>План минулого року</t>
  </si>
  <si>
    <t>Факт минулого року</t>
  </si>
  <si>
    <t>Плановий рік, усього</t>
  </si>
  <si>
    <t>План звітного періоду</t>
  </si>
  <si>
    <t>Факт звітного періоду</t>
  </si>
  <si>
    <t>Відхилення,  +/–</t>
  </si>
  <si>
    <t>Виконання,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</si>
  <si>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</si>
  <si>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</si>
  <si>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</si>
  <si>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</si>
  <si>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</si>
  <si>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</si>
  <si>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</si>
  <si>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                         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</si>
  <si>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</si>
  <si>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</si>
  <si>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</si>
  <si>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                       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</si>
  <si>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</si>
  <si>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</si>
  <si>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</t>
  </si>
  <si>
    <t>Продовження  таблиці 6</t>
  </si>
  <si>
    <t xml:space="preserve">      2. Інформація про бізнес підприємства (код рядка 1000 фінансового плану)</t>
  </si>
  <si>
    <t>План</t>
  </si>
  <si>
    <t>Факт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</si>
  <si>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</si>
  <si>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</si>
  <si>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</si>
  <si>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</si>
  <si>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</si>
  <si>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</si>
  <si>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Діяльність у сфері проводового електрозв’язку (послуга)</t>
  </si>
  <si>
    <t xml:space="preserve">Діяльність у сфері проводового електрозв’язку </t>
  </si>
  <si>
    <t>Виробництво кіно-та відеофільмів, телевізійних програм(хвилина)</t>
  </si>
  <si>
    <t>Виробництво кіно-та відеофільмів,телевізійних програм</t>
  </si>
  <si>
    <t>Консультування з питань інформатизації (послуга)</t>
  </si>
  <si>
    <t>Консультування з питань інформатизації</t>
  </si>
  <si>
    <t>Комп'ютерне програмування (послуга)</t>
  </si>
  <si>
    <t>Електромонтажні роботи (послуга)</t>
  </si>
  <si>
    <t>Усього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</si>
  <si>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</si>
  <si>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</si>
  <si>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</si>
  <si>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</si>
  <si>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</si>
  <si>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</si>
  <si>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</si>
  <si>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</si>
  <si>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</si>
  <si>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</si>
  <si>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</si>
  <si>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</si>
  <si>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</si>
  <si>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</si>
  <si>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</si>
  <si>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</si>
  <si>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план</t>
  </si>
  <si>
    <t>факт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</si>
  <si>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</si>
  <si>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</si>
  <si>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</si>
  <si>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6"/>
        <rFont val="Times New Roman"/>
        <family val="1"/>
      </rPr>
      <t xml:space="preserve"> </t>
    </r>
  </si>
  <si>
    <t>Інші фінансові зобов'язання, усього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</si>
</sst>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0.0"/>
  </numFmts>
  <fonts count="8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8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8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8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8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8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8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8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8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8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8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9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9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9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9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9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9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9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9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9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9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9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0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1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2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73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4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5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7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0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2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84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112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55" fillId="40" borderId="0" xfId="0" applyFont="1" applyFill="1" applyAlignment="1">
      <alignment horizontal="center" vertical="center"/>
    </xf>
    <xf numFmtId="0" fontId="54" fillId="40" borderId="0" xfId="0" applyFont="1" applyFill="1" applyAlignment="1">
      <alignment vertical="center"/>
    </xf>
    <xf numFmtId="0" fontId="54" fillId="4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wrapText="1" shrinkToFit="1"/>
    </xf>
    <xf numFmtId="0" fontId="54" fillId="40" borderId="0" xfId="0" applyFont="1" applyFill="1" applyBorder="1" applyAlignment="1">
      <alignment horizontal="left" vertical="center" wrapText="1" shrinkToFit="1"/>
    </xf>
    <xf numFmtId="0" fontId="58" fillId="0" borderId="0" xfId="0" applyNumberFormat="1" applyFont="1" applyFill="1" applyBorder="1" applyAlignment="1">
      <alignment horizontal="center" vertical="center"/>
    </xf>
    <xf numFmtId="49" fontId="54" fillId="40" borderId="0" xfId="0" applyNumberFormat="1" applyFont="1" applyFill="1" applyBorder="1" applyAlignment="1">
      <alignment horizontal="center" vertical="center" wrapText="1"/>
    </xf>
    <xf numFmtId="49" fontId="54" fillId="40" borderId="0" xfId="0" applyNumberFormat="1" applyFont="1" applyFill="1" applyBorder="1" applyAlignment="1">
      <alignment horizontal="left" vertical="center" wrapText="1"/>
    </xf>
    <xf numFmtId="0" fontId="60" fillId="4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40" borderId="0" xfId="0" applyFont="1" applyFill="1" applyAlignment="1">
      <alignment horizontal="center" vertical="center"/>
    </xf>
    <xf numFmtId="0" fontId="61" fillId="40" borderId="3" xfId="0" applyFont="1" applyFill="1" applyBorder="1" applyAlignment="1">
      <alignment horizontal="center" vertical="center" wrapText="1"/>
    </xf>
    <xf numFmtId="0" fontId="60" fillId="40" borderId="3" xfId="0" applyFont="1" applyFill="1" applyBorder="1" applyAlignment="1">
      <alignment horizontal="center" vertical="center" wrapText="1"/>
    </xf>
    <xf numFmtId="0" fontId="60" fillId="40" borderId="3" xfId="0" applyFont="1" applyFill="1" applyBorder="1" applyAlignment="1">
      <alignment horizontal="center" vertical="center"/>
    </xf>
    <xf numFmtId="4" fontId="61" fillId="40" borderId="3" xfId="0" applyNumberFormat="1" applyFont="1" applyFill="1" applyBorder="1" applyAlignment="1">
      <alignment horizontal="center" vertical="center" wrapText="1"/>
    </xf>
    <xf numFmtId="0" fontId="61" fillId="40" borderId="3" xfId="0" applyNumberFormat="1" applyFont="1" applyFill="1" applyBorder="1" applyAlignment="1">
      <alignment horizontal="center" vertical="center" wrapText="1"/>
    </xf>
    <xf numFmtId="0" fontId="61" fillId="40" borderId="3" xfId="0" applyFont="1" applyFill="1" applyBorder="1" applyAlignment="1">
      <alignment horizontal="center" vertical="center"/>
    </xf>
    <xf numFmtId="4" fontId="61" fillId="40" borderId="3" xfId="0" applyNumberFormat="1" applyFont="1" applyFill="1" applyBorder="1" applyAlignment="1">
      <alignment horizontal="center" vertical="center"/>
    </xf>
    <xf numFmtId="1" fontId="61" fillId="40" borderId="3" xfId="0" applyNumberFormat="1" applyFont="1" applyFill="1" applyBorder="1" applyAlignment="1">
      <alignment horizontal="center" vertical="center"/>
    </xf>
    <xf numFmtId="2" fontId="61" fillId="40" borderId="3" xfId="0" applyNumberFormat="1" applyFont="1" applyFill="1" applyBorder="1" applyAlignment="1">
      <alignment horizontal="center" vertical="center"/>
    </xf>
    <xf numFmtId="0" fontId="61" fillId="4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3" fontId="61" fillId="40" borderId="3" xfId="0" applyNumberFormat="1" applyFont="1" applyFill="1" applyBorder="1" applyAlignment="1">
      <alignment horizontal="center" vertical="center" wrapText="1"/>
    </xf>
    <xf numFmtId="4" fontId="62" fillId="40" borderId="3" xfId="0" applyNumberFormat="1" applyFont="1" applyFill="1" applyBorder="1" applyAlignment="1">
      <alignment horizontal="center" vertical="center" wrapText="1"/>
    </xf>
    <xf numFmtId="0" fontId="62" fillId="4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1" fontId="60" fillId="40" borderId="0" xfId="0" applyNumberFormat="1" applyFont="1" applyFill="1" applyBorder="1" applyAlignment="1">
      <alignment horizontal="center" vertical="center"/>
    </xf>
    <xf numFmtId="0" fontId="59" fillId="40" borderId="0" xfId="0" applyFont="1" applyFill="1" applyBorder="1" applyAlignment="1">
      <alignment horizontal="center" vertical="center"/>
    </xf>
    <xf numFmtId="0" fontId="59" fillId="4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40" borderId="0" xfId="0" applyFont="1" applyFill="1" applyAlignment="1">
      <alignment horizontal="center" vertical="center"/>
    </xf>
    <xf numFmtId="0" fontId="61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/>
    </xf>
    <xf numFmtId="49" fontId="61" fillId="0" borderId="3" xfId="0" applyNumberFormat="1" applyFont="1" applyFill="1" applyBorder="1" applyAlignment="1">
      <alignment horizontal="left" vertical="center" wrapText="1"/>
    </xf>
    <xf numFmtId="0" fontId="61" fillId="0" borderId="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61" fillId="40" borderId="0" xfId="0" applyFont="1" applyFill="1" applyBorder="1" applyAlignment="1">
      <alignment horizontal="center" vertical="center"/>
    </xf>
    <xf numFmtId="0" fontId="61" fillId="40" borderId="0" xfId="0" applyFont="1" applyFill="1" applyBorder="1" applyAlignment="1">
      <alignment vertical="center"/>
    </xf>
    <xf numFmtId="0" fontId="62" fillId="40" borderId="0" xfId="0" applyFont="1" applyFill="1" applyBorder="1" applyAlignment="1">
      <alignment vertical="center"/>
    </xf>
    <xf numFmtId="0" fontId="62" fillId="40" borderId="0" xfId="0" applyFont="1" applyFill="1" applyBorder="1" applyAlignment="1">
      <alignment horizontal="right" vertical="center"/>
    </xf>
    <xf numFmtId="175" fontId="61" fillId="40" borderId="0" xfId="0" applyNumberFormat="1" applyFont="1" applyFill="1" applyAlignment="1">
      <alignment vertical="center"/>
    </xf>
    <xf numFmtId="175" fontId="54" fillId="40" borderId="0" xfId="0" applyNumberFormat="1" applyFont="1" applyFill="1" applyAlignment="1">
      <alignment vertical="center"/>
    </xf>
    <xf numFmtId="0" fontId="56" fillId="56" borderId="0" xfId="0" applyFont="1" applyFill="1" applyAlignment="1">
      <alignment vertical="center"/>
    </xf>
    <xf numFmtId="0" fontId="57" fillId="56" borderId="0" xfId="0" applyFont="1" applyFill="1" applyBorder="1" applyAlignment="1">
      <alignment vertical="center"/>
    </xf>
    <xf numFmtId="3" fontId="56" fillId="56" borderId="0" xfId="0" applyNumberFormat="1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horizontal="left" vertical="center" wrapText="1" shrinkToFit="1"/>
    </xf>
    <xf numFmtId="49" fontId="54" fillId="56" borderId="0" xfId="0" applyNumberFormat="1" applyFont="1" applyFill="1" applyBorder="1" applyAlignment="1">
      <alignment horizontal="left" vertical="center" wrapText="1"/>
    </xf>
    <xf numFmtId="0" fontId="60" fillId="56" borderId="0" xfId="0" applyFont="1" applyFill="1" applyAlignment="1">
      <alignment vertical="center"/>
    </xf>
    <xf numFmtId="0" fontId="61" fillId="56" borderId="3" xfId="0" applyFont="1" applyFill="1" applyBorder="1" applyAlignment="1">
      <alignment horizontal="center" vertical="center" wrapText="1"/>
    </xf>
    <xf numFmtId="0" fontId="60" fillId="56" borderId="3" xfId="0" applyFont="1" applyFill="1" applyBorder="1" applyAlignment="1">
      <alignment horizontal="center" vertical="center" wrapText="1"/>
    </xf>
    <xf numFmtId="4" fontId="61" fillId="56" borderId="3" xfId="0" applyNumberFormat="1" applyFont="1" applyFill="1" applyBorder="1" applyAlignment="1">
      <alignment horizontal="center" vertical="center" wrapText="1"/>
    </xf>
    <xf numFmtId="4" fontId="62" fillId="56" borderId="3" xfId="0" applyNumberFormat="1" applyFont="1" applyFill="1" applyBorder="1" applyAlignment="1">
      <alignment horizontal="center" vertical="center" wrapText="1"/>
    </xf>
    <xf numFmtId="0" fontId="59" fillId="56" borderId="0" xfId="0" applyFont="1" applyFill="1" applyBorder="1" applyAlignment="1">
      <alignment horizontal="center" vertical="center"/>
    </xf>
    <xf numFmtId="0" fontId="61" fillId="56" borderId="0" xfId="0" applyFont="1" applyFill="1" applyAlignment="1">
      <alignment vertical="center"/>
    </xf>
    <xf numFmtId="0" fontId="61" fillId="56" borderId="0" xfId="0" applyFont="1" applyFill="1" applyBorder="1" applyAlignment="1">
      <alignment horizontal="center" vertical="center"/>
    </xf>
    <xf numFmtId="0" fontId="62" fillId="56" borderId="0" xfId="0" applyFont="1" applyFill="1" applyBorder="1" applyAlignment="1">
      <alignment vertical="center"/>
    </xf>
    <xf numFmtId="0" fontId="54" fillId="56" borderId="0" xfId="0" applyFont="1" applyFill="1" applyAlignment="1">
      <alignment vertical="center"/>
    </xf>
    <xf numFmtId="0" fontId="56" fillId="57" borderId="0" xfId="0" applyFont="1" applyFill="1" applyAlignment="1">
      <alignment vertical="center"/>
    </xf>
    <xf numFmtId="0" fontId="56" fillId="56" borderId="0" xfId="0" applyFont="1" applyFill="1" applyAlignment="1">
      <alignment horizontal="center" vertical="center"/>
    </xf>
    <xf numFmtId="0" fontId="57" fillId="57" borderId="0" xfId="0" applyFont="1" applyFill="1" applyBorder="1" applyAlignment="1">
      <alignment vertical="center"/>
    </xf>
    <xf numFmtId="0" fontId="56" fillId="57" borderId="3" xfId="0" applyFont="1" applyFill="1" applyBorder="1" applyAlignment="1">
      <alignment horizontal="center" vertical="center" wrapText="1"/>
    </xf>
    <xf numFmtId="0" fontId="57" fillId="57" borderId="3" xfId="0" applyFont="1" applyFill="1" applyBorder="1" applyAlignment="1">
      <alignment horizontal="left" vertical="center" wrapText="1"/>
    </xf>
    <xf numFmtId="0" fontId="56" fillId="57" borderId="3" xfId="0" applyFont="1" applyFill="1" applyBorder="1" applyAlignment="1">
      <alignment horizontal="left" vertical="center" wrapText="1"/>
    </xf>
    <xf numFmtId="0" fontId="56" fillId="57" borderId="0" xfId="0" applyFont="1" applyFill="1" applyBorder="1" applyAlignment="1">
      <alignment horizontal="left" vertical="center" wrapText="1"/>
    </xf>
    <xf numFmtId="0" fontId="56" fillId="56" borderId="0" xfId="0" applyFont="1" applyFill="1" applyBorder="1" applyAlignment="1">
      <alignment horizontal="left" vertical="center" wrapText="1"/>
    </xf>
    <xf numFmtId="175" fontId="56" fillId="56" borderId="0" xfId="0" applyNumberFormat="1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right" vertical="center" wrapText="1"/>
    </xf>
    <xf numFmtId="0" fontId="57" fillId="57" borderId="0" xfId="0" applyFont="1" applyFill="1" applyBorder="1" applyAlignment="1">
      <alignment horizontal="center" vertical="center"/>
    </xf>
    <xf numFmtId="0" fontId="56" fillId="57" borderId="0" xfId="0" applyFont="1" applyFill="1" applyBorder="1" applyAlignment="1">
      <alignment horizontal="center" vertical="center"/>
    </xf>
    <xf numFmtId="0" fontId="57" fillId="57" borderId="0" xfId="0" applyFont="1" applyFill="1" applyBorder="1" applyAlignment="1">
      <alignment vertical="center"/>
    </xf>
    <xf numFmtId="0" fontId="56" fillId="57" borderId="0" xfId="0" applyFont="1" applyFill="1" applyBorder="1" applyAlignment="1">
      <alignment vertical="center"/>
    </xf>
    <xf numFmtId="0" fontId="56" fillId="56" borderId="3" xfId="0" applyFont="1" applyFill="1" applyBorder="1" applyAlignment="1">
      <alignment horizontal="center" vertical="center" wrapText="1"/>
    </xf>
    <xf numFmtId="3" fontId="56" fillId="56" borderId="3" xfId="0" applyNumberFormat="1" applyFont="1" applyFill="1" applyBorder="1" applyAlignment="1">
      <alignment horizontal="center" vertical="center" wrapText="1"/>
    </xf>
    <xf numFmtId="175" fontId="56" fillId="56" borderId="3" xfId="0" applyNumberFormat="1" applyFont="1" applyFill="1" applyBorder="1" applyAlignment="1">
      <alignment horizontal="center" vertical="center" wrapText="1"/>
    </xf>
    <xf numFmtId="3" fontId="56" fillId="57" borderId="21" xfId="0" applyNumberFormat="1" applyFont="1" applyFill="1" applyBorder="1" applyAlignment="1">
      <alignment horizontal="center" vertical="center" wrapText="1"/>
    </xf>
    <xf numFmtId="3" fontId="57" fillId="56" borderId="3" xfId="0" applyNumberFormat="1" applyFont="1" applyFill="1" applyBorder="1" applyAlignment="1">
      <alignment horizontal="center" vertical="center" wrapText="1"/>
    </xf>
    <xf numFmtId="3" fontId="57" fillId="57" borderId="21" xfId="0" applyNumberFormat="1" applyFont="1" applyFill="1" applyBorder="1" applyAlignment="1">
      <alignment horizontal="center" vertical="center" wrapText="1"/>
    </xf>
    <xf numFmtId="176" fontId="56" fillId="56" borderId="3" xfId="0" applyNumberFormat="1" applyFont="1" applyFill="1" applyBorder="1" applyAlignment="1">
      <alignment horizontal="center" vertical="center" wrapText="1"/>
    </xf>
    <xf numFmtId="176" fontId="57" fillId="56" borderId="3" xfId="0" applyNumberFormat="1" applyFont="1" applyFill="1" applyBorder="1" applyAlignment="1">
      <alignment horizontal="center" vertical="center" wrapText="1"/>
    </xf>
    <xf numFmtId="176" fontId="57" fillId="57" borderId="21" xfId="0" applyNumberFormat="1" applyFont="1" applyFill="1" applyBorder="1" applyAlignment="1">
      <alignment horizontal="center" vertical="center" wrapText="1"/>
    </xf>
    <xf numFmtId="176" fontId="56" fillId="57" borderId="21" xfId="0" applyNumberFormat="1" applyFont="1" applyFill="1" applyBorder="1" applyAlignment="1">
      <alignment horizontal="center" vertical="center" wrapText="1"/>
    </xf>
    <xf numFmtId="0" fontId="56" fillId="57" borderId="21" xfId="0" applyFont="1" applyFill="1" applyBorder="1" applyAlignment="1">
      <alignment horizontal="center" vertical="center" wrapText="1"/>
    </xf>
    <xf numFmtId="176" fontId="56" fillId="57" borderId="3" xfId="0" applyNumberFormat="1" applyFont="1" applyFill="1" applyBorder="1" applyAlignment="1">
      <alignment horizontal="center" vertical="center" wrapText="1"/>
    </xf>
    <xf numFmtId="176" fontId="56" fillId="57" borderId="22" xfId="0" applyNumberFormat="1" applyFont="1" applyFill="1" applyBorder="1" applyAlignment="1">
      <alignment horizontal="center" vertical="center" wrapText="1"/>
    </xf>
    <xf numFmtId="176" fontId="56" fillId="57" borderId="23" xfId="0" applyNumberFormat="1" applyFont="1" applyFill="1" applyBorder="1" applyAlignment="1">
      <alignment horizontal="center" vertical="center" wrapText="1"/>
    </xf>
    <xf numFmtId="176" fontId="57" fillId="57" borderId="22" xfId="0" applyNumberFormat="1" applyFont="1" applyFill="1" applyBorder="1" applyAlignment="1">
      <alignment horizontal="center" vertical="center" wrapText="1"/>
    </xf>
    <xf numFmtId="176" fontId="57" fillId="57" borderId="23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justify" vertical="center" wrapText="1" shrinkToFit="1"/>
    </xf>
    <xf numFmtId="49" fontId="54" fillId="40" borderId="0" xfId="0" applyNumberFormat="1" applyFont="1" applyFill="1" applyBorder="1" applyAlignment="1">
      <alignment horizontal="center" vertical="center" wrapText="1"/>
    </xf>
    <xf numFmtId="49" fontId="54" fillId="56" borderId="0" xfId="0" applyNumberFormat="1" applyFont="1" applyFill="1" applyBorder="1" applyAlignment="1">
      <alignment horizontal="left" vertical="center" wrapText="1"/>
    </xf>
    <xf numFmtId="49" fontId="54" fillId="40" borderId="0" xfId="0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vertical="center"/>
    </xf>
    <xf numFmtId="0" fontId="60" fillId="0" borderId="3" xfId="0" applyFont="1" applyFill="1" applyBorder="1" applyAlignment="1">
      <alignment horizontal="center" vertical="center" wrapText="1"/>
    </xf>
    <xf numFmtId="0" fontId="61" fillId="56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1" fillId="0" borderId="3" xfId="0" applyFont="1" applyFill="1" applyBorder="1" applyAlignment="1">
      <alignment horizontal="left" vertical="center" wrapText="1"/>
    </xf>
    <xf numFmtId="0" fontId="61" fillId="0" borderId="3" xfId="0" applyFont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0" fontId="61" fillId="40" borderId="3" xfId="0" applyFont="1" applyFill="1" applyBorder="1" applyAlignment="1">
      <alignment horizontal="center" vertical="center"/>
    </xf>
    <xf numFmtId="0" fontId="61" fillId="56" borderId="3" xfId="0" applyFont="1" applyFill="1" applyBorder="1" applyAlignment="1">
      <alignment horizontal="center" vertical="center"/>
    </xf>
    <xf numFmtId="49" fontId="61" fillId="40" borderId="3" xfId="0" applyNumberFormat="1" applyFont="1" applyFill="1" applyBorder="1" applyAlignment="1">
      <alignment horizontal="left" vertical="center" wrapText="1"/>
    </xf>
    <xf numFmtId="3" fontId="61" fillId="40" borderId="3" xfId="0" applyNumberFormat="1" applyFont="1" applyFill="1" applyBorder="1" applyAlignment="1">
      <alignment horizontal="center" vertical="center" wrapText="1"/>
    </xf>
    <xf numFmtId="175" fontId="61" fillId="56" borderId="3" xfId="0" applyNumberFormat="1" applyFont="1" applyFill="1" applyBorder="1" applyAlignment="1">
      <alignment horizontal="center" vertical="center" wrapText="1"/>
    </xf>
    <xf numFmtId="0" fontId="61" fillId="40" borderId="3" xfId="0" applyNumberFormat="1" applyFont="1" applyFill="1" applyBorder="1" applyAlignment="1">
      <alignment horizontal="center" vertical="center" wrapText="1"/>
    </xf>
    <xf numFmtId="49" fontId="61" fillId="40" borderId="3" xfId="0" applyNumberFormat="1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3" fontId="61" fillId="56" borderId="3" xfId="0" applyNumberFormat="1" applyFont="1" applyFill="1" applyBorder="1" applyAlignment="1">
      <alignment horizontal="center" vertical="center" wrapText="1"/>
    </xf>
  </cellXfs>
  <cellStyles count="398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Currency" xfId="251"/>
    <cellStyle name="Currency [0]" xfId="252"/>
    <cellStyle name="Денежный 2" xfId="253"/>
    <cellStyle name="Заголовок 1" xfId="254"/>
    <cellStyle name="Заголовок 1 2" xfId="255"/>
    <cellStyle name="Заголовок 1 3" xfId="256"/>
    <cellStyle name="Заголовок 2" xfId="257"/>
    <cellStyle name="Заголовок 2 2" xfId="258"/>
    <cellStyle name="Заголовок 2 3" xfId="259"/>
    <cellStyle name="Заголовок 3" xfId="260"/>
    <cellStyle name="Заголовок 3 2" xfId="261"/>
    <cellStyle name="Заголовок 3 3" xfId="262"/>
    <cellStyle name="Заголовок 4" xfId="263"/>
    <cellStyle name="Заголовок 4 2" xfId="264"/>
    <cellStyle name="Заголовок 4 3" xfId="265"/>
    <cellStyle name="Итог" xfId="266"/>
    <cellStyle name="Итог 2" xfId="267"/>
    <cellStyle name="Итог 3" xfId="268"/>
    <cellStyle name="Контрольная ячейка" xfId="269"/>
    <cellStyle name="Контрольная ячейка 2" xfId="270"/>
    <cellStyle name="Контрольная ячейка 3" xfId="271"/>
    <cellStyle name="Название" xfId="272"/>
    <cellStyle name="Название 2" xfId="273"/>
    <cellStyle name="Название 3" xfId="274"/>
    <cellStyle name="Нейтральный" xfId="275"/>
    <cellStyle name="Нейтральный 2" xfId="276"/>
    <cellStyle name="Нейтральный 3" xfId="277"/>
    <cellStyle name="Обычный 10" xfId="278"/>
    <cellStyle name="Обычный 11" xfId="279"/>
    <cellStyle name="Обычный 12" xfId="280"/>
    <cellStyle name="Обычный 13" xfId="281"/>
    <cellStyle name="Обычный 14" xfId="282"/>
    <cellStyle name="Обычный 15" xfId="283"/>
    <cellStyle name="Обычный 16" xfId="284"/>
    <cellStyle name="Обычный 17" xfId="285"/>
    <cellStyle name="Обычный 18" xfId="286"/>
    <cellStyle name="Обычный 2" xfId="287"/>
    <cellStyle name="Обычный 2 10" xfId="288"/>
    <cellStyle name="Обычный 2 11" xfId="289"/>
    <cellStyle name="Обычный 2 12" xfId="290"/>
    <cellStyle name="Обычный 2 13" xfId="291"/>
    <cellStyle name="Обычный 2 14" xfId="292"/>
    <cellStyle name="Обычный 2 15" xfId="293"/>
    <cellStyle name="Обычный 2 16" xfId="294"/>
    <cellStyle name="Обычный 2 2" xfId="295"/>
    <cellStyle name="Обычный 2 2 2" xfId="296"/>
    <cellStyle name="Обычный 2 2 3" xfId="297"/>
    <cellStyle name="Обычный 2 2_Расшифровка прочих" xfId="298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2_2604-2010" xfId="306"/>
    <cellStyle name="Обычный 3" xfId="307"/>
    <cellStyle name="Обычный 3 10" xfId="308"/>
    <cellStyle name="Обычный 3 11" xfId="309"/>
    <cellStyle name="Обычный 3 12" xfId="310"/>
    <cellStyle name="Обычный 3 13" xfId="311"/>
    <cellStyle name="Обычный 3 14" xfId="312"/>
    <cellStyle name="Обычный 3 2" xfId="313"/>
    <cellStyle name="Обычный 3 3" xfId="314"/>
    <cellStyle name="Обычный 3 4" xfId="315"/>
    <cellStyle name="Обычный 3 5" xfId="316"/>
    <cellStyle name="Обычный 3 6" xfId="317"/>
    <cellStyle name="Обычный 3 7" xfId="318"/>
    <cellStyle name="Обычный 3 8" xfId="319"/>
    <cellStyle name="Обычный 3 9" xfId="320"/>
    <cellStyle name="Обычный 3_Дефицит_7 млрд_0608_бс" xfId="321"/>
    <cellStyle name="Обычный 4" xfId="322"/>
    <cellStyle name="Обычный 5" xfId="323"/>
    <cellStyle name="Обычный 5 2" xfId="324"/>
    <cellStyle name="Обычный 6" xfId="325"/>
    <cellStyle name="Обычный 6 2" xfId="326"/>
    <cellStyle name="Обычный 6 3" xfId="327"/>
    <cellStyle name="Обычный 6 4" xfId="328"/>
    <cellStyle name="Обычный 6_Дефицит_7 млрд_0608_бс" xfId="329"/>
    <cellStyle name="Обычный 7" xfId="330"/>
    <cellStyle name="Обычный 7 2" xfId="331"/>
    <cellStyle name="Обычный 8" xfId="332"/>
    <cellStyle name="Обычный 9" xfId="333"/>
    <cellStyle name="Обычный 9 2" xfId="334"/>
    <cellStyle name="Плохой" xfId="335"/>
    <cellStyle name="Плохой 2" xfId="336"/>
    <cellStyle name="Плохой 3" xfId="337"/>
    <cellStyle name="Пояснение" xfId="338"/>
    <cellStyle name="Пояснение 2" xfId="339"/>
    <cellStyle name="Пояснение 3" xfId="340"/>
    <cellStyle name="Примечание" xfId="341"/>
    <cellStyle name="Примечание 2" xfId="342"/>
    <cellStyle name="Примечание 3" xfId="343"/>
    <cellStyle name="Percent" xfId="344"/>
    <cellStyle name="Процентный 2" xfId="345"/>
    <cellStyle name="Процентный 2 10" xfId="346"/>
    <cellStyle name="Процентный 2 11" xfId="347"/>
    <cellStyle name="Процентный 2 12" xfId="348"/>
    <cellStyle name="Процентный 2 13" xfId="349"/>
    <cellStyle name="Процентный 2 14" xfId="350"/>
    <cellStyle name="Процентный 2 15" xfId="351"/>
    <cellStyle name="Процентный 2 16" xfId="352"/>
    <cellStyle name="Процентный 2 2" xfId="353"/>
    <cellStyle name="Процентный 2 3" xfId="354"/>
    <cellStyle name="Процентный 2 4" xfId="355"/>
    <cellStyle name="Процентный 2 5" xfId="356"/>
    <cellStyle name="Процентный 2 6" xfId="357"/>
    <cellStyle name="Процентный 2 7" xfId="358"/>
    <cellStyle name="Процентный 2 8" xfId="359"/>
    <cellStyle name="Процентный 2 9" xfId="360"/>
    <cellStyle name="Процентный 3" xfId="361"/>
    <cellStyle name="Процентный 4" xfId="362"/>
    <cellStyle name="Процентный 4 2" xfId="363"/>
    <cellStyle name="Связанная ячейка" xfId="364"/>
    <cellStyle name="Связанная ячейка 2" xfId="365"/>
    <cellStyle name="Связанная ячейка 3" xfId="366"/>
    <cellStyle name="Стиль 1" xfId="367"/>
    <cellStyle name="Стиль 1 2" xfId="368"/>
    <cellStyle name="Стиль 1 3" xfId="369"/>
    <cellStyle name="Стиль 1 4" xfId="370"/>
    <cellStyle name="Стиль 1 5" xfId="371"/>
    <cellStyle name="Стиль 1 6" xfId="372"/>
    <cellStyle name="Стиль 1 7" xfId="373"/>
    <cellStyle name="Текст предупреждения" xfId="374"/>
    <cellStyle name="Текст предупреждения 2" xfId="375"/>
    <cellStyle name="Текст предупреждения 3" xfId="376"/>
    <cellStyle name="Тысячи [0]_1.62" xfId="377"/>
    <cellStyle name="Тысячи_1.62" xfId="378"/>
    <cellStyle name="Comma" xfId="379"/>
    <cellStyle name="Comma [0]" xfId="380"/>
    <cellStyle name="Финансовый 2" xfId="381"/>
    <cellStyle name="Финансовый 2 10" xfId="382"/>
    <cellStyle name="Финансовый 2 11" xfId="383"/>
    <cellStyle name="Финансовый 2 12" xfId="384"/>
    <cellStyle name="Финансовый 2 13" xfId="385"/>
    <cellStyle name="Финансовый 2 14" xfId="386"/>
    <cellStyle name="Финансовый 2 15" xfId="387"/>
    <cellStyle name="Финансовый 2 16" xfId="388"/>
    <cellStyle name="Финансовый 2 17" xfId="389"/>
    <cellStyle name="Финансовый 2 2" xfId="390"/>
    <cellStyle name="Финансовый 2 3" xfId="391"/>
    <cellStyle name="Финансовый 2 4" xfId="392"/>
    <cellStyle name="Финансовый 2 5" xfId="393"/>
    <cellStyle name="Финансовый 2 6" xfId="394"/>
    <cellStyle name="Финансовый 2 7" xfId="395"/>
    <cellStyle name="Финансовый 2 8" xfId="396"/>
    <cellStyle name="Финансовый 2 9" xfId="397"/>
    <cellStyle name="Финансовый 3" xfId="398"/>
    <cellStyle name="Финансовый 3 2" xfId="399"/>
    <cellStyle name="Финансовый 4" xfId="400"/>
    <cellStyle name="Финансовый 4 2" xfId="401"/>
    <cellStyle name="Финансовый 4 3" xfId="402"/>
    <cellStyle name="Финансовый 5" xfId="403"/>
    <cellStyle name="Финансовый 6" xfId="404"/>
    <cellStyle name="Финансовый 7" xfId="405"/>
    <cellStyle name="Хороший" xfId="406"/>
    <cellStyle name="Хороший 2" xfId="407"/>
    <cellStyle name="Хороший 3" xfId="408"/>
    <cellStyle name="числовой" xfId="409"/>
    <cellStyle name="Ю" xfId="410"/>
    <cellStyle name="Ю-FreeSet_10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"/>
      <sheetName val="п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U92"/>
  <sheetViews>
    <sheetView tabSelected="1" view="pageBreakPreview" zoomScale="75" zoomScaleNormal="75" zoomScaleSheetLayoutView="75" zoomScalePageLayoutView="0" workbookViewId="0" topLeftCell="A60">
      <selection activeCell="L20" sqref="L20:M20"/>
    </sheetView>
  </sheetViews>
  <sheetFormatPr defaultColWidth="9.00390625" defaultRowHeight="12.75" outlineLevelRow="1"/>
  <cols>
    <col min="1" max="1" width="44.875" style="1" customWidth="1"/>
    <col min="2" max="2" width="13.625" style="2" customWidth="1"/>
    <col min="3" max="3" width="18.625" style="3" customWidth="1"/>
    <col min="4" max="4" width="16.125" style="3" customWidth="1"/>
    <col min="5" max="5" width="15.375" style="3" customWidth="1"/>
    <col min="6" max="6" width="16.625" style="60" customWidth="1"/>
    <col min="7" max="7" width="15.25390625" style="60" customWidth="1"/>
    <col min="8" max="8" width="16.625" style="3" customWidth="1"/>
    <col min="9" max="9" width="16.125" style="3" customWidth="1"/>
    <col min="10" max="10" width="16.375" style="3" customWidth="1"/>
    <col min="11" max="11" width="16.625" style="3" customWidth="1"/>
    <col min="12" max="12" width="16.875" style="3" customWidth="1"/>
    <col min="13" max="15" width="16.75390625" style="3" customWidth="1"/>
    <col min="16" max="21" width="9.125" style="3" customWidth="1"/>
    <col min="22" max="16384" width="9.125" style="1" customWidth="1"/>
  </cols>
  <sheetData>
    <row r="1" spans="1:15" ht="18.75" customHeight="1" hidden="1" outlineLevel="1">
      <c r="A1" s="61"/>
      <c r="B1" s="62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70" t="s">
        <v>0</v>
      </c>
      <c r="O1" s="70"/>
    </row>
    <row r="2" spans="1:15" ht="23.25" customHeight="1" hidden="1" outlineLevel="1">
      <c r="A2" s="61"/>
      <c r="B2" s="62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70" t="s">
        <v>1</v>
      </c>
      <c r="O2" s="70"/>
    </row>
    <row r="3" spans="1:15" ht="18.75" customHeight="1" collapsed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22.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3.2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23.25">
      <c r="A6" s="72" t="s">
        <v>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24.75" customHeight="1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9" customHeight="1">
      <c r="A8" s="6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26.25" customHeight="1">
      <c r="A9" s="74" t="s">
        <v>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2.75" customHeight="1">
      <c r="A10" s="6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21" s="5" customFormat="1" ht="40.5" customHeight="1">
      <c r="A11" s="64" t="s">
        <v>8</v>
      </c>
      <c r="B11" s="75" t="s">
        <v>9</v>
      </c>
      <c r="C11" s="75"/>
      <c r="D11" s="75" t="s">
        <v>10</v>
      </c>
      <c r="E11" s="75"/>
      <c r="F11" s="75" t="s">
        <v>11</v>
      </c>
      <c r="G11" s="75"/>
      <c r="H11" s="75" t="s">
        <v>12</v>
      </c>
      <c r="I11" s="75"/>
      <c r="J11" s="75" t="s">
        <v>13</v>
      </c>
      <c r="K11" s="75"/>
      <c r="L11" s="75" t="s">
        <v>14</v>
      </c>
      <c r="M11" s="75"/>
      <c r="N11" s="75" t="s">
        <v>15</v>
      </c>
      <c r="O11" s="75"/>
      <c r="P11" s="4"/>
      <c r="Q11" s="4"/>
      <c r="R11" s="4"/>
      <c r="S11" s="4"/>
      <c r="T11" s="4"/>
      <c r="U11" s="4"/>
    </row>
    <row r="12" spans="1:21" s="5" customFormat="1" ht="25.5" customHeight="1">
      <c r="A12" s="64">
        <v>1</v>
      </c>
      <c r="B12" s="75">
        <v>2</v>
      </c>
      <c r="C12" s="75"/>
      <c r="D12" s="75">
        <v>3</v>
      </c>
      <c r="E12" s="75"/>
      <c r="F12" s="75">
        <v>4</v>
      </c>
      <c r="G12" s="75"/>
      <c r="H12" s="75">
        <v>5</v>
      </c>
      <c r="I12" s="75"/>
      <c r="J12" s="75">
        <v>6</v>
      </c>
      <c r="K12" s="75"/>
      <c r="L12" s="75">
        <v>7</v>
      </c>
      <c r="M12" s="75"/>
      <c r="N12" s="75">
        <v>8</v>
      </c>
      <c r="O12" s="75"/>
      <c r="P12" s="4"/>
      <c r="Q12" s="4"/>
      <c r="R12" s="4"/>
      <c r="S12" s="4"/>
      <c r="T12" s="4"/>
      <c r="U12" s="4"/>
    </row>
    <row r="13" spans="1:21" s="5" customFormat="1" ht="70.5" customHeight="1">
      <c r="A13" s="65" t="s">
        <v>16</v>
      </c>
      <c r="B13" s="79">
        <f>SUM(B14:C18)</f>
        <v>18</v>
      </c>
      <c r="C13" s="79"/>
      <c r="D13" s="80">
        <f>SUM(D14:E18)</f>
        <v>17</v>
      </c>
      <c r="E13" s="80"/>
      <c r="F13" s="79">
        <f>SUM(F14:G18)</f>
        <v>21</v>
      </c>
      <c r="G13" s="79"/>
      <c r="H13" s="80">
        <f>SUM(H14:I19)</f>
        <v>18</v>
      </c>
      <c r="I13" s="80"/>
      <c r="J13" s="80">
        <f>SUM(J14:K19)</f>
        <v>18</v>
      </c>
      <c r="K13" s="80"/>
      <c r="L13" s="76">
        <f aca="true" t="shared" si="0" ref="L13:L18">J13-H13</f>
        <v>0</v>
      </c>
      <c r="M13" s="76"/>
      <c r="N13" s="77">
        <f>J13/H13*100</f>
        <v>100</v>
      </c>
      <c r="O13" s="77"/>
      <c r="P13" s="4"/>
      <c r="Q13" s="4"/>
      <c r="R13" s="4"/>
      <c r="S13" s="4"/>
      <c r="T13" s="4"/>
      <c r="U13" s="4"/>
    </row>
    <row r="14" spans="1:21" s="5" customFormat="1" ht="19.5" customHeight="1">
      <c r="A14" s="66" t="s">
        <v>17</v>
      </c>
      <c r="B14" s="76">
        <v>4</v>
      </c>
      <c r="C14" s="76"/>
      <c r="D14" s="78">
        <v>5</v>
      </c>
      <c r="E14" s="78"/>
      <c r="F14" s="76">
        <v>4</v>
      </c>
      <c r="G14" s="76"/>
      <c r="H14" s="78">
        <v>4</v>
      </c>
      <c r="I14" s="78"/>
      <c r="J14" s="78">
        <v>4</v>
      </c>
      <c r="K14" s="78"/>
      <c r="L14" s="76">
        <f t="shared" si="0"/>
        <v>0</v>
      </c>
      <c r="M14" s="76"/>
      <c r="N14" s="77">
        <f>J14/H14*100</f>
        <v>100</v>
      </c>
      <c r="O14" s="77"/>
      <c r="P14" s="4"/>
      <c r="Q14" s="4"/>
      <c r="R14" s="4"/>
      <c r="S14" s="4"/>
      <c r="T14" s="4"/>
      <c r="U14" s="4"/>
    </row>
    <row r="15" spans="1:21" s="5" customFormat="1" ht="19.5" customHeight="1">
      <c r="A15" s="66" t="s">
        <v>18</v>
      </c>
      <c r="B15" s="76">
        <v>10</v>
      </c>
      <c r="C15" s="76"/>
      <c r="D15" s="78">
        <v>10</v>
      </c>
      <c r="E15" s="78"/>
      <c r="F15" s="76">
        <v>12</v>
      </c>
      <c r="G15" s="76"/>
      <c r="H15" s="78">
        <v>10</v>
      </c>
      <c r="I15" s="78"/>
      <c r="J15" s="78">
        <v>9</v>
      </c>
      <c r="K15" s="78"/>
      <c r="L15" s="76">
        <f t="shared" si="0"/>
        <v>-1</v>
      </c>
      <c r="M15" s="76"/>
      <c r="N15" s="77"/>
      <c r="O15" s="77"/>
      <c r="P15" s="4"/>
      <c r="Q15" s="4"/>
      <c r="R15" s="4"/>
      <c r="S15" s="4"/>
      <c r="T15" s="4"/>
      <c r="U15" s="4"/>
    </row>
    <row r="16" spans="1:21" s="5" customFormat="1" ht="19.5" customHeight="1">
      <c r="A16" s="66" t="s">
        <v>19</v>
      </c>
      <c r="B16" s="76">
        <v>2</v>
      </c>
      <c r="C16" s="76"/>
      <c r="D16" s="78"/>
      <c r="E16" s="78"/>
      <c r="F16" s="76">
        <v>3</v>
      </c>
      <c r="G16" s="76"/>
      <c r="H16" s="78">
        <v>2</v>
      </c>
      <c r="I16" s="78"/>
      <c r="J16" s="78">
        <v>2</v>
      </c>
      <c r="K16" s="78"/>
      <c r="L16" s="76">
        <f t="shared" si="0"/>
        <v>0</v>
      </c>
      <c r="M16" s="76"/>
      <c r="N16" s="77">
        <f>J16/H16*100</f>
        <v>100</v>
      </c>
      <c r="O16" s="77"/>
      <c r="P16" s="4"/>
      <c r="Q16" s="4"/>
      <c r="R16" s="4"/>
      <c r="S16" s="4"/>
      <c r="T16" s="4"/>
      <c r="U16" s="4"/>
    </row>
    <row r="17" spans="1:21" s="5" customFormat="1" ht="19.5" customHeight="1">
      <c r="A17" s="66" t="s">
        <v>20</v>
      </c>
      <c r="B17" s="76">
        <v>1</v>
      </c>
      <c r="C17" s="76"/>
      <c r="D17" s="78"/>
      <c r="E17" s="78"/>
      <c r="F17" s="76">
        <v>1</v>
      </c>
      <c r="G17" s="76"/>
      <c r="H17" s="78">
        <v>1</v>
      </c>
      <c r="I17" s="78"/>
      <c r="J17" s="78">
        <v>1</v>
      </c>
      <c r="K17" s="78"/>
      <c r="L17" s="76">
        <f t="shared" si="0"/>
        <v>0</v>
      </c>
      <c r="M17" s="76"/>
      <c r="N17" s="77">
        <f>J17/H17*100</f>
        <v>100</v>
      </c>
      <c r="O17" s="77"/>
      <c r="P17" s="4"/>
      <c r="Q17" s="4"/>
      <c r="R17" s="4"/>
      <c r="S17" s="4"/>
      <c r="T17" s="4"/>
      <c r="U17" s="4"/>
    </row>
    <row r="18" spans="1:21" s="5" customFormat="1" ht="19.5" customHeight="1">
      <c r="A18" s="66" t="s">
        <v>21</v>
      </c>
      <c r="B18" s="76">
        <v>1</v>
      </c>
      <c r="C18" s="76"/>
      <c r="D18" s="78">
        <v>2</v>
      </c>
      <c r="E18" s="78"/>
      <c r="F18" s="76">
        <v>1</v>
      </c>
      <c r="G18" s="76"/>
      <c r="H18" s="78">
        <v>1</v>
      </c>
      <c r="I18" s="78"/>
      <c r="J18" s="78">
        <v>2</v>
      </c>
      <c r="K18" s="78"/>
      <c r="L18" s="76">
        <f t="shared" si="0"/>
        <v>1</v>
      </c>
      <c r="M18" s="76"/>
      <c r="N18" s="77">
        <v>116.7</v>
      </c>
      <c r="O18" s="77"/>
      <c r="P18" s="4"/>
      <c r="Q18" s="4"/>
      <c r="R18" s="4"/>
      <c r="S18" s="4"/>
      <c r="T18" s="4"/>
      <c r="U18" s="4"/>
    </row>
    <row r="19" spans="1:21" s="5" customFormat="1" ht="19.5" customHeight="1">
      <c r="A19" s="66" t="s">
        <v>22</v>
      </c>
      <c r="B19" s="76"/>
      <c r="C19" s="76"/>
      <c r="D19" s="78"/>
      <c r="E19" s="78"/>
      <c r="F19" s="76"/>
      <c r="G19" s="76"/>
      <c r="H19" s="78"/>
      <c r="I19" s="78"/>
      <c r="J19" s="78"/>
      <c r="K19" s="78"/>
      <c r="L19" s="76"/>
      <c r="M19" s="76"/>
      <c r="N19" s="77"/>
      <c r="O19" s="77"/>
      <c r="P19" s="4"/>
      <c r="Q19" s="4"/>
      <c r="R19" s="4"/>
      <c r="S19" s="4"/>
      <c r="T19" s="4"/>
      <c r="U19" s="4"/>
    </row>
    <row r="20" spans="1:21" s="5" customFormat="1" ht="72" customHeight="1">
      <c r="A20" s="65" t="s">
        <v>23</v>
      </c>
      <c r="B20" s="82">
        <f>SUM(B21:C23)</f>
        <v>1270.1</v>
      </c>
      <c r="C20" s="82"/>
      <c r="D20" s="83">
        <f>SUM(D21:E23)</f>
        <v>1391</v>
      </c>
      <c r="E20" s="83"/>
      <c r="F20" s="82">
        <f>SUM(F21:G23)</f>
        <v>2038</v>
      </c>
      <c r="G20" s="82"/>
      <c r="H20" s="83">
        <f>SUM(H21:I23)</f>
        <v>730.2</v>
      </c>
      <c r="I20" s="83"/>
      <c r="J20" s="84">
        <f>SUM(J21:K23)</f>
        <v>866.9000000000001</v>
      </c>
      <c r="K20" s="84"/>
      <c r="L20" s="82">
        <f>J20-H20</f>
        <v>136.70000000000005</v>
      </c>
      <c r="M20" s="82"/>
      <c r="N20" s="82">
        <f>J20/H20*100</f>
        <v>118.72089838400439</v>
      </c>
      <c r="O20" s="82"/>
      <c r="P20" s="4"/>
      <c r="Q20" s="4"/>
      <c r="R20" s="4"/>
      <c r="S20" s="4"/>
      <c r="T20" s="4"/>
      <c r="U20" s="4"/>
    </row>
    <row r="21" spans="1:21" s="5" customFormat="1" ht="19.5" customHeight="1">
      <c r="A21" s="66" t="s">
        <v>24</v>
      </c>
      <c r="B21" s="81">
        <v>116.3</v>
      </c>
      <c r="C21" s="81"/>
      <c r="D21" s="84">
        <v>195.9</v>
      </c>
      <c r="E21" s="84"/>
      <c r="F21" s="81">
        <v>229.7</v>
      </c>
      <c r="G21" s="81"/>
      <c r="H21" s="84">
        <f>42+42</f>
        <v>84</v>
      </c>
      <c r="I21" s="84"/>
      <c r="J21" s="84">
        <v>129.3</v>
      </c>
      <c r="K21" s="84"/>
      <c r="L21" s="81">
        <f aca="true" t="shared" si="1" ref="L21:L31">J21-H21</f>
        <v>45.30000000000001</v>
      </c>
      <c r="M21" s="81"/>
      <c r="N21" s="81">
        <f aca="true" t="shared" si="2" ref="N21:N31">J21/H21*100</f>
        <v>153.92857142857144</v>
      </c>
      <c r="O21" s="81"/>
      <c r="P21" s="4"/>
      <c r="Q21" s="4"/>
      <c r="R21" s="4"/>
      <c r="S21" s="4"/>
      <c r="T21" s="4"/>
      <c r="U21" s="4"/>
    </row>
    <row r="22" spans="1:21" s="5" customFormat="1" ht="51.75" customHeight="1">
      <c r="A22" s="66" t="s">
        <v>25</v>
      </c>
      <c r="B22" s="81">
        <v>366.2</v>
      </c>
      <c r="C22" s="81"/>
      <c r="D22" s="84">
        <v>353.4</v>
      </c>
      <c r="E22" s="84"/>
      <c r="F22" s="81">
        <v>482.3</v>
      </c>
      <c r="G22" s="81"/>
      <c r="H22" s="84">
        <v>178.8</v>
      </c>
      <c r="I22" s="84"/>
      <c r="J22" s="84">
        <v>215.4</v>
      </c>
      <c r="K22" s="84"/>
      <c r="L22" s="81">
        <f t="shared" si="1"/>
        <v>36.599999999999994</v>
      </c>
      <c r="M22" s="81"/>
      <c r="N22" s="81">
        <f t="shared" si="2"/>
        <v>120.46979865771812</v>
      </c>
      <c r="O22" s="81"/>
      <c r="P22" s="4"/>
      <c r="Q22" s="4"/>
      <c r="R22" s="4"/>
      <c r="S22" s="4"/>
      <c r="T22" s="4"/>
      <c r="U22" s="4"/>
    </row>
    <row r="23" spans="1:21" s="5" customFormat="1" ht="19.5" customHeight="1">
      <c r="A23" s="66" t="s">
        <v>26</v>
      </c>
      <c r="B23" s="81">
        <v>787.6</v>
      </c>
      <c r="C23" s="81"/>
      <c r="D23" s="84">
        <v>841.7</v>
      </c>
      <c r="E23" s="84"/>
      <c r="F23" s="81">
        <v>1326</v>
      </c>
      <c r="G23" s="81"/>
      <c r="H23" s="84">
        <v>467.4</v>
      </c>
      <c r="I23" s="84"/>
      <c r="J23" s="84">
        <v>522.2</v>
      </c>
      <c r="K23" s="84"/>
      <c r="L23" s="81">
        <f t="shared" si="1"/>
        <v>54.80000000000007</v>
      </c>
      <c r="M23" s="81"/>
      <c r="N23" s="81">
        <f t="shared" si="2"/>
        <v>111.72443303380403</v>
      </c>
      <c r="O23" s="81"/>
      <c r="P23" s="4"/>
      <c r="Q23" s="4"/>
      <c r="R23" s="4"/>
      <c r="S23" s="4"/>
      <c r="T23" s="4"/>
      <c r="U23" s="4"/>
    </row>
    <row r="24" spans="1:21" s="5" customFormat="1" ht="57.75" customHeight="1">
      <c r="A24" s="65" t="s">
        <v>27</v>
      </c>
      <c r="B24" s="81">
        <f>SUM(B25:C27)</f>
        <v>1270.1</v>
      </c>
      <c r="C24" s="81"/>
      <c r="D24" s="84">
        <f>SUM(D25:E27)</f>
        <v>1391</v>
      </c>
      <c r="E24" s="84"/>
      <c r="F24" s="81">
        <f>SUM(F25:G27)</f>
        <v>2038</v>
      </c>
      <c r="G24" s="81"/>
      <c r="H24" s="84">
        <f>SUM(H25:I27)</f>
        <v>730.2</v>
      </c>
      <c r="I24" s="84"/>
      <c r="J24" s="84">
        <f>SUM(J25:K27)</f>
        <v>866.9000000000001</v>
      </c>
      <c r="K24" s="84"/>
      <c r="L24" s="81">
        <f t="shared" si="1"/>
        <v>136.70000000000005</v>
      </c>
      <c r="M24" s="81"/>
      <c r="N24" s="81">
        <f t="shared" si="2"/>
        <v>118.72089838400439</v>
      </c>
      <c r="O24" s="81"/>
      <c r="P24" s="4"/>
      <c r="Q24" s="4"/>
      <c r="R24" s="4"/>
      <c r="S24" s="4"/>
      <c r="T24" s="4"/>
      <c r="U24" s="4"/>
    </row>
    <row r="25" spans="1:21" s="5" customFormat="1" ht="19.5" customHeight="1">
      <c r="A25" s="66" t="s">
        <v>24</v>
      </c>
      <c r="B25" s="86">
        <f>B21</f>
        <v>116.3</v>
      </c>
      <c r="C25" s="86"/>
      <c r="D25" s="84">
        <f>D21</f>
        <v>195.9</v>
      </c>
      <c r="E25" s="85"/>
      <c r="F25" s="81">
        <f>F21</f>
        <v>229.7</v>
      </c>
      <c r="G25" s="81"/>
      <c r="H25" s="84">
        <f>H21</f>
        <v>84</v>
      </c>
      <c r="I25" s="85"/>
      <c r="J25" s="84">
        <f>J21</f>
        <v>129.3</v>
      </c>
      <c r="K25" s="85"/>
      <c r="L25" s="81">
        <f t="shared" si="1"/>
        <v>45.30000000000001</v>
      </c>
      <c r="M25" s="81"/>
      <c r="N25" s="81">
        <f t="shared" si="2"/>
        <v>153.92857142857144</v>
      </c>
      <c r="O25" s="81"/>
      <c r="P25" s="4"/>
      <c r="Q25" s="4"/>
      <c r="R25" s="4"/>
      <c r="S25" s="4"/>
      <c r="T25" s="4"/>
      <c r="U25" s="4"/>
    </row>
    <row r="26" spans="1:21" s="5" customFormat="1" ht="46.5" customHeight="1">
      <c r="A26" s="66" t="s">
        <v>25</v>
      </c>
      <c r="B26" s="86">
        <f>B22</f>
        <v>366.2</v>
      </c>
      <c r="C26" s="86"/>
      <c r="D26" s="84">
        <f>D22</f>
        <v>353.4</v>
      </c>
      <c r="E26" s="85"/>
      <c r="F26" s="81">
        <f>F22</f>
        <v>482.3</v>
      </c>
      <c r="G26" s="81"/>
      <c r="H26" s="84">
        <f>H22</f>
        <v>178.8</v>
      </c>
      <c r="I26" s="85"/>
      <c r="J26" s="84">
        <f>J22</f>
        <v>215.4</v>
      </c>
      <c r="K26" s="85"/>
      <c r="L26" s="81">
        <f t="shared" si="1"/>
        <v>36.599999999999994</v>
      </c>
      <c r="M26" s="81"/>
      <c r="N26" s="81">
        <f t="shared" si="2"/>
        <v>120.46979865771812</v>
      </c>
      <c r="O26" s="81"/>
      <c r="P26" s="4"/>
      <c r="Q26" s="4"/>
      <c r="R26" s="4"/>
      <c r="S26" s="4"/>
      <c r="T26" s="4"/>
      <c r="U26" s="4"/>
    </row>
    <row r="27" spans="1:21" s="5" customFormat="1" ht="19.5" customHeight="1">
      <c r="A27" s="66" t="s">
        <v>26</v>
      </c>
      <c r="B27" s="86">
        <f>B23</f>
        <v>787.6</v>
      </c>
      <c r="C27" s="86"/>
      <c r="D27" s="84">
        <f>D23</f>
        <v>841.7</v>
      </c>
      <c r="E27" s="85"/>
      <c r="F27" s="81">
        <f>F23</f>
        <v>1326</v>
      </c>
      <c r="G27" s="81"/>
      <c r="H27" s="84">
        <f>H23</f>
        <v>467.4</v>
      </c>
      <c r="I27" s="85"/>
      <c r="J27" s="84">
        <f>J23</f>
        <v>522.2</v>
      </c>
      <c r="K27" s="85"/>
      <c r="L27" s="81">
        <f t="shared" si="1"/>
        <v>54.80000000000007</v>
      </c>
      <c r="M27" s="81"/>
      <c r="N27" s="81">
        <f t="shared" si="2"/>
        <v>111.72443303380403</v>
      </c>
      <c r="O27" s="81"/>
      <c r="P27" s="4"/>
      <c r="Q27" s="4"/>
      <c r="R27" s="4"/>
      <c r="S27" s="4"/>
      <c r="T27" s="4"/>
      <c r="U27" s="4"/>
    </row>
    <row r="28" spans="1:21" s="5" customFormat="1" ht="75" customHeight="1">
      <c r="A28" s="65" t="s">
        <v>28</v>
      </c>
      <c r="B28" s="82">
        <f>B24/B13/12*1000</f>
        <v>5880.092592592592</v>
      </c>
      <c r="C28" s="82"/>
      <c r="D28" s="83">
        <f>D24/D13/12*1000</f>
        <v>6818.6274509803925</v>
      </c>
      <c r="E28" s="83"/>
      <c r="F28" s="82">
        <f>F24/F13/12*1000</f>
        <v>8087.301587301587</v>
      </c>
      <c r="G28" s="82"/>
      <c r="H28" s="83">
        <f>H24/H13/6*1000</f>
        <v>6761.111111111112</v>
      </c>
      <c r="I28" s="83"/>
      <c r="J28" s="83">
        <f>J24/J13/6*1000</f>
        <v>8026.851851851854</v>
      </c>
      <c r="K28" s="83"/>
      <c r="L28" s="81">
        <f t="shared" si="1"/>
        <v>1265.7407407407418</v>
      </c>
      <c r="M28" s="81"/>
      <c r="N28" s="81">
        <f t="shared" si="2"/>
        <v>118.72089838400439</v>
      </c>
      <c r="O28" s="81"/>
      <c r="P28" s="4"/>
      <c r="Q28" s="4"/>
      <c r="R28" s="4"/>
      <c r="S28" s="4"/>
      <c r="T28" s="4"/>
      <c r="U28" s="4"/>
    </row>
    <row r="29" spans="1:21" s="5" customFormat="1" ht="19.5" customHeight="1">
      <c r="A29" s="66" t="s">
        <v>24</v>
      </c>
      <c r="B29" s="81">
        <v>9691</v>
      </c>
      <c r="C29" s="81"/>
      <c r="D29" s="87">
        <f>D25/12*1000</f>
        <v>16325</v>
      </c>
      <c r="E29" s="88"/>
      <c r="F29" s="82">
        <f>F25/12*1000</f>
        <v>19141.666666666664</v>
      </c>
      <c r="G29" s="82"/>
      <c r="H29" s="87">
        <f>H25/6*1000</f>
        <v>14000</v>
      </c>
      <c r="I29" s="88"/>
      <c r="J29" s="89">
        <f>J25/6*1000</f>
        <v>21550</v>
      </c>
      <c r="K29" s="90"/>
      <c r="L29" s="81">
        <f t="shared" si="1"/>
        <v>7550</v>
      </c>
      <c r="M29" s="81"/>
      <c r="N29" s="81">
        <f t="shared" si="2"/>
        <v>153.92857142857144</v>
      </c>
      <c r="O29" s="81"/>
      <c r="P29" s="4"/>
      <c r="Q29" s="4"/>
      <c r="R29" s="4"/>
      <c r="S29" s="4"/>
      <c r="T29" s="4"/>
      <c r="U29" s="4"/>
    </row>
    <row r="30" spans="1:21" s="5" customFormat="1" ht="44.25" customHeight="1">
      <c r="A30" s="66" t="s">
        <v>25</v>
      </c>
      <c r="B30" s="81">
        <f>B26/12/5*1000</f>
        <v>6103.333333333334</v>
      </c>
      <c r="C30" s="81"/>
      <c r="D30" s="87">
        <f>D26/4/12*1000</f>
        <v>7362.5</v>
      </c>
      <c r="E30" s="88"/>
      <c r="F30" s="82">
        <f>F26/12/3*1000</f>
        <v>13397.222222222224</v>
      </c>
      <c r="G30" s="82"/>
      <c r="H30" s="87">
        <f>H26/3/6*1000</f>
        <v>9933.333333333334</v>
      </c>
      <c r="I30" s="88"/>
      <c r="J30" s="89">
        <f>J26/3/6*1000</f>
        <v>11966.666666666666</v>
      </c>
      <c r="K30" s="90"/>
      <c r="L30" s="81">
        <f t="shared" si="1"/>
        <v>2033.3333333333321</v>
      </c>
      <c r="M30" s="81"/>
      <c r="N30" s="81">
        <f t="shared" si="2"/>
        <v>120.4697986577181</v>
      </c>
      <c r="O30" s="81"/>
      <c r="P30" s="4"/>
      <c r="Q30" s="4"/>
      <c r="R30" s="4"/>
      <c r="S30" s="4"/>
      <c r="T30" s="4"/>
      <c r="U30" s="4"/>
    </row>
    <row r="31" spans="1:21" s="5" customFormat="1" ht="19.5" customHeight="1">
      <c r="A31" s="66" t="s">
        <v>26</v>
      </c>
      <c r="B31" s="81">
        <f>B27/12/12*1000</f>
        <v>5469.444444444445</v>
      </c>
      <c r="C31" s="81"/>
      <c r="D31" s="87">
        <f>D27/12/12*1000</f>
        <v>5845.138888888889</v>
      </c>
      <c r="E31" s="88"/>
      <c r="F31" s="82">
        <f>F27/12/14*1000</f>
        <v>7892.857142857143</v>
      </c>
      <c r="G31" s="82"/>
      <c r="H31" s="87">
        <f>H27/6/14*1000</f>
        <v>5564.285714285714</v>
      </c>
      <c r="I31" s="88"/>
      <c r="J31" s="89">
        <f>J27/6/14*1000</f>
        <v>6216.666666666668</v>
      </c>
      <c r="K31" s="90"/>
      <c r="L31" s="81">
        <f t="shared" si="1"/>
        <v>652.3809523809541</v>
      </c>
      <c r="M31" s="81"/>
      <c r="N31" s="81">
        <f t="shared" si="2"/>
        <v>111.72443303380406</v>
      </c>
      <c r="O31" s="81"/>
      <c r="P31" s="4"/>
      <c r="Q31" s="4"/>
      <c r="R31" s="4"/>
      <c r="S31" s="4"/>
      <c r="T31" s="4"/>
      <c r="U31" s="4"/>
    </row>
    <row r="32" spans="1:21" s="5" customFormat="1" ht="69.75" customHeight="1">
      <c r="A32" s="65" t="s">
        <v>29</v>
      </c>
      <c r="B32" s="82">
        <f>B28</f>
        <v>5880.092592592592</v>
      </c>
      <c r="C32" s="82"/>
      <c r="D32" s="82">
        <f>D28</f>
        <v>6818.6274509803925</v>
      </c>
      <c r="E32" s="82"/>
      <c r="F32" s="82">
        <f>F28</f>
        <v>8087.301587301587</v>
      </c>
      <c r="G32" s="82"/>
      <c r="H32" s="82">
        <f>H28</f>
        <v>6761.111111111112</v>
      </c>
      <c r="I32" s="82"/>
      <c r="J32" s="82">
        <f>J28</f>
        <v>8026.851851851854</v>
      </c>
      <c r="K32" s="82"/>
      <c r="L32" s="82">
        <f>L28</f>
        <v>1265.7407407407418</v>
      </c>
      <c r="M32" s="82"/>
      <c r="N32" s="82">
        <f>N28</f>
        <v>118.72089838400439</v>
      </c>
      <c r="O32" s="82"/>
      <c r="P32" s="4"/>
      <c r="Q32" s="4"/>
      <c r="R32" s="4"/>
      <c r="S32" s="4"/>
      <c r="T32" s="4"/>
      <c r="U32" s="4"/>
    </row>
    <row r="33" spans="1:21" s="5" customFormat="1" ht="19.5" customHeight="1">
      <c r="A33" s="66" t="s">
        <v>24</v>
      </c>
      <c r="B33" s="81">
        <f>B29</f>
        <v>9691</v>
      </c>
      <c r="C33" s="81"/>
      <c r="D33" s="81">
        <f>D29</f>
        <v>16325</v>
      </c>
      <c r="E33" s="81"/>
      <c r="F33" s="81">
        <f>F29</f>
        <v>19141.666666666664</v>
      </c>
      <c r="G33" s="81"/>
      <c r="H33" s="81">
        <f>H29</f>
        <v>14000</v>
      </c>
      <c r="I33" s="81"/>
      <c r="J33" s="81">
        <f>J29</f>
        <v>21550</v>
      </c>
      <c r="K33" s="81"/>
      <c r="L33" s="81">
        <f>L29</f>
        <v>7550</v>
      </c>
      <c r="M33" s="81"/>
      <c r="N33" s="81">
        <f>N29</f>
        <v>153.92857142857144</v>
      </c>
      <c r="O33" s="81"/>
      <c r="P33" s="4"/>
      <c r="Q33" s="4"/>
      <c r="R33" s="4"/>
      <c r="S33" s="4"/>
      <c r="T33" s="4"/>
      <c r="U33" s="4"/>
    </row>
    <row r="34" spans="1:21" s="5" customFormat="1" ht="46.5" customHeight="1">
      <c r="A34" s="66" t="s">
        <v>25</v>
      </c>
      <c r="B34" s="81">
        <f>B30</f>
        <v>6103.333333333334</v>
      </c>
      <c r="C34" s="81"/>
      <c r="D34" s="81">
        <f>D30</f>
        <v>7362.5</v>
      </c>
      <c r="E34" s="81"/>
      <c r="F34" s="81">
        <f>F30</f>
        <v>13397.222222222224</v>
      </c>
      <c r="G34" s="81"/>
      <c r="H34" s="81">
        <f>H30</f>
        <v>9933.333333333334</v>
      </c>
      <c r="I34" s="81"/>
      <c r="J34" s="81">
        <f>J30</f>
        <v>11966.666666666666</v>
      </c>
      <c r="K34" s="81"/>
      <c r="L34" s="81">
        <f>L30</f>
        <v>2033.3333333333321</v>
      </c>
      <c r="M34" s="81"/>
      <c r="N34" s="81">
        <f>N30</f>
        <v>120.4697986577181</v>
      </c>
      <c r="O34" s="81"/>
      <c r="P34" s="4"/>
      <c r="Q34" s="4"/>
      <c r="R34" s="4"/>
      <c r="S34" s="4"/>
      <c r="T34" s="4"/>
      <c r="U34" s="4"/>
    </row>
    <row r="35" spans="1:21" s="5" customFormat="1" ht="19.5" customHeight="1">
      <c r="A35" s="66" t="s">
        <v>26</v>
      </c>
      <c r="B35" s="81">
        <f>B31</f>
        <v>5469.444444444445</v>
      </c>
      <c r="C35" s="81"/>
      <c r="D35" s="81">
        <f>D31</f>
        <v>5845.138888888889</v>
      </c>
      <c r="E35" s="81"/>
      <c r="F35" s="81">
        <f>F31</f>
        <v>7892.857142857143</v>
      </c>
      <c r="G35" s="81"/>
      <c r="H35" s="81">
        <f>H31</f>
        <v>5564.285714285714</v>
      </c>
      <c r="I35" s="81"/>
      <c r="J35" s="81">
        <f>J31</f>
        <v>6216.666666666668</v>
      </c>
      <c r="K35" s="81"/>
      <c r="L35" s="81">
        <f>L31</f>
        <v>652.3809523809541</v>
      </c>
      <c r="M35" s="81"/>
      <c r="N35" s="81">
        <f>N31</f>
        <v>111.72443303380406</v>
      </c>
      <c r="O35" s="81"/>
      <c r="P35" s="4"/>
      <c r="Q35" s="4"/>
      <c r="R35" s="4"/>
      <c r="S35" s="4"/>
      <c r="T35" s="4"/>
      <c r="U35" s="4"/>
    </row>
    <row r="36" spans="1:21" s="5" customFormat="1" ht="13.5" customHeight="1">
      <c r="A36" s="67"/>
      <c r="B36" s="68"/>
      <c r="C36" s="6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69"/>
      <c r="O36" s="69"/>
      <c r="P36" s="4"/>
      <c r="Q36" s="4"/>
      <c r="R36" s="4"/>
      <c r="S36" s="4"/>
      <c r="T36" s="4"/>
      <c r="U36" s="4"/>
    </row>
    <row r="37" spans="1:15" ht="22.5" customHeight="1">
      <c r="A37" s="91" t="s">
        <v>30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9" ht="11.25" customHeight="1">
      <c r="A38" s="6"/>
      <c r="B38" s="7"/>
      <c r="C38" s="7"/>
      <c r="D38" s="7"/>
      <c r="E38" s="7"/>
      <c r="F38" s="49"/>
      <c r="G38" s="49"/>
      <c r="H38" s="7"/>
      <c r="I38" s="7"/>
    </row>
    <row r="39" spans="1:15" ht="19.5" customHeight="1">
      <c r="A39" s="8"/>
      <c r="B39" s="92"/>
      <c r="C39" s="92"/>
      <c r="D39" s="92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5" ht="19.5" customHeight="1" hidden="1" outlineLevel="1">
      <c r="A40" s="8"/>
      <c r="B40" s="9"/>
      <c r="C40" s="9"/>
      <c r="D40" s="9"/>
      <c r="E40" s="9"/>
      <c r="F40" s="50"/>
      <c r="G40" s="50"/>
      <c r="H40" s="10"/>
      <c r="I40" s="10"/>
      <c r="J40" s="10"/>
      <c r="K40" s="10"/>
      <c r="L40" s="10"/>
      <c r="M40" s="94" t="s">
        <v>0</v>
      </c>
      <c r="N40" s="94"/>
      <c r="O40" s="94"/>
    </row>
    <row r="41" spans="1:15" ht="19.5" customHeight="1" hidden="1" outlineLevel="1">
      <c r="A41" s="8"/>
      <c r="B41" s="9"/>
      <c r="C41" s="9"/>
      <c r="D41" s="9"/>
      <c r="E41" s="9"/>
      <c r="F41" s="50"/>
      <c r="G41" s="50"/>
      <c r="H41" s="10"/>
      <c r="I41" s="10"/>
      <c r="J41" s="10"/>
      <c r="K41" s="10"/>
      <c r="L41" s="10"/>
      <c r="M41" s="94" t="s">
        <v>31</v>
      </c>
      <c r="N41" s="94"/>
      <c r="O41" s="94"/>
    </row>
    <row r="42" spans="1:15" ht="24" customHeight="1" collapsed="1">
      <c r="A42" s="95" t="s">
        <v>32</v>
      </c>
      <c r="B42" s="95"/>
      <c r="C42" s="95"/>
      <c r="D42" s="95"/>
      <c r="E42" s="95"/>
      <c r="F42" s="95"/>
      <c r="G42" s="95"/>
      <c r="H42" s="95"/>
      <c r="I42" s="95"/>
      <c r="J42" s="95"/>
      <c r="K42" s="11"/>
      <c r="L42" s="11"/>
      <c r="M42" s="11"/>
      <c r="N42" s="11"/>
      <c r="O42" s="11"/>
    </row>
    <row r="43" spans="1:15" ht="26.25">
      <c r="A43" s="12"/>
      <c r="B43" s="13"/>
      <c r="C43" s="11"/>
      <c r="D43" s="11"/>
      <c r="E43" s="11"/>
      <c r="F43" s="51"/>
      <c r="G43" s="51"/>
      <c r="H43" s="11"/>
      <c r="I43" s="11"/>
      <c r="J43" s="11"/>
      <c r="K43" s="11"/>
      <c r="L43" s="11"/>
      <c r="M43" s="11"/>
      <c r="N43" s="11"/>
      <c r="O43" s="11"/>
    </row>
    <row r="44" spans="1:15" ht="52.5" customHeight="1">
      <c r="A44" s="96" t="s">
        <v>8</v>
      </c>
      <c r="B44" s="96"/>
      <c r="C44" s="96"/>
      <c r="D44" s="97" t="s">
        <v>33</v>
      </c>
      <c r="E44" s="97"/>
      <c r="F44" s="97"/>
      <c r="G44" s="97" t="s">
        <v>34</v>
      </c>
      <c r="H44" s="97"/>
      <c r="I44" s="97"/>
      <c r="J44" s="97" t="s">
        <v>14</v>
      </c>
      <c r="K44" s="97"/>
      <c r="L44" s="97"/>
      <c r="M44" s="97" t="s">
        <v>15</v>
      </c>
      <c r="N44" s="97"/>
      <c r="O44" s="97" t="s">
        <v>35</v>
      </c>
    </row>
    <row r="45" spans="1:15" ht="211.5" customHeight="1">
      <c r="A45" s="96"/>
      <c r="B45" s="96"/>
      <c r="C45" s="96"/>
      <c r="D45" s="14" t="s">
        <v>36</v>
      </c>
      <c r="E45" s="14" t="s">
        <v>37</v>
      </c>
      <c r="F45" s="52" t="s">
        <v>38</v>
      </c>
      <c r="G45" s="52" t="s">
        <v>36</v>
      </c>
      <c r="H45" s="14" t="s">
        <v>37</v>
      </c>
      <c r="I45" s="14" t="s">
        <v>38</v>
      </c>
      <c r="J45" s="14" t="s">
        <v>36</v>
      </c>
      <c r="K45" s="14" t="s">
        <v>37</v>
      </c>
      <c r="L45" s="14" t="s">
        <v>38</v>
      </c>
      <c r="M45" s="14" t="s">
        <v>39</v>
      </c>
      <c r="N45" s="14" t="s">
        <v>40</v>
      </c>
      <c r="O45" s="97"/>
    </row>
    <row r="46" spans="1:15" ht="26.25" customHeight="1">
      <c r="A46" s="98">
        <v>1</v>
      </c>
      <c r="B46" s="98"/>
      <c r="C46" s="98"/>
      <c r="D46" s="15">
        <v>4</v>
      </c>
      <c r="E46" s="15">
        <v>5</v>
      </c>
      <c r="F46" s="53">
        <v>6</v>
      </c>
      <c r="G46" s="53">
        <v>7</v>
      </c>
      <c r="H46" s="16">
        <v>8</v>
      </c>
      <c r="I46" s="16">
        <v>9</v>
      </c>
      <c r="J46" s="16">
        <v>10</v>
      </c>
      <c r="K46" s="16">
        <v>11</v>
      </c>
      <c r="L46" s="16">
        <v>12</v>
      </c>
      <c r="M46" s="16">
        <v>13</v>
      </c>
      <c r="N46" s="16">
        <v>14</v>
      </c>
      <c r="O46" s="16">
        <v>15</v>
      </c>
    </row>
    <row r="47" spans="1:21" s="24" customFormat="1" ht="21" customHeight="1">
      <c r="A47" s="99" t="s">
        <v>41</v>
      </c>
      <c r="B47" s="99" t="s">
        <v>42</v>
      </c>
      <c r="C47" s="99" t="s">
        <v>42</v>
      </c>
      <c r="D47" s="17">
        <v>70</v>
      </c>
      <c r="E47" s="18">
        <v>260</v>
      </c>
      <c r="F47" s="54">
        <f aca="true" t="shared" si="3" ref="F47:F52">D47/E47*1000</f>
        <v>269.2307692307692</v>
      </c>
      <c r="G47" s="54">
        <v>54.3</v>
      </c>
      <c r="H47" s="19">
        <v>159</v>
      </c>
      <c r="I47" s="17">
        <f aca="true" t="shared" si="4" ref="I47:I52">G47/H47*1000</f>
        <v>341.50943396226415</v>
      </c>
      <c r="J47" s="20">
        <f aca="true" t="shared" si="5" ref="J47:L51">G47-D47</f>
        <v>-15.700000000000003</v>
      </c>
      <c r="K47" s="19">
        <f t="shared" si="5"/>
        <v>-101</v>
      </c>
      <c r="L47" s="20">
        <f t="shared" si="5"/>
        <v>72.27866473149493</v>
      </c>
      <c r="M47" s="21">
        <f aca="true" t="shared" si="6" ref="M47:N51">G47/D47*100</f>
        <v>77.57142857142857</v>
      </c>
      <c r="N47" s="21">
        <f t="shared" si="6"/>
        <v>61.15384615384616</v>
      </c>
      <c r="O47" s="22">
        <f aca="true" t="shared" si="7" ref="O47:O52">I47-F47</f>
        <v>72.27866473149493</v>
      </c>
      <c r="P47" s="23"/>
      <c r="Q47" s="23"/>
      <c r="R47" s="23"/>
      <c r="S47" s="23"/>
      <c r="T47" s="23"/>
      <c r="U47" s="23"/>
    </row>
    <row r="48" spans="1:21" s="24" customFormat="1" ht="35.25" customHeight="1">
      <c r="A48" s="99" t="s">
        <v>43</v>
      </c>
      <c r="B48" s="99" t="s">
        <v>44</v>
      </c>
      <c r="C48" s="99" t="s">
        <v>44</v>
      </c>
      <c r="D48" s="17">
        <v>320</v>
      </c>
      <c r="E48" s="18">
        <v>11500</v>
      </c>
      <c r="F48" s="54">
        <f t="shared" si="3"/>
        <v>27.826086956521742</v>
      </c>
      <c r="G48" s="54">
        <v>1059.7</v>
      </c>
      <c r="H48" s="19">
        <v>15574</v>
      </c>
      <c r="I48" s="17">
        <f t="shared" si="4"/>
        <v>68.04289199948632</v>
      </c>
      <c r="J48" s="20">
        <f t="shared" si="5"/>
        <v>739.7</v>
      </c>
      <c r="K48" s="19">
        <f t="shared" si="5"/>
        <v>4074</v>
      </c>
      <c r="L48" s="20">
        <f t="shared" si="5"/>
        <v>40.21680504296457</v>
      </c>
      <c r="M48" s="21">
        <f t="shared" si="6"/>
        <v>331.15625</v>
      </c>
      <c r="N48" s="21">
        <f t="shared" si="6"/>
        <v>135.42608695652174</v>
      </c>
      <c r="O48" s="22">
        <f t="shared" si="7"/>
        <v>40.21680504296457</v>
      </c>
      <c r="P48" s="23"/>
      <c r="Q48" s="23"/>
      <c r="R48" s="23"/>
      <c r="S48" s="23"/>
      <c r="T48" s="23"/>
      <c r="U48" s="23"/>
    </row>
    <row r="49" spans="1:21" s="24" customFormat="1" ht="21" customHeight="1">
      <c r="A49" s="99" t="s">
        <v>45</v>
      </c>
      <c r="B49" s="99" t="s">
        <v>46</v>
      </c>
      <c r="C49" s="99" t="s">
        <v>46</v>
      </c>
      <c r="D49" s="17">
        <v>274</v>
      </c>
      <c r="E49" s="18">
        <v>950</v>
      </c>
      <c r="F49" s="54">
        <f t="shared" si="3"/>
        <v>288.42105263157896</v>
      </c>
      <c r="G49" s="54">
        <v>545.5</v>
      </c>
      <c r="H49" s="25">
        <v>323</v>
      </c>
      <c r="I49" s="17">
        <f t="shared" si="4"/>
        <v>1688.8544891640865</v>
      </c>
      <c r="J49" s="20">
        <f t="shared" si="5"/>
        <v>271.5</v>
      </c>
      <c r="K49" s="19">
        <f t="shared" si="5"/>
        <v>-627</v>
      </c>
      <c r="L49" s="20">
        <f t="shared" si="5"/>
        <v>1400.4334365325076</v>
      </c>
      <c r="M49" s="21">
        <f t="shared" si="6"/>
        <v>199.08759124087592</v>
      </c>
      <c r="N49" s="21">
        <f t="shared" si="6"/>
        <v>34</v>
      </c>
      <c r="O49" s="22">
        <f t="shared" si="7"/>
        <v>1400.4334365325076</v>
      </c>
      <c r="P49" s="23"/>
      <c r="Q49" s="23"/>
      <c r="R49" s="23"/>
      <c r="S49" s="23"/>
      <c r="T49" s="23"/>
      <c r="U49" s="23"/>
    </row>
    <row r="50" spans="1:21" s="24" customFormat="1" ht="21" customHeight="1">
      <c r="A50" s="100" t="s">
        <v>47</v>
      </c>
      <c r="B50" s="100"/>
      <c r="C50" s="100"/>
      <c r="D50" s="17">
        <v>256</v>
      </c>
      <c r="E50" s="18">
        <v>89</v>
      </c>
      <c r="F50" s="54">
        <f t="shared" si="3"/>
        <v>2876.404494382022</v>
      </c>
      <c r="G50" s="54">
        <v>308.4</v>
      </c>
      <c r="H50" s="25">
        <v>83</v>
      </c>
      <c r="I50" s="17">
        <f t="shared" si="4"/>
        <v>3715.6626506024095</v>
      </c>
      <c r="J50" s="20">
        <f t="shared" si="5"/>
        <v>52.39999999999998</v>
      </c>
      <c r="K50" s="19">
        <f t="shared" si="5"/>
        <v>-6</v>
      </c>
      <c r="L50" s="20">
        <f t="shared" si="5"/>
        <v>839.2581562203873</v>
      </c>
      <c r="M50" s="21">
        <f t="shared" si="6"/>
        <v>120.46874999999999</v>
      </c>
      <c r="N50" s="21">
        <f t="shared" si="6"/>
        <v>93.25842696629213</v>
      </c>
      <c r="O50" s="22">
        <f t="shared" si="7"/>
        <v>839.2581562203873</v>
      </c>
      <c r="P50" s="23"/>
      <c r="Q50" s="23"/>
      <c r="R50" s="23"/>
      <c r="S50" s="23"/>
      <c r="T50" s="23"/>
      <c r="U50" s="23"/>
    </row>
    <row r="51" spans="1:21" s="24" customFormat="1" ht="21" customHeight="1">
      <c r="A51" s="100" t="s">
        <v>48</v>
      </c>
      <c r="B51" s="100"/>
      <c r="C51" s="100"/>
      <c r="D51" s="17">
        <v>2664</v>
      </c>
      <c r="E51" s="18">
        <v>800</v>
      </c>
      <c r="F51" s="54">
        <f t="shared" si="3"/>
        <v>3330</v>
      </c>
      <c r="G51" s="54">
        <v>1895.5</v>
      </c>
      <c r="H51" s="25">
        <v>33</v>
      </c>
      <c r="I51" s="17">
        <f t="shared" si="4"/>
        <v>57439.393939393936</v>
      </c>
      <c r="J51" s="20">
        <f t="shared" si="5"/>
        <v>-768.5</v>
      </c>
      <c r="K51" s="19">
        <f t="shared" si="5"/>
        <v>-767</v>
      </c>
      <c r="L51" s="20">
        <f t="shared" si="5"/>
        <v>54109.393939393936</v>
      </c>
      <c r="M51" s="21">
        <f t="shared" si="6"/>
        <v>71.1524024024024</v>
      </c>
      <c r="N51" s="21">
        <f t="shared" si="6"/>
        <v>4.125</v>
      </c>
      <c r="O51" s="22">
        <f t="shared" si="7"/>
        <v>54109.393939393936</v>
      </c>
      <c r="P51" s="23"/>
      <c r="Q51" s="23"/>
      <c r="R51" s="23"/>
      <c r="S51" s="23"/>
      <c r="T51" s="23"/>
      <c r="U51" s="23"/>
    </row>
    <row r="52" spans="1:21" s="28" customFormat="1" ht="21" customHeight="1">
      <c r="A52" s="101" t="s">
        <v>49</v>
      </c>
      <c r="B52" s="101"/>
      <c r="C52" s="101"/>
      <c r="D52" s="26">
        <f>SUM(D47:D51)</f>
        <v>3584</v>
      </c>
      <c r="E52" s="26">
        <f aca="true" t="shared" si="8" ref="E52:M52">SUM(E47:E49)</f>
        <v>12710</v>
      </c>
      <c r="F52" s="54">
        <f t="shared" si="3"/>
        <v>281.9826907946499</v>
      </c>
      <c r="G52" s="55">
        <f>SUM(G47:G51)</f>
        <v>3863.4</v>
      </c>
      <c r="H52" s="26">
        <f t="shared" si="8"/>
        <v>16056</v>
      </c>
      <c r="I52" s="17">
        <f t="shared" si="4"/>
        <v>240.6203288490284</v>
      </c>
      <c r="J52" s="20">
        <f>G52-D52</f>
        <v>279.4000000000001</v>
      </c>
      <c r="K52" s="19">
        <f>H52-E52</f>
        <v>3346</v>
      </c>
      <c r="L52" s="26">
        <f t="shared" si="8"/>
        <v>1512.928906306967</v>
      </c>
      <c r="M52" s="26">
        <f t="shared" si="8"/>
        <v>607.8152698123045</v>
      </c>
      <c r="N52" s="21">
        <f>H52/E52*100</f>
        <v>126.32572777340675</v>
      </c>
      <c r="O52" s="22">
        <f t="shared" si="7"/>
        <v>-41.3623619456215</v>
      </c>
      <c r="P52" s="27"/>
      <c r="Q52" s="27"/>
      <c r="R52" s="27"/>
      <c r="S52" s="27"/>
      <c r="T52" s="27"/>
      <c r="U52" s="27"/>
    </row>
    <row r="53" spans="1:15" ht="26.25">
      <c r="A53" s="29"/>
      <c r="B53" s="30"/>
      <c r="C53" s="30"/>
      <c r="D53" s="30"/>
      <c r="E53" s="30"/>
      <c r="F53" s="56"/>
      <c r="G53" s="56"/>
      <c r="H53" s="31"/>
      <c r="I53" s="32"/>
      <c r="J53" s="32"/>
      <c r="K53" s="32"/>
      <c r="L53" s="32"/>
      <c r="M53" s="32"/>
      <c r="N53" s="32"/>
      <c r="O53" s="32"/>
    </row>
    <row r="54" spans="1:15" ht="20.25">
      <c r="A54" s="102" t="s">
        <v>50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 ht="20.25">
      <c r="A55" s="24"/>
      <c r="B55" s="34"/>
      <c r="C55" s="23"/>
      <c r="D55" s="23"/>
      <c r="E55" s="23"/>
      <c r="F55" s="57"/>
      <c r="G55" s="57"/>
      <c r="H55" s="23"/>
      <c r="I55" s="23"/>
      <c r="J55" s="23"/>
      <c r="K55" s="23"/>
      <c r="L55" s="23"/>
      <c r="M55" s="23"/>
      <c r="N55" s="23"/>
      <c r="O55" s="23"/>
    </row>
    <row r="56" spans="1:15" ht="56.25" customHeight="1">
      <c r="A56" s="35" t="s">
        <v>51</v>
      </c>
      <c r="B56" s="97" t="s">
        <v>52</v>
      </c>
      <c r="C56" s="97"/>
      <c r="D56" s="97" t="s">
        <v>53</v>
      </c>
      <c r="E56" s="97"/>
      <c r="F56" s="97" t="s">
        <v>54</v>
      </c>
      <c r="G56" s="97"/>
      <c r="H56" s="97" t="s">
        <v>55</v>
      </c>
      <c r="I56" s="97"/>
      <c r="J56" s="97"/>
      <c r="K56" s="97" t="s">
        <v>56</v>
      </c>
      <c r="L56" s="97"/>
      <c r="M56" s="97" t="s">
        <v>57</v>
      </c>
      <c r="N56" s="97"/>
      <c r="O56" s="97"/>
    </row>
    <row r="57" spans="1:15" ht="20.25">
      <c r="A57" s="36">
        <v>1</v>
      </c>
      <c r="B57" s="103">
        <v>2</v>
      </c>
      <c r="C57" s="103"/>
      <c r="D57" s="103">
        <v>3</v>
      </c>
      <c r="E57" s="103"/>
      <c r="F57" s="104">
        <v>4</v>
      </c>
      <c r="G57" s="104"/>
      <c r="H57" s="103">
        <v>5</v>
      </c>
      <c r="I57" s="103"/>
      <c r="J57" s="103"/>
      <c r="K57" s="103">
        <v>6</v>
      </c>
      <c r="L57" s="103"/>
      <c r="M57" s="103">
        <v>7</v>
      </c>
      <c r="N57" s="103"/>
      <c r="O57" s="103"/>
    </row>
    <row r="58" spans="1:15" ht="20.25" customHeight="1">
      <c r="A58" s="37"/>
      <c r="B58" s="105"/>
      <c r="C58" s="105"/>
      <c r="D58" s="106"/>
      <c r="E58" s="106"/>
      <c r="F58" s="107" t="s">
        <v>58</v>
      </c>
      <c r="G58" s="107"/>
      <c r="H58" s="108"/>
      <c r="I58" s="108"/>
      <c r="J58" s="108"/>
      <c r="K58" s="106"/>
      <c r="L58" s="106"/>
      <c r="M58" s="106"/>
      <c r="N58" s="106"/>
      <c r="O58" s="106"/>
    </row>
    <row r="59" spans="1:15" ht="20.25" customHeight="1">
      <c r="A59" s="37"/>
      <c r="B59" s="105"/>
      <c r="C59" s="105"/>
      <c r="D59" s="106"/>
      <c r="E59" s="106"/>
      <c r="F59" s="107"/>
      <c r="G59" s="107"/>
      <c r="H59" s="108"/>
      <c r="I59" s="108"/>
      <c r="J59" s="108"/>
      <c r="K59" s="106"/>
      <c r="L59" s="106"/>
      <c r="M59" s="106"/>
      <c r="N59" s="106"/>
      <c r="O59" s="106"/>
    </row>
    <row r="60" spans="1:15" ht="20.25" customHeight="1">
      <c r="A60" s="37"/>
      <c r="B60" s="109"/>
      <c r="C60" s="109"/>
      <c r="D60" s="106"/>
      <c r="E60" s="106"/>
      <c r="F60" s="107"/>
      <c r="G60" s="107"/>
      <c r="H60" s="108"/>
      <c r="I60" s="108"/>
      <c r="J60" s="108"/>
      <c r="K60" s="106"/>
      <c r="L60" s="106"/>
      <c r="M60" s="106"/>
      <c r="N60" s="106"/>
      <c r="O60" s="106"/>
    </row>
    <row r="61" spans="1:15" ht="20.25" customHeight="1">
      <c r="A61" s="37"/>
      <c r="B61" s="105"/>
      <c r="C61" s="105"/>
      <c r="D61" s="106"/>
      <c r="E61" s="106"/>
      <c r="F61" s="107"/>
      <c r="G61" s="107"/>
      <c r="H61" s="108"/>
      <c r="I61" s="108"/>
      <c r="J61" s="108"/>
      <c r="K61" s="106"/>
      <c r="L61" s="106"/>
      <c r="M61" s="106"/>
      <c r="N61" s="106"/>
      <c r="O61" s="106"/>
    </row>
    <row r="62" spans="1:15" ht="20.25" customHeight="1">
      <c r="A62" s="38" t="s">
        <v>49</v>
      </c>
      <c r="B62" s="103" t="s">
        <v>59</v>
      </c>
      <c r="C62" s="103"/>
      <c r="D62" s="103" t="s">
        <v>59</v>
      </c>
      <c r="E62" s="103"/>
      <c r="F62" s="104" t="s">
        <v>59</v>
      </c>
      <c r="G62" s="104"/>
      <c r="H62" s="108"/>
      <c r="I62" s="108"/>
      <c r="J62" s="108"/>
      <c r="K62" s="106"/>
      <c r="L62" s="106"/>
      <c r="M62" s="106"/>
      <c r="N62" s="106"/>
      <c r="O62" s="106"/>
    </row>
    <row r="63" spans="1:15" ht="20.25">
      <c r="A63" s="39"/>
      <c r="B63" s="40"/>
      <c r="C63" s="40"/>
      <c r="D63" s="40"/>
      <c r="E63" s="40"/>
      <c r="F63" s="58"/>
      <c r="G63" s="58"/>
      <c r="H63" s="40"/>
      <c r="I63" s="40"/>
      <c r="J63" s="40"/>
      <c r="K63" s="41"/>
      <c r="L63" s="41"/>
      <c r="M63" s="41"/>
      <c r="N63" s="41"/>
      <c r="O63" s="41"/>
    </row>
    <row r="64" spans="1:15" ht="20.25">
      <c r="A64" s="102" t="s">
        <v>60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15" ht="15" customHeight="1">
      <c r="A65" s="33"/>
      <c r="B65" s="42"/>
      <c r="C65" s="42"/>
      <c r="D65" s="42"/>
      <c r="E65" s="42"/>
      <c r="F65" s="59"/>
      <c r="G65" s="59"/>
      <c r="H65" s="42"/>
      <c r="I65" s="43"/>
      <c r="J65" s="23"/>
      <c r="K65" s="23"/>
      <c r="L65" s="23"/>
      <c r="M65" s="23"/>
      <c r="N65" s="23"/>
      <c r="O65" s="23"/>
    </row>
    <row r="66" spans="1:15" ht="42.75" customHeight="1">
      <c r="A66" s="110" t="s">
        <v>61</v>
      </c>
      <c r="B66" s="110"/>
      <c r="C66" s="110"/>
      <c r="D66" s="97" t="s">
        <v>62</v>
      </c>
      <c r="E66" s="97"/>
      <c r="F66" s="97" t="s">
        <v>63</v>
      </c>
      <c r="G66" s="97"/>
      <c r="H66" s="97"/>
      <c r="I66" s="97"/>
      <c r="J66" s="97" t="s">
        <v>64</v>
      </c>
      <c r="K66" s="97"/>
      <c r="L66" s="97"/>
      <c r="M66" s="97"/>
      <c r="N66" s="97" t="s">
        <v>65</v>
      </c>
      <c r="O66" s="97"/>
    </row>
    <row r="67" spans="1:15" ht="42.75" customHeight="1">
      <c r="A67" s="110"/>
      <c r="B67" s="110"/>
      <c r="C67" s="110"/>
      <c r="D67" s="97"/>
      <c r="E67" s="97"/>
      <c r="F67" s="104" t="s">
        <v>66</v>
      </c>
      <c r="G67" s="104"/>
      <c r="H67" s="97" t="s">
        <v>67</v>
      </c>
      <c r="I67" s="97"/>
      <c r="J67" s="103" t="s">
        <v>66</v>
      </c>
      <c r="K67" s="103"/>
      <c r="L67" s="97" t="s">
        <v>67</v>
      </c>
      <c r="M67" s="97"/>
      <c r="N67" s="97"/>
      <c r="O67" s="97"/>
    </row>
    <row r="68" spans="1:15" ht="20.25" customHeight="1">
      <c r="A68" s="110">
        <v>1</v>
      </c>
      <c r="B68" s="110"/>
      <c r="C68" s="110"/>
      <c r="D68" s="97">
        <v>2</v>
      </c>
      <c r="E68" s="97"/>
      <c r="F68" s="97">
        <v>3</v>
      </c>
      <c r="G68" s="97"/>
      <c r="H68" s="103">
        <v>4</v>
      </c>
      <c r="I68" s="103"/>
      <c r="J68" s="103">
        <v>5</v>
      </c>
      <c r="K68" s="103"/>
      <c r="L68" s="103">
        <v>6</v>
      </c>
      <c r="M68" s="103"/>
      <c r="N68" s="103">
        <v>7</v>
      </c>
      <c r="O68" s="103"/>
    </row>
    <row r="69" spans="1:15" ht="19.5" customHeight="1">
      <c r="A69" s="99" t="s">
        <v>68</v>
      </c>
      <c r="B69" s="99"/>
      <c r="C69" s="99"/>
      <c r="D69" s="106"/>
      <c r="E69" s="106"/>
      <c r="F69" s="111"/>
      <c r="G69" s="111"/>
      <c r="H69" s="106"/>
      <c r="I69" s="106"/>
      <c r="J69" s="106"/>
      <c r="K69" s="106"/>
      <c r="L69" s="106"/>
      <c r="M69" s="106"/>
      <c r="N69" s="106"/>
      <c r="O69" s="106"/>
    </row>
    <row r="70" spans="1:15" ht="19.5" customHeight="1">
      <c r="A70" s="99" t="s">
        <v>69</v>
      </c>
      <c r="B70" s="99"/>
      <c r="C70" s="99"/>
      <c r="D70" s="106"/>
      <c r="E70" s="106"/>
      <c r="F70" s="111"/>
      <c r="G70" s="111"/>
      <c r="H70" s="106"/>
      <c r="I70" s="106"/>
      <c r="J70" s="106"/>
      <c r="K70" s="106"/>
      <c r="L70" s="106"/>
      <c r="M70" s="106"/>
      <c r="N70" s="106"/>
      <c r="O70" s="106"/>
    </row>
    <row r="71" spans="1:15" ht="19.5" customHeight="1">
      <c r="A71" s="99"/>
      <c r="B71" s="99"/>
      <c r="C71" s="99"/>
      <c r="D71" s="106"/>
      <c r="E71" s="106"/>
      <c r="F71" s="111"/>
      <c r="G71" s="111"/>
      <c r="H71" s="106"/>
      <c r="I71" s="106"/>
      <c r="J71" s="106"/>
      <c r="K71" s="106"/>
      <c r="L71" s="106"/>
      <c r="M71" s="106"/>
      <c r="N71" s="106"/>
      <c r="O71" s="106"/>
    </row>
    <row r="72" spans="1:15" ht="19.5" customHeight="1">
      <c r="A72" s="99" t="s">
        <v>70</v>
      </c>
      <c r="B72" s="99"/>
      <c r="C72" s="99"/>
      <c r="D72" s="106"/>
      <c r="E72" s="106"/>
      <c r="F72" s="111"/>
      <c r="G72" s="111"/>
      <c r="H72" s="106"/>
      <c r="I72" s="106"/>
      <c r="J72" s="106"/>
      <c r="K72" s="106"/>
      <c r="L72" s="106"/>
      <c r="M72" s="106"/>
      <c r="N72" s="106"/>
      <c r="O72" s="106"/>
    </row>
    <row r="73" spans="1:15" ht="19.5" customHeight="1">
      <c r="A73" s="99" t="s">
        <v>71</v>
      </c>
      <c r="B73" s="99"/>
      <c r="C73" s="99"/>
      <c r="D73" s="106"/>
      <c r="E73" s="106"/>
      <c r="F73" s="111"/>
      <c r="G73" s="111"/>
      <c r="H73" s="106"/>
      <c r="I73" s="106"/>
      <c r="J73" s="106"/>
      <c r="K73" s="106"/>
      <c r="L73" s="106"/>
      <c r="M73" s="106"/>
      <c r="N73" s="106"/>
      <c r="O73" s="106"/>
    </row>
    <row r="74" spans="1:15" ht="19.5" customHeight="1">
      <c r="A74" s="99"/>
      <c r="B74" s="99"/>
      <c r="C74" s="99"/>
      <c r="D74" s="106"/>
      <c r="E74" s="106"/>
      <c r="F74" s="111"/>
      <c r="G74" s="111"/>
      <c r="H74" s="106"/>
      <c r="I74" s="106"/>
      <c r="J74" s="106"/>
      <c r="K74" s="106"/>
      <c r="L74" s="106"/>
      <c r="M74" s="106"/>
      <c r="N74" s="106"/>
      <c r="O74" s="106"/>
    </row>
    <row r="75" spans="1:15" ht="19.5" customHeight="1">
      <c r="A75" s="99" t="s">
        <v>72</v>
      </c>
      <c r="B75" s="99"/>
      <c r="C75" s="99"/>
      <c r="D75" s="106"/>
      <c r="E75" s="106"/>
      <c r="F75" s="111"/>
      <c r="G75" s="111"/>
      <c r="H75" s="106"/>
      <c r="I75" s="106"/>
      <c r="J75" s="106"/>
      <c r="K75" s="106"/>
      <c r="L75" s="106"/>
      <c r="M75" s="106"/>
      <c r="N75" s="106"/>
      <c r="O75" s="106"/>
    </row>
    <row r="76" spans="1:15" ht="19.5" customHeight="1">
      <c r="A76" s="99" t="s">
        <v>69</v>
      </c>
      <c r="B76" s="99"/>
      <c r="C76" s="99"/>
      <c r="D76" s="106"/>
      <c r="E76" s="106"/>
      <c r="F76" s="111"/>
      <c r="G76" s="111"/>
      <c r="H76" s="106"/>
      <c r="I76" s="106"/>
      <c r="J76" s="106"/>
      <c r="K76" s="106"/>
      <c r="L76" s="106"/>
      <c r="M76" s="106"/>
      <c r="N76" s="106"/>
      <c r="O76" s="106"/>
    </row>
    <row r="77" spans="1:15" ht="19.5" customHeight="1">
      <c r="A77" s="99"/>
      <c r="B77" s="99"/>
      <c r="C77" s="99"/>
      <c r="D77" s="106"/>
      <c r="E77" s="106"/>
      <c r="F77" s="111"/>
      <c r="G77" s="111"/>
      <c r="H77" s="106"/>
      <c r="I77" s="106"/>
      <c r="J77" s="106"/>
      <c r="K77" s="106"/>
      <c r="L77" s="106"/>
      <c r="M77" s="106"/>
      <c r="N77" s="106"/>
      <c r="O77" s="106"/>
    </row>
    <row r="78" spans="1:15" ht="24.75" customHeight="1">
      <c r="A78" s="99" t="s">
        <v>49</v>
      </c>
      <c r="B78" s="99"/>
      <c r="C78" s="99"/>
      <c r="D78" s="106"/>
      <c r="E78" s="106"/>
      <c r="F78" s="111"/>
      <c r="G78" s="111"/>
      <c r="H78" s="106"/>
      <c r="I78" s="106"/>
      <c r="J78" s="106"/>
      <c r="K78" s="106"/>
      <c r="L78" s="106"/>
      <c r="M78" s="106"/>
      <c r="N78" s="106"/>
      <c r="O78" s="106"/>
    </row>
    <row r="79" spans="1:15" ht="20.25">
      <c r="A79" s="24"/>
      <c r="B79" s="34"/>
      <c r="C79" s="44"/>
      <c r="D79" s="44"/>
      <c r="E79" s="44"/>
      <c r="F79" s="57"/>
      <c r="G79" s="57"/>
      <c r="H79" s="23"/>
      <c r="I79" s="23"/>
      <c r="J79" s="23"/>
      <c r="K79" s="23"/>
      <c r="L79" s="23"/>
      <c r="M79" s="23"/>
      <c r="N79" s="23"/>
      <c r="O79" s="23"/>
    </row>
    <row r="80" spans="3:5" ht="18.75">
      <c r="C80" s="45"/>
      <c r="D80" s="45"/>
      <c r="E80" s="45"/>
    </row>
    <row r="81" spans="3:5" ht="18.75">
      <c r="C81" s="45"/>
      <c r="D81" s="45"/>
      <c r="E81" s="45"/>
    </row>
    <row r="82" spans="3:5" ht="18.75">
      <c r="C82" s="45"/>
      <c r="D82" s="45"/>
      <c r="E82" s="45"/>
    </row>
    <row r="83" spans="3:5" ht="18.75">
      <c r="C83" s="45"/>
      <c r="D83" s="45"/>
      <c r="E83" s="45"/>
    </row>
    <row r="84" spans="3:5" ht="18.75">
      <c r="C84" s="45"/>
      <c r="D84" s="45"/>
      <c r="E84" s="45"/>
    </row>
    <row r="85" spans="3:5" ht="18.75">
      <c r="C85" s="45"/>
      <c r="D85" s="45"/>
      <c r="E85" s="45"/>
    </row>
    <row r="86" spans="3:5" ht="18.75">
      <c r="C86" s="45"/>
      <c r="D86" s="45"/>
      <c r="E86" s="45"/>
    </row>
    <row r="87" spans="3:5" ht="18.75">
      <c r="C87" s="45"/>
      <c r="D87" s="45"/>
      <c r="E87" s="45"/>
    </row>
    <row r="88" spans="3:5" ht="18.75">
      <c r="C88" s="45"/>
      <c r="D88" s="45"/>
      <c r="E88" s="45"/>
    </row>
    <row r="89" spans="3:5" ht="18.75">
      <c r="C89" s="45"/>
      <c r="D89" s="45"/>
      <c r="E89" s="45"/>
    </row>
    <row r="90" spans="3:5" ht="18.75">
      <c r="C90" s="45"/>
      <c r="D90" s="45"/>
      <c r="E90" s="45"/>
    </row>
    <row r="91" spans="3:5" ht="18.75">
      <c r="C91" s="45"/>
      <c r="D91" s="45"/>
      <c r="E91" s="45"/>
    </row>
    <row r="92" spans="3:5" ht="18.75">
      <c r="C92" s="45"/>
      <c r="D92" s="45"/>
      <c r="E92" s="45"/>
    </row>
  </sheetData>
  <sheetProtection selectLockedCells="1" selectUnlockedCells="1"/>
  <mergeCells count="332">
    <mergeCell ref="N78:O78"/>
    <mergeCell ref="A78:C78"/>
    <mergeCell ref="D78:E78"/>
    <mergeCell ref="F78:G78"/>
    <mergeCell ref="H78:I78"/>
    <mergeCell ref="J78:K78"/>
    <mergeCell ref="L78:M78"/>
    <mergeCell ref="N76:O76"/>
    <mergeCell ref="A77:C77"/>
    <mergeCell ref="D77:E77"/>
    <mergeCell ref="F77:G77"/>
    <mergeCell ref="H77:I77"/>
    <mergeCell ref="J77:K77"/>
    <mergeCell ref="L77:M77"/>
    <mergeCell ref="N77:O77"/>
    <mergeCell ref="A76:C76"/>
    <mergeCell ref="D76:E76"/>
    <mergeCell ref="F76:G76"/>
    <mergeCell ref="H76:I76"/>
    <mergeCell ref="J76:K76"/>
    <mergeCell ref="L76:M76"/>
    <mergeCell ref="N74:O74"/>
    <mergeCell ref="A75:C75"/>
    <mergeCell ref="D75:E75"/>
    <mergeCell ref="F75:G75"/>
    <mergeCell ref="H75:I75"/>
    <mergeCell ref="J75:K75"/>
    <mergeCell ref="L75:M75"/>
    <mergeCell ref="N75:O75"/>
    <mergeCell ref="A74:C74"/>
    <mergeCell ref="D74:E74"/>
    <mergeCell ref="F74:G74"/>
    <mergeCell ref="H74:I74"/>
    <mergeCell ref="J74:K74"/>
    <mergeCell ref="L74:M74"/>
    <mergeCell ref="N72:O72"/>
    <mergeCell ref="A73:C73"/>
    <mergeCell ref="D73:E73"/>
    <mergeCell ref="F73:G73"/>
    <mergeCell ref="H73:I73"/>
    <mergeCell ref="J73:K73"/>
    <mergeCell ref="L73:M73"/>
    <mergeCell ref="N73:O73"/>
    <mergeCell ref="A72:C72"/>
    <mergeCell ref="D72:E72"/>
    <mergeCell ref="F72:G72"/>
    <mergeCell ref="H72:I72"/>
    <mergeCell ref="J72:K72"/>
    <mergeCell ref="L72:M72"/>
    <mergeCell ref="N70:O70"/>
    <mergeCell ref="A71:C71"/>
    <mergeCell ref="D71:E71"/>
    <mergeCell ref="F71:G71"/>
    <mergeCell ref="H71:I71"/>
    <mergeCell ref="J71:K71"/>
    <mergeCell ref="L71:M71"/>
    <mergeCell ref="N71:O71"/>
    <mergeCell ref="A70:C70"/>
    <mergeCell ref="D70:E70"/>
    <mergeCell ref="F70:G70"/>
    <mergeCell ref="H70:I70"/>
    <mergeCell ref="J70:K70"/>
    <mergeCell ref="L70:M70"/>
    <mergeCell ref="N68:O68"/>
    <mergeCell ref="A69:C69"/>
    <mergeCell ref="D69:E69"/>
    <mergeCell ref="F69:G69"/>
    <mergeCell ref="H69:I69"/>
    <mergeCell ref="J69:K69"/>
    <mergeCell ref="L69:M69"/>
    <mergeCell ref="N69:O69"/>
    <mergeCell ref="A68:C68"/>
    <mergeCell ref="D68:E68"/>
    <mergeCell ref="F68:G68"/>
    <mergeCell ref="H68:I68"/>
    <mergeCell ref="J68:K68"/>
    <mergeCell ref="L68:M68"/>
    <mergeCell ref="A64:O64"/>
    <mergeCell ref="A66:C67"/>
    <mergeCell ref="D66:E67"/>
    <mergeCell ref="F66:I66"/>
    <mergeCell ref="J66:M66"/>
    <mergeCell ref="N66:O67"/>
    <mergeCell ref="F67:G67"/>
    <mergeCell ref="H67:I67"/>
    <mergeCell ref="J67:K67"/>
    <mergeCell ref="L67:M67"/>
    <mergeCell ref="B62:C62"/>
    <mergeCell ref="D62:E62"/>
    <mergeCell ref="F62:G62"/>
    <mergeCell ref="H62:J62"/>
    <mergeCell ref="K62:L62"/>
    <mergeCell ref="M62:O62"/>
    <mergeCell ref="B61:C61"/>
    <mergeCell ref="D61:E61"/>
    <mergeCell ref="F61:G61"/>
    <mergeCell ref="H61:J61"/>
    <mergeCell ref="K61:L61"/>
    <mergeCell ref="M61:O61"/>
    <mergeCell ref="B60:C60"/>
    <mergeCell ref="D60:E60"/>
    <mergeCell ref="F60:G60"/>
    <mergeCell ref="H60:J60"/>
    <mergeCell ref="K60:L60"/>
    <mergeCell ref="M60:O60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A52:C52"/>
    <mergeCell ref="A54:O54"/>
    <mergeCell ref="B56:C56"/>
    <mergeCell ref="D56:E56"/>
    <mergeCell ref="F56:G56"/>
    <mergeCell ref="H56:J56"/>
    <mergeCell ref="K56:L56"/>
    <mergeCell ref="M56:O56"/>
    <mergeCell ref="A46:C46"/>
    <mergeCell ref="A47:C47"/>
    <mergeCell ref="A48:C48"/>
    <mergeCell ref="A49:C49"/>
    <mergeCell ref="A50:C50"/>
    <mergeCell ref="A51:C51"/>
    <mergeCell ref="A44:C45"/>
    <mergeCell ref="D44:F44"/>
    <mergeCell ref="G44:I44"/>
    <mergeCell ref="J44:L44"/>
    <mergeCell ref="M44:N44"/>
    <mergeCell ref="O44:O45"/>
    <mergeCell ref="A37:O37"/>
    <mergeCell ref="B39:E39"/>
    <mergeCell ref="F39:O39"/>
    <mergeCell ref="M40:O40"/>
    <mergeCell ref="M41:O41"/>
    <mergeCell ref="A42:J4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A7:O7"/>
    <mergeCell ref="A9:O9"/>
    <mergeCell ref="B11:C11"/>
    <mergeCell ref="D11:E11"/>
    <mergeCell ref="F11:G11"/>
    <mergeCell ref="H11:I11"/>
    <mergeCell ref="J11:K11"/>
    <mergeCell ref="L11:M11"/>
    <mergeCell ref="N11:O11"/>
    <mergeCell ref="N1:O1"/>
    <mergeCell ref="N2:O2"/>
    <mergeCell ref="A3:O3"/>
    <mergeCell ref="A4:O4"/>
    <mergeCell ref="A5:O5"/>
    <mergeCell ref="A6:O6"/>
  </mergeCells>
  <printOptions/>
  <pageMargins left="1.18125" right="0.39375" top="0.7875" bottom="0.7875" header="0.31527777777777777" footer="0.5118055555555555"/>
  <pageSetup horizontalDpi="600" verticalDpi="600" orientation="landscape" paperSize="9" scale="44" r:id="rId1"/>
  <headerFooter alignWithMargins="0">
    <oddHeader xml:space="preserve">&amp;R&amp;"Times New Roman,Обычный"&amp;14Таблиця 6  </oddHead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2019-11-07T11:06:05Z</cp:lastPrinted>
  <dcterms:modified xsi:type="dcterms:W3CDTF">2019-12-05T08:31:45Z</dcterms:modified>
  <cp:category/>
  <cp:version/>
  <cp:contentType/>
  <cp:contentStatus/>
</cp:coreProperties>
</file>