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'Лист1'!$A$1:$T$97</definedName>
  </definedNames>
  <calcPr fullCalcOnLoad="1"/>
</workbook>
</file>

<file path=xl/sharedStrings.xml><?xml version="1.0" encoding="utf-8"?>
<sst xmlns="http://schemas.openxmlformats.org/spreadsheetml/2006/main" count="200" uniqueCount="101">
  <si>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</si>
  <si>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</si>
  <si>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</si>
  <si>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</si>
  <si>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</si>
  <si>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</si>
  <si>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</si>
  <si>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</si>
  <si>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</si>
  <si>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</si>
  <si>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</si>
  <si>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</si>
  <si>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</si>
  <si>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</si>
  <si>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</si>
  <si>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</si>
  <si>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</si>
  <si>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</si>
  <si>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</si>
  <si>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</si>
  <si>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</si>
  <si>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у тому числі кошти бюджету ОТГ</t>
  </si>
  <si>
    <t>у тому числі кошти  бюджету ОТГ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</si>
  <si>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</si>
  <si>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</si>
  <si>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</si>
  <si>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</si>
  <si>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</si>
  <si>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</si>
  <si>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</si>
  <si>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</si>
  <si>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8. Реалізація інвестиційних проектів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</si>
  <si>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</si>
  <si>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</si>
  <si>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</si>
  <si>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13. Реалізація Проекту "Впровадження Європейської Енергетичної Відзнаки в Україні"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</si>
  <si>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</si>
  <si>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</si>
  <si>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</si>
  <si>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</si>
  <si>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Перелік завдань Програми підвищення енергоефективності в бюджетній сфері Сумської міської об’єднаної територіальної громади на 2020-2022 роки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</si>
  <si>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</si>
  <si>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</si>
  <si>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</si>
  <si>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</si>
  <si>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>Завдання 1. Реалізація інвестиційних проектів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</si>
  <si>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</si>
  <si>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</si>
  <si>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</si>
  <si>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</si>
  <si>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</si>
  <si>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</si>
  <si>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>1.1. Реалізація проекту "Підвищення енергоефективності в дошкільних навчальних закладах міста Суми"</t>
  </si>
  <si>
    <t>1.2. Реалізація проекту "Підвищення енергоефективності в освітніх закладах                     м. Суми"</t>
  </si>
  <si>
    <t xml:space="preserve">2.1. Реконст-рукція будівлі КУ СЗОШ І-ІІІ ступенів № 22 по вул. Ковпака, 57 </t>
  </si>
  <si>
    <t>2.2. Реконст-рукція-термомодернізація будівлі КУ ССШ № 7 ім. М. Савченка Сумської міської ради по вул. Лесі Українки, 23 в м. Суми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</si>
  <si>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</si>
  <si>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</si>
  <si>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</si>
  <si>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</si>
  <si>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2.7. 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 - дошкільний навчальний заклад № 34" Сумської міської ради за адресою: м. Суми, вул. Раскової, 130</t>
  </si>
  <si>
    <t>2.8. Енергое-фективна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</si>
  <si>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Енергое-фективна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</si>
  <si>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2.11.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</si>
  <si>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</si>
  <si>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</si>
  <si>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>3.2.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</si>
  <si>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</si>
  <si>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3.4.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</si>
  <si>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3.5.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</si>
  <si>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3.6.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</si>
  <si>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</si>
  <si>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</si>
  <si>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</si>
  <si>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</si>
  <si>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5.2.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</si>
  <si>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5.3.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</si>
  <si>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5.4. Енергоефективна термомодернізація (капітальний ремонт) будівлі  КНП "Клінічний пологовий будинок  Пресвятої Діви Марії" Сумської міської ради по. вул Троїцька, 20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</si>
  <si>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</si>
  <si>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"Центральна міська клінічна лікарня"  Сумської міської ради за адресою: вул.  20 років Перемоги, 13, м. Суми</t>
  </si>
  <si>
    <t>7.1. Впровадження Сумської міської системи моніторингу теплоспоживання будівель об’єктів галузі "Охорона здоров'я"</t>
  </si>
  <si>
    <t>7.2. Обслуговування  Сумської міської системи моніторингу теплоспоживання будівель об’єктів  галузі "Охорона здоров'я"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</si>
  <si>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</si>
  <si>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9.1. Капітальний ремонт теплопункту (облаштування системи автоматичного регулювання споживання тепла)  в дитячій музичній школі № 4 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</si>
  <si>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</si>
  <si>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</si>
  <si>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</si>
  <si>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</si>
  <si>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</si>
  <si>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</si>
  <si>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</si>
  <si>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</si>
  <si>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</si>
  <si>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</si>
  <si>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</si>
  <si>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</si>
  <si>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 xml:space="preserve">
</t>
  </si>
  <si>
    <t xml:space="preserve">       до  рішення виконавчого комітету
</t>
  </si>
  <si>
    <t>С.А. Липова</t>
  </si>
  <si>
    <t>Директор департаменту фінансів, економіки та інвестицій Сумської міської ради</t>
  </si>
  <si>
    <t xml:space="preserve">       від  10.12.2019  № 691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</si>
</sst>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Arial"/>
      <family val="2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87" fontId="7" fillId="32" borderId="10" xfId="58" applyFont="1" applyFill="1" applyBorder="1" applyAlignment="1">
      <alignment horizontal="center" vertical="center" wrapText="1"/>
    </xf>
    <xf numFmtId="187" fontId="5" fillId="32" borderId="10" xfId="58" applyFont="1" applyFill="1" applyBorder="1" applyAlignment="1">
      <alignment horizontal="center" vertical="center" wrapText="1"/>
    </xf>
    <xf numFmtId="187" fontId="5" fillId="32" borderId="10" xfId="58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58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87" fontId="7" fillId="32" borderId="10" xfId="58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87" fontId="5" fillId="32" borderId="11" xfId="58" applyFont="1" applyFill="1" applyBorder="1" applyAlignment="1">
      <alignment horizontal="justify" vertical="center" wrapText="1"/>
    </xf>
    <xf numFmtId="187" fontId="5" fillId="32" borderId="11" xfId="58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87" fontId="5" fillId="32" borderId="10" xfId="58" applyFont="1" applyFill="1" applyBorder="1" applyAlignment="1">
      <alignment horizontal="center" vertical="center"/>
    </xf>
    <xf numFmtId="187" fontId="7" fillId="32" borderId="10" xfId="58" applyFont="1" applyFill="1" applyBorder="1" applyAlignment="1">
      <alignment vertical="center" wrapText="1"/>
    </xf>
    <xf numFmtId="199" fontId="5" fillId="32" borderId="10" xfId="58" applyNumberFormat="1" applyFont="1" applyFill="1" applyBorder="1" applyAlignment="1">
      <alignment horizontal="justify" vertical="center" wrapText="1"/>
    </xf>
    <xf numFmtId="200" fontId="5" fillId="32" borderId="10" xfId="58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7" fillId="32" borderId="14" xfId="0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5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87" fontId="5" fillId="32" borderId="11" xfId="58" applyFont="1" applyFill="1" applyBorder="1" applyAlignment="1">
      <alignment horizontal="center" vertical="center" wrapText="1"/>
    </xf>
    <xf numFmtId="187" fontId="5" fillId="32" borderId="14" xfId="58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Alignment="1">
      <alignment vertical="top" wrapText="1"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5" fillId="32" borderId="0" xfId="0" applyFont="1" applyFill="1" applyAlignment="1">
      <alignment vertical="center" textRotation="180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58" applyNumberFormat="1" applyFont="1" applyFill="1" applyBorder="1" applyAlignment="1">
      <alignment vertical="center" wrapText="1"/>
    </xf>
    <xf numFmtId="187" fontId="7" fillId="32" borderId="19" xfId="58" applyFont="1" applyFill="1" applyBorder="1" applyAlignment="1">
      <alignment horizontal="center" vertical="center" wrapText="1"/>
    </xf>
    <xf numFmtId="187" fontId="5" fillId="32" borderId="10" xfId="58" applyFont="1" applyFill="1" applyBorder="1" applyAlignment="1">
      <alignment vertical="center" wrapText="1"/>
    </xf>
    <xf numFmtId="0" fontId="15" fillId="32" borderId="0" xfId="0" applyFont="1" applyFill="1" applyAlignment="1">
      <alignment vertical="center" textRotation="180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87" fontId="7" fillId="32" borderId="11" xfId="58" applyFont="1" applyFill="1" applyBorder="1" applyAlignment="1">
      <alignment horizontal="center" vertical="center" wrapText="1"/>
    </xf>
    <xf numFmtId="187" fontId="7" fillId="32" borderId="11" xfId="0" applyNumberFormat="1" applyFon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187" fontId="7" fillId="32" borderId="10" xfId="0" applyNumberFormat="1" applyFont="1" applyFill="1" applyBorder="1" applyAlignment="1">
      <alignment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87" fontId="7" fillId="32" borderId="14" xfId="58" applyFont="1" applyFill="1" applyBorder="1" applyAlignment="1">
      <alignment horizontal="center" vertical="center" wrapText="1"/>
    </xf>
    <xf numFmtId="187" fontId="7" fillId="32" borderId="11" xfId="58" applyFont="1" applyFill="1" applyBorder="1" applyAlignment="1">
      <alignment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58" applyNumberFormat="1" applyFont="1" applyFill="1" applyBorder="1" applyAlignment="1">
      <alignment vertical="center" wrapText="1"/>
    </xf>
    <xf numFmtId="0" fontId="5" fillId="32" borderId="0" xfId="0" applyFont="1" applyFill="1" applyAlignment="1">
      <alignment horizontal="center"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17" fillId="32" borderId="0" xfId="0" applyFont="1" applyFill="1" applyBorder="1" applyAlignment="1">
      <alignment vertical="center" textRotation="180"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7" fillId="32" borderId="14" xfId="0" applyFont="1" applyFill="1" applyBorder="1" applyAlignment="1">
      <alignment wrapText="1"/>
    </xf>
    <xf numFmtId="0" fontId="2" fillId="32" borderId="10" xfId="0" applyFont="1" applyFill="1" applyBorder="1" applyAlignment="1">
      <alignment vertical="center"/>
    </xf>
    <xf numFmtId="187" fontId="10" fillId="32" borderId="1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 textRotation="180"/>
    </xf>
    <xf numFmtId="0" fontId="5" fillId="32" borderId="0" xfId="0" applyFont="1" applyFill="1" applyBorder="1" applyAlignment="1">
      <alignment vertical="center" textRotation="180"/>
    </xf>
    <xf numFmtId="0" fontId="5" fillId="32" borderId="0" xfId="0" applyFont="1" applyFill="1" applyBorder="1" applyAlignment="1">
      <alignment horizontal="center" vertical="center" textRotation="180"/>
    </xf>
    <xf numFmtId="0" fontId="5" fillId="32" borderId="10" xfId="0" applyFont="1" applyFill="1" applyBorder="1" applyAlignment="1">
      <alignment vertical="center" wrapText="1"/>
    </xf>
    <xf numFmtId="199" fontId="5" fillId="32" borderId="10" xfId="58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vertical="center" wrapText="1"/>
    </xf>
    <xf numFmtId="0" fontId="57" fillId="32" borderId="10" xfId="0" applyFont="1" applyFill="1" applyBorder="1" applyAlignment="1">
      <alignment horizontal="center" wrapText="1"/>
    </xf>
    <xf numFmtId="187" fontId="12" fillId="32" borderId="10" xfId="58" applyFont="1" applyFill="1" applyBorder="1" applyAlignment="1">
      <alignment horizontal="center" vertical="center" wrapText="1"/>
    </xf>
    <xf numFmtId="187" fontId="12" fillId="32" borderId="10" xfId="58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79" fontId="7" fillId="32" borderId="10" xfId="0" applyNumberFormat="1" applyFont="1" applyFill="1" applyBorder="1" applyAlignment="1">
      <alignment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79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79" fontId="7" fillId="32" borderId="0" xfId="0" applyNumberFormat="1" applyFont="1" applyFill="1" applyBorder="1" applyAlignment="1">
      <alignment vertical="center" wrapText="1"/>
    </xf>
    <xf numFmtId="179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79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vertical="center" wrapText="1"/>
    </xf>
    <xf numFmtId="0" fontId="20" fillId="32" borderId="0" xfId="0" applyFont="1" applyFill="1" applyBorder="1" applyAlignment="1">
      <alignment horizont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196" fontId="22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179" fontId="20" fillId="32" borderId="0" xfId="0" applyNumberFormat="1" applyFont="1" applyFill="1" applyBorder="1" applyAlignment="1">
      <alignment vertical="center" wrapText="1"/>
    </xf>
    <xf numFmtId="179" fontId="15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textRotation="180"/>
    </xf>
    <xf numFmtId="0" fontId="22" fillId="32" borderId="0" xfId="0" applyFont="1" applyFill="1" applyAlignment="1">
      <alignment horizontal="center"/>
    </xf>
    <xf numFmtId="0" fontId="22" fillId="32" borderId="0" xfId="0" applyFont="1" applyFill="1" applyAlignment="1">
      <alignment vertical="center"/>
    </xf>
    <xf numFmtId="0" fontId="15" fillId="32" borderId="0" xfId="0" applyFont="1" applyFill="1" applyAlignment="1">
      <alignment horizontal="center" vertic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vertical="center"/>
    </xf>
    <xf numFmtId="0" fontId="15" fillId="32" borderId="0" xfId="0" applyFont="1" applyFill="1" applyAlignment="1">
      <alignment horizontal="right"/>
    </xf>
    <xf numFmtId="0" fontId="15" fillId="32" borderId="0" xfId="0" applyFont="1" applyFill="1" applyAlignment="1">
      <alignment textRotation="180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vertical="center"/>
    </xf>
    <xf numFmtId="0" fontId="16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 textRotation="180"/>
    </xf>
    <xf numFmtId="0" fontId="19" fillId="32" borderId="0" xfId="0" applyFont="1" applyFill="1" applyAlignment="1">
      <alignment textRotation="180"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textRotation="180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58" applyNumberFormat="1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vertical="center" wrapText="1"/>
    </xf>
    <xf numFmtId="0" fontId="57" fillId="32" borderId="18" xfId="0" applyFont="1" applyFill="1" applyBorder="1" applyAlignment="1">
      <alignment horizontal="center" wrapText="1"/>
    </xf>
    <xf numFmtId="0" fontId="57" fillId="32" borderId="18" xfId="0" applyFont="1" applyFill="1" applyBorder="1" applyAlignment="1">
      <alignment vertical="center" wrapText="1"/>
    </xf>
    <xf numFmtId="187" fontId="57" fillId="32" borderId="10" xfId="58" applyFont="1" applyFill="1" applyBorder="1" applyAlignment="1">
      <alignment horizontal="center" vertical="center" wrapText="1"/>
    </xf>
    <xf numFmtId="200" fontId="57" fillId="32" borderId="10" xfId="58" applyNumberFormat="1" applyFont="1" applyFill="1" applyBorder="1" applyAlignment="1">
      <alignment vertical="center" wrapText="1"/>
    </xf>
    <xf numFmtId="200" fontId="57" fillId="32" borderId="10" xfId="58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 vertical="center" textRotation="180"/>
    </xf>
    <xf numFmtId="0" fontId="59" fillId="32" borderId="0" xfId="0" applyFont="1" applyFill="1" applyAlignment="1">
      <alignment textRotation="180"/>
    </xf>
    <xf numFmtId="0" fontId="59" fillId="32" borderId="0" xfId="0" applyFont="1" applyFill="1" applyAlignment="1">
      <alignment/>
    </xf>
    <xf numFmtId="187" fontId="57" fillId="32" borderId="10" xfId="58" applyFont="1" applyFill="1" applyBorder="1" applyAlignment="1">
      <alignment vertical="center" wrapText="1"/>
    </xf>
    <xf numFmtId="0" fontId="58" fillId="32" borderId="11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87" fontId="7" fillId="32" borderId="10" xfId="58" applyFont="1" applyFill="1" applyBorder="1" applyAlignment="1">
      <alignment horizontal="left" vertical="top" wrapText="1"/>
    </xf>
    <xf numFmtId="187" fontId="7" fillId="32" borderId="10" xfId="58" applyFont="1" applyFill="1" applyBorder="1" applyAlignment="1">
      <alignment horizontal="left" vertical="center" wrapText="1"/>
    </xf>
    <xf numFmtId="49" fontId="7" fillId="32" borderId="10" xfId="58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58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/>
    </xf>
    <xf numFmtId="187" fontId="7" fillId="32" borderId="10" xfId="58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23" fillId="32" borderId="0" xfId="0" applyFont="1" applyFill="1" applyAlignment="1">
      <alignment horizontal="justify" vertical="top" wrapText="1"/>
    </xf>
    <xf numFmtId="0" fontId="15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center" textRotation="180"/>
    </xf>
    <xf numFmtId="0" fontId="13" fillId="32" borderId="0" xfId="0" applyFont="1" applyFill="1" applyBorder="1" applyAlignment="1">
      <alignment horizontal="center" vertical="center" textRotation="180"/>
    </xf>
    <xf numFmtId="0" fontId="13" fillId="32" borderId="0" xfId="0" applyFont="1" applyFill="1" applyBorder="1" applyAlignment="1">
      <alignment horizontal="center" textRotation="180"/>
    </xf>
    <xf numFmtId="0" fontId="23" fillId="32" borderId="0" xfId="0" applyFont="1" applyFill="1" applyAlignment="1">
      <alignment horizontal="left" vertical="top" wrapText="1"/>
    </xf>
    <xf numFmtId="0" fontId="15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14" fontId="6" fillId="32" borderId="0" xfId="0" applyNumberFormat="1" applyFont="1" applyFill="1" applyAlignment="1">
      <alignment horizontal="left"/>
    </xf>
    <xf numFmtId="0" fontId="6" fillId="32" borderId="0" xfId="0" applyFont="1" applyFill="1" applyAlignment="1">
      <alignment horizontal="right"/>
    </xf>
    <xf numFmtId="0" fontId="60" fillId="32" borderId="20" xfId="0" applyFont="1" applyFill="1" applyBorder="1" applyAlignment="1">
      <alignment horizontal="left" vertical="center" wrapText="1"/>
    </xf>
    <xf numFmtId="0" fontId="60" fillId="32" borderId="17" xfId="0" applyFont="1" applyFill="1" applyBorder="1" applyAlignment="1">
      <alignment horizontal="left" vertical="center" wrapText="1"/>
    </xf>
    <xf numFmtId="0" fontId="60" fillId="32" borderId="21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0" fontId="24" fillId="32" borderId="0" xfId="0" applyFont="1" applyFill="1" applyAlignment="1">
      <alignment horizontal="right" wrapText="1"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1" xfId="0" applyFont="1" applyFill="1" applyBorder="1" applyAlignment="1">
      <alignment horizontal="justify" vertical="center" wrapText="1"/>
    </xf>
    <xf numFmtId="0" fontId="23" fillId="32" borderId="0" xfId="0" applyFont="1" applyFill="1" applyAlignment="1">
      <alignment horizontal="left" vertical="top" wrapText="1"/>
    </xf>
    <xf numFmtId="0" fontId="15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2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12" fillId="32" borderId="22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1" xfId="0" applyFont="1" applyFill="1" applyBorder="1" applyAlignment="1">
      <alignment horizontal="left"/>
    </xf>
    <xf numFmtId="0" fontId="13" fillId="32" borderId="0" xfId="0" applyFont="1" applyFill="1" applyAlignment="1">
      <alignment horizontal="justify" vertical="top" wrapText="1"/>
    </xf>
    <xf numFmtId="0" fontId="5" fillId="32" borderId="22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13" fillId="32" borderId="25" xfId="0" applyFont="1" applyFill="1" applyBorder="1" applyAlignment="1">
      <alignment horizontal="center" vertical="center" textRotation="180"/>
    </xf>
    <xf numFmtId="187" fontId="5" fillId="32" borderId="10" xfId="58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6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12" fillId="32" borderId="28" xfId="0" applyFont="1" applyFill="1" applyBorder="1" applyAlignment="1">
      <alignment horizontal="justify" vertical="center" wrapText="1"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12" fillId="32" borderId="28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30" xfId="0" applyFont="1" applyFill="1" applyBorder="1" applyAlignment="1">
      <alignment horizontal="left" vertical="center" wrapText="1"/>
    </xf>
    <xf numFmtId="14" fontId="19" fillId="32" borderId="0" xfId="0" applyNumberFormat="1" applyFont="1" applyFill="1" applyBorder="1" applyAlignment="1">
      <alignment horizontal="left" vertical="center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1" xfId="0" applyFont="1" applyFill="1" applyBorder="1" applyAlignment="1">
      <alignment horizontal="left" vertical="center"/>
    </xf>
    <xf numFmtId="0" fontId="18" fillId="32" borderId="17" xfId="0" applyFont="1" applyFill="1" applyBorder="1" applyAlignment="1">
      <alignment vertical="center" wrapText="1"/>
    </xf>
    <xf numFmtId="0" fontId="18" fillId="32" borderId="21" xfId="0" applyFont="1" applyFill="1" applyBorder="1" applyAlignment="1">
      <alignment vertical="center" wrapText="1"/>
    </xf>
    <xf numFmtId="0" fontId="24" fillId="32" borderId="0" xfId="0" applyFont="1" applyFill="1" applyAlignment="1">
      <alignment horizontal="justify" wrapText="1"/>
    </xf>
    <xf numFmtId="0" fontId="12" fillId="32" borderId="10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="35" zoomScaleSheetLayoutView="35" zoomScalePageLayoutView="0" workbookViewId="0" topLeftCell="A1">
      <selection activeCell="E2" sqref="E2"/>
    </sheetView>
  </sheetViews>
  <sheetFormatPr defaultColWidth="9.140625" defaultRowHeight="15"/>
  <cols>
    <col min="1" max="1" width="20.57421875" style="43" customWidth="1"/>
    <col min="2" max="2" width="47.00390625" style="44" customWidth="1"/>
    <col min="3" max="3" width="13.421875" style="43" customWidth="1"/>
    <col min="4" max="4" width="29.421875" style="43" customWidth="1"/>
    <col min="5" max="5" width="27.00390625" style="43" customWidth="1"/>
    <col min="6" max="6" width="28.421875" style="43" customWidth="1"/>
    <col min="7" max="7" width="20.7109375" style="43" customWidth="1"/>
    <col min="8" max="8" width="28.7109375" style="43" customWidth="1"/>
    <col min="9" max="9" width="30.421875" style="45" customWidth="1"/>
    <col min="10" max="10" width="26.140625" style="43" customWidth="1"/>
    <col min="11" max="11" width="28.00390625" style="43" customWidth="1"/>
    <col min="12" max="12" width="14.8515625" style="43" customWidth="1"/>
    <col min="13" max="13" width="28.28125" style="43" customWidth="1"/>
    <col min="14" max="14" width="27.7109375" style="43" customWidth="1"/>
    <col min="15" max="15" width="28.8515625" style="43" customWidth="1"/>
    <col min="16" max="16" width="28.7109375" style="43" customWidth="1"/>
    <col min="17" max="17" width="14.421875" style="43" customWidth="1"/>
    <col min="18" max="18" width="29.57421875" style="43" customWidth="1"/>
    <col min="19" max="19" width="22.57421875" style="44" customWidth="1"/>
    <col min="20" max="20" width="12.8515625" style="43" customWidth="1"/>
    <col min="21" max="21" width="9.421875" style="47" customWidth="1"/>
    <col min="22" max="16384" width="9.140625" style="43" customWidth="1"/>
  </cols>
  <sheetData>
    <row r="1" spans="15:20" ht="41.25" customHeight="1">
      <c r="O1" s="192"/>
      <c r="P1" s="220" t="s">
        <v>20</v>
      </c>
      <c r="Q1" s="220"/>
      <c r="R1" s="220"/>
      <c r="S1" s="220"/>
      <c r="T1" s="46"/>
    </row>
    <row r="2" spans="4:20" ht="30.75" customHeight="1">
      <c r="D2" s="48"/>
      <c r="E2" s="48"/>
      <c r="F2" s="58"/>
      <c r="G2" s="48"/>
      <c r="H2" s="49"/>
      <c r="J2" s="48"/>
      <c r="K2" s="49"/>
      <c r="L2" s="49"/>
      <c r="M2" s="48"/>
      <c r="O2" s="191" t="s">
        <v>96</v>
      </c>
      <c r="P2" s="219" t="s">
        <v>97</v>
      </c>
      <c r="Q2" s="219"/>
      <c r="R2" s="219"/>
      <c r="S2" s="219"/>
      <c r="T2" s="50"/>
    </row>
    <row r="3" spans="4:20" ht="9" customHeight="1">
      <c r="D3" s="48"/>
      <c r="E3" s="48"/>
      <c r="F3" s="48"/>
      <c r="G3" s="48"/>
      <c r="H3" s="49"/>
      <c r="J3" s="48"/>
      <c r="K3" s="49"/>
      <c r="L3" s="49"/>
      <c r="M3" s="48"/>
      <c r="O3" s="191"/>
      <c r="P3" s="191"/>
      <c r="Q3" s="197"/>
      <c r="R3" s="191"/>
      <c r="S3" s="191"/>
      <c r="T3" s="51"/>
    </row>
    <row r="4" spans="4:20" ht="38.25" customHeight="1">
      <c r="D4" s="48"/>
      <c r="E4" s="48"/>
      <c r="F4" s="48"/>
      <c r="G4" s="48"/>
      <c r="H4" s="49"/>
      <c r="J4" s="48"/>
      <c r="K4" s="49"/>
      <c r="L4" s="49"/>
      <c r="M4" s="48"/>
      <c r="O4" s="193"/>
      <c r="P4" s="219" t="s">
        <v>100</v>
      </c>
      <c r="Q4" s="219"/>
      <c r="R4" s="219"/>
      <c r="S4" s="219"/>
      <c r="T4" s="193"/>
    </row>
    <row r="5" spans="4:20" ht="20.25" customHeight="1">
      <c r="D5" s="48"/>
      <c r="E5" s="48"/>
      <c r="F5" s="48"/>
      <c r="G5" s="48"/>
      <c r="H5" s="49"/>
      <c r="J5" s="48"/>
      <c r="K5" s="49"/>
      <c r="L5" s="52"/>
      <c r="M5" s="48"/>
      <c r="O5" s="53"/>
      <c r="P5" s="244"/>
      <c r="Q5" s="244"/>
      <c r="R5" s="244"/>
      <c r="S5" s="244"/>
      <c r="T5" s="244"/>
    </row>
    <row r="6" spans="1:20" ht="63" customHeight="1">
      <c r="A6" s="54"/>
      <c r="B6" s="55"/>
      <c r="C6" s="54"/>
      <c r="D6" s="273" t="s">
        <v>40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54"/>
      <c r="R6" s="54"/>
      <c r="S6" s="55"/>
      <c r="T6" s="56"/>
    </row>
    <row r="7" spans="1:20" ht="33" customHeight="1" thickBot="1">
      <c r="A7" s="54"/>
      <c r="B7" s="55"/>
      <c r="C7" s="54"/>
      <c r="D7" s="54"/>
      <c r="E7" s="54"/>
      <c r="F7" s="57"/>
      <c r="G7" s="57"/>
      <c r="H7" s="58"/>
      <c r="I7" s="59"/>
      <c r="J7" s="54"/>
      <c r="K7" s="54"/>
      <c r="L7" s="54"/>
      <c r="M7" s="54"/>
      <c r="N7" s="54"/>
      <c r="O7" s="54"/>
      <c r="P7" s="54"/>
      <c r="Q7" s="54"/>
      <c r="R7" s="54"/>
      <c r="S7" s="60" t="s">
        <v>5</v>
      </c>
      <c r="T7" s="56"/>
    </row>
    <row r="8" spans="1:20" ht="45.75" customHeight="1">
      <c r="A8" s="247" t="s">
        <v>18</v>
      </c>
      <c r="B8" s="247" t="s">
        <v>26</v>
      </c>
      <c r="C8" s="61"/>
      <c r="D8" s="274" t="s">
        <v>0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  <c r="S8" s="232" t="s">
        <v>6</v>
      </c>
      <c r="T8" s="56"/>
    </row>
    <row r="9" spans="1:20" ht="26.25">
      <c r="A9" s="248"/>
      <c r="B9" s="248"/>
      <c r="C9" s="62"/>
      <c r="D9" s="237" t="s">
        <v>23</v>
      </c>
      <c r="E9" s="237"/>
      <c r="F9" s="237"/>
      <c r="G9" s="237"/>
      <c r="H9" s="251"/>
      <c r="I9" s="236" t="s">
        <v>24</v>
      </c>
      <c r="J9" s="237"/>
      <c r="K9" s="237"/>
      <c r="L9" s="238"/>
      <c r="M9" s="239"/>
      <c r="N9" s="221" t="s">
        <v>25</v>
      </c>
      <c r="O9" s="221"/>
      <c r="P9" s="221"/>
      <c r="Q9" s="221"/>
      <c r="R9" s="221"/>
      <c r="S9" s="233"/>
      <c r="T9" s="56"/>
    </row>
    <row r="10" spans="1:20" ht="48.75" customHeight="1">
      <c r="A10" s="248"/>
      <c r="B10" s="248"/>
      <c r="C10" s="249" t="s">
        <v>48</v>
      </c>
      <c r="D10" s="231" t="s">
        <v>1</v>
      </c>
      <c r="E10" s="230" t="s">
        <v>21</v>
      </c>
      <c r="F10" s="230"/>
      <c r="G10" s="234" t="s">
        <v>10</v>
      </c>
      <c r="H10" s="235"/>
      <c r="I10" s="231" t="s">
        <v>1</v>
      </c>
      <c r="J10" s="210" t="s">
        <v>22</v>
      </c>
      <c r="K10" s="210"/>
      <c r="L10" s="276" t="s">
        <v>12</v>
      </c>
      <c r="M10" s="277"/>
      <c r="N10" s="231" t="s">
        <v>1</v>
      </c>
      <c r="O10" s="230" t="s">
        <v>21</v>
      </c>
      <c r="P10" s="230"/>
      <c r="Q10" s="245" t="s">
        <v>10</v>
      </c>
      <c r="R10" s="246"/>
      <c r="S10" s="233"/>
      <c r="T10" s="56"/>
    </row>
    <row r="11" spans="1:21" s="44" customFormat="1" ht="75" customHeight="1">
      <c r="A11" s="248"/>
      <c r="B11" s="248"/>
      <c r="C11" s="250"/>
      <c r="D11" s="231"/>
      <c r="E11" s="10" t="s">
        <v>2</v>
      </c>
      <c r="F11" s="10" t="s">
        <v>3</v>
      </c>
      <c r="G11" s="10" t="s">
        <v>2</v>
      </c>
      <c r="H11" s="10" t="s">
        <v>3</v>
      </c>
      <c r="I11" s="231"/>
      <c r="J11" s="10" t="s">
        <v>2</v>
      </c>
      <c r="K11" s="10" t="s">
        <v>3</v>
      </c>
      <c r="L11" s="10" t="s">
        <v>2</v>
      </c>
      <c r="M11" s="10" t="s">
        <v>3</v>
      </c>
      <c r="N11" s="231"/>
      <c r="O11" s="10" t="s">
        <v>2</v>
      </c>
      <c r="P11" s="10" t="s">
        <v>3</v>
      </c>
      <c r="Q11" s="10" t="s">
        <v>2</v>
      </c>
      <c r="R11" s="10" t="s">
        <v>3</v>
      </c>
      <c r="S11" s="233"/>
      <c r="T11" s="56"/>
      <c r="U11" s="63"/>
    </row>
    <row r="12" spans="1:20" ht="22.5">
      <c r="A12" s="165">
        <v>1</v>
      </c>
      <c r="B12" s="64">
        <v>2</v>
      </c>
      <c r="C12" s="64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65">
        <v>19</v>
      </c>
      <c r="T12" s="56"/>
    </row>
    <row r="13" spans="1:20" ht="144.75" customHeight="1">
      <c r="A13" s="66" t="s">
        <v>4</v>
      </c>
      <c r="B13" s="67"/>
      <c r="C13" s="182">
        <f>D13+I13+N13</f>
        <v>383219.674</v>
      </c>
      <c r="D13" s="8">
        <f>E13+F13+G13+H13</f>
        <v>152745.21399999998</v>
      </c>
      <c r="E13" s="8">
        <f>E16+E17+E18+E42+E43+E56+E69+E71+E73+E75+E77+E19</f>
        <v>3149.1</v>
      </c>
      <c r="F13" s="8">
        <f>F16+F17+F21+F23+F24+F25+F27+F34+F35+F36+F42+F45+F46+F47+F50+F56+F60</f>
        <v>57539.204</v>
      </c>
      <c r="G13" s="8"/>
      <c r="H13" s="8">
        <f>H16+H17+H56</f>
        <v>92056.90999999999</v>
      </c>
      <c r="I13" s="68">
        <f>J13+K13+L13+M13</f>
        <v>144803.44999999998</v>
      </c>
      <c r="J13" s="8">
        <f>J16+J53+J54+J69+J71+J73+J75+J77+J42+J43</f>
        <v>1646.5</v>
      </c>
      <c r="K13" s="8">
        <f>K16+K21+K22+K23+K24+K26+K42+K47+K48+K51+K53+K63+K64+K65+K66</f>
        <v>54019.939999999995</v>
      </c>
      <c r="L13" s="8"/>
      <c r="M13" s="8">
        <f>M16</f>
        <v>89137.01</v>
      </c>
      <c r="N13" s="8">
        <f>O13+P13+Q13+R13</f>
        <v>85671.01</v>
      </c>
      <c r="O13" s="8">
        <f>O16+O43+O53+O54+O69+O71+O73+O75+O77</f>
        <v>1157.7</v>
      </c>
      <c r="P13" s="8">
        <f>P16+P22+P23+P24+P28+P29+P30+P31+P32+P37+P38+P39+P40+P48+P53+P61+P67</f>
        <v>63199.76</v>
      </c>
      <c r="Q13" s="8"/>
      <c r="R13" s="8">
        <f>R16</f>
        <v>21313.55</v>
      </c>
      <c r="S13" s="69" t="s">
        <v>39</v>
      </c>
      <c r="T13" s="56"/>
    </row>
    <row r="14" spans="1:20" ht="53.25" customHeight="1">
      <c r="A14" s="240" t="s">
        <v>11</v>
      </c>
      <c r="B14" s="241"/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3"/>
      <c r="T14" s="56"/>
    </row>
    <row r="15" spans="1:20" ht="30" customHeight="1">
      <c r="A15" s="258" t="s">
        <v>45</v>
      </c>
      <c r="B15" s="259"/>
      <c r="C15" s="259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1"/>
      <c r="T15" s="56"/>
    </row>
    <row r="16" spans="1:22" s="31" customFormat="1" ht="222.75" customHeight="1">
      <c r="A16" s="1" t="s">
        <v>13</v>
      </c>
      <c r="B16" s="13" t="s">
        <v>52</v>
      </c>
      <c r="C16" s="13"/>
      <c r="D16" s="2">
        <f>E16+F16+G16+H16</f>
        <v>53095.009999999995</v>
      </c>
      <c r="E16" s="3">
        <v>220.3</v>
      </c>
      <c r="F16" s="4">
        <v>8812.5</v>
      </c>
      <c r="G16" s="4"/>
      <c r="H16" s="4">
        <v>44062.21</v>
      </c>
      <c r="I16" s="70">
        <f>SUM(J16:M16)</f>
        <v>108758.45</v>
      </c>
      <c r="J16" s="4">
        <v>445.7</v>
      </c>
      <c r="K16" s="4">
        <f>19621.44-445.7</f>
        <v>19175.739999999998</v>
      </c>
      <c r="L16" s="4"/>
      <c r="M16" s="4">
        <v>89137.01</v>
      </c>
      <c r="N16" s="4">
        <f>SUM(O16:R16)</f>
        <v>28612.71</v>
      </c>
      <c r="O16" s="24">
        <v>106.7</v>
      </c>
      <c r="P16" s="24">
        <f>7299.16-106.7</f>
        <v>7192.46</v>
      </c>
      <c r="Q16" s="4"/>
      <c r="R16" s="4">
        <v>21313.55</v>
      </c>
      <c r="S16" s="222" t="s">
        <v>7</v>
      </c>
      <c r="T16" s="145"/>
      <c r="U16" s="72"/>
      <c r="V16" s="73"/>
    </row>
    <row r="17" spans="1:21" s="73" customFormat="1" ht="168.75" customHeight="1">
      <c r="A17" s="1" t="s">
        <v>13</v>
      </c>
      <c r="B17" s="255" t="s">
        <v>53</v>
      </c>
      <c r="C17" s="15"/>
      <c r="D17" s="74">
        <f>SUM(E17:H17)</f>
        <v>54265.600000000006</v>
      </c>
      <c r="E17" s="37">
        <v>1507.7</v>
      </c>
      <c r="F17" s="16">
        <v>19477.9</v>
      </c>
      <c r="G17" s="16"/>
      <c r="H17" s="16">
        <v>33280</v>
      </c>
      <c r="I17" s="75"/>
      <c r="J17" s="17"/>
      <c r="K17" s="34"/>
      <c r="L17" s="18"/>
      <c r="M17" s="19"/>
      <c r="N17" s="76"/>
      <c r="O17" s="20"/>
      <c r="P17" s="16"/>
      <c r="Q17" s="16"/>
      <c r="R17" s="37"/>
      <c r="S17" s="278"/>
      <c r="T17" s="56"/>
      <c r="U17" s="77"/>
    </row>
    <row r="18" spans="1:21" s="73" customFormat="1" ht="60" customHeight="1">
      <c r="A18" s="1" t="s">
        <v>41</v>
      </c>
      <c r="B18" s="256"/>
      <c r="C18" s="15"/>
      <c r="D18" s="74">
        <f>E18</f>
        <v>37.2</v>
      </c>
      <c r="E18" s="37">
        <v>37.2</v>
      </c>
      <c r="F18" s="16"/>
      <c r="G18" s="16"/>
      <c r="H18" s="16"/>
      <c r="I18" s="75"/>
      <c r="J18" s="17"/>
      <c r="K18" s="19"/>
      <c r="L18" s="18"/>
      <c r="M18" s="19"/>
      <c r="N18" s="76"/>
      <c r="O18" s="20"/>
      <c r="P18" s="16"/>
      <c r="Q18" s="16"/>
      <c r="R18" s="37"/>
      <c r="S18" s="223"/>
      <c r="T18" s="194">
        <v>21</v>
      </c>
      <c r="U18" s="77"/>
    </row>
    <row r="19" spans="1:21" s="73" customFormat="1" ht="117.75" customHeight="1">
      <c r="A19" s="1" t="s">
        <v>41</v>
      </c>
      <c r="B19" s="257"/>
      <c r="C19" s="13"/>
      <c r="D19" s="2">
        <f>E19</f>
        <v>179.1</v>
      </c>
      <c r="E19" s="3">
        <v>179.1</v>
      </c>
      <c r="F19" s="4"/>
      <c r="G19" s="4"/>
      <c r="H19" s="4"/>
      <c r="I19" s="78"/>
      <c r="J19" s="21"/>
      <c r="K19" s="34"/>
      <c r="L19" s="31"/>
      <c r="M19" s="34"/>
      <c r="N19" s="79"/>
      <c r="O19" s="35"/>
      <c r="P19" s="4"/>
      <c r="Q19" s="4"/>
      <c r="R19" s="3"/>
      <c r="S19" s="10" t="s">
        <v>19</v>
      </c>
      <c r="T19" s="56"/>
      <c r="U19" s="77"/>
    </row>
    <row r="20" spans="1:21" s="81" customFormat="1" ht="25.5">
      <c r="A20" s="213" t="s">
        <v>27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56"/>
      <c r="U20" s="80"/>
    </row>
    <row r="21" spans="1:20" ht="128.25" customHeight="1">
      <c r="A21" s="183" t="s">
        <v>13</v>
      </c>
      <c r="B21" s="183" t="s">
        <v>54</v>
      </c>
      <c r="C21" s="2"/>
      <c r="D21" s="2">
        <f>SUM(E21:H21)</f>
        <v>3000</v>
      </c>
      <c r="E21" s="3"/>
      <c r="F21" s="11">
        <v>3000</v>
      </c>
      <c r="G21" s="11"/>
      <c r="H21" s="11"/>
      <c r="I21" s="22">
        <f>SUM(J21:M21)</f>
        <v>3000</v>
      </c>
      <c r="J21" s="3"/>
      <c r="K21" s="11">
        <v>3000</v>
      </c>
      <c r="L21" s="11"/>
      <c r="M21" s="11"/>
      <c r="N21" s="2"/>
      <c r="O21" s="3"/>
      <c r="P21" s="4"/>
      <c r="Q21" s="4"/>
      <c r="R21" s="4"/>
      <c r="S21" s="254" t="s">
        <v>42</v>
      </c>
      <c r="T21" s="56"/>
    </row>
    <row r="22" spans="1:21" s="85" customFormat="1" ht="142.5" customHeight="1">
      <c r="A22" s="184" t="s">
        <v>13</v>
      </c>
      <c r="B22" s="189" t="s">
        <v>55</v>
      </c>
      <c r="C22" s="2"/>
      <c r="D22" s="2"/>
      <c r="E22" s="21"/>
      <c r="F22" s="3"/>
      <c r="G22" s="4"/>
      <c r="H22" s="4"/>
      <c r="I22" s="22">
        <v>13000</v>
      </c>
      <c r="J22" s="3">
        <v>0</v>
      </c>
      <c r="K22" s="11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254"/>
      <c r="T22" s="56"/>
      <c r="U22" s="84"/>
    </row>
    <row r="23" spans="1:21" s="85" customFormat="1" ht="189.75" customHeight="1">
      <c r="A23" s="184" t="s">
        <v>13</v>
      </c>
      <c r="B23" s="2" t="s">
        <v>56</v>
      </c>
      <c r="C23" s="2"/>
      <c r="D23" s="2">
        <f>F23</f>
        <v>1000</v>
      </c>
      <c r="E23" s="21"/>
      <c r="F23" s="3">
        <v>1000</v>
      </c>
      <c r="G23" s="4"/>
      <c r="H23" s="4"/>
      <c r="I23" s="22">
        <f>K23</f>
        <v>3000</v>
      </c>
      <c r="J23" s="3"/>
      <c r="K23" s="11">
        <v>3000</v>
      </c>
      <c r="L23" s="11"/>
      <c r="M23" s="4"/>
      <c r="N23" s="2">
        <f>P23</f>
        <v>3000</v>
      </c>
      <c r="O23" s="3"/>
      <c r="P23" s="4">
        <v>3000</v>
      </c>
      <c r="Q23" s="4"/>
      <c r="R23" s="4"/>
      <c r="S23" s="3" t="s">
        <v>8</v>
      </c>
      <c r="T23" s="56"/>
      <c r="U23" s="84"/>
    </row>
    <row r="24" spans="1:21" s="85" customFormat="1" ht="209.25" customHeight="1">
      <c r="A24" s="184" t="s">
        <v>13</v>
      </c>
      <c r="B24" s="185" t="s">
        <v>57</v>
      </c>
      <c r="C24" s="185"/>
      <c r="D24" s="2">
        <f>SUM(E24:H24)</f>
        <v>1000</v>
      </c>
      <c r="E24" s="21"/>
      <c r="F24" s="3">
        <v>1000</v>
      </c>
      <c r="G24" s="4"/>
      <c r="H24" s="4"/>
      <c r="I24" s="22">
        <f>K24</f>
        <v>2000</v>
      </c>
      <c r="J24" s="3"/>
      <c r="K24" s="11">
        <v>2000</v>
      </c>
      <c r="L24" s="11"/>
      <c r="M24" s="4"/>
      <c r="N24" s="2">
        <f>P24</f>
        <v>4000</v>
      </c>
      <c r="O24" s="3"/>
      <c r="P24" s="4">
        <v>4000</v>
      </c>
      <c r="Q24" s="4"/>
      <c r="R24" s="4"/>
      <c r="S24" s="3" t="s">
        <v>8</v>
      </c>
      <c r="T24" s="56"/>
      <c r="U24" s="84"/>
    </row>
    <row r="25" spans="1:21" s="85" customFormat="1" ht="267" customHeight="1">
      <c r="A25" s="184" t="s">
        <v>13</v>
      </c>
      <c r="B25" s="185" t="s">
        <v>58</v>
      </c>
      <c r="C25" s="185"/>
      <c r="D25" s="2">
        <f>F25</f>
        <v>1250</v>
      </c>
      <c r="E25" s="21"/>
      <c r="F25" s="3">
        <v>1250</v>
      </c>
      <c r="G25" s="4"/>
      <c r="H25" s="4"/>
      <c r="I25" s="186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56"/>
      <c r="U25" s="84"/>
    </row>
    <row r="26" spans="1:21" s="85" customFormat="1" ht="336" customHeight="1">
      <c r="A26" s="184" t="s">
        <v>13</v>
      </c>
      <c r="B26" s="185" t="s">
        <v>59</v>
      </c>
      <c r="C26" s="185"/>
      <c r="D26" s="2"/>
      <c r="E26" s="21"/>
      <c r="F26" s="3"/>
      <c r="G26" s="4"/>
      <c r="H26" s="4"/>
      <c r="I26" s="22">
        <f>K26</f>
        <v>2700</v>
      </c>
      <c r="J26" s="3"/>
      <c r="K26" s="11">
        <v>2700</v>
      </c>
      <c r="L26" s="11"/>
      <c r="M26" s="4"/>
      <c r="N26" s="2"/>
      <c r="O26" s="3"/>
      <c r="P26" s="4"/>
      <c r="Q26" s="4"/>
      <c r="R26" s="4"/>
      <c r="S26" s="3" t="s">
        <v>8</v>
      </c>
      <c r="T26" s="253">
        <v>22</v>
      </c>
      <c r="U26" s="84"/>
    </row>
    <row r="27" spans="1:21" s="85" customFormat="1" ht="383.25" customHeight="1">
      <c r="A27" s="22" t="s">
        <v>13</v>
      </c>
      <c r="B27" s="185" t="s">
        <v>60</v>
      </c>
      <c r="C27" s="187"/>
      <c r="D27" s="2">
        <v>2500</v>
      </c>
      <c r="E27" s="21"/>
      <c r="F27" s="3">
        <f>D27</f>
        <v>2500</v>
      </c>
      <c r="G27" s="11"/>
      <c r="H27" s="4"/>
      <c r="I27" s="86"/>
      <c r="J27" s="3"/>
      <c r="K27" s="23"/>
      <c r="L27" s="23"/>
      <c r="M27" s="23"/>
      <c r="N27" s="23"/>
      <c r="O27" s="23"/>
      <c r="P27" s="23"/>
      <c r="Q27" s="23"/>
      <c r="R27" s="23"/>
      <c r="S27" s="3" t="s">
        <v>8</v>
      </c>
      <c r="T27" s="253"/>
      <c r="U27" s="84"/>
    </row>
    <row r="28" spans="1:21" s="85" customFormat="1" ht="210.75" customHeight="1">
      <c r="A28" s="22" t="s">
        <v>13</v>
      </c>
      <c r="B28" s="185" t="s">
        <v>61</v>
      </c>
      <c r="C28" s="187"/>
      <c r="D28" s="2"/>
      <c r="E28" s="21"/>
      <c r="F28" s="3"/>
      <c r="G28" s="11"/>
      <c r="H28" s="4"/>
      <c r="I28" s="86"/>
      <c r="J28" s="3"/>
      <c r="K28" s="24"/>
      <c r="L28" s="23"/>
      <c r="M28" s="23"/>
      <c r="N28" s="23">
        <f>P28</f>
        <v>3066</v>
      </c>
      <c r="O28" s="23"/>
      <c r="P28" s="23">
        <v>3066</v>
      </c>
      <c r="Q28" s="23"/>
      <c r="R28" s="23"/>
      <c r="S28" s="3" t="s">
        <v>8</v>
      </c>
      <c r="T28" s="56"/>
      <c r="U28" s="84"/>
    </row>
    <row r="29" spans="1:23" s="85" customFormat="1" ht="240.75" customHeight="1">
      <c r="A29" s="22" t="s">
        <v>13</v>
      </c>
      <c r="B29" s="185" t="s">
        <v>62</v>
      </c>
      <c r="C29" s="187"/>
      <c r="D29" s="2"/>
      <c r="E29" s="21"/>
      <c r="F29" s="3"/>
      <c r="G29" s="11"/>
      <c r="H29" s="11"/>
      <c r="I29" s="86"/>
      <c r="J29" s="3"/>
      <c r="K29" s="24"/>
      <c r="L29" s="11"/>
      <c r="M29" s="24"/>
      <c r="N29" s="23">
        <f>P29</f>
        <v>4620</v>
      </c>
      <c r="O29" s="3"/>
      <c r="P29" s="4">
        <v>4620</v>
      </c>
      <c r="Q29" s="4"/>
      <c r="R29" s="4"/>
      <c r="S29" s="3" t="s">
        <v>8</v>
      </c>
      <c r="T29" s="87"/>
      <c r="U29" s="88"/>
      <c r="V29" s="89"/>
      <c r="W29" s="89"/>
    </row>
    <row r="30" spans="1:23" s="85" customFormat="1" ht="222.75" customHeight="1">
      <c r="A30" s="22" t="s">
        <v>13</v>
      </c>
      <c r="B30" s="185" t="s">
        <v>94</v>
      </c>
      <c r="C30" s="187"/>
      <c r="D30" s="2"/>
      <c r="E30" s="21"/>
      <c r="F30" s="3"/>
      <c r="G30" s="11"/>
      <c r="H30" s="11"/>
      <c r="I30" s="86"/>
      <c r="J30" s="3"/>
      <c r="K30" s="24"/>
      <c r="L30" s="11"/>
      <c r="M30" s="24"/>
      <c r="N30" s="23">
        <f>P30</f>
        <v>2500</v>
      </c>
      <c r="O30" s="3"/>
      <c r="P30" s="4">
        <v>2500</v>
      </c>
      <c r="Q30" s="4"/>
      <c r="R30" s="4"/>
      <c r="S30" s="3" t="s">
        <v>42</v>
      </c>
      <c r="T30" s="87"/>
      <c r="U30" s="88"/>
      <c r="V30" s="89"/>
      <c r="W30" s="89"/>
    </row>
    <row r="31" spans="1:23" s="85" customFormat="1" ht="222.75" customHeight="1">
      <c r="A31" s="22" t="s">
        <v>13</v>
      </c>
      <c r="B31" s="185" t="s">
        <v>63</v>
      </c>
      <c r="C31" s="187"/>
      <c r="D31" s="2"/>
      <c r="E31" s="21"/>
      <c r="F31" s="3"/>
      <c r="G31" s="11"/>
      <c r="H31" s="11"/>
      <c r="I31" s="86"/>
      <c r="J31" s="3"/>
      <c r="K31" s="24"/>
      <c r="L31" s="11"/>
      <c r="M31" s="24"/>
      <c r="N31" s="23">
        <f>P31</f>
        <v>5100</v>
      </c>
      <c r="O31" s="3"/>
      <c r="P31" s="4">
        <v>5100</v>
      </c>
      <c r="Q31" s="4"/>
      <c r="R31" s="4"/>
      <c r="S31" s="3" t="s">
        <v>8</v>
      </c>
      <c r="T31" s="194">
        <v>23</v>
      </c>
      <c r="U31" s="88"/>
      <c r="V31" s="89"/>
      <c r="W31" s="89"/>
    </row>
    <row r="32" spans="1:23" s="85" customFormat="1" ht="225.75" customHeight="1">
      <c r="A32" s="22" t="s">
        <v>13</v>
      </c>
      <c r="B32" s="185" t="s">
        <v>64</v>
      </c>
      <c r="C32" s="187"/>
      <c r="D32" s="2"/>
      <c r="E32" s="21"/>
      <c r="F32" s="3"/>
      <c r="G32" s="11"/>
      <c r="H32" s="11"/>
      <c r="I32" s="86"/>
      <c r="J32" s="3"/>
      <c r="K32" s="24"/>
      <c r="L32" s="11"/>
      <c r="M32" s="24"/>
      <c r="N32" s="23">
        <f>P32</f>
        <v>5640</v>
      </c>
      <c r="O32" s="3"/>
      <c r="P32" s="4">
        <v>5640</v>
      </c>
      <c r="Q32" s="4"/>
      <c r="R32" s="4"/>
      <c r="S32" s="3" t="s">
        <v>8</v>
      </c>
      <c r="T32" s="87"/>
      <c r="U32" s="88"/>
      <c r="V32" s="89"/>
      <c r="W32" s="89"/>
    </row>
    <row r="33" spans="1:23" s="93" customFormat="1" ht="25.5">
      <c r="A33" s="211" t="s">
        <v>28</v>
      </c>
      <c r="B33" s="212"/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4"/>
      <c r="T33" s="90"/>
      <c r="U33" s="91"/>
      <c r="V33" s="92"/>
      <c r="W33" s="92"/>
    </row>
    <row r="34" spans="1:20" ht="262.5" customHeight="1">
      <c r="A34" s="25" t="s">
        <v>13</v>
      </c>
      <c r="B34" s="181" t="s">
        <v>65</v>
      </c>
      <c r="C34" s="26"/>
      <c r="D34" s="82">
        <f>F34</f>
        <v>800</v>
      </c>
      <c r="E34" s="38"/>
      <c r="F34" s="38">
        <v>800</v>
      </c>
      <c r="G34" s="41"/>
      <c r="H34" s="41"/>
      <c r="I34" s="94"/>
      <c r="J34" s="28"/>
      <c r="K34" s="27"/>
      <c r="L34" s="29"/>
      <c r="M34" s="29"/>
      <c r="N34" s="95"/>
      <c r="O34" s="30"/>
      <c r="P34" s="30"/>
      <c r="Q34" s="30"/>
      <c r="R34" s="30"/>
      <c r="S34" s="199" t="s">
        <v>8</v>
      </c>
      <c r="T34" s="90"/>
    </row>
    <row r="35" spans="1:20" ht="220.5" customHeight="1">
      <c r="A35" s="25" t="s">
        <v>13</v>
      </c>
      <c r="B35" s="181" t="s">
        <v>66</v>
      </c>
      <c r="C35" s="26"/>
      <c r="D35" s="82">
        <f>F35</f>
        <v>800</v>
      </c>
      <c r="E35" s="3"/>
      <c r="F35" s="2">
        <v>800</v>
      </c>
      <c r="G35" s="12"/>
      <c r="H35" s="12"/>
      <c r="I35" s="96"/>
      <c r="J35" s="31"/>
      <c r="K35" s="31"/>
      <c r="L35" s="5"/>
      <c r="M35" s="5"/>
      <c r="N35" s="97"/>
      <c r="O35" s="3"/>
      <c r="P35" s="8"/>
      <c r="Q35" s="32"/>
      <c r="R35" s="32"/>
      <c r="S35" s="201"/>
      <c r="T35" s="98"/>
    </row>
    <row r="36" spans="1:20" ht="212.25" customHeight="1">
      <c r="A36" s="25" t="s">
        <v>13</v>
      </c>
      <c r="B36" s="181" t="s">
        <v>67</v>
      </c>
      <c r="C36" s="26"/>
      <c r="D36" s="2">
        <v>800</v>
      </c>
      <c r="E36" s="3"/>
      <c r="F36" s="2">
        <v>800</v>
      </c>
      <c r="G36" s="12"/>
      <c r="H36" s="12"/>
      <c r="I36" s="96"/>
      <c r="J36" s="31"/>
      <c r="K36" s="31"/>
      <c r="L36" s="5"/>
      <c r="M36" s="5"/>
      <c r="N36" s="97"/>
      <c r="O36" s="3"/>
      <c r="P36" s="8"/>
      <c r="Q36" s="32"/>
      <c r="R36" s="32"/>
      <c r="S36" s="200" t="s">
        <v>8</v>
      </c>
      <c r="T36" s="98"/>
    </row>
    <row r="37" spans="1:20" ht="223.5" customHeight="1">
      <c r="A37" s="25" t="s">
        <v>13</v>
      </c>
      <c r="B37" s="13" t="s">
        <v>68</v>
      </c>
      <c r="C37" s="7"/>
      <c r="D37" s="2"/>
      <c r="E37" s="3"/>
      <c r="F37" s="2"/>
      <c r="G37" s="12"/>
      <c r="H37" s="12"/>
      <c r="I37" s="96"/>
      <c r="J37" s="31"/>
      <c r="K37" s="31"/>
      <c r="L37" s="5"/>
      <c r="M37" s="5"/>
      <c r="N37" s="188">
        <f>P37</f>
        <v>960</v>
      </c>
      <c r="O37" s="3"/>
      <c r="P37" s="8">
        <v>960</v>
      </c>
      <c r="Q37" s="32"/>
      <c r="R37" s="32"/>
      <c r="S37" s="10" t="s">
        <v>8</v>
      </c>
      <c r="T37" s="98"/>
    </row>
    <row r="38" spans="1:20" ht="236.25" customHeight="1">
      <c r="A38" s="25" t="s">
        <v>13</v>
      </c>
      <c r="B38" s="13" t="s">
        <v>69</v>
      </c>
      <c r="C38" s="7"/>
      <c r="D38" s="2"/>
      <c r="E38" s="3"/>
      <c r="F38" s="2"/>
      <c r="G38" s="12"/>
      <c r="H38" s="12"/>
      <c r="I38" s="96"/>
      <c r="J38" s="31"/>
      <c r="K38" s="31"/>
      <c r="L38" s="5"/>
      <c r="M38" s="5"/>
      <c r="N38" s="188">
        <f>P38</f>
        <v>1920</v>
      </c>
      <c r="O38" s="3"/>
      <c r="P38" s="8">
        <v>1920</v>
      </c>
      <c r="Q38" s="32"/>
      <c r="R38" s="32"/>
      <c r="S38" s="10" t="s">
        <v>8</v>
      </c>
      <c r="T38" s="98"/>
    </row>
    <row r="39" spans="1:20" ht="204.75" customHeight="1">
      <c r="A39" s="25" t="s">
        <v>13</v>
      </c>
      <c r="B39" s="13" t="s">
        <v>70</v>
      </c>
      <c r="C39" s="7"/>
      <c r="D39" s="2"/>
      <c r="E39" s="3"/>
      <c r="F39" s="2"/>
      <c r="G39" s="12"/>
      <c r="H39" s="12"/>
      <c r="I39" s="96"/>
      <c r="J39" s="31"/>
      <c r="K39" s="31"/>
      <c r="L39" s="5"/>
      <c r="M39" s="5"/>
      <c r="N39" s="188">
        <f>P39</f>
        <v>1920</v>
      </c>
      <c r="O39" s="3"/>
      <c r="P39" s="8">
        <v>1920</v>
      </c>
      <c r="Q39" s="32"/>
      <c r="R39" s="32"/>
      <c r="S39" s="10" t="s">
        <v>8</v>
      </c>
      <c r="T39" s="195">
        <v>24</v>
      </c>
    </row>
    <row r="40" spans="1:20" ht="266.25" customHeight="1">
      <c r="A40" s="25" t="s">
        <v>13</v>
      </c>
      <c r="B40" s="13" t="s">
        <v>71</v>
      </c>
      <c r="C40" s="7"/>
      <c r="D40" s="2"/>
      <c r="E40" s="3"/>
      <c r="F40" s="2"/>
      <c r="G40" s="12"/>
      <c r="H40" s="12"/>
      <c r="I40" s="96"/>
      <c r="J40" s="31"/>
      <c r="K40" s="31"/>
      <c r="L40" s="5"/>
      <c r="M40" s="5"/>
      <c r="N40" s="188">
        <f>P40</f>
        <v>1920</v>
      </c>
      <c r="O40" s="3"/>
      <c r="P40" s="8">
        <v>1920</v>
      </c>
      <c r="Q40" s="32"/>
      <c r="R40" s="32"/>
      <c r="S40" s="10" t="s">
        <v>8</v>
      </c>
      <c r="T40" s="98"/>
    </row>
    <row r="41" spans="1:20" ht="39.75" customHeight="1">
      <c r="A41" s="216" t="s">
        <v>44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8"/>
      <c r="T41" s="99"/>
    </row>
    <row r="42" spans="1:20" ht="163.5" customHeight="1">
      <c r="A42" s="33" t="s">
        <v>13</v>
      </c>
      <c r="B42" s="13" t="s">
        <v>72</v>
      </c>
      <c r="C42" s="7"/>
      <c r="D42" s="36">
        <f>E42+F42</f>
        <v>500</v>
      </c>
      <c r="E42" s="36">
        <v>356.8</v>
      </c>
      <c r="F42" s="36">
        <v>143.2</v>
      </c>
      <c r="G42" s="42"/>
      <c r="H42" s="42"/>
      <c r="I42" s="36">
        <f>J42+K42</f>
        <v>500</v>
      </c>
      <c r="J42" s="36">
        <v>356.8</v>
      </c>
      <c r="K42" s="36">
        <v>143.2</v>
      </c>
      <c r="L42" s="42"/>
      <c r="M42" s="42"/>
      <c r="N42" s="36"/>
      <c r="O42" s="36"/>
      <c r="P42" s="42"/>
      <c r="Q42" s="42"/>
      <c r="R42" s="42"/>
      <c r="S42" s="10" t="s">
        <v>8</v>
      </c>
      <c r="T42" s="99"/>
    </row>
    <row r="43" spans="1:21" s="44" customFormat="1" ht="173.25" customHeight="1">
      <c r="A43" s="33" t="s">
        <v>13</v>
      </c>
      <c r="B43" s="13" t="s">
        <v>73</v>
      </c>
      <c r="C43" s="13"/>
      <c r="D43" s="36">
        <f>E43</f>
        <v>222</v>
      </c>
      <c r="E43" s="36">
        <v>222</v>
      </c>
      <c r="F43" s="36"/>
      <c r="G43" s="42"/>
      <c r="H43" s="42"/>
      <c r="I43" s="36">
        <f>J43</f>
        <v>284</v>
      </c>
      <c r="J43" s="36">
        <v>284</v>
      </c>
      <c r="K43" s="36"/>
      <c r="L43" s="42"/>
      <c r="M43" s="42"/>
      <c r="N43" s="36">
        <f>O43</f>
        <v>310</v>
      </c>
      <c r="O43" s="36">
        <v>310</v>
      </c>
      <c r="P43" s="42"/>
      <c r="Q43" s="42"/>
      <c r="R43" s="42"/>
      <c r="S43" s="10" t="s">
        <v>8</v>
      </c>
      <c r="T43" s="100"/>
      <c r="U43" s="63"/>
    </row>
    <row r="44" spans="1:21" s="81" customFormat="1" ht="36.75" customHeight="1">
      <c r="A44" s="216" t="s">
        <v>43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8"/>
      <c r="T44" s="99"/>
      <c r="U44" s="80"/>
    </row>
    <row r="45" spans="1:20" ht="189" customHeight="1">
      <c r="A45" s="33" t="s">
        <v>13</v>
      </c>
      <c r="B45" s="13" t="s">
        <v>74</v>
      </c>
      <c r="C45" s="13"/>
      <c r="D45" s="2">
        <f>F45</f>
        <v>1200</v>
      </c>
      <c r="E45" s="3"/>
      <c r="F45" s="3">
        <v>1200</v>
      </c>
      <c r="G45" s="3"/>
      <c r="H45" s="3"/>
      <c r="I45" s="94"/>
      <c r="J45" s="28"/>
      <c r="K45" s="28"/>
      <c r="L45" s="28"/>
      <c r="M45" s="28"/>
      <c r="N45" s="28"/>
      <c r="O45" s="28"/>
      <c r="P45" s="6"/>
      <c r="Q45" s="6"/>
      <c r="R45" s="6"/>
      <c r="S45" s="210" t="s">
        <v>17</v>
      </c>
      <c r="T45" s="99"/>
    </row>
    <row r="46" spans="1:20" ht="238.5" customHeight="1">
      <c r="A46" s="33" t="s">
        <v>13</v>
      </c>
      <c r="B46" s="13" t="s">
        <v>75</v>
      </c>
      <c r="C46" s="13"/>
      <c r="D46" s="2">
        <f>F46</f>
        <v>7000</v>
      </c>
      <c r="E46" s="3"/>
      <c r="F46" s="3">
        <v>7000</v>
      </c>
      <c r="G46" s="3"/>
      <c r="H46" s="3"/>
      <c r="I46" s="94"/>
      <c r="J46" s="28"/>
      <c r="K46" s="28"/>
      <c r="L46" s="28"/>
      <c r="M46" s="28"/>
      <c r="N46" s="28"/>
      <c r="O46" s="28"/>
      <c r="P46" s="6"/>
      <c r="Q46" s="6"/>
      <c r="R46" s="6"/>
      <c r="S46" s="210"/>
      <c r="T46" s="99"/>
    </row>
    <row r="47" spans="1:20" ht="207" customHeight="1">
      <c r="A47" s="33" t="s">
        <v>13</v>
      </c>
      <c r="B47" s="13" t="s">
        <v>76</v>
      </c>
      <c r="C47" s="13"/>
      <c r="D47" s="2">
        <f>F47</f>
        <v>5000</v>
      </c>
      <c r="E47" s="3"/>
      <c r="F47" s="3">
        <v>5000</v>
      </c>
      <c r="G47" s="3"/>
      <c r="H47" s="3"/>
      <c r="I47" s="22">
        <f>K47</f>
        <v>3000</v>
      </c>
      <c r="J47" s="2"/>
      <c r="K47" s="2">
        <v>3000</v>
      </c>
      <c r="L47" s="28"/>
      <c r="M47" s="28"/>
      <c r="N47" s="28"/>
      <c r="O47" s="28"/>
      <c r="P47" s="6"/>
      <c r="Q47" s="6"/>
      <c r="R47" s="6"/>
      <c r="S47" s="210"/>
      <c r="T47" s="99"/>
    </row>
    <row r="48" spans="1:20" ht="205.5" customHeight="1">
      <c r="A48" s="33" t="s">
        <v>13</v>
      </c>
      <c r="B48" s="13" t="s">
        <v>77</v>
      </c>
      <c r="C48" s="13"/>
      <c r="D48" s="2"/>
      <c r="E48" s="3"/>
      <c r="F48" s="3"/>
      <c r="G48" s="3"/>
      <c r="H48" s="3"/>
      <c r="I48" s="22">
        <f>K48</f>
        <v>5000</v>
      </c>
      <c r="J48" s="3"/>
      <c r="K48" s="11">
        <v>5000</v>
      </c>
      <c r="L48" s="11"/>
      <c r="M48" s="11"/>
      <c r="N48" s="2">
        <f>P48</f>
        <v>5000</v>
      </c>
      <c r="O48" s="3"/>
      <c r="P48" s="164">
        <v>5000</v>
      </c>
      <c r="Q48" s="6"/>
      <c r="R48" s="6"/>
      <c r="S48" s="210"/>
      <c r="T48" s="196">
        <v>25</v>
      </c>
    </row>
    <row r="49" spans="1:21" s="81" customFormat="1" ht="25.5">
      <c r="A49" s="213" t="s">
        <v>29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195"/>
      <c r="U49" s="80"/>
    </row>
    <row r="50" spans="1:21" s="85" customFormat="1" ht="229.5" customHeight="1">
      <c r="A50" s="1" t="s">
        <v>13</v>
      </c>
      <c r="B50" s="190" t="s">
        <v>78</v>
      </c>
      <c r="C50" s="7"/>
      <c r="D50" s="2">
        <f>SUM(E50:H50)</f>
        <v>450</v>
      </c>
      <c r="E50" s="3"/>
      <c r="F50" s="3">
        <v>450</v>
      </c>
      <c r="G50" s="3"/>
      <c r="H50" s="3"/>
      <c r="I50" s="22"/>
      <c r="J50" s="3"/>
      <c r="K50" s="11"/>
      <c r="L50" s="5"/>
      <c r="M50" s="5"/>
      <c r="N50" s="12"/>
      <c r="O50" s="164"/>
      <c r="P50" s="166"/>
      <c r="Q50" s="166"/>
      <c r="R50" s="166"/>
      <c r="S50" s="210" t="s">
        <v>17</v>
      </c>
      <c r="T50" s="99"/>
      <c r="U50" s="84"/>
    </row>
    <row r="51" spans="1:21" s="85" customFormat="1" ht="249" customHeight="1">
      <c r="A51" s="1" t="s">
        <v>13</v>
      </c>
      <c r="B51" s="190" t="s">
        <v>79</v>
      </c>
      <c r="C51" s="7"/>
      <c r="D51" s="2"/>
      <c r="E51" s="3"/>
      <c r="F51" s="3"/>
      <c r="G51" s="3"/>
      <c r="H51" s="3"/>
      <c r="I51" s="22">
        <f>K51</f>
        <v>1800</v>
      </c>
      <c r="J51" s="3"/>
      <c r="K51" s="11">
        <v>1800</v>
      </c>
      <c r="L51" s="5"/>
      <c r="M51" s="5"/>
      <c r="N51" s="12"/>
      <c r="O51" s="164"/>
      <c r="P51" s="166"/>
      <c r="Q51" s="166"/>
      <c r="R51" s="166"/>
      <c r="S51" s="210"/>
      <c r="T51" s="99"/>
      <c r="U51" s="84"/>
    </row>
    <row r="52" spans="1:21" s="85" customFormat="1" ht="39" customHeight="1">
      <c r="A52" s="252" t="s">
        <v>30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99"/>
      <c r="U52" s="84"/>
    </row>
    <row r="53" spans="1:21" s="85" customFormat="1" ht="143.25" customHeight="1">
      <c r="A53" s="1" t="s">
        <v>13</v>
      </c>
      <c r="B53" s="13" t="s">
        <v>80</v>
      </c>
      <c r="C53" s="7"/>
      <c r="D53" s="2"/>
      <c r="E53" s="3"/>
      <c r="F53" s="3"/>
      <c r="G53" s="3"/>
      <c r="H53" s="3"/>
      <c r="I53" s="22">
        <f>J53+K53</f>
        <v>123</v>
      </c>
      <c r="J53" s="3">
        <v>86</v>
      </c>
      <c r="K53" s="4">
        <v>37</v>
      </c>
      <c r="L53" s="5"/>
      <c r="M53" s="5"/>
      <c r="N53" s="2">
        <f>O53+P53</f>
        <v>310</v>
      </c>
      <c r="O53" s="3">
        <v>217</v>
      </c>
      <c r="P53" s="4">
        <v>93</v>
      </c>
      <c r="Q53" s="166"/>
      <c r="R53" s="166"/>
      <c r="S53" s="210" t="s">
        <v>17</v>
      </c>
      <c r="T53" s="99"/>
      <c r="U53" s="84"/>
    </row>
    <row r="54" spans="1:21" s="85" customFormat="1" ht="148.5" customHeight="1">
      <c r="A54" s="1" t="s">
        <v>13</v>
      </c>
      <c r="B54" s="13" t="s">
        <v>81</v>
      </c>
      <c r="C54" s="7"/>
      <c r="D54" s="2"/>
      <c r="E54" s="3"/>
      <c r="F54" s="3"/>
      <c r="G54" s="3"/>
      <c r="H54" s="3"/>
      <c r="I54" s="22">
        <f>J54</f>
        <v>12</v>
      </c>
      <c r="J54" s="3">
        <v>12</v>
      </c>
      <c r="K54" s="4"/>
      <c r="L54" s="5"/>
      <c r="M54" s="5"/>
      <c r="N54" s="2">
        <f>O54+P54</f>
        <v>24</v>
      </c>
      <c r="O54" s="3">
        <v>24</v>
      </c>
      <c r="P54" s="4"/>
      <c r="Q54" s="166"/>
      <c r="R54" s="166"/>
      <c r="S54" s="210"/>
      <c r="T54" s="99"/>
      <c r="U54" s="84"/>
    </row>
    <row r="55" spans="1:21" s="85" customFormat="1" ht="23.25" customHeight="1">
      <c r="A55" s="252" t="s">
        <v>31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99"/>
      <c r="U55" s="84"/>
    </row>
    <row r="56" spans="1:21" s="85" customFormat="1" ht="291" customHeight="1">
      <c r="A56" s="1" t="s">
        <v>13</v>
      </c>
      <c r="B56" s="13" t="s">
        <v>82</v>
      </c>
      <c r="C56" s="7"/>
      <c r="D56" s="168">
        <f>SUM(E56:H56)</f>
        <v>18823.304</v>
      </c>
      <c r="E56" s="3">
        <v>199</v>
      </c>
      <c r="F56" s="8">
        <f>2409.604+1500</f>
        <v>3909.604</v>
      </c>
      <c r="G56" s="3"/>
      <c r="H56" s="3">
        <v>14714.7</v>
      </c>
      <c r="I56" s="22"/>
      <c r="J56" s="3"/>
      <c r="K56" s="4"/>
      <c r="L56" s="5"/>
      <c r="M56" s="5"/>
      <c r="N56" s="2"/>
      <c r="O56" s="3"/>
      <c r="P56" s="9"/>
      <c r="Q56" s="9"/>
      <c r="R56" s="9"/>
      <c r="S56" s="164" t="s">
        <v>17</v>
      </c>
      <c r="T56" s="99"/>
      <c r="U56" s="84"/>
    </row>
    <row r="57" spans="1:21" s="73" customFormat="1" ht="15" customHeight="1">
      <c r="A57" s="262" t="s">
        <v>32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U57" s="77"/>
    </row>
    <row r="58" spans="1:21" s="73" customFormat="1" ht="14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U58" s="77"/>
    </row>
    <row r="59" spans="1:21" s="85" customFormat="1" ht="19.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99"/>
      <c r="U59" s="84"/>
    </row>
    <row r="60" spans="1:21" s="85" customFormat="1" ht="156.75" customHeight="1">
      <c r="A60" s="1" t="s">
        <v>13</v>
      </c>
      <c r="B60" s="13" t="s">
        <v>83</v>
      </c>
      <c r="C60" s="7"/>
      <c r="D60" s="2">
        <f>SUM(E60:H60)</f>
        <v>396</v>
      </c>
      <c r="E60" s="3"/>
      <c r="F60" s="3">
        <f>396</f>
        <v>396</v>
      </c>
      <c r="G60" s="3"/>
      <c r="H60" s="3"/>
      <c r="I60" s="22"/>
      <c r="J60" s="102"/>
      <c r="K60" s="11"/>
      <c r="L60" s="11"/>
      <c r="M60" s="4"/>
      <c r="N60" s="2"/>
      <c r="O60" s="3"/>
      <c r="P60" s="4"/>
      <c r="Q60" s="166"/>
      <c r="R60" s="166"/>
      <c r="S60" s="164" t="s">
        <v>49</v>
      </c>
      <c r="T60" s="99"/>
      <c r="U60" s="84"/>
    </row>
    <row r="61" spans="1:21" s="85" customFormat="1" ht="167.25" customHeight="1">
      <c r="A61" s="1" t="s">
        <v>13</v>
      </c>
      <c r="B61" s="13" t="s">
        <v>95</v>
      </c>
      <c r="C61" s="7"/>
      <c r="D61" s="2"/>
      <c r="E61" s="3"/>
      <c r="F61" s="3"/>
      <c r="G61" s="3"/>
      <c r="H61" s="3"/>
      <c r="I61" s="22"/>
      <c r="J61" s="102"/>
      <c r="K61" s="11"/>
      <c r="L61" s="11"/>
      <c r="M61" s="4"/>
      <c r="N61" s="2">
        <f>P61</f>
        <v>475</v>
      </c>
      <c r="O61" s="3"/>
      <c r="P61" s="4">
        <v>475</v>
      </c>
      <c r="Q61" s="6"/>
      <c r="R61" s="6"/>
      <c r="S61" s="10" t="s">
        <v>49</v>
      </c>
      <c r="T61" s="99"/>
      <c r="U61" s="84"/>
    </row>
    <row r="62" spans="1:21" s="85" customFormat="1" ht="31.5" customHeight="1">
      <c r="A62" s="224" t="s">
        <v>33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6"/>
      <c r="T62" s="195">
        <v>26</v>
      </c>
      <c r="U62" s="84"/>
    </row>
    <row r="63" spans="1:21" s="85" customFormat="1" ht="96" customHeight="1">
      <c r="A63" s="1" t="s">
        <v>13</v>
      </c>
      <c r="B63" s="13" t="s">
        <v>84</v>
      </c>
      <c r="C63" s="7"/>
      <c r="D63" s="2"/>
      <c r="E63" s="3"/>
      <c r="F63" s="3"/>
      <c r="G63" s="3"/>
      <c r="H63" s="3"/>
      <c r="I63" s="22">
        <f>K63</f>
        <v>736</v>
      </c>
      <c r="J63" s="3"/>
      <c r="K63" s="4">
        <v>736</v>
      </c>
      <c r="L63" s="11"/>
      <c r="M63" s="11"/>
      <c r="N63" s="2"/>
      <c r="O63" s="3"/>
      <c r="P63" s="4"/>
      <c r="Q63" s="6"/>
      <c r="R63" s="6"/>
      <c r="S63" s="40" t="s">
        <v>49</v>
      </c>
      <c r="T63" s="194"/>
      <c r="U63" s="84"/>
    </row>
    <row r="64" spans="1:21" s="85" customFormat="1" ht="96" customHeight="1">
      <c r="A64" s="1" t="s">
        <v>13</v>
      </c>
      <c r="B64" s="13" t="s">
        <v>85</v>
      </c>
      <c r="C64" s="7"/>
      <c r="D64" s="2"/>
      <c r="E64" s="3"/>
      <c r="F64" s="3"/>
      <c r="G64" s="3"/>
      <c r="H64" s="3"/>
      <c r="I64" s="22">
        <f>K64</f>
        <v>130</v>
      </c>
      <c r="J64" s="3"/>
      <c r="K64" s="4">
        <v>130</v>
      </c>
      <c r="L64" s="11"/>
      <c r="M64" s="11"/>
      <c r="N64" s="2"/>
      <c r="O64" s="3"/>
      <c r="P64" s="4"/>
      <c r="Q64" s="6"/>
      <c r="R64" s="6"/>
      <c r="S64" s="40" t="s">
        <v>49</v>
      </c>
      <c r="T64" s="71"/>
      <c r="U64" s="84"/>
    </row>
    <row r="65" spans="1:21" s="85" customFormat="1" ht="96" customHeight="1">
      <c r="A65" s="1" t="s">
        <v>13</v>
      </c>
      <c r="B65" s="13" t="s">
        <v>86</v>
      </c>
      <c r="C65" s="7"/>
      <c r="D65" s="2"/>
      <c r="E65" s="3"/>
      <c r="F65" s="3"/>
      <c r="G65" s="3"/>
      <c r="H65" s="3"/>
      <c r="I65" s="22">
        <f>K65</f>
        <v>206</v>
      </c>
      <c r="J65" s="3"/>
      <c r="K65" s="4">
        <v>206</v>
      </c>
      <c r="L65" s="11"/>
      <c r="M65" s="11"/>
      <c r="N65" s="2"/>
      <c r="O65" s="3"/>
      <c r="P65" s="4"/>
      <c r="Q65" s="6"/>
      <c r="R65" s="6"/>
      <c r="S65" s="40" t="s">
        <v>49</v>
      </c>
      <c r="T65" s="71"/>
      <c r="U65" s="84"/>
    </row>
    <row r="66" spans="1:21" s="85" customFormat="1" ht="96" customHeight="1">
      <c r="A66" s="1" t="s">
        <v>13</v>
      </c>
      <c r="B66" s="13" t="s">
        <v>87</v>
      </c>
      <c r="C66" s="7"/>
      <c r="D66" s="2"/>
      <c r="E66" s="3"/>
      <c r="F66" s="3"/>
      <c r="G66" s="3"/>
      <c r="H66" s="3"/>
      <c r="I66" s="22">
        <f>K66</f>
        <v>92</v>
      </c>
      <c r="J66" s="3"/>
      <c r="K66" s="4">
        <v>92</v>
      </c>
      <c r="L66" s="11"/>
      <c r="M66" s="11"/>
      <c r="N66" s="2"/>
      <c r="O66" s="3"/>
      <c r="P66" s="4"/>
      <c r="Q66" s="6"/>
      <c r="R66" s="6"/>
      <c r="S66" s="40" t="s">
        <v>49</v>
      </c>
      <c r="T66" s="71"/>
      <c r="U66" s="84"/>
    </row>
    <row r="67" spans="1:21" s="85" customFormat="1" ht="132" customHeight="1">
      <c r="A67" s="1" t="s">
        <v>13</v>
      </c>
      <c r="B67" s="13" t="s">
        <v>88</v>
      </c>
      <c r="C67" s="7"/>
      <c r="D67" s="2"/>
      <c r="E67" s="3"/>
      <c r="F67" s="3"/>
      <c r="G67" s="3"/>
      <c r="H67" s="3"/>
      <c r="I67" s="22">
        <f>K67</f>
        <v>0</v>
      </c>
      <c r="J67" s="3"/>
      <c r="K67" s="4"/>
      <c r="L67" s="11"/>
      <c r="M67" s="11"/>
      <c r="N67" s="2">
        <f>SUM(O67:R67)</f>
        <v>2903.3</v>
      </c>
      <c r="O67" s="3"/>
      <c r="P67" s="4">
        <v>2903.3</v>
      </c>
      <c r="Q67" s="166"/>
      <c r="R67" s="166"/>
      <c r="S67" s="164" t="s">
        <v>49</v>
      </c>
      <c r="T67" s="71"/>
      <c r="U67" s="84"/>
    </row>
    <row r="68" spans="1:21" s="85" customFormat="1" ht="29.25" customHeight="1">
      <c r="A68" s="252" t="s">
        <v>46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99"/>
      <c r="U68" s="84"/>
    </row>
    <row r="69" spans="1:21" s="85" customFormat="1" ht="117" customHeight="1">
      <c r="A69" s="1" t="s">
        <v>13</v>
      </c>
      <c r="B69" s="13" t="s">
        <v>89</v>
      </c>
      <c r="C69" s="7"/>
      <c r="D69" s="2">
        <f>SUM(E69:H69)</f>
        <v>85</v>
      </c>
      <c r="E69" s="3">
        <f>85</f>
        <v>85</v>
      </c>
      <c r="F69" s="3"/>
      <c r="G69" s="3"/>
      <c r="H69" s="3"/>
      <c r="I69" s="22">
        <f>SUM(J69:M69)</f>
        <v>94</v>
      </c>
      <c r="J69" s="3">
        <v>94</v>
      </c>
      <c r="K69" s="4"/>
      <c r="L69" s="11"/>
      <c r="M69" s="11"/>
      <c r="N69" s="2">
        <f>SUM(O69:R69)</f>
        <v>103</v>
      </c>
      <c r="O69" s="3">
        <f>103</f>
        <v>103</v>
      </c>
      <c r="P69" s="4"/>
      <c r="Q69" s="166"/>
      <c r="R69" s="166"/>
      <c r="S69" s="164" t="s">
        <v>19</v>
      </c>
      <c r="T69" s="99"/>
      <c r="U69" s="84"/>
    </row>
    <row r="70" spans="1:21" s="85" customFormat="1" ht="33" customHeight="1">
      <c r="A70" s="272" t="s">
        <v>34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99"/>
      <c r="U70" s="84"/>
    </row>
    <row r="71" spans="1:21" ht="119.25" customHeight="1">
      <c r="A71" s="33" t="s">
        <v>50</v>
      </c>
      <c r="B71" s="13" t="s">
        <v>90</v>
      </c>
      <c r="C71" s="7"/>
      <c r="D71" s="22">
        <f>SUM(E71:H71)</f>
        <v>50</v>
      </c>
      <c r="E71" s="70">
        <v>50</v>
      </c>
      <c r="F71" s="70"/>
      <c r="G71" s="70"/>
      <c r="H71" s="70"/>
      <c r="I71" s="22">
        <f>SUM(J71:M71)</f>
        <v>50</v>
      </c>
      <c r="J71" s="70">
        <v>50</v>
      </c>
      <c r="K71" s="70"/>
      <c r="L71" s="101"/>
      <c r="M71" s="101"/>
      <c r="N71" s="22">
        <f>SUM(O71:R71)</f>
        <v>50</v>
      </c>
      <c r="O71" s="70">
        <v>50</v>
      </c>
      <c r="P71" s="101"/>
      <c r="Q71" s="101"/>
      <c r="R71" s="101"/>
      <c r="S71" s="101" t="s">
        <v>9</v>
      </c>
      <c r="T71" s="99"/>
      <c r="U71" s="103"/>
    </row>
    <row r="72" spans="1:20" ht="30.75" customHeight="1">
      <c r="A72" s="207" t="s">
        <v>35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9"/>
      <c r="T72" s="99"/>
    </row>
    <row r="73" spans="1:20" ht="108" customHeight="1">
      <c r="A73" s="33" t="s">
        <v>50</v>
      </c>
      <c r="B73" s="13" t="s">
        <v>91</v>
      </c>
      <c r="C73" s="7"/>
      <c r="D73" s="22">
        <f>E73</f>
        <v>32</v>
      </c>
      <c r="E73" s="70">
        <v>32</v>
      </c>
      <c r="F73" s="70"/>
      <c r="G73" s="70"/>
      <c r="H73" s="70"/>
      <c r="I73" s="22">
        <f>J73</f>
        <v>32</v>
      </c>
      <c r="J73" s="70">
        <v>32</v>
      </c>
      <c r="K73" s="22"/>
      <c r="L73" s="22"/>
      <c r="M73" s="22"/>
      <c r="N73" s="22">
        <f>O73</f>
        <v>32</v>
      </c>
      <c r="O73" s="70">
        <v>32</v>
      </c>
      <c r="P73" s="70"/>
      <c r="Q73" s="101"/>
      <c r="R73" s="101"/>
      <c r="S73" s="101" t="s">
        <v>9</v>
      </c>
      <c r="T73" s="99"/>
    </row>
    <row r="74" spans="1:20" ht="25.5">
      <c r="A74" s="207" t="s">
        <v>47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9"/>
      <c r="T74" s="99"/>
    </row>
    <row r="75" spans="1:20" ht="122.25" customHeight="1">
      <c r="A75" s="33" t="s">
        <v>13</v>
      </c>
      <c r="B75" s="13" t="s">
        <v>92</v>
      </c>
      <c r="C75" s="7"/>
      <c r="D75" s="22">
        <f>E75</f>
        <v>200</v>
      </c>
      <c r="E75" s="70">
        <v>200</v>
      </c>
      <c r="F75" s="70"/>
      <c r="G75" s="101"/>
      <c r="H75" s="101"/>
      <c r="I75" s="22">
        <f>J75</f>
        <v>220</v>
      </c>
      <c r="J75" s="164">
        <v>220</v>
      </c>
      <c r="K75" s="1"/>
      <c r="L75" s="1"/>
      <c r="M75" s="1"/>
      <c r="N75" s="12">
        <f>O75</f>
        <v>242</v>
      </c>
      <c r="O75" s="164">
        <v>242</v>
      </c>
      <c r="P75" s="101"/>
      <c r="Q75" s="101"/>
      <c r="R75" s="101"/>
      <c r="S75" s="167" t="s">
        <v>19</v>
      </c>
      <c r="T75" s="195">
        <v>27</v>
      </c>
    </row>
    <row r="76" spans="1:20" ht="22.5" customHeight="1">
      <c r="A76" s="207" t="s">
        <v>36</v>
      </c>
      <c r="B76" s="208"/>
      <c r="C76" s="208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70"/>
      <c r="T76" s="100"/>
    </row>
    <row r="77" spans="1:20" ht="153" customHeight="1">
      <c r="A77" s="1" t="s">
        <v>13</v>
      </c>
      <c r="B77" s="13" t="s">
        <v>93</v>
      </c>
      <c r="C77" s="7"/>
      <c r="D77" s="22">
        <f>E77</f>
        <v>60</v>
      </c>
      <c r="E77" s="70">
        <v>60</v>
      </c>
      <c r="F77" s="70"/>
      <c r="G77" s="101"/>
      <c r="H77" s="101"/>
      <c r="I77" s="22">
        <f>J77</f>
        <v>66</v>
      </c>
      <c r="J77" s="70">
        <v>66</v>
      </c>
      <c r="K77" s="1"/>
      <c r="L77" s="1"/>
      <c r="M77" s="1"/>
      <c r="N77" s="70">
        <f>O77</f>
        <v>73</v>
      </c>
      <c r="O77" s="70">
        <v>73</v>
      </c>
      <c r="P77" s="101"/>
      <c r="Q77" s="101"/>
      <c r="R77" s="101"/>
      <c r="S77" s="164" t="s">
        <v>19</v>
      </c>
      <c r="T77" s="100"/>
    </row>
    <row r="78" spans="1:21" s="81" customFormat="1" ht="25.5">
      <c r="A78" s="216" t="s">
        <v>15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8"/>
      <c r="T78" s="99"/>
      <c r="U78" s="80"/>
    </row>
    <row r="79" spans="1:21" s="178" customFormat="1" ht="163.5" customHeight="1">
      <c r="A79" s="169" t="s">
        <v>13</v>
      </c>
      <c r="B79" s="170"/>
      <c r="C79" s="171"/>
      <c r="D79" s="172">
        <f>E79+F79+H79</f>
        <v>110397.81</v>
      </c>
      <c r="E79" s="172">
        <f>E16+E17+E18</f>
        <v>1765.2</v>
      </c>
      <c r="F79" s="172">
        <f>F16+F17+F21</f>
        <v>31290.4</v>
      </c>
      <c r="G79" s="172">
        <f>G16+G17+G21</f>
        <v>0</v>
      </c>
      <c r="H79" s="172">
        <f>H16+H17</f>
        <v>77342.20999999999</v>
      </c>
      <c r="I79" s="173">
        <f>J79+K79+M79</f>
        <v>124758.44999999998</v>
      </c>
      <c r="J79" s="174">
        <f>J16+J17+J21</f>
        <v>445.7</v>
      </c>
      <c r="K79" s="174">
        <f>K16+K17+K21+K22</f>
        <v>35175.74</v>
      </c>
      <c r="L79" s="172">
        <f>L16+L17+L21</f>
        <v>0</v>
      </c>
      <c r="M79" s="174">
        <f>M16+M17+M21</f>
        <v>89137.01</v>
      </c>
      <c r="N79" s="172">
        <f>O79+P79+R79</f>
        <v>44002.71</v>
      </c>
      <c r="O79" s="172">
        <f>O16+O17+O21</f>
        <v>106.7</v>
      </c>
      <c r="P79" s="172">
        <f>P16+P22+P30</f>
        <v>22582.46</v>
      </c>
      <c r="Q79" s="172">
        <f>Q16+Q17+Q21</f>
        <v>0</v>
      </c>
      <c r="R79" s="172">
        <f>R16+R17+R21</f>
        <v>21313.55</v>
      </c>
      <c r="S79" s="175" t="s">
        <v>7</v>
      </c>
      <c r="T79" s="176"/>
      <c r="U79" s="177"/>
    </row>
    <row r="80" spans="1:21" s="178" customFormat="1" ht="25.5">
      <c r="A80" s="204" t="s">
        <v>14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6"/>
      <c r="T80" s="176"/>
      <c r="U80" s="177"/>
    </row>
    <row r="81" spans="1:21" s="178" customFormat="1" ht="77.25" customHeight="1">
      <c r="A81" s="107" t="s">
        <v>13</v>
      </c>
      <c r="B81" s="108"/>
      <c r="C81" s="107"/>
      <c r="D81" s="172">
        <f>E81+F81</f>
        <v>8872</v>
      </c>
      <c r="E81" s="172">
        <f>E42+E43</f>
        <v>578.8</v>
      </c>
      <c r="F81" s="172">
        <f>F23+F24+F25+F27+F34+F35+F36+F42</f>
        <v>8293.2</v>
      </c>
      <c r="G81" s="172">
        <f>G22+G43</f>
        <v>0</v>
      </c>
      <c r="H81" s="172">
        <f>H22+H43</f>
        <v>0</v>
      </c>
      <c r="I81" s="179">
        <f>J81+K81</f>
        <v>8484</v>
      </c>
      <c r="J81" s="172">
        <f>J42+J43</f>
        <v>640.8</v>
      </c>
      <c r="K81" s="172">
        <f>K23+K26+K42+K24</f>
        <v>7843.2</v>
      </c>
      <c r="L81" s="172">
        <f>L22+L43</f>
        <v>0</v>
      </c>
      <c r="M81" s="172">
        <f>M22+M43</f>
        <v>0</v>
      </c>
      <c r="N81" s="172">
        <f>O81+P81</f>
        <v>32456</v>
      </c>
      <c r="O81" s="172">
        <f>O22+O43</f>
        <v>310</v>
      </c>
      <c r="P81" s="172">
        <f>P23+P24+P28+P29+P31+P32+P37+P38+P39+P40</f>
        <v>32146</v>
      </c>
      <c r="Q81" s="172">
        <f>Q22+Q43</f>
        <v>0</v>
      </c>
      <c r="R81" s="172">
        <f>R22+R43</f>
        <v>0</v>
      </c>
      <c r="S81" s="180"/>
      <c r="T81" s="176"/>
      <c r="U81" s="177"/>
    </row>
    <row r="82" spans="1:21" s="85" customFormat="1" ht="33.75" customHeight="1">
      <c r="A82" s="227" t="s">
        <v>16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9"/>
      <c r="T82" s="99"/>
      <c r="U82" s="84"/>
    </row>
    <row r="83" spans="1:21" s="85" customFormat="1" ht="101.25" customHeight="1">
      <c r="A83" s="1" t="s">
        <v>13</v>
      </c>
      <c r="B83" s="104"/>
      <c r="C83" s="1"/>
      <c r="D83" s="168">
        <f>E83+F83+H83</f>
        <v>32473.304</v>
      </c>
      <c r="E83" s="2">
        <f>E45+E50+E56</f>
        <v>199</v>
      </c>
      <c r="F83" s="2">
        <f>F45+F46+F47+F50+F56</f>
        <v>17559.604</v>
      </c>
      <c r="G83" s="2">
        <f>G45+G50+G56</f>
        <v>0</v>
      </c>
      <c r="H83" s="2">
        <f>H45+H50+H56</f>
        <v>14714.7</v>
      </c>
      <c r="I83" s="22">
        <f>J83+K83</f>
        <v>9935</v>
      </c>
      <c r="J83" s="2">
        <f>J48+J53+J54</f>
        <v>98</v>
      </c>
      <c r="K83" s="2">
        <f>K47+K48+K51+K53</f>
        <v>9837</v>
      </c>
      <c r="L83" s="2">
        <f>L48+L53+L54</f>
        <v>0</v>
      </c>
      <c r="M83" s="2">
        <f>M48+M53+M54</f>
        <v>0</v>
      </c>
      <c r="N83" s="2">
        <f>O83+P83</f>
        <v>5334</v>
      </c>
      <c r="O83" s="2">
        <f>O53+O54</f>
        <v>241</v>
      </c>
      <c r="P83" s="2">
        <f>P48+P53</f>
        <v>5093</v>
      </c>
      <c r="Q83" s="2"/>
      <c r="R83" s="2"/>
      <c r="S83" s="40" t="s">
        <v>17</v>
      </c>
      <c r="T83" s="99"/>
      <c r="U83" s="84"/>
    </row>
    <row r="84" spans="1:21" s="85" customFormat="1" ht="25.5" customHeight="1">
      <c r="A84" s="227" t="s">
        <v>51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9"/>
      <c r="T84" s="99"/>
      <c r="U84" s="84"/>
    </row>
    <row r="85" spans="1:21" s="85" customFormat="1" ht="96" customHeight="1">
      <c r="A85" s="1" t="s">
        <v>13</v>
      </c>
      <c r="B85" s="104"/>
      <c r="C85" s="1"/>
      <c r="D85" s="2">
        <f>F85</f>
        <v>396</v>
      </c>
      <c r="E85" s="2">
        <f>E60+E61+E63+E67</f>
        <v>0</v>
      </c>
      <c r="F85" s="2">
        <f>F60</f>
        <v>396</v>
      </c>
      <c r="G85" s="2">
        <f>G60+G61+G63+G67</f>
        <v>0</v>
      </c>
      <c r="H85" s="2">
        <f>H60+H61+H63+H67</f>
        <v>0</v>
      </c>
      <c r="I85" s="22">
        <f>I63+I64+I65+I66</f>
        <v>1164</v>
      </c>
      <c r="J85" s="2">
        <f aca="true" t="shared" si="0" ref="J85:R85">J60+J61+J63+J67</f>
        <v>0</v>
      </c>
      <c r="K85" s="2">
        <f>K63+K64+K65+K66</f>
        <v>1164</v>
      </c>
      <c r="L85" s="2">
        <f t="shared" si="0"/>
        <v>0</v>
      </c>
      <c r="M85" s="2">
        <f t="shared" si="0"/>
        <v>0</v>
      </c>
      <c r="N85" s="2">
        <f t="shared" si="0"/>
        <v>3378.3</v>
      </c>
      <c r="O85" s="2">
        <f t="shared" si="0"/>
        <v>0</v>
      </c>
      <c r="P85" s="2">
        <f t="shared" si="0"/>
        <v>3378.3</v>
      </c>
      <c r="Q85" s="2">
        <f t="shared" si="0"/>
        <v>0</v>
      </c>
      <c r="R85" s="2">
        <f t="shared" si="0"/>
        <v>0</v>
      </c>
      <c r="S85" s="40" t="s">
        <v>49</v>
      </c>
      <c r="T85" s="99"/>
      <c r="U85" s="84"/>
    </row>
    <row r="86" spans="1:20" ht="27" customHeight="1">
      <c r="A86" s="266" t="s">
        <v>37</v>
      </c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8"/>
      <c r="T86" s="87"/>
    </row>
    <row r="87" spans="1:20" ht="66" customHeight="1">
      <c r="A87" s="14" t="s">
        <v>50</v>
      </c>
      <c r="B87" s="105"/>
      <c r="C87" s="106"/>
      <c r="D87" s="74">
        <f>D71+D73</f>
        <v>82</v>
      </c>
      <c r="E87" s="74">
        <f aca="true" t="shared" si="1" ref="E87:R87">E71+E73</f>
        <v>82</v>
      </c>
      <c r="F87" s="74">
        <f t="shared" si="1"/>
        <v>0</v>
      </c>
      <c r="G87" s="74">
        <f t="shared" si="1"/>
        <v>0</v>
      </c>
      <c r="H87" s="74">
        <f t="shared" si="1"/>
        <v>0</v>
      </c>
      <c r="I87" s="83">
        <f t="shared" si="1"/>
        <v>82</v>
      </c>
      <c r="J87" s="74">
        <f t="shared" si="1"/>
        <v>82</v>
      </c>
      <c r="K87" s="74">
        <f t="shared" si="1"/>
        <v>0</v>
      </c>
      <c r="L87" s="74">
        <f t="shared" si="1"/>
        <v>0</v>
      </c>
      <c r="M87" s="74">
        <f t="shared" si="1"/>
        <v>0</v>
      </c>
      <c r="N87" s="74">
        <f t="shared" si="1"/>
        <v>82</v>
      </c>
      <c r="O87" s="74">
        <f t="shared" si="1"/>
        <v>82</v>
      </c>
      <c r="P87" s="74">
        <f t="shared" si="1"/>
        <v>0</v>
      </c>
      <c r="Q87" s="74">
        <f t="shared" si="1"/>
        <v>0</v>
      </c>
      <c r="R87" s="74">
        <f t="shared" si="1"/>
        <v>0</v>
      </c>
      <c r="S87" s="39" t="s">
        <v>9</v>
      </c>
      <c r="T87" s="87"/>
    </row>
    <row r="88" spans="1:20" ht="33.75" customHeight="1">
      <c r="A88" s="266" t="s">
        <v>38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8"/>
      <c r="T88" s="87"/>
    </row>
    <row r="89" spans="1:20" ht="132.75" customHeight="1">
      <c r="A89" s="107" t="s">
        <v>13</v>
      </c>
      <c r="B89" s="108"/>
      <c r="C89" s="107"/>
      <c r="D89" s="109">
        <f>D69+D75+D77</f>
        <v>345</v>
      </c>
      <c r="E89" s="109">
        <f aca="true" t="shared" si="2" ref="E89:R89">E69+E75+E77</f>
        <v>345</v>
      </c>
      <c r="F89" s="109">
        <f t="shared" si="2"/>
        <v>0</v>
      </c>
      <c r="G89" s="109">
        <f t="shared" si="2"/>
        <v>0</v>
      </c>
      <c r="H89" s="109">
        <f t="shared" si="2"/>
        <v>0</v>
      </c>
      <c r="I89" s="110">
        <f t="shared" si="2"/>
        <v>380</v>
      </c>
      <c r="J89" s="109">
        <f t="shared" si="2"/>
        <v>380</v>
      </c>
      <c r="K89" s="109">
        <f t="shared" si="2"/>
        <v>0</v>
      </c>
      <c r="L89" s="109"/>
      <c r="M89" s="109">
        <f t="shared" si="2"/>
        <v>0</v>
      </c>
      <c r="N89" s="109">
        <f t="shared" si="2"/>
        <v>418</v>
      </c>
      <c r="O89" s="109">
        <f t="shared" si="2"/>
        <v>418</v>
      </c>
      <c r="P89" s="109">
        <f t="shared" si="2"/>
        <v>0</v>
      </c>
      <c r="Q89" s="109">
        <f t="shared" si="2"/>
        <v>0</v>
      </c>
      <c r="R89" s="109">
        <f t="shared" si="2"/>
        <v>0</v>
      </c>
      <c r="S89" s="222" t="s">
        <v>19</v>
      </c>
      <c r="T89" s="194">
        <v>28</v>
      </c>
    </row>
    <row r="90" spans="1:21" s="117" customFormat="1" ht="69" customHeight="1">
      <c r="A90" s="107" t="s">
        <v>41</v>
      </c>
      <c r="B90" s="104"/>
      <c r="C90" s="1"/>
      <c r="D90" s="109">
        <f>E90</f>
        <v>179.1</v>
      </c>
      <c r="E90" s="109">
        <f>E19</f>
        <v>179.1</v>
      </c>
      <c r="F90" s="111"/>
      <c r="G90" s="111"/>
      <c r="H90" s="111"/>
      <c r="I90" s="112"/>
      <c r="J90" s="113"/>
      <c r="K90" s="114"/>
      <c r="L90" s="114"/>
      <c r="M90" s="114"/>
      <c r="N90" s="115"/>
      <c r="O90" s="113"/>
      <c r="P90" s="116"/>
      <c r="Q90" s="116"/>
      <c r="R90" s="116"/>
      <c r="S90" s="223"/>
      <c r="U90" s="118"/>
    </row>
    <row r="91" spans="1:21" s="117" customFormat="1" ht="36.75" customHeight="1">
      <c r="A91" s="119"/>
      <c r="B91" s="120"/>
      <c r="C91" s="119"/>
      <c r="D91" s="121"/>
      <c r="E91" s="122"/>
      <c r="F91" s="123"/>
      <c r="G91" s="123"/>
      <c r="H91" s="123"/>
      <c r="I91" s="124"/>
      <c r="J91" s="125"/>
      <c r="K91" s="126"/>
      <c r="L91" s="126"/>
      <c r="M91" s="126"/>
      <c r="N91" s="127"/>
      <c r="O91" s="125"/>
      <c r="P91" s="128"/>
      <c r="Q91" s="128"/>
      <c r="R91" s="128"/>
      <c r="S91" s="129"/>
      <c r="U91" s="118"/>
    </row>
    <row r="92" spans="1:21" s="141" customFormat="1" ht="73.5" customHeight="1">
      <c r="A92" s="130"/>
      <c r="B92" s="131"/>
      <c r="C92" s="130"/>
      <c r="D92" s="132"/>
      <c r="E92" s="133"/>
      <c r="F92" s="134"/>
      <c r="G92" s="134"/>
      <c r="H92" s="134"/>
      <c r="I92" s="135"/>
      <c r="J92" s="136"/>
      <c r="K92" s="137"/>
      <c r="L92" s="137"/>
      <c r="M92" s="137"/>
      <c r="N92" s="138"/>
      <c r="O92" s="134"/>
      <c r="P92" s="139"/>
      <c r="Q92" s="139"/>
      <c r="R92" s="139"/>
      <c r="S92" s="140"/>
      <c r="U92" s="142"/>
    </row>
    <row r="93" spans="2:21" s="141" customFormat="1" ht="18.75" customHeight="1">
      <c r="B93" s="143"/>
      <c r="I93" s="144"/>
      <c r="S93" s="143"/>
      <c r="T93" s="145"/>
      <c r="U93" s="142"/>
    </row>
    <row r="94" spans="1:21" s="146" customFormat="1" ht="60.75" customHeight="1">
      <c r="A94" s="271" t="s">
        <v>99</v>
      </c>
      <c r="B94" s="271"/>
      <c r="C94" s="271"/>
      <c r="D94" s="271"/>
      <c r="E94" s="198"/>
      <c r="I94" s="147"/>
      <c r="M94" s="148"/>
      <c r="Q94" s="215" t="s">
        <v>98</v>
      </c>
      <c r="R94" s="215"/>
      <c r="S94" s="215"/>
      <c r="T94" s="145"/>
      <c r="U94" s="149"/>
    </row>
    <row r="95" spans="1:21" s="151" customFormat="1" ht="78" customHeight="1">
      <c r="A95" s="271"/>
      <c r="B95" s="271"/>
      <c r="C95" s="271"/>
      <c r="D95" s="271"/>
      <c r="E95" s="198"/>
      <c r="F95" s="150"/>
      <c r="I95" s="152"/>
      <c r="M95" s="153"/>
      <c r="Q95" s="215"/>
      <c r="R95" s="215"/>
      <c r="S95" s="215"/>
      <c r="T95" s="154"/>
      <c r="U95" s="155"/>
    </row>
    <row r="96" spans="1:20" ht="26.25" customHeight="1">
      <c r="A96" s="265"/>
      <c r="B96" s="265"/>
      <c r="C96" s="265"/>
      <c r="D96" s="265"/>
      <c r="E96" s="265"/>
      <c r="F96" s="156"/>
      <c r="G96" s="156"/>
      <c r="H96" s="156"/>
      <c r="Q96" s="203"/>
      <c r="R96" s="203"/>
      <c r="S96" s="203"/>
      <c r="T96" s="157"/>
    </row>
    <row r="97" spans="1:20" ht="26.25">
      <c r="A97" s="158"/>
      <c r="B97" s="159"/>
      <c r="C97" s="158"/>
      <c r="D97" s="202"/>
      <c r="E97" s="202"/>
      <c r="T97" s="157"/>
    </row>
    <row r="98" spans="1:20" ht="20.25">
      <c r="A98" s="160"/>
      <c r="B98" s="161"/>
      <c r="C98" s="160"/>
      <c r="D98" s="162"/>
      <c r="E98" s="163"/>
      <c r="T98" s="157"/>
    </row>
  </sheetData>
  <sheetProtection/>
  <mergeCells count="57">
    <mergeCell ref="A70:S70"/>
    <mergeCell ref="A44:S44"/>
    <mergeCell ref="D6:P6"/>
    <mergeCell ref="D8:R8"/>
    <mergeCell ref="L10:M10"/>
    <mergeCell ref="A52:S52"/>
    <mergeCell ref="A68:S68"/>
    <mergeCell ref="S16:S18"/>
    <mergeCell ref="S50:S51"/>
    <mergeCell ref="S45:S48"/>
    <mergeCell ref="A82:S82"/>
    <mergeCell ref="A72:S72"/>
    <mergeCell ref="A96:E96"/>
    <mergeCell ref="A88:S88"/>
    <mergeCell ref="A76:S76"/>
    <mergeCell ref="A86:S86"/>
    <mergeCell ref="A94:D95"/>
    <mergeCell ref="C10:C11"/>
    <mergeCell ref="D9:H9"/>
    <mergeCell ref="A55:S55"/>
    <mergeCell ref="T26:T27"/>
    <mergeCell ref="A49:S49"/>
    <mergeCell ref="S21:S22"/>
    <mergeCell ref="A8:A11"/>
    <mergeCell ref="I10:I11"/>
    <mergeCell ref="B17:B19"/>
    <mergeCell ref="A15:S15"/>
    <mergeCell ref="S8:S11"/>
    <mergeCell ref="G10:H10"/>
    <mergeCell ref="I9:M9"/>
    <mergeCell ref="A14:S14"/>
    <mergeCell ref="P5:T5"/>
    <mergeCell ref="E10:F10"/>
    <mergeCell ref="Q10:R10"/>
    <mergeCell ref="N10:N11"/>
    <mergeCell ref="B8:B11"/>
    <mergeCell ref="J10:K10"/>
    <mergeCell ref="P2:S2"/>
    <mergeCell ref="P4:S4"/>
    <mergeCell ref="P1:S1"/>
    <mergeCell ref="N9:R9"/>
    <mergeCell ref="S89:S90"/>
    <mergeCell ref="A62:S62"/>
    <mergeCell ref="A84:S84"/>
    <mergeCell ref="O10:P10"/>
    <mergeCell ref="D10:D11"/>
    <mergeCell ref="A20:S20"/>
    <mergeCell ref="D97:E97"/>
    <mergeCell ref="Q96:S96"/>
    <mergeCell ref="A80:S80"/>
    <mergeCell ref="A74:S74"/>
    <mergeCell ref="S53:S54"/>
    <mergeCell ref="A33:S33"/>
    <mergeCell ref="Q94:S95"/>
    <mergeCell ref="A78:S78"/>
    <mergeCell ref="A41:S41"/>
    <mergeCell ref="A57:S5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25" r:id="rId1"/>
  <headerFooter differentFirst="1">
    <oddHeader>&amp;R&amp;"Times New Roman,обычный"&amp;22Продовження додатку  3</oddHeader>
  </headerFooter>
  <rowBreaks count="6" manualBreakCount="6">
    <brk id="28" max="19" man="1"/>
    <brk id="35" max="19" man="1"/>
    <brk id="43" max="19" man="1"/>
    <brk id="54" max="19" man="1"/>
    <brk id="66" max="19" man="1"/>
    <brk id="83" max="19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2019-12-17T07:33:37Z</dcterms:modified>
  <cp:category/>
  <cp:version/>
  <cp:contentType/>
  <cp:contentStatus/>
</cp:coreProperties>
</file>