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UON\Кабінет 410\Уточнені ліміти на 2019 рік ПТУ\"/>
    </mc:Choice>
  </mc:AlternateContent>
  <bookViews>
    <workbookView xWindow="0" yWindow="0" windowWidth="28800" windowHeight="11700" firstSheet="1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редакція'!$A$1:$AM$36</definedName>
  </definedNames>
  <calcPr calcId="162913"/>
</workbook>
</file>

<file path=xl/calcChain.xml><?xml version="1.0" encoding="utf-8"?>
<calcChain xmlns="http://schemas.openxmlformats.org/spreadsheetml/2006/main">
  <c r="C33" i="3" l="1"/>
  <c r="D33" i="3"/>
  <c r="E33" i="3"/>
  <c r="F33" i="3"/>
  <c r="G33" i="3"/>
  <c r="H33" i="3"/>
  <c r="I33" i="3"/>
  <c r="J33" i="3"/>
  <c r="K33" i="3"/>
  <c r="L33" i="3"/>
  <c r="M33" i="3"/>
  <c r="B33" i="3"/>
  <c r="B32" i="3"/>
  <c r="C32" i="3"/>
  <c r="D32" i="3"/>
  <c r="N32" i="3" s="1"/>
  <c r="E32" i="3"/>
  <c r="F32" i="3"/>
  <c r="G32" i="3"/>
  <c r="H32" i="3"/>
  <c r="I32" i="3"/>
  <c r="J32" i="3"/>
  <c r="K32" i="3"/>
  <c r="L32" i="3"/>
  <c r="M32" i="3"/>
  <c r="C30" i="3"/>
  <c r="D30" i="3"/>
  <c r="E30" i="3"/>
  <c r="F30" i="3"/>
  <c r="G30" i="3"/>
  <c r="H30" i="3"/>
  <c r="I30" i="3"/>
  <c r="J30" i="3"/>
  <c r="K30" i="3"/>
  <c r="L30" i="3"/>
  <c r="M30" i="3"/>
  <c r="B30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N33" i="3" l="1"/>
  <c r="N30" i="3"/>
  <c r="N18" i="3"/>
  <c r="B23" i="3" l="1"/>
  <c r="C25" i="3"/>
  <c r="D25" i="3"/>
  <c r="E25" i="3"/>
  <c r="F25" i="3"/>
  <c r="G25" i="3"/>
  <c r="H25" i="3"/>
  <c r="I25" i="3"/>
  <c r="J25" i="3"/>
  <c r="K25" i="3"/>
  <c r="L25" i="3"/>
  <c r="M25" i="3"/>
  <c r="B25" i="3"/>
  <c r="C23" i="3"/>
  <c r="D23" i="3"/>
  <c r="E23" i="3"/>
  <c r="F23" i="3"/>
  <c r="G23" i="3"/>
  <c r="H23" i="3"/>
  <c r="I23" i="3"/>
  <c r="J23" i="3"/>
  <c r="K23" i="3"/>
  <c r="L23" i="3"/>
  <c r="M23" i="3"/>
  <c r="N21" i="3"/>
  <c r="C16" i="3" l="1"/>
  <c r="D16" i="3"/>
  <c r="E16" i="3"/>
  <c r="F16" i="3"/>
  <c r="G16" i="3"/>
  <c r="H16" i="3"/>
  <c r="I16" i="3"/>
  <c r="J16" i="3"/>
  <c r="K16" i="3"/>
  <c r="L16" i="3"/>
  <c r="M16" i="3"/>
  <c r="B16" i="3"/>
  <c r="B31" i="3" s="1"/>
  <c r="C13" i="3"/>
  <c r="C12" i="3" s="1"/>
  <c r="D13" i="3"/>
  <c r="D28" i="3" s="1"/>
  <c r="E13" i="3"/>
  <c r="E28" i="3" s="1"/>
  <c r="F13" i="3"/>
  <c r="F28" i="3" s="1"/>
  <c r="G13" i="3"/>
  <c r="G12" i="3" s="1"/>
  <c r="H13" i="3"/>
  <c r="H28" i="3" s="1"/>
  <c r="I13" i="3"/>
  <c r="I28" i="3" s="1"/>
  <c r="J13" i="3"/>
  <c r="J28" i="3" s="1"/>
  <c r="K13" i="3"/>
  <c r="K12" i="3" s="1"/>
  <c r="L13" i="3"/>
  <c r="L28" i="3" s="1"/>
  <c r="M13" i="3"/>
  <c r="M28" i="3" s="1"/>
  <c r="B13" i="3"/>
  <c r="B12" i="3" s="1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0" i="3"/>
  <c r="C19" i="3" s="1"/>
  <c r="D20" i="3"/>
  <c r="D19" i="3" s="1"/>
  <c r="E20" i="3"/>
  <c r="E19" i="3" s="1"/>
  <c r="F20" i="3"/>
  <c r="F19" i="3" s="1"/>
  <c r="G20" i="3"/>
  <c r="G19" i="3" s="1"/>
  <c r="H20" i="3"/>
  <c r="H19" i="3" s="1"/>
  <c r="I20" i="3"/>
  <c r="I19" i="3" s="1"/>
  <c r="J20" i="3"/>
  <c r="J19" i="3" s="1"/>
  <c r="K20" i="3"/>
  <c r="K19" i="3" s="1"/>
  <c r="L20" i="3"/>
  <c r="L19" i="3" s="1"/>
  <c r="M20" i="3"/>
  <c r="M19" i="3" s="1"/>
  <c r="B20" i="3"/>
  <c r="B19" i="3" s="1"/>
  <c r="J31" i="3" l="1"/>
  <c r="H31" i="3"/>
  <c r="F31" i="3"/>
  <c r="L31" i="3"/>
  <c r="D31" i="3"/>
  <c r="D27" i="3" s="1"/>
  <c r="M31" i="3"/>
  <c r="M27" i="3" s="1"/>
  <c r="K31" i="3"/>
  <c r="I31" i="3"/>
  <c r="I27" i="3" s="1"/>
  <c r="G31" i="3"/>
  <c r="E31" i="3"/>
  <c r="E27" i="3" s="1"/>
  <c r="C31" i="3"/>
  <c r="L27" i="3"/>
  <c r="J27" i="3"/>
  <c r="H27" i="3"/>
  <c r="F27" i="3"/>
  <c r="L12" i="3"/>
  <c r="J12" i="3"/>
  <c r="H12" i="3"/>
  <c r="F12" i="3"/>
  <c r="D12" i="3"/>
  <c r="B28" i="3"/>
  <c r="B27" i="3" s="1"/>
  <c r="C28" i="3"/>
  <c r="G28" i="3"/>
  <c r="K28" i="3"/>
  <c r="M12" i="3"/>
  <c r="I12" i="3"/>
  <c r="E12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N15" i="3"/>
  <c r="N14" i="3"/>
  <c r="N20" i="3"/>
  <c r="N19" i="3" s="1"/>
  <c r="N17" i="3"/>
  <c r="B22" i="3"/>
  <c r="C22" i="3"/>
  <c r="D22" i="3"/>
  <c r="E22" i="3"/>
  <c r="F22" i="3"/>
  <c r="G22" i="3"/>
  <c r="H22" i="3"/>
  <c r="I22" i="3"/>
  <c r="J22" i="3"/>
  <c r="K22" i="3"/>
  <c r="L22" i="3"/>
  <c r="M22" i="3"/>
  <c r="AK22" i="3"/>
  <c r="AM22" i="3"/>
  <c r="N24" i="3"/>
  <c r="N23" i="3" s="1"/>
  <c r="N26" i="3"/>
  <c r="N25" i="3" s="1"/>
  <c r="O28" i="3"/>
  <c r="O27" i="3" s="1"/>
  <c r="P28" i="3"/>
  <c r="P27" i="3" s="1"/>
  <c r="Q28" i="3"/>
  <c r="Q27" i="3" s="1"/>
  <c r="R28" i="3"/>
  <c r="R27" i="3" s="1"/>
  <c r="S28" i="3"/>
  <c r="S27" i="3" s="1"/>
  <c r="T28" i="3"/>
  <c r="T27" i="3" s="1"/>
  <c r="U28" i="3"/>
  <c r="U27" i="3" s="1"/>
  <c r="V28" i="3"/>
  <c r="V27" i="3" s="1"/>
  <c r="W28" i="3"/>
  <c r="W27" i="3" s="1"/>
  <c r="X28" i="3"/>
  <c r="X27" i="3" s="1"/>
  <c r="Y28" i="3"/>
  <c r="Y27" i="3" s="1"/>
  <c r="Z28" i="3"/>
  <c r="Z27" i="3" s="1"/>
  <c r="AA28" i="3"/>
  <c r="AA27" i="3" s="1"/>
  <c r="AB28" i="3"/>
  <c r="AB27" i="3" s="1"/>
  <c r="AC28" i="3"/>
  <c r="AC27" i="3" s="1"/>
  <c r="AD28" i="3"/>
  <c r="AD27" i="3" s="1"/>
  <c r="AE28" i="3"/>
  <c r="AE27" i="3" s="1"/>
  <c r="AF28" i="3"/>
  <c r="AF27" i="3" s="1"/>
  <c r="AG28" i="3"/>
  <c r="AG27" i="3" s="1"/>
  <c r="AH28" i="3"/>
  <c r="AH27" i="3" s="1"/>
  <c r="AI28" i="3"/>
  <c r="AI27" i="3" s="1"/>
  <c r="AJ28" i="3"/>
  <c r="AJ27" i="3" s="1"/>
  <c r="AK28" i="3"/>
  <c r="AK27" i="3" s="1"/>
  <c r="AL28" i="3"/>
  <c r="AL27" i="3" s="1"/>
  <c r="AM28" i="3"/>
  <c r="AM27" i="3" s="1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13" i="1"/>
  <c r="C60" i="1" s="1"/>
  <c r="C27" i="1"/>
  <c r="D27" i="1"/>
  <c r="E27" i="1"/>
  <c r="F27" i="1"/>
  <c r="G27" i="1"/>
  <c r="H27" i="1"/>
  <c r="I27" i="1"/>
  <c r="J27" i="1"/>
  <c r="K27" i="1"/>
  <c r="L27" i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G27" i="3" l="1"/>
  <c r="M13" i="1"/>
  <c r="M60" i="1" s="1"/>
  <c r="K13" i="1"/>
  <c r="K60" i="1" s="1"/>
  <c r="N16" i="3"/>
  <c r="N31" i="3" s="1"/>
  <c r="N13" i="3"/>
  <c r="N28" i="3" s="1"/>
  <c r="K27" i="3"/>
  <c r="C27" i="3"/>
  <c r="N17" i="1"/>
  <c r="I13" i="1"/>
  <c r="I60" i="1" s="1"/>
  <c r="G13" i="1"/>
  <c r="G60" i="1" s="1"/>
  <c r="E13" i="1"/>
  <c r="E60" i="1" s="1"/>
  <c r="N27" i="1"/>
  <c r="AJ27" i="1" s="1"/>
  <c r="N22" i="3"/>
  <c r="AJ22" i="3" s="1"/>
  <c r="N62" i="1"/>
  <c r="N61" i="1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N27" i="3" l="1"/>
  <c r="N12" i="3"/>
  <c r="B60" i="1"/>
  <c r="N60" i="1" s="1"/>
  <c r="N13" i="1"/>
</calcChain>
</file>

<file path=xl/sharedStrings.xml><?xml version="1.0" encoding="utf-8"?>
<sst xmlns="http://schemas.openxmlformats.org/spreadsheetml/2006/main" count="86" uniqueCount="44">
  <si>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</si>
  <si>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</si>
  <si>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</si>
  <si>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</si>
  <si>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</si>
  <si>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</si>
  <si>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</si>
  <si>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</si>
  <si>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</si>
  <si>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</si>
  <si>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</si>
  <si>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</si>
  <si>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</si>
  <si>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</si>
  <si>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</si>
  <si>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</si>
  <si>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</si>
  <si>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</si>
  <si>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</si>
  <si>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</si>
  <si>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</si>
  <si>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</si>
  <si>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</si>
  <si>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</si>
  <si>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</si>
  <si>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</si>
  <si>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</si>
  <si>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</si>
  <si>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</si>
  <si>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</si>
  <si>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</si>
  <si>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</si>
  <si>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</si>
  <si>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ДПТНЗ "Сумське  вище професійне училище будівництва  та автотранспорту "   </t>
  </si>
  <si>
    <t xml:space="preserve">ДПТНЗ "Сумський центр професійно-технічної освіти з дизайну та сфери послуг" </t>
  </si>
  <si>
    <t>Загальний фонд всього   в т.ч.</t>
  </si>
  <si>
    <t>Спеціальний фонд всього в т.ч.</t>
  </si>
  <si>
    <t>Разом в т.ч</t>
  </si>
  <si>
    <t xml:space="preserve"> загальний фонд</t>
  </si>
  <si>
    <t xml:space="preserve"> спеціальний фонд</t>
  </si>
  <si>
    <t>ДНЗ "Сумський центр професійно-технічної освіти харчових технологій, торгівлі та ресторанного сервісу"</t>
  </si>
  <si>
    <t>від 10.12.2019 № 706</t>
  </si>
  <si>
    <t xml:space="preserve"> споживання  природного газу  по  закладах професійно-технічної освіти на 2019 рік  (м³)</t>
  </si>
  <si>
    <t>Начальник управління освіти і науки                                                 А.М.Данильченко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</si>
</sst>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</cellXfs>
  <cellStyles count="2">
    <cellStyle name="Обычный" xfId="0" builtinId="0"/>
    <cellStyle name="Обычный_Аналіз енергоносіїв проект 2017-2019 Додаток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41" s="5" customFormat="1" ht="16.5" customHeight="1" x14ac:dyDescent="0.2">
      <c r="A9" s="87" t="s">
        <v>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41" s="5" customFormat="1" ht="16.5" customHeight="1" x14ac:dyDescent="0.2">
      <c r="A10" s="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8"/>
      <c r="N11" s="88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86" t="s">
        <v>32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zoomScaleNormal="100" zoomScaleSheetLayoutView="100" workbookViewId="0">
      <selection activeCell="J57" sqref="J57"/>
    </sheetView>
  </sheetViews>
  <sheetFormatPr defaultRowHeight="12" x14ac:dyDescent="0.2"/>
  <cols>
    <col min="1" max="1" width="22.140625" style="54" customWidth="1"/>
    <col min="2" max="5" width="8.42578125" style="54" bestFit="1" customWidth="1"/>
    <col min="6" max="6" width="8" style="54" customWidth="1"/>
    <col min="7" max="7" width="8.85546875" style="54" customWidth="1"/>
    <col min="8" max="8" width="8.5703125" style="54" customWidth="1"/>
    <col min="9" max="9" width="8.85546875" style="54" customWidth="1"/>
    <col min="10" max="10" width="8.7109375" style="54" customWidth="1"/>
    <col min="11" max="11" width="8.5703125" style="54" customWidth="1"/>
    <col min="12" max="12" width="9.42578125" style="54" customWidth="1"/>
    <col min="13" max="13" width="8.42578125" style="54" bestFit="1" customWidth="1"/>
    <col min="14" max="14" width="9.42578125" style="54" customWidth="1"/>
    <col min="15" max="38" width="0" style="54" hidden="1" customWidth="1"/>
    <col min="39" max="39" width="14" style="54" hidden="1" customWidth="1"/>
    <col min="40" max="40" width="10" style="54" bestFit="1" customWidth="1"/>
    <col min="41" max="16384" width="9.140625" style="54"/>
  </cols>
  <sheetData>
    <row r="1" spans="1:41" ht="1.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41" s="56" customFormat="1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5" t="s">
        <v>0</v>
      </c>
      <c r="M2" s="55"/>
      <c r="N2" s="55"/>
    </row>
    <row r="3" spans="1:41" s="56" customFormat="1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92" t="s">
        <v>1</v>
      </c>
      <c r="L3" s="92"/>
      <c r="M3" s="92"/>
      <c r="N3" s="92"/>
      <c r="O3" s="92"/>
    </row>
    <row r="4" spans="1:41" s="56" customFormat="1" ht="1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92" t="s">
        <v>2</v>
      </c>
      <c r="L4" s="92"/>
      <c r="M4" s="92"/>
      <c r="N4" s="92"/>
      <c r="O4" s="92"/>
    </row>
    <row r="5" spans="1:41" s="56" customFormat="1" ht="1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92" t="s">
        <v>41</v>
      </c>
      <c r="L5" s="92"/>
      <c r="M5" s="92"/>
      <c r="N5" s="92"/>
      <c r="O5" s="92"/>
    </row>
    <row r="6" spans="1:41" s="56" customFormat="1" ht="8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41" s="56" customFormat="1" ht="15.75" customHeight="1" x14ac:dyDescent="0.2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41" s="56" customFormat="1" ht="16.5" customHeight="1" x14ac:dyDescent="0.2">
      <c r="A8" s="90" t="s">
        <v>42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41" s="56" customFormat="1" ht="15.75" hidden="1" customHeight="1" x14ac:dyDescent="0.2">
      <c r="A9" s="81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1"/>
      <c r="N9" s="81"/>
    </row>
    <row r="10" spans="1:41" s="56" customFormat="1" ht="9" hidden="1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91"/>
      <c r="N10" s="91"/>
    </row>
    <row r="11" spans="1:41" s="56" customFormat="1" ht="12.75" x14ac:dyDescent="0.2">
      <c r="A11" s="57" t="s">
        <v>6</v>
      </c>
      <c r="B11" s="57" t="s">
        <v>7</v>
      </c>
      <c r="C11" s="57" t="s">
        <v>8</v>
      </c>
      <c r="D11" s="57" t="s">
        <v>9</v>
      </c>
      <c r="E11" s="57" t="s">
        <v>10</v>
      </c>
      <c r="F11" s="57" t="s">
        <v>11</v>
      </c>
      <c r="G11" s="57" t="s">
        <v>12</v>
      </c>
      <c r="H11" s="57" t="s">
        <v>13</v>
      </c>
      <c r="I11" s="57" t="s">
        <v>14</v>
      </c>
      <c r="J11" s="57" t="s">
        <v>15</v>
      </c>
      <c r="K11" s="57" t="s">
        <v>16</v>
      </c>
      <c r="L11" s="57" t="s">
        <v>17</v>
      </c>
      <c r="M11" s="57" t="s">
        <v>18</v>
      </c>
      <c r="N11" s="57" t="s">
        <v>19</v>
      </c>
      <c r="AN11" s="58"/>
    </row>
    <row r="12" spans="1:41" s="49" customFormat="1" ht="62.25" customHeight="1" x14ac:dyDescent="0.2">
      <c r="A12" s="59" t="s">
        <v>33</v>
      </c>
      <c r="B12" s="73">
        <f>B13+B16</f>
        <v>34853</v>
      </c>
      <c r="C12" s="73">
        <f t="shared" ref="C12:N12" si="0">C13+C16</f>
        <v>29141</v>
      </c>
      <c r="D12" s="73">
        <f t="shared" si="0"/>
        <v>26724</v>
      </c>
      <c r="E12" s="73">
        <f t="shared" si="0"/>
        <v>9407</v>
      </c>
      <c r="F12" s="73">
        <f t="shared" si="0"/>
        <v>0</v>
      </c>
      <c r="G12" s="73">
        <f t="shared" si="0"/>
        <v>177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6700</v>
      </c>
      <c r="L12" s="73">
        <f t="shared" si="0"/>
        <v>24000</v>
      </c>
      <c r="M12" s="73">
        <f t="shared" si="0"/>
        <v>31300</v>
      </c>
      <c r="N12" s="73">
        <f t="shared" si="0"/>
        <v>162302</v>
      </c>
      <c r="O12" s="50"/>
      <c r="AN12" s="51"/>
      <c r="AO12" s="51"/>
    </row>
    <row r="13" spans="1:41" s="49" customFormat="1" ht="27.75" customHeight="1" x14ac:dyDescent="0.2">
      <c r="A13" s="68" t="s">
        <v>35</v>
      </c>
      <c r="B13" s="73">
        <f>B14+B15</f>
        <v>28823</v>
      </c>
      <c r="C13" s="73">
        <f t="shared" ref="C13:N13" si="1">C14+C15</f>
        <v>23356</v>
      </c>
      <c r="D13" s="73">
        <f t="shared" si="1"/>
        <v>21165</v>
      </c>
      <c r="E13" s="73">
        <f t="shared" si="1"/>
        <v>6907</v>
      </c>
      <c r="F13" s="73">
        <f t="shared" si="1"/>
        <v>0</v>
      </c>
      <c r="G13" s="73">
        <f t="shared" si="1"/>
        <v>177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4200</v>
      </c>
      <c r="L13" s="73">
        <f t="shared" si="1"/>
        <v>18300</v>
      </c>
      <c r="M13" s="73">
        <f t="shared" si="1"/>
        <v>25000</v>
      </c>
      <c r="N13" s="73">
        <f t="shared" si="1"/>
        <v>127928</v>
      </c>
      <c r="O13" s="50"/>
      <c r="AN13" s="51"/>
      <c r="AO13" s="51"/>
    </row>
    <row r="14" spans="1:41" s="49" customFormat="1" ht="29.25" customHeight="1" x14ac:dyDescent="0.2">
      <c r="A14" s="69" t="s">
        <v>22</v>
      </c>
      <c r="B14" s="77">
        <v>23224</v>
      </c>
      <c r="C14" s="77">
        <v>19000</v>
      </c>
      <c r="D14" s="77">
        <v>17054</v>
      </c>
      <c r="E14" s="77">
        <v>6100</v>
      </c>
      <c r="F14" s="77"/>
      <c r="G14" s="77">
        <v>177</v>
      </c>
      <c r="H14" s="77"/>
      <c r="I14" s="77"/>
      <c r="J14" s="77"/>
      <c r="K14" s="77">
        <v>3500</v>
      </c>
      <c r="L14" s="77">
        <v>15000</v>
      </c>
      <c r="M14" s="77">
        <v>18000</v>
      </c>
      <c r="N14" s="77">
        <f>B14+C14+D14+E14+F14+G14+H14+I14+J14+K14+L14+M14</f>
        <v>102055</v>
      </c>
      <c r="O14" s="50"/>
      <c r="AN14" s="51"/>
      <c r="AO14" s="51"/>
    </row>
    <row r="15" spans="1:41" s="49" customFormat="1" ht="16.5" customHeight="1" x14ac:dyDescent="0.2">
      <c r="A15" s="70" t="s">
        <v>23</v>
      </c>
      <c r="B15" s="77">
        <v>5599</v>
      </c>
      <c r="C15" s="77">
        <v>4356</v>
      </c>
      <c r="D15" s="77">
        <v>4111</v>
      </c>
      <c r="E15" s="77">
        <v>807</v>
      </c>
      <c r="F15" s="77"/>
      <c r="G15" s="77"/>
      <c r="H15" s="77"/>
      <c r="I15" s="77"/>
      <c r="J15" s="77"/>
      <c r="K15" s="77">
        <v>700</v>
      </c>
      <c r="L15" s="77">
        <v>3300</v>
      </c>
      <c r="M15" s="77">
        <v>7000</v>
      </c>
      <c r="N15" s="77">
        <f>B15+C15+D15+E15+F15+G15+H15+I15+J15+K15+L15+M15</f>
        <v>25873</v>
      </c>
      <c r="O15" s="50"/>
      <c r="AN15" s="51"/>
      <c r="AO15" s="51"/>
    </row>
    <row r="16" spans="1:41" s="49" customFormat="1" ht="28.5" customHeight="1" x14ac:dyDescent="0.2">
      <c r="A16" s="68" t="s">
        <v>36</v>
      </c>
      <c r="B16" s="73">
        <f>B17+B18</f>
        <v>6030</v>
      </c>
      <c r="C16" s="73">
        <f t="shared" ref="C16:N16" si="2">C17+C18</f>
        <v>5785</v>
      </c>
      <c r="D16" s="73">
        <f t="shared" si="2"/>
        <v>5559</v>
      </c>
      <c r="E16" s="73">
        <f t="shared" si="2"/>
        <v>2500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2500</v>
      </c>
      <c r="L16" s="73">
        <f t="shared" si="2"/>
        <v>5700</v>
      </c>
      <c r="M16" s="73">
        <f t="shared" si="2"/>
        <v>6300</v>
      </c>
      <c r="N16" s="73">
        <f t="shared" si="2"/>
        <v>34374</v>
      </c>
      <c r="O16" s="50"/>
      <c r="AN16" s="51"/>
    </row>
    <row r="17" spans="1:41" s="49" customFormat="1" ht="25.5" x14ac:dyDescent="0.2">
      <c r="A17" s="69" t="s">
        <v>22</v>
      </c>
      <c r="B17" s="77">
        <v>800</v>
      </c>
      <c r="C17" s="77">
        <v>785</v>
      </c>
      <c r="D17" s="77">
        <v>559</v>
      </c>
      <c r="E17" s="77">
        <v>500</v>
      </c>
      <c r="F17" s="77"/>
      <c r="G17" s="77"/>
      <c r="H17" s="77"/>
      <c r="I17" s="77"/>
      <c r="J17" s="77"/>
      <c r="K17" s="77">
        <v>500</v>
      </c>
      <c r="L17" s="77">
        <v>700</v>
      </c>
      <c r="M17" s="77">
        <v>800</v>
      </c>
      <c r="N17" s="77">
        <f t="shared" ref="N17:N22" si="3">B17+C17+D17+E17+F17+G17+H17+I17+J17+K17+L17+M17</f>
        <v>4644</v>
      </c>
      <c r="O17" s="50"/>
      <c r="AN17" s="51"/>
    </row>
    <row r="18" spans="1:41" s="49" customFormat="1" ht="15.75" customHeight="1" x14ac:dyDescent="0.2">
      <c r="A18" s="70" t="s">
        <v>23</v>
      </c>
      <c r="B18" s="77">
        <v>5230</v>
      </c>
      <c r="C18" s="77">
        <v>5000</v>
      </c>
      <c r="D18" s="77">
        <v>5000</v>
      </c>
      <c r="E18" s="77">
        <v>2000</v>
      </c>
      <c r="F18" s="77"/>
      <c r="G18" s="77"/>
      <c r="H18" s="77"/>
      <c r="I18" s="77"/>
      <c r="J18" s="77"/>
      <c r="K18" s="77">
        <v>2000</v>
      </c>
      <c r="L18" s="77">
        <v>5000</v>
      </c>
      <c r="M18" s="77">
        <v>5500</v>
      </c>
      <c r="N18" s="77">
        <f t="shared" si="3"/>
        <v>29730</v>
      </c>
      <c r="O18" s="50"/>
      <c r="AN18" s="51"/>
    </row>
    <row r="19" spans="1:41" s="49" customFormat="1" ht="74.25" customHeight="1" x14ac:dyDescent="0.2">
      <c r="A19" s="59" t="s">
        <v>40</v>
      </c>
      <c r="B19" s="73">
        <f>B20</f>
        <v>829</v>
      </c>
      <c r="C19" s="73">
        <f t="shared" ref="C19:N19" si="4">C20</f>
        <v>600</v>
      </c>
      <c r="D19" s="73">
        <f t="shared" si="4"/>
        <v>600</v>
      </c>
      <c r="E19" s="73">
        <f t="shared" si="4"/>
        <v>600</v>
      </c>
      <c r="F19" s="73">
        <f t="shared" si="4"/>
        <v>600</v>
      </c>
      <c r="G19" s="73">
        <f t="shared" si="4"/>
        <v>600</v>
      </c>
      <c r="H19" s="73">
        <f t="shared" si="4"/>
        <v>600</v>
      </c>
      <c r="I19" s="73">
        <f t="shared" si="4"/>
        <v>600</v>
      </c>
      <c r="J19" s="73">
        <f t="shared" si="4"/>
        <v>600</v>
      </c>
      <c r="K19" s="73">
        <f t="shared" si="4"/>
        <v>600</v>
      </c>
      <c r="L19" s="73">
        <f t="shared" si="4"/>
        <v>600</v>
      </c>
      <c r="M19" s="73">
        <f t="shared" si="4"/>
        <v>1000</v>
      </c>
      <c r="N19" s="73">
        <f t="shared" si="4"/>
        <v>7829</v>
      </c>
      <c r="O19" s="48" t="e">
        <f>#REF!+O20</f>
        <v>#REF!</v>
      </c>
      <c r="P19" s="48" t="e">
        <f>#REF!+P20</f>
        <v>#REF!</v>
      </c>
      <c r="Q19" s="48" t="e">
        <f>#REF!+Q20</f>
        <v>#REF!</v>
      </c>
      <c r="R19" s="48" t="e">
        <f>#REF!+R20</f>
        <v>#REF!</v>
      </c>
      <c r="S19" s="48" t="e">
        <f>#REF!+S20</f>
        <v>#REF!</v>
      </c>
      <c r="T19" s="48" t="e">
        <f>#REF!+T20</f>
        <v>#REF!</v>
      </c>
      <c r="U19" s="48" t="e">
        <f>#REF!+U20</f>
        <v>#REF!</v>
      </c>
      <c r="V19" s="48" t="e">
        <f>#REF!+V20</f>
        <v>#REF!</v>
      </c>
      <c r="W19" s="48" t="e">
        <f>#REF!+W20</f>
        <v>#REF!</v>
      </c>
      <c r="X19" s="48" t="e">
        <f>#REF!+X20</f>
        <v>#REF!</v>
      </c>
      <c r="Y19" s="48" t="e">
        <f>#REF!+Y20</f>
        <v>#REF!</v>
      </c>
      <c r="Z19" s="48" t="e">
        <f>#REF!+Z20</f>
        <v>#REF!</v>
      </c>
      <c r="AA19" s="48" t="e">
        <f>#REF!+AA20</f>
        <v>#REF!</v>
      </c>
      <c r="AB19" s="48" t="e">
        <f>#REF!+AB20</f>
        <v>#REF!</v>
      </c>
      <c r="AC19" s="48" t="e">
        <f>#REF!+AC20</f>
        <v>#REF!</v>
      </c>
      <c r="AD19" s="48" t="e">
        <f>#REF!+AD20</f>
        <v>#REF!</v>
      </c>
      <c r="AE19" s="48" t="e">
        <f>#REF!+AE20</f>
        <v>#REF!</v>
      </c>
      <c r="AF19" s="48" t="e">
        <f>#REF!+AF20</f>
        <v>#REF!</v>
      </c>
      <c r="AG19" s="48" t="e">
        <f>#REF!+AG20</f>
        <v>#REF!</v>
      </c>
      <c r="AH19" s="48" t="e">
        <f>#REF!+AH20</f>
        <v>#REF!</v>
      </c>
      <c r="AI19" s="48" t="e">
        <f>#REF!+AI20</f>
        <v>#REF!</v>
      </c>
      <c r="AJ19" s="48" t="e">
        <f>#REF!+AJ20</f>
        <v>#REF!</v>
      </c>
      <c r="AK19" s="48" t="e">
        <f>#REF!+AK20</f>
        <v>#REF!</v>
      </c>
      <c r="AL19" s="48" t="e">
        <f>#REF!+AL20</f>
        <v>#REF!</v>
      </c>
      <c r="AM19" s="48" t="e">
        <f>#REF!+AM20</f>
        <v>#REF!</v>
      </c>
      <c r="AN19" s="51"/>
    </row>
    <row r="20" spans="1:41" s="49" customFormat="1" ht="36.75" customHeight="1" x14ac:dyDescent="0.2">
      <c r="A20" s="68" t="s">
        <v>36</v>
      </c>
      <c r="B20" s="73">
        <f>B21</f>
        <v>829</v>
      </c>
      <c r="C20" s="73">
        <f t="shared" ref="C20:N20" si="5">C21</f>
        <v>600</v>
      </c>
      <c r="D20" s="73">
        <f t="shared" si="5"/>
        <v>600</v>
      </c>
      <c r="E20" s="73">
        <f t="shared" si="5"/>
        <v>600</v>
      </c>
      <c r="F20" s="73">
        <f t="shared" si="5"/>
        <v>600</v>
      </c>
      <c r="G20" s="73">
        <f t="shared" si="5"/>
        <v>600</v>
      </c>
      <c r="H20" s="73">
        <f t="shared" si="5"/>
        <v>600</v>
      </c>
      <c r="I20" s="73">
        <f t="shared" si="5"/>
        <v>600</v>
      </c>
      <c r="J20" s="73">
        <f t="shared" si="5"/>
        <v>600</v>
      </c>
      <c r="K20" s="73">
        <f t="shared" si="5"/>
        <v>600</v>
      </c>
      <c r="L20" s="73">
        <f t="shared" si="5"/>
        <v>600</v>
      </c>
      <c r="M20" s="73">
        <f t="shared" si="5"/>
        <v>1000</v>
      </c>
      <c r="N20" s="73">
        <f t="shared" si="5"/>
        <v>7829</v>
      </c>
      <c r="O20" s="50"/>
      <c r="AN20" s="51"/>
    </row>
    <row r="21" spans="1:41" s="49" customFormat="1" ht="21" customHeight="1" x14ac:dyDescent="0.2">
      <c r="A21" s="70" t="s">
        <v>23</v>
      </c>
      <c r="B21" s="77">
        <v>829</v>
      </c>
      <c r="C21" s="77">
        <v>600</v>
      </c>
      <c r="D21" s="77">
        <v>600</v>
      </c>
      <c r="E21" s="77">
        <v>600</v>
      </c>
      <c r="F21" s="77">
        <v>600</v>
      </c>
      <c r="G21" s="77">
        <v>600</v>
      </c>
      <c r="H21" s="77">
        <v>600</v>
      </c>
      <c r="I21" s="77">
        <v>600</v>
      </c>
      <c r="J21" s="77">
        <v>600</v>
      </c>
      <c r="K21" s="77">
        <v>600</v>
      </c>
      <c r="L21" s="77">
        <v>600</v>
      </c>
      <c r="M21" s="77">
        <v>1000</v>
      </c>
      <c r="N21" s="77">
        <f>SUM(B21:M21)</f>
        <v>7829</v>
      </c>
      <c r="O21" s="50"/>
      <c r="AN21" s="51"/>
    </row>
    <row r="22" spans="1:41" s="49" customFormat="1" ht="62.25" customHeight="1" x14ac:dyDescent="0.2">
      <c r="A22" s="59" t="s">
        <v>34</v>
      </c>
      <c r="B22" s="73">
        <f t="shared" ref="B22:M22" si="6">B24+B26</f>
        <v>322</v>
      </c>
      <c r="C22" s="73">
        <f t="shared" si="6"/>
        <v>337</v>
      </c>
      <c r="D22" s="73">
        <f t="shared" si="6"/>
        <v>339</v>
      </c>
      <c r="E22" s="73">
        <f t="shared" si="6"/>
        <v>346</v>
      </c>
      <c r="F22" s="73">
        <f t="shared" si="6"/>
        <v>321</v>
      </c>
      <c r="G22" s="73">
        <f t="shared" si="6"/>
        <v>210</v>
      </c>
      <c r="H22" s="73">
        <f t="shared" si="6"/>
        <v>340</v>
      </c>
      <c r="I22" s="73">
        <f t="shared" si="6"/>
        <v>150</v>
      </c>
      <c r="J22" s="73">
        <f t="shared" si="6"/>
        <v>300</v>
      </c>
      <c r="K22" s="73">
        <f t="shared" si="6"/>
        <v>385</v>
      </c>
      <c r="L22" s="73">
        <f t="shared" si="6"/>
        <v>465</v>
      </c>
      <c r="M22" s="73">
        <f t="shared" si="6"/>
        <v>455</v>
      </c>
      <c r="N22" s="73">
        <f t="shared" si="3"/>
        <v>3970</v>
      </c>
      <c r="O22" s="50"/>
      <c r="AJ22" s="49">
        <f>N22*3%</f>
        <v>119.1</v>
      </c>
      <c r="AK22" s="49">
        <f>ROUND(AL22,0)</f>
        <v>8480</v>
      </c>
      <c r="AL22" s="49">
        <v>8480</v>
      </c>
      <c r="AM22" s="49">
        <f>AL22*1077.948</f>
        <v>9140999.040000001</v>
      </c>
      <c r="AN22" s="51"/>
    </row>
    <row r="23" spans="1:41" s="49" customFormat="1" ht="25.5" x14ac:dyDescent="0.2">
      <c r="A23" s="68" t="s">
        <v>35</v>
      </c>
      <c r="B23" s="74">
        <f>B24</f>
        <v>128</v>
      </c>
      <c r="C23" s="74">
        <f t="shared" ref="C23:N23" si="7">C24</f>
        <v>140</v>
      </c>
      <c r="D23" s="74">
        <f t="shared" si="7"/>
        <v>200</v>
      </c>
      <c r="E23" s="74">
        <f t="shared" si="7"/>
        <v>164</v>
      </c>
      <c r="F23" s="74">
        <f t="shared" si="7"/>
        <v>175</v>
      </c>
      <c r="G23" s="74">
        <f t="shared" si="7"/>
        <v>110</v>
      </c>
      <c r="H23" s="74">
        <f t="shared" si="7"/>
        <v>180</v>
      </c>
      <c r="I23" s="74">
        <f t="shared" si="7"/>
        <v>100</v>
      </c>
      <c r="J23" s="74">
        <f t="shared" si="7"/>
        <v>100</v>
      </c>
      <c r="K23" s="74">
        <f t="shared" si="7"/>
        <v>185</v>
      </c>
      <c r="L23" s="74">
        <f t="shared" si="7"/>
        <v>240</v>
      </c>
      <c r="M23" s="74">
        <f t="shared" si="7"/>
        <v>230</v>
      </c>
      <c r="N23" s="74">
        <f t="shared" si="7"/>
        <v>1952</v>
      </c>
    </row>
    <row r="24" spans="1:41" s="49" customFormat="1" ht="14.25" customHeight="1" x14ac:dyDescent="0.2">
      <c r="A24" s="70" t="s">
        <v>28</v>
      </c>
      <c r="B24" s="75">
        <v>128</v>
      </c>
      <c r="C24" s="75">
        <v>140</v>
      </c>
      <c r="D24" s="75">
        <v>200</v>
      </c>
      <c r="E24" s="75">
        <v>164</v>
      </c>
      <c r="F24" s="75">
        <v>175</v>
      </c>
      <c r="G24" s="75">
        <v>110</v>
      </c>
      <c r="H24" s="75">
        <v>180</v>
      </c>
      <c r="I24" s="75">
        <v>100</v>
      </c>
      <c r="J24" s="75">
        <v>100</v>
      </c>
      <c r="K24" s="75">
        <v>185</v>
      </c>
      <c r="L24" s="75">
        <v>240</v>
      </c>
      <c r="M24" s="75">
        <v>230</v>
      </c>
      <c r="N24" s="77">
        <f t="shared" ref="N24:N26" si="8">B24+C24+D24+E24+F24+G24+H24+I24+J24+K24+L24+M24</f>
        <v>1952</v>
      </c>
    </row>
    <row r="25" spans="1:41" s="49" customFormat="1" ht="25.5" x14ac:dyDescent="0.2">
      <c r="A25" s="68" t="s">
        <v>36</v>
      </c>
      <c r="B25" s="74">
        <f>B26</f>
        <v>194</v>
      </c>
      <c r="C25" s="74">
        <f t="shared" ref="C25:N25" si="9">C26</f>
        <v>197</v>
      </c>
      <c r="D25" s="74">
        <f t="shared" si="9"/>
        <v>139</v>
      </c>
      <c r="E25" s="74">
        <f t="shared" si="9"/>
        <v>182</v>
      </c>
      <c r="F25" s="74">
        <f t="shared" si="9"/>
        <v>146</v>
      </c>
      <c r="G25" s="74">
        <f t="shared" si="9"/>
        <v>100</v>
      </c>
      <c r="H25" s="74">
        <f t="shared" si="9"/>
        <v>160</v>
      </c>
      <c r="I25" s="74">
        <f t="shared" si="9"/>
        <v>50</v>
      </c>
      <c r="J25" s="74">
        <f t="shared" si="9"/>
        <v>200</v>
      </c>
      <c r="K25" s="74">
        <f t="shared" si="9"/>
        <v>200</v>
      </c>
      <c r="L25" s="74">
        <f t="shared" si="9"/>
        <v>225</v>
      </c>
      <c r="M25" s="74">
        <f t="shared" si="9"/>
        <v>225</v>
      </c>
      <c r="N25" s="74">
        <f t="shared" si="9"/>
        <v>2018</v>
      </c>
      <c r="O25" s="52">
        <f t="shared" ref="O25:AM25" si="10">O26</f>
        <v>0</v>
      </c>
      <c r="P25" s="52">
        <f t="shared" si="10"/>
        <v>0</v>
      </c>
      <c r="Q25" s="52">
        <f t="shared" si="10"/>
        <v>0</v>
      </c>
      <c r="R25" s="52">
        <f t="shared" si="10"/>
        <v>0</v>
      </c>
      <c r="S25" s="52">
        <f t="shared" si="10"/>
        <v>0</v>
      </c>
      <c r="T25" s="52">
        <f t="shared" si="10"/>
        <v>0</v>
      </c>
      <c r="U25" s="52">
        <f t="shared" si="10"/>
        <v>0</v>
      </c>
      <c r="V25" s="52">
        <f t="shared" si="10"/>
        <v>0</v>
      </c>
      <c r="W25" s="52">
        <f t="shared" si="10"/>
        <v>0</v>
      </c>
      <c r="X25" s="52">
        <f t="shared" si="10"/>
        <v>0</v>
      </c>
      <c r="Y25" s="52">
        <f t="shared" si="10"/>
        <v>0</v>
      </c>
      <c r="Z25" s="52">
        <f t="shared" si="10"/>
        <v>0</v>
      </c>
      <c r="AA25" s="52">
        <f t="shared" si="10"/>
        <v>0</v>
      </c>
      <c r="AB25" s="52">
        <f t="shared" si="10"/>
        <v>0</v>
      </c>
      <c r="AC25" s="52">
        <f t="shared" si="10"/>
        <v>0</v>
      </c>
      <c r="AD25" s="52">
        <f t="shared" si="10"/>
        <v>0</v>
      </c>
      <c r="AE25" s="52">
        <f t="shared" si="10"/>
        <v>0</v>
      </c>
      <c r="AF25" s="52">
        <f t="shared" si="10"/>
        <v>0</v>
      </c>
      <c r="AG25" s="52">
        <f t="shared" si="10"/>
        <v>0</v>
      </c>
      <c r="AH25" s="52">
        <f t="shared" si="10"/>
        <v>0</v>
      </c>
      <c r="AI25" s="52">
        <f t="shared" si="10"/>
        <v>0</v>
      </c>
      <c r="AJ25" s="52">
        <f t="shared" si="10"/>
        <v>0</v>
      </c>
      <c r="AK25" s="52">
        <f t="shared" si="10"/>
        <v>0</v>
      </c>
      <c r="AL25" s="52">
        <f t="shared" si="10"/>
        <v>0</v>
      </c>
      <c r="AM25" s="52">
        <f t="shared" si="10"/>
        <v>0</v>
      </c>
    </row>
    <row r="26" spans="1:41" s="49" customFormat="1" ht="12.75" x14ac:dyDescent="0.2">
      <c r="A26" s="71" t="s">
        <v>28</v>
      </c>
      <c r="B26" s="84">
        <v>194</v>
      </c>
      <c r="C26" s="84">
        <v>197</v>
      </c>
      <c r="D26" s="84">
        <v>139</v>
      </c>
      <c r="E26" s="84">
        <v>182</v>
      </c>
      <c r="F26" s="84">
        <v>146</v>
      </c>
      <c r="G26" s="84">
        <v>100</v>
      </c>
      <c r="H26" s="84">
        <v>160</v>
      </c>
      <c r="I26" s="84">
        <v>50</v>
      </c>
      <c r="J26" s="84">
        <v>200</v>
      </c>
      <c r="K26" s="84">
        <v>200</v>
      </c>
      <c r="L26" s="84">
        <v>225</v>
      </c>
      <c r="M26" s="84">
        <v>225</v>
      </c>
      <c r="N26" s="77">
        <f t="shared" si="8"/>
        <v>2018</v>
      </c>
    </row>
    <row r="27" spans="1:41" s="49" customFormat="1" ht="13.5" customHeight="1" x14ac:dyDescent="0.2">
      <c r="A27" s="72" t="s">
        <v>37</v>
      </c>
      <c r="B27" s="76">
        <f>B28+B31</f>
        <v>36004</v>
      </c>
      <c r="C27" s="76">
        <f t="shared" ref="C27:AM27" si="11">C28+C31</f>
        <v>30078</v>
      </c>
      <c r="D27" s="76">
        <f t="shared" si="11"/>
        <v>27663</v>
      </c>
      <c r="E27" s="76">
        <f t="shared" si="11"/>
        <v>10353</v>
      </c>
      <c r="F27" s="76">
        <f t="shared" si="11"/>
        <v>921</v>
      </c>
      <c r="G27" s="76">
        <f t="shared" si="11"/>
        <v>987</v>
      </c>
      <c r="H27" s="76">
        <f t="shared" si="11"/>
        <v>940</v>
      </c>
      <c r="I27" s="76">
        <f t="shared" si="11"/>
        <v>750</v>
      </c>
      <c r="J27" s="76">
        <f t="shared" si="11"/>
        <v>900</v>
      </c>
      <c r="K27" s="76">
        <f t="shared" si="11"/>
        <v>7685</v>
      </c>
      <c r="L27" s="76">
        <f t="shared" si="11"/>
        <v>25065</v>
      </c>
      <c r="M27" s="76">
        <f t="shared" si="11"/>
        <v>32755</v>
      </c>
      <c r="N27" s="76">
        <f t="shared" si="11"/>
        <v>174101</v>
      </c>
      <c r="O27" s="76">
        <f t="shared" si="11"/>
        <v>0</v>
      </c>
      <c r="P27" s="76">
        <f t="shared" si="11"/>
        <v>0</v>
      </c>
      <c r="Q27" s="76">
        <f t="shared" si="11"/>
        <v>0</v>
      </c>
      <c r="R27" s="76">
        <f t="shared" si="11"/>
        <v>0</v>
      </c>
      <c r="S27" s="76">
        <f t="shared" si="11"/>
        <v>0</v>
      </c>
      <c r="T27" s="76">
        <f t="shared" si="11"/>
        <v>0</v>
      </c>
      <c r="U27" s="76">
        <f t="shared" si="11"/>
        <v>0</v>
      </c>
      <c r="V27" s="76">
        <f t="shared" si="11"/>
        <v>0</v>
      </c>
      <c r="W27" s="76">
        <f t="shared" si="11"/>
        <v>0</v>
      </c>
      <c r="X27" s="76">
        <f t="shared" si="11"/>
        <v>0</v>
      </c>
      <c r="Y27" s="76">
        <f t="shared" si="11"/>
        <v>0</v>
      </c>
      <c r="Z27" s="76">
        <f t="shared" si="11"/>
        <v>0</v>
      </c>
      <c r="AA27" s="76">
        <f t="shared" si="11"/>
        <v>0</v>
      </c>
      <c r="AB27" s="76">
        <f t="shared" si="11"/>
        <v>0</v>
      </c>
      <c r="AC27" s="76">
        <f t="shared" si="11"/>
        <v>0</v>
      </c>
      <c r="AD27" s="76">
        <f t="shared" si="11"/>
        <v>0</v>
      </c>
      <c r="AE27" s="76">
        <f t="shared" si="11"/>
        <v>0</v>
      </c>
      <c r="AF27" s="76">
        <f t="shared" si="11"/>
        <v>0</v>
      </c>
      <c r="AG27" s="76">
        <f t="shared" si="11"/>
        <v>0</v>
      </c>
      <c r="AH27" s="76">
        <f t="shared" si="11"/>
        <v>0</v>
      </c>
      <c r="AI27" s="76">
        <f t="shared" si="11"/>
        <v>0</v>
      </c>
      <c r="AJ27" s="76">
        <f t="shared" si="11"/>
        <v>0</v>
      </c>
      <c r="AK27" s="76">
        <f t="shared" si="11"/>
        <v>0</v>
      </c>
      <c r="AL27" s="76">
        <f t="shared" si="11"/>
        <v>0</v>
      </c>
      <c r="AM27" s="76">
        <f t="shared" si="11"/>
        <v>0</v>
      </c>
      <c r="AO27" s="51"/>
    </row>
    <row r="28" spans="1:41" s="60" customFormat="1" ht="15" x14ac:dyDescent="0.2">
      <c r="A28" s="78" t="s">
        <v>38</v>
      </c>
      <c r="B28" s="73">
        <f t="shared" ref="B28:N28" si="12">B23+B13</f>
        <v>28951</v>
      </c>
      <c r="C28" s="73">
        <f t="shared" si="12"/>
        <v>23496</v>
      </c>
      <c r="D28" s="73">
        <f t="shared" si="12"/>
        <v>21365</v>
      </c>
      <c r="E28" s="73">
        <f t="shared" si="12"/>
        <v>7071</v>
      </c>
      <c r="F28" s="73">
        <f t="shared" si="12"/>
        <v>175</v>
      </c>
      <c r="G28" s="73">
        <f t="shared" si="12"/>
        <v>287</v>
      </c>
      <c r="H28" s="73">
        <f t="shared" si="12"/>
        <v>180</v>
      </c>
      <c r="I28" s="73">
        <f t="shared" si="12"/>
        <v>100</v>
      </c>
      <c r="J28" s="73">
        <f t="shared" si="12"/>
        <v>100</v>
      </c>
      <c r="K28" s="73">
        <f t="shared" si="12"/>
        <v>4385</v>
      </c>
      <c r="L28" s="73">
        <f t="shared" si="12"/>
        <v>18540</v>
      </c>
      <c r="M28" s="73">
        <f t="shared" si="12"/>
        <v>25230</v>
      </c>
      <c r="N28" s="73">
        <f t="shared" si="12"/>
        <v>129880</v>
      </c>
      <c r="O28" s="82">
        <f t="shared" ref="O28:AM28" si="13">O13+O24</f>
        <v>0</v>
      </c>
      <c r="P28" s="82">
        <f t="shared" si="13"/>
        <v>0</v>
      </c>
      <c r="Q28" s="82">
        <f t="shared" si="13"/>
        <v>0</v>
      </c>
      <c r="R28" s="82">
        <f t="shared" si="13"/>
        <v>0</v>
      </c>
      <c r="S28" s="82">
        <f t="shared" si="13"/>
        <v>0</v>
      </c>
      <c r="T28" s="82">
        <f t="shared" si="13"/>
        <v>0</v>
      </c>
      <c r="U28" s="82">
        <f t="shared" si="13"/>
        <v>0</v>
      </c>
      <c r="V28" s="82">
        <f t="shared" si="13"/>
        <v>0</v>
      </c>
      <c r="W28" s="82">
        <f t="shared" si="13"/>
        <v>0</v>
      </c>
      <c r="X28" s="82">
        <f t="shared" si="13"/>
        <v>0</v>
      </c>
      <c r="Y28" s="82">
        <f t="shared" si="13"/>
        <v>0</v>
      </c>
      <c r="Z28" s="82">
        <f t="shared" si="13"/>
        <v>0</v>
      </c>
      <c r="AA28" s="82">
        <f t="shared" si="13"/>
        <v>0</v>
      </c>
      <c r="AB28" s="82">
        <f t="shared" si="13"/>
        <v>0</v>
      </c>
      <c r="AC28" s="82">
        <f t="shared" si="13"/>
        <v>0</v>
      </c>
      <c r="AD28" s="82">
        <f t="shared" si="13"/>
        <v>0</v>
      </c>
      <c r="AE28" s="82">
        <f t="shared" si="13"/>
        <v>0</v>
      </c>
      <c r="AF28" s="82">
        <f t="shared" si="13"/>
        <v>0</v>
      </c>
      <c r="AG28" s="82">
        <f t="shared" si="13"/>
        <v>0</v>
      </c>
      <c r="AH28" s="82">
        <f t="shared" si="13"/>
        <v>0</v>
      </c>
      <c r="AI28" s="82">
        <f t="shared" si="13"/>
        <v>0</v>
      </c>
      <c r="AJ28" s="82">
        <f t="shared" si="13"/>
        <v>0</v>
      </c>
      <c r="AK28" s="82">
        <f t="shared" si="13"/>
        <v>0</v>
      </c>
      <c r="AL28" s="82">
        <f t="shared" si="13"/>
        <v>0</v>
      </c>
      <c r="AM28" s="82">
        <f t="shared" si="13"/>
        <v>0</v>
      </c>
    </row>
    <row r="29" spans="1:41" s="60" customFormat="1" ht="25.5" hidden="1" x14ac:dyDescent="0.2">
      <c r="A29" s="69" t="s">
        <v>22</v>
      </c>
      <c r="B29" s="77">
        <f>B14</f>
        <v>23224</v>
      </c>
      <c r="C29" s="77">
        <f t="shared" ref="C29:M29" si="14">C14</f>
        <v>19000</v>
      </c>
      <c r="D29" s="77">
        <f t="shared" si="14"/>
        <v>17054</v>
      </c>
      <c r="E29" s="77">
        <f t="shared" si="14"/>
        <v>6100</v>
      </c>
      <c r="F29" s="77">
        <f t="shared" si="14"/>
        <v>0</v>
      </c>
      <c r="G29" s="77">
        <f t="shared" si="14"/>
        <v>177</v>
      </c>
      <c r="H29" s="77">
        <f t="shared" si="14"/>
        <v>0</v>
      </c>
      <c r="I29" s="77">
        <f t="shared" si="14"/>
        <v>0</v>
      </c>
      <c r="J29" s="77">
        <f t="shared" si="14"/>
        <v>0</v>
      </c>
      <c r="K29" s="77">
        <f t="shared" si="14"/>
        <v>3500</v>
      </c>
      <c r="L29" s="77">
        <f t="shared" si="14"/>
        <v>15000</v>
      </c>
      <c r="M29" s="77">
        <f t="shared" si="14"/>
        <v>18000</v>
      </c>
      <c r="N29" s="77">
        <f t="shared" ref="N29:N30" si="15">B29+C29+D29+E29+F29+G29+H29+I29+J29+K29+L29+M29</f>
        <v>102055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41" s="60" customFormat="1" ht="15" hidden="1" x14ac:dyDescent="0.2">
      <c r="A30" s="70" t="s">
        <v>23</v>
      </c>
      <c r="B30" s="77">
        <f>B15+B24</f>
        <v>5727</v>
      </c>
      <c r="C30" s="77">
        <f t="shared" ref="C30:M30" si="16">C15+C24</f>
        <v>4496</v>
      </c>
      <c r="D30" s="77">
        <f t="shared" si="16"/>
        <v>4311</v>
      </c>
      <c r="E30" s="77">
        <f t="shared" si="16"/>
        <v>971</v>
      </c>
      <c r="F30" s="77">
        <f t="shared" si="16"/>
        <v>175</v>
      </c>
      <c r="G30" s="77">
        <f t="shared" si="16"/>
        <v>110</v>
      </c>
      <c r="H30" s="77">
        <f t="shared" si="16"/>
        <v>180</v>
      </c>
      <c r="I30" s="77">
        <f t="shared" si="16"/>
        <v>100</v>
      </c>
      <c r="J30" s="77">
        <f t="shared" si="16"/>
        <v>100</v>
      </c>
      <c r="K30" s="77">
        <f t="shared" si="16"/>
        <v>885</v>
      </c>
      <c r="L30" s="77">
        <f t="shared" si="16"/>
        <v>3540</v>
      </c>
      <c r="M30" s="77">
        <f t="shared" si="16"/>
        <v>7230</v>
      </c>
      <c r="N30" s="77">
        <f t="shared" si="15"/>
        <v>27825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1:41" s="60" customFormat="1" ht="15" x14ac:dyDescent="0.2">
      <c r="A31" s="78" t="s">
        <v>39</v>
      </c>
      <c r="B31" s="76">
        <f t="shared" ref="B31:N31" si="17">B16+B20+B25</f>
        <v>7053</v>
      </c>
      <c r="C31" s="76">
        <f t="shared" si="17"/>
        <v>6582</v>
      </c>
      <c r="D31" s="76">
        <f t="shared" si="17"/>
        <v>6298</v>
      </c>
      <c r="E31" s="76">
        <f t="shared" si="17"/>
        <v>3282</v>
      </c>
      <c r="F31" s="76">
        <f t="shared" si="17"/>
        <v>746</v>
      </c>
      <c r="G31" s="76">
        <f t="shared" si="17"/>
        <v>700</v>
      </c>
      <c r="H31" s="76">
        <f t="shared" si="17"/>
        <v>760</v>
      </c>
      <c r="I31" s="76">
        <f t="shared" si="17"/>
        <v>650</v>
      </c>
      <c r="J31" s="76">
        <f t="shared" si="17"/>
        <v>800</v>
      </c>
      <c r="K31" s="76">
        <f t="shared" si="17"/>
        <v>3300</v>
      </c>
      <c r="L31" s="76">
        <f t="shared" si="17"/>
        <v>6525</v>
      </c>
      <c r="M31" s="76">
        <f t="shared" si="17"/>
        <v>7525</v>
      </c>
      <c r="N31" s="76">
        <f t="shared" si="17"/>
        <v>44221</v>
      </c>
    </row>
    <row r="32" spans="1:41" s="60" customFormat="1" ht="25.5" hidden="1" x14ac:dyDescent="0.2">
      <c r="A32" s="69" t="s">
        <v>22</v>
      </c>
      <c r="B32" s="85">
        <f>B17</f>
        <v>800</v>
      </c>
      <c r="C32" s="85">
        <f t="shared" ref="C32:M32" si="18">C17</f>
        <v>785</v>
      </c>
      <c r="D32" s="85">
        <f t="shared" si="18"/>
        <v>559</v>
      </c>
      <c r="E32" s="85">
        <f t="shared" si="18"/>
        <v>500</v>
      </c>
      <c r="F32" s="85">
        <f t="shared" si="18"/>
        <v>0</v>
      </c>
      <c r="G32" s="85">
        <f t="shared" si="18"/>
        <v>0</v>
      </c>
      <c r="H32" s="85">
        <f t="shared" si="18"/>
        <v>0</v>
      </c>
      <c r="I32" s="85">
        <f t="shared" si="18"/>
        <v>0</v>
      </c>
      <c r="J32" s="85">
        <f t="shared" si="18"/>
        <v>0</v>
      </c>
      <c r="K32" s="85">
        <f t="shared" si="18"/>
        <v>500</v>
      </c>
      <c r="L32" s="85">
        <f t="shared" si="18"/>
        <v>700</v>
      </c>
      <c r="M32" s="85">
        <f t="shared" si="18"/>
        <v>800</v>
      </c>
      <c r="N32" s="77">
        <f t="shared" ref="N32:N33" si="19">B32+C32+D32+E32+F32+G32+H32+I32+J32+K32+L32+M32</f>
        <v>4644</v>
      </c>
    </row>
    <row r="33" spans="1:14" s="60" customFormat="1" ht="15" hidden="1" x14ac:dyDescent="0.2">
      <c r="A33" s="70" t="s">
        <v>23</v>
      </c>
      <c r="B33" s="85">
        <f>B18+B26+B21</f>
        <v>6253</v>
      </c>
      <c r="C33" s="85">
        <f t="shared" ref="C33:M33" si="20">C18+C26+C21</f>
        <v>5797</v>
      </c>
      <c r="D33" s="85">
        <f t="shared" si="20"/>
        <v>5739</v>
      </c>
      <c r="E33" s="85">
        <f t="shared" si="20"/>
        <v>2782</v>
      </c>
      <c r="F33" s="85">
        <f t="shared" si="20"/>
        <v>746</v>
      </c>
      <c r="G33" s="85">
        <f t="shared" si="20"/>
        <v>700</v>
      </c>
      <c r="H33" s="85">
        <f t="shared" si="20"/>
        <v>760</v>
      </c>
      <c r="I33" s="85">
        <f t="shared" si="20"/>
        <v>650</v>
      </c>
      <c r="J33" s="85">
        <f t="shared" si="20"/>
        <v>800</v>
      </c>
      <c r="K33" s="85">
        <f t="shared" si="20"/>
        <v>2800</v>
      </c>
      <c r="L33" s="85">
        <f t="shared" si="20"/>
        <v>5825</v>
      </c>
      <c r="M33" s="85">
        <f t="shared" si="20"/>
        <v>6725</v>
      </c>
      <c r="N33" s="77">
        <f t="shared" si="19"/>
        <v>39577</v>
      </c>
    </row>
    <row r="34" spans="1:14" s="60" customFormat="1" ht="15" x14ac:dyDescent="0.2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s="60" customFormat="1" ht="15" x14ac:dyDescent="0.2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s="60" customFormat="1" ht="27.75" customHeight="1" x14ac:dyDescent="0.3">
      <c r="A36" s="89" t="s">
        <v>43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s="60" customFormat="1" ht="27.75" customHeight="1" x14ac:dyDescent="0.3">
      <c r="A37" s="61"/>
      <c r="B37" s="62"/>
      <c r="C37" s="62"/>
      <c r="D37" s="62"/>
      <c r="E37" s="62"/>
      <c r="F37" s="62"/>
      <c r="G37" s="63"/>
      <c r="H37" s="63"/>
      <c r="I37" s="62"/>
      <c r="J37" s="62"/>
      <c r="K37" s="62"/>
      <c r="L37" s="64"/>
      <c r="M37" s="64"/>
      <c r="N37" s="82"/>
    </row>
    <row r="38" spans="1:14" s="60" customFormat="1" ht="27.75" hidden="1" customHeight="1" x14ac:dyDescent="0.2">
      <c r="A38" s="6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82"/>
    </row>
    <row r="39" spans="1:14" s="60" customFormat="1" ht="27.75" hidden="1" customHeight="1" x14ac:dyDescent="0.2">
      <c r="A39" s="6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82"/>
    </row>
    <row r="40" spans="1:14" ht="15" hidden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" hidden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 hidden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" hidden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" hidden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 x14ac:dyDescent="0.25">
      <c r="A45" s="53"/>
      <c r="B45" s="66"/>
      <c r="C45" s="66"/>
      <c r="D45" s="66"/>
      <c r="E45" s="66"/>
      <c r="F45" s="66"/>
      <c r="G45" s="67"/>
      <c r="H45" s="67"/>
      <c r="I45" s="66"/>
      <c r="J45" s="66"/>
      <c r="K45" s="66"/>
      <c r="L45" s="53"/>
      <c r="M45" s="53"/>
      <c r="N45" s="53"/>
    </row>
    <row r="46" spans="1:14" ht="15" x14ac:dyDescent="0.25">
      <c r="A46" s="53"/>
      <c r="B46" s="66"/>
      <c r="C46" s="66"/>
      <c r="D46" s="66"/>
      <c r="E46" s="66"/>
      <c r="F46" s="66"/>
      <c r="G46" s="67"/>
      <c r="H46" s="67"/>
      <c r="I46" s="66"/>
      <c r="J46" s="66"/>
      <c r="K46" s="66"/>
      <c r="L46" s="53"/>
      <c r="M46" s="53"/>
      <c r="N46" s="53"/>
    </row>
    <row r="47" spans="1:14" ht="15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</sheetData>
  <mergeCells count="8">
    <mergeCell ref="K4:O4"/>
    <mergeCell ref="K3:O3"/>
    <mergeCell ref="K5:O5"/>
    <mergeCell ref="A36:N36"/>
    <mergeCell ref="A7:N7"/>
    <mergeCell ref="A8:N8"/>
    <mergeCell ref="B9:L9"/>
    <mergeCell ref="M10:N10"/>
  </mergeCells>
  <phoneticPr fontId="0" type="noConversion"/>
  <pageMargins left="0.78740157480314965" right="0.78740157480314965" top="1.1811023622047245" bottom="0.39370078740157483" header="0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Гончарова Наталія Олександрівна</cp:lastModifiedBy>
  <cp:lastPrinted>2019-11-28T06:29:01Z</cp:lastPrinted>
  <dcterms:created xsi:type="dcterms:W3CDTF">1996-10-08T23:32:33Z</dcterms:created>
  <dcterms:modified xsi:type="dcterms:W3CDTF">2019-12-27T06:31:11Z</dcterms:modified>
</cp:coreProperties>
</file>