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5" windowWidth="12405" windowHeight="8955" activeTab="0"/>
  </bookViews>
  <sheets>
    <sheet name="дод 8 " sheetId="1" r:id="rId1"/>
  </sheets>
  <definedNames>
    <definedName name="_xlfn.AGGREGATE" hidden="1">#NAME?</definedName>
    <definedName name="_xlnm.Print_Titles" localSheetId="0">'дод 8 '!$11:$14</definedName>
    <definedName name="_xlnm.Print_Area" localSheetId="0">'дод 8 '!$A$1:$J$65</definedName>
  </definedNames>
  <calcPr fullCalcOnLoad="1"/>
</workbook>
</file>

<file path=xl/sharedStrings.xml><?xml version="1.0" encoding="utf-8"?>
<sst xmlns="http://schemas.openxmlformats.org/spreadsheetml/2006/main" count="70" uniqueCount="56">
  <si>
    <t>Всього</t>
  </si>
  <si>
    <t>видатки споживання</t>
  </si>
  <si>
    <t>видатки розвитку</t>
  </si>
  <si>
    <t>Всього видатків</t>
  </si>
  <si>
    <t>Проведення для містян та гостей міста Суми заходів екологічного і природоохоронного напрямку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</si>
  <si>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</si>
  <si>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</si>
  <si>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</si>
  <si>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</si>
  <si>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Видання інформаційно-освітнього екологічного бюлетеня Сумської міської ради «Екологічний орієнтир»</t>
  </si>
  <si>
    <t>Санітарне утримання парку - пам’ятки садово - паркового мистецтва  місцевого значення «Басівський»</t>
  </si>
  <si>
    <t>Облаштування території (доріжок, огорожі тощо) ботанічного саду місцевого значення «Юннатівський»</t>
  </si>
  <si>
    <t>02 Виконавчий комітет Сумської міської ради</t>
  </si>
  <si>
    <t>06 Управління  освіти і науки Сумської міської ради</t>
  </si>
  <si>
    <t>12 Департамент інфраструктури міста Сумської міської ради</t>
  </si>
  <si>
    <t>37 Департамент фінансів, економіки та інвестицій Сумської міської ради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</si>
  <si>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</si>
  <si>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у парках та скверах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</si>
  <si>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</t>
  </si>
  <si>
    <t>Догляд за насадженнями парку - пам’ятки садово - паркового мистецтва  місцевого значення «Басівський»</t>
  </si>
  <si>
    <t>Всього видатків з урахуванням змін</t>
  </si>
  <si>
    <t>Будівництво та облаштування притулків для утримання безпритульних тварин</t>
  </si>
  <si>
    <t>Обсяг видатків</t>
  </si>
  <si>
    <t>Напрями діяльності та природоохоронні заходи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</si>
  <si>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</si>
  <si>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витрати на утримання об'єктів природно-заповідного фонду міста Суми</t>
  </si>
  <si>
    <t xml:space="preserve">Проведення для дітей та молоді акцій та конкурсів екологічного і природоохоронного напрямку </t>
  </si>
  <si>
    <t>Придбання спеціального обладнання, транспортних засобів і засобів зв’язку, віднесених до природоохоронних установ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</si>
  <si>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</t>
  </si>
  <si>
    <t xml:space="preserve">Підготовка і видання поліграфічної продукції щодо пропаганди охорони навколишнього природного середовища </t>
  </si>
  <si>
    <t xml:space="preserve">Проведення у позашкільному вихованні освітніх акцій, проектів семінарів, лекцій та екскурсій з питань екології та охорони природи </t>
  </si>
  <si>
    <t xml:space="preserve">Утримання ботанічного саду місцевого значення «Юннатівський» </t>
  </si>
  <si>
    <t xml:space="preserve">Поповнення експозицій рідкісних та зникаючих рослин і тварин у ботанічному саду місцевого значення «Юннатівський» </t>
  </si>
  <si>
    <t>Забезпечення екологічно безпечного збирання, перевезення, зберігання, оброблення, утилізації видалення, знешкодження і захоронення відходів</t>
  </si>
  <si>
    <t>Забезпечення передачі відходів, що містять ртуть, сполуки ртуті (у тому числі відпрацьовані люмінісцентні лампи та прилади, що містять ртуть) в установах та закладах галузі "Культура"</t>
  </si>
  <si>
    <t>Заходи щодо відновлення і підтримання сприятливого гідрологічного режиму та санітарного стану водних об'єктів</t>
  </si>
  <si>
    <t>Проведення санітарних заходів у прибережних смугах річок Псел, Сумка, Стрілка, озера Чеха та ін. водних об’єктів</t>
  </si>
  <si>
    <t>Реконструкція гідротехнічних споруд</t>
  </si>
  <si>
    <t>Заходи з озеленення населених пунктів</t>
  </si>
  <si>
    <t>Санітарне утримання, догляд за пам’ятками природи «Липові насадження», «Дуби» на вулицях Олександра Аніщенка, Герасима Кондратьєва, Петропавлівська, Сергія Табали</t>
  </si>
  <si>
    <t>Облаштування карантинного майданчика для перетримки безпритульних тварин на земельній ділянці КП «Центр догляду за тваринами» Сумської міської ради по вул. Римського-Корсакова (придбання крематорію)</t>
  </si>
  <si>
    <t>Реконструкція підпірної гідроспоруди під Шевченківським мостом</t>
  </si>
  <si>
    <t>КТПКВКМБ - 8340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</si>
  <si>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</si>
  <si>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 xml:space="preserve">Придбання спеціального обладнання для проведення науково-дослідницьких робіт у ботанічному саду місцевого значення «Юннатівський» </t>
  </si>
  <si>
    <t>Перелік видатків фонду охорони навколишнього природного середовища</t>
  </si>
  <si>
    <t>Проведення благоустрою у прибережних смугах річок Псел, Стрілка, Сумка, оз. Чеха та інших водних об’єктів, очищення русел річок</t>
  </si>
  <si>
    <t xml:space="preserve">Сумської міської об'єднаної територіальної громади на 2020 рік </t>
  </si>
  <si>
    <t xml:space="preserve">до    рішення   виконавчого комітету </t>
  </si>
  <si>
    <t xml:space="preserve">Директор департаменту фінансів, економіки та інвестицій </t>
  </si>
  <si>
    <t>С.А.Липова</t>
  </si>
  <si>
    <t xml:space="preserve"> Додаток   8</t>
  </si>
  <si>
    <t xml:space="preserve"> від                                №                         </t>
  </si>
  <si>
    <t>(грн)</t>
  </si>
  <si>
    <t>10 Відділ культури Сумської міської ради</t>
  </si>
  <si>
    <t xml:space="preserve">  (код бюджету)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</si>
</sst>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#,##0.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[$-FC19]d\ mmmm\ yyyy\ \г\."/>
  </numFmts>
  <fonts count="7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14"/>
      <color indexed="9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b/>
      <i/>
      <sz val="11"/>
      <name val="Times New Roman"/>
      <family val="1"/>
    </font>
    <font>
      <sz val="24"/>
      <name val="Times New Roman"/>
      <family val="1"/>
    </font>
    <font>
      <b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9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60" fillId="46" borderId="0" applyNumberFormat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4" fillId="0" borderId="7" applyNumberFormat="0" applyFill="0" applyAlignment="0" applyProtection="0"/>
    <xf numFmtId="0" fontId="12" fillId="0" borderId="8" applyNumberFormat="0" applyFill="0" applyAlignment="0" applyProtection="0"/>
    <xf numFmtId="0" fontId="65" fillId="47" borderId="9" applyNumberFormat="0" applyAlignment="0" applyProtection="0"/>
    <xf numFmtId="0" fontId="10" fillId="48" borderId="10" applyNumberFormat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7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6" fillId="3" borderId="0" applyNumberFormat="0" applyBorder="0" applyAlignment="0" applyProtection="0"/>
    <xf numFmtId="0" fontId="69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70" fillId="50" borderId="14" applyNumberFormat="0" applyAlignment="0" applyProtection="0"/>
    <xf numFmtId="0" fontId="18" fillId="0" borderId="15" applyNumberFormat="0" applyFill="0" applyAlignment="0" applyProtection="0"/>
    <xf numFmtId="0" fontId="71" fillId="54" borderId="0" applyNumberFormat="0" applyBorder="0" applyAlignment="0" applyProtection="0"/>
    <xf numFmtId="0" fontId="19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0" fontId="27" fillId="0" borderId="0" xfId="0" applyFont="1" applyFill="1" applyAlignment="1">
      <alignment horizontal="left" vertical="center"/>
    </xf>
    <xf numFmtId="0" fontId="25" fillId="0" borderId="0" xfId="0" applyNumberFormat="1" applyFont="1" applyFill="1" applyAlignment="1" applyProtection="1">
      <alignment vertical="top"/>
      <protection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vertical="center"/>
    </xf>
    <xf numFmtId="0" fontId="36" fillId="0" borderId="17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28" fillId="0" borderId="17" xfId="0" applyNumberFormat="1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>
      <alignment vertical="center"/>
    </xf>
    <xf numFmtId="0" fontId="30" fillId="55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>
      <alignment horizontal="left" vertical="distributed" wrapText="1"/>
    </xf>
    <xf numFmtId="0" fontId="35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0" fontId="4" fillId="0" borderId="17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textRotation="180"/>
    </xf>
    <xf numFmtId="4" fontId="30" fillId="0" borderId="0" xfId="0" applyNumberFormat="1" applyFont="1" applyFill="1" applyAlignment="1">
      <alignment vertical="center" textRotation="180"/>
    </xf>
    <xf numFmtId="0" fontId="29" fillId="56" borderId="17" xfId="0" applyFont="1" applyFill="1" applyBorder="1" applyAlignment="1">
      <alignment vertical="center"/>
    </xf>
    <xf numFmtId="0" fontId="29" fillId="56" borderId="17" xfId="0" applyNumberFormat="1" applyFont="1" applyFill="1" applyBorder="1" applyAlignment="1" applyProtection="1">
      <alignment vertical="center"/>
      <protection/>
    </xf>
    <xf numFmtId="0" fontId="33" fillId="56" borderId="17" xfId="0" applyFont="1" applyFill="1" applyBorder="1" applyAlignment="1">
      <alignment horizontal="left" vertical="center" wrapText="1"/>
    </xf>
    <xf numFmtId="0" fontId="29" fillId="56" borderId="0" xfId="0" applyFont="1" applyFill="1" applyAlignment="1">
      <alignment vertical="center"/>
    </xf>
    <xf numFmtId="0" fontId="28" fillId="56" borderId="17" xfId="0" applyFont="1" applyFill="1" applyBorder="1" applyAlignment="1">
      <alignment vertical="center"/>
    </xf>
    <xf numFmtId="0" fontId="28" fillId="56" borderId="17" xfId="0" applyNumberFormat="1" applyFont="1" applyFill="1" applyBorder="1" applyAlignment="1" applyProtection="1">
      <alignment vertical="center"/>
      <protection/>
    </xf>
    <xf numFmtId="0" fontId="30" fillId="56" borderId="17" xfId="0" applyFont="1" applyFill="1" applyBorder="1" applyAlignment="1">
      <alignment horizontal="left" vertical="center" wrapText="1"/>
    </xf>
    <xf numFmtId="0" fontId="28" fillId="56" borderId="0" xfId="0" applyFont="1" applyFill="1" applyAlignment="1">
      <alignment vertical="center"/>
    </xf>
    <xf numFmtId="0" fontId="74" fillId="56" borderId="17" xfId="0" applyNumberFormat="1" applyFont="1" applyFill="1" applyBorder="1" applyAlignment="1" applyProtection="1">
      <alignment vertical="center"/>
      <protection/>
    </xf>
    <xf numFmtId="0" fontId="75" fillId="56" borderId="17" xfId="0" applyFont="1" applyFill="1" applyBorder="1" applyAlignment="1">
      <alignment horizontal="left" vertical="center" wrapText="1"/>
    </xf>
    <xf numFmtId="0" fontId="30" fillId="56" borderId="17" xfId="0" applyFont="1" applyFill="1" applyBorder="1" applyAlignment="1">
      <alignment horizontal="justify" vertical="center" wrapText="1"/>
    </xf>
    <xf numFmtId="0" fontId="43" fillId="56" borderId="17" xfId="0" applyFont="1" applyFill="1" applyBorder="1" applyAlignment="1">
      <alignment vertical="center"/>
    </xf>
    <xf numFmtId="0" fontId="43" fillId="56" borderId="17" xfId="0" applyNumberFormat="1" applyFont="1" applyFill="1" applyBorder="1" applyAlignment="1" applyProtection="1">
      <alignment vertical="center"/>
      <protection/>
    </xf>
    <xf numFmtId="0" fontId="43" fillId="56" borderId="0" xfId="0" applyFont="1" applyFill="1" applyAlignment="1">
      <alignment vertical="center"/>
    </xf>
    <xf numFmtId="0" fontId="41" fillId="56" borderId="17" xfId="0" applyFont="1" applyFill="1" applyBorder="1" applyAlignment="1">
      <alignment vertical="center"/>
    </xf>
    <xf numFmtId="0" fontId="41" fillId="56" borderId="17" xfId="0" applyNumberFormat="1" applyFont="1" applyFill="1" applyBorder="1" applyAlignment="1" applyProtection="1">
      <alignment vertical="center"/>
      <protection/>
    </xf>
    <xf numFmtId="0" fontId="41" fillId="56" borderId="0" xfId="0" applyFont="1" applyFill="1" applyAlignment="1">
      <alignment vertical="center"/>
    </xf>
    <xf numFmtId="0" fontId="30" fillId="56" borderId="17" xfId="0" applyFont="1" applyFill="1" applyBorder="1" applyAlignment="1">
      <alignment horizontal="center" vertical="center" wrapText="1"/>
    </xf>
    <xf numFmtId="0" fontId="30" fillId="56" borderId="17" xfId="0" applyFont="1" applyFill="1" applyBorder="1" applyAlignment="1">
      <alignment vertical="center" wrapText="1"/>
    </xf>
    <xf numFmtId="0" fontId="40" fillId="0" borderId="0" xfId="0" applyNumberFormat="1" applyFont="1" applyFill="1" applyAlignment="1" applyProtection="1">
      <alignment horizontal="center" vertical="center" wrapText="1"/>
      <protection/>
    </xf>
    <xf numFmtId="0" fontId="4" fillId="56" borderId="17" xfId="0" applyFont="1" applyFill="1" applyBorder="1" applyAlignment="1">
      <alignment horizontal="left" vertical="center" wrapText="1"/>
    </xf>
    <xf numFmtId="4" fontId="30" fillId="55" borderId="17" xfId="0" applyNumberFormat="1" applyFont="1" applyFill="1" applyBorder="1" applyAlignment="1">
      <alignment horizontal="center" vertical="center" wrapText="1"/>
    </xf>
    <xf numFmtId="0" fontId="4" fillId="55" borderId="17" xfId="0" applyFont="1" applyFill="1" applyBorder="1" applyAlignment="1">
      <alignment horizontal="center" vertical="center" wrapText="1"/>
    </xf>
    <xf numFmtId="4" fontId="30" fillId="56" borderId="17" xfId="0" applyNumberFormat="1" applyFont="1" applyFill="1" applyBorder="1" applyAlignment="1">
      <alignment horizontal="center" vertical="center" wrapText="1"/>
    </xf>
    <xf numFmtId="4" fontId="4" fillId="55" borderId="17" xfId="0" applyNumberFormat="1" applyFont="1" applyFill="1" applyBorder="1" applyAlignment="1">
      <alignment horizontal="center" vertical="center" wrapText="1"/>
    </xf>
    <xf numFmtId="4" fontId="33" fillId="56" borderId="17" xfId="95" applyNumberFormat="1" applyFont="1" applyFill="1" applyBorder="1" applyAlignment="1">
      <alignment horizontal="center" vertical="center"/>
      <protection/>
    </xf>
    <xf numFmtId="4" fontId="4" fillId="56" borderId="17" xfId="95" applyNumberFormat="1" applyFont="1" applyFill="1" applyBorder="1" applyAlignment="1">
      <alignment horizontal="center" vertical="center"/>
      <protection/>
    </xf>
    <xf numFmtId="4" fontId="4" fillId="0" borderId="17" xfId="95" applyNumberFormat="1" applyFont="1" applyFill="1" applyBorder="1" applyAlignment="1">
      <alignment horizontal="center" vertical="center"/>
      <protection/>
    </xf>
    <xf numFmtId="4" fontId="30" fillId="56" borderId="17" xfId="95" applyNumberFormat="1" applyFont="1" applyFill="1" applyBorder="1" applyAlignment="1">
      <alignment horizontal="center" vertical="center"/>
      <protection/>
    </xf>
    <xf numFmtId="4" fontId="4" fillId="56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33" fillId="56" borderId="17" xfId="0" applyNumberFormat="1" applyFont="1" applyFill="1" applyBorder="1" applyAlignment="1">
      <alignment horizontal="center" vertical="center" wrapText="1"/>
    </xf>
    <xf numFmtId="4" fontId="4" fillId="56" borderId="17" xfId="95" applyNumberFormat="1" applyFont="1" applyFill="1" applyBorder="1" applyAlignment="1" quotePrefix="1">
      <alignment horizontal="center" vertical="center"/>
      <protection/>
    </xf>
    <xf numFmtId="4" fontId="75" fillId="56" borderId="17" xfId="95" applyNumberFormat="1" applyFont="1" applyFill="1" applyBorder="1" applyAlignment="1">
      <alignment horizontal="center" vertical="center"/>
      <protection/>
    </xf>
    <xf numFmtId="4" fontId="37" fillId="0" borderId="0" xfId="95" applyNumberFormat="1" applyFont="1" applyFill="1" applyBorder="1" applyAlignment="1">
      <alignment horizontal="center" vertical="center"/>
      <protection/>
    </xf>
    <xf numFmtId="4" fontId="4" fillId="56" borderId="0" xfId="95" applyNumberFormat="1" applyFont="1" applyFill="1" applyBorder="1" applyAlignment="1">
      <alignment horizontal="center" vertical="center"/>
      <protection/>
    </xf>
    <xf numFmtId="4" fontId="4" fillId="0" borderId="0" xfId="95" applyNumberFormat="1" applyFont="1" applyFill="1" applyBorder="1" applyAlignment="1">
      <alignment horizontal="center" vertical="center"/>
      <protection/>
    </xf>
    <xf numFmtId="4" fontId="28" fillId="0" borderId="0" xfId="0" applyNumberFormat="1" applyFont="1" applyFill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textRotation="180"/>
    </xf>
    <xf numFmtId="4" fontId="39" fillId="0" borderId="0" xfId="95" applyNumberFormat="1" applyFont="1" applyFill="1" applyBorder="1" applyAlignment="1">
      <alignment horizontal="center" vertical="center"/>
      <protection/>
    </xf>
    <xf numFmtId="4" fontId="39" fillId="56" borderId="0" xfId="95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0" fillId="56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0" fillId="56" borderId="0" xfId="0" applyNumberFormat="1" applyFont="1" applyFill="1" applyAlignment="1" applyProtection="1">
      <alignment horizontal="center"/>
      <protection/>
    </xf>
    <xf numFmtId="4" fontId="34" fillId="0" borderId="0" xfId="0" applyNumberFormat="1" applyFont="1" applyFill="1" applyBorder="1" applyAlignment="1">
      <alignment horizontal="center" vertical="center"/>
    </xf>
    <xf numFmtId="4" fontId="34" fillId="56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 applyProtection="1">
      <alignment horizontal="center"/>
      <protection/>
    </xf>
    <xf numFmtId="4" fontId="0" fillId="56" borderId="0" xfId="0" applyNumberFormat="1" applyFont="1" applyFill="1" applyAlignment="1">
      <alignment horizontal="center"/>
    </xf>
    <xf numFmtId="4" fontId="38" fillId="0" borderId="16" xfId="0" applyNumberFormat="1" applyFont="1" applyFill="1" applyBorder="1" applyAlignment="1" applyProtection="1">
      <alignment horizontal="center" vertical="center"/>
      <protection/>
    </xf>
    <xf numFmtId="4" fontId="34" fillId="56" borderId="0" xfId="0" applyNumberFormat="1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 horizontal="center" vertical="distributed" wrapText="1"/>
    </xf>
    <xf numFmtId="4" fontId="35" fillId="0" borderId="0" xfId="0" applyNumberFormat="1" applyFont="1" applyFill="1" applyBorder="1" applyAlignment="1">
      <alignment horizontal="center" vertical="distributed" wrapText="1"/>
    </xf>
    <xf numFmtId="4" fontId="31" fillId="0" borderId="0" xfId="0" applyNumberFormat="1" applyFont="1" applyFill="1" applyBorder="1" applyAlignment="1">
      <alignment horizontal="center" vertical="center" wrapText="1"/>
    </xf>
    <xf numFmtId="4" fontId="31" fillId="56" borderId="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56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 applyProtection="1">
      <alignment horizontal="center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4" fontId="24" fillId="56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4" fillId="56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 applyProtection="1">
      <alignment horizontal="center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4" fontId="24" fillId="56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0" fillId="56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0" fillId="56" borderId="0" xfId="0" applyNumberFormat="1" applyFont="1" applyFill="1" applyAlignment="1" applyProtection="1">
      <alignment horizontal="center"/>
      <protection/>
    </xf>
    <xf numFmtId="4" fontId="27" fillId="0" borderId="0" xfId="0" applyNumberFormat="1" applyFont="1" applyFill="1" applyBorder="1" applyAlignment="1">
      <alignment horizontal="center" vertical="center"/>
    </xf>
    <xf numFmtId="0" fontId="32" fillId="56" borderId="17" xfId="0" applyFont="1" applyFill="1" applyBorder="1" applyAlignment="1">
      <alignment horizontal="left" vertical="center" wrapText="1"/>
    </xf>
    <xf numFmtId="4" fontId="32" fillId="56" borderId="17" xfId="95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4" fontId="27" fillId="0" borderId="0" xfId="0" applyNumberFormat="1" applyFont="1" applyFill="1" applyAlignment="1">
      <alignment horizontal="center"/>
    </xf>
    <xf numFmtId="4" fontId="27" fillId="0" borderId="0" xfId="0" applyNumberFormat="1" applyFont="1" applyFill="1" applyAlignment="1">
      <alignment horizontal="center"/>
    </xf>
    <xf numFmtId="4" fontId="27" fillId="0" borderId="0" xfId="0" applyNumberFormat="1" applyFont="1" applyFill="1" applyAlignment="1">
      <alignment horizontal="center"/>
    </xf>
    <xf numFmtId="0" fontId="76" fillId="56" borderId="17" xfId="0" applyFont="1" applyFill="1" applyBorder="1" applyAlignment="1">
      <alignment horizontal="left" vertical="center" wrapText="1"/>
    </xf>
    <xf numFmtId="4" fontId="76" fillId="56" borderId="17" xfId="95" applyNumberFormat="1" applyFont="1" applyFill="1" applyBorder="1" applyAlignment="1">
      <alignment horizontal="center" vertical="center"/>
      <protection/>
    </xf>
    <xf numFmtId="1" fontId="30" fillId="0" borderId="17" xfId="0" applyNumberFormat="1" applyFont="1" applyFill="1" applyBorder="1" applyAlignment="1" applyProtection="1">
      <alignment horizontal="center" vertical="center" wrapText="1"/>
      <protection/>
    </xf>
    <xf numFmtId="1" fontId="30" fillId="56" borderId="17" xfId="0" applyNumberFormat="1" applyFont="1" applyFill="1" applyBorder="1" applyAlignment="1" applyProtection="1">
      <alignment horizontal="center" vertical="center" wrapText="1"/>
      <protection/>
    </xf>
    <xf numFmtId="1" fontId="30" fillId="56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 vertical="center" textRotation="180"/>
    </xf>
    <xf numFmtId="0" fontId="77" fillId="0" borderId="0" xfId="0" applyFont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30" fillId="56" borderId="0" xfId="0" applyNumberFormat="1" applyFont="1" applyFill="1" applyAlignment="1" applyProtection="1">
      <alignment horizontal="center" vertical="center" textRotation="180"/>
      <protection/>
    </xf>
    <xf numFmtId="0" fontId="30" fillId="56" borderId="19" xfId="0" applyNumberFormat="1" applyFont="1" applyFill="1" applyBorder="1" applyAlignment="1" applyProtection="1">
      <alignment horizontal="center" vertical="center" textRotation="180"/>
      <protection/>
    </xf>
    <xf numFmtId="0" fontId="30" fillId="0" borderId="19" xfId="0" applyFont="1" applyFill="1" applyBorder="1" applyAlignment="1">
      <alignment horizontal="center" vertical="center" textRotation="180"/>
    </xf>
    <xf numFmtId="0" fontId="30" fillId="0" borderId="0" xfId="0" applyFont="1" applyFill="1" applyBorder="1" applyAlignment="1">
      <alignment horizontal="center" vertical="center" textRotation="180"/>
    </xf>
    <xf numFmtId="14" fontId="31" fillId="0" borderId="0" xfId="0" applyNumberFormat="1" applyFont="1" applyFill="1" applyBorder="1" applyAlignment="1">
      <alignment horizontal="left"/>
    </xf>
    <xf numFmtId="0" fontId="4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56" borderId="0" xfId="0" applyNumberFormat="1" applyFont="1" applyFill="1" applyAlignment="1" applyProtection="1">
      <alignment horizontal="center"/>
      <protection/>
    </xf>
    <xf numFmtId="4" fontId="30" fillId="56" borderId="17" xfId="0" applyNumberFormat="1" applyFont="1" applyFill="1" applyBorder="1" applyAlignment="1" applyProtection="1">
      <alignment horizontal="center" vertical="center" wrapText="1"/>
      <protection/>
    </xf>
    <xf numFmtId="4" fontId="32" fillId="56" borderId="17" xfId="0" applyNumberFormat="1" applyFont="1" applyFill="1" applyBorder="1" applyAlignment="1" applyProtection="1">
      <alignment horizontal="center" vertical="center" wrapText="1"/>
      <protection/>
    </xf>
    <xf numFmtId="4" fontId="32" fillId="56" borderId="18" xfId="0" applyNumberFormat="1" applyFont="1" applyFill="1" applyBorder="1" applyAlignment="1" applyProtection="1">
      <alignment horizontal="center" vertical="center" wrapText="1"/>
      <protection/>
    </xf>
    <xf numFmtId="4" fontId="30" fillId="0" borderId="17" xfId="0" applyNumberFormat="1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7" fillId="0" borderId="0" xfId="0" applyFont="1" applyFill="1" applyBorder="1" applyAlignment="1">
      <alignment horizontal="left" wrapText="1"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30" fillId="56" borderId="17" xfId="0" applyNumberFormat="1" applyFont="1" applyFill="1" applyBorder="1" applyAlignment="1" applyProtection="1">
      <alignment horizontal="center" vertical="center" wrapText="1"/>
      <protection/>
    </xf>
    <xf numFmtId="4" fontId="30" fillId="0" borderId="18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showZeros="0" tabSelected="1" view="pageBreakPreview" zoomScale="50" zoomScaleNormal="70" zoomScaleSheetLayoutView="50" workbookViewId="0" topLeftCell="A1">
      <selection activeCell="L56" sqref="L56"/>
    </sheetView>
  </sheetViews>
  <sheetFormatPr defaultColWidth="9.16015625" defaultRowHeight="12.75"/>
  <cols>
    <col min="1" max="1" width="17.66015625" style="12" customWidth="1"/>
    <col min="2" max="2" width="16.33203125" style="6" customWidth="1"/>
    <col min="3" max="3" width="64.33203125" style="6" customWidth="1"/>
    <col min="4" max="4" width="21" style="113" customWidth="1"/>
    <col min="5" max="5" width="19.33203125" style="114" customWidth="1"/>
    <col min="6" max="6" width="20.16015625" style="114" customWidth="1"/>
    <col min="7" max="7" width="20" style="113" customWidth="1"/>
    <col min="8" max="8" width="19.33203125" style="115" customWidth="1"/>
    <col min="9" max="9" width="22" style="121" customWidth="1"/>
    <col min="10" max="10" width="5.16015625" style="42" customWidth="1"/>
    <col min="11" max="16384" width="9.16015625" style="12" customWidth="1"/>
  </cols>
  <sheetData>
    <row r="1" spans="6:10" ht="18.75">
      <c r="F1" s="141" t="s">
        <v>51</v>
      </c>
      <c r="G1" s="141"/>
      <c r="H1" s="141"/>
      <c r="I1" s="141"/>
      <c r="J1" s="134">
        <v>48</v>
      </c>
    </row>
    <row r="2" spans="6:10" ht="18.75">
      <c r="F2" s="141" t="s">
        <v>48</v>
      </c>
      <c r="G2" s="141"/>
      <c r="H2" s="141"/>
      <c r="I2" s="141"/>
      <c r="J2" s="134"/>
    </row>
    <row r="3" spans="6:10" ht="18.75">
      <c r="F3" s="141" t="s">
        <v>52</v>
      </c>
      <c r="G3" s="141"/>
      <c r="H3" s="141"/>
      <c r="I3" s="141"/>
      <c r="J3" s="134"/>
    </row>
    <row r="4" spans="6:10" ht="18.75">
      <c r="F4" s="141"/>
      <c r="G4" s="141"/>
      <c r="H4" s="141"/>
      <c r="I4" s="141"/>
      <c r="J4" s="134"/>
    </row>
    <row r="5" spans="6:10" ht="18.75">
      <c r="F5" s="141"/>
      <c r="G5" s="141"/>
      <c r="H5" s="141"/>
      <c r="I5" s="141"/>
      <c r="J5" s="134"/>
    </row>
    <row r="6" spans="1:10" s="5" customFormat="1" ht="27.75">
      <c r="A6" s="2"/>
      <c r="B6" s="1"/>
      <c r="C6" s="24"/>
      <c r="D6" s="89"/>
      <c r="E6" s="90"/>
      <c r="F6" s="90"/>
      <c r="G6" s="89"/>
      <c r="H6" s="89"/>
      <c r="I6" s="89"/>
      <c r="J6" s="134"/>
    </row>
    <row r="7" spans="1:14" s="2" customFormat="1" ht="27">
      <c r="A7" s="139" t="s">
        <v>45</v>
      </c>
      <c r="B7" s="139"/>
      <c r="C7" s="139"/>
      <c r="D7" s="139"/>
      <c r="E7" s="139"/>
      <c r="F7" s="139"/>
      <c r="G7" s="139"/>
      <c r="H7" s="139"/>
      <c r="I7" s="139"/>
      <c r="J7" s="134"/>
      <c r="K7" s="23"/>
      <c r="L7" s="23"/>
      <c r="M7" s="23"/>
      <c r="N7" s="23"/>
    </row>
    <row r="8" spans="1:14" s="2" customFormat="1" ht="27">
      <c r="A8" s="63"/>
      <c r="B8" s="139" t="s">
        <v>47</v>
      </c>
      <c r="C8" s="139"/>
      <c r="D8" s="139"/>
      <c r="E8" s="139"/>
      <c r="F8" s="139"/>
      <c r="G8" s="139"/>
      <c r="H8" s="139"/>
      <c r="I8" s="63"/>
      <c r="J8" s="134"/>
      <c r="K8" s="23"/>
      <c r="L8" s="23"/>
      <c r="M8" s="23"/>
      <c r="N8" s="23"/>
    </row>
    <row r="9" spans="1:14" s="2" customFormat="1" ht="27">
      <c r="A9" s="132">
        <v>18531000000</v>
      </c>
      <c r="B9" s="132"/>
      <c r="C9" s="63"/>
      <c r="D9" s="63"/>
      <c r="E9" s="63"/>
      <c r="F9" s="63"/>
      <c r="G9" s="63"/>
      <c r="H9" s="63"/>
      <c r="I9" s="119" t="s">
        <v>53</v>
      </c>
      <c r="J9" s="134"/>
      <c r="K9" s="23"/>
      <c r="L9" s="23"/>
      <c r="M9" s="23"/>
      <c r="N9" s="23"/>
    </row>
    <row r="10" spans="1:14" s="2" customFormat="1" ht="15" customHeight="1">
      <c r="A10" s="133" t="s">
        <v>55</v>
      </c>
      <c r="B10" s="133"/>
      <c r="C10" s="14"/>
      <c r="D10" s="91"/>
      <c r="E10" s="92"/>
      <c r="F10" s="92"/>
      <c r="G10" s="93"/>
      <c r="H10" s="82"/>
      <c r="J10" s="134"/>
      <c r="K10" s="23"/>
      <c r="L10" s="23"/>
      <c r="M10" s="23"/>
      <c r="N10" s="23"/>
    </row>
    <row r="11" spans="1:14" s="2" customFormat="1" ht="23.25">
      <c r="A11" s="140" t="s">
        <v>5</v>
      </c>
      <c r="B11" s="140" t="s">
        <v>6</v>
      </c>
      <c r="C11" s="151" t="s">
        <v>23</v>
      </c>
      <c r="D11" s="145" t="s">
        <v>22</v>
      </c>
      <c r="E11" s="145"/>
      <c r="F11" s="152"/>
      <c r="G11" s="142" t="s">
        <v>20</v>
      </c>
      <c r="H11" s="142"/>
      <c r="I11" s="142"/>
      <c r="J11" s="134"/>
      <c r="K11" s="23"/>
      <c r="L11" s="23"/>
      <c r="M11" s="23"/>
      <c r="N11" s="23"/>
    </row>
    <row r="12" spans="1:14" s="2" customFormat="1" ht="23.25">
      <c r="A12" s="140"/>
      <c r="B12" s="140"/>
      <c r="C12" s="151"/>
      <c r="D12" s="145" t="s">
        <v>0</v>
      </c>
      <c r="E12" s="143" t="s">
        <v>1</v>
      </c>
      <c r="F12" s="144" t="s">
        <v>2</v>
      </c>
      <c r="G12" s="142" t="s">
        <v>0</v>
      </c>
      <c r="H12" s="143" t="s">
        <v>1</v>
      </c>
      <c r="I12" s="143" t="s">
        <v>2</v>
      </c>
      <c r="J12" s="134"/>
      <c r="K12" s="23"/>
      <c r="L12" s="23"/>
      <c r="M12" s="23"/>
      <c r="N12" s="23"/>
    </row>
    <row r="13" spans="1:14" s="2" customFormat="1" ht="23.25">
      <c r="A13" s="140"/>
      <c r="B13" s="140"/>
      <c r="C13" s="151"/>
      <c r="D13" s="145"/>
      <c r="E13" s="143"/>
      <c r="F13" s="144"/>
      <c r="G13" s="142"/>
      <c r="H13" s="143"/>
      <c r="I13" s="143"/>
      <c r="J13" s="134"/>
      <c r="K13" s="23"/>
      <c r="L13" s="23"/>
      <c r="M13" s="23"/>
      <c r="N13" s="23"/>
    </row>
    <row r="14" spans="1:14" s="2" customFormat="1" ht="23.25">
      <c r="A14" s="140"/>
      <c r="B14" s="140"/>
      <c r="C14" s="151"/>
      <c r="D14" s="145"/>
      <c r="E14" s="143"/>
      <c r="F14" s="144"/>
      <c r="G14" s="142"/>
      <c r="H14" s="143"/>
      <c r="I14" s="143"/>
      <c r="J14" s="134"/>
      <c r="K14" s="23"/>
      <c r="L14" s="23"/>
      <c r="M14" s="23"/>
      <c r="N14" s="23"/>
    </row>
    <row r="15" spans="1:14" ht="23.25">
      <c r="A15" s="128">
        <v>1</v>
      </c>
      <c r="B15" s="128">
        <v>2</v>
      </c>
      <c r="C15" s="128">
        <v>3</v>
      </c>
      <c r="D15" s="128">
        <v>4</v>
      </c>
      <c r="E15" s="129">
        <v>5</v>
      </c>
      <c r="F15" s="130">
        <v>6</v>
      </c>
      <c r="G15" s="129">
        <v>10</v>
      </c>
      <c r="H15" s="129">
        <v>11</v>
      </c>
      <c r="I15" s="129">
        <v>12</v>
      </c>
      <c r="J15" s="134"/>
      <c r="K15" s="41"/>
      <c r="L15" s="41"/>
      <c r="M15" s="41"/>
      <c r="N15" s="41"/>
    </row>
    <row r="16" spans="1:10" s="5" customFormat="1" ht="18" customHeight="1">
      <c r="A16" s="31"/>
      <c r="B16" s="30"/>
      <c r="C16" s="40" t="s">
        <v>12</v>
      </c>
      <c r="D16" s="70">
        <f aca="true" t="shared" si="0" ref="D16:I17">D17</f>
        <v>264000</v>
      </c>
      <c r="E16" s="70">
        <f t="shared" si="0"/>
        <v>264000</v>
      </c>
      <c r="F16" s="70">
        <f t="shared" si="0"/>
        <v>0</v>
      </c>
      <c r="G16" s="70">
        <f t="shared" si="0"/>
        <v>264000</v>
      </c>
      <c r="H16" s="70">
        <f t="shared" si="0"/>
        <v>264000</v>
      </c>
      <c r="I16" s="70">
        <f t="shared" si="0"/>
        <v>0</v>
      </c>
      <c r="J16" s="134"/>
    </row>
    <row r="17" spans="1:10" s="5" customFormat="1" ht="37.5">
      <c r="A17" s="32">
        <v>8340</v>
      </c>
      <c r="B17" s="32" t="s">
        <v>7</v>
      </c>
      <c r="C17" s="25" t="s">
        <v>8</v>
      </c>
      <c r="D17" s="71">
        <f t="shared" si="0"/>
        <v>264000</v>
      </c>
      <c r="E17" s="70">
        <f t="shared" si="0"/>
        <v>264000</v>
      </c>
      <c r="F17" s="70">
        <f t="shared" si="0"/>
        <v>0</v>
      </c>
      <c r="G17" s="71">
        <f t="shared" si="0"/>
        <v>264000</v>
      </c>
      <c r="H17" s="71">
        <f t="shared" si="0"/>
        <v>264000</v>
      </c>
      <c r="I17" s="71">
        <f t="shared" si="0"/>
        <v>0</v>
      </c>
      <c r="J17" s="134"/>
    </row>
    <row r="18" spans="1:10" s="8" customFormat="1" ht="117">
      <c r="A18" s="48"/>
      <c r="B18" s="49"/>
      <c r="C18" s="46" t="s">
        <v>24</v>
      </c>
      <c r="D18" s="69">
        <f aca="true" t="shared" si="1" ref="D18:I18">D19+D20</f>
        <v>264000</v>
      </c>
      <c r="E18" s="69">
        <f t="shared" si="1"/>
        <v>264000</v>
      </c>
      <c r="F18" s="69">
        <f t="shared" si="1"/>
        <v>0</v>
      </c>
      <c r="G18" s="69">
        <f t="shared" si="1"/>
        <v>264000</v>
      </c>
      <c r="H18" s="69">
        <f t="shared" si="1"/>
        <v>264000</v>
      </c>
      <c r="I18" s="69">
        <f t="shared" si="1"/>
        <v>0</v>
      </c>
      <c r="J18" s="134"/>
    </row>
    <row r="19" spans="1:10" s="8" customFormat="1" ht="56.25">
      <c r="A19" s="48"/>
      <c r="B19" s="49"/>
      <c r="C19" s="50" t="s">
        <v>4</v>
      </c>
      <c r="D19" s="72">
        <f>SUM(E19:F19)</f>
        <v>94000</v>
      </c>
      <c r="E19" s="72">
        <v>94000</v>
      </c>
      <c r="F19" s="72">
        <v>0</v>
      </c>
      <c r="G19" s="72">
        <f>H19+I19</f>
        <v>94000</v>
      </c>
      <c r="H19" s="72">
        <f>E19</f>
        <v>94000</v>
      </c>
      <c r="I19" s="72">
        <f>F19</f>
        <v>0</v>
      </c>
      <c r="J19" s="134"/>
    </row>
    <row r="20" spans="1:10" s="8" customFormat="1" ht="56.25">
      <c r="A20" s="48"/>
      <c r="B20" s="49"/>
      <c r="C20" s="50" t="s">
        <v>26</v>
      </c>
      <c r="D20" s="72">
        <f>SUM(E20:F20)</f>
        <v>170000</v>
      </c>
      <c r="E20" s="72">
        <v>170000</v>
      </c>
      <c r="F20" s="72">
        <v>0</v>
      </c>
      <c r="G20" s="72">
        <f>H20+I20</f>
        <v>170000</v>
      </c>
      <c r="H20" s="72">
        <f>E20</f>
        <v>170000</v>
      </c>
      <c r="I20" s="72">
        <f>F20</f>
        <v>0</v>
      </c>
      <c r="J20" s="134"/>
    </row>
    <row r="21" spans="1:10" s="8" customFormat="1" ht="18" customHeight="1">
      <c r="A21" s="31"/>
      <c r="B21" s="30"/>
      <c r="C21" s="25" t="s">
        <v>13</v>
      </c>
      <c r="D21" s="73">
        <f aca="true" t="shared" si="2" ref="D21:I21">D22</f>
        <v>390000</v>
      </c>
      <c r="E21" s="73">
        <f t="shared" si="2"/>
        <v>306000</v>
      </c>
      <c r="F21" s="73">
        <f t="shared" si="2"/>
        <v>84000</v>
      </c>
      <c r="G21" s="73">
        <f t="shared" si="2"/>
        <v>390000</v>
      </c>
      <c r="H21" s="73">
        <f t="shared" si="2"/>
        <v>306000</v>
      </c>
      <c r="I21" s="73">
        <f t="shared" si="2"/>
        <v>84000</v>
      </c>
      <c r="J21" s="134"/>
    </row>
    <row r="22" spans="1:10" s="39" customFormat="1" ht="37.5">
      <c r="A22" s="32">
        <v>8340</v>
      </c>
      <c r="B22" s="32" t="s">
        <v>7</v>
      </c>
      <c r="C22" s="25" t="s">
        <v>8</v>
      </c>
      <c r="D22" s="74">
        <f aca="true" t="shared" si="3" ref="D22:I22">D23+D26+D33+D30</f>
        <v>390000</v>
      </c>
      <c r="E22" s="74">
        <f t="shared" si="3"/>
        <v>306000</v>
      </c>
      <c r="F22" s="74">
        <f t="shared" si="3"/>
        <v>84000</v>
      </c>
      <c r="G22" s="74">
        <f t="shared" si="3"/>
        <v>390000</v>
      </c>
      <c r="H22" s="74">
        <f t="shared" si="3"/>
        <v>306000</v>
      </c>
      <c r="I22" s="74">
        <f t="shared" si="3"/>
        <v>84000</v>
      </c>
      <c r="J22" s="134"/>
    </row>
    <row r="23" spans="1:10" s="10" customFormat="1" ht="117">
      <c r="A23" s="44"/>
      <c r="B23" s="45"/>
      <c r="C23" s="46" t="s">
        <v>24</v>
      </c>
      <c r="D23" s="69">
        <f aca="true" t="shared" si="4" ref="D23:I23">D24+D25</f>
        <v>80000</v>
      </c>
      <c r="E23" s="69">
        <f t="shared" si="4"/>
        <v>65990</v>
      </c>
      <c r="F23" s="69">
        <f t="shared" si="4"/>
        <v>14010</v>
      </c>
      <c r="G23" s="69">
        <f t="shared" si="4"/>
        <v>80000</v>
      </c>
      <c r="H23" s="69">
        <f t="shared" si="4"/>
        <v>65990</v>
      </c>
      <c r="I23" s="69">
        <f t="shared" si="4"/>
        <v>14010</v>
      </c>
      <c r="J23" s="134"/>
    </row>
    <row r="24" spans="1:10" s="10" customFormat="1" ht="56.25">
      <c r="A24" s="48"/>
      <c r="B24" s="49"/>
      <c r="C24" s="50" t="s">
        <v>29</v>
      </c>
      <c r="D24" s="72">
        <f>SUM(E24:F24)</f>
        <v>30000</v>
      </c>
      <c r="E24" s="72">
        <v>30000</v>
      </c>
      <c r="F24" s="72">
        <v>0</v>
      </c>
      <c r="G24" s="72">
        <f>H24+I24</f>
        <v>30000</v>
      </c>
      <c r="H24" s="72">
        <f>E24</f>
        <v>30000</v>
      </c>
      <c r="I24" s="72">
        <f>F24</f>
        <v>0</v>
      </c>
      <c r="J24" s="135">
        <v>49</v>
      </c>
    </row>
    <row r="25" spans="1:10" s="51" customFormat="1" ht="75">
      <c r="A25" s="48"/>
      <c r="B25" s="49"/>
      <c r="C25" s="50" t="s">
        <v>30</v>
      </c>
      <c r="D25" s="72">
        <f>SUM(E25:F25)</f>
        <v>50000</v>
      </c>
      <c r="E25" s="72">
        <f>30000+5990</f>
        <v>35990</v>
      </c>
      <c r="F25" s="72">
        <f>20000-5990</f>
        <v>14010</v>
      </c>
      <c r="G25" s="72">
        <f>H25+I25</f>
        <v>50000</v>
      </c>
      <c r="H25" s="72">
        <f>E25</f>
        <v>35990</v>
      </c>
      <c r="I25" s="72">
        <f>F25</f>
        <v>14010</v>
      </c>
      <c r="J25" s="135"/>
    </row>
    <row r="26" spans="1:10" s="51" customFormat="1" ht="156">
      <c r="A26" s="44"/>
      <c r="B26" s="45"/>
      <c r="C26" s="46" t="s">
        <v>25</v>
      </c>
      <c r="D26" s="75">
        <f aca="true" t="shared" si="5" ref="D26:I26">D27+D28+D29</f>
        <v>250000</v>
      </c>
      <c r="E26" s="75">
        <f t="shared" si="5"/>
        <v>180010</v>
      </c>
      <c r="F26" s="75">
        <f t="shared" si="5"/>
        <v>69990</v>
      </c>
      <c r="G26" s="75">
        <f t="shared" si="5"/>
        <v>250000</v>
      </c>
      <c r="H26" s="75">
        <f t="shared" si="5"/>
        <v>180010</v>
      </c>
      <c r="I26" s="75">
        <f t="shared" si="5"/>
        <v>69990</v>
      </c>
      <c r="J26" s="135"/>
    </row>
    <row r="27" spans="1:10" s="51" customFormat="1" ht="56.25">
      <c r="A27" s="48"/>
      <c r="B27" s="49"/>
      <c r="C27" s="50" t="s">
        <v>11</v>
      </c>
      <c r="D27" s="67">
        <f>SUM(E27:F27)</f>
        <v>100000</v>
      </c>
      <c r="E27" s="67">
        <v>100000</v>
      </c>
      <c r="F27" s="67">
        <v>0</v>
      </c>
      <c r="G27" s="72">
        <f>H27+I27</f>
        <v>100000</v>
      </c>
      <c r="H27" s="72">
        <f aca="true" t="shared" si="6" ref="H27:I29">E27</f>
        <v>100000</v>
      </c>
      <c r="I27" s="72">
        <f t="shared" si="6"/>
        <v>0</v>
      </c>
      <c r="J27" s="135"/>
    </row>
    <row r="28" spans="1:10" s="10" customFormat="1" ht="37.5">
      <c r="A28" s="48"/>
      <c r="B28" s="49"/>
      <c r="C28" s="50" t="s">
        <v>31</v>
      </c>
      <c r="D28" s="72">
        <f>E28+F28</f>
        <v>100000</v>
      </c>
      <c r="E28" s="72">
        <f>30000+10</f>
        <v>30010</v>
      </c>
      <c r="F28" s="72">
        <f>70000-10</f>
        <v>69990</v>
      </c>
      <c r="G28" s="72">
        <f>H28+I28</f>
        <v>100000</v>
      </c>
      <c r="H28" s="72">
        <f t="shared" si="6"/>
        <v>30010</v>
      </c>
      <c r="I28" s="72">
        <f t="shared" si="6"/>
        <v>69990</v>
      </c>
      <c r="J28" s="135"/>
    </row>
    <row r="29" spans="1:10" s="13" customFormat="1" ht="56.25">
      <c r="A29" s="48"/>
      <c r="B29" s="49"/>
      <c r="C29" s="50" t="s">
        <v>32</v>
      </c>
      <c r="D29" s="72">
        <f>E29+F29</f>
        <v>50000</v>
      </c>
      <c r="E29" s="72">
        <v>50000</v>
      </c>
      <c r="F29" s="72">
        <v>0</v>
      </c>
      <c r="G29" s="72">
        <f aca="true" t="shared" si="7" ref="G29:G37">H29+I29</f>
        <v>50000</v>
      </c>
      <c r="H29" s="72">
        <f t="shared" si="6"/>
        <v>50000</v>
      </c>
      <c r="I29" s="72">
        <f t="shared" si="6"/>
        <v>0</v>
      </c>
      <c r="J29" s="135"/>
    </row>
    <row r="30" spans="1:10" s="47" customFormat="1" ht="75">
      <c r="A30" s="48"/>
      <c r="B30" s="49"/>
      <c r="C30" s="64" t="s">
        <v>27</v>
      </c>
      <c r="D30" s="70">
        <f aca="true" t="shared" si="8" ref="D30:I30">D31</f>
        <v>30000</v>
      </c>
      <c r="E30" s="70">
        <f t="shared" si="8"/>
        <v>30000</v>
      </c>
      <c r="F30" s="70">
        <f t="shared" si="8"/>
        <v>0</v>
      </c>
      <c r="G30" s="70">
        <f t="shared" si="8"/>
        <v>30000</v>
      </c>
      <c r="H30" s="70">
        <f t="shared" si="8"/>
        <v>30000</v>
      </c>
      <c r="I30" s="70">
        <f t="shared" si="8"/>
        <v>0</v>
      </c>
      <c r="J30" s="135"/>
    </row>
    <row r="31" spans="1:10" s="51" customFormat="1" ht="75">
      <c r="A31" s="48"/>
      <c r="B31" s="49"/>
      <c r="C31" s="50" t="s">
        <v>44</v>
      </c>
      <c r="D31" s="72">
        <f>E31+F31</f>
        <v>30000</v>
      </c>
      <c r="E31" s="72">
        <v>30000</v>
      </c>
      <c r="F31" s="72">
        <v>0</v>
      </c>
      <c r="G31" s="72">
        <f t="shared" si="7"/>
        <v>30000</v>
      </c>
      <c r="H31" s="72">
        <f>E31</f>
        <v>30000</v>
      </c>
      <c r="I31" s="72">
        <f>F31</f>
        <v>0</v>
      </c>
      <c r="J31" s="135"/>
    </row>
    <row r="32" spans="1:10" s="51" customFormat="1" ht="131.25">
      <c r="A32" s="48"/>
      <c r="B32" s="49"/>
      <c r="C32" s="64" t="s">
        <v>28</v>
      </c>
      <c r="D32" s="70">
        <f aca="true" t="shared" si="9" ref="D32:I32">D33</f>
        <v>30000</v>
      </c>
      <c r="E32" s="70">
        <f t="shared" si="9"/>
        <v>30000</v>
      </c>
      <c r="F32" s="70">
        <f t="shared" si="9"/>
        <v>0</v>
      </c>
      <c r="G32" s="70">
        <f t="shared" si="9"/>
        <v>30000</v>
      </c>
      <c r="H32" s="70">
        <f t="shared" si="9"/>
        <v>30000</v>
      </c>
      <c r="I32" s="70">
        <f t="shared" si="9"/>
        <v>0</v>
      </c>
      <c r="J32" s="136">
        <v>50</v>
      </c>
    </row>
    <row r="33" spans="1:10" s="47" customFormat="1" ht="150">
      <c r="A33" s="44"/>
      <c r="B33" s="45"/>
      <c r="C33" s="50" t="s">
        <v>43</v>
      </c>
      <c r="D33" s="67">
        <f>SUM(E33:F33)</f>
        <v>30000</v>
      </c>
      <c r="E33" s="67">
        <v>30000</v>
      </c>
      <c r="F33" s="67">
        <v>0</v>
      </c>
      <c r="G33" s="72">
        <f t="shared" si="7"/>
        <v>30000</v>
      </c>
      <c r="H33" s="72">
        <f>E33</f>
        <v>30000</v>
      </c>
      <c r="I33" s="72">
        <f>F33</f>
        <v>0</v>
      </c>
      <c r="J33" s="136"/>
    </row>
    <row r="34" spans="1:10" s="51" customFormat="1" ht="39">
      <c r="A34" s="44"/>
      <c r="B34" s="45"/>
      <c r="C34" s="46" t="s">
        <v>54</v>
      </c>
      <c r="D34" s="69">
        <f>E34+F34</f>
        <v>3000</v>
      </c>
      <c r="E34" s="69">
        <f aca="true" t="shared" si="10" ref="E34:I36">SUM(E35)</f>
        <v>3000</v>
      </c>
      <c r="F34" s="69">
        <f t="shared" si="10"/>
        <v>0</v>
      </c>
      <c r="G34" s="69">
        <f t="shared" si="10"/>
        <v>3000</v>
      </c>
      <c r="H34" s="69">
        <f t="shared" si="10"/>
        <v>3000</v>
      </c>
      <c r="I34" s="69">
        <f t="shared" si="10"/>
        <v>0</v>
      </c>
      <c r="J34" s="136"/>
    </row>
    <row r="35" spans="1:10" s="51" customFormat="1" ht="37.5">
      <c r="A35" s="66">
        <v>8340</v>
      </c>
      <c r="B35" s="66" t="s">
        <v>7</v>
      </c>
      <c r="C35" s="25" t="s">
        <v>8</v>
      </c>
      <c r="D35" s="68">
        <f>E35+F35</f>
        <v>3000</v>
      </c>
      <c r="E35" s="68">
        <f t="shared" si="10"/>
        <v>3000</v>
      </c>
      <c r="F35" s="68">
        <f t="shared" si="10"/>
        <v>0</v>
      </c>
      <c r="G35" s="68">
        <f t="shared" si="10"/>
        <v>3000</v>
      </c>
      <c r="H35" s="68">
        <f t="shared" si="10"/>
        <v>3000</v>
      </c>
      <c r="I35" s="68">
        <f t="shared" si="10"/>
        <v>0</v>
      </c>
      <c r="J35" s="136"/>
    </row>
    <row r="36" spans="1:10" s="51" customFormat="1" ht="78">
      <c r="A36" s="44"/>
      <c r="B36" s="45"/>
      <c r="C36" s="46" t="s">
        <v>33</v>
      </c>
      <c r="D36" s="75">
        <f>E36+F36</f>
        <v>3000</v>
      </c>
      <c r="E36" s="69">
        <f t="shared" si="10"/>
        <v>3000</v>
      </c>
      <c r="F36" s="69">
        <f t="shared" si="10"/>
        <v>0</v>
      </c>
      <c r="G36" s="69">
        <f t="shared" si="10"/>
        <v>3000</v>
      </c>
      <c r="H36" s="69">
        <f t="shared" si="10"/>
        <v>3000</v>
      </c>
      <c r="I36" s="69">
        <f t="shared" si="10"/>
        <v>0</v>
      </c>
      <c r="J36" s="136"/>
    </row>
    <row r="37" spans="1:10" s="51" customFormat="1" ht="93.75">
      <c r="A37" s="44"/>
      <c r="B37" s="45"/>
      <c r="C37" s="50" t="s">
        <v>34</v>
      </c>
      <c r="D37" s="65">
        <f>E37+F37</f>
        <v>3000</v>
      </c>
      <c r="E37" s="67">
        <v>3000</v>
      </c>
      <c r="F37" s="67"/>
      <c r="G37" s="72">
        <f t="shared" si="7"/>
        <v>3000</v>
      </c>
      <c r="H37" s="72">
        <f>E37</f>
        <v>3000</v>
      </c>
      <c r="I37" s="72">
        <f>F37</f>
        <v>0</v>
      </c>
      <c r="J37" s="136"/>
    </row>
    <row r="38" spans="1:10" s="51" customFormat="1" ht="37.5">
      <c r="A38" s="31"/>
      <c r="B38" s="30"/>
      <c r="C38" s="25" t="s">
        <v>14</v>
      </c>
      <c r="D38" s="76">
        <f aca="true" t="shared" si="11" ref="D38:I38">D39</f>
        <v>3816500</v>
      </c>
      <c r="E38" s="76">
        <f t="shared" si="11"/>
        <v>1870000</v>
      </c>
      <c r="F38" s="76">
        <f t="shared" si="11"/>
        <v>1946500</v>
      </c>
      <c r="G38" s="76">
        <f t="shared" si="11"/>
        <v>3816500</v>
      </c>
      <c r="H38" s="76">
        <f t="shared" si="11"/>
        <v>1870000</v>
      </c>
      <c r="I38" s="76">
        <f t="shared" si="11"/>
        <v>1946500</v>
      </c>
      <c r="J38" s="136"/>
    </row>
    <row r="39" spans="1:10" s="51" customFormat="1" ht="37.5">
      <c r="A39" s="32">
        <v>8340</v>
      </c>
      <c r="B39" s="32" t="s">
        <v>7</v>
      </c>
      <c r="C39" s="25" t="s">
        <v>8</v>
      </c>
      <c r="D39" s="68">
        <f aca="true" t="shared" si="12" ref="D39:I39">D40+D43+D45+D48+D52</f>
        <v>3816500</v>
      </c>
      <c r="E39" s="68">
        <f t="shared" si="12"/>
        <v>1870000</v>
      </c>
      <c r="F39" s="68">
        <f t="shared" si="12"/>
        <v>1946500</v>
      </c>
      <c r="G39" s="68">
        <f t="shared" si="12"/>
        <v>3816500</v>
      </c>
      <c r="H39" s="68">
        <f t="shared" si="12"/>
        <v>1870000</v>
      </c>
      <c r="I39" s="68">
        <f t="shared" si="12"/>
        <v>1946500</v>
      </c>
      <c r="J39" s="136"/>
    </row>
    <row r="40" spans="1:10" s="47" customFormat="1" ht="58.5">
      <c r="A40" s="44"/>
      <c r="B40" s="45"/>
      <c r="C40" s="46" t="s">
        <v>35</v>
      </c>
      <c r="D40" s="75">
        <f>E40+F40</f>
        <v>1440000</v>
      </c>
      <c r="E40" s="75">
        <f>SUM(E41:E42)</f>
        <v>1440000</v>
      </c>
      <c r="F40" s="75">
        <f>SUM(F41:F42)</f>
        <v>0</v>
      </c>
      <c r="G40" s="75">
        <f>SUM(G41:G42)</f>
        <v>1440000</v>
      </c>
      <c r="H40" s="75">
        <f>SUM(H41:H42)</f>
        <v>1440000</v>
      </c>
      <c r="I40" s="75">
        <f>SUM(I41:I42)</f>
        <v>0</v>
      </c>
      <c r="J40" s="136"/>
    </row>
    <row r="41" spans="1:10" s="47" customFormat="1" ht="75">
      <c r="A41" s="48"/>
      <c r="B41" s="49"/>
      <c r="C41" s="50" t="s">
        <v>46</v>
      </c>
      <c r="D41" s="72">
        <f>SUM(E41:F41)</f>
        <v>900000</v>
      </c>
      <c r="E41" s="72">
        <v>900000</v>
      </c>
      <c r="F41" s="72">
        <v>0</v>
      </c>
      <c r="G41" s="72">
        <f>H41+I41</f>
        <v>900000</v>
      </c>
      <c r="H41" s="72">
        <f>E41</f>
        <v>900000</v>
      </c>
      <c r="I41" s="72">
        <f>F41</f>
        <v>0</v>
      </c>
      <c r="J41" s="136">
        <v>51</v>
      </c>
    </row>
    <row r="42" spans="1:10" s="47" customFormat="1" ht="56.25">
      <c r="A42" s="58"/>
      <c r="B42" s="59"/>
      <c r="C42" s="116" t="s">
        <v>36</v>
      </c>
      <c r="D42" s="117">
        <f>SUM(E42:F42)</f>
        <v>540000</v>
      </c>
      <c r="E42" s="117">
        <v>540000</v>
      </c>
      <c r="F42" s="117">
        <v>0</v>
      </c>
      <c r="G42" s="117">
        <f>H42+I42</f>
        <v>540000</v>
      </c>
      <c r="H42" s="117">
        <f>E42</f>
        <v>540000</v>
      </c>
      <c r="I42" s="117">
        <f>F42</f>
        <v>0</v>
      </c>
      <c r="J42" s="136"/>
    </row>
    <row r="43" spans="1:10" s="47" customFormat="1" ht="19.5">
      <c r="A43" s="48"/>
      <c r="B43" s="49"/>
      <c r="C43" s="46" t="s">
        <v>37</v>
      </c>
      <c r="D43" s="75">
        <f aca="true" t="shared" si="13" ref="D43:I43">D44</f>
        <v>720000</v>
      </c>
      <c r="E43" s="75">
        <f t="shared" si="13"/>
        <v>0</v>
      </c>
      <c r="F43" s="75">
        <f t="shared" si="13"/>
        <v>720000</v>
      </c>
      <c r="G43" s="75">
        <f t="shared" si="13"/>
        <v>720000</v>
      </c>
      <c r="H43" s="75">
        <f t="shared" si="13"/>
        <v>0</v>
      </c>
      <c r="I43" s="75">
        <f t="shared" si="13"/>
        <v>720000</v>
      </c>
      <c r="J43" s="136"/>
    </row>
    <row r="44" spans="1:10" s="47" customFormat="1" ht="37.5">
      <c r="A44" s="48"/>
      <c r="B44" s="49"/>
      <c r="C44" s="50" t="s">
        <v>41</v>
      </c>
      <c r="D44" s="67">
        <f>E44+F44</f>
        <v>720000</v>
      </c>
      <c r="E44" s="67">
        <v>0</v>
      </c>
      <c r="F44" s="67">
        <v>720000</v>
      </c>
      <c r="G44" s="67">
        <f>SUM(H44:I44)</f>
        <v>720000</v>
      </c>
      <c r="H44" s="117">
        <f>SUM(E44)</f>
        <v>0</v>
      </c>
      <c r="I44" s="67">
        <f>SUM(F44)</f>
        <v>720000</v>
      </c>
      <c r="J44" s="136"/>
    </row>
    <row r="45" spans="1:10" s="10" customFormat="1" ht="18.75">
      <c r="A45" s="48"/>
      <c r="B45" s="49"/>
      <c r="C45" s="64" t="s">
        <v>38</v>
      </c>
      <c r="D45" s="70">
        <f aca="true" t="shared" si="14" ref="D45:I45">D46+D47</f>
        <v>846500</v>
      </c>
      <c r="E45" s="70">
        <f t="shared" si="14"/>
        <v>0</v>
      </c>
      <c r="F45" s="70">
        <f t="shared" si="14"/>
        <v>846500</v>
      </c>
      <c r="G45" s="70">
        <f t="shared" si="14"/>
        <v>846500</v>
      </c>
      <c r="H45" s="70">
        <f t="shared" si="14"/>
        <v>0</v>
      </c>
      <c r="I45" s="70">
        <f t="shared" si="14"/>
        <v>846500</v>
      </c>
      <c r="J45" s="136"/>
    </row>
    <row r="46" spans="1:10" s="10" customFormat="1" ht="93.75">
      <c r="A46" s="48"/>
      <c r="B46" s="49"/>
      <c r="C46" s="50" t="s">
        <v>16</v>
      </c>
      <c r="D46" s="72">
        <f>SUM(E46:F46)</f>
        <v>500000</v>
      </c>
      <c r="E46" s="72">
        <v>0</v>
      </c>
      <c r="F46" s="72">
        <v>500000</v>
      </c>
      <c r="G46" s="72">
        <f>H46+I46</f>
        <v>500000</v>
      </c>
      <c r="H46" s="117">
        <f>E46</f>
        <v>0</v>
      </c>
      <c r="I46" s="72">
        <f>F46</f>
        <v>500000</v>
      </c>
      <c r="J46" s="136"/>
    </row>
    <row r="47" spans="1:10" s="47" customFormat="1" ht="37.5">
      <c r="A47" s="48"/>
      <c r="B47" s="52"/>
      <c r="C47" s="53" t="s">
        <v>17</v>
      </c>
      <c r="D47" s="77">
        <f>SUM(E47:F47)</f>
        <v>346500</v>
      </c>
      <c r="E47" s="77">
        <v>0</v>
      </c>
      <c r="F47" s="77">
        <v>346500</v>
      </c>
      <c r="G47" s="72">
        <f>H47+I47</f>
        <v>346500</v>
      </c>
      <c r="H47" s="117">
        <f>E47</f>
        <v>0</v>
      </c>
      <c r="I47" s="72">
        <f>F47</f>
        <v>346500</v>
      </c>
      <c r="J47" s="136"/>
    </row>
    <row r="48" spans="1:10" s="51" customFormat="1" ht="112.5">
      <c r="A48" s="48"/>
      <c r="B48" s="52"/>
      <c r="C48" s="126" t="s">
        <v>18</v>
      </c>
      <c r="D48" s="127">
        <f aca="true" t="shared" si="15" ref="D48:I48">D49+D50+D51</f>
        <v>430000</v>
      </c>
      <c r="E48" s="127">
        <f t="shared" si="15"/>
        <v>430000</v>
      </c>
      <c r="F48" s="127">
        <f t="shared" si="15"/>
        <v>0</v>
      </c>
      <c r="G48" s="127">
        <f t="shared" si="15"/>
        <v>430000</v>
      </c>
      <c r="H48" s="127">
        <f t="shared" si="15"/>
        <v>430000</v>
      </c>
      <c r="I48" s="127">
        <f t="shared" si="15"/>
        <v>0</v>
      </c>
      <c r="J48" s="136"/>
    </row>
    <row r="49" spans="1:10" s="60" customFormat="1" ht="56.25">
      <c r="A49" s="31"/>
      <c r="B49" s="30"/>
      <c r="C49" s="50" t="s">
        <v>10</v>
      </c>
      <c r="D49" s="67">
        <f>SUM(E49:F49)</f>
        <v>150000</v>
      </c>
      <c r="E49" s="67">
        <v>150000</v>
      </c>
      <c r="F49" s="67">
        <v>0</v>
      </c>
      <c r="G49" s="65">
        <f>H49+I49</f>
        <v>150000</v>
      </c>
      <c r="H49" s="65">
        <f aca="true" t="shared" si="16" ref="H49:I51">E49</f>
        <v>150000</v>
      </c>
      <c r="I49" s="65">
        <f t="shared" si="16"/>
        <v>0</v>
      </c>
      <c r="J49" s="136"/>
    </row>
    <row r="50" spans="1:10" s="51" customFormat="1" ht="93.75">
      <c r="A50" s="31"/>
      <c r="B50" s="30"/>
      <c r="C50" s="54" t="s">
        <v>39</v>
      </c>
      <c r="D50" s="72">
        <f>SUM(E50:F50)</f>
        <v>100000</v>
      </c>
      <c r="E50" s="72">
        <v>100000</v>
      </c>
      <c r="F50" s="72">
        <v>0</v>
      </c>
      <c r="G50" s="72">
        <f>H50+I50</f>
        <v>100000</v>
      </c>
      <c r="H50" s="72">
        <f t="shared" si="16"/>
        <v>100000</v>
      </c>
      <c r="I50" s="72">
        <f t="shared" si="16"/>
        <v>0</v>
      </c>
      <c r="J50" s="136"/>
    </row>
    <row r="51" spans="1:10" s="51" customFormat="1" ht="56.25">
      <c r="A51" s="48"/>
      <c r="B51" s="49"/>
      <c r="C51" s="54" t="s">
        <v>19</v>
      </c>
      <c r="D51" s="72">
        <f>SUM(E51:F51)</f>
        <v>180000</v>
      </c>
      <c r="E51" s="72">
        <f>250000-70000</f>
        <v>180000</v>
      </c>
      <c r="F51" s="72">
        <v>0</v>
      </c>
      <c r="G51" s="72">
        <f>H51+I51</f>
        <v>180000</v>
      </c>
      <c r="H51" s="72">
        <f t="shared" si="16"/>
        <v>180000</v>
      </c>
      <c r="I51" s="72">
        <f t="shared" si="16"/>
        <v>0</v>
      </c>
      <c r="J51" s="136"/>
    </row>
    <row r="52" spans="1:10" s="51" customFormat="1" ht="58.5">
      <c r="A52" s="55"/>
      <c r="B52" s="56"/>
      <c r="C52" s="46" t="s">
        <v>21</v>
      </c>
      <c r="D52" s="70">
        <f aca="true" t="shared" si="17" ref="D52:I52">D53</f>
        <v>380000</v>
      </c>
      <c r="E52" s="70">
        <f t="shared" si="17"/>
        <v>0</v>
      </c>
      <c r="F52" s="70">
        <f t="shared" si="17"/>
        <v>380000</v>
      </c>
      <c r="G52" s="70">
        <f t="shared" si="17"/>
        <v>380000</v>
      </c>
      <c r="H52" s="70">
        <f t="shared" si="17"/>
        <v>0</v>
      </c>
      <c r="I52" s="70">
        <f t="shared" si="17"/>
        <v>380000</v>
      </c>
      <c r="J52" s="136"/>
    </row>
    <row r="53" spans="1:10" s="51" customFormat="1" ht="112.5">
      <c r="A53" s="48"/>
      <c r="B53" s="49"/>
      <c r="C53" s="50" t="s">
        <v>40</v>
      </c>
      <c r="D53" s="72">
        <f>E53+F53</f>
        <v>380000</v>
      </c>
      <c r="E53" s="72">
        <v>0</v>
      </c>
      <c r="F53" s="72">
        <v>380000</v>
      </c>
      <c r="G53" s="72">
        <f>H53+I53</f>
        <v>380000</v>
      </c>
      <c r="H53" s="72">
        <f>E53</f>
        <v>0</v>
      </c>
      <c r="I53" s="72">
        <f>F53</f>
        <v>380000</v>
      </c>
      <c r="J53" s="137">
        <v>52</v>
      </c>
    </row>
    <row r="54" spans="1:10" s="51" customFormat="1" ht="37.5">
      <c r="A54" s="31"/>
      <c r="B54" s="30"/>
      <c r="C54" s="25" t="s">
        <v>15</v>
      </c>
      <c r="D54" s="74">
        <f aca="true" t="shared" si="18" ref="D54:I55">D55</f>
        <v>45000</v>
      </c>
      <c r="E54" s="73">
        <f t="shared" si="18"/>
        <v>45000</v>
      </c>
      <c r="F54" s="73">
        <f t="shared" si="18"/>
        <v>0</v>
      </c>
      <c r="G54" s="74">
        <f t="shared" si="18"/>
        <v>45000</v>
      </c>
      <c r="H54" s="74">
        <f t="shared" si="18"/>
        <v>45000</v>
      </c>
      <c r="I54" s="74">
        <f t="shared" si="18"/>
        <v>0</v>
      </c>
      <c r="J54" s="137"/>
    </row>
    <row r="55" spans="1:10" s="51" customFormat="1" ht="37.5">
      <c r="A55" s="32">
        <v>8340</v>
      </c>
      <c r="B55" s="32" t="s">
        <v>7</v>
      </c>
      <c r="C55" s="25" t="s">
        <v>8</v>
      </c>
      <c r="D55" s="71">
        <f t="shared" si="18"/>
        <v>45000</v>
      </c>
      <c r="E55" s="70">
        <f t="shared" si="18"/>
        <v>45000</v>
      </c>
      <c r="F55" s="70">
        <f t="shared" si="18"/>
        <v>0</v>
      </c>
      <c r="G55" s="71">
        <f t="shared" si="18"/>
        <v>45000</v>
      </c>
      <c r="H55" s="71">
        <f t="shared" si="18"/>
        <v>45000</v>
      </c>
      <c r="I55" s="71">
        <f t="shared" si="18"/>
        <v>0</v>
      </c>
      <c r="J55" s="137"/>
    </row>
    <row r="56" spans="1:10" s="10" customFormat="1" ht="117">
      <c r="A56" s="48"/>
      <c r="B56" s="49"/>
      <c r="C56" s="46" t="s">
        <v>24</v>
      </c>
      <c r="D56" s="69">
        <f aca="true" t="shared" si="19" ref="D56:I56">D57+D58</f>
        <v>45000</v>
      </c>
      <c r="E56" s="69">
        <f t="shared" si="19"/>
        <v>45000</v>
      </c>
      <c r="F56" s="69">
        <f t="shared" si="19"/>
        <v>0</v>
      </c>
      <c r="G56" s="69">
        <f t="shared" si="19"/>
        <v>45000</v>
      </c>
      <c r="H56" s="69">
        <f t="shared" si="19"/>
        <v>45000</v>
      </c>
      <c r="I56" s="69">
        <f t="shared" si="19"/>
        <v>0</v>
      </c>
      <c r="J56" s="137"/>
    </row>
    <row r="57" spans="1:10" s="10" customFormat="1" ht="56.25">
      <c r="A57" s="48"/>
      <c r="B57" s="49"/>
      <c r="C57" s="50" t="s">
        <v>9</v>
      </c>
      <c r="D57" s="67">
        <f>SUM(E57:F57)</f>
        <v>40000</v>
      </c>
      <c r="E57" s="67">
        <v>40000</v>
      </c>
      <c r="F57" s="67"/>
      <c r="G57" s="72">
        <f>H57+I57</f>
        <v>40000</v>
      </c>
      <c r="H57" s="72">
        <f>E57</f>
        <v>40000</v>
      </c>
      <c r="I57" s="72">
        <f>F57</f>
        <v>0</v>
      </c>
      <c r="J57" s="137"/>
    </row>
    <row r="58" spans="1:10" s="51" customFormat="1" ht="56.25">
      <c r="A58" s="61"/>
      <c r="B58" s="61"/>
      <c r="C58" s="62" t="s">
        <v>29</v>
      </c>
      <c r="D58" s="67">
        <f>SUM(E58:F58)</f>
        <v>5000</v>
      </c>
      <c r="E58" s="72">
        <v>5000</v>
      </c>
      <c r="F58" s="70"/>
      <c r="G58" s="72">
        <f>H58+I58</f>
        <v>5000</v>
      </c>
      <c r="H58" s="72">
        <f>E58</f>
        <v>5000</v>
      </c>
      <c r="I58" s="72">
        <f>F58</f>
        <v>0</v>
      </c>
      <c r="J58" s="137"/>
    </row>
    <row r="59" spans="1:10" s="57" customFormat="1" ht="20.25">
      <c r="A59" s="31"/>
      <c r="B59" s="30"/>
      <c r="C59" s="28" t="s">
        <v>3</v>
      </c>
      <c r="D59" s="73">
        <f aca="true" t="shared" si="20" ref="D59:I59">D54+D38+D21+D16+D34</f>
        <v>4518500</v>
      </c>
      <c r="E59" s="73">
        <f t="shared" si="20"/>
        <v>2488000</v>
      </c>
      <c r="F59" s="73">
        <f t="shared" si="20"/>
        <v>2030500</v>
      </c>
      <c r="G59" s="73">
        <f t="shared" si="20"/>
        <v>4518500</v>
      </c>
      <c r="H59" s="73">
        <f t="shared" si="20"/>
        <v>2488000</v>
      </c>
      <c r="I59" s="73">
        <f t="shared" si="20"/>
        <v>2030500</v>
      </c>
      <c r="J59" s="137"/>
    </row>
    <row r="60" spans="1:10" s="51" customFormat="1" ht="18.75">
      <c r="A60" s="10"/>
      <c r="B60" s="9"/>
      <c r="C60" s="29" t="s">
        <v>42</v>
      </c>
      <c r="D60" s="78">
        <f>D59</f>
        <v>4518500</v>
      </c>
      <c r="E60" s="79"/>
      <c r="F60" s="79"/>
      <c r="G60" s="80"/>
      <c r="H60" s="82"/>
      <c r="I60" s="81"/>
      <c r="J60" s="137"/>
    </row>
    <row r="61" spans="2:10" s="10" customFormat="1" ht="18.75">
      <c r="B61" s="9"/>
      <c r="C61" s="26"/>
      <c r="D61" s="80"/>
      <c r="E61" s="79"/>
      <c r="F61" s="79"/>
      <c r="G61" s="80"/>
      <c r="H61" s="82"/>
      <c r="I61" s="81"/>
      <c r="J61" s="137"/>
    </row>
    <row r="62" spans="2:10" s="10" customFormat="1" ht="18.75">
      <c r="B62" s="9"/>
      <c r="C62" s="26"/>
      <c r="D62" s="80"/>
      <c r="E62" s="79"/>
      <c r="F62" s="79"/>
      <c r="G62" s="80"/>
      <c r="H62" s="82"/>
      <c r="I62" s="81"/>
      <c r="J62" s="137"/>
    </row>
    <row r="63" spans="1:10" s="51" customFormat="1" ht="30.75">
      <c r="A63" s="148" t="s">
        <v>49</v>
      </c>
      <c r="B63" s="148"/>
      <c r="C63" s="148"/>
      <c r="D63" s="148"/>
      <c r="E63" s="148"/>
      <c r="F63" s="94"/>
      <c r="G63" s="95"/>
      <c r="H63" s="115" t="s">
        <v>50</v>
      </c>
      <c r="I63" s="120"/>
      <c r="J63" s="137"/>
    </row>
    <row r="64" spans="1:10" s="51" customFormat="1" ht="33">
      <c r="A64" s="27"/>
      <c r="B64" s="36"/>
      <c r="C64" s="35"/>
      <c r="D64" s="83"/>
      <c r="E64" s="84"/>
      <c r="F64" s="84"/>
      <c r="G64" s="96"/>
      <c r="H64" s="82"/>
      <c r="I64" s="96"/>
      <c r="J64" s="137"/>
    </row>
    <row r="65" spans="1:10" s="51" customFormat="1" ht="26.25">
      <c r="A65" s="149"/>
      <c r="B65" s="149"/>
      <c r="C65" s="149"/>
      <c r="D65" s="80"/>
      <c r="E65" s="79"/>
      <c r="F65" s="79"/>
      <c r="G65" s="80"/>
      <c r="H65" s="82"/>
      <c r="I65" s="80"/>
      <c r="J65" s="137"/>
    </row>
    <row r="66" spans="1:10" s="10" customFormat="1" ht="18.75">
      <c r="A66" s="150"/>
      <c r="B66" s="150"/>
      <c r="C66" s="150"/>
      <c r="D66" s="80"/>
      <c r="E66" s="79"/>
      <c r="F66" s="79"/>
      <c r="G66" s="80"/>
      <c r="H66" s="82"/>
      <c r="I66" s="81"/>
      <c r="J66" s="131"/>
    </row>
    <row r="67" spans="1:10" s="10" customFormat="1" ht="26.25">
      <c r="A67" s="138"/>
      <c r="B67" s="138"/>
      <c r="C67" s="37"/>
      <c r="D67" s="80"/>
      <c r="E67" s="79"/>
      <c r="F67" s="79"/>
      <c r="G67" s="80"/>
      <c r="H67" s="82"/>
      <c r="I67" s="81"/>
      <c r="J67" s="131"/>
    </row>
    <row r="68" spans="1:10" s="10" customFormat="1" ht="18.75">
      <c r="A68" s="33"/>
      <c r="B68" s="34"/>
      <c r="C68" s="26"/>
      <c r="D68" s="80"/>
      <c r="E68" s="79"/>
      <c r="F68" s="79"/>
      <c r="G68" s="80"/>
      <c r="H68" s="82"/>
      <c r="I68" s="121"/>
      <c r="J68" s="131"/>
    </row>
    <row r="69" spans="1:10" s="10" customFormat="1" ht="15">
      <c r="A69" s="33"/>
      <c r="B69" s="34"/>
      <c r="C69" s="34"/>
      <c r="D69" s="85"/>
      <c r="E69" s="86"/>
      <c r="F69" s="86"/>
      <c r="G69" s="85"/>
      <c r="H69" s="82"/>
      <c r="I69" s="121"/>
      <c r="J69" s="131"/>
    </row>
    <row r="70" spans="1:10" s="38" customFormat="1" ht="27.75">
      <c r="A70" s="12"/>
      <c r="B70" s="7"/>
      <c r="C70" s="7"/>
      <c r="D70" s="87"/>
      <c r="E70" s="88"/>
      <c r="F70" s="88"/>
      <c r="G70" s="87"/>
      <c r="H70" s="82"/>
      <c r="I70" s="121"/>
      <c r="J70" s="131"/>
    </row>
    <row r="71" spans="1:10" s="27" customFormat="1" ht="33">
      <c r="A71" s="12"/>
      <c r="B71" s="7"/>
      <c r="C71" s="7"/>
      <c r="D71" s="87"/>
      <c r="E71" s="88"/>
      <c r="F71" s="88"/>
      <c r="G71" s="87"/>
      <c r="H71" s="82"/>
      <c r="I71" s="121"/>
      <c r="J71" s="131"/>
    </row>
    <row r="72" spans="1:11" s="10" customFormat="1" ht="33">
      <c r="A72" s="18"/>
      <c r="B72" s="17"/>
      <c r="C72" s="146"/>
      <c r="D72" s="97"/>
      <c r="E72" s="98"/>
      <c r="F72" s="98"/>
      <c r="G72" s="99"/>
      <c r="H72" s="82"/>
      <c r="I72" s="122"/>
      <c r="J72" s="131"/>
      <c r="K72" s="27"/>
    </row>
    <row r="73" spans="1:10" s="10" customFormat="1" ht="23.25">
      <c r="A73" s="16"/>
      <c r="B73" s="19"/>
      <c r="C73" s="147"/>
      <c r="D73" s="100"/>
      <c r="E73" s="101"/>
      <c r="F73" s="101"/>
      <c r="G73" s="102"/>
      <c r="H73" s="82"/>
      <c r="I73" s="123"/>
      <c r="J73" s="42"/>
    </row>
    <row r="74" spans="1:10" s="10" customFormat="1" ht="23.25">
      <c r="A74" s="16"/>
      <c r="B74" s="19"/>
      <c r="C74" s="20"/>
      <c r="D74" s="103"/>
      <c r="E74" s="104"/>
      <c r="F74" s="104"/>
      <c r="G74" s="102"/>
      <c r="H74" s="82"/>
      <c r="I74" s="123"/>
      <c r="J74" s="42"/>
    </row>
    <row r="75" spans="1:9" ht="23.25">
      <c r="A75" s="4"/>
      <c r="B75" s="3"/>
      <c r="C75" s="21"/>
      <c r="D75" s="105"/>
      <c r="E75" s="106"/>
      <c r="F75" s="106"/>
      <c r="G75" s="107"/>
      <c r="H75" s="82"/>
      <c r="I75" s="124"/>
    </row>
    <row r="76" spans="1:9" ht="23.25">
      <c r="A76" s="15"/>
      <c r="B76" s="3"/>
      <c r="C76" s="21"/>
      <c r="D76" s="108"/>
      <c r="E76" s="109"/>
      <c r="F76" s="109"/>
      <c r="G76" s="110"/>
      <c r="H76" s="82"/>
      <c r="I76" s="125"/>
    </row>
    <row r="77" spans="1:9" ht="23.25">
      <c r="A77" s="5"/>
      <c r="C77" s="22"/>
      <c r="D77" s="111"/>
      <c r="E77" s="112"/>
      <c r="F77" s="112"/>
      <c r="G77" s="111"/>
      <c r="H77" s="82"/>
      <c r="I77" s="118"/>
    </row>
    <row r="78" ht="12.75">
      <c r="H78" s="82"/>
    </row>
    <row r="79" spans="1:10" s="18" customFormat="1" ht="26.25">
      <c r="A79" s="5"/>
      <c r="B79" s="11"/>
      <c r="C79" s="11"/>
      <c r="D79" s="111"/>
      <c r="E79" s="112"/>
      <c r="F79" s="112"/>
      <c r="G79" s="111"/>
      <c r="H79" s="82"/>
      <c r="I79" s="118"/>
      <c r="J79" s="43"/>
    </row>
    <row r="80" spans="1:10" s="16" customFormat="1" ht="23.25">
      <c r="A80" s="12"/>
      <c r="B80" s="6"/>
      <c r="C80" s="6"/>
      <c r="D80" s="113"/>
      <c r="E80" s="114"/>
      <c r="F80" s="114"/>
      <c r="G80" s="113"/>
      <c r="H80" s="82"/>
      <c r="I80" s="121"/>
      <c r="J80" s="43"/>
    </row>
    <row r="81" spans="1:10" s="16" customFormat="1" ht="23.25">
      <c r="A81" s="12"/>
      <c r="B81" s="6"/>
      <c r="C81" s="6"/>
      <c r="D81" s="113"/>
      <c r="E81" s="114"/>
      <c r="F81" s="114"/>
      <c r="G81" s="113"/>
      <c r="H81" s="82"/>
      <c r="I81" s="121"/>
      <c r="J81" s="43"/>
    </row>
    <row r="82" spans="1:10" s="4" customFormat="1" ht="23.25">
      <c r="A82" s="12"/>
      <c r="B82" s="6"/>
      <c r="C82" s="6"/>
      <c r="D82" s="113"/>
      <c r="E82" s="114"/>
      <c r="F82" s="114"/>
      <c r="G82" s="113"/>
      <c r="H82" s="82"/>
      <c r="I82" s="121"/>
      <c r="J82" s="42"/>
    </row>
    <row r="83" spans="1:10" s="15" customFormat="1" ht="23.25">
      <c r="A83" s="12"/>
      <c r="B83" s="6"/>
      <c r="C83" s="6"/>
      <c r="D83" s="113"/>
      <c r="E83" s="114"/>
      <c r="F83" s="114"/>
      <c r="G83" s="113"/>
      <c r="H83" s="115"/>
      <c r="I83" s="121"/>
      <c r="J83" s="42"/>
    </row>
    <row r="84" spans="1:10" s="5" customFormat="1" ht="23.25">
      <c r="A84" s="12"/>
      <c r="B84" s="6"/>
      <c r="C84" s="6"/>
      <c r="D84" s="113"/>
      <c r="E84" s="114"/>
      <c r="F84" s="114"/>
      <c r="G84" s="113"/>
      <c r="H84" s="115"/>
      <c r="I84" s="121"/>
      <c r="J84" s="42"/>
    </row>
    <row r="86" spans="1:10" s="5" customFormat="1" ht="23.25">
      <c r="A86" s="12"/>
      <c r="B86" s="6"/>
      <c r="C86" s="6"/>
      <c r="D86" s="113"/>
      <c r="E86" s="114"/>
      <c r="F86" s="114"/>
      <c r="G86" s="113"/>
      <c r="H86" s="115"/>
      <c r="I86" s="121"/>
      <c r="J86" s="42"/>
    </row>
  </sheetData>
  <sheetProtection/>
  <mergeCells count="30">
    <mergeCell ref="G12:G14"/>
    <mergeCell ref="H12:H14"/>
    <mergeCell ref="I12:I14"/>
    <mergeCell ref="D12:D14"/>
    <mergeCell ref="C72:C73"/>
    <mergeCell ref="A63:E63"/>
    <mergeCell ref="A65:C65"/>
    <mergeCell ref="A66:C66"/>
    <mergeCell ref="C11:C14"/>
    <mergeCell ref="D11:F11"/>
    <mergeCell ref="J53:J65"/>
    <mergeCell ref="A67:B67"/>
    <mergeCell ref="B8:H8"/>
    <mergeCell ref="B11:B14"/>
    <mergeCell ref="F1:I1"/>
    <mergeCell ref="F2:I2"/>
    <mergeCell ref="F3:I3"/>
    <mergeCell ref="F4:I4"/>
    <mergeCell ref="F5:I5"/>
    <mergeCell ref="A7:I7"/>
    <mergeCell ref="A9:B9"/>
    <mergeCell ref="A10:B10"/>
    <mergeCell ref="J1:J23"/>
    <mergeCell ref="J24:J31"/>
    <mergeCell ref="J32:J40"/>
    <mergeCell ref="J41:J52"/>
    <mergeCell ref="G11:I11"/>
    <mergeCell ref="A11:A14"/>
    <mergeCell ref="E12:E14"/>
    <mergeCell ref="F12:F14"/>
  </mergeCells>
  <printOptions horizontalCentered="1"/>
  <pageMargins left="0.3937007874015748" right="0.3937007874015748" top="1.1811023622047245" bottom="0.5905511811023623" header="0.5118110236220472" footer="0.2362204724409449"/>
  <pageSetup fitToHeight="6" fitToWidth="1" horizontalDpi="600" verticalDpi="600" orientation="landscape" paperSize="9" scale="68" r:id="rId1"/>
  <headerFooter differentFirst="1">
    <oddHeader>&amp;R&amp;14Продовження додатку 8</oddHeader>
  </headerFooter>
  <rowBreaks count="1" manualBreakCount="1"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2019-11-25T15:41:39Z</cp:lastPrinted>
  <dcterms:created xsi:type="dcterms:W3CDTF">2014-01-17T10:52:16Z</dcterms:created>
  <dcterms:modified xsi:type="dcterms:W3CDTF">2019-11-25T15:53:46Z</dcterms:modified>
  <cp:category/>
  <cp:version/>
  <cp:contentType/>
  <cp:contentStatus/>
</cp:coreProperties>
</file>