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S:\UON\Кабінет 410\Ліміти 2020\"/>
    </mc:Choice>
  </mc:AlternateContent>
  <bookViews>
    <workbookView xWindow="0" yWindow="0" windowWidth="28800" windowHeight="12300" firstSheet="1" activeTab="1"/>
  </bookViews>
  <sheets>
    <sheet name="додаток 4" sheetId="1" r:id="rId1"/>
    <sheet name="нова редакція" sheetId="3" r:id="rId2"/>
  </sheets>
  <definedNames>
    <definedName name="_xlnm.Print_Area" localSheetId="1">'нова редакція'!$A$1:$AM$32</definedName>
  </definedNames>
  <calcPr calcId="162913"/>
</workbook>
</file>

<file path=xl/calcChain.xml><?xml version="1.0" encoding="utf-8"?>
<calcChain xmlns="http://schemas.openxmlformats.org/spreadsheetml/2006/main">
  <c r="N18" i="3" l="1"/>
  <c r="B23" i="3" l="1"/>
  <c r="C25" i="3"/>
  <c r="D25" i="3"/>
  <c r="E25" i="3"/>
  <c r="F25" i="3"/>
  <c r="G25" i="3"/>
  <c r="H25" i="3"/>
  <c r="I25" i="3"/>
  <c r="J25" i="3"/>
  <c r="K25" i="3"/>
  <c r="L25" i="3"/>
  <c r="M25" i="3"/>
  <c r="B25" i="3"/>
  <c r="C23" i="3"/>
  <c r="D23" i="3"/>
  <c r="E23" i="3"/>
  <c r="F23" i="3"/>
  <c r="G23" i="3"/>
  <c r="H23" i="3"/>
  <c r="I23" i="3"/>
  <c r="J23" i="3"/>
  <c r="K23" i="3"/>
  <c r="L23" i="3"/>
  <c r="M23" i="3"/>
  <c r="N21" i="3"/>
  <c r="C16" i="3" l="1"/>
  <c r="D16" i="3"/>
  <c r="E16" i="3"/>
  <c r="F16" i="3"/>
  <c r="G16" i="3"/>
  <c r="H16" i="3"/>
  <c r="I16" i="3"/>
  <c r="J16" i="3"/>
  <c r="K16" i="3"/>
  <c r="L16" i="3"/>
  <c r="M16" i="3"/>
  <c r="B16" i="3"/>
  <c r="B29" i="3" s="1"/>
  <c r="C13" i="3"/>
  <c r="C12" i="3" s="1"/>
  <c r="D13" i="3"/>
  <c r="D28" i="3" s="1"/>
  <c r="E13" i="3"/>
  <c r="E28" i="3" s="1"/>
  <c r="F13" i="3"/>
  <c r="F28" i="3" s="1"/>
  <c r="G13" i="3"/>
  <c r="G12" i="3" s="1"/>
  <c r="H13" i="3"/>
  <c r="H28" i="3" s="1"/>
  <c r="I13" i="3"/>
  <c r="I28" i="3" s="1"/>
  <c r="J13" i="3"/>
  <c r="J28" i="3" s="1"/>
  <c r="K13" i="3"/>
  <c r="K12" i="3" s="1"/>
  <c r="L13" i="3"/>
  <c r="L28" i="3" s="1"/>
  <c r="M13" i="3"/>
  <c r="M28" i="3" s="1"/>
  <c r="B13" i="3"/>
  <c r="B12" i="3" s="1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C20" i="3"/>
  <c r="C19" i="3" s="1"/>
  <c r="D20" i="3"/>
  <c r="D19" i="3" s="1"/>
  <c r="E20" i="3"/>
  <c r="E19" i="3" s="1"/>
  <c r="F20" i="3"/>
  <c r="F19" i="3" s="1"/>
  <c r="G20" i="3"/>
  <c r="G19" i="3" s="1"/>
  <c r="H20" i="3"/>
  <c r="H19" i="3" s="1"/>
  <c r="I20" i="3"/>
  <c r="I19" i="3" s="1"/>
  <c r="J20" i="3"/>
  <c r="J19" i="3" s="1"/>
  <c r="K20" i="3"/>
  <c r="K19" i="3" s="1"/>
  <c r="L20" i="3"/>
  <c r="L19" i="3" s="1"/>
  <c r="M20" i="3"/>
  <c r="M19" i="3" s="1"/>
  <c r="B20" i="3"/>
  <c r="B19" i="3" s="1"/>
  <c r="L29" i="3" l="1"/>
  <c r="L27" i="3" s="1"/>
  <c r="J29" i="3"/>
  <c r="H29" i="3"/>
  <c r="H27" i="3" s="1"/>
  <c r="F29" i="3"/>
  <c r="F27" i="3" s="1"/>
  <c r="D29" i="3"/>
  <c r="D27" i="3" s="1"/>
  <c r="M29" i="3"/>
  <c r="M27" i="3" s="1"/>
  <c r="K29" i="3"/>
  <c r="I29" i="3"/>
  <c r="I27" i="3" s="1"/>
  <c r="G29" i="3"/>
  <c r="E29" i="3"/>
  <c r="E27" i="3" s="1"/>
  <c r="C29" i="3"/>
  <c r="J27" i="3"/>
  <c r="L12" i="3"/>
  <c r="J12" i="3"/>
  <c r="H12" i="3"/>
  <c r="F12" i="3"/>
  <c r="D12" i="3"/>
  <c r="B28" i="3"/>
  <c r="B27" i="3" s="1"/>
  <c r="C28" i="3"/>
  <c r="G28" i="3"/>
  <c r="K28" i="3"/>
  <c r="M12" i="3"/>
  <c r="I12" i="3"/>
  <c r="E12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N15" i="3"/>
  <c r="N14" i="3"/>
  <c r="N20" i="3"/>
  <c r="N19" i="3" s="1"/>
  <c r="N17" i="3"/>
  <c r="B22" i="3"/>
  <c r="C22" i="3"/>
  <c r="D22" i="3"/>
  <c r="E22" i="3"/>
  <c r="F22" i="3"/>
  <c r="G22" i="3"/>
  <c r="H22" i="3"/>
  <c r="I22" i="3"/>
  <c r="J22" i="3"/>
  <c r="K22" i="3"/>
  <c r="L22" i="3"/>
  <c r="M22" i="3"/>
  <c r="AK22" i="3"/>
  <c r="AM22" i="3"/>
  <c r="N24" i="3"/>
  <c r="N23" i="3" s="1"/>
  <c r="N26" i="3"/>
  <c r="N25" i="3" s="1"/>
  <c r="O28" i="3"/>
  <c r="O27" i="3" s="1"/>
  <c r="P28" i="3"/>
  <c r="P27" i="3" s="1"/>
  <c r="Q28" i="3"/>
  <c r="Q27" i="3" s="1"/>
  <c r="R28" i="3"/>
  <c r="R27" i="3" s="1"/>
  <c r="S28" i="3"/>
  <c r="S27" i="3" s="1"/>
  <c r="T28" i="3"/>
  <c r="T27" i="3" s="1"/>
  <c r="U28" i="3"/>
  <c r="U27" i="3" s="1"/>
  <c r="V28" i="3"/>
  <c r="V27" i="3" s="1"/>
  <c r="W28" i="3"/>
  <c r="W27" i="3" s="1"/>
  <c r="X28" i="3"/>
  <c r="X27" i="3" s="1"/>
  <c r="Y28" i="3"/>
  <c r="Y27" i="3" s="1"/>
  <c r="Z28" i="3"/>
  <c r="Z27" i="3" s="1"/>
  <c r="AA28" i="3"/>
  <c r="AA27" i="3" s="1"/>
  <c r="AB28" i="3"/>
  <c r="AB27" i="3" s="1"/>
  <c r="AC28" i="3"/>
  <c r="AC27" i="3" s="1"/>
  <c r="AD28" i="3"/>
  <c r="AD27" i="3" s="1"/>
  <c r="AE28" i="3"/>
  <c r="AE27" i="3" s="1"/>
  <c r="AF28" i="3"/>
  <c r="AF27" i="3" s="1"/>
  <c r="AG28" i="3"/>
  <c r="AG27" i="3" s="1"/>
  <c r="AH28" i="3"/>
  <c r="AH27" i="3" s="1"/>
  <c r="AI28" i="3"/>
  <c r="AI27" i="3" s="1"/>
  <c r="AJ28" i="3"/>
  <c r="AJ27" i="3" s="1"/>
  <c r="AK28" i="3"/>
  <c r="AK27" i="3" s="1"/>
  <c r="AL28" i="3"/>
  <c r="AL27" i="3" s="1"/>
  <c r="AM28" i="3"/>
  <c r="AM27" i="3" s="1"/>
  <c r="B17" i="1"/>
  <c r="B62" i="1" s="1"/>
  <c r="C17" i="1"/>
  <c r="C62" i="1" s="1"/>
  <c r="D17" i="1"/>
  <c r="D62" i="1" s="1"/>
  <c r="E17" i="1"/>
  <c r="E62" i="1" s="1"/>
  <c r="F17" i="1"/>
  <c r="F62" i="1" s="1"/>
  <c r="G17" i="1"/>
  <c r="G62" i="1" s="1"/>
  <c r="H17" i="1"/>
  <c r="H62" i="1" s="1"/>
  <c r="I17" i="1"/>
  <c r="I62" i="1" s="1"/>
  <c r="J17" i="1"/>
  <c r="J62" i="1" s="1"/>
  <c r="K17" i="1"/>
  <c r="K62" i="1" s="1"/>
  <c r="L17" i="1"/>
  <c r="L62" i="1" s="1"/>
  <c r="M17" i="1"/>
  <c r="M62" i="1" s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B61" i="1"/>
  <c r="C61" i="1"/>
  <c r="D14" i="1"/>
  <c r="D61" i="1" s="1"/>
  <c r="E14" i="1"/>
  <c r="E61" i="1" s="1"/>
  <c r="F14" i="1"/>
  <c r="F61" i="1" s="1"/>
  <c r="G14" i="1"/>
  <c r="G61" i="1" s="1"/>
  <c r="H14" i="1"/>
  <c r="H61" i="1" s="1"/>
  <c r="I14" i="1"/>
  <c r="I61" i="1" s="1"/>
  <c r="J14" i="1"/>
  <c r="J61" i="1" s="1"/>
  <c r="K14" i="1"/>
  <c r="K61" i="1" s="1"/>
  <c r="L14" i="1"/>
  <c r="L61" i="1" s="1"/>
  <c r="M14" i="1"/>
  <c r="M61" i="1" s="1"/>
  <c r="B27" i="1"/>
  <c r="C13" i="1"/>
  <c r="C60" i="1" s="1"/>
  <c r="C27" i="1"/>
  <c r="D27" i="1"/>
  <c r="E27" i="1"/>
  <c r="F27" i="1"/>
  <c r="G27" i="1"/>
  <c r="H27" i="1"/>
  <c r="I27" i="1"/>
  <c r="J27" i="1"/>
  <c r="K27" i="1"/>
  <c r="L27" i="1"/>
  <c r="M27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AM27" i="1"/>
  <c r="AK27" i="1"/>
  <c r="N26" i="1"/>
  <c r="N25" i="1"/>
  <c r="N24" i="1"/>
  <c r="N23" i="1"/>
  <c r="N22" i="1"/>
  <c r="N21" i="1"/>
  <c r="N20" i="1"/>
  <c r="N19" i="1"/>
  <c r="N18" i="1"/>
  <c r="N16" i="1"/>
  <c r="N15" i="1"/>
  <c r="G27" i="3" l="1"/>
  <c r="M13" i="1"/>
  <c r="M60" i="1" s="1"/>
  <c r="K13" i="1"/>
  <c r="K60" i="1" s="1"/>
  <c r="N16" i="3"/>
  <c r="N29" i="3" s="1"/>
  <c r="N13" i="3"/>
  <c r="N28" i="3" s="1"/>
  <c r="K27" i="3"/>
  <c r="C27" i="3"/>
  <c r="N17" i="1"/>
  <c r="I13" i="1"/>
  <c r="I60" i="1" s="1"/>
  <c r="G13" i="1"/>
  <c r="G60" i="1" s="1"/>
  <c r="E13" i="1"/>
  <c r="E60" i="1" s="1"/>
  <c r="N27" i="1"/>
  <c r="AJ27" i="1" s="1"/>
  <c r="N22" i="3"/>
  <c r="AJ22" i="3" s="1"/>
  <c r="N62" i="1"/>
  <c r="N61" i="1"/>
  <c r="N14" i="1"/>
  <c r="L13" i="1"/>
  <c r="L60" i="1" s="1"/>
  <c r="J13" i="1"/>
  <c r="J60" i="1" s="1"/>
  <c r="H13" i="1"/>
  <c r="H60" i="1" s="1"/>
  <c r="F13" i="1"/>
  <c r="F60" i="1" s="1"/>
  <c r="D13" i="1"/>
  <c r="D60" i="1" s="1"/>
  <c r="B13" i="1"/>
  <c r="N27" i="3" l="1"/>
  <c r="N12" i="3"/>
  <c r="B60" i="1"/>
  <c r="N60" i="1" s="1"/>
  <c r="N13" i="1"/>
</calcChain>
</file>

<file path=xl/sharedStrings.xml><?xml version="1.0" encoding="utf-8"?>
<sst xmlns="http://schemas.openxmlformats.org/spreadsheetml/2006/main" count="82" uniqueCount="45">
  <si>
    <t>Додаток  4</t>
  </si>
  <si>
    <t>до рішення виконавчого</t>
  </si>
  <si>
    <t>комітету Сумської міської ради</t>
  </si>
  <si>
    <t>від ____________№ _______</t>
  </si>
  <si>
    <t>ЛІМІТИ</t>
  </si>
  <si>
    <t xml:space="preserve"> споживання  природного газу  по  професійно-технічних закладах на 2016 рік (м3)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</si>
  <si>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</si>
  <si>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</si>
  <si>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</si>
  <si>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</si>
  <si>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</si>
  <si>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</si>
  <si>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</si>
  <si>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</si>
  <si>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</si>
  <si>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</si>
  <si>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</si>
  <si>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</si>
  <si>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</si>
  <si>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</si>
  <si>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ДПТНЗ "Сумське  вище професійне училище будівництва  та автотранспорту "   ( №11 ) </t>
  </si>
  <si>
    <t>загальний фонд        в т.ч.</t>
  </si>
  <si>
    <t>навчальний  та інші корпуси</t>
  </si>
  <si>
    <t>гуртожиток</t>
  </si>
  <si>
    <t>спеціальний фонд в 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</si>
  <si>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</si>
  <si>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навчальний корпус та інші</t>
  </si>
  <si>
    <t xml:space="preserve">ДПТНЗ "Сумський центр професійно-технічної освіти з дизайну та сфери послуг" ( №24) </t>
  </si>
  <si>
    <t xml:space="preserve">гуртожиток </t>
  </si>
  <si>
    <t>Разом</t>
  </si>
  <si>
    <t>в т.ч загальний фонд</t>
  </si>
  <si>
    <t>в т.ч. спеціальний фонд</t>
  </si>
  <si>
    <t xml:space="preserve"> Начальник управління освіти і науки                                                  А.М.Данильченко</t>
  </si>
  <si>
    <t xml:space="preserve">комітету </t>
  </si>
  <si>
    <t xml:space="preserve">ДПТНЗ "Сумське  вище професійне училище будівництва  та автотранспорту "   </t>
  </si>
  <si>
    <t xml:space="preserve">ДПТНЗ "Сумський центр професійно-технічної освіти з дизайну та сфери послуг" </t>
  </si>
  <si>
    <t>Загальний фонд всього   в т.ч.</t>
  </si>
  <si>
    <t>Спеціальний фонд всього в т.ч.</t>
  </si>
  <si>
    <t>Разом в т.ч</t>
  </si>
  <si>
    <t xml:space="preserve"> загальний фонд</t>
  </si>
  <si>
    <t xml:space="preserve"> спеціальний фонд</t>
  </si>
  <si>
    <t>ДНЗ "Сумський центр професійно-технічної освіти харчових технологій, торгівлі та ресторанного сервісу"</t>
  </si>
  <si>
    <t xml:space="preserve"> споживання  природного газу  по  професійно-технічних закладах на 2020 рік  (м³)</t>
  </si>
  <si>
    <t>Начальник управління освіти і науки                                                А.М. Данильченко</t>
  </si>
  <si>
    <t xml:space="preserve">від  12.11.2019 № 643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</si>
</sst>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#,##0.000"/>
  </numFmts>
  <fonts count="13" x14ac:knownFonts="1">
    <font>
      <sz val="10"/>
      <name val="Arial"/>
    </font>
    <font>
      <sz val="11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4" fontId="2" fillId="3" borderId="0" xfId="0" applyNumberFormat="1" applyFont="1" applyFill="1" applyAlignment="1">
      <alignment horizontal="center"/>
    </xf>
    <xf numFmtId="4" fontId="1" fillId="3" borderId="0" xfId="0" applyNumberFormat="1" applyFont="1" applyFill="1" applyAlignment="1"/>
    <xf numFmtId="4" fontId="3" fillId="3" borderId="0" xfId="0" applyNumberFormat="1" applyFont="1" applyFill="1" applyAlignment="1">
      <alignment horizontal="center"/>
    </xf>
    <xf numFmtId="4" fontId="4" fillId="3" borderId="0" xfId="0" applyNumberFormat="1" applyFont="1" applyFill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Alignment="1">
      <alignment horizontal="center"/>
    </xf>
    <xf numFmtId="4" fontId="5" fillId="3" borderId="1" xfId="0" applyNumberFormat="1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4" borderId="0" xfId="0" applyNumberFormat="1" applyFont="1" applyFill="1" applyAlignment="1">
      <alignment horizontal="center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top" wrapText="1"/>
    </xf>
    <xf numFmtId="4" fontId="6" fillId="3" borderId="1" xfId="0" applyNumberFormat="1" applyFont="1" applyFill="1" applyBorder="1" applyAlignment="1">
      <alignment horizontal="center" vertical="top" wrapText="1"/>
    </xf>
    <xf numFmtId="4" fontId="5" fillId="3" borderId="1" xfId="0" applyNumberFormat="1" applyFont="1" applyFill="1" applyBorder="1" applyAlignment="1">
      <alignment horizontal="left" vertical="center"/>
    </xf>
    <xf numFmtId="4" fontId="5" fillId="3" borderId="1" xfId="0" applyNumberFormat="1" applyFont="1" applyFill="1" applyBorder="1" applyAlignment="1">
      <alignment horizontal="center" vertical="center"/>
    </xf>
    <xf numFmtId="4" fontId="1" fillId="3" borderId="0" xfId="0" applyNumberFormat="1" applyFont="1" applyFill="1" applyBorder="1" applyAlignment="1">
      <alignment horizontal="center" vertical="center" wrapText="1"/>
    </xf>
    <xf numFmtId="4" fontId="9" fillId="3" borderId="0" xfId="0" applyNumberFormat="1" applyFont="1" applyFill="1" applyAlignment="1">
      <alignment horizontal="center" vertical="center" wrapText="1"/>
    </xf>
    <xf numFmtId="4" fontId="5" fillId="3" borderId="0" xfId="0" applyNumberFormat="1" applyFont="1" applyFill="1" applyBorder="1" applyAlignment="1">
      <alignment horizontal="left" vertical="center" wrapText="1"/>
    </xf>
    <xf numFmtId="4" fontId="5" fillId="3" borderId="0" xfId="0" applyNumberFormat="1" applyFont="1" applyFill="1" applyBorder="1" applyAlignment="1">
      <alignment horizontal="center" vertical="center"/>
    </xf>
    <xf numFmtId="4" fontId="11" fillId="3" borderId="0" xfId="0" applyNumberFormat="1" applyFont="1" applyFill="1" applyBorder="1" applyAlignment="1">
      <alignment horizontal="center" vertical="center" wrapText="1"/>
    </xf>
    <xf numFmtId="4" fontId="4" fillId="3" borderId="0" xfId="0" applyNumberFormat="1" applyFont="1" applyFill="1" applyAlignment="1"/>
    <xf numFmtId="4" fontId="4" fillId="3" borderId="0" xfId="0" applyNumberFormat="1" applyFont="1" applyFill="1" applyAlignment="1">
      <alignment horizontal="center"/>
    </xf>
    <xf numFmtId="4" fontId="12" fillId="3" borderId="0" xfId="0" applyNumberFormat="1" applyFont="1" applyFill="1" applyAlignment="1">
      <alignment horizontal="center"/>
    </xf>
    <xf numFmtId="4" fontId="11" fillId="3" borderId="0" xfId="0" applyNumberFormat="1" applyFont="1" applyFill="1" applyAlignment="1"/>
    <xf numFmtId="4" fontId="11" fillId="3" borderId="0" xfId="0" applyNumberFormat="1" applyFont="1" applyFill="1" applyAlignment="1">
      <alignment horizontal="center"/>
    </xf>
    <xf numFmtId="166" fontId="6" fillId="3" borderId="1" xfId="0" applyNumberFormat="1" applyFont="1" applyFill="1" applyBorder="1" applyAlignment="1">
      <alignment horizontal="center" vertical="top" wrapText="1"/>
    </xf>
    <xf numFmtId="164" fontId="10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4" fontId="4" fillId="3" borderId="0" xfId="0" applyNumberFormat="1" applyFont="1" applyFill="1" applyBorder="1" applyAlignment="1">
      <alignment horizontal="center"/>
    </xf>
    <xf numFmtId="4" fontId="4" fillId="3" borderId="0" xfId="0" applyNumberFormat="1" applyFont="1" applyFill="1" applyAlignment="1">
      <alignment horizontal="center" vertical="center" wrapText="1"/>
    </xf>
    <xf numFmtId="4" fontId="1" fillId="3" borderId="0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"/>
  <sheetViews>
    <sheetView topLeftCell="A13" workbookViewId="0">
      <selection activeCell="B19" sqref="B19:M19"/>
    </sheetView>
  </sheetViews>
  <sheetFormatPr defaultRowHeight="12" x14ac:dyDescent="0.2"/>
  <cols>
    <col min="1" max="1" width="16.140625" style="3" customWidth="1"/>
    <col min="2" max="2" width="9" style="3" customWidth="1"/>
    <col min="3" max="3" width="8.5703125" style="3" customWidth="1"/>
    <col min="4" max="4" width="8.42578125" style="3" customWidth="1"/>
    <col min="5" max="5" width="9.28515625" style="3" customWidth="1"/>
    <col min="6" max="6" width="8" style="3" customWidth="1"/>
    <col min="7" max="7" width="7.7109375" style="3" customWidth="1"/>
    <col min="8" max="8" width="7.42578125" style="3" customWidth="1"/>
    <col min="9" max="9" width="7.5703125" style="3" customWidth="1"/>
    <col min="10" max="10" width="8.42578125" style="3" customWidth="1"/>
    <col min="11" max="11" width="8.5703125" style="3" customWidth="1"/>
    <col min="12" max="12" width="8.7109375" style="3" customWidth="1"/>
    <col min="13" max="13" width="8" style="3" customWidth="1"/>
    <col min="14" max="14" width="11.85546875" style="47" customWidth="1"/>
    <col min="15" max="38" width="0" style="3" hidden="1" customWidth="1"/>
    <col min="39" max="39" width="14" style="3" hidden="1" customWidth="1"/>
    <col min="40" max="16384" width="9.140625" style="3"/>
  </cols>
  <sheetData>
    <row r="1" spans="1:4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4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41" s="5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41" s="5" customFormat="1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41" s="5" customFormat="1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41" s="5" customFormat="1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41" s="5" customFormat="1" ht="8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41" s="5" customFormat="1" ht="15.75" customHeight="1" x14ac:dyDescent="0.2">
      <c r="A8" s="76" t="s">
        <v>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</row>
    <row r="9" spans="1:41" s="5" customFormat="1" ht="16.5" customHeight="1" x14ac:dyDescent="0.2">
      <c r="A9" s="76" t="s">
        <v>5</v>
      </c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</row>
    <row r="10" spans="1:41" s="5" customFormat="1" ht="16.5" customHeight="1" x14ac:dyDescent="0.2">
      <c r="A10" s="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6"/>
      <c r="N10" s="6"/>
    </row>
    <row r="11" spans="1:41" s="5" customFormat="1" ht="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77"/>
      <c r="N11" s="77"/>
    </row>
    <row r="12" spans="1:41" s="5" customFormat="1" ht="47.25" customHeight="1" x14ac:dyDescent="0.2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 x14ac:dyDescent="0.2">
      <c r="A13" s="11" t="s">
        <v>20</v>
      </c>
      <c r="B13" s="12">
        <f>B14+B17</f>
        <v>28.856999999999999</v>
      </c>
      <c r="C13" s="12">
        <f t="shared" ref="C13:M13" si="0">C14+C17</f>
        <v>27.3</v>
      </c>
      <c r="D13" s="12">
        <f t="shared" si="0"/>
        <v>23.900000000000002</v>
      </c>
      <c r="E13" s="12">
        <f t="shared" si="0"/>
        <v>5.8000000000000007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135.95699999999999</v>
      </c>
      <c r="O13" s="13"/>
      <c r="AN13" s="15"/>
      <c r="AO13" s="15"/>
    </row>
    <row r="14" spans="1:41" s="14" customFormat="1" ht="25.5" x14ac:dyDescent="0.2">
      <c r="A14" s="11" t="s">
        <v>21</v>
      </c>
      <c r="B14" s="12">
        <v>24.457000000000001</v>
      </c>
      <c r="C14" s="12">
        <v>23</v>
      </c>
      <c r="D14" s="12">
        <f t="shared" ref="D14:M14" si="1">D15+D16</f>
        <v>19.600000000000001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4.0999999999999996</v>
      </c>
      <c r="L14" s="12">
        <f t="shared" si="1"/>
        <v>16.599999999999998</v>
      </c>
      <c r="M14" s="12">
        <f t="shared" si="1"/>
        <v>18.8</v>
      </c>
      <c r="N14" s="12">
        <f t="shared" ref="N14:N62" si="2">B14+C14+D14+E14+F14+G14+H14+I14+J14+K14+L14+M14</f>
        <v>110.75699999999999</v>
      </c>
      <c r="O14" s="13"/>
      <c r="AN14" s="15"/>
      <c r="AO14" s="15"/>
    </row>
    <row r="15" spans="1:41" s="14" customFormat="1" ht="25.5" x14ac:dyDescent="0.2">
      <c r="A15" s="16" t="s">
        <v>22</v>
      </c>
      <c r="B15" s="17">
        <v>20.457000000000001</v>
      </c>
      <c r="C15" s="17">
        <v>19.399999999999999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 t="shared" si="2"/>
        <v>92.257000000000005</v>
      </c>
      <c r="O15" s="13"/>
      <c r="AN15" s="15"/>
      <c r="AO15" s="15"/>
    </row>
    <row r="16" spans="1:41" s="14" customFormat="1" ht="12.75" x14ac:dyDescent="0.2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 t="shared" si="2"/>
        <v>18.5</v>
      </c>
      <c r="O16" s="13"/>
      <c r="AN16" s="15"/>
      <c r="AO16" s="15"/>
    </row>
    <row r="17" spans="1:40" s="14" customFormat="1" ht="25.5" x14ac:dyDescent="0.2">
      <c r="A17" s="11" t="s">
        <v>24</v>
      </c>
      <c r="B17" s="12">
        <f>B18+B19</f>
        <v>4.3999999999999995</v>
      </c>
      <c r="C17" s="12">
        <f t="shared" ref="C17:N17" si="3">C18+C19</f>
        <v>4.3</v>
      </c>
      <c r="D17" s="12">
        <f t="shared" si="3"/>
        <v>4.3</v>
      </c>
      <c r="E17" s="12">
        <f t="shared" si="3"/>
        <v>1.6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3</v>
      </c>
      <c r="L17" s="12">
        <f t="shared" si="3"/>
        <v>3.9</v>
      </c>
      <c r="M17" s="12">
        <f t="shared" si="3"/>
        <v>3.7</v>
      </c>
      <c r="N17" s="12">
        <f t="shared" si="3"/>
        <v>25.199999999999996</v>
      </c>
      <c r="O17" s="13"/>
      <c r="AN17" s="15"/>
    </row>
    <row r="18" spans="1:40" s="14" customFormat="1" ht="25.5" x14ac:dyDescent="0.2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t="shared" si="2"/>
        <v>2.7</v>
      </c>
      <c r="O18" s="13"/>
      <c r="AN18" s="15"/>
    </row>
    <row r="19" spans="1:40" s="14" customFormat="1" ht="12.75" x14ac:dyDescent="0.2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2"/>
        <v>22.499999999999996</v>
      </c>
      <c r="O19" s="13"/>
      <c r="AN19" s="15"/>
    </row>
    <row r="20" spans="1:40" s="14" customFormat="1" ht="89.25" x14ac:dyDescent="0.2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2"/>
        <v>6</v>
      </c>
      <c r="O20" s="13"/>
      <c r="AN20" s="15"/>
    </row>
    <row r="21" spans="1:40" s="14" customFormat="1" ht="25.5" x14ac:dyDescent="0.2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2"/>
        <v>0</v>
      </c>
      <c r="O21" s="13"/>
      <c r="AN21" s="15"/>
    </row>
    <row r="22" spans="1:40" s="14" customFormat="1" ht="25.5" x14ac:dyDescent="0.2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2"/>
        <v>0</v>
      </c>
      <c r="O22" s="13"/>
      <c r="AN22" s="15"/>
    </row>
    <row r="23" spans="1:40" s="14" customFormat="1" ht="12.75" x14ac:dyDescent="0.2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2"/>
        <v>0</v>
      </c>
      <c r="O23" s="13"/>
      <c r="AN23" s="15"/>
    </row>
    <row r="24" spans="1:40" s="14" customFormat="1" ht="25.5" x14ac:dyDescent="0.2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2"/>
        <v>6</v>
      </c>
      <c r="O24" s="13"/>
      <c r="AN24" s="15"/>
    </row>
    <row r="25" spans="1:40" s="14" customFormat="1" ht="25.5" x14ac:dyDescent="0.2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2"/>
        <v>0</v>
      </c>
      <c r="O25" s="13"/>
      <c r="AN25" s="15"/>
    </row>
    <row r="26" spans="1:40" s="14" customFormat="1" ht="12.75" x14ac:dyDescent="0.2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2"/>
        <v>6</v>
      </c>
      <c r="O26" s="13"/>
      <c r="AN26" s="15"/>
    </row>
    <row r="27" spans="1:40" s="14" customFormat="1" ht="78.75" customHeight="1" x14ac:dyDescent="0.2">
      <c r="A27" s="11" t="s">
        <v>27</v>
      </c>
      <c r="B27" s="19">
        <f>B29+B31</f>
        <v>0.2</v>
      </c>
      <c r="C27" s="19">
        <f t="shared" ref="C27:M27" si="4">C29+C31</f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2"/>
        <v>2.7</v>
      </c>
      <c r="O27" s="13"/>
      <c r="AJ27" s="14">
        <f>N27*3%</f>
        <v>8.1000000000000003E-2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40" s="14" customFormat="1" ht="26.25" customHeight="1" x14ac:dyDescent="0.2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40" s="14" customFormat="1" ht="12.75" x14ac:dyDescent="0.2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t="shared" si="2"/>
        <v>1.5999999999999999</v>
      </c>
    </row>
    <row r="30" spans="1:40" s="14" customFormat="1" ht="25.5" x14ac:dyDescent="0.2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2"/>
        <v>0</v>
      </c>
    </row>
    <row r="31" spans="1:40" s="14" customFormat="1" ht="12.75" x14ac:dyDescent="0.2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2"/>
        <v>1.0999999999999999</v>
      </c>
    </row>
    <row r="32" spans="1:40" s="14" customFormat="1" ht="78" hidden="1" customHeight="1" x14ac:dyDescent="0.2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2"/>
        <v>0</v>
      </c>
    </row>
    <row r="33" spans="1:14" s="14" customFormat="1" ht="12.75" hidden="1" customHeight="1" x14ac:dyDescent="0.2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2"/>
        <v>0</v>
      </c>
    </row>
    <row r="34" spans="1:14" s="14" customFormat="1" ht="12.75" hidden="1" customHeight="1" x14ac:dyDescent="0.2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2"/>
        <v>0</v>
      </c>
    </row>
    <row r="35" spans="1:14" s="14" customFormat="1" ht="12.75" hidden="1" customHeight="1" x14ac:dyDescent="0.2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2"/>
        <v>0</v>
      </c>
    </row>
    <row r="36" spans="1:14" s="14" customFormat="1" ht="12.75" hidden="1" customHeight="1" x14ac:dyDescent="0.2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2"/>
        <v>0</v>
      </c>
    </row>
    <row r="37" spans="1:14" s="14" customFormat="1" ht="12.75" hidden="1" customHeight="1" x14ac:dyDescent="0.2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2"/>
        <v>0</v>
      </c>
    </row>
    <row r="38" spans="1:14" s="14" customFormat="1" ht="12.75" hidden="1" customHeight="1" x14ac:dyDescent="0.2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2"/>
        <v>0</v>
      </c>
    </row>
    <row r="39" spans="1:14" s="14" customFormat="1" ht="12.75" hidden="1" customHeight="1" x14ac:dyDescent="0.2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2"/>
        <v>0</v>
      </c>
    </row>
    <row r="40" spans="1:14" s="14" customFormat="1" ht="12.75" hidden="1" customHeight="1" x14ac:dyDescent="0.2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2"/>
        <v>0</v>
      </c>
    </row>
    <row r="41" spans="1:14" s="14" customFormat="1" ht="3.75" hidden="1" customHeight="1" x14ac:dyDescent="0.2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2"/>
        <v>0</v>
      </c>
    </row>
    <row r="42" spans="1:14" s="14" customFormat="1" ht="12.75" hidden="1" customHeight="1" x14ac:dyDescent="0.2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2"/>
        <v>0</v>
      </c>
    </row>
    <row r="43" spans="1:14" s="14" customFormat="1" ht="12.75" hidden="1" customHeight="1" x14ac:dyDescent="0.2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2"/>
        <v>0</v>
      </c>
    </row>
    <row r="44" spans="1:14" s="14" customFormat="1" ht="12.75" hidden="1" customHeight="1" x14ac:dyDescent="0.2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2"/>
        <v>0</v>
      </c>
    </row>
    <row r="45" spans="1:14" s="14" customFormat="1" ht="12.75" hidden="1" customHeight="1" x14ac:dyDescent="0.2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2"/>
        <v>0</v>
      </c>
    </row>
    <row r="46" spans="1:14" s="14" customFormat="1" ht="12.75" hidden="1" customHeight="1" x14ac:dyDescent="0.2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2"/>
        <v>0</v>
      </c>
    </row>
    <row r="47" spans="1:14" s="14" customFormat="1" ht="12.75" hidden="1" customHeight="1" x14ac:dyDescent="0.2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2"/>
        <v>0</v>
      </c>
    </row>
    <row r="48" spans="1:14" s="14" customFormat="1" ht="12.75" hidden="1" customHeight="1" x14ac:dyDescent="0.2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2"/>
        <v>0</v>
      </c>
    </row>
    <row r="49" spans="1:39" s="14" customFormat="1" ht="12.75" hidden="1" customHeight="1" x14ac:dyDescent="0.2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2"/>
        <v>0</v>
      </c>
    </row>
    <row r="50" spans="1:39" s="31" customFormat="1" ht="12.75" hidden="1" customHeight="1" x14ac:dyDescent="0.2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2"/>
        <v>0</v>
      </c>
    </row>
    <row r="51" spans="1:39" s="31" customFormat="1" ht="12.75" hidden="1" customHeight="1" x14ac:dyDescent="0.2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2"/>
        <v>0</v>
      </c>
    </row>
    <row r="52" spans="1:39" s="31" customFormat="1" ht="12.75" hidden="1" customHeight="1" x14ac:dyDescent="0.2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2"/>
        <v>0</v>
      </c>
    </row>
    <row r="53" spans="1:39" s="14" customFormat="1" ht="27.75" hidden="1" customHeight="1" x14ac:dyDescent="0.2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2"/>
        <v>0</v>
      </c>
    </row>
    <row r="54" spans="1:39" s="14" customFormat="1" ht="0.75" customHeight="1" x14ac:dyDescent="0.2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2"/>
        <v>0</v>
      </c>
    </row>
    <row r="55" spans="1:39" s="14" customFormat="1" ht="2.25" hidden="1" customHeight="1" x14ac:dyDescent="0.2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2"/>
        <v>0</v>
      </c>
    </row>
    <row r="56" spans="1:39" s="14" customFormat="1" ht="54.75" hidden="1" customHeight="1" x14ac:dyDescent="0.2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2"/>
        <v>0</v>
      </c>
    </row>
    <row r="57" spans="1:39" s="14" customFormat="1" ht="27.75" hidden="1" customHeight="1" x14ac:dyDescent="0.2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2"/>
        <v>0</v>
      </c>
    </row>
    <row r="58" spans="1:39" s="14" customFormat="1" ht="27.75" hidden="1" customHeight="1" x14ac:dyDescent="0.2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2"/>
        <v>0</v>
      </c>
    </row>
    <row r="59" spans="1:39" s="14" customFormat="1" ht="36.75" hidden="1" customHeight="1" x14ac:dyDescent="0.2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2"/>
        <v>0</v>
      </c>
    </row>
    <row r="60" spans="1:39" s="14" customFormat="1" ht="21" customHeight="1" x14ac:dyDescent="0.2">
      <c r="A60" s="32" t="s">
        <v>29</v>
      </c>
      <c r="B60" s="33">
        <f>B13+B20+B27</f>
        <v>30.056999999999999</v>
      </c>
      <c r="C60" s="33">
        <f t="shared" ref="C60:M60" si="5">C13+C20+C27</f>
        <v>27.5</v>
      </c>
      <c r="D60" s="33">
        <f t="shared" si="5"/>
        <v>25.200000000000003</v>
      </c>
      <c r="E60" s="33">
        <f t="shared" si="5"/>
        <v>6.0000000000000009</v>
      </c>
      <c r="F60" s="33">
        <f t="shared" si="5"/>
        <v>1.3</v>
      </c>
      <c r="G60" s="33">
        <f t="shared" si="5"/>
        <v>0.2</v>
      </c>
      <c r="H60" s="33">
        <f t="shared" si="5"/>
        <v>1.2</v>
      </c>
      <c r="I60" s="33">
        <f t="shared" si="5"/>
        <v>0.1</v>
      </c>
      <c r="J60" s="33">
        <f t="shared" si="5"/>
        <v>1.2</v>
      </c>
      <c r="K60" s="33">
        <f t="shared" si="5"/>
        <v>7.3</v>
      </c>
      <c r="L60" s="33">
        <f t="shared" si="5"/>
        <v>21.799999999999997</v>
      </c>
      <c r="M60" s="33">
        <f t="shared" si="5"/>
        <v>22.8</v>
      </c>
      <c r="N60" s="22">
        <f t="shared" si="2"/>
        <v>144.65700000000001</v>
      </c>
    </row>
    <row r="61" spans="1:39" s="37" customFormat="1" ht="20.25" customHeight="1" x14ac:dyDescent="0.2">
      <c r="A61" s="34" t="s">
        <v>30</v>
      </c>
      <c r="B61" s="35">
        <f t="shared" ref="B61:AM61" si="6">B14+B29</f>
        <v>24.557000000000002</v>
      </c>
      <c r="C61" s="35">
        <f t="shared" si="6"/>
        <v>23.1</v>
      </c>
      <c r="D61" s="35">
        <f t="shared" si="6"/>
        <v>19.8</v>
      </c>
      <c r="E61" s="35">
        <f t="shared" si="6"/>
        <v>4.3</v>
      </c>
      <c r="F61" s="35">
        <f t="shared" si="6"/>
        <v>0.2</v>
      </c>
      <c r="G61" s="35">
        <f t="shared" si="6"/>
        <v>0.1</v>
      </c>
      <c r="H61" s="35">
        <f t="shared" si="6"/>
        <v>0.1</v>
      </c>
      <c r="I61" s="35">
        <f t="shared" si="6"/>
        <v>0.1</v>
      </c>
      <c r="J61" s="35">
        <f t="shared" si="6"/>
        <v>0.1</v>
      </c>
      <c r="K61" s="35">
        <f t="shared" si="6"/>
        <v>4.1999999999999993</v>
      </c>
      <c r="L61" s="35">
        <f t="shared" si="6"/>
        <v>16.799999999999997</v>
      </c>
      <c r="M61" s="35">
        <f t="shared" si="6"/>
        <v>19</v>
      </c>
      <c r="N61" s="22">
        <f t="shared" si="2"/>
        <v>112.35699999999999</v>
      </c>
      <c r="O61" s="36">
        <f t="shared" si="6"/>
        <v>0</v>
      </c>
      <c r="P61" s="36">
        <f t="shared" si="6"/>
        <v>0</v>
      </c>
      <c r="Q61" s="36">
        <f t="shared" si="6"/>
        <v>0</v>
      </c>
      <c r="R61" s="36">
        <f t="shared" si="6"/>
        <v>0</v>
      </c>
      <c r="S61" s="36">
        <f t="shared" si="6"/>
        <v>0</v>
      </c>
      <c r="T61" s="36">
        <f t="shared" si="6"/>
        <v>0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</v>
      </c>
      <c r="Y61" s="36">
        <f t="shared" si="6"/>
        <v>0</v>
      </c>
      <c r="Z61" s="36">
        <f t="shared" si="6"/>
        <v>0</v>
      </c>
      <c r="AA61" s="36">
        <f t="shared" si="6"/>
        <v>0</v>
      </c>
      <c r="AB61" s="36">
        <f t="shared" si="6"/>
        <v>0</v>
      </c>
      <c r="AC61" s="36">
        <f t="shared" si="6"/>
        <v>0</v>
      </c>
      <c r="AD61" s="36">
        <f t="shared" si="6"/>
        <v>0</v>
      </c>
      <c r="AE61" s="36">
        <f t="shared" si="6"/>
        <v>0</v>
      </c>
      <c r="AF61" s="36">
        <f t="shared" si="6"/>
        <v>0</v>
      </c>
      <c r="AG61" s="36">
        <f t="shared" si="6"/>
        <v>0</v>
      </c>
      <c r="AH61" s="36">
        <f t="shared" si="6"/>
        <v>0</v>
      </c>
      <c r="AI61" s="36">
        <f t="shared" si="6"/>
        <v>0</v>
      </c>
      <c r="AJ61" s="36">
        <f t="shared" si="6"/>
        <v>0</v>
      </c>
      <c r="AK61" s="36">
        <f t="shared" si="6"/>
        <v>0</v>
      </c>
      <c r="AL61" s="36">
        <f t="shared" si="6"/>
        <v>0</v>
      </c>
      <c r="AM61" s="36">
        <f t="shared" si="6"/>
        <v>0</v>
      </c>
    </row>
    <row r="62" spans="1:39" s="37" customFormat="1" ht="22.5" customHeight="1" x14ac:dyDescent="0.2">
      <c r="A62" s="34" t="s">
        <v>31</v>
      </c>
      <c r="B62" s="38">
        <f>B17+B24+B31</f>
        <v>5.4999999999999991</v>
      </c>
      <c r="C62" s="38">
        <f t="shared" ref="C62:M62" si="7">C17+C24+C31</f>
        <v>4.3999999999999995</v>
      </c>
      <c r="D62" s="38">
        <f t="shared" si="7"/>
        <v>5.3999999999999995</v>
      </c>
      <c r="E62" s="38">
        <f t="shared" si="7"/>
        <v>1.7000000000000002</v>
      </c>
      <c r="F62" s="38">
        <f t="shared" si="7"/>
        <v>1.1000000000000001</v>
      </c>
      <c r="G62" s="38">
        <f t="shared" si="7"/>
        <v>0.1</v>
      </c>
      <c r="H62" s="38">
        <f t="shared" si="7"/>
        <v>1.1000000000000001</v>
      </c>
      <c r="I62" s="38">
        <f t="shared" si="7"/>
        <v>0</v>
      </c>
      <c r="J62" s="38">
        <f t="shared" si="7"/>
        <v>1.1000000000000001</v>
      </c>
      <c r="K62" s="38">
        <f t="shared" si="7"/>
        <v>3.1</v>
      </c>
      <c r="L62" s="38">
        <f t="shared" si="7"/>
        <v>5</v>
      </c>
      <c r="M62" s="38">
        <f t="shared" si="7"/>
        <v>3.8000000000000003</v>
      </c>
      <c r="N62" s="22">
        <f t="shared" si="2"/>
        <v>32.300000000000004</v>
      </c>
    </row>
    <row r="63" spans="1:39" s="37" customFormat="1" ht="27.75" customHeight="1" x14ac:dyDescent="0.25">
      <c r="A63" s="75" t="s">
        <v>32</v>
      </c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</row>
    <row r="64" spans="1:39" s="37" customFormat="1" ht="27.75" customHeight="1" x14ac:dyDescent="0.3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hidden="1" customHeight="1" x14ac:dyDescent="0.2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hidden="1" customHeight="1" x14ac:dyDescent="0.2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 x14ac:dyDescent="0.2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 x14ac:dyDescent="0.2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mergeCells count="5">
    <mergeCell ref="A63:N63"/>
    <mergeCell ref="A8:N8"/>
    <mergeCell ref="A9:N9"/>
    <mergeCell ref="B10:L10"/>
    <mergeCell ref="M11:N1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3"/>
  <sheetViews>
    <sheetView tabSelected="1" zoomScaleNormal="100" zoomScaleSheetLayoutView="100" workbookViewId="0">
      <selection activeCell="I15" sqref="I15"/>
    </sheetView>
  </sheetViews>
  <sheetFormatPr defaultRowHeight="12" x14ac:dyDescent="0.2"/>
  <cols>
    <col min="1" max="1" width="22.140625" style="49" customWidth="1"/>
    <col min="2" max="3" width="8.85546875" style="49" bestFit="1" customWidth="1"/>
    <col min="4" max="5" width="8.5703125" style="49" bestFit="1" customWidth="1"/>
    <col min="6" max="6" width="8" style="49" customWidth="1"/>
    <col min="7" max="9" width="8.140625" style="49" customWidth="1"/>
    <col min="10" max="11" width="8.5703125" style="49" customWidth="1"/>
    <col min="12" max="12" width="9.42578125" style="49" customWidth="1"/>
    <col min="13" max="13" width="8.5703125" style="49" bestFit="1" customWidth="1"/>
    <col min="14" max="14" width="10.42578125" style="49" customWidth="1"/>
    <col min="15" max="38" width="0" style="49" hidden="1" customWidth="1"/>
    <col min="39" max="39" width="14" style="49" hidden="1" customWidth="1"/>
    <col min="40" max="40" width="10.140625" style="49" bestFit="1" customWidth="1"/>
    <col min="41" max="16384" width="9.140625" style="49"/>
  </cols>
  <sheetData>
    <row r="1" spans="1:40" ht="1.5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40" s="51" customFormat="1" ht="1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50" t="s">
        <v>0</v>
      </c>
      <c r="M2" s="50"/>
      <c r="N2" s="50"/>
    </row>
    <row r="3" spans="1:40" s="51" customFormat="1" ht="1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50" t="s">
        <v>1</v>
      </c>
      <c r="M3" s="50"/>
      <c r="N3" s="50"/>
    </row>
    <row r="4" spans="1:40" s="51" customFormat="1" ht="15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0" t="s">
        <v>33</v>
      </c>
      <c r="M4" s="50"/>
      <c r="N4" s="50"/>
    </row>
    <row r="5" spans="1:40" s="51" customFormat="1" ht="15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50" t="s">
        <v>44</v>
      </c>
      <c r="M5" s="50"/>
      <c r="N5" s="50"/>
    </row>
    <row r="6" spans="1:40" s="51" customFormat="1" ht="8.2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40" s="51" customFormat="1" ht="15.75" customHeight="1" x14ac:dyDescent="0.2">
      <c r="A7" s="79" t="s">
        <v>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1:40" s="51" customFormat="1" ht="16.5" customHeight="1" x14ac:dyDescent="0.2">
      <c r="A8" s="79" t="s">
        <v>42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1:40" s="51" customFormat="1" ht="15.75" hidden="1" customHeight="1" x14ac:dyDescent="0.2">
      <c r="A9" s="52"/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52"/>
      <c r="N9" s="52"/>
    </row>
    <row r="10" spans="1:40" s="51" customFormat="1" ht="9" hidden="1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80"/>
      <c r="N10" s="80"/>
    </row>
    <row r="11" spans="1:40" s="51" customFormat="1" ht="12.75" x14ac:dyDescent="0.2">
      <c r="A11" s="53" t="s">
        <v>6</v>
      </c>
      <c r="B11" s="53" t="s">
        <v>7</v>
      </c>
      <c r="C11" s="53" t="s">
        <v>8</v>
      </c>
      <c r="D11" s="53" t="s">
        <v>9</v>
      </c>
      <c r="E11" s="53" t="s">
        <v>10</v>
      </c>
      <c r="F11" s="53" t="s">
        <v>11</v>
      </c>
      <c r="G11" s="53" t="s">
        <v>12</v>
      </c>
      <c r="H11" s="53" t="s">
        <v>13</v>
      </c>
      <c r="I11" s="53" t="s">
        <v>14</v>
      </c>
      <c r="J11" s="53" t="s">
        <v>15</v>
      </c>
      <c r="K11" s="53" t="s">
        <v>16</v>
      </c>
      <c r="L11" s="53" t="s">
        <v>17</v>
      </c>
      <c r="M11" s="53" t="s">
        <v>18</v>
      </c>
      <c r="N11" s="53" t="s">
        <v>19</v>
      </c>
    </row>
    <row r="12" spans="1:40" s="54" customFormat="1" ht="62.25" customHeight="1" x14ac:dyDescent="0.2">
      <c r="A12" s="53" t="s">
        <v>34</v>
      </c>
      <c r="B12" s="53">
        <f>B13+B16</f>
        <v>33900</v>
      </c>
      <c r="C12" s="53">
        <f t="shared" ref="C12:N12" si="0">C13+C16</f>
        <v>28585</v>
      </c>
      <c r="D12" s="53">
        <f t="shared" si="0"/>
        <v>25659</v>
      </c>
      <c r="E12" s="53">
        <f t="shared" si="0"/>
        <v>6300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9600</v>
      </c>
      <c r="L12" s="53">
        <f t="shared" si="0"/>
        <v>31700</v>
      </c>
      <c r="M12" s="53">
        <f t="shared" si="0"/>
        <v>34900</v>
      </c>
      <c r="N12" s="53">
        <f t="shared" si="0"/>
        <v>170644</v>
      </c>
    </row>
    <row r="13" spans="1:40" s="54" customFormat="1" ht="27.75" customHeight="1" x14ac:dyDescent="0.2">
      <c r="A13" s="55" t="s">
        <v>36</v>
      </c>
      <c r="B13" s="53">
        <f>B14+B15</f>
        <v>27600</v>
      </c>
      <c r="C13" s="53">
        <f t="shared" ref="C13:N13" si="1">C14+C15</f>
        <v>22300</v>
      </c>
      <c r="D13" s="53">
        <f t="shared" si="1"/>
        <v>20100</v>
      </c>
      <c r="E13" s="53">
        <f t="shared" si="1"/>
        <v>3800</v>
      </c>
      <c r="F13" s="53">
        <f t="shared" si="1"/>
        <v>0</v>
      </c>
      <c r="G13" s="53">
        <f t="shared" si="1"/>
        <v>0</v>
      </c>
      <c r="H13" s="53">
        <f t="shared" si="1"/>
        <v>0</v>
      </c>
      <c r="I13" s="53">
        <f t="shared" si="1"/>
        <v>0</v>
      </c>
      <c r="J13" s="53">
        <f t="shared" si="1"/>
        <v>0</v>
      </c>
      <c r="K13" s="53">
        <f t="shared" si="1"/>
        <v>7100</v>
      </c>
      <c r="L13" s="53">
        <f t="shared" si="1"/>
        <v>24000</v>
      </c>
      <c r="M13" s="53">
        <f t="shared" si="1"/>
        <v>27100</v>
      </c>
      <c r="N13" s="53">
        <f t="shared" si="1"/>
        <v>132000</v>
      </c>
    </row>
    <row r="14" spans="1:40" s="54" customFormat="1" ht="29.25" customHeight="1" x14ac:dyDescent="0.2">
      <c r="A14" s="56" t="s">
        <v>22</v>
      </c>
      <c r="B14" s="57">
        <v>22000</v>
      </c>
      <c r="C14" s="57">
        <v>18000</v>
      </c>
      <c r="D14" s="57">
        <v>16000</v>
      </c>
      <c r="E14" s="57">
        <v>3000</v>
      </c>
      <c r="F14" s="57"/>
      <c r="G14" s="57"/>
      <c r="H14" s="57"/>
      <c r="I14" s="57"/>
      <c r="J14" s="57"/>
      <c r="K14" s="57">
        <v>3000</v>
      </c>
      <c r="L14" s="57">
        <v>16000</v>
      </c>
      <c r="M14" s="57">
        <v>19000</v>
      </c>
      <c r="N14" s="57">
        <f>B14+C14+D14+E14+F14+G14+H14+I14+J14+K14+L14+M14</f>
        <v>97000</v>
      </c>
      <c r="AN14" s="54">
        <v>97</v>
      </c>
    </row>
    <row r="15" spans="1:40" s="54" customFormat="1" ht="16.5" customHeight="1" x14ac:dyDescent="0.2">
      <c r="A15" s="56" t="s">
        <v>23</v>
      </c>
      <c r="B15" s="57">
        <v>5600</v>
      </c>
      <c r="C15" s="57">
        <v>4300</v>
      </c>
      <c r="D15" s="57">
        <v>4100</v>
      </c>
      <c r="E15" s="57">
        <v>800</v>
      </c>
      <c r="F15" s="57"/>
      <c r="G15" s="57"/>
      <c r="H15" s="57"/>
      <c r="I15" s="57"/>
      <c r="J15" s="57"/>
      <c r="K15" s="57">
        <v>4100</v>
      </c>
      <c r="L15" s="57">
        <v>8000</v>
      </c>
      <c r="M15" s="57">
        <v>8100</v>
      </c>
      <c r="N15" s="57">
        <f>B15+C15+D15+E15+F15+G15+H15+I15+J15+K15+L15+M15</f>
        <v>35000</v>
      </c>
    </row>
    <row r="16" spans="1:40" s="58" customFormat="1" ht="28.5" customHeight="1" x14ac:dyDescent="0.2">
      <c r="A16" s="55" t="s">
        <v>37</v>
      </c>
      <c r="B16" s="53">
        <f>B17+B18</f>
        <v>6300</v>
      </c>
      <c r="C16" s="53">
        <f t="shared" ref="C16:N16" si="2">C17+C18</f>
        <v>6285</v>
      </c>
      <c r="D16" s="53">
        <f t="shared" si="2"/>
        <v>5559</v>
      </c>
      <c r="E16" s="53">
        <f t="shared" si="2"/>
        <v>2500</v>
      </c>
      <c r="F16" s="53">
        <f t="shared" si="2"/>
        <v>0</v>
      </c>
      <c r="G16" s="53">
        <f t="shared" si="2"/>
        <v>0</v>
      </c>
      <c r="H16" s="53">
        <f t="shared" si="2"/>
        <v>0</v>
      </c>
      <c r="I16" s="53">
        <f t="shared" si="2"/>
        <v>0</v>
      </c>
      <c r="J16" s="53">
        <f t="shared" si="2"/>
        <v>0</v>
      </c>
      <c r="K16" s="53">
        <f t="shared" si="2"/>
        <v>2500</v>
      </c>
      <c r="L16" s="53">
        <f t="shared" si="2"/>
        <v>7700</v>
      </c>
      <c r="M16" s="53">
        <f t="shared" si="2"/>
        <v>7800</v>
      </c>
      <c r="N16" s="53">
        <f t="shared" si="2"/>
        <v>38644</v>
      </c>
    </row>
    <row r="17" spans="1:40" s="54" customFormat="1" ht="25.5" x14ac:dyDescent="0.2">
      <c r="A17" s="56" t="s">
        <v>22</v>
      </c>
      <c r="B17" s="57">
        <v>800</v>
      </c>
      <c r="C17" s="57">
        <v>785</v>
      </c>
      <c r="D17" s="57">
        <v>559</v>
      </c>
      <c r="E17" s="57">
        <v>500</v>
      </c>
      <c r="F17" s="57"/>
      <c r="G17" s="57"/>
      <c r="H17" s="57"/>
      <c r="I17" s="57"/>
      <c r="J17" s="57"/>
      <c r="K17" s="57">
        <v>500</v>
      </c>
      <c r="L17" s="57">
        <v>700</v>
      </c>
      <c r="M17" s="57">
        <v>800</v>
      </c>
      <c r="N17" s="57">
        <f t="shared" ref="N17:N22" si="3">B17+C17+D17+E17+F17+G17+H17+I17+J17+K17+L17+M17</f>
        <v>4644</v>
      </c>
    </row>
    <row r="18" spans="1:40" s="54" customFormat="1" ht="15.75" customHeight="1" x14ac:dyDescent="0.2">
      <c r="A18" s="56" t="s">
        <v>23</v>
      </c>
      <c r="B18" s="57">
        <v>5500</v>
      </c>
      <c r="C18" s="57">
        <v>5500</v>
      </c>
      <c r="D18" s="57">
        <v>5000</v>
      </c>
      <c r="E18" s="57">
        <v>2000</v>
      </c>
      <c r="F18" s="57"/>
      <c r="G18" s="57"/>
      <c r="H18" s="57"/>
      <c r="I18" s="57"/>
      <c r="J18" s="57"/>
      <c r="K18" s="57">
        <v>2000</v>
      </c>
      <c r="L18" s="57">
        <v>7000</v>
      </c>
      <c r="M18" s="57">
        <v>7000</v>
      </c>
      <c r="N18" s="57">
        <f t="shared" si="3"/>
        <v>34000</v>
      </c>
    </row>
    <row r="19" spans="1:40" s="54" customFormat="1" ht="74.25" customHeight="1" x14ac:dyDescent="0.2">
      <c r="A19" s="53" t="s">
        <v>41</v>
      </c>
      <c r="B19" s="53">
        <f>B20</f>
        <v>600</v>
      </c>
      <c r="C19" s="53">
        <f t="shared" ref="C19:N19" si="4">C20</f>
        <v>600</v>
      </c>
      <c r="D19" s="53">
        <f t="shared" si="4"/>
        <v>600</v>
      </c>
      <c r="E19" s="53">
        <f t="shared" si="4"/>
        <v>600</v>
      </c>
      <c r="F19" s="53">
        <f t="shared" si="4"/>
        <v>600</v>
      </c>
      <c r="G19" s="53">
        <f t="shared" si="4"/>
        <v>600</v>
      </c>
      <c r="H19" s="53">
        <f t="shared" si="4"/>
        <v>600</v>
      </c>
      <c r="I19" s="53">
        <f t="shared" si="4"/>
        <v>600</v>
      </c>
      <c r="J19" s="53">
        <f t="shared" si="4"/>
        <v>600</v>
      </c>
      <c r="K19" s="53">
        <f t="shared" si="4"/>
        <v>600</v>
      </c>
      <c r="L19" s="53">
        <f t="shared" si="4"/>
        <v>600</v>
      </c>
      <c r="M19" s="53">
        <f t="shared" si="4"/>
        <v>600</v>
      </c>
      <c r="N19" s="53">
        <f t="shared" si="4"/>
        <v>7200</v>
      </c>
      <c r="O19" s="59" t="e">
        <f>#REF!+O20</f>
        <v>#REF!</v>
      </c>
      <c r="P19" s="59" t="e">
        <f>#REF!+P20</f>
        <v>#REF!</v>
      </c>
      <c r="Q19" s="59" t="e">
        <f>#REF!+Q20</f>
        <v>#REF!</v>
      </c>
      <c r="R19" s="59" t="e">
        <f>#REF!+R20</f>
        <v>#REF!</v>
      </c>
      <c r="S19" s="59" t="e">
        <f>#REF!+S20</f>
        <v>#REF!</v>
      </c>
      <c r="T19" s="59" t="e">
        <f>#REF!+T20</f>
        <v>#REF!</v>
      </c>
      <c r="U19" s="59" t="e">
        <f>#REF!+U20</f>
        <v>#REF!</v>
      </c>
      <c r="V19" s="59" t="e">
        <f>#REF!+V20</f>
        <v>#REF!</v>
      </c>
      <c r="W19" s="59" t="e">
        <f>#REF!+W20</f>
        <v>#REF!</v>
      </c>
      <c r="X19" s="59" t="e">
        <f>#REF!+X20</f>
        <v>#REF!</v>
      </c>
      <c r="Y19" s="59" t="e">
        <f>#REF!+Y20</f>
        <v>#REF!</v>
      </c>
      <c r="Z19" s="59" t="e">
        <f>#REF!+Z20</f>
        <v>#REF!</v>
      </c>
      <c r="AA19" s="59" t="e">
        <f>#REF!+AA20</f>
        <v>#REF!</v>
      </c>
      <c r="AB19" s="59" t="e">
        <f>#REF!+AB20</f>
        <v>#REF!</v>
      </c>
      <c r="AC19" s="59" t="e">
        <f>#REF!+AC20</f>
        <v>#REF!</v>
      </c>
      <c r="AD19" s="59" t="e">
        <f>#REF!+AD20</f>
        <v>#REF!</v>
      </c>
      <c r="AE19" s="59" t="e">
        <f>#REF!+AE20</f>
        <v>#REF!</v>
      </c>
      <c r="AF19" s="59" t="e">
        <f>#REF!+AF20</f>
        <v>#REF!</v>
      </c>
      <c r="AG19" s="59" t="e">
        <f>#REF!+AG20</f>
        <v>#REF!</v>
      </c>
      <c r="AH19" s="59" t="e">
        <f>#REF!+AH20</f>
        <v>#REF!</v>
      </c>
      <c r="AI19" s="59" t="e">
        <f>#REF!+AI20</f>
        <v>#REF!</v>
      </c>
      <c r="AJ19" s="59" t="e">
        <f>#REF!+AJ20</f>
        <v>#REF!</v>
      </c>
      <c r="AK19" s="59" t="e">
        <f>#REF!+AK20</f>
        <v>#REF!</v>
      </c>
      <c r="AL19" s="59" t="e">
        <f>#REF!+AL20</f>
        <v>#REF!</v>
      </c>
      <c r="AM19" s="59" t="e">
        <f>#REF!+AM20</f>
        <v>#REF!</v>
      </c>
    </row>
    <row r="20" spans="1:40" s="54" customFormat="1" ht="36.75" customHeight="1" x14ac:dyDescent="0.2">
      <c r="A20" s="55" t="s">
        <v>37</v>
      </c>
      <c r="B20" s="53">
        <f>B21</f>
        <v>600</v>
      </c>
      <c r="C20" s="53">
        <f t="shared" ref="C20:N20" si="5">C21</f>
        <v>600</v>
      </c>
      <c r="D20" s="53">
        <f t="shared" si="5"/>
        <v>600</v>
      </c>
      <c r="E20" s="53">
        <f t="shared" si="5"/>
        <v>600</v>
      </c>
      <c r="F20" s="53">
        <f t="shared" si="5"/>
        <v>600</v>
      </c>
      <c r="G20" s="53">
        <f t="shared" si="5"/>
        <v>600</v>
      </c>
      <c r="H20" s="53">
        <f t="shared" si="5"/>
        <v>600</v>
      </c>
      <c r="I20" s="53">
        <f t="shared" si="5"/>
        <v>600</v>
      </c>
      <c r="J20" s="53">
        <f t="shared" si="5"/>
        <v>600</v>
      </c>
      <c r="K20" s="53">
        <f t="shared" si="5"/>
        <v>600</v>
      </c>
      <c r="L20" s="53">
        <f t="shared" si="5"/>
        <v>600</v>
      </c>
      <c r="M20" s="53">
        <f t="shared" si="5"/>
        <v>600</v>
      </c>
      <c r="N20" s="53">
        <f t="shared" si="5"/>
        <v>7200</v>
      </c>
    </row>
    <row r="21" spans="1:40" s="54" customFormat="1" ht="21" customHeight="1" x14ac:dyDescent="0.2">
      <c r="A21" s="56" t="s">
        <v>23</v>
      </c>
      <c r="B21" s="57">
        <v>600</v>
      </c>
      <c r="C21" s="57">
        <v>600</v>
      </c>
      <c r="D21" s="57">
        <v>600</v>
      </c>
      <c r="E21" s="57">
        <v>600</v>
      </c>
      <c r="F21" s="57">
        <v>600</v>
      </c>
      <c r="G21" s="57">
        <v>600</v>
      </c>
      <c r="H21" s="57">
        <v>600</v>
      </c>
      <c r="I21" s="57">
        <v>600</v>
      </c>
      <c r="J21" s="57">
        <v>600</v>
      </c>
      <c r="K21" s="57">
        <v>600</v>
      </c>
      <c r="L21" s="57">
        <v>600</v>
      </c>
      <c r="M21" s="57">
        <v>600</v>
      </c>
      <c r="N21" s="57">
        <f>SUM(B21:M21)</f>
        <v>7200</v>
      </c>
    </row>
    <row r="22" spans="1:40" s="54" customFormat="1" ht="62.25" customHeight="1" x14ac:dyDescent="0.2">
      <c r="A22" s="53" t="s">
        <v>35</v>
      </c>
      <c r="B22" s="53">
        <f t="shared" ref="B22:M22" si="6">B24+B26</f>
        <v>228</v>
      </c>
      <c r="C22" s="53">
        <f t="shared" si="6"/>
        <v>240</v>
      </c>
      <c r="D22" s="53">
        <f t="shared" si="6"/>
        <v>387</v>
      </c>
      <c r="E22" s="53">
        <f t="shared" si="6"/>
        <v>264</v>
      </c>
      <c r="F22" s="53">
        <f t="shared" si="6"/>
        <v>345</v>
      </c>
      <c r="G22" s="53">
        <f t="shared" si="6"/>
        <v>210</v>
      </c>
      <c r="H22" s="53">
        <f t="shared" si="6"/>
        <v>280</v>
      </c>
      <c r="I22" s="53">
        <f t="shared" si="6"/>
        <v>200</v>
      </c>
      <c r="J22" s="53">
        <f t="shared" si="6"/>
        <v>250</v>
      </c>
      <c r="K22" s="53">
        <f t="shared" si="6"/>
        <v>300</v>
      </c>
      <c r="L22" s="53">
        <f t="shared" si="6"/>
        <v>400</v>
      </c>
      <c r="M22" s="53">
        <f t="shared" si="6"/>
        <v>466</v>
      </c>
      <c r="N22" s="53">
        <f t="shared" si="3"/>
        <v>3570</v>
      </c>
      <c r="AJ22" s="54">
        <f>N22*3%</f>
        <v>107.1</v>
      </c>
      <c r="AK22" s="54">
        <f>ROUND(AL22,0)</f>
        <v>8480</v>
      </c>
      <c r="AL22" s="54">
        <v>8480</v>
      </c>
      <c r="AM22" s="54">
        <f>AL22*1077.948</f>
        <v>9140999.040000001</v>
      </c>
    </row>
    <row r="23" spans="1:40" s="54" customFormat="1" ht="25.5" x14ac:dyDescent="0.2">
      <c r="A23" s="55" t="s">
        <v>36</v>
      </c>
      <c r="B23" s="60">
        <f>B24</f>
        <v>100</v>
      </c>
      <c r="C23" s="60">
        <f t="shared" ref="C23:N23" si="7">C24</f>
        <v>100</v>
      </c>
      <c r="D23" s="60">
        <f t="shared" si="7"/>
        <v>200</v>
      </c>
      <c r="E23" s="60">
        <f t="shared" si="7"/>
        <v>100</v>
      </c>
      <c r="F23" s="60">
        <f t="shared" si="7"/>
        <v>170</v>
      </c>
      <c r="G23" s="60">
        <f t="shared" si="7"/>
        <v>100</v>
      </c>
      <c r="H23" s="60">
        <f t="shared" si="7"/>
        <v>100</v>
      </c>
      <c r="I23" s="60">
        <f t="shared" si="7"/>
        <v>100</v>
      </c>
      <c r="J23" s="60">
        <f t="shared" si="7"/>
        <v>100</v>
      </c>
      <c r="K23" s="60">
        <f t="shared" si="7"/>
        <v>100</v>
      </c>
      <c r="L23" s="60">
        <f t="shared" si="7"/>
        <v>200</v>
      </c>
      <c r="M23" s="60">
        <f t="shared" si="7"/>
        <v>200</v>
      </c>
      <c r="N23" s="60">
        <f t="shared" si="7"/>
        <v>1570</v>
      </c>
    </row>
    <row r="24" spans="1:40" s="54" customFormat="1" ht="14.25" customHeight="1" x14ac:dyDescent="0.2">
      <c r="A24" s="56" t="s">
        <v>28</v>
      </c>
      <c r="B24" s="61">
        <v>100</v>
      </c>
      <c r="C24" s="61">
        <v>100</v>
      </c>
      <c r="D24" s="61">
        <v>200</v>
      </c>
      <c r="E24" s="61">
        <v>100</v>
      </c>
      <c r="F24" s="61">
        <v>170</v>
      </c>
      <c r="G24" s="61">
        <v>100</v>
      </c>
      <c r="H24" s="61">
        <v>100</v>
      </c>
      <c r="I24" s="61">
        <v>100</v>
      </c>
      <c r="J24" s="61">
        <v>100</v>
      </c>
      <c r="K24" s="61">
        <v>100</v>
      </c>
      <c r="L24" s="61">
        <v>200</v>
      </c>
      <c r="M24" s="61">
        <v>200</v>
      </c>
      <c r="N24" s="57">
        <f t="shared" ref="N24:N26" si="8">B24+C24+D24+E24+F24+G24+H24+I24+J24+K24+L24+M24</f>
        <v>1570</v>
      </c>
      <c r="AN24" s="54">
        <v>1568</v>
      </c>
    </row>
    <row r="25" spans="1:40" s="54" customFormat="1" ht="25.5" x14ac:dyDescent="0.2">
      <c r="A25" s="55" t="s">
        <v>37</v>
      </c>
      <c r="B25" s="60">
        <f>B26</f>
        <v>128</v>
      </c>
      <c r="C25" s="60">
        <f t="shared" ref="C25:N25" si="9">C26</f>
        <v>140</v>
      </c>
      <c r="D25" s="60">
        <f t="shared" si="9"/>
        <v>187</v>
      </c>
      <c r="E25" s="60">
        <f t="shared" si="9"/>
        <v>164</v>
      </c>
      <c r="F25" s="60">
        <f t="shared" si="9"/>
        <v>175</v>
      </c>
      <c r="G25" s="60">
        <f t="shared" si="9"/>
        <v>110</v>
      </c>
      <c r="H25" s="60">
        <f t="shared" si="9"/>
        <v>180</v>
      </c>
      <c r="I25" s="60">
        <f t="shared" si="9"/>
        <v>100</v>
      </c>
      <c r="J25" s="60">
        <f t="shared" si="9"/>
        <v>150</v>
      </c>
      <c r="K25" s="60">
        <f t="shared" si="9"/>
        <v>200</v>
      </c>
      <c r="L25" s="60">
        <f t="shared" si="9"/>
        <v>200</v>
      </c>
      <c r="M25" s="60">
        <f t="shared" si="9"/>
        <v>266</v>
      </c>
      <c r="N25" s="60">
        <f t="shared" si="9"/>
        <v>2000</v>
      </c>
      <c r="O25" s="60">
        <f t="shared" ref="O25:AM25" si="10">O26</f>
        <v>0</v>
      </c>
      <c r="P25" s="60">
        <f t="shared" si="10"/>
        <v>0</v>
      </c>
      <c r="Q25" s="60">
        <f t="shared" si="10"/>
        <v>0</v>
      </c>
      <c r="R25" s="60">
        <f t="shared" si="10"/>
        <v>0</v>
      </c>
      <c r="S25" s="60">
        <f t="shared" si="10"/>
        <v>0</v>
      </c>
      <c r="T25" s="60">
        <f t="shared" si="10"/>
        <v>0</v>
      </c>
      <c r="U25" s="60">
        <f t="shared" si="10"/>
        <v>0</v>
      </c>
      <c r="V25" s="60">
        <f t="shared" si="10"/>
        <v>0</v>
      </c>
      <c r="W25" s="60">
        <f t="shared" si="10"/>
        <v>0</v>
      </c>
      <c r="X25" s="60">
        <f t="shared" si="10"/>
        <v>0</v>
      </c>
      <c r="Y25" s="60">
        <f t="shared" si="10"/>
        <v>0</v>
      </c>
      <c r="Z25" s="60">
        <f t="shared" si="10"/>
        <v>0</v>
      </c>
      <c r="AA25" s="60">
        <f t="shared" si="10"/>
        <v>0</v>
      </c>
      <c r="AB25" s="60">
        <f t="shared" si="10"/>
        <v>0</v>
      </c>
      <c r="AC25" s="60">
        <f t="shared" si="10"/>
        <v>0</v>
      </c>
      <c r="AD25" s="60">
        <f t="shared" si="10"/>
        <v>0</v>
      </c>
      <c r="AE25" s="60">
        <f t="shared" si="10"/>
        <v>0</v>
      </c>
      <c r="AF25" s="60">
        <f t="shared" si="10"/>
        <v>0</v>
      </c>
      <c r="AG25" s="60">
        <f t="shared" si="10"/>
        <v>0</v>
      </c>
      <c r="AH25" s="60">
        <f t="shared" si="10"/>
        <v>0</v>
      </c>
      <c r="AI25" s="60">
        <f t="shared" si="10"/>
        <v>0</v>
      </c>
      <c r="AJ25" s="60">
        <f t="shared" si="10"/>
        <v>0</v>
      </c>
      <c r="AK25" s="60">
        <f t="shared" si="10"/>
        <v>0</v>
      </c>
      <c r="AL25" s="60">
        <f t="shared" si="10"/>
        <v>0</v>
      </c>
      <c r="AM25" s="60">
        <f t="shared" si="10"/>
        <v>0</v>
      </c>
    </row>
    <row r="26" spans="1:40" s="54" customFormat="1" ht="12.75" x14ac:dyDescent="0.2">
      <c r="A26" s="56" t="s">
        <v>28</v>
      </c>
      <c r="B26" s="74">
        <v>128</v>
      </c>
      <c r="C26" s="74">
        <v>140</v>
      </c>
      <c r="D26" s="74">
        <v>187</v>
      </c>
      <c r="E26" s="74">
        <v>164</v>
      </c>
      <c r="F26" s="74">
        <v>175</v>
      </c>
      <c r="G26" s="74">
        <v>110</v>
      </c>
      <c r="H26" s="74">
        <v>180</v>
      </c>
      <c r="I26" s="74">
        <v>100</v>
      </c>
      <c r="J26" s="74">
        <v>150</v>
      </c>
      <c r="K26" s="74">
        <v>200</v>
      </c>
      <c r="L26" s="74">
        <v>200</v>
      </c>
      <c r="M26" s="74">
        <v>266</v>
      </c>
      <c r="N26" s="57">
        <f t="shared" si="8"/>
        <v>2000</v>
      </c>
    </row>
    <row r="27" spans="1:40" s="54" customFormat="1" ht="13.5" customHeight="1" x14ac:dyDescent="0.2">
      <c r="A27" s="62" t="s">
        <v>38</v>
      </c>
      <c r="B27" s="63">
        <f>B28+B29</f>
        <v>34728</v>
      </c>
      <c r="C27" s="63">
        <f t="shared" ref="C27:AM27" si="11">C28+C29</f>
        <v>29425</v>
      </c>
      <c r="D27" s="63">
        <f t="shared" si="11"/>
        <v>26646</v>
      </c>
      <c r="E27" s="63">
        <f t="shared" si="11"/>
        <v>7164</v>
      </c>
      <c r="F27" s="63">
        <f t="shared" si="11"/>
        <v>945</v>
      </c>
      <c r="G27" s="63">
        <f t="shared" si="11"/>
        <v>810</v>
      </c>
      <c r="H27" s="63">
        <f t="shared" si="11"/>
        <v>880</v>
      </c>
      <c r="I27" s="63">
        <f t="shared" si="11"/>
        <v>800</v>
      </c>
      <c r="J27" s="63">
        <f t="shared" si="11"/>
        <v>850</v>
      </c>
      <c r="K27" s="63">
        <f t="shared" si="11"/>
        <v>10500</v>
      </c>
      <c r="L27" s="63">
        <f t="shared" si="11"/>
        <v>32700</v>
      </c>
      <c r="M27" s="63">
        <f t="shared" si="11"/>
        <v>35966</v>
      </c>
      <c r="N27" s="63">
        <f t="shared" si="11"/>
        <v>181414</v>
      </c>
      <c r="O27" s="63">
        <f t="shared" si="11"/>
        <v>0</v>
      </c>
      <c r="P27" s="63">
        <f t="shared" si="11"/>
        <v>0</v>
      </c>
      <c r="Q27" s="63">
        <f t="shared" si="11"/>
        <v>0</v>
      </c>
      <c r="R27" s="63">
        <f t="shared" si="11"/>
        <v>0</v>
      </c>
      <c r="S27" s="63">
        <f t="shared" si="11"/>
        <v>0</v>
      </c>
      <c r="T27" s="63">
        <f t="shared" si="11"/>
        <v>0</v>
      </c>
      <c r="U27" s="63">
        <f t="shared" si="11"/>
        <v>0</v>
      </c>
      <c r="V27" s="63">
        <f t="shared" si="11"/>
        <v>0</v>
      </c>
      <c r="W27" s="63">
        <f t="shared" si="11"/>
        <v>0</v>
      </c>
      <c r="X27" s="63">
        <f t="shared" si="11"/>
        <v>0</v>
      </c>
      <c r="Y27" s="63">
        <f t="shared" si="11"/>
        <v>0</v>
      </c>
      <c r="Z27" s="63">
        <f t="shared" si="11"/>
        <v>0</v>
      </c>
      <c r="AA27" s="63">
        <f t="shared" si="11"/>
        <v>0</v>
      </c>
      <c r="AB27" s="63">
        <f t="shared" si="11"/>
        <v>0</v>
      </c>
      <c r="AC27" s="63">
        <f t="shared" si="11"/>
        <v>0</v>
      </c>
      <c r="AD27" s="63">
        <f t="shared" si="11"/>
        <v>0</v>
      </c>
      <c r="AE27" s="63">
        <f t="shared" si="11"/>
        <v>0</v>
      </c>
      <c r="AF27" s="63">
        <f t="shared" si="11"/>
        <v>0</v>
      </c>
      <c r="AG27" s="63">
        <f t="shared" si="11"/>
        <v>0</v>
      </c>
      <c r="AH27" s="63">
        <f t="shared" si="11"/>
        <v>0</v>
      </c>
      <c r="AI27" s="63">
        <f t="shared" si="11"/>
        <v>0</v>
      </c>
      <c r="AJ27" s="63">
        <f t="shared" si="11"/>
        <v>0</v>
      </c>
      <c r="AK27" s="63">
        <f t="shared" si="11"/>
        <v>0</v>
      </c>
      <c r="AL27" s="63">
        <f t="shared" si="11"/>
        <v>0</v>
      </c>
      <c r="AM27" s="63">
        <f t="shared" si="11"/>
        <v>0</v>
      </c>
    </row>
    <row r="28" spans="1:40" s="65" customFormat="1" ht="15" x14ac:dyDescent="0.2">
      <c r="A28" s="55" t="s">
        <v>39</v>
      </c>
      <c r="B28" s="53">
        <f t="shared" ref="B28:N28" si="12">B23+B13</f>
        <v>27700</v>
      </c>
      <c r="C28" s="53">
        <f t="shared" si="12"/>
        <v>22400</v>
      </c>
      <c r="D28" s="53">
        <f t="shared" si="12"/>
        <v>20300</v>
      </c>
      <c r="E28" s="53">
        <f t="shared" si="12"/>
        <v>3900</v>
      </c>
      <c r="F28" s="53">
        <f t="shared" si="12"/>
        <v>170</v>
      </c>
      <c r="G28" s="53">
        <f t="shared" si="12"/>
        <v>100</v>
      </c>
      <c r="H28" s="53">
        <f t="shared" si="12"/>
        <v>100</v>
      </c>
      <c r="I28" s="53">
        <f t="shared" si="12"/>
        <v>100</v>
      </c>
      <c r="J28" s="53">
        <f t="shared" si="12"/>
        <v>100</v>
      </c>
      <c r="K28" s="53">
        <f t="shared" si="12"/>
        <v>7200</v>
      </c>
      <c r="L28" s="53">
        <f t="shared" si="12"/>
        <v>24200</v>
      </c>
      <c r="M28" s="53">
        <f t="shared" si="12"/>
        <v>27300</v>
      </c>
      <c r="N28" s="53">
        <f t="shared" si="12"/>
        <v>133570</v>
      </c>
      <c r="O28" s="64">
        <f t="shared" ref="O28:AM28" si="13">O13+O24</f>
        <v>0</v>
      </c>
      <c r="P28" s="64">
        <f t="shared" si="13"/>
        <v>0</v>
      </c>
      <c r="Q28" s="64">
        <f t="shared" si="13"/>
        <v>0</v>
      </c>
      <c r="R28" s="64">
        <f t="shared" si="13"/>
        <v>0</v>
      </c>
      <c r="S28" s="64">
        <f t="shared" si="13"/>
        <v>0</v>
      </c>
      <c r="T28" s="64">
        <f t="shared" si="13"/>
        <v>0</v>
      </c>
      <c r="U28" s="64">
        <f t="shared" si="13"/>
        <v>0</v>
      </c>
      <c r="V28" s="64">
        <f t="shared" si="13"/>
        <v>0</v>
      </c>
      <c r="W28" s="64">
        <f t="shared" si="13"/>
        <v>0</v>
      </c>
      <c r="X28" s="64">
        <f t="shared" si="13"/>
        <v>0</v>
      </c>
      <c r="Y28" s="64">
        <f t="shared" si="13"/>
        <v>0</v>
      </c>
      <c r="Z28" s="64">
        <f t="shared" si="13"/>
        <v>0</v>
      </c>
      <c r="AA28" s="64">
        <f t="shared" si="13"/>
        <v>0</v>
      </c>
      <c r="AB28" s="64">
        <f t="shared" si="13"/>
        <v>0</v>
      </c>
      <c r="AC28" s="64">
        <f t="shared" si="13"/>
        <v>0</v>
      </c>
      <c r="AD28" s="64">
        <f t="shared" si="13"/>
        <v>0</v>
      </c>
      <c r="AE28" s="64">
        <f t="shared" si="13"/>
        <v>0</v>
      </c>
      <c r="AF28" s="64">
        <f t="shared" si="13"/>
        <v>0</v>
      </c>
      <c r="AG28" s="64">
        <f t="shared" si="13"/>
        <v>0</v>
      </c>
      <c r="AH28" s="64">
        <f t="shared" si="13"/>
        <v>0</v>
      </c>
      <c r="AI28" s="64">
        <f t="shared" si="13"/>
        <v>0</v>
      </c>
      <c r="AJ28" s="64">
        <f t="shared" si="13"/>
        <v>0</v>
      </c>
      <c r="AK28" s="64">
        <f t="shared" si="13"/>
        <v>0</v>
      </c>
      <c r="AL28" s="64">
        <f t="shared" si="13"/>
        <v>0</v>
      </c>
      <c r="AM28" s="64">
        <f t="shared" si="13"/>
        <v>0</v>
      </c>
    </row>
    <row r="29" spans="1:40" s="65" customFormat="1" ht="15" x14ac:dyDescent="0.2">
      <c r="A29" s="55" t="s">
        <v>40</v>
      </c>
      <c r="B29" s="63">
        <f t="shared" ref="B29:N29" si="14">B16+B20+B25</f>
        <v>7028</v>
      </c>
      <c r="C29" s="63">
        <f t="shared" si="14"/>
        <v>7025</v>
      </c>
      <c r="D29" s="63">
        <f t="shared" si="14"/>
        <v>6346</v>
      </c>
      <c r="E29" s="63">
        <f t="shared" si="14"/>
        <v>3264</v>
      </c>
      <c r="F29" s="63">
        <f t="shared" si="14"/>
        <v>775</v>
      </c>
      <c r="G29" s="63">
        <f t="shared" si="14"/>
        <v>710</v>
      </c>
      <c r="H29" s="63">
        <f t="shared" si="14"/>
        <v>780</v>
      </c>
      <c r="I29" s="63">
        <f t="shared" si="14"/>
        <v>700</v>
      </c>
      <c r="J29" s="63">
        <f t="shared" si="14"/>
        <v>750</v>
      </c>
      <c r="K29" s="63">
        <f t="shared" si="14"/>
        <v>3300</v>
      </c>
      <c r="L29" s="63">
        <f t="shared" si="14"/>
        <v>8500</v>
      </c>
      <c r="M29" s="63">
        <f t="shared" si="14"/>
        <v>8666</v>
      </c>
      <c r="N29" s="63">
        <f t="shared" si="14"/>
        <v>47844</v>
      </c>
    </row>
    <row r="30" spans="1:40" s="65" customFormat="1" ht="15" x14ac:dyDescent="0.2">
      <c r="A30" s="66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</row>
    <row r="31" spans="1:40" s="65" customFormat="1" ht="15" x14ac:dyDescent="0.2">
      <c r="A31" s="66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</row>
    <row r="32" spans="1:40" s="65" customFormat="1" ht="27.75" customHeight="1" x14ac:dyDescent="0.3">
      <c r="A32" s="78" t="s">
        <v>43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</row>
    <row r="33" spans="1:14" s="65" customFormat="1" ht="27.75" customHeight="1" x14ac:dyDescent="0.3">
      <c r="A33" s="68"/>
      <c r="B33" s="69"/>
      <c r="C33" s="69"/>
      <c r="D33" s="69"/>
      <c r="E33" s="69"/>
      <c r="F33" s="69"/>
      <c r="G33" s="70"/>
      <c r="H33" s="70"/>
      <c r="I33" s="69"/>
      <c r="J33" s="69"/>
      <c r="K33" s="69"/>
      <c r="L33" s="71"/>
      <c r="M33" s="71"/>
      <c r="N33" s="64"/>
    </row>
    <row r="34" spans="1:14" s="65" customFormat="1" ht="27.75" hidden="1" customHeight="1" x14ac:dyDescent="0.2">
      <c r="A34" s="68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</row>
    <row r="35" spans="1:14" s="65" customFormat="1" ht="27.75" hidden="1" customHeight="1" x14ac:dyDescent="0.2">
      <c r="A35" s="68"/>
      <c r="B35" s="64"/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1:14" ht="15" hidden="1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ht="15" hidden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1:14" ht="15" hidden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5" hidden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15" hidden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ht="15" x14ac:dyDescent="0.25">
      <c r="A41" s="48"/>
      <c r="B41" s="72"/>
      <c r="C41" s="72"/>
      <c r="D41" s="72"/>
      <c r="E41" s="72"/>
      <c r="F41" s="72"/>
      <c r="G41" s="73"/>
      <c r="H41" s="73"/>
      <c r="I41" s="72"/>
      <c r="J41" s="72"/>
      <c r="K41" s="72"/>
      <c r="L41" s="48"/>
      <c r="M41" s="48"/>
      <c r="N41" s="48"/>
    </row>
    <row r="42" spans="1:14" ht="15" x14ac:dyDescent="0.25">
      <c r="A42" s="48"/>
      <c r="B42" s="72"/>
      <c r="C42" s="72"/>
      <c r="D42" s="72"/>
      <c r="E42" s="72"/>
      <c r="F42" s="72"/>
      <c r="G42" s="73"/>
      <c r="H42" s="73"/>
      <c r="I42" s="72"/>
      <c r="J42" s="72"/>
      <c r="K42" s="72"/>
      <c r="L42" s="48"/>
      <c r="M42" s="48"/>
      <c r="N42" s="48"/>
    </row>
    <row r="43" spans="1:14" ht="15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</sheetData>
  <mergeCells count="5">
    <mergeCell ref="A32:N32"/>
    <mergeCell ref="A7:N7"/>
    <mergeCell ref="A8:N8"/>
    <mergeCell ref="B9:L9"/>
    <mergeCell ref="M10:N10"/>
  </mergeCells>
  <phoneticPr fontId="0" type="noConversion"/>
  <pageMargins left="0.78740157480314965" right="0.78740157480314965" top="1.1811023622047245" bottom="0.39370078740157483" header="0" footer="0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4</vt:lpstr>
      <vt:lpstr>нова редакція</vt:lpstr>
      <vt:lpstr>'нова редакція'!Область_печати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Стеценко Світлана Миколаївна</cp:lastModifiedBy>
  <cp:lastPrinted>2019-10-08T07:30:00Z</cp:lastPrinted>
  <dcterms:created xsi:type="dcterms:W3CDTF">1996-10-08T23:32:33Z</dcterms:created>
  <dcterms:modified xsi:type="dcterms:W3CDTF">2019-11-25T11:58:02Z</dcterms:modified>
</cp:coreProperties>
</file>