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(в)'!$10:$10</definedName>
    <definedName name="_xlnm.Print_Area" localSheetId="0">' дод 1 (в)'!$A$1:$L$108</definedName>
  </definedNames>
  <calcPr fullCalcOnLoad="1"/>
</workbook>
</file>

<file path=xl/sharedStrings.xml><?xml version="1.0" encoding="utf-8"?>
<sst xmlns="http://schemas.openxmlformats.org/spreadsheetml/2006/main" count="130" uniqueCount="119">
  <si>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</si>
  <si>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</si>
  <si>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</si>
  <si>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</si>
  <si>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</si>
  <si>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</si>
  <si>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</si>
  <si>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</si>
  <si>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</si>
  <si>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</si>
  <si>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</si>
  <si>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</si>
  <si>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</si>
  <si>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</si>
  <si>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</si>
  <si>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</si>
  <si>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</si>
  <si>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</si>
  <si>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</si>
  <si>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</si>
  <si>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</si>
  <si>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</si>
  <si>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</si>
  <si>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</si>
  <si>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</si>
  <si>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</si>
  <si>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</si>
  <si>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</si>
  <si>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</si>
  <si>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</si>
  <si>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</si>
  <si>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</si>
  <si>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</si>
  <si>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</si>
  <si>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</si>
  <si>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</si>
  <si>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</si>
  <si>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</si>
  <si>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</si>
  <si>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</si>
  <si>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</si>
  <si>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</si>
  <si>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</si>
  <si>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</si>
  <si>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</si>
  <si>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</si>
  <si>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</si>
  <si>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</si>
  <si>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</si>
  <si>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</si>
  <si>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</si>
  <si>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</si>
  <si>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</si>
  <si>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</si>
  <si>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</si>
  <si>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</si>
  <si>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</si>
  <si>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</si>
  <si>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</si>
  <si>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</si>
  <si>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</si>
  <si>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</si>
  <si>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</si>
  <si>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</si>
  <si>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</si>
  <si>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</si>
  <si>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</si>
  <si>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</si>
  <si>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</si>
  <si>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</si>
  <si>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</si>
  <si>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</si>
  <si>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</si>
  <si>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</si>
  <si>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</si>
  <si>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</si>
  <si>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</si>
  <si>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</si>
  <si>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</si>
  <si>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</si>
  <si>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</si>
  <si>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</si>
  <si>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</si>
  <si>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</si>
  <si>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</si>
  <si>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</si>
  <si>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</si>
  <si>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</si>
  <si>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</si>
  <si>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</si>
  <si>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</si>
  <si>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</si>
  <si>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</si>
  <si>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</si>
  <si>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</si>
  <si>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</si>
  <si>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</si>
  <si>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</si>
  <si>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</si>
  <si>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</si>
  <si>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</si>
  <si>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</si>
  <si>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</si>
  <si>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</si>
  <si>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</si>
  <si>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</si>
  <si>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</si>
  <si>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</si>
  <si>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</si>
  <si>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</si>
  <si>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</si>
  <si>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</si>
  <si>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сільського бюджету за I півріччя 2019 року</t>
  </si>
  <si>
    <t>Субвенція з місцевого бюджету на фінансове забезпечення будівництва, реконструкції, ремонту ц утримання автомобільних доріг загального користування місцевого значення, вулиць і доріг комунальної власності у населених пунктах  за рахунок відповідної субвенції з державного бюджету</t>
  </si>
  <si>
    <t xml:space="preserve">     Додаток 1</t>
  </si>
  <si>
    <t>до рішення виконавчого комітету</t>
  </si>
  <si>
    <t>Головний бухгалтер Піщанської сільської ради</t>
  </si>
  <si>
    <t>О.М. Виноградська</t>
  </si>
  <si>
    <t xml:space="preserve">від  13.08.2019  №  447        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</si>
</sst>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\ _г_р_н_.;[Red]#,##0.00\ _г_р_н_."/>
    <numFmt numFmtId="221" formatCode="0.0000000"/>
    <numFmt numFmtId="222" formatCode="0.000000"/>
    <numFmt numFmtId="223" formatCode="0.00000"/>
    <numFmt numFmtId="224" formatCode="0.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2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20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" fontId="28" fillId="26" borderId="12" xfId="0" applyNumberFormat="1" applyFont="1" applyFill="1" applyBorder="1" applyAlignment="1">
      <alignment vertical="center" wrapText="1"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" fontId="28" fillId="27" borderId="12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0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" fontId="29" fillId="26" borderId="12" xfId="0" applyNumberFormat="1" applyFont="1" applyFill="1" applyBorder="1" applyAlignment="1">
      <alignment vertical="center" wrapText="1"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5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5" fillId="26" borderId="0" xfId="0" applyNumberFormat="1" applyFont="1" applyFill="1" applyAlignment="1" applyProtection="1">
      <alignment wrapText="1"/>
      <protection/>
    </xf>
    <xf numFmtId="0" fontId="25" fillId="26" borderId="0" xfId="0" applyNumberFormat="1" applyFont="1" applyFill="1" applyAlignment="1" applyProtection="1">
      <alignment wrapText="1"/>
      <protection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4" fontId="32" fillId="26" borderId="0" xfId="0" applyNumberFormat="1" applyFont="1" applyFill="1" applyBorder="1" applyAlignment="1">
      <alignment vertical="center" wrapText="1"/>
    </xf>
    <xf numFmtId="0" fontId="35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27" fillId="27" borderId="12" xfId="0" applyNumberFormat="1" applyFont="1" applyFill="1" applyBorder="1" applyAlignment="1" applyProtection="1">
      <alignment horizontal="center" vertical="center" wrapText="1"/>
      <protection/>
    </xf>
    <xf numFmtId="0" fontId="27" fillId="27" borderId="12" xfId="0" applyNumberFormat="1" applyFont="1" applyFill="1" applyBorder="1" applyAlignment="1" applyProtection="1">
      <alignment vertical="center" wrapText="1"/>
      <protection/>
    </xf>
    <xf numFmtId="0" fontId="27" fillId="27" borderId="0" xfId="0" applyNumberFormat="1" applyFont="1" applyFill="1" applyAlignment="1" applyProtection="1">
      <alignment wrapText="1"/>
      <protection/>
    </xf>
    <xf numFmtId="0" fontId="27" fillId="27" borderId="0" xfId="0" applyFont="1" applyFill="1" applyAlignment="1">
      <alignment wrapText="1"/>
    </xf>
    <xf numFmtId="0" fontId="27" fillId="27" borderId="12" xfId="0" applyNumberFormat="1" applyFont="1" applyFill="1" applyBorder="1" applyAlignment="1" applyProtection="1">
      <alignment vertical="top" wrapText="1"/>
      <protection/>
    </xf>
    <xf numFmtId="0" fontId="27" fillId="27" borderId="15" xfId="0" applyNumberFormat="1" applyFont="1" applyFill="1" applyBorder="1" applyAlignment="1" applyProtection="1">
      <alignment vertical="center" wrapText="1"/>
      <protection/>
    </xf>
    <xf numFmtId="0" fontId="27" fillId="27" borderId="16" xfId="0" applyNumberFormat="1" applyFont="1" applyFill="1" applyBorder="1" applyAlignment="1" applyProtection="1">
      <alignment vertical="center" wrapText="1"/>
      <protection/>
    </xf>
    <xf numFmtId="4" fontId="28" fillId="27" borderId="13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26" borderId="0" xfId="0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5" xfId="0" applyNumberFormat="1" applyFont="1" applyFill="1" applyBorder="1" applyAlignment="1" applyProtection="1">
      <alignment vertical="center" wrapText="1"/>
      <protection/>
    </xf>
    <xf numFmtId="4" fontId="28" fillId="10" borderId="12" xfId="0" applyNumberFormat="1" applyFont="1" applyFill="1" applyBorder="1" applyAlignment="1">
      <alignment vertical="center" wrapText="1"/>
    </xf>
    <xf numFmtId="0" fontId="27" fillId="10" borderId="15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 horizontal="center"/>
      <protection/>
    </xf>
    <xf numFmtId="220" fontId="33" fillId="0" borderId="12" xfId="105" applyNumberFormat="1" applyFont="1" applyFill="1" applyBorder="1" applyAlignment="1">
      <alignment horizontal="center" vertical="center" wrapText="1"/>
      <protection/>
    </xf>
    <xf numFmtId="0" fontId="33" fillId="0" borderId="12" xfId="105" applyFont="1" applyFill="1" applyBorder="1" applyAlignment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38" fillId="2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2" fontId="29" fillId="26" borderId="12" xfId="0" applyNumberFormat="1" applyFont="1" applyFill="1" applyBorder="1" applyAlignment="1">
      <alignment vertical="center" wrapText="1"/>
    </xf>
    <xf numFmtId="202" fontId="28" fillId="26" borderId="12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12" xfId="0" applyNumberFormat="1" applyFont="1" applyFill="1" applyBorder="1" applyAlignment="1" applyProtection="1">
      <alignment vertical="center" wrapText="1"/>
      <protection/>
    </xf>
    <xf numFmtId="202" fontId="31" fillId="26" borderId="12" xfId="0" applyNumberFormat="1" applyFont="1" applyFill="1" applyBorder="1" applyAlignment="1">
      <alignment vertical="center" wrapText="1"/>
    </xf>
    <xf numFmtId="0" fontId="36" fillId="26" borderId="0" xfId="0" applyNumberFormat="1" applyFont="1" applyFill="1" applyAlignment="1" applyProtection="1">
      <alignment wrapText="1"/>
      <protection/>
    </xf>
    <xf numFmtId="0" fontId="36" fillId="26" borderId="0" xfId="0" applyFont="1" applyFill="1" applyAlignment="1">
      <alignment wrapText="1"/>
    </xf>
    <xf numFmtId="4" fontId="26" fillId="26" borderId="12" xfId="0" applyNumberFormat="1" applyFont="1" applyFill="1" applyBorder="1" applyAlignment="1" applyProtection="1">
      <alignment vertical="center" wrapText="1"/>
      <protection/>
    </xf>
    <xf numFmtId="205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vertical="center" wrapText="1"/>
      <protection/>
    </xf>
    <xf numFmtId="0" fontId="26" fillId="26" borderId="0" xfId="0" applyFont="1" applyFill="1" applyAlignment="1">
      <alignment vertical="center" wrapText="1"/>
    </xf>
    <xf numFmtId="4" fontId="36" fillId="26" borderId="12" xfId="0" applyNumberFormat="1" applyFont="1" applyFill="1" applyBorder="1" applyAlignment="1" applyProtection="1">
      <alignment vertical="center" wrapText="1"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left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10" borderId="17" xfId="0" applyNumberFormat="1" applyFont="1" applyFill="1" applyBorder="1" applyAlignment="1" applyProtection="1">
      <alignment horizontal="center" vertical="center" wrapText="1"/>
      <protection/>
    </xf>
    <xf numFmtId="0" fontId="27" fillId="10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>
      <alignment vertical="top" wrapText="1"/>
    </xf>
    <xf numFmtId="0" fontId="27" fillId="26" borderId="17" xfId="0" applyFont="1" applyFill="1" applyBorder="1" applyAlignment="1">
      <alignment vertical="top" wrapText="1"/>
    </xf>
    <xf numFmtId="0" fontId="27" fillId="26" borderId="18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10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vertical="top" wrapText="1"/>
      <protection/>
    </xf>
    <xf numFmtId="0" fontId="27" fillId="10" borderId="18" xfId="0" applyNumberFormat="1" applyFont="1" applyFill="1" applyBorder="1" applyAlignment="1" applyProtection="1">
      <alignment vertical="top" wrapText="1"/>
      <protection/>
    </xf>
    <xf numFmtId="0" fontId="27" fillId="27" borderId="13" xfId="0" applyNumberFormat="1" applyFont="1" applyFill="1" applyBorder="1" applyAlignment="1" applyProtection="1">
      <alignment vertical="top" wrapText="1"/>
      <protection/>
    </xf>
    <xf numFmtId="0" fontId="26" fillId="26" borderId="12" xfId="0" applyFont="1" applyFill="1" applyBorder="1" applyAlignment="1">
      <alignment vertical="center" wrapText="1"/>
    </xf>
    <xf numFmtId="4" fontId="36" fillId="26" borderId="12" xfId="0" applyNumberFormat="1" applyFont="1" applyFill="1" applyBorder="1" applyAlignment="1" applyProtection="1">
      <alignment horizontal="right" vertical="center" wrapText="1"/>
      <protection/>
    </xf>
    <xf numFmtId="0" fontId="26" fillId="26" borderId="13" xfId="0" applyNumberFormat="1" applyFont="1" applyFill="1" applyBorder="1" applyAlignment="1" applyProtection="1">
      <alignment vertical="center"/>
      <protection/>
    </xf>
    <xf numFmtId="0" fontId="36" fillId="26" borderId="12" xfId="0" applyNumberFormat="1" applyFont="1" applyFill="1" applyBorder="1" applyAlignment="1" applyProtection="1">
      <alignment horizontal="left" vertical="center" wrapText="1"/>
      <protection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205" fontId="27" fillId="26" borderId="12" xfId="0" applyNumberFormat="1" applyFont="1" applyFill="1" applyBorder="1" applyAlignment="1" applyProtection="1">
      <alignment vertical="center" wrapText="1"/>
      <protection/>
    </xf>
    <xf numFmtId="202" fontId="42" fillId="26" borderId="12" xfId="0" applyNumberFormat="1" applyFont="1" applyFill="1" applyBorder="1" applyAlignment="1">
      <alignment vertical="center" wrapText="1"/>
    </xf>
    <xf numFmtId="0" fontId="44" fillId="26" borderId="12" xfId="0" applyNumberFormat="1" applyFont="1" applyFill="1" applyBorder="1" applyAlignment="1" applyProtection="1">
      <alignment horizontal="center" vertical="center" wrapText="1"/>
      <protection/>
    </xf>
    <xf numFmtId="0" fontId="44" fillId="26" borderId="12" xfId="0" applyNumberFormat="1" applyFont="1" applyFill="1" applyBorder="1" applyAlignment="1" applyProtection="1">
      <alignment vertical="center" wrapText="1"/>
      <protection/>
    </xf>
    <xf numFmtId="4" fontId="43" fillId="26" borderId="12" xfId="0" applyNumberFormat="1" applyFont="1" applyFill="1" applyBorder="1" applyAlignment="1">
      <alignment vertical="center" wrapText="1"/>
    </xf>
    <xf numFmtId="4" fontId="44" fillId="26" borderId="12" xfId="0" applyNumberFormat="1" applyFont="1" applyFill="1" applyBorder="1" applyAlignment="1" applyProtection="1">
      <alignment vertical="center" wrapText="1"/>
      <protection/>
    </xf>
    <xf numFmtId="0" fontId="44" fillId="26" borderId="0" xfId="0" applyNumberFormat="1" applyFont="1" applyFill="1" applyAlignment="1" applyProtection="1">
      <alignment wrapText="1"/>
      <protection/>
    </xf>
    <xf numFmtId="0" fontId="44" fillId="26" borderId="0" xfId="0" applyFont="1" applyFill="1" applyAlignment="1">
      <alignment wrapText="1"/>
    </xf>
    <xf numFmtId="202" fontId="45" fillId="26" borderId="12" xfId="0" applyNumberFormat="1" applyFont="1" applyFill="1" applyBorder="1" applyAlignment="1">
      <alignment vertical="center" wrapText="1"/>
    </xf>
    <xf numFmtId="202" fontId="46" fillId="26" borderId="12" xfId="0" applyNumberFormat="1" applyFont="1" applyFill="1" applyBorder="1" applyAlignment="1">
      <alignment vertical="center" wrapText="1"/>
    </xf>
    <xf numFmtId="205" fontId="45" fillId="26" borderId="12" xfId="0" applyNumberFormat="1" applyFont="1" applyFill="1" applyBorder="1" applyAlignment="1" applyProtection="1">
      <alignment vertical="center" wrapText="1"/>
      <protection/>
    </xf>
    <xf numFmtId="205" fontId="42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horizontal="center" vertical="center" textRotation="180"/>
      <protection/>
    </xf>
    <xf numFmtId="0" fontId="47" fillId="26" borderId="0" xfId="0" applyNumberFormat="1" applyFont="1" applyFill="1" applyAlignment="1" applyProtection="1">
      <alignment/>
      <protection/>
    </xf>
    <xf numFmtId="0" fontId="27" fillId="26" borderId="0" xfId="0" applyNumberFormat="1" applyFont="1" applyFill="1" applyAlignment="1" applyProtection="1">
      <alignment horizontal="center" vertical="center" textRotation="180"/>
      <protection/>
    </xf>
    <xf numFmtId="0" fontId="27" fillId="26" borderId="19" xfId="0" applyNumberFormat="1" applyFont="1" applyFill="1" applyBorder="1" applyAlignment="1" applyProtection="1">
      <alignment horizontal="center" vertical="center" textRotation="180" wrapText="1"/>
      <protection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33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 vertical="center" textRotation="180" wrapText="1"/>
      <protection/>
    </xf>
    <xf numFmtId="0" fontId="41" fillId="26" borderId="0" xfId="0" applyFont="1" applyFill="1" applyAlignment="1">
      <alignment horizontal="left"/>
    </xf>
    <xf numFmtId="0" fontId="41" fillId="26" borderId="0" xfId="0" applyNumberFormat="1" applyFont="1" applyFill="1" applyAlignment="1" applyProtection="1">
      <alignment horizontal="center"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21" xfId="0" applyNumberFormat="1" applyFont="1" applyFill="1" applyBorder="1" applyAlignment="1" applyProtection="1">
      <alignment horizontal="center" vertical="center" wrapText="1"/>
      <protection/>
    </xf>
    <xf numFmtId="0" fontId="39" fillId="26" borderId="15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24"/>
  <sheetViews>
    <sheetView showGridLines="0" showZeros="0" tabSelected="1" view="pageBreakPreview" zoomScale="55" zoomScaleNormal="70" zoomScaleSheetLayoutView="55" workbookViewId="0" topLeftCell="A1">
      <selection activeCell="F8" sqref="F8:H8"/>
    </sheetView>
  </sheetViews>
  <sheetFormatPr defaultColWidth="9.16015625" defaultRowHeight="12.75"/>
  <cols>
    <col min="1" max="1" width="13.5" style="5" customWidth="1"/>
    <col min="2" max="2" width="58" style="6" customWidth="1"/>
    <col min="3" max="5" width="22.83203125" style="6" customWidth="1"/>
    <col min="6" max="6" width="20.33203125" style="6" customWidth="1"/>
    <col min="7" max="7" width="19" style="6" customWidth="1"/>
    <col min="8" max="8" width="16.66015625" style="6" customWidth="1"/>
    <col min="9" max="9" width="22.33203125" style="6" customWidth="1"/>
    <col min="10" max="10" width="21" style="6" customWidth="1"/>
    <col min="11" max="11" width="21.66015625" style="6" customWidth="1"/>
    <col min="12" max="12" width="5.66015625" style="107" customWidth="1"/>
    <col min="13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12" ht="23.25" customHeight="1">
      <c r="C1" s="112"/>
      <c r="D1" s="112"/>
      <c r="E1" s="112"/>
      <c r="F1" s="112"/>
      <c r="G1" s="51"/>
      <c r="I1" s="54" t="s">
        <v>114</v>
      </c>
      <c r="J1" s="55"/>
      <c r="K1" s="55"/>
      <c r="L1" s="109">
        <v>2</v>
      </c>
    </row>
    <row r="2" spans="3:12" ht="21.75" customHeight="1">
      <c r="C2" s="7"/>
      <c r="D2" s="7"/>
      <c r="E2" s="7"/>
      <c r="F2" s="8"/>
      <c r="G2" s="8"/>
      <c r="H2" s="56" t="s">
        <v>115</v>
      </c>
      <c r="I2" s="57"/>
      <c r="J2" s="58"/>
      <c r="K2" s="58"/>
      <c r="L2" s="109"/>
    </row>
    <row r="3" spans="3:12" ht="18.75" customHeight="1">
      <c r="C3" s="7"/>
      <c r="D3" s="7"/>
      <c r="E3" s="7"/>
      <c r="F3" s="8"/>
      <c r="G3" s="8"/>
      <c r="H3" s="56" t="s">
        <v>118</v>
      </c>
      <c r="I3" s="57"/>
      <c r="J3" s="58"/>
      <c r="K3" s="58"/>
      <c r="L3" s="109"/>
    </row>
    <row r="4" spans="3:12" ht="18.75" customHeight="1">
      <c r="C4" s="43"/>
      <c r="D4" s="43"/>
      <c r="E4" s="43"/>
      <c r="F4" s="8"/>
      <c r="G4" s="8"/>
      <c r="L4" s="109"/>
    </row>
    <row r="5" ht="15">
      <c r="L5" s="109"/>
    </row>
    <row r="6" spans="1:12" ht="22.5">
      <c r="A6" s="111" t="s">
        <v>112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09"/>
    </row>
    <row r="7" spans="2:12" ht="15.75">
      <c r="B7" s="18"/>
      <c r="C7" s="18"/>
      <c r="D7" s="18"/>
      <c r="E7" s="18"/>
      <c r="F7" s="18"/>
      <c r="G7" s="18"/>
      <c r="K7" s="19" t="s">
        <v>15</v>
      </c>
      <c r="L7" s="109"/>
    </row>
    <row r="8" spans="1:254" s="61" customFormat="1" ht="39.75" customHeight="1">
      <c r="A8" s="117" t="s">
        <v>0</v>
      </c>
      <c r="B8" s="116" t="s">
        <v>97</v>
      </c>
      <c r="C8" s="118" t="s">
        <v>11</v>
      </c>
      <c r="D8" s="119"/>
      <c r="E8" s="120"/>
      <c r="F8" s="116" t="s">
        <v>12</v>
      </c>
      <c r="G8" s="116"/>
      <c r="H8" s="116"/>
      <c r="I8" s="116" t="s">
        <v>111</v>
      </c>
      <c r="J8" s="116"/>
      <c r="K8" s="116"/>
      <c r="L8" s="109"/>
      <c r="M8" s="8"/>
      <c r="IL8" s="8"/>
      <c r="IM8" s="8"/>
      <c r="IN8" s="8"/>
      <c r="IO8" s="8"/>
      <c r="IP8" s="8"/>
      <c r="IQ8" s="8"/>
      <c r="IR8" s="8"/>
      <c r="IS8" s="8"/>
      <c r="IT8" s="8"/>
    </row>
    <row r="9" spans="1:12" ht="75.75" customHeight="1">
      <c r="A9" s="117"/>
      <c r="B9" s="116"/>
      <c r="C9" s="52" t="s">
        <v>108</v>
      </c>
      <c r="D9" s="52" t="s">
        <v>109</v>
      </c>
      <c r="E9" s="53" t="s">
        <v>110</v>
      </c>
      <c r="F9" s="52" t="s">
        <v>108</v>
      </c>
      <c r="G9" s="52" t="s">
        <v>109</v>
      </c>
      <c r="H9" s="53" t="s">
        <v>110</v>
      </c>
      <c r="I9" s="52" t="s">
        <v>108</v>
      </c>
      <c r="J9" s="52" t="s">
        <v>109</v>
      </c>
      <c r="K9" s="53" t="s">
        <v>110</v>
      </c>
      <c r="L9" s="109"/>
    </row>
    <row r="10" spans="1:254" s="14" customFormat="1" ht="17.25" customHeight="1">
      <c r="A10" s="17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09"/>
      <c r="M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s="70" customFormat="1" ht="15">
      <c r="A11" s="22">
        <v>10000000</v>
      </c>
      <c r="B11" s="26" t="s">
        <v>2</v>
      </c>
      <c r="C11" s="15">
        <f>C12+C14+C27</f>
        <v>1846720</v>
      </c>
      <c r="D11" s="15">
        <f>D12+D14+D27</f>
        <v>961268.0499999999</v>
      </c>
      <c r="E11" s="60">
        <f>D11/C11*100</f>
        <v>52.05272320654999</v>
      </c>
      <c r="F11" s="15">
        <f>F12+F14+F27</f>
        <v>270</v>
      </c>
      <c r="G11" s="15">
        <f>G12+G14+G27</f>
        <v>56.05</v>
      </c>
      <c r="H11" s="60">
        <f>G11/F11*100</f>
        <v>20.75925925925926</v>
      </c>
      <c r="I11" s="67">
        <f>C11+F11</f>
        <v>1846990</v>
      </c>
      <c r="J11" s="67">
        <f>D11+G11</f>
        <v>961324.1</v>
      </c>
      <c r="K11" s="95">
        <f>J11/I11*100</f>
        <v>52.04814860935901</v>
      </c>
      <c r="L11" s="109"/>
      <c r="M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25" customFormat="1" ht="15">
      <c r="A12" s="22">
        <v>14000000</v>
      </c>
      <c r="B12" s="23" t="s">
        <v>8</v>
      </c>
      <c r="C12" s="15">
        <f>C13</f>
        <v>85630</v>
      </c>
      <c r="D12" s="15">
        <f>D13</f>
        <v>36786.08</v>
      </c>
      <c r="E12" s="60">
        <f>D12/C12*100</f>
        <v>42.95933668106972</v>
      </c>
      <c r="F12" s="15"/>
      <c r="G12" s="15"/>
      <c r="H12" s="59"/>
      <c r="I12" s="67">
        <f aca="true" t="shared" si="0" ref="I12:I38">C12+F12</f>
        <v>85630</v>
      </c>
      <c r="J12" s="67">
        <f aca="true" t="shared" si="1" ref="J12:J38">D12+G12</f>
        <v>36786.08</v>
      </c>
      <c r="K12" s="95">
        <f>J12/I12*100</f>
        <v>42.95933668106972</v>
      </c>
      <c r="L12" s="109"/>
      <c r="M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s="25" customFormat="1" ht="45" customHeight="1">
      <c r="A13" s="20">
        <v>14040000</v>
      </c>
      <c r="B13" s="4" t="s">
        <v>16</v>
      </c>
      <c r="C13" s="1">
        <v>85630</v>
      </c>
      <c r="D13" s="1">
        <v>36786.08</v>
      </c>
      <c r="E13" s="60">
        <f>D13/C13*100</f>
        <v>42.95933668106972</v>
      </c>
      <c r="F13" s="1"/>
      <c r="G13" s="1"/>
      <c r="H13" s="60"/>
      <c r="I13" s="94">
        <f t="shared" si="0"/>
        <v>85630</v>
      </c>
      <c r="J13" s="94">
        <f t="shared" si="1"/>
        <v>36786.08</v>
      </c>
      <c r="K13" s="95">
        <f>J13/I13*100</f>
        <v>42.95933668106972</v>
      </c>
      <c r="L13" s="109"/>
      <c r="M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s="25" customFormat="1" ht="14.25">
      <c r="A14" s="22">
        <v>18000000</v>
      </c>
      <c r="B14" s="23" t="s">
        <v>64</v>
      </c>
      <c r="C14" s="15">
        <f>C15+C24</f>
        <v>1761090</v>
      </c>
      <c r="D14" s="15">
        <f>D15+D24</f>
        <v>924481.97</v>
      </c>
      <c r="E14" s="59">
        <f>D14/C14*100</f>
        <v>52.494873629399976</v>
      </c>
      <c r="F14" s="15"/>
      <c r="G14" s="15"/>
      <c r="H14" s="59"/>
      <c r="I14" s="67">
        <f t="shared" si="0"/>
        <v>1761090</v>
      </c>
      <c r="J14" s="67">
        <f t="shared" si="1"/>
        <v>924481.97</v>
      </c>
      <c r="K14" s="68">
        <f>J14/I14*100</f>
        <v>52.494873629399976</v>
      </c>
      <c r="L14" s="109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14.25">
      <c r="A15" s="22" t="s">
        <v>17</v>
      </c>
      <c r="B15" s="23" t="s">
        <v>65</v>
      </c>
      <c r="C15" s="15">
        <f>C16+C17+C18+C19+C20+C21+C22+C23</f>
        <v>514460</v>
      </c>
      <c r="D15" s="15">
        <f>D16+D17+D18+D19+D20+D21+D22+D23</f>
        <v>334531.57</v>
      </c>
      <c r="E15" s="59">
        <f>D15/C15*100</f>
        <v>65.02576876725111</v>
      </c>
      <c r="F15" s="15"/>
      <c r="G15" s="15"/>
      <c r="H15" s="59"/>
      <c r="I15" s="67">
        <f t="shared" si="0"/>
        <v>514460</v>
      </c>
      <c r="J15" s="67">
        <f t="shared" si="1"/>
        <v>334531.57</v>
      </c>
      <c r="K15" s="68">
        <f>J15/I15*100</f>
        <v>65.02576876725111</v>
      </c>
      <c r="L15" s="109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66" customFormat="1" ht="53.25" customHeight="1">
      <c r="A16" s="62" t="s">
        <v>18</v>
      </c>
      <c r="B16" s="63" t="s">
        <v>20</v>
      </c>
      <c r="C16" s="21">
        <v>2140</v>
      </c>
      <c r="D16" s="21">
        <v>866.87</v>
      </c>
      <c r="E16" s="59">
        <f aca="true" t="shared" si="2" ref="E16:E43">D16/C16*100</f>
        <v>40.50794392523365</v>
      </c>
      <c r="F16" s="21"/>
      <c r="G16" s="21"/>
      <c r="H16" s="64"/>
      <c r="I16" s="71">
        <f t="shared" si="0"/>
        <v>2140</v>
      </c>
      <c r="J16" s="71">
        <f t="shared" si="1"/>
        <v>866.87</v>
      </c>
      <c r="K16" s="68">
        <f aca="true" t="shared" si="3" ref="K16:K47">J16/I16*100</f>
        <v>40.50794392523365</v>
      </c>
      <c r="L16" s="109"/>
      <c r="M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s="66" customFormat="1" ht="59.25" customHeight="1">
      <c r="A17" s="62" t="s">
        <v>19</v>
      </c>
      <c r="B17" s="63" t="s">
        <v>21</v>
      </c>
      <c r="C17" s="21">
        <v>7690</v>
      </c>
      <c r="D17" s="21">
        <v>1719.7</v>
      </c>
      <c r="E17" s="59">
        <f t="shared" si="2"/>
        <v>22.362808842652797</v>
      </c>
      <c r="F17" s="21"/>
      <c r="G17" s="21"/>
      <c r="H17" s="64"/>
      <c r="I17" s="71">
        <f t="shared" si="0"/>
        <v>7690</v>
      </c>
      <c r="J17" s="71">
        <f t="shared" si="1"/>
        <v>1719.7</v>
      </c>
      <c r="K17" s="68">
        <f t="shared" si="3"/>
        <v>22.362808842652797</v>
      </c>
      <c r="L17" s="109"/>
      <c r="M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s="66" customFormat="1" ht="45" customHeight="1">
      <c r="A18" s="62" t="s">
        <v>22</v>
      </c>
      <c r="B18" s="63" t="s">
        <v>24</v>
      </c>
      <c r="C18" s="21">
        <v>3950</v>
      </c>
      <c r="D18" s="21">
        <v>0</v>
      </c>
      <c r="E18" s="59">
        <f t="shared" si="2"/>
        <v>0</v>
      </c>
      <c r="F18" s="21"/>
      <c r="G18" s="21"/>
      <c r="H18" s="64"/>
      <c r="I18" s="71">
        <f t="shared" si="0"/>
        <v>3950</v>
      </c>
      <c r="J18" s="71">
        <f t="shared" si="1"/>
        <v>0</v>
      </c>
      <c r="K18" s="68">
        <f t="shared" si="3"/>
        <v>0</v>
      </c>
      <c r="L18" s="109"/>
      <c r="M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s="66" customFormat="1" ht="62.25" customHeight="1">
      <c r="A19" s="62" t="s">
        <v>23</v>
      </c>
      <c r="B19" s="63" t="s">
        <v>25</v>
      </c>
      <c r="C19" s="21">
        <v>4970</v>
      </c>
      <c r="D19" s="21">
        <v>3777.54</v>
      </c>
      <c r="E19" s="59">
        <f t="shared" si="2"/>
        <v>76.00684104627766</v>
      </c>
      <c r="F19" s="21"/>
      <c r="G19" s="21"/>
      <c r="H19" s="64"/>
      <c r="I19" s="71">
        <f t="shared" si="0"/>
        <v>4970</v>
      </c>
      <c r="J19" s="71">
        <f t="shared" si="1"/>
        <v>3777.54</v>
      </c>
      <c r="K19" s="68">
        <f t="shared" si="3"/>
        <v>76.00684104627766</v>
      </c>
      <c r="L19" s="109"/>
      <c r="M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s="66" customFormat="1" ht="15">
      <c r="A20" s="62">
        <v>18010500</v>
      </c>
      <c r="B20" s="63" t="s">
        <v>26</v>
      </c>
      <c r="C20" s="21">
        <v>60970</v>
      </c>
      <c r="D20" s="21">
        <v>24989.57</v>
      </c>
      <c r="E20" s="59">
        <f t="shared" si="2"/>
        <v>40.98666557323274</v>
      </c>
      <c r="F20" s="21"/>
      <c r="G20" s="21"/>
      <c r="H20" s="64"/>
      <c r="I20" s="71">
        <f t="shared" si="0"/>
        <v>60970</v>
      </c>
      <c r="J20" s="71">
        <f t="shared" si="1"/>
        <v>24989.57</v>
      </c>
      <c r="K20" s="68">
        <f t="shared" si="3"/>
        <v>40.98666557323274</v>
      </c>
      <c r="L20" s="109"/>
      <c r="M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s="66" customFormat="1" ht="15">
      <c r="A21" s="62">
        <v>18010600</v>
      </c>
      <c r="B21" s="63" t="s">
        <v>27</v>
      </c>
      <c r="C21" s="21">
        <v>214550</v>
      </c>
      <c r="D21" s="21">
        <v>106062.26</v>
      </c>
      <c r="E21" s="59">
        <f t="shared" si="2"/>
        <v>49.4347518061058</v>
      </c>
      <c r="F21" s="21"/>
      <c r="G21" s="21"/>
      <c r="H21" s="64"/>
      <c r="I21" s="71">
        <f t="shared" si="0"/>
        <v>214550</v>
      </c>
      <c r="J21" s="71">
        <f t="shared" si="1"/>
        <v>106062.26</v>
      </c>
      <c r="K21" s="68">
        <f t="shared" si="3"/>
        <v>49.4347518061058</v>
      </c>
      <c r="L21" s="109"/>
      <c r="M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s="66" customFormat="1" ht="15">
      <c r="A22" s="62">
        <v>18010700</v>
      </c>
      <c r="B22" s="63" t="s">
        <v>28</v>
      </c>
      <c r="C22" s="21">
        <v>43520</v>
      </c>
      <c r="D22" s="21">
        <v>28239.47</v>
      </c>
      <c r="E22" s="59">
        <f t="shared" si="2"/>
        <v>64.88848805147059</v>
      </c>
      <c r="F22" s="21"/>
      <c r="G22" s="21"/>
      <c r="H22" s="64"/>
      <c r="I22" s="71">
        <f t="shared" si="0"/>
        <v>43520</v>
      </c>
      <c r="J22" s="71">
        <f t="shared" si="1"/>
        <v>28239.47</v>
      </c>
      <c r="K22" s="68">
        <f t="shared" si="3"/>
        <v>64.88848805147059</v>
      </c>
      <c r="L22" s="109"/>
      <c r="M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s="66" customFormat="1" ht="17.25" customHeight="1">
      <c r="A23" s="62">
        <v>18010900</v>
      </c>
      <c r="B23" s="63" t="s">
        <v>29</v>
      </c>
      <c r="C23" s="21">
        <v>176670</v>
      </c>
      <c r="D23" s="21">
        <v>168876.16</v>
      </c>
      <c r="E23" s="59">
        <f t="shared" si="2"/>
        <v>95.58847568913794</v>
      </c>
      <c r="F23" s="21"/>
      <c r="G23" s="21"/>
      <c r="H23" s="64"/>
      <c r="I23" s="71">
        <f t="shared" si="0"/>
        <v>176670</v>
      </c>
      <c r="J23" s="71">
        <f t="shared" si="1"/>
        <v>168876.16</v>
      </c>
      <c r="K23" s="68">
        <f t="shared" si="3"/>
        <v>95.58847568913794</v>
      </c>
      <c r="L23" s="109"/>
      <c r="M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s="25" customFormat="1" ht="14.25">
      <c r="A24" s="22" t="s">
        <v>30</v>
      </c>
      <c r="B24" s="23" t="s">
        <v>31</v>
      </c>
      <c r="C24" s="15">
        <f>C25+C26</f>
        <v>1246630</v>
      </c>
      <c r="D24" s="15">
        <f>D25+D26</f>
        <v>589950.4</v>
      </c>
      <c r="E24" s="59">
        <f t="shared" si="2"/>
        <v>47.32361647000313</v>
      </c>
      <c r="F24" s="15"/>
      <c r="G24" s="15"/>
      <c r="H24" s="59"/>
      <c r="I24" s="67">
        <f t="shared" si="0"/>
        <v>1246630</v>
      </c>
      <c r="J24" s="67">
        <f t="shared" si="1"/>
        <v>589950.4</v>
      </c>
      <c r="K24" s="68">
        <f t="shared" si="3"/>
        <v>47.32361647000313</v>
      </c>
      <c r="L24" s="109"/>
      <c r="M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66" customFormat="1" ht="15">
      <c r="A25" s="62" t="s">
        <v>32</v>
      </c>
      <c r="B25" s="63" t="s">
        <v>33</v>
      </c>
      <c r="C25" s="21">
        <v>952700</v>
      </c>
      <c r="D25" s="21">
        <v>503771</v>
      </c>
      <c r="E25" s="59">
        <f t="shared" si="2"/>
        <v>52.87824078933557</v>
      </c>
      <c r="F25" s="21"/>
      <c r="G25" s="21"/>
      <c r="H25" s="64"/>
      <c r="I25" s="71">
        <f t="shared" si="0"/>
        <v>952700</v>
      </c>
      <c r="J25" s="71">
        <f t="shared" si="1"/>
        <v>503771</v>
      </c>
      <c r="K25" s="68">
        <f t="shared" si="3"/>
        <v>52.87824078933557</v>
      </c>
      <c r="L25" s="109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78.75" customHeight="1">
      <c r="A26" s="62">
        <v>18050500</v>
      </c>
      <c r="B26" s="63" t="s">
        <v>66</v>
      </c>
      <c r="C26" s="21">
        <v>293930</v>
      </c>
      <c r="D26" s="21">
        <v>86179.4</v>
      </c>
      <c r="E26" s="59">
        <f t="shared" si="2"/>
        <v>29.319701969856766</v>
      </c>
      <c r="F26" s="21"/>
      <c r="G26" s="21"/>
      <c r="H26" s="64"/>
      <c r="I26" s="71">
        <f t="shared" si="0"/>
        <v>293930</v>
      </c>
      <c r="J26" s="71">
        <f t="shared" si="1"/>
        <v>86179.4</v>
      </c>
      <c r="K26" s="68">
        <f t="shared" si="3"/>
        <v>29.319701969856766</v>
      </c>
      <c r="L26" s="109"/>
      <c r="M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25" customFormat="1" ht="14.25">
      <c r="A27" s="22">
        <v>19000000</v>
      </c>
      <c r="B27" s="23" t="s">
        <v>3</v>
      </c>
      <c r="C27" s="15">
        <f>C28</f>
        <v>0</v>
      </c>
      <c r="D27" s="15"/>
      <c r="E27" s="96" t="e">
        <f t="shared" si="2"/>
        <v>#DIV/0!</v>
      </c>
      <c r="F27" s="15">
        <f>F28</f>
        <v>270</v>
      </c>
      <c r="G27" s="15">
        <f>G28</f>
        <v>56.05</v>
      </c>
      <c r="H27" s="59">
        <f>G27/F27*100</f>
        <v>20.75925925925926</v>
      </c>
      <c r="I27" s="67">
        <f t="shared" si="0"/>
        <v>270</v>
      </c>
      <c r="J27" s="67">
        <f t="shared" si="1"/>
        <v>56.05</v>
      </c>
      <c r="K27" s="68">
        <f t="shared" si="3"/>
        <v>20.75925925925926</v>
      </c>
      <c r="L27" s="109"/>
      <c r="M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25" customFormat="1" ht="14.25">
      <c r="A28" s="22" t="s">
        <v>34</v>
      </c>
      <c r="B28" s="23" t="s">
        <v>35</v>
      </c>
      <c r="C28" s="15"/>
      <c r="D28" s="15"/>
      <c r="E28" s="96" t="e">
        <f t="shared" si="2"/>
        <v>#DIV/0!</v>
      </c>
      <c r="F28" s="15">
        <f>F29</f>
        <v>270</v>
      </c>
      <c r="G28" s="15">
        <f>G29</f>
        <v>56.05</v>
      </c>
      <c r="H28" s="59">
        <f>G28/F28*100</f>
        <v>20.75925925925926</v>
      </c>
      <c r="I28" s="67">
        <f t="shared" si="0"/>
        <v>270</v>
      </c>
      <c r="J28" s="67">
        <f t="shared" si="1"/>
        <v>56.05</v>
      </c>
      <c r="K28" s="68">
        <f t="shared" si="3"/>
        <v>20.75925925925926</v>
      </c>
      <c r="L28" s="109"/>
      <c r="M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66" customFormat="1" ht="77.25" customHeight="1">
      <c r="A29" s="62" t="s">
        <v>36</v>
      </c>
      <c r="B29" s="63" t="s">
        <v>104</v>
      </c>
      <c r="C29" s="21"/>
      <c r="D29" s="21"/>
      <c r="E29" s="59"/>
      <c r="F29" s="21">
        <v>270</v>
      </c>
      <c r="G29" s="21">
        <v>56.05</v>
      </c>
      <c r="H29" s="64">
        <f>G29/F29*100</f>
        <v>20.75925925925926</v>
      </c>
      <c r="I29" s="71">
        <f t="shared" si="0"/>
        <v>270</v>
      </c>
      <c r="J29" s="71">
        <f t="shared" si="1"/>
        <v>56.05</v>
      </c>
      <c r="K29" s="68">
        <f t="shared" si="3"/>
        <v>20.75925925925926</v>
      </c>
      <c r="L29" s="110">
        <v>3</v>
      </c>
      <c r="M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s="25" customFormat="1" ht="23.25" customHeight="1">
      <c r="A30" s="22">
        <v>20000000</v>
      </c>
      <c r="B30" s="26" t="s">
        <v>4</v>
      </c>
      <c r="C30" s="15">
        <f>C31+C36+C41+C44</f>
        <v>29290</v>
      </c>
      <c r="D30" s="15">
        <f>D31+D36+D41+D44</f>
        <v>12804.460000000001</v>
      </c>
      <c r="E30" s="59">
        <f t="shared" si="2"/>
        <v>43.716148856264944</v>
      </c>
      <c r="F30" s="15">
        <f>F31+F36+F41+F44</f>
        <v>6000</v>
      </c>
      <c r="G30" s="15">
        <f>G31+G36+G41+G44</f>
        <v>1730</v>
      </c>
      <c r="H30" s="64">
        <f aca="true" t="shared" si="4" ref="H30:H56">G30/F30*100</f>
        <v>28.833333333333332</v>
      </c>
      <c r="I30" s="67">
        <f t="shared" si="0"/>
        <v>35290</v>
      </c>
      <c r="J30" s="67">
        <f t="shared" si="1"/>
        <v>14534.460000000001</v>
      </c>
      <c r="K30" s="68">
        <f t="shared" si="3"/>
        <v>41.18577500708416</v>
      </c>
      <c r="L30" s="110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25" customFormat="1" ht="33.75" customHeight="1">
      <c r="A31" s="22">
        <v>21000000</v>
      </c>
      <c r="B31" s="23" t="s">
        <v>5</v>
      </c>
      <c r="C31" s="15">
        <f>C32</f>
        <v>0</v>
      </c>
      <c r="D31" s="15">
        <f>D32</f>
        <v>170</v>
      </c>
      <c r="E31" s="96" t="e">
        <f t="shared" si="2"/>
        <v>#DIV/0!</v>
      </c>
      <c r="F31" s="15">
        <f>F32</f>
        <v>0</v>
      </c>
      <c r="G31" s="15">
        <f>G32</f>
        <v>0</v>
      </c>
      <c r="H31" s="104" t="e">
        <f t="shared" si="4"/>
        <v>#DIV/0!</v>
      </c>
      <c r="I31" s="67">
        <f t="shared" si="0"/>
        <v>0</v>
      </c>
      <c r="J31" s="67">
        <f t="shared" si="1"/>
        <v>170</v>
      </c>
      <c r="K31" s="106" t="e">
        <f t="shared" si="3"/>
        <v>#DIV/0!</v>
      </c>
      <c r="L31" s="110"/>
      <c r="M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02" customFormat="1" ht="15">
      <c r="A32" s="97" t="s">
        <v>37</v>
      </c>
      <c r="B32" s="98" t="s">
        <v>38</v>
      </c>
      <c r="C32" s="99">
        <f>C35</f>
        <v>0</v>
      </c>
      <c r="D32" s="99">
        <f>D35</f>
        <v>170</v>
      </c>
      <c r="E32" s="103" t="e">
        <f t="shared" si="2"/>
        <v>#DIV/0!</v>
      </c>
      <c r="F32" s="99"/>
      <c r="G32" s="99"/>
      <c r="H32" s="103" t="e">
        <f t="shared" si="4"/>
        <v>#DIV/0!</v>
      </c>
      <c r="I32" s="100">
        <f t="shared" si="0"/>
        <v>0</v>
      </c>
      <c r="J32" s="100">
        <f t="shared" si="1"/>
        <v>170</v>
      </c>
      <c r="K32" s="105" t="e">
        <f t="shared" si="3"/>
        <v>#DIV/0!</v>
      </c>
      <c r="L32" s="110"/>
      <c r="M32" s="101"/>
      <c r="IL32" s="101"/>
      <c r="IM32" s="101"/>
      <c r="IN32" s="101"/>
      <c r="IO32" s="101"/>
      <c r="IP32" s="101"/>
      <c r="IQ32" s="101"/>
      <c r="IR32" s="101"/>
      <c r="IS32" s="101"/>
      <c r="IT32" s="101"/>
    </row>
    <row r="33" spans="1:254" s="102" customFormat="1" ht="15" customHeight="1" hidden="1">
      <c r="A33" s="97">
        <v>21080500</v>
      </c>
      <c r="B33" s="98" t="s">
        <v>42</v>
      </c>
      <c r="C33" s="99"/>
      <c r="D33" s="99"/>
      <c r="E33" s="103" t="e">
        <f t="shared" si="2"/>
        <v>#DIV/0!</v>
      </c>
      <c r="F33" s="99"/>
      <c r="G33" s="99"/>
      <c r="H33" s="103" t="e">
        <f t="shared" si="4"/>
        <v>#DIV/0!</v>
      </c>
      <c r="I33" s="100">
        <f t="shared" si="0"/>
        <v>0</v>
      </c>
      <c r="J33" s="100">
        <f t="shared" si="1"/>
        <v>0</v>
      </c>
      <c r="K33" s="105" t="e">
        <f t="shared" si="3"/>
        <v>#DIV/0!</v>
      </c>
      <c r="L33" s="110"/>
      <c r="M33" s="101"/>
      <c r="IL33" s="101"/>
      <c r="IM33" s="101"/>
      <c r="IN33" s="101"/>
      <c r="IO33" s="101"/>
      <c r="IP33" s="101"/>
      <c r="IQ33" s="101"/>
      <c r="IR33" s="101"/>
      <c r="IS33" s="101"/>
      <c r="IT33" s="101"/>
    </row>
    <row r="34" spans="1:254" s="102" customFormat="1" ht="63.75" customHeight="1" hidden="1">
      <c r="A34" s="97">
        <v>21080900</v>
      </c>
      <c r="B34" s="98" t="s">
        <v>39</v>
      </c>
      <c r="C34" s="99"/>
      <c r="D34" s="99"/>
      <c r="E34" s="103" t="e">
        <f t="shared" si="2"/>
        <v>#DIV/0!</v>
      </c>
      <c r="F34" s="99"/>
      <c r="G34" s="99"/>
      <c r="H34" s="103" t="e">
        <f t="shared" si="4"/>
        <v>#DIV/0!</v>
      </c>
      <c r="I34" s="100">
        <f t="shared" si="0"/>
        <v>0</v>
      </c>
      <c r="J34" s="100">
        <f t="shared" si="1"/>
        <v>0</v>
      </c>
      <c r="K34" s="105" t="e">
        <f t="shared" si="3"/>
        <v>#DIV/0!</v>
      </c>
      <c r="L34" s="110"/>
      <c r="M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66" customFormat="1" ht="15">
      <c r="A35" s="62" t="s">
        <v>40</v>
      </c>
      <c r="B35" s="63" t="s">
        <v>41</v>
      </c>
      <c r="C35" s="21"/>
      <c r="D35" s="21">
        <v>170</v>
      </c>
      <c r="E35" s="96" t="e">
        <f t="shared" si="2"/>
        <v>#DIV/0!</v>
      </c>
      <c r="F35" s="21"/>
      <c r="G35" s="21"/>
      <c r="H35" s="104" t="e">
        <f t="shared" si="4"/>
        <v>#DIV/0!</v>
      </c>
      <c r="I35" s="71">
        <f t="shared" si="0"/>
        <v>0</v>
      </c>
      <c r="J35" s="71">
        <f t="shared" si="1"/>
        <v>170</v>
      </c>
      <c r="K35" s="106" t="e">
        <f t="shared" si="3"/>
        <v>#DIV/0!</v>
      </c>
      <c r="L35" s="110"/>
      <c r="M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254" s="25" customFormat="1" ht="28.5">
      <c r="A36" s="22">
        <v>22000000</v>
      </c>
      <c r="B36" s="23" t="s">
        <v>6</v>
      </c>
      <c r="C36" s="15">
        <f>C37+C39</f>
        <v>29170</v>
      </c>
      <c r="D36" s="15">
        <f>D37+D39</f>
        <v>12634.460000000001</v>
      </c>
      <c r="E36" s="59">
        <f t="shared" si="2"/>
        <v>43.313198491600964</v>
      </c>
      <c r="F36" s="15"/>
      <c r="G36" s="15"/>
      <c r="H36" s="64"/>
      <c r="I36" s="67">
        <f t="shared" si="0"/>
        <v>29170</v>
      </c>
      <c r="J36" s="67">
        <f t="shared" si="1"/>
        <v>12634.460000000001</v>
      </c>
      <c r="K36" s="68">
        <f t="shared" si="3"/>
        <v>43.313198491600964</v>
      </c>
      <c r="L36" s="110"/>
      <c r="M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25" customFormat="1" ht="42.75">
      <c r="A37" s="22" t="s">
        <v>43</v>
      </c>
      <c r="B37" s="23" t="s">
        <v>44</v>
      </c>
      <c r="C37" s="15">
        <f>C38</f>
        <v>29000</v>
      </c>
      <c r="D37" s="15">
        <f>D38</f>
        <v>12523.11</v>
      </c>
      <c r="E37" s="59">
        <f t="shared" si="2"/>
        <v>43.18313793103448</v>
      </c>
      <c r="F37" s="15"/>
      <c r="G37" s="15"/>
      <c r="H37" s="64"/>
      <c r="I37" s="67">
        <f t="shared" si="0"/>
        <v>29000</v>
      </c>
      <c r="J37" s="67">
        <f t="shared" si="1"/>
        <v>12523.11</v>
      </c>
      <c r="K37" s="68">
        <f t="shared" si="3"/>
        <v>43.18313793103448</v>
      </c>
      <c r="L37" s="110"/>
      <c r="M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66" customFormat="1" ht="48.75" customHeight="1">
      <c r="A38" s="62" t="s">
        <v>45</v>
      </c>
      <c r="B38" s="63" t="s">
        <v>46</v>
      </c>
      <c r="C38" s="21">
        <v>29000</v>
      </c>
      <c r="D38" s="21">
        <v>12523.11</v>
      </c>
      <c r="E38" s="59">
        <f t="shared" si="2"/>
        <v>43.18313793103448</v>
      </c>
      <c r="F38" s="21"/>
      <c r="G38" s="21"/>
      <c r="H38" s="64"/>
      <c r="I38" s="71">
        <f t="shared" si="0"/>
        <v>29000</v>
      </c>
      <c r="J38" s="71">
        <f t="shared" si="1"/>
        <v>12523.11</v>
      </c>
      <c r="K38" s="68">
        <f t="shared" si="3"/>
        <v>43.18313793103448</v>
      </c>
      <c r="L38" s="110"/>
      <c r="M38" s="65"/>
      <c r="IL38" s="65"/>
      <c r="IM38" s="65"/>
      <c r="IN38" s="65"/>
      <c r="IO38" s="65"/>
      <c r="IP38" s="65"/>
      <c r="IQ38" s="65"/>
      <c r="IR38" s="65"/>
      <c r="IS38" s="65"/>
      <c r="IT38" s="65"/>
    </row>
    <row r="39" spans="1:254" s="25" customFormat="1" ht="15">
      <c r="A39" s="22" t="s">
        <v>47</v>
      </c>
      <c r="B39" s="23" t="s">
        <v>48</v>
      </c>
      <c r="C39" s="12">
        <f>C40</f>
        <v>170</v>
      </c>
      <c r="D39" s="12">
        <f>D40</f>
        <v>111.35</v>
      </c>
      <c r="E39" s="59">
        <f t="shared" si="2"/>
        <v>65.49999999999999</v>
      </c>
      <c r="F39" s="15"/>
      <c r="G39" s="15"/>
      <c r="H39" s="64"/>
      <c r="I39" s="67">
        <f aca="true" t="shared" si="5" ref="I39:I65">C39+F39</f>
        <v>170</v>
      </c>
      <c r="J39" s="67">
        <f aca="true" t="shared" si="6" ref="J39:J65">D39+G39</f>
        <v>111.35</v>
      </c>
      <c r="K39" s="68">
        <f t="shared" si="3"/>
        <v>65.49999999999999</v>
      </c>
      <c r="L39" s="110"/>
      <c r="M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66" customFormat="1" ht="45" customHeight="1">
      <c r="A40" s="62" t="s">
        <v>49</v>
      </c>
      <c r="B40" s="63" t="s">
        <v>50</v>
      </c>
      <c r="C40" s="21">
        <v>170</v>
      </c>
      <c r="D40" s="21">
        <v>111.35</v>
      </c>
      <c r="E40" s="59">
        <f t="shared" si="2"/>
        <v>65.49999999999999</v>
      </c>
      <c r="F40" s="21"/>
      <c r="G40" s="21"/>
      <c r="H40" s="64"/>
      <c r="I40" s="71">
        <f t="shared" si="5"/>
        <v>170</v>
      </c>
      <c r="J40" s="71">
        <f t="shared" si="6"/>
        <v>111.35</v>
      </c>
      <c r="K40" s="68">
        <f t="shared" si="3"/>
        <v>65.49999999999999</v>
      </c>
      <c r="L40" s="110"/>
      <c r="M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254" s="25" customFormat="1" ht="15" customHeight="1">
      <c r="A41" s="22">
        <v>24000000</v>
      </c>
      <c r="B41" s="23" t="s">
        <v>9</v>
      </c>
      <c r="C41" s="15">
        <f>C42</f>
        <v>120</v>
      </c>
      <c r="D41" s="15">
        <f>D42</f>
        <v>0</v>
      </c>
      <c r="E41" s="59">
        <f t="shared" si="2"/>
        <v>0</v>
      </c>
      <c r="F41" s="15">
        <f>F42</f>
        <v>0</v>
      </c>
      <c r="G41" s="15">
        <f>G42</f>
        <v>0</v>
      </c>
      <c r="H41" s="64"/>
      <c r="I41" s="67">
        <f t="shared" si="5"/>
        <v>120</v>
      </c>
      <c r="J41" s="67">
        <f t="shared" si="6"/>
        <v>0</v>
      </c>
      <c r="K41" s="68">
        <f t="shared" si="3"/>
        <v>0</v>
      </c>
      <c r="L41" s="110"/>
      <c r="M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25" customFormat="1" ht="15">
      <c r="A42" s="22" t="s">
        <v>51</v>
      </c>
      <c r="B42" s="23" t="s">
        <v>38</v>
      </c>
      <c r="C42" s="15">
        <f>C43</f>
        <v>120</v>
      </c>
      <c r="D42" s="15">
        <f>D43</f>
        <v>0</v>
      </c>
      <c r="E42" s="59">
        <f t="shared" si="2"/>
        <v>0</v>
      </c>
      <c r="F42" s="15">
        <f>F43</f>
        <v>0</v>
      </c>
      <c r="G42" s="15">
        <f>G43</f>
        <v>0</v>
      </c>
      <c r="H42" s="64"/>
      <c r="I42" s="67">
        <f t="shared" si="5"/>
        <v>120</v>
      </c>
      <c r="J42" s="67">
        <f t="shared" si="6"/>
        <v>0</v>
      </c>
      <c r="K42" s="68">
        <f t="shared" si="3"/>
        <v>0</v>
      </c>
      <c r="L42" s="110"/>
      <c r="M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66" customFormat="1" ht="15">
      <c r="A43" s="62" t="s">
        <v>52</v>
      </c>
      <c r="B43" s="63" t="s">
        <v>38</v>
      </c>
      <c r="C43" s="21">
        <v>120</v>
      </c>
      <c r="D43" s="21">
        <v>0</v>
      </c>
      <c r="E43" s="59">
        <f t="shared" si="2"/>
        <v>0</v>
      </c>
      <c r="F43" s="21"/>
      <c r="G43" s="21"/>
      <c r="H43" s="64"/>
      <c r="I43" s="71">
        <f t="shared" si="5"/>
        <v>120</v>
      </c>
      <c r="J43" s="71">
        <f t="shared" si="6"/>
        <v>0</v>
      </c>
      <c r="K43" s="68">
        <f t="shared" si="3"/>
        <v>0</v>
      </c>
      <c r="L43" s="110"/>
      <c r="M43" s="65"/>
      <c r="IL43" s="65"/>
      <c r="IM43" s="65"/>
      <c r="IN43" s="65"/>
      <c r="IO43" s="65"/>
      <c r="IP43" s="65"/>
      <c r="IQ43" s="65"/>
      <c r="IR43" s="65"/>
      <c r="IS43" s="65"/>
      <c r="IT43" s="65"/>
    </row>
    <row r="44" spans="1:254" s="25" customFormat="1" ht="15">
      <c r="A44" s="22">
        <v>25000000</v>
      </c>
      <c r="B44" s="23" t="s">
        <v>13</v>
      </c>
      <c r="C44" s="12"/>
      <c r="D44" s="12"/>
      <c r="E44" s="59"/>
      <c r="F44" s="12">
        <f>F45</f>
        <v>6000</v>
      </c>
      <c r="G44" s="12">
        <f>G45</f>
        <v>1730</v>
      </c>
      <c r="H44" s="64">
        <f t="shared" si="4"/>
        <v>28.833333333333332</v>
      </c>
      <c r="I44" s="67">
        <f t="shared" si="5"/>
        <v>6000</v>
      </c>
      <c r="J44" s="67">
        <f t="shared" si="6"/>
        <v>1730</v>
      </c>
      <c r="K44" s="68">
        <f t="shared" si="3"/>
        <v>28.833333333333332</v>
      </c>
      <c r="L44" s="110"/>
      <c r="M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66" customFormat="1" ht="54.75" customHeight="1">
      <c r="A45" s="62" t="s">
        <v>53</v>
      </c>
      <c r="B45" s="63" t="s">
        <v>54</v>
      </c>
      <c r="C45" s="89"/>
      <c r="D45" s="89"/>
      <c r="E45" s="59"/>
      <c r="F45" s="89">
        <v>6000</v>
      </c>
      <c r="G45" s="89">
        <v>1730</v>
      </c>
      <c r="H45" s="64">
        <f t="shared" si="4"/>
        <v>28.833333333333332</v>
      </c>
      <c r="I45" s="71">
        <f t="shared" si="5"/>
        <v>6000</v>
      </c>
      <c r="J45" s="71">
        <f t="shared" si="6"/>
        <v>1730</v>
      </c>
      <c r="K45" s="68">
        <f t="shared" si="3"/>
        <v>28.833333333333332</v>
      </c>
      <c r="L45" s="110"/>
      <c r="M45" s="65"/>
      <c r="IL45" s="65"/>
      <c r="IM45" s="65"/>
      <c r="IN45" s="65"/>
      <c r="IO45" s="65"/>
      <c r="IP45" s="65"/>
      <c r="IQ45" s="65"/>
      <c r="IR45" s="65"/>
      <c r="IS45" s="65"/>
      <c r="IT45" s="65"/>
    </row>
    <row r="46" spans="1:254" s="66" customFormat="1" ht="31.5" customHeight="1">
      <c r="A46" s="62" t="s">
        <v>55</v>
      </c>
      <c r="B46" s="63" t="s">
        <v>56</v>
      </c>
      <c r="C46" s="89"/>
      <c r="D46" s="89"/>
      <c r="E46" s="59"/>
      <c r="F46" s="89">
        <v>6000</v>
      </c>
      <c r="G46" s="89">
        <v>1730</v>
      </c>
      <c r="H46" s="64">
        <f t="shared" si="4"/>
        <v>28.833333333333332</v>
      </c>
      <c r="I46" s="71">
        <f t="shared" si="5"/>
        <v>6000</v>
      </c>
      <c r="J46" s="71">
        <f t="shared" si="6"/>
        <v>1730</v>
      </c>
      <c r="K46" s="68">
        <f t="shared" si="3"/>
        <v>28.833333333333332</v>
      </c>
      <c r="L46" s="110"/>
      <c r="M46" s="65"/>
      <c r="IL46" s="65"/>
      <c r="IM46" s="65"/>
      <c r="IN46" s="65"/>
      <c r="IO46" s="65"/>
      <c r="IP46" s="65"/>
      <c r="IQ46" s="65"/>
      <c r="IR46" s="65"/>
      <c r="IS46" s="65"/>
      <c r="IT46" s="65"/>
    </row>
    <row r="47" spans="1:254" s="25" customFormat="1" ht="15">
      <c r="A47" s="22">
        <v>30000000</v>
      </c>
      <c r="B47" s="26" t="s">
        <v>10</v>
      </c>
      <c r="C47" s="12"/>
      <c r="D47" s="12"/>
      <c r="E47" s="59"/>
      <c r="F47" s="12">
        <f aca="true" t="shared" si="7" ref="F47:G49">F48</f>
        <v>323000</v>
      </c>
      <c r="G47" s="12">
        <f t="shared" si="7"/>
        <v>323000</v>
      </c>
      <c r="H47" s="64">
        <f t="shared" si="4"/>
        <v>100</v>
      </c>
      <c r="I47" s="67">
        <f t="shared" si="5"/>
        <v>323000</v>
      </c>
      <c r="J47" s="67">
        <f t="shared" si="6"/>
        <v>323000</v>
      </c>
      <c r="K47" s="68">
        <f t="shared" si="3"/>
        <v>100</v>
      </c>
      <c r="L47" s="110"/>
      <c r="M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5" customFormat="1" ht="18" customHeight="1">
      <c r="A48" s="45">
        <v>33000000</v>
      </c>
      <c r="B48" s="90" t="s">
        <v>67</v>
      </c>
      <c r="C48" s="11"/>
      <c r="D48" s="11"/>
      <c r="E48" s="59"/>
      <c r="F48" s="11">
        <f t="shared" si="7"/>
        <v>323000</v>
      </c>
      <c r="G48" s="11">
        <f t="shared" si="7"/>
        <v>323000</v>
      </c>
      <c r="H48" s="64">
        <f t="shared" si="4"/>
        <v>100</v>
      </c>
      <c r="I48" s="67">
        <f t="shared" si="5"/>
        <v>323000</v>
      </c>
      <c r="J48" s="67">
        <f t="shared" si="6"/>
        <v>323000</v>
      </c>
      <c r="K48" s="68">
        <f aca="true" t="shared" si="8" ref="K48:K83">J48/I48*100</f>
        <v>100</v>
      </c>
      <c r="L48" s="110"/>
      <c r="M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5" customFormat="1" ht="13.5" customHeight="1">
      <c r="A49" s="22" t="s">
        <v>57</v>
      </c>
      <c r="B49" s="23" t="s">
        <v>58</v>
      </c>
      <c r="C49" s="15"/>
      <c r="D49" s="15"/>
      <c r="E49" s="59"/>
      <c r="F49" s="15">
        <f t="shared" si="7"/>
        <v>323000</v>
      </c>
      <c r="G49" s="15">
        <f t="shared" si="7"/>
        <v>323000</v>
      </c>
      <c r="H49" s="64">
        <f t="shared" si="4"/>
        <v>100</v>
      </c>
      <c r="I49" s="67">
        <f t="shared" si="5"/>
        <v>323000</v>
      </c>
      <c r="J49" s="67">
        <f t="shared" si="6"/>
        <v>323000</v>
      </c>
      <c r="K49" s="68">
        <f t="shared" si="8"/>
        <v>100</v>
      </c>
      <c r="L49" s="110"/>
      <c r="M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66" customFormat="1" ht="78" customHeight="1">
      <c r="A50" s="62" t="s">
        <v>59</v>
      </c>
      <c r="B50" s="63" t="s">
        <v>60</v>
      </c>
      <c r="C50" s="21"/>
      <c r="D50" s="21"/>
      <c r="E50" s="59"/>
      <c r="F50" s="21">
        <v>323000</v>
      </c>
      <c r="G50" s="21">
        <v>323000</v>
      </c>
      <c r="H50" s="64">
        <f t="shared" si="4"/>
        <v>100</v>
      </c>
      <c r="I50" s="71">
        <f t="shared" si="5"/>
        <v>323000</v>
      </c>
      <c r="J50" s="71">
        <f t="shared" si="6"/>
        <v>323000</v>
      </c>
      <c r="K50" s="68">
        <f t="shared" si="8"/>
        <v>100</v>
      </c>
      <c r="L50" s="110"/>
      <c r="M50" s="65"/>
      <c r="IL50" s="65"/>
      <c r="IM50" s="65"/>
      <c r="IN50" s="65"/>
      <c r="IO50" s="65"/>
      <c r="IP50" s="65"/>
      <c r="IQ50" s="65"/>
      <c r="IR50" s="65"/>
      <c r="IS50" s="65"/>
      <c r="IT50" s="65"/>
    </row>
    <row r="51" spans="1:254" s="25" customFormat="1" ht="15" customHeight="1">
      <c r="A51" s="45">
        <v>50000000</v>
      </c>
      <c r="B51" s="74" t="s">
        <v>7</v>
      </c>
      <c r="C51" s="11"/>
      <c r="D51" s="11"/>
      <c r="E51" s="59"/>
      <c r="F51" s="11">
        <f>F52</f>
        <v>21800</v>
      </c>
      <c r="G51" s="11">
        <f>G52</f>
        <v>5981.89</v>
      </c>
      <c r="H51" s="64">
        <f t="shared" si="4"/>
        <v>27.4398623853211</v>
      </c>
      <c r="I51" s="67">
        <f t="shared" si="5"/>
        <v>21800</v>
      </c>
      <c r="J51" s="67">
        <f t="shared" si="6"/>
        <v>5981.89</v>
      </c>
      <c r="K51" s="68">
        <f t="shared" si="8"/>
        <v>27.4398623853211</v>
      </c>
      <c r="L51" s="110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5" customFormat="1" ht="18.75" customHeight="1">
      <c r="A52" s="75" t="s">
        <v>61</v>
      </c>
      <c r="B52" s="26" t="s">
        <v>62</v>
      </c>
      <c r="C52" s="15"/>
      <c r="D52" s="15"/>
      <c r="E52" s="59"/>
      <c r="F52" s="15">
        <f>F53</f>
        <v>21800</v>
      </c>
      <c r="G52" s="15">
        <f>G53</f>
        <v>5981.89</v>
      </c>
      <c r="H52" s="64">
        <f t="shared" si="4"/>
        <v>27.4398623853211</v>
      </c>
      <c r="I52" s="67">
        <f t="shared" si="5"/>
        <v>21800</v>
      </c>
      <c r="J52" s="67">
        <f t="shared" si="6"/>
        <v>5981.89</v>
      </c>
      <c r="K52" s="68">
        <f t="shared" si="8"/>
        <v>27.4398623853211</v>
      </c>
      <c r="L52" s="110"/>
      <c r="M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66" customFormat="1" ht="69.75" customHeight="1">
      <c r="A53" s="62">
        <v>50110000</v>
      </c>
      <c r="B53" s="91" t="s">
        <v>63</v>
      </c>
      <c r="C53" s="21"/>
      <c r="D53" s="21"/>
      <c r="E53" s="59"/>
      <c r="F53" s="21">
        <v>21800</v>
      </c>
      <c r="G53" s="21">
        <v>5981.89</v>
      </c>
      <c r="H53" s="64">
        <f t="shared" si="4"/>
        <v>27.4398623853211</v>
      </c>
      <c r="I53" s="71">
        <f t="shared" si="5"/>
        <v>21800</v>
      </c>
      <c r="J53" s="71">
        <f t="shared" si="6"/>
        <v>5981.89</v>
      </c>
      <c r="K53" s="68">
        <f t="shared" si="8"/>
        <v>27.4398623853211</v>
      </c>
      <c r="L53" s="110"/>
      <c r="M53" s="65"/>
      <c r="IL53" s="65"/>
      <c r="IM53" s="65"/>
      <c r="IN53" s="65"/>
      <c r="IO53" s="65"/>
      <c r="IP53" s="65"/>
      <c r="IQ53" s="65"/>
      <c r="IR53" s="65"/>
      <c r="IS53" s="65"/>
      <c r="IT53" s="65"/>
    </row>
    <row r="54" spans="1:254" s="25" customFormat="1" ht="34.5" customHeight="1">
      <c r="A54" s="22">
        <v>90010100</v>
      </c>
      <c r="B54" s="23" t="s">
        <v>95</v>
      </c>
      <c r="C54" s="15">
        <f>C47+C30+C11</f>
        <v>1876010</v>
      </c>
      <c r="D54" s="15">
        <f>D47+D30+D11</f>
        <v>974072.5099999999</v>
      </c>
      <c r="E54" s="59">
        <f aca="true" t="shared" si="9" ref="E54:E83">D54/C54*100</f>
        <v>51.922564911700896</v>
      </c>
      <c r="F54" s="15">
        <f>F47+F30+F11+F51</f>
        <v>351070</v>
      </c>
      <c r="G54" s="15">
        <f>G47+G30+G11+G51</f>
        <v>330767.94</v>
      </c>
      <c r="H54" s="64">
        <f t="shared" si="4"/>
        <v>94.21709060871052</v>
      </c>
      <c r="I54" s="67">
        <f t="shared" si="5"/>
        <v>2227080</v>
      </c>
      <c r="J54" s="67">
        <f t="shared" si="6"/>
        <v>1304840.45</v>
      </c>
      <c r="K54" s="68">
        <f t="shared" si="8"/>
        <v>58.58974307164539</v>
      </c>
      <c r="L54" s="110"/>
      <c r="M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5" customFormat="1" ht="13.5" customHeight="1">
      <c r="A55" s="22">
        <v>40000000</v>
      </c>
      <c r="B55" s="26" t="s">
        <v>1</v>
      </c>
      <c r="C55" s="15">
        <f>C56</f>
        <v>0</v>
      </c>
      <c r="D55" s="15">
        <f>D56</f>
        <v>0</v>
      </c>
      <c r="E55" s="59"/>
      <c r="F55" s="15">
        <f>F57</f>
        <v>8500000</v>
      </c>
      <c r="G55" s="15">
        <f>G57</f>
        <v>8000000</v>
      </c>
      <c r="H55" s="64">
        <f t="shared" si="4"/>
        <v>94.11764705882352</v>
      </c>
      <c r="I55" s="67">
        <f t="shared" si="5"/>
        <v>8500000</v>
      </c>
      <c r="J55" s="67">
        <f t="shared" si="6"/>
        <v>8000000</v>
      </c>
      <c r="K55" s="68">
        <f t="shared" si="8"/>
        <v>94.11764705882352</v>
      </c>
      <c r="L55" s="113">
        <v>4</v>
      </c>
      <c r="M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5" customFormat="1" ht="15">
      <c r="A56" s="22">
        <v>41000000</v>
      </c>
      <c r="B56" s="23" t="s">
        <v>14</v>
      </c>
      <c r="C56" s="15">
        <f>C57</f>
        <v>0</v>
      </c>
      <c r="D56" s="15">
        <f>D57</f>
        <v>0</v>
      </c>
      <c r="E56" s="59"/>
      <c r="F56" s="15">
        <f>F57</f>
        <v>8500000</v>
      </c>
      <c r="G56" s="15">
        <f>G57</f>
        <v>8000000</v>
      </c>
      <c r="H56" s="64">
        <f t="shared" si="4"/>
        <v>94.11764705882352</v>
      </c>
      <c r="I56" s="67">
        <f t="shared" si="5"/>
        <v>8500000</v>
      </c>
      <c r="J56" s="67">
        <f t="shared" si="6"/>
        <v>8000000</v>
      </c>
      <c r="K56" s="68">
        <f t="shared" si="8"/>
        <v>94.11764705882352</v>
      </c>
      <c r="L56" s="113"/>
      <c r="M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5" customFormat="1" ht="38.25" customHeight="1">
      <c r="A57" s="22">
        <v>41050000</v>
      </c>
      <c r="B57" s="23" t="s">
        <v>68</v>
      </c>
      <c r="C57" s="15">
        <f>C73+C76</f>
        <v>0</v>
      </c>
      <c r="D57" s="15">
        <f>D73+D76</f>
        <v>0</v>
      </c>
      <c r="E57" s="59"/>
      <c r="F57" s="15">
        <f>F73+F76</f>
        <v>8500000</v>
      </c>
      <c r="G57" s="15">
        <f>G73+G76</f>
        <v>8000000</v>
      </c>
      <c r="H57" s="64">
        <f aca="true" t="shared" si="10" ref="H57:H97">G57/F57*100</f>
        <v>94.11764705882352</v>
      </c>
      <c r="I57" s="67">
        <f t="shared" si="5"/>
        <v>8500000</v>
      </c>
      <c r="J57" s="67">
        <f t="shared" si="6"/>
        <v>8000000</v>
      </c>
      <c r="K57" s="68">
        <f t="shared" si="8"/>
        <v>94.11764705882352</v>
      </c>
      <c r="L57" s="113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38" customFormat="1" ht="178.5" customHeight="1" hidden="1">
      <c r="A58" s="35">
        <v>41050400</v>
      </c>
      <c r="B58" s="39" t="s">
        <v>91</v>
      </c>
      <c r="C58" s="10"/>
      <c r="D58" s="10"/>
      <c r="E58" s="59" t="e">
        <f t="shared" si="9"/>
        <v>#DIV/0!</v>
      </c>
      <c r="F58" s="10"/>
      <c r="G58" s="10"/>
      <c r="H58" s="64" t="e">
        <f t="shared" si="10"/>
        <v>#DIV/0!</v>
      </c>
      <c r="I58" s="72">
        <f t="shared" si="5"/>
        <v>0</v>
      </c>
      <c r="J58" s="72">
        <f t="shared" si="6"/>
        <v>0</v>
      </c>
      <c r="K58" s="68" t="e">
        <f t="shared" si="8"/>
        <v>#DIV/0!</v>
      </c>
      <c r="L58" s="113"/>
      <c r="M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38" customFormat="1" ht="189" customHeight="1" hidden="1">
      <c r="A59" s="35">
        <v>41050500</v>
      </c>
      <c r="B59" s="39" t="s">
        <v>92</v>
      </c>
      <c r="C59" s="10"/>
      <c r="D59" s="10"/>
      <c r="E59" s="59" t="e">
        <f t="shared" si="9"/>
        <v>#DIV/0!</v>
      </c>
      <c r="F59" s="10"/>
      <c r="G59" s="10"/>
      <c r="H59" s="64" t="e">
        <f t="shared" si="10"/>
        <v>#DIV/0!</v>
      </c>
      <c r="I59" s="72">
        <f t="shared" si="5"/>
        <v>0</v>
      </c>
      <c r="J59" s="72">
        <f t="shared" si="6"/>
        <v>0</v>
      </c>
      <c r="K59" s="68" t="e">
        <f t="shared" si="8"/>
        <v>#DIV/0!</v>
      </c>
      <c r="L59" s="113"/>
      <c r="M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38" customFormat="1" ht="189" customHeight="1" hidden="1">
      <c r="A60" s="35">
        <v>41050600</v>
      </c>
      <c r="B60" s="39" t="s">
        <v>93</v>
      </c>
      <c r="C60" s="10"/>
      <c r="D60" s="10"/>
      <c r="E60" s="59" t="e">
        <f t="shared" si="9"/>
        <v>#DIV/0!</v>
      </c>
      <c r="F60" s="10"/>
      <c r="G60" s="10"/>
      <c r="H60" s="64" t="e">
        <f t="shared" si="10"/>
        <v>#DIV/0!</v>
      </c>
      <c r="I60" s="72">
        <f t="shared" si="5"/>
        <v>0</v>
      </c>
      <c r="J60" s="72">
        <f t="shared" si="6"/>
        <v>0</v>
      </c>
      <c r="K60" s="68" t="e">
        <f t="shared" si="8"/>
        <v>#DIV/0!</v>
      </c>
      <c r="L60" s="113"/>
      <c r="M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20.25" customHeight="1" hidden="1">
      <c r="A61" s="76"/>
      <c r="B61" s="48" t="s">
        <v>86</v>
      </c>
      <c r="C61" s="47">
        <v>622000</v>
      </c>
      <c r="D61" s="47"/>
      <c r="E61" s="59">
        <f t="shared" si="9"/>
        <v>0</v>
      </c>
      <c r="F61" s="47">
        <v>3528000</v>
      </c>
      <c r="G61" s="47"/>
      <c r="H61" s="64">
        <f t="shared" si="10"/>
        <v>0</v>
      </c>
      <c r="I61" s="72">
        <f t="shared" si="5"/>
        <v>4150000</v>
      </c>
      <c r="J61" s="72">
        <f t="shared" si="6"/>
        <v>0</v>
      </c>
      <c r="K61" s="68">
        <f t="shared" si="8"/>
        <v>0</v>
      </c>
      <c r="L61" s="113"/>
      <c r="M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54.75" customHeight="1" hidden="1">
      <c r="A62" s="77"/>
      <c r="B62" s="48" t="s">
        <v>107</v>
      </c>
      <c r="C62" s="47">
        <v>152663</v>
      </c>
      <c r="D62" s="47"/>
      <c r="E62" s="59">
        <f t="shared" si="9"/>
        <v>0</v>
      </c>
      <c r="F62" s="47"/>
      <c r="G62" s="47"/>
      <c r="H62" s="64" t="e">
        <f t="shared" si="10"/>
        <v>#DIV/0!</v>
      </c>
      <c r="I62" s="72">
        <f t="shared" si="5"/>
        <v>152663</v>
      </c>
      <c r="J62" s="72">
        <f t="shared" si="6"/>
        <v>0</v>
      </c>
      <c r="K62" s="68">
        <f t="shared" si="8"/>
        <v>0</v>
      </c>
      <c r="L62" s="113"/>
      <c r="M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79.5" customHeight="1" hidden="1">
      <c r="A63" s="78"/>
      <c r="B63" s="40" t="s">
        <v>85</v>
      </c>
      <c r="C63" s="10"/>
      <c r="D63" s="10"/>
      <c r="E63" s="59" t="e">
        <f t="shared" si="9"/>
        <v>#DIV/0!</v>
      </c>
      <c r="F63" s="10"/>
      <c r="G63" s="10"/>
      <c r="H63" s="64" t="e">
        <f t="shared" si="10"/>
        <v>#DIV/0!</v>
      </c>
      <c r="I63" s="72">
        <f t="shared" si="5"/>
        <v>0</v>
      </c>
      <c r="J63" s="72">
        <f t="shared" si="6"/>
        <v>0</v>
      </c>
      <c r="K63" s="68" t="e">
        <f t="shared" si="8"/>
        <v>#DIV/0!</v>
      </c>
      <c r="L63" s="113"/>
      <c r="M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56.25" customHeight="1" hidden="1">
      <c r="A64" s="78"/>
      <c r="B64" s="40" t="s">
        <v>77</v>
      </c>
      <c r="C64" s="10"/>
      <c r="D64" s="10"/>
      <c r="E64" s="59" t="e">
        <f t="shared" si="9"/>
        <v>#DIV/0!</v>
      </c>
      <c r="F64" s="10"/>
      <c r="G64" s="10"/>
      <c r="H64" s="64" t="e">
        <f t="shared" si="10"/>
        <v>#DIV/0!</v>
      </c>
      <c r="I64" s="72">
        <f t="shared" si="5"/>
        <v>0</v>
      </c>
      <c r="J64" s="72">
        <f t="shared" si="6"/>
        <v>0</v>
      </c>
      <c r="K64" s="68" t="e">
        <f t="shared" si="8"/>
        <v>#DIV/0!</v>
      </c>
      <c r="L64" s="113"/>
      <c r="M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38" customFormat="1" ht="43.5" customHeight="1" hidden="1">
      <c r="A65" s="79"/>
      <c r="B65" s="40" t="s">
        <v>82</v>
      </c>
      <c r="C65" s="10"/>
      <c r="D65" s="10"/>
      <c r="E65" s="59" t="e">
        <f t="shared" si="9"/>
        <v>#DIV/0!</v>
      </c>
      <c r="F65" s="10"/>
      <c r="G65" s="10"/>
      <c r="H65" s="64" t="e">
        <f t="shared" si="10"/>
        <v>#DIV/0!</v>
      </c>
      <c r="I65" s="72">
        <f t="shared" si="5"/>
        <v>0</v>
      </c>
      <c r="J65" s="72">
        <f t="shared" si="6"/>
        <v>0</v>
      </c>
      <c r="K65" s="68" t="e">
        <f t="shared" si="8"/>
        <v>#DIV/0!</v>
      </c>
      <c r="L65" s="113"/>
      <c r="M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38" customFormat="1" ht="47.25" customHeight="1" hidden="1">
      <c r="A66" s="80"/>
      <c r="B66" s="40" t="s">
        <v>71</v>
      </c>
      <c r="C66" s="10">
        <f>510100-510100</f>
        <v>0</v>
      </c>
      <c r="D66" s="10"/>
      <c r="E66" s="59" t="e">
        <f t="shared" si="9"/>
        <v>#DIV/0!</v>
      </c>
      <c r="F66" s="10"/>
      <c r="G66" s="10"/>
      <c r="H66" s="64" t="e">
        <f t="shared" si="10"/>
        <v>#DIV/0!</v>
      </c>
      <c r="I66" s="72">
        <f aca="true" t="shared" si="11" ref="I66:I97">C66+F66</f>
        <v>0</v>
      </c>
      <c r="J66" s="72">
        <f aca="true" t="shared" si="12" ref="J66:J97">D66+G66</f>
        <v>0</v>
      </c>
      <c r="K66" s="68" t="e">
        <f t="shared" si="8"/>
        <v>#DIV/0!</v>
      </c>
      <c r="L66" s="113"/>
      <c r="M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38" customFormat="1" ht="65.25" customHeight="1" hidden="1">
      <c r="A67" s="80"/>
      <c r="B67" s="40" t="s">
        <v>69</v>
      </c>
      <c r="C67" s="10">
        <f>651300-651300</f>
        <v>0</v>
      </c>
      <c r="D67" s="10"/>
      <c r="E67" s="59" t="e">
        <f t="shared" si="9"/>
        <v>#DIV/0!</v>
      </c>
      <c r="F67" s="10"/>
      <c r="G67" s="10"/>
      <c r="H67" s="64" t="e">
        <f t="shared" si="10"/>
        <v>#DIV/0!</v>
      </c>
      <c r="I67" s="72">
        <f t="shared" si="11"/>
        <v>0</v>
      </c>
      <c r="J67" s="72">
        <f t="shared" si="12"/>
        <v>0</v>
      </c>
      <c r="K67" s="68" t="e">
        <f t="shared" si="8"/>
        <v>#DIV/0!</v>
      </c>
      <c r="L67" s="113"/>
      <c r="M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3" customFormat="1" ht="20.25" customHeight="1" hidden="1">
      <c r="A68" s="81"/>
      <c r="B68" s="46" t="s">
        <v>79</v>
      </c>
      <c r="C68" s="1">
        <f>C69+C70</f>
        <v>15070130</v>
      </c>
      <c r="D68" s="1">
        <f>D69+D70</f>
        <v>3767520</v>
      </c>
      <c r="E68" s="59">
        <f t="shared" si="9"/>
        <v>24.999917054464692</v>
      </c>
      <c r="F68" s="1"/>
      <c r="G68" s="1"/>
      <c r="H68" s="64" t="e">
        <f t="shared" si="10"/>
        <v>#DIV/0!</v>
      </c>
      <c r="I68" s="72">
        <f t="shared" si="11"/>
        <v>15070130</v>
      </c>
      <c r="J68" s="72">
        <f t="shared" si="12"/>
        <v>3767520</v>
      </c>
      <c r="K68" s="68">
        <f t="shared" si="8"/>
        <v>24.999917054464692</v>
      </c>
      <c r="L68" s="113"/>
      <c r="M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3" customFormat="1" ht="32.25" customHeight="1" hidden="1">
      <c r="A69" s="82"/>
      <c r="B69" s="46" t="s">
        <v>70</v>
      </c>
      <c r="C69" s="1">
        <v>10489630</v>
      </c>
      <c r="D69" s="1">
        <v>2622570</v>
      </c>
      <c r="E69" s="59">
        <f t="shared" si="9"/>
        <v>25.001549149016693</v>
      </c>
      <c r="F69" s="1"/>
      <c r="G69" s="1"/>
      <c r="H69" s="64" t="e">
        <f t="shared" si="10"/>
        <v>#DIV/0!</v>
      </c>
      <c r="I69" s="72">
        <f t="shared" si="11"/>
        <v>10489630</v>
      </c>
      <c r="J69" s="72">
        <f t="shared" si="12"/>
        <v>2622570</v>
      </c>
      <c r="K69" s="68">
        <f t="shared" si="8"/>
        <v>25.001549149016693</v>
      </c>
      <c r="L69" s="113"/>
      <c r="M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3" customFormat="1" ht="30.75" customHeight="1" hidden="1">
      <c r="A70" s="82"/>
      <c r="B70" s="46" t="s">
        <v>72</v>
      </c>
      <c r="C70" s="1">
        <v>4580500</v>
      </c>
      <c r="D70" s="1">
        <v>1144950</v>
      </c>
      <c r="E70" s="59">
        <f t="shared" si="9"/>
        <v>24.996179456391225</v>
      </c>
      <c r="F70" s="1"/>
      <c r="G70" s="1"/>
      <c r="H70" s="64" t="e">
        <f t="shared" si="10"/>
        <v>#DIV/0!</v>
      </c>
      <c r="I70" s="72">
        <f t="shared" si="11"/>
        <v>4580500</v>
      </c>
      <c r="J70" s="72">
        <f t="shared" si="12"/>
        <v>1144950</v>
      </c>
      <c r="K70" s="68">
        <f t="shared" si="8"/>
        <v>24.996179456391225</v>
      </c>
      <c r="L70" s="113"/>
      <c r="M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8" customFormat="1" ht="58.5" customHeight="1" hidden="1">
      <c r="A71" s="80"/>
      <c r="B71" s="40" t="s">
        <v>105</v>
      </c>
      <c r="C71" s="10">
        <v>400000</v>
      </c>
      <c r="D71" s="10">
        <v>90000</v>
      </c>
      <c r="E71" s="59">
        <f t="shared" si="9"/>
        <v>22.5</v>
      </c>
      <c r="F71" s="10"/>
      <c r="G71" s="10"/>
      <c r="H71" s="64" t="e">
        <f t="shared" si="10"/>
        <v>#DIV/0!</v>
      </c>
      <c r="I71" s="72">
        <f t="shared" si="11"/>
        <v>400000</v>
      </c>
      <c r="J71" s="72">
        <f t="shared" si="12"/>
        <v>90000</v>
      </c>
      <c r="K71" s="68">
        <f t="shared" si="8"/>
        <v>22.5</v>
      </c>
      <c r="L71" s="113"/>
      <c r="M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s="38" customFormat="1" ht="58.5" customHeight="1" hidden="1">
      <c r="A72" s="83"/>
      <c r="B72" s="40" t="s">
        <v>106</v>
      </c>
      <c r="C72" s="10">
        <v>790900</v>
      </c>
      <c r="D72" s="10">
        <v>197770</v>
      </c>
      <c r="E72" s="59">
        <f t="shared" si="9"/>
        <v>25.0056897205715</v>
      </c>
      <c r="F72" s="10"/>
      <c r="G72" s="10"/>
      <c r="H72" s="64" t="e">
        <f t="shared" si="10"/>
        <v>#DIV/0!</v>
      </c>
      <c r="I72" s="72">
        <f t="shared" si="11"/>
        <v>790900</v>
      </c>
      <c r="J72" s="72">
        <f t="shared" si="12"/>
        <v>197770</v>
      </c>
      <c r="K72" s="68">
        <f t="shared" si="8"/>
        <v>25.0056897205715</v>
      </c>
      <c r="L72" s="113"/>
      <c r="M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s="3" customFormat="1" ht="99" customHeight="1">
      <c r="A73" s="73">
        <v>41052600</v>
      </c>
      <c r="B73" s="4" t="s">
        <v>113</v>
      </c>
      <c r="C73" s="1"/>
      <c r="D73" s="1"/>
      <c r="E73" s="59"/>
      <c r="F73" s="1">
        <v>8000000</v>
      </c>
      <c r="G73" s="1">
        <v>8000000</v>
      </c>
      <c r="H73" s="64">
        <f t="shared" si="10"/>
        <v>100</v>
      </c>
      <c r="I73" s="72">
        <f t="shared" si="11"/>
        <v>8000000</v>
      </c>
      <c r="J73" s="72">
        <f t="shared" si="12"/>
        <v>8000000</v>
      </c>
      <c r="K73" s="68">
        <f t="shared" si="8"/>
        <v>100</v>
      </c>
      <c r="L73" s="113"/>
      <c r="M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38" customFormat="1" ht="90" customHeight="1" hidden="1">
      <c r="A74" s="79">
        <v>41052600</v>
      </c>
      <c r="B74" s="36" t="s">
        <v>90</v>
      </c>
      <c r="C74" s="10"/>
      <c r="D74" s="10"/>
      <c r="E74" s="59" t="e">
        <f t="shared" si="9"/>
        <v>#DIV/0!</v>
      </c>
      <c r="F74" s="10"/>
      <c r="G74" s="10"/>
      <c r="H74" s="64" t="e">
        <f t="shared" si="10"/>
        <v>#DIV/0!</v>
      </c>
      <c r="I74" s="72">
        <f t="shared" si="11"/>
        <v>0</v>
      </c>
      <c r="J74" s="72">
        <f t="shared" si="12"/>
        <v>0</v>
      </c>
      <c r="K74" s="68" t="e">
        <f t="shared" si="8"/>
        <v>#DIV/0!</v>
      </c>
      <c r="L74" s="113"/>
      <c r="M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8" customFormat="1" ht="195" customHeight="1" hidden="1">
      <c r="A75" s="79">
        <v>41052900</v>
      </c>
      <c r="B75" s="36" t="s">
        <v>84</v>
      </c>
      <c r="C75" s="10"/>
      <c r="D75" s="10"/>
      <c r="E75" s="59" t="e">
        <f t="shared" si="9"/>
        <v>#DIV/0!</v>
      </c>
      <c r="F75" s="10"/>
      <c r="G75" s="10"/>
      <c r="H75" s="64" t="e">
        <f t="shared" si="10"/>
        <v>#DIV/0!</v>
      </c>
      <c r="I75" s="72">
        <f t="shared" si="11"/>
        <v>0</v>
      </c>
      <c r="J75" s="72">
        <f t="shared" si="12"/>
        <v>0</v>
      </c>
      <c r="K75" s="68" t="e">
        <f t="shared" si="8"/>
        <v>#DIV/0!</v>
      </c>
      <c r="L75" s="113"/>
      <c r="M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3" customFormat="1" ht="25.5" customHeight="1">
      <c r="A76" s="20">
        <v>41053900</v>
      </c>
      <c r="B76" s="4" t="s">
        <v>98</v>
      </c>
      <c r="C76" s="1"/>
      <c r="D76" s="1"/>
      <c r="E76" s="59"/>
      <c r="F76" s="1">
        <v>500000</v>
      </c>
      <c r="G76" s="1"/>
      <c r="H76" s="64">
        <f t="shared" si="10"/>
        <v>0</v>
      </c>
      <c r="I76" s="72">
        <f t="shared" si="11"/>
        <v>500000</v>
      </c>
      <c r="J76" s="72">
        <f t="shared" si="12"/>
        <v>0</v>
      </c>
      <c r="K76" s="68">
        <f t="shared" si="8"/>
        <v>0</v>
      </c>
      <c r="L76" s="113"/>
      <c r="M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38" customFormat="1" ht="19.5" customHeight="1" hidden="1">
      <c r="A77" s="76"/>
      <c r="B77" s="48" t="s">
        <v>79</v>
      </c>
      <c r="C77" s="47">
        <f>C78+C79+C81+C82+C83+C84+C85+C86+C87+C88+C89+C91+C90+C80</f>
        <v>5464220.67</v>
      </c>
      <c r="D77" s="47">
        <f>D78+D79+D81+D82+D83+D84+D85+D86+D87+D88+D89+D91+D90+D80</f>
        <v>590697.7999999999</v>
      </c>
      <c r="E77" s="59">
        <f t="shared" si="9"/>
        <v>10.81028449753293</v>
      </c>
      <c r="F77" s="47">
        <f>F90+F91</f>
        <v>0</v>
      </c>
      <c r="G77" s="47"/>
      <c r="H77" s="64" t="e">
        <f t="shared" si="10"/>
        <v>#DIV/0!</v>
      </c>
      <c r="I77" s="72">
        <f t="shared" si="11"/>
        <v>5464220.67</v>
      </c>
      <c r="J77" s="72">
        <f t="shared" si="12"/>
        <v>590697.7999999999</v>
      </c>
      <c r="K77" s="68">
        <f t="shared" si="8"/>
        <v>10.81028449753293</v>
      </c>
      <c r="L77" s="113"/>
      <c r="M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8" customFormat="1" ht="99" customHeight="1" hidden="1">
      <c r="A78" s="77"/>
      <c r="B78" s="48" t="s">
        <v>94</v>
      </c>
      <c r="C78" s="47">
        <f>61200+1000000</f>
        <v>1061200</v>
      </c>
      <c r="D78" s="47">
        <v>239499.74</v>
      </c>
      <c r="E78" s="59">
        <f t="shared" si="9"/>
        <v>22.56876554843573</v>
      </c>
      <c r="F78" s="47"/>
      <c r="G78" s="47"/>
      <c r="H78" s="64" t="e">
        <f t="shared" si="10"/>
        <v>#DIV/0!</v>
      </c>
      <c r="I78" s="72">
        <f t="shared" si="11"/>
        <v>1061200</v>
      </c>
      <c r="J78" s="72">
        <f t="shared" si="12"/>
        <v>239499.74</v>
      </c>
      <c r="K78" s="68">
        <f t="shared" si="8"/>
        <v>22.56876554843573</v>
      </c>
      <c r="L78" s="113"/>
      <c r="M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38" customFormat="1" ht="30.75" customHeight="1" hidden="1">
      <c r="A79" s="77"/>
      <c r="B79" s="48" t="s">
        <v>80</v>
      </c>
      <c r="C79" s="47">
        <f>19700+144346.67+200000</f>
        <v>364046.67000000004</v>
      </c>
      <c r="D79" s="47">
        <v>56858.909999999996</v>
      </c>
      <c r="E79" s="59">
        <f t="shared" si="9"/>
        <v>15.618577145617069</v>
      </c>
      <c r="F79" s="47"/>
      <c r="G79" s="47"/>
      <c r="H79" s="64" t="e">
        <f t="shared" si="10"/>
        <v>#DIV/0!</v>
      </c>
      <c r="I79" s="72">
        <f t="shared" si="11"/>
        <v>364046.67000000004</v>
      </c>
      <c r="J79" s="72">
        <f t="shared" si="12"/>
        <v>56858.909999999996</v>
      </c>
      <c r="K79" s="68">
        <f t="shared" si="8"/>
        <v>15.618577145617069</v>
      </c>
      <c r="L79" s="113"/>
      <c r="M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38" customFormat="1" ht="72" customHeight="1" hidden="1">
      <c r="A80" s="78"/>
      <c r="B80" s="40" t="s">
        <v>99</v>
      </c>
      <c r="C80" s="10"/>
      <c r="D80" s="10"/>
      <c r="E80" s="59" t="e">
        <f t="shared" si="9"/>
        <v>#DIV/0!</v>
      </c>
      <c r="F80" s="10"/>
      <c r="G80" s="10"/>
      <c r="H80" s="64" t="e">
        <f t="shared" si="10"/>
        <v>#DIV/0!</v>
      </c>
      <c r="I80" s="72">
        <f t="shared" si="11"/>
        <v>0</v>
      </c>
      <c r="J80" s="72">
        <f t="shared" si="12"/>
        <v>0</v>
      </c>
      <c r="K80" s="68" t="e">
        <f t="shared" si="8"/>
        <v>#DIV/0!</v>
      </c>
      <c r="L80" s="113"/>
      <c r="M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38" customFormat="1" ht="78.75" customHeight="1" hidden="1">
      <c r="A81" s="77"/>
      <c r="B81" s="48" t="s">
        <v>100</v>
      </c>
      <c r="C81" s="47">
        <v>317300</v>
      </c>
      <c r="D81" s="47">
        <v>79200</v>
      </c>
      <c r="E81" s="59">
        <f t="shared" si="9"/>
        <v>24.960605105578317</v>
      </c>
      <c r="F81" s="47"/>
      <c r="G81" s="47"/>
      <c r="H81" s="64" t="e">
        <f t="shared" si="10"/>
        <v>#DIV/0!</v>
      </c>
      <c r="I81" s="72">
        <f t="shared" si="11"/>
        <v>317300</v>
      </c>
      <c r="J81" s="72">
        <f t="shared" si="12"/>
        <v>79200</v>
      </c>
      <c r="K81" s="68">
        <f t="shared" si="8"/>
        <v>24.960605105578317</v>
      </c>
      <c r="L81" s="113"/>
      <c r="M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38" customFormat="1" ht="20.25" customHeight="1" hidden="1">
      <c r="A82" s="77"/>
      <c r="B82" s="48" t="s">
        <v>101</v>
      </c>
      <c r="C82" s="47">
        <v>680</v>
      </c>
      <c r="D82" s="47"/>
      <c r="E82" s="59">
        <f t="shared" si="9"/>
        <v>0</v>
      </c>
      <c r="F82" s="47"/>
      <c r="G82" s="47"/>
      <c r="H82" s="64" t="e">
        <f t="shared" si="10"/>
        <v>#DIV/0!</v>
      </c>
      <c r="I82" s="72">
        <f t="shared" si="11"/>
        <v>680</v>
      </c>
      <c r="J82" s="72">
        <f t="shared" si="12"/>
        <v>0</v>
      </c>
      <c r="K82" s="68">
        <f t="shared" si="8"/>
        <v>0</v>
      </c>
      <c r="L82" s="113"/>
      <c r="M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38" customFormat="1" ht="34.5" customHeight="1" hidden="1">
      <c r="A83" s="77"/>
      <c r="B83" s="48" t="s">
        <v>73</v>
      </c>
      <c r="C83" s="47">
        <v>686000</v>
      </c>
      <c r="D83" s="47">
        <v>82212.61</v>
      </c>
      <c r="E83" s="59">
        <f t="shared" si="9"/>
        <v>11.984345481049562</v>
      </c>
      <c r="F83" s="47"/>
      <c r="G83" s="47"/>
      <c r="H83" s="64" t="e">
        <f t="shared" si="10"/>
        <v>#DIV/0!</v>
      </c>
      <c r="I83" s="72">
        <f t="shared" si="11"/>
        <v>686000</v>
      </c>
      <c r="J83" s="72">
        <f t="shared" si="12"/>
        <v>82212.61</v>
      </c>
      <c r="K83" s="68">
        <f t="shared" si="8"/>
        <v>11.984345481049562</v>
      </c>
      <c r="L83" s="113"/>
      <c r="M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38" customFormat="1" ht="23.25" customHeight="1" hidden="1">
      <c r="A84" s="77"/>
      <c r="B84" s="48" t="s">
        <v>74</v>
      </c>
      <c r="C84" s="47">
        <v>215500</v>
      </c>
      <c r="D84" s="47">
        <v>49240.77</v>
      </c>
      <c r="E84" s="59">
        <f aca="true" t="shared" si="13" ref="E84:E97">D84/C84*100</f>
        <v>22.849545243619488</v>
      </c>
      <c r="F84" s="47"/>
      <c r="G84" s="47"/>
      <c r="H84" s="64" t="e">
        <f t="shared" si="10"/>
        <v>#DIV/0!</v>
      </c>
      <c r="I84" s="72">
        <f t="shared" si="11"/>
        <v>215500</v>
      </c>
      <c r="J84" s="72">
        <f t="shared" si="12"/>
        <v>49240.77</v>
      </c>
      <c r="K84" s="68">
        <f aca="true" t="shared" si="14" ref="K84:K97">J84/I84*100</f>
        <v>22.849545243619488</v>
      </c>
      <c r="L84" s="113"/>
      <c r="M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38" customFormat="1" ht="51" customHeight="1" hidden="1">
      <c r="A85" s="77"/>
      <c r="B85" s="48" t="s">
        <v>102</v>
      </c>
      <c r="C85" s="47">
        <v>205040</v>
      </c>
      <c r="D85" s="47">
        <v>77285.77</v>
      </c>
      <c r="E85" s="59">
        <f t="shared" si="13"/>
        <v>37.69302087397581</v>
      </c>
      <c r="F85" s="47"/>
      <c r="G85" s="47"/>
      <c r="H85" s="64" t="e">
        <f t="shared" si="10"/>
        <v>#DIV/0!</v>
      </c>
      <c r="I85" s="72">
        <f t="shared" si="11"/>
        <v>205040</v>
      </c>
      <c r="J85" s="72">
        <f t="shared" si="12"/>
        <v>77285.77</v>
      </c>
      <c r="K85" s="68">
        <f t="shared" si="14"/>
        <v>37.69302087397581</v>
      </c>
      <c r="L85" s="113"/>
      <c r="M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38" customFormat="1" ht="42" customHeight="1" hidden="1">
      <c r="A86" s="84"/>
      <c r="B86" s="48" t="s">
        <v>103</v>
      </c>
      <c r="C86" s="47">
        <v>25600</v>
      </c>
      <c r="D86" s="47">
        <v>6400</v>
      </c>
      <c r="E86" s="59">
        <f t="shared" si="13"/>
        <v>25</v>
      </c>
      <c r="F86" s="47"/>
      <c r="G86" s="47"/>
      <c r="H86" s="64" t="e">
        <f t="shared" si="10"/>
        <v>#DIV/0!</v>
      </c>
      <c r="I86" s="72">
        <f t="shared" si="11"/>
        <v>25600</v>
      </c>
      <c r="J86" s="72">
        <f t="shared" si="12"/>
        <v>6400</v>
      </c>
      <c r="K86" s="68">
        <f t="shared" si="14"/>
        <v>25</v>
      </c>
      <c r="L86" s="113"/>
      <c r="M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38" customFormat="1" ht="57.75" customHeight="1" hidden="1">
      <c r="A87" s="85"/>
      <c r="B87" s="40" t="s">
        <v>69</v>
      </c>
      <c r="C87" s="10"/>
      <c r="D87" s="10"/>
      <c r="E87" s="59" t="e">
        <f t="shared" si="13"/>
        <v>#DIV/0!</v>
      </c>
      <c r="F87" s="10"/>
      <c r="G87" s="10"/>
      <c r="H87" s="64" t="e">
        <f t="shared" si="10"/>
        <v>#DIV/0!</v>
      </c>
      <c r="I87" s="72">
        <f t="shared" si="11"/>
        <v>0</v>
      </c>
      <c r="J87" s="72">
        <f t="shared" si="12"/>
        <v>0</v>
      </c>
      <c r="K87" s="68" t="e">
        <f t="shared" si="14"/>
        <v>#DIV/0!</v>
      </c>
      <c r="L87" s="113"/>
      <c r="M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38" customFormat="1" ht="42.75" customHeight="1" hidden="1">
      <c r="A88" s="85"/>
      <c r="B88" s="40" t="s">
        <v>71</v>
      </c>
      <c r="C88" s="10"/>
      <c r="D88" s="10"/>
      <c r="E88" s="59" t="e">
        <f t="shared" si="13"/>
        <v>#DIV/0!</v>
      </c>
      <c r="F88" s="10"/>
      <c r="G88" s="10"/>
      <c r="H88" s="64" t="e">
        <f t="shared" si="10"/>
        <v>#DIV/0!</v>
      </c>
      <c r="I88" s="72">
        <f t="shared" si="11"/>
        <v>0</v>
      </c>
      <c r="J88" s="72">
        <f t="shared" si="12"/>
        <v>0</v>
      </c>
      <c r="K88" s="68" t="e">
        <f t="shared" si="14"/>
        <v>#DIV/0!</v>
      </c>
      <c r="L88" s="113"/>
      <c r="M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38" customFormat="1" ht="65.25" customHeight="1" hidden="1">
      <c r="A89" s="86"/>
      <c r="B89" s="48" t="s">
        <v>75</v>
      </c>
      <c r="C89" s="47">
        <v>2588854</v>
      </c>
      <c r="D89" s="47"/>
      <c r="E89" s="59">
        <f t="shared" si="13"/>
        <v>0</v>
      </c>
      <c r="F89" s="47"/>
      <c r="G89" s="47"/>
      <c r="H89" s="64" t="e">
        <f t="shared" si="10"/>
        <v>#DIV/0!</v>
      </c>
      <c r="I89" s="72">
        <f t="shared" si="11"/>
        <v>2588854</v>
      </c>
      <c r="J89" s="72">
        <f t="shared" si="12"/>
        <v>0</v>
      </c>
      <c r="K89" s="68">
        <f t="shared" si="14"/>
        <v>0</v>
      </c>
      <c r="L89" s="113"/>
      <c r="M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38" customFormat="1" ht="30" customHeight="1" hidden="1">
      <c r="A90" s="85"/>
      <c r="B90" s="41" t="s">
        <v>76</v>
      </c>
      <c r="C90" s="42"/>
      <c r="D90" s="42"/>
      <c r="E90" s="59" t="e">
        <f t="shared" si="13"/>
        <v>#DIV/0!</v>
      </c>
      <c r="F90" s="42"/>
      <c r="G90" s="42"/>
      <c r="H90" s="64" t="e">
        <f t="shared" si="10"/>
        <v>#DIV/0!</v>
      </c>
      <c r="I90" s="72">
        <f t="shared" si="11"/>
        <v>0</v>
      </c>
      <c r="J90" s="72">
        <f t="shared" si="12"/>
        <v>0</v>
      </c>
      <c r="K90" s="68" t="e">
        <f t="shared" si="14"/>
        <v>#DIV/0!</v>
      </c>
      <c r="L90" s="113"/>
      <c r="M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38" customFormat="1" ht="31.5" customHeight="1" hidden="1">
      <c r="A91" s="85"/>
      <c r="B91" s="41" t="s">
        <v>87</v>
      </c>
      <c r="C91" s="42"/>
      <c r="D91" s="42"/>
      <c r="E91" s="59" t="e">
        <f t="shared" si="13"/>
        <v>#DIV/0!</v>
      </c>
      <c r="F91" s="42"/>
      <c r="G91" s="42"/>
      <c r="H91" s="64" t="e">
        <f t="shared" si="10"/>
        <v>#DIV/0!</v>
      </c>
      <c r="I91" s="72">
        <f t="shared" si="11"/>
        <v>0</v>
      </c>
      <c r="J91" s="72">
        <f t="shared" si="12"/>
        <v>0</v>
      </c>
      <c r="K91" s="68" t="e">
        <f t="shared" si="14"/>
        <v>#DIV/0!</v>
      </c>
      <c r="L91" s="113"/>
      <c r="M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38" customFormat="1" ht="33" customHeight="1" hidden="1">
      <c r="A92" s="87"/>
      <c r="B92" s="41" t="s">
        <v>83</v>
      </c>
      <c r="C92" s="42"/>
      <c r="D92" s="42"/>
      <c r="E92" s="59" t="e">
        <f t="shared" si="13"/>
        <v>#DIV/0!</v>
      </c>
      <c r="F92" s="42">
        <f>F93</f>
        <v>0</v>
      </c>
      <c r="G92" s="42"/>
      <c r="H92" s="64" t="e">
        <f t="shared" si="10"/>
        <v>#DIV/0!</v>
      </c>
      <c r="I92" s="72">
        <f t="shared" si="11"/>
        <v>0</v>
      </c>
      <c r="J92" s="72">
        <f t="shared" si="12"/>
        <v>0</v>
      </c>
      <c r="K92" s="68" t="e">
        <f t="shared" si="14"/>
        <v>#DIV/0!</v>
      </c>
      <c r="L92" s="113"/>
      <c r="M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38" customFormat="1" ht="48" customHeight="1" hidden="1">
      <c r="A93" s="85"/>
      <c r="B93" s="41" t="s">
        <v>81</v>
      </c>
      <c r="C93" s="42"/>
      <c r="D93" s="42"/>
      <c r="E93" s="59" t="e">
        <f t="shared" si="13"/>
        <v>#DIV/0!</v>
      </c>
      <c r="F93" s="42"/>
      <c r="G93" s="42"/>
      <c r="H93" s="64" t="e">
        <f t="shared" si="10"/>
        <v>#DIV/0!</v>
      </c>
      <c r="I93" s="72">
        <f t="shared" si="11"/>
        <v>0</v>
      </c>
      <c r="J93" s="72">
        <f t="shared" si="12"/>
        <v>0</v>
      </c>
      <c r="K93" s="68" t="e">
        <f t="shared" si="14"/>
        <v>#DIV/0!</v>
      </c>
      <c r="L93" s="113"/>
      <c r="M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38" customFormat="1" ht="31.5" customHeight="1" hidden="1">
      <c r="A94" s="85"/>
      <c r="B94" s="41" t="s">
        <v>88</v>
      </c>
      <c r="C94" s="42">
        <f>C95</f>
        <v>0</v>
      </c>
      <c r="D94" s="42"/>
      <c r="E94" s="59" t="e">
        <f t="shared" si="13"/>
        <v>#DIV/0!</v>
      </c>
      <c r="F94" s="42"/>
      <c r="G94" s="42"/>
      <c r="H94" s="64" t="e">
        <f t="shared" si="10"/>
        <v>#DIV/0!</v>
      </c>
      <c r="I94" s="72">
        <f t="shared" si="11"/>
        <v>0</v>
      </c>
      <c r="J94" s="72">
        <f t="shared" si="12"/>
        <v>0</v>
      </c>
      <c r="K94" s="68" t="e">
        <f t="shared" si="14"/>
        <v>#DIV/0!</v>
      </c>
      <c r="L94" s="113"/>
      <c r="M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34.5" customHeight="1" hidden="1">
      <c r="A95" s="87"/>
      <c r="B95" s="41" t="s">
        <v>89</v>
      </c>
      <c r="C95" s="42"/>
      <c r="D95" s="42"/>
      <c r="E95" s="59" t="e">
        <f t="shared" si="13"/>
        <v>#DIV/0!</v>
      </c>
      <c r="F95" s="42"/>
      <c r="G95" s="42"/>
      <c r="H95" s="64" t="e">
        <f t="shared" si="10"/>
        <v>#DIV/0!</v>
      </c>
      <c r="I95" s="72">
        <f t="shared" si="11"/>
        <v>0</v>
      </c>
      <c r="J95" s="72">
        <f t="shared" si="12"/>
        <v>0</v>
      </c>
      <c r="K95" s="68" t="e">
        <f t="shared" si="14"/>
        <v>#DIV/0!</v>
      </c>
      <c r="L95" s="113"/>
      <c r="M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38" customFormat="1" ht="58.5" customHeight="1" hidden="1">
      <c r="A96" s="79">
        <v>41054100</v>
      </c>
      <c r="B96" s="36" t="s">
        <v>78</v>
      </c>
      <c r="C96" s="10"/>
      <c r="D96" s="10"/>
      <c r="E96" s="59" t="e">
        <f t="shared" si="13"/>
        <v>#DIV/0!</v>
      </c>
      <c r="F96" s="10"/>
      <c r="G96" s="10"/>
      <c r="H96" s="64" t="e">
        <f t="shared" si="10"/>
        <v>#DIV/0!</v>
      </c>
      <c r="I96" s="72">
        <f t="shared" si="11"/>
        <v>0</v>
      </c>
      <c r="J96" s="72">
        <f t="shared" si="12"/>
        <v>0</v>
      </c>
      <c r="K96" s="68" t="e">
        <f t="shared" si="14"/>
        <v>#DIV/0!</v>
      </c>
      <c r="L96" s="113"/>
      <c r="M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25" customFormat="1" ht="24.75" customHeight="1">
      <c r="A97" s="22"/>
      <c r="B97" s="88" t="s">
        <v>96</v>
      </c>
      <c r="C97" s="15">
        <f>C54+C55</f>
        <v>1876010</v>
      </c>
      <c r="D97" s="15">
        <f>D54+D55</f>
        <v>974072.5099999999</v>
      </c>
      <c r="E97" s="59">
        <f t="shared" si="13"/>
        <v>51.922564911700896</v>
      </c>
      <c r="F97" s="15">
        <f>F54+F55</f>
        <v>8851070</v>
      </c>
      <c r="G97" s="15">
        <f>G54+G55</f>
        <v>8330767.94</v>
      </c>
      <c r="H97" s="64">
        <f t="shared" si="10"/>
        <v>94.12159140081368</v>
      </c>
      <c r="I97" s="67">
        <f t="shared" si="11"/>
        <v>10727080</v>
      </c>
      <c r="J97" s="67">
        <f t="shared" si="12"/>
        <v>9304840.450000001</v>
      </c>
      <c r="K97" s="68">
        <f t="shared" si="14"/>
        <v>86.74159650156427</v>
      </c>
      <c r="L97" s="113"/>
      <c r="M97" s="24"/>
      <c r="IL97" s="24"/>
      <c r="IM97" s="24"/>
      <c r="IN97" s="24"/>
      <c r="IO97" s="24"/>
      <c r="IP97" s="24"/>
      <c r="IQ97" s="24"/>
      <c r="IR97" s="24"/>
      <c r="IS97" s="24"/>
      <c r="IT97" s="24"/>
    </row>
    <row r="98" spans="1:254" s="29" customFormat="1" ht="15.75">
      <c r="A98" s="30"/>
      <c r="B98" s="44"/>
      <c r="C98" s="32"/>
      <c r="D98" s="32"/>
      <c r="E98" s="32"/>
      <c r="F98" s="32"/>
      <c r="G98" s="32"/>
      <c r="H98" s="32"/>
      <c r="I98" s="27"/>
      <c r="J98" s="27"/>
      <c r="K98" s="28"/>
      <c r="L98" s="113"/>
      <c r="M98" s="28"/>
      <c r="IL98" s="28"/>
      <c r="IM98" s="28"/>
      <c r="IN98" s="28"/>
      <c r="IO98" s="28"/>
      <c r="IP98" s="28"/>
      <c r="IQ98" s="28"/>
      <c r="IR98" s="28"/>
      <c r="IS98" s="28"/>
      <c r="IT98" s="28"/>
    </row>
    <row r="99" spans="1:254" s="29" customFormat="1" ht="15.75">
      <c r="A99" s="30"/>
      <c r="B99" s="44"/>
      <c r="C99" s="32"/>
      <c r="D99" s="32"/>
      <c r="E99" s="32"/>
      <c r="F99" s="32"/>
      <c r="G99" s="32"/>
      <c r="H99" s="32"/>
      <c r="I99" s="27"/>
      <c r="J99" s="27"/>
      <c r="K99" s="28"/>
      <c r="L99" s="113"/>
      <c r="M99" s="28"/>
      <c r="IL99" s="28"/>
      <c r="IM99" s="28"/>
      <c r="IN99" s="28"/>
      <c r="IO99" s="28"/>
      <c r="IP99" s="28"/>
      <c r="IQ99" s="28"/>
      <c r="IR99" s="28"/>
      <c r="IS99" s="28"/>
      <c r="IT99" s="28"/>
    </row>
    <row r="100" spans="1:254" s="29" customFormat="1" ht="15.75">
      <c r="A100" s="30"/>
      <c r="B100" s="44"/>
      <c r="C100" s="32"/>
      <c r="D100" s="32"/>
      <c r="E100" s="32"/>
      <c r="F100" s="32"/>
      <c r="G100" s="32"/>
      <c r="H100" s="32"/>
      <c r="I100" s="27"/>
      <c r="J100" s="27"/>
      <c r="K100" s="28"/>
      <c r="L100" s="113"/>
      <c r="M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29" customFormat="1" ht="15.75">
      <c r="A101" s="30"/>
      <c r="B101" s="31"/>
      <c r="C101" s="32"/>
      <c r="D101" s="32"/>
      <c r="E101" s="32"/>
      <c r="F101" s="32"/>
      <c r="G101" s="32"/>
      <c r="H101" s="32"/>
      <c r="I101" s="27"/>
      <c r="J101" s="27"/>
      <c r="K101" s="28"/>
      <c r="L101" s="113"/>
      <c r="M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92" customFormat="1" ht="27.75" customHeight="1">
      <c r="A102" s="114" t="s">
        <v>116</v>
      </c>
      <c r="B102" s="114"/>
      <c r="C102" s="114"/>
      <c r="D102" s="114"/>
      <c r="E102" s="114"/>
      <c r="G102" s="93"/>
      <c r="H102" s="93"/>
      <c r="I102" s="115" t="s">
        <v>117</v>
      </c>
      <c r="J102" s="115"/>
      <c r="L102" s="113"/>
      <c r="M102" s="93"/>
      <c r="IL102" s="93"/>
      <c r="IM102" s="93"/>
      <c r="IN102" s="93"/>
      <c r="IO102" s="93"/>
      <c r="IP102" s="93"/>
      <c r="IQ102" s="93"/>
      <c r="IR102" s="93"/>
      <c r="IS102" s="93"/>
      <c r="IT102" s="93"/>
    </row>
    <row r="103" spans="2:254" s="49" customFormat="1" ht="18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113"/>
      <c r="M103" s="50"/>
      <c r="IL103" s="50"/>
      <c r="IM103" s="50"/>
      <c r="IN103" s="50"/>
      <c r="IO103" s="50"/>
      <c r="IP103" s="50"/>
      <c r="IQ103" s="50"/>
      <c r="IR103" s="50"/>
      <c r="IS103" s="50"/>
      <c r="IT103" s="50"/>
    </row>
    <row r="104" spans="1:254" s="34" customFormat="1" ht="17.25" customHeight="1">
      <c r="A104" s="108"/>
      <c r="B104" s="108"/>
      <c r="C104" s="33"/>
      <c r="D104" s="33"/>
      <c r="E104" s="33"/>
      <c r="F104" s="33"/>
      <c r="G104" s="33"/>
      <c r="H104" s="33"/>
      <c r="I104" s="33"/>
      <c r="J104" s="33"/>
      <c r="K104" s="33"/>
      <c r="L104" s="113"/>
      <c r="M104" s="33"/>
      <c r="IL104" s="33"/>
      <c r="IM104" s="33"/>
      <c r="IN104" s="33"/>
      <c r="IO104" s="33"/>
      <c r="IP104" s="33"/>
      <c r="IQ104" s="33"/>
      <c r="IR104" s="33"/>
      <c r="IS104" s="33"/>
      <c r="IT104" s="33"/>
    </row>
    <row r="105" spans="1:254" s="34" customFormat="1" ht="20.25" customHeight="1">
      <c r="A105" s="108"/>
      <c r="B105" s="108"/>
      <c r="C105" s="33"/>
      <c r="D105" s="33"/>
      <c r="E105" s="33"/>
      <c r="F105" s="33"/>
      <c r="G105" s="33"/>
      <c r="H105" s="33"/>
      <c r="I105" s="33"/>
      <c r="J105" s="33"/>
      <c r="K105" s="33"/>
      <c r="L105" s="113"/>
      <c r="M105" s="33"/>
      <c r="IL105" s="33"/>
      <c r="IM105" s="33"/>
      <c r="IN105" s="33"/>
      <c r="IO105" s="33"/>
      <c r="IP105" s="33"/>
      <c r="IQ105" s="33"/>
      <c r="IR105" s="33"/>
      <c r="IS105" s="33"/>
      <c r="IT105" s="33"/>
    </row>
    <row r="106" ht="15" customHeight="1">
      <c r="L106" s="113"/>
    </row>
    <row r="107" ht="15" customHeight="1">
      <c r="L107" s="113"/>
    </row>
    <row r="108" ht="15" customHeight="1">
      <c r="L108" s="113"/>
    </row>
    <row r="109" ht="15" customHeight="1">
      <c r="L109" s="113"/>
    </row>
    <row r="110" ht="15" customHeight="1">
      <c r="L110" s="113"/>
    </row>
    <row r="111" ht="15" customHeight="1">
      <c r="L111" s="113"/>
    </row>
    <row r="112" ht="15" customHeight="1">
      <c r="L112" s="113"/>
    </row>
    <row r="113" ht="15" customHeight="1">
      <c r="L113" s="113"/>
    </row>
    <row r="114" ht="15" customHeight="1">
      <c r="L114" s="113"/>
    </row>
    <row r="115" ht="15">
      <c r="L115" s="113"/>
    </row>
    <row r="116" ht="15">
      <c r="L116" s="113"/>
    </row>
    <row r="117" ht="15">
      <c r="L117" s="113"/>
    </row>
    <row r="118" ht="15">
      <c r="L118" s="113"/>
    </row>
    <row r="119" ht="15">
      <c r="L119" s="113"/>
    </row>
    <row r="120" ht="15">
      <c r="L120" s="113"/>
    </row>
    <row r="121" ht="15">
      <c r="L121" s="113"/>
    </row>
    <row r="122" ht="15">
      <c r="L122" s="113"/>
    </row>
    <row r="123" ht="15">
      <c r="L123" s="113"/>
    </row>
    <row r="124" ht="15">
      <c r="L124" s="113"/>
    </row>
  </sheetData>
  <sheetProtection/>
  <mergeCells count="12">
    <mergeCell ref="L55:L124"/>
    <mergeCell ref="A102:E102"/>
    <mergeCell ref="I102:J102"/>
    <mergeCell ref="I8:K8"/>
    <mergeCell ref="F8:H8"/>
    <mergeCell ref="A8:A9"/>
    <mergeCell ref="B8:B9"/>
    <mergeCell ref="C8:E8"/>
    <mergeCell ref="L1:L28"/>
    <mergeCell ref="L29:L54"/>
    <mergeCell ref="A6:K6"/>
    <mergeCell ref="C1:F1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</headerFooter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2019-08-12T08:15:49Z</cp:lastPrinted>
  <dcterms:created xsi:type="dcterms:W3CDTF">2014-01-17T10:52:16Z</dcterms:created>
  <dcterms:modified xsi:type="dcterms:W3CDTF">2019-08-16T07:49:10Z</dcterms:modified>
  <cp:category/>
  <cp:version/>
  <cp:contentType/>
  <cp:contentStatus/>
</cp:coreProperties>
</file>